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always" codeName="ThisWorkbook" defaultThemeVersion="166925"/>
  <mc:AlternateContent xmlns:mc="http://schemas.openxmlformats.org/markup-compatibility/2006">
    <mc:Choice Requires="x15">
      <x15ac:absPath xmlns:x15ac="http://schemas.microsoft.com/office/spreadsheetml/2010/11/ac" url="https://clariter-my.sharepoint.com/personal/davide_calcagni_claritergroup_com/Documents/Desktop/"/>
    </mc:Choice>
  </mc:AlternateContent>
  <xr:revisionPtr revIDLastSave="4" documentId="13_ncr:1_{C1B4BD33-996F-40E5-A4C9-CB7B79F1778F}" xr6:coauthVersionLast="47" xr6:coauthVersionMax="47" xr10:uidLastSave="{DD69CA15-1480-4F4E-AFC1-CE9BFFB4CC2D}"/>
  <bookViews>
    <workbookView xWindow="-108" yWindow="-108" windowWidth="23256" windowHeight="12456" tabRatio="871" activeTab="3" xr2:uid="{00000000-000D-0000-FFFF-FFFF00000000}"/>
  </bookViews>
  <sheets>
    <sheet name="Copertina" sheetId="7" r:id="rId1"/>
    <sheet name="Page Status_Summary" sheetId="1" r:id="rId2"/>
    <sheet name="Foglio1" sheetId="10" r:id="rId3"/>
    <sheet name="load to silk" sheetId="9" r:id="rId4"/>
    <sheet name="Foglio2" sheetId="11" r:id="rId5"/>
    <sheet name="Not Passed" sheetId="2" r:id="rId6"/>
    <sheet name="Dati input" sheetId="4" r:id="rId7"/>
  </sheets>
  <definedNames>
    <definedName name="_xlcn.WorksheetConnection_001PortaleImmigrazioneTB_VTA.xlsxGrouped_Violations1" hidden="1">Grouped_Violations</definedName>
  </definedNames>
  <calcPr calcId="191028"/>
  <pivotCaches>
    <pivotCache cacheId="0" r:id="rId8"/>
    <pivotCache cacheId="1" r:id="rId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rouped_Violations" name="Grouped_Violations" connection="WorksheetConnection_001 - PortaleImmigrazione - TB_VTA.xlsx!Grouped_Violation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1" l="1"/>
  <c r="B2" i="9"/>
  <c r="Y7" i="2"/>
  <c r="Y12" i="2"/>
  <c r="Y13" i="2"/>
  <c r="Y14" i="2"/>
  <c r="Y19" i="2"/>
  <c r="Y24" i="2"/>
  <c r="Y25" i="2"/>
  <c r="Y26" i="2"/>
  <c r="Y32" i="2"/>
  <c r="Y36" i="2"/>
  <c r="Y37" i="2"/>
  <c r="Y38" i="2"/>
  <c r="Y43" i="2"/>
  <c r="Y44" i="2"/>
  <c r="Y48" i="2"/>
  <c r="Y49" i="2"/>
  <c r="Y50" i="2"/>
  <c r="Y55" i="2"/>
  <c r="Y56" i="2"/>
  <c r="Y60" i="2"/>
  <c r="Y61" i="2"/>
  <c r="Y62" i="2"/>
  <c r="Y68" i="2"/>
  <c r="Y72" i="2"/>
  <c r="Y73" i="2"/>
  <c r="Y74" i="2"/>
  <c r="Y84" i="2"/>
  <c r="Y85" i="2"/>
  <c r="Y86" i="2"/>
  <c r="Y91" i="2"/>
  <c r="Y96" i="2"/>
  <c r="Y97" i="2"/>
  <c r="Y98" i="2"/>
  <c r="Y104" i="2"/>
  <c r="Y108" i="2"/>
  <c r="Y109" i="2"/>
  <c r="Y110" i="2"/>
  <c r="Y115" i="2"/>
  <c r="Y116" i="2"/>
  <c r="Y120" i="2"/>
  <c r="Y121" i="2"/>
  <c r="Y122" i="2"/>
  <c r="Y127" i="2"/>
  <c r="Y128" i="2"/>
  <c r="Y132" i="2"/>
  <c r="Y133" i="2"/>
  <c r="Y134" i="2"/>
  <c r="Y144" i="2"/>
  <c r="Y145" i="2"/>
  <c r="Y146" i="2"/>
  <c r="Y156" i="2"/>
  <c r="Y157" i="2"/>
  <c r="Y158" i="2"/>
  <c r="Y163" i="2"/>
  <c r="Y168" i="2"/>
  <c r="Y169" i="2"/>
  <c r="Y170" i="2"/>
  <c r="Y176" i="2"/>
  <c r="Y180" i="2"/>
  <c r="Y181" i="2"/>
  <c r="Y182" i="2"/>
  <c r="Y187" i="2"/>
  <c r="Y188" i="2"/>
  <c r="Y192" i="2"/>
  <c r="Y193" i="2"/>
  <c r="Y194" i="2"/>
  <c r="Y199" i="2"/>
  <c r="Y200" i="2"/>
  <c r="Y204" i="2"/>
  <c r="Y205" i="2"/>
  <c r="Y206" i="2"/>
  <c r="Y212" i="2"/>
  <c r="Y216" i="2"/>
  <c r="Y217" i="2"/>
  <c r="Y218" i="2"/>
  <c r="Y228" i="2"/>
  <c r="Y229" i="2"/>
  <c r="Y230" i="2"/>
  <c r="Y235" i="2"/>
  <c r="Y240" i="2"/>
  <c r="Y241" i="2"/>
  <c r="Y242" i="2"/>
  <c r="Y248" i="2"/>
  <c r="Y252" i="2"/>
  <c r="Y253" i="2"/>
  <c r="Y254" i="2"/>
  <c r="Y259" i="2"/>
  <c r="Y260" i="2"/>
  <c r="Y264" i="2"/>
  <c r="Y265" i="2"/>
  <c r="Y266" i="2"/>
  <c r="Y271" i="2"/>
  <c r="Y272" i="2"/>
  <c r="Y276" i="2"/>
  <c r="Y277" i="2"/>
  <c r="Y278" i="2"/>
  <c r="Y288" i="2"/>
  <c r="Y289" i="2"/>
  <c r="Y290" i="2"/>
  <c r="Y300" i="2"/>
  <c r="Y301" i="2"/>
  <c r="Y302" i="2"/>
  <c r="Y307" i="2"/>
  <c r="Y312" i="2"/>
  <c r="Y313" i="2"/>
  <c r="Y314" i="2"/>
  <c r="Y320" i="2"/>
  <c r="Y324" i="2"/>
  <c r="Y325" i="2"/>
  <c r="Y326" i="2"/>
  <c r="Y331" i="2"/>
  <c r="Y332" i="2"/>
  <c r="Y336" i="2"/>
  <c r="Y337" i="2"/>
  <c r="Y338" i="2"/>
  <c r="Y343" i="2"/>
  <c r="Y344" i="2"/>
  <c r="Y348" i="2"/>
  <c r="Y349" i="2"/>
  <c r="Y350" i="2"/>
  <c r="Y356" i="2"/>
  <c r="Y360" i="2"/>
  <c r="Y361" i="2"/>
  <c r="Y362" i="2"/>
  <c r="Y372" i="2"/>
  <c r="Y373" i="2"/>
  <c r="Y374" i="2"/>
  <c r="Y379" i="2"/>
  <c r="Y384" i="2"/>
  <c r="Y385" i="2"/>
  <c r="Y386" i="2"/>
  <c r="Y392" i="2"/>
  <c r="Y396" i="2"/>
  <c r="Y397" i="2"/>
  <c r="Y398" i="2"/>
  <c r="Y403" i="2"/>
  <c r="Y404" i="2"/>
  <c r="Y408" i="2"/>
  <c r="Y409" i="2"/>
  <c r="Y410" i="2"/>
  <c r="Y415" i="2"/>
  <c r="Y416" i="2"/>
  <c r="Y420" i="2"/>
  <c r="Y421" i="2"/>
  <c r="Y422" i="2"/>
  <c r="Y432" i="2"/>
  <c r="Y433" i="2"/>
  <c r="Y434" i="2"/>
  <c r="Y444" i="2"/>
  <c r="Y445" i="2"/>
  <c r="Y446" i="2"/>
  <c r="Y451" i="2"/>
  <c r="Y456" i="2"/>
  <c r="Y457" i="2"/>
  <c r="Y458" i="2"/>
  <c r="Y464" i="2"/>
  <c r="Y468" i="2"/>
  <c r="Y469" i="2"/>
  <c r="Y470" i="2"/>
  <c r="Y475" i="2"/>
  <c r="Y476" i="2"/>
  <c r="Y480" i="2"/>
  <c r="Y481" i="2"/>
  <c r="Y482" i="2"/>
  <c r="Y487" i="2"/>
  <c r="Y488" i="2"/>
  <c r="Y492" i="2"/>
  <c r="Y493" i="2"/>
  <c r="Y494" i="2"/>
  <c r="Y500" i="2"/>
  <c r="Y504" i="2"/>
  <c r="Y505" i="2"/>
  <c r="Y506" i="2"/>
  <c r="Y516" i="2"/>
  <c r="Y517" i="2"/>
  <c r="Y518" i="2"/>
  <c r="Y523" i="2"/>
  <c r="Y528" i="2"/>
  <c r="Y530" i="2"/>
  <c r="Y536" i="2"/>
  <c r="Y540" i="2"/>
  <c r="Y541" i="2"/>
  <c r="Y542" i="2"/>
  <c r="Y547" i="2"/>
  <c r="Y548" i="2"/>
  <c r="Y552" i="2"/>
  <c r="Y553" i="2"/>
  <c r="Y554" i="2"/>
  <c r="Y559" i="2"/>
  <c r="Y560" i="2"/>
  <c r="Y564" i="2"/>
  <c r="Y565" i="2"/>
  <c r="Y566" i="2"/>
  <c r="Y576" i="2"/>
  <c r="Y577" i="2"/>
  <c r="Y578" i="2"/>
  <c r="Y588" i="2"/>
  <c r="Y589" i="2"/>
  <c r="Y590" i="2"/>
  <c r="Y595" i="2"/>
  <c r="Y600" i="2"/>
  <c r="Y601" i="2"/>
  <c r="Y602" i="2"/>
  <c r="Y608" i="2"/>
  <c r="Y612" i="2"/>
  <c r="Y613" i="2"/>
  <c r="Y614" i="2"/>
  <c r="Y619" i="2"/>
  <c r="Y620" i="2"/>
  <c r="Y624" i="2"/>
  <c r="Y625" i="2"/>
  <c r="Y626" i="2"/>
  <c r="Y631" i="2"/>
  <c r="Y632" i="2"/>
  <c r="Y636" i="2"/>
  <c r="Y637" i="2"/>
  <c r="Y638" i="2"/>
  <c r="Y644" i="2"/>
  <c r="Y648" i="2"/>
  <c r="Y649" i="2"/>
  <c r="Y650" i="2"/>
  <c r="Y660" i="2"/>
  <c r="Y661" i="2"/>
  <c r="Y662" i="2"/>
  <c r="Y667" i="2"/>
  <c r="Y672" i="2"/>
  <c r="Y673" i="2"/>
  <c r="Y674" i="2"/>
  <c r="Y680" i="2"/>
  <c r="Y684" i="2"/>
  <c r="Y685" i="2"/>
  <c r="Y686" i="2"/>
  <c r="Y691" i="2"/>
  <c r="Y692" i="2"/>
  <c r="Y696" i="2"/>
  <c r="Y697" i="2"/>
  <c r="Y698" i="2"/>
  <c r="Y703" i="2"/>
  <c r="Y704" i="2"/>
  <c r="Y708" i="2"/>
  <c r="Y709" i="2"/>
  <c r="Y710" i="2"/>
  <c r="Y720" i="2"/>
  <c r="Y721" i="2"/>
  <c r="Y722" i="2"/>
  <c r="Y732" i="2"/>
  <c r="Y733" i="2"/>
  <c r="Y734" i="2"/>
  <c r="Y739" i="2"/>
  <c r="Y744" i="2"/>
  <c r="Y745" i="2"/>
  <c r="Y746" i="2"/>
  <c r="Y756" i="2"/>
  <c r="Y757" i="2"/>
  <c r="Y758" i="2"/>
  <c r="Y763" i="2"/>
  <c r="Y764" i="2"/>
  <c r="Y768" i="2"/>
  <c r="Y769" i="2"/>
  <c r="Y770" i="2"/>
  <c r="Y775" i="2"/>
  <c r="Y776" i="2"/>
  <c r="Y780" i="2"/>
  <c r="Y781" i="2"/>
  <c r="Y782" i="2"/>
  <c r="Y787" i="2"/>
  <c r="Y788" i="2"/>
  <c r="Y792" i="2"/>
  <c r="Y793" i="2"/>
  <c r="Y794" i="2"/>
  <c r="Y804" i="2"/>
  <c r="Y805" i="2"/>
  <c r="Y806" i="2"/>
  <c r="Y811" i="2"/>
  <c r="Y816" i="2"/>
  <c r="Y817" i="2"/>
  <c r="Y818" i="2"/>
  <c r="Y824" i="2"/>
  <c r="Y828" i="2"/>
  <c r="Y829" i="2"/>
  <c r="Y830" i="2"/>
  <c r="Y840" i="2"/>
  <c r="Y841" i="2"/>
  <c r="Y842" i="2"/>
  <c r="Y847" i="2"/>
  <c r="Y848" i="2"/>
  <c r="Y850" i="2"/>
  <c r="Y852" i="2"/>
  <c r="Y853" i="2"/>
  <c r="Y854" i="2"/>
  <c r="Y859" i="2"/>
  <c r="Y860" i="2"/>
  <c r="Y862" i="2"/>
  <c r="Y864" i="2"/>
  <c r="Y865" i="2"/>
  <c r="Y872" i="2"/>
  <c r="Y874" i="2"/>
  <c r="Y876" i="2"/>
  <c r="Y877" i="2"/>
  <c r="Y878" i="2"/>
  <c r="Y886" i="2"/>
  <c r="Y888" i="2"/>
  <c r="Y889" i="2"/>
  <c r="Y890" i="2"/>
  <c r="Y900" i="2"/>
  <c r="Y901" i="2"/>
  <c r="Y902" i="2"/>
  <c r="Y912" i="2"/>
  <c r="Y913" i="2"/>
  <c r="Y914" i="2"/>
  <c r="Y919" i="2"/>
  <c r="Y922" i="2"/>
  <c r="Y924" i="2"/>
  <c r="Y925" i="2"/>
  <c r="Y926" i="2"/>
  <c r="Y931" i="2"/>
  <c r="Y932" i="2"/>
  <c r="Y934" i="2"/>
  <c r="Y936" i="2"/>
  <c r="Y937" i="2"/>
  <c r="Y938" i="2"/>
  <c r="Y943" i="2"/>
  <c r="Y944" i="2"/>
  <c r="Y946" i="2"/>
  <c r="Y948" i="2"/>
  <c r="Y949" i="2"/>
  <c r="Y950" i="2"/>
  <c r="Y955" i="2"/>
  <c r="Y956" i="2"/>
  <c r="Y958" i="2"/>
  <c r="Y960" i="2"/>
  <c r="Y961" i="2"/>
  <c r="Y962" i="2"/>
  <c r="Y968" i="2"/>
  <c r="Y970" i="2"/>
  <c r="Y972" i="2"/>
  <c r="Y973" i="2"/>
  <c r="Y974" i="2"/>
  <c r="Y984" i="2"/>
  <c r="Y985" i="2"/>
  <c r="Y986" i="2"/>
  <c r="Y994" i="2"/>
  <c r="Y996" i="2"/>
  <c r="Y997" i="2"/>
  <c r="Y998" i="2"/>
  <c r="Y1003" i="2"/>
  <c r="Y1004" i="2"/>
  <c r="Y1006" i="2"/>
  <c r="Y1008" i="2"/>
  <c r="Y1009" i="2"/>
  <c r="Y1010" i="2"/>
  <c r="Y1015" i="2"/>
  <c r="Y1016" i="2"/>
  <c r="Y1018" i="2"/>
  <c r="Y1020" i="2"/>
  <c r="Y1021" i="2"/>
  <c r="Y1022" i="2"/>
  <c r="Y1028" i="2"/>
  <c r="Y1030" i="2"/>
  <c r="Y1032" i="2"/>
  <c r="Y1033" i="2"/>
  <c r="Y1034" i="2"/>
  <c r="Y1042" i="2"/>
  <c r="Y1044" i="2"/>
  <c r="Y1045" i="2"/>
  <c r="Y1046" i="2"/>
  <c r="Y1056" i="2"/>
  <c r="Y1057" i="2"/>
  <c r="Y1058" i="2"/>
  <c r="Y1066" i="2"/>
  <c r="Y1068" i="2"/>
  <c r="Y1069" i="2"/>
  <c r="Y1070" i="2"/>
  <c r="Y1078" i="2"/>
  <c r="Y1080" i="2"/>
  <c r="Y1081" i="2"/>
  <c r="Y1082" i="2"/>
  <c r="Y1090" i="2"/>
  <c r="Y1092" i="2"/>
  <c r="Y1093" i="2"/>
  <c r="Y1094" i="2"/>
  <c r="Y1102" i="2"/>
  <c r="Y1104" i="2"/>
  <c r="Y1105" i="2"/>
  <c r="Y1106" i="2"/>
  <c r="Y1111" i="2"/>
  <c r="Y1112" i="2"/>
  <c r="Y1116" i="2"/>
  <c r="Y1117" i="2"/>
  <c r="Y1118" i="2"/>
  <c r="Y1123" i="2"/>
  <c r="Y1124" i="2"/>
  <c r="Y1126" i="2"/>
  <c r="Y1128" i="2"/>
  <c r="Y1129" i="2"/>
  <c r="Y1130" i="2"/>
  <c r="Y1135" i="2"/>
  <c r="Y1136" i="2"/>
  <c r="Y1138" i="2"/>
  <c r="Y1140" i="2"/>
  <c r="Y1141" i="2"/>
  <c r="Y1142" i="2"/>
  <c r="Y1147" i="2"/>
  <c r="Y1148" i="2"/>
  <c r="Y1150" i="2"/>
  <c r="Y1152" i="2"/>
  <c r="Y1153" i="2"/>
  <c r="Y1154" i="2"/>
  <c r="Y1160" i="2"/>
  <c r="Y1162" i="2"/>
  <c r="Y1164" i="2"/>
  <c r="Y1166" i="2"/>
  <c r="Y1174" i="2"/>
  <c r="Y1176" i="2"/>
  <c r="Y1177" i="2"/>
  <c r="Y1178" i="2"/>
  <c r="Y1186" i="2"/>
  <c r="Y1188" i="2"/>
  <c r="Y1189" i="2"/>
  <c r="Y1190" i="2"/>
  <c r="Y1200" i="2"/>
  <c r="Y1201" i="2"/>
  <c r="Y1202" i="2"/>
  <c r="Y1210" i="2"/>
  <c r="Y1212" i="2"/>
  <c r="Y1213" i="2"/>
  <c r="Y1214" i="2"/>
  <c r="Y1222" i="2"/>
  <c r="Y1224" i="2"/>
  <c r="Y1225" i="2"/>
  <c r="Y1226" i="2"/>
  <c r="Y1234" i="2"/>
  <c r="Y1236" i="2"/>
  <c r="Y1237" i="2"/>
  <c r="Y1238" i="2"/>
  <c r="Y1246" i="2"/>
  <c r="Y1248" i="2"/>
  <c r="Y1249" i="2"/>
  <c r="Y1250" i="2"/>
  <c r="Y1255" i="2"/>
  <c r="Y1256" i="2"/>
  <c r="Y1260" i="2"/>
  <c r="Y1261" i="2"/>
  <c r="Y1262" i="2"/>
  <c r="Y1267" i="2"/>
  <c r="Y1268" i="2"/>
  <c r="Y1270" i="2"/>
  <c r="Y1273" i="2"/>
  <c r="Y1274" i="2"/>
  <c r="Y1279" i="2"/>
  <c r="Y1280" i="2"/>
  <c r="Y1282" i="2"/>
  <c r="Y1284" i="2"/>
  <c r="Y1285" i="2"/>
  <c r="Y1286" i="2"/>
  <c r="Y1291" i="2"/>
  <c r="Y1292" i="2"/>
  <c r="Y1294" i="2"/>
  <c r="Y1296" i="2"/>
  <c r="Y1297" i="2"/>
  <c r="Y1298" i="2"/>
  <c r="Y1304" i="2"/>
  <c r="Y1306" i="2"/>
  <c r="Y1308" i="2"/>
  <c r="Y1309" i="2"/>
  <c r="Y1310" i="2"/>
  <c r="Y1318" i="2"/>
  <c r="Y1320" i="2"/>
  <c r="Y1321" i="2"/>
  <c r="Y1322" i="2"/>
  <c r="Y1330" i="2"/>
  <c r="Y1332" i="2"/>
  <c r="Y1333" i="2"/>
  <c r="Y1334" i="2"/>
  <c r="Y1344" i="2"/>
  <c r="Y1345" i="2"/>
  <c r="Y1346" i="2"/>
  <c r="Y1354" i="2"/>
  <c r="Y1356" i="2"/>
  <c r="Y1357" i="2"/>
  <c r="Y1358" i="2"/>
  <c r="Y1366" i="2"/>
  <c r="Y1368" i="2"/>
  <c r="Y1369" i="2"/>
  <c r="Y1370" i="2"/>
  <c r="Y1378" i="2"/>
  <c r="Y1380" i="2"/>
  <c r="Y1381" i="2"/>
  <c r="Y1382" i="2"/>
  <c r="Y1390" i="2"/>
  <c r="Y1392" i="2"/>
  <c r="Y1393" i="2"/>
  <c r="Y1394" i="2"/>
  <c r="Y1399" i="2"/>
  <c r="Y1400" i="2"/>
  <c r="Y1404" i="2"/>
  <c r="Y1405" i="2"/>
  <c r="Y1406" i="2"/>
  <c r="Y1411" i="2"/>
  <c r="Y1412" i="2"/>
  <c r="Y1414" i="2"/>
  <c r="Y1416" i="2"/>
  <c r="Y1417" i="2"/>
  <c r="Y1418" i="2"/>
  <c r="Y1423" i="2"/>
  <c r="Y1424" i="2"/>
  <c r="Y1426" i="2"/>
  <c r="Y1428" i="2"/>
  <c r="Y1429" i="2"/>
  <c r="Y1430" i="2"/>
  <c r="Y1435" i="2"/>
  <c r="Y1436" i="2"/>
  <c r="Y1438" i="2"/>
  <c r="Y1440" i="2"/>
  <c r="Y1441" i="2"/>
  <c r="Y1442" i="2"/>
  <c r="Y1448" i="2"/>
  <c r="Y1450" i="2"/>
  <c r="Y1452" i="2"/>
  <c r="Y1453" i="2"/>
  <c r="Y1454" i="2"/>
  <c r="Y1462" i="2"/>
  <c r="Y1464" i="2"/>
  <c r="Y1465" i="2"/>
  <c r="Y1466" i="2"/>
  <c r="Y1474" i="2"/>
  <c r="Y1476" i="2"/>
  <c r="Y1477" i="2"/>
  <c r="Y1478" i="2"/>
  <c r="Y1488" i="2"/>
  <c r="Y1489" i="2"/>
  <c r="Y1490" i="2"/>
  <c r="Y1498" i="2"/>
  <c r="Y1500" i="2"/>
  <c r="Y1501" i="2"/>
  <c r="Y1502" i="2"/>
  <c r="Y1510" i="2"/>
  <c r="Y1512" i="2"/>
  <c r="Y1513" i="2"/>
  <c r="Y1514" i="2"/>
  <c r="Y1522" i="2"/>
  <c r="Y1524" i="2"/>
  <c r="Y1525" i="2"/>
  <c r="Y1526" i="2"/>
  <c r="Y1534" i="2"/>
  <c r="Y1536" i="2"/>
  <c r="Y1537" i="2"/>
  <c r="Y1538" i="2"/>
  <c r="Y1543" i="2"/>
  <c r="Y1544" i="2"/>
  <c r="Y1549" i="2"/>
  <c r="Y1550" i="2"/>
  <c r="Y1555" i="2"/>
  <c r="Y1556" i="2"/>
  <c r="Y1558" i="2"/>
  <c r="Y1560" i="2"/>
  <c r="Y1561" i="2"/>
  <c r="Y1562" i="2"/>
  <c r="Y1567" i="2"/>
  <c r="Y1568" i="2"/>
  <c r="Y1570" i="2"/>
  <c r="Y1572" i="2"/>
  <c r="Y1573" i="2"/>
  <c r="Y1574" i="2"/>
  <c r="Y1579" i="2"/>
  <c r="Y1580" i="2"/>
  <c r="Y1582" i="2"/>
  <c r="Y1584" i="2"/>
  <c r="Y1585" i="2"/>
  <c r="Y1586" i="2"/>
  <c r="Y1592" i="2"/>
  <c r="Y1594" i="2"/>
  <c r="Y1596" i="2"/>
  <c r="Y1597" i="2"/>
  <c r="Y1598" i="2"/>
  <c r="Y1606" i="2"/>
  <c r="Y1608" i="2"/>
  <c r="Y1609" i="2"/>
  <c r="Y1610" i="2"/>
  <c r="Y1618" i="2"/>
  <c r="Y1620" i="2"/>
  <c r="Y1621" i="2"/>
  <c r="Y1622" i="2"/>
  <c r="Y1632" i="2"/>
  <c r="Y1633" i="2"/>
  <c r="Y1634" i="2"/>
  <c r="Y1642" i="2"/>
  <c r="Y1644" i="2"/>
  <c r="Y1645" i="2"/>
  <c r="Y1646" i="2"/>
  <c r="Y1654" i="2"/>
  <c r="Y1656" i="2"/>
  <c r="Y1657" i="2"/>
  <c r="Y1658" i="2"/>
  <c r="Y1666" i="2"/>
  <c r="Y1668" i="2"/>
  <c r="Y1669" i="2"/>
  <c r="Y1670" i="2"/>
  <c r="Y1678" i="2"/>
  <c r="Y1680" i="2"/>
  <c r="Y1681" i="2"/>
  <c r="Y1682" i="2"/>
  <c r="Y1687" i="2"/>
  <c r="Y1688" i="2"/>
  <c r="Y1692" i="2"/>
  <c r="Y1693" i="2"/>
  <c r="Y1694" i="2"/>
  <c r="Y1699" i="2"/>
  <c r="Y1700" i="2"/>
  <c r="Y1702" i="2"/>
  <c r="Y1704" i="2"/>
  <c r="Y1705" i="2"/>
  <c r="Y1706" i="2"/>
  <c r="Y1711" i="2"/>
  <c r="Y1712" i="2"/>
  <c r="Y1714" i="2"/>
  <c r="Y1716" i="2"/>
  <c r="Y1717" i="2"/>
  <c r="Y1718" i="2"/>
  <c r="Y1723" i="2"/>
  <c r="Y1724" i="2"/>
  <c r="Y1726" i="2"/>
  <c r="Y1728" i="2"/>
  <c r="Y1729" i="2"/>
  <c r="Y1730" i="2"/>
  <c r="Y1736" i="2"/>
  <c r="Y1738" i="2"/>
  <c r="Y1740" i="2"/>
  <c r="Y1742" i="2"/>
  <c r="Y1750" i="2"/>
  <c r="Y1752" i="2"/>
  <c r="Y1753" i="2"/>
  <c r="Y1754" i="2"/>
  <c r="Y1762" i="2"/>
  <c r="Y1764" i="2"/>
  <c r="Y1765" i="2"/>
  <c r="Y1766" i="2"/>
  <c r="Y1776" i="2"/>
  <c r="Y1777" i="2"/>
  <c r="Y1778" i="2"/>
  <c r="Y1786" i="2"/>
  <c r="Y1788" i="2"/>
  <c r="Y1789" i="2"/>
  <c r="Y1790" i="2"/>
  <c r="Y1798" i="2"/>
  <c r="Y1800" i="2"/>
  <c r="Y1801" i="2"/>
  <c r="Y1802" i="2"/>
  <c r="Y1810" i="2"/>
  <c r="Y1812" i="2"/>
  <c r="Y1813" i="2"/>
  <c r="Y1814" i="2"/>
  <c r="Y1822" i="2"/>
  <c r="Y1824" i="2"/>
  <c r="Y1825" i="2"/>
  <c r="Y1826" i="2"/>
  <c r="Y1831" i="2"/>
  <c r="Y1832" i="2"/>
  <c r="Y1836" i="2"/>
  <c r="Y1837" i="2"/>
  <c r="Y1838" i="2"/>
  <c r="Y1843" i="2"/>
  <c r="Y1844" i="2"/>
  <c r="Y1846" i="2"/>
  <c r="Y1849" i="2"/>
  <c r="Y1850" i="2"/>
  <c r="Y1855" i="2"/>
  <c r="Y1856" i="2"/>
  <c r="Y1858" i="2"/>
  <c r="Y1860" i="2"/>
  <c r="Y1861" i="2"/>
  <c r="Y1862" i="2"/>
  <c r="Y1867" i="2"/>
  <c r="Y1868" i="2"/>
  <c r="Y1870" i="2"/>
  <c r="Y1872" i="2"/>
  <c r="Y1873" i="2"/>
  <c r="Y1874" i="2"/>
  <c r="Y1880" i="2"/>
  <c r="Y1882" i="2"/>
  <c r="Y1884" i="2"/>
  <c r="Y1885" i="2"/>
  <c r="Y1886" i="2"/>
  <c r="Y1894" i="2"/>
  <c r="Y1896" i="2"/>
  <c r="Y1897" i="2"/>
  <c r="Y1898" i="2"/>
  <c r="Y1906" i="2"/>
  <c r="Y1908" i="2"/>
  <c r="Y1909" i="2"/>
  <c r="Y1910" i="2"/>
  <c r="Y1920" i="2"/>
  <c r="Y1921" i="2"/>
  <c r="Y1922" i="2"/>
  <c r="Y1930" i="2"/>
  <c r="Y1932" i="2"/>
  <c r="Y1933" i="2"/>
  <c r="Y1934" i="2"/>
  <c r="Y1942" i="2"/>
  <c r="Y1944" i="2"/>
  <c r="Y1945" i="2"/>
  <c r="Y1946" i="2"/>
  <c r="Y1954" i="2"/>
  <c r="Y1956" i="2"/>
  <c r="Y1957" i="2"/>
  <c r="Y1958" i="2"/>
  <c r="Y1968" i="2"/>
  <c r="Y1969" i="2"/>
  <c r="Y1970" i="2"/>
  <c r="Y1978" i="2"/>
  <c r="Y1980" i="2"/>
  <c r="Y1981" i="2"/>
  <c r="Y1982" i="2"/>
  <c r="Y1990" i="2"/>
  <c r="Y1992" i="2"/>
  <c r="Y1993" i="2"/>
  <c r="Y1994" i="2"/>
  <c r="Y2002" i="2"/>
  <c r="Y2004" i="2"/>
  <c r="Y2005" i="2"/>
  <c r="Y2006" i="2"/>
  <c r="Y2016" i="2"/>
  <c r="Y2017" i="2"/>
  <c r="Y2018" i="2"/>
  <c r="Y2" i="2"/>
  <c r="Y3" i="2"/>
  <c r="Y4" i="2"/>
  <c r="Y5" i="2"/>
  <c r="Y6" i="2"/>
  <c r="Y8" i="2"/>
  <c r="Y9" i="2"/>
  <c r="Y10" i="2"/>
  <c r="Y11" i="2"/>
  <c r="Y15" i="2"/>
  <c r="Y16" i="2"/>
  <c r="Y17" i="2"/>
  <c r="Y18" i="2"/>
  <c r="Y20" i="2"/>
  <c r="Y21" i="2"/>
  <c r="Y22" i="2"/>
  <c r="Y23" i="2"/>
  <c r="Y27" i="2"/>
  <c r="Y28" i="2"/>
  <c r="Y29" i="2"/>
  <c r="Y30" i="2"/>
  <c r="Y31" i="2"/>
  <c r="Y33" i="2"/>
  <c r="Y34" i="2"/>
  <c r="Y35" i="2"/>
  <c r="Y39" i="2"/>
  <c r="Y40" i="2"/>
  <c r="Y41" i="2"/>
  <c r="Y42" i="2"/>
  <c r="Y45" i="2"/>
  <c r="Y46" i="2"/>
  <c r="Y47" i="2"/>
  <c r="Y51" i="2"/>
  <c r="Y52" i="2"/>
  <c r="Y53" i="2"/>
  <c r="Y54" i="2"/>
  <c r="Y57" i="2"/>
  <c r="Y58" i="2"/>
  <c r="Y59" i="2"/>
  <c r="Y63" i="2"/>
  <c r="Y64" i="2"/>
  <c r="Y65" i="2"/>
  <c r="Y66" i="2"/>
  <c r="Y67" i="2"/>
  <c r="Y69" i="2"/>
  <c r="Y70" i="2"/>
  <c r="Y71" i="2"/>
  <c r="Y75" i="2"/>
  <c r="Y76" i="2"/>
  <c r="Y77" i="2"/>
  <c r="Y78" i="2"/>
  <c r="Y79" i="2"/>
  <c r="Y80" i="2"/>
  <c r="Y81" i="2"/>
  <c r="Y82" i="2"/>
  <c r="Y83" i="2"/>
  <c r="Y87" i="2"/>
  <c r="Y88" i="2"/>
  <c r="Y89" i="2"/>
  <c r="Y90" i="2"/>
  <c r="Y92" i="2"/>
  <c r="Y93" i="2"/>
  <c r="Y94" i="2"/>
  <c r="Y95" i="2"/>
  <c r="Y99" i="2"/>
  <c r="Y100" i="2"/>
  <c r="Y101" i="2"/>
  <c r="Y102" i="2"/>
  <c r="Y103" i="2"/>
  <c r="Y105" i="2"/>
  <c r="Y106" i="2"/>
  <c r="Y107" i="2"/>
  <c r="Y111" i="2"/>
  <c r="Y112" i="2"/>
  <c r="Y113" i="2"/>
  <c r="Y114" i="2"/>
  <c r="Y117" i="2"/>
  <c r="Y118" i="2"/>
  <c r="Y119" i="2"/>
  <c r="Y123" i="2"/>
  <c r="Y124" i="2"/>
  <c r="Y125" i="2"/>
  <c r="Y126" i="2"/>
  <c r="Y129" i="2"/>
  <c r="Y130" i="2"/>
  <c r="Y131" i="2"/>
  <c r="Y135" i="2"/>
  <c r="Y136" i="2"/>
  <c r="Y137" i="2"/>
  <c r="Y138" i="2"/>
  <c r="Y139" i="2"/>
  <c r="Y140" i="2"/>
  <c r="Y141" i="2"/>
  <c r="Y142" i="2"/>
  <c r="Y143" i="2"/>
  <c r="Y147" i="2"/>
  <c r="Y148" i="2"/>
  <c r="Y149" i="2"/>
  <c r="Y150" i="2"/>
  <c r="Y151" i="2"/>
  <c r="Y152" i="2"/>
  <c r="Y153" i="2"/>
  <c r="Y154" i="2"/>
  <c r="Y155" i="2"/>
  <c r="Y159" i="2"/>
  <c r="Y160" i="2"/>
  <c r="Y161" i="2"/>
  <c r="Y162" i="2"/>
  <c r="Y164" i="2"/>
  <c r="Y165" i="2"/>
  <c r="Y166" i="2"/>
  <c r="Y167" i="2"/>
  <c r="Y171" i="2"/>
  <c r="Y172" i="2"/>
  <c r="Y173" i="2"/>
  <c r="Y174" i="2"/>
  <c r="Y175" i="2"/>
  <c r="Y177" i="2"/>
  <c r="Y178" i="2"/>
  <c r="Y179" i="2"/>
  <c r="Y183" i="2"/>
  <c r="Y184" i="2"/>
  <c r="Y185" i="2"/>
  <c r="Y186" i="2"/>
  <c r="Y189" i="2"/>
  <c r="Y190" i="2"/>
  <c r="Y191" i="2"/>
  <c r="Y195" i="2"/>
  <c r="Y196" i="2"/>
  <c r="Y197" i="2"/>
  <c r="Y198" i="2"/>
  <c r="Y201" i="2"/>
  <c r="Y202" i="2"/>
  <c r="Y203" i="2"/>
  <c r="Y207" i="2"/>
  <c r="Y208" i="2"/>
  <c r="Y209" i="2"/>
  <c r="Y210" i="2"/>
  <c r="Y211" i="2"/>
  <c r="Y213" i="2"/>
  <c r="Y214" i="2"/>
  <c r="Y215" i="2"/>
  <c r="Y219" i="2"/>
  <c r="Y220" i="2"/>
  <c r="Y221" i="2"/>
  <c r="Y222" i="2"/>
  <c r="Y223" i="2"/>
  <c r="Y224" i="2"/>
  <c r="Y225" i="2"/>
  <c r="Y226" i="2"/>
  <c r="Y227" i="2"/>
  <c r="Y231" i="2"/>
  <c r="Y232" i="2"/>
  <c r="Y233" i="2"/>
  <c r="Y234" i="2"/>
  <c r="Y236" i="2"/>
  <c r="Y237" i="2"/>
  <c r="Y238" i="2"/>
  <c r="Y239" i="2"/>
  <c r="Y243" i="2"/>
  <c r="Y244" i="2"/>
  <c r="Y245" i="2"/>
  <c r="Y246" i="2"/>
  <c r="Y247" i="2"/>
  <c r="Y249" i="2"/>
  <c r="Y250" i="2"/>
  <c r="Y251" i="2"/>
  <c r="Y255" i="2"/>
  <c r="Y256" i="2"/>
  <c r="Y257" i="2"/>
  <c r="Y258" i="2"/>
  <c r="Y261" i="2"/>
  <c r="Y262" i="2"/>
  <c r="Y263" i="2"/>
  <c r="Y267" i="2"/>
  <c r="Y268" i="2"/>
  <c r="Y269" i="2"/>
  <c r="Y270" i="2"/>
  <c r="Y273" i="2"/>
  <c r="Y274" i="2"/>
  <c r="Y275" i="2"/>
  <c r="Y279" i="2"/>
  <c r="Y280" i="2"/>
  <c r="Y281" i="2"/>
  <c r="Y282" i="2"/>
  <c r="Y283" i="2"/>
  <c r="Y284" i="2"/>
  <c r="Y285" i="2"/>
  <c r="Y286" i="2"/>
  <c r="Y287" i="2"/>
  <c r="Y291" i="2"/>
  <c r="Y292" i="2"/>
  <c r="Y293" i="2"/>
  <c r="Y294" i="2"/>
  <c r="Y295" i="2"/>
  <c r="Y296" i="2"/>
  <c r="Y297" i="2"/>
  <c r="Y298" i="2"/>
  <c r="Y299" i="2"/>
  <c r="Y303" i="2"/>
  <c r="Y304" i="2"/>
  <c r="Y305" i="2"/>
  <c r="Y306" i="2"/>
  <c r="Y308" i="2"/>
  <c r="Y309" i="2"/>
  <c r="Y310" i="2"/>
  <c r="Y311" i="2"/>
  <c r="Y315" i="2"/>
  <c r="Y316" i="2"/>
  <c r="Y317" i="2"/>
  <c r="Y318" i="2"/>
  <c r="Y319" i="2"/>
  <c r="Y321" i="2"/>
  <c r="Y322" i="2"/>
  <c r="Y323" i="2"/>
  <c r="Y327" i="2"/>
  <c r="Y328" i="2"/>
  <c r="Y329" i="2"/>
  <c r="Y330" i="2"/>
  <c r="Y333" i="2"/>
  <c r="Y334" i="2"/>
  <c r="Y335" i="2"/>
  <c r="Y339" i="2"/>
  <c r="Y340" i="2"/>
  <c r="Y341" i="2"/>
  <c r="Y342" i="2"/>
  <c r="Y345" i="2"/>
  <c r="Y346" i="2"/>
  <c r="Y347" i="2"/>
  <c r="Y351" i="2"/>
  <c r="Y352" i="2"/>
  <c r="Y353" i="2"/>
  <c r="Y354" i="2"/>
  <c r="Y355" i="2"/>
  <c r="Y357" i="2"/>
  <c r="Y358" i="2"/>
  <c r="Y359" i="2"/>
  <c r="Y363" i="2"/>
  <c r="Y364" i="2"/>
  <c r="Y365" i="2"/>
  <c r="Y366" i="2"/>
  <c r="Y367" i="2"/>
  <c r="Y368" i="2"/>
  <c r="Y369" i="2"/>
  <c r="Y370" i="2"/>
  <c r="Y371" i="2"/>
  <c r="Y375" i="2"/>
  <c r="Y376" i="2"/>
  <c r="Y377" i="2"/>
  <c r="Y378" i="2"/>
  <c r="Y380" i="2"/>
  <c r="Y381" i="2"/>
  <c r="Y382" i="2"/>
  <c r="Y383" i="2"/>
  <c r="Y387" i="2"/>
  <c r="Y388" i="2"/>
  <c r="Y389" i="2"/>
  <c r="Y390" i="2"/>
  <c r="Y391" i="2"/>
  <c r="Y393" i="2"/>
  <c r="Y394" i="2"/>
  <c r="Y395" i="2"/>
  <c r="Y399" i="2"/>
  <c r="Y400" i="2"/>
  <c r="Y401" i="2"/>
  <c r="Y402" i="2"/>
  <c r="Y405" i="2"/>
  <c r="Y406" i="2"/>
  <c r="Y407" i="2"/>
  <c r="Y411" i="2"/>
  <c r="Y412" i="2"/>
  <c r="Y413" i="2"/>
  <c r="Y414" i="2"/>
  <c r="Y417" i="2"/>
  <c r="Y418" i="2"/>
  <c r="Y419" i="2"/>
  <c r="Y423" i="2"/>
  <c r="Y424" i="2"/>
  <c r="Y425" i="2"/>
  <c r="Y426" i="2"/>
  <c r="Y427" i="2"/>
  <c r="Y428" i="2"/>
  <c r="Y429" i="2"/>
  <c r="Y430" i="2"/>
  <c r="Y431" i="2"/>
  <c r="Y435" i="2"/>
  <c r="Y436" i="2"/>
  <c r="Y437" i="2"/>
  <c r="Y438" i="2"/>
  <c r="Y439" i="2"/>
  <c r="Y440" i="2"/>
  <c r="Y441" i="2"/>
  <c r="Y442" i="2"/>
  <c r="Y443" i="2"/>
  <c r="Y447" i="2"/>
  <c r="Y448" i="2"/>
  <c r="Y449" i="2"/>
  <c r="Y450" i="2"/>
  <c r="Y452" i="2"/>
  <c r="Y453" i="2"/>
  <c r="Y454" i="2"/>
  <c r="Y455" i="2"/>
  <c r="Y459" i="2"/>
  <c r="Y460" i="2"/>
  <c r="Y461" i="2"/>
  <c r="Y462" i="2"/>
  <c r="Y463" i="2"/>
  <c r="Y465" i="2"/>
  <c r="Y466" i="2"/>
  <c r="Y467" i="2"/>
  <c r="Y471" i="2"/>
  <c r="Y472" i="2"/>
  <c r="Y473" i="2"/>
  <c r="Y474" i="2"/>
  <c r="Y477" i="2"/>
  <c r="Y478" i="2"/>
  <c r="Y479" i="2"/>
  <c r="Y483" i="2"/>
  <c r="Y484" i="2"/>
  <c r="Y485" i="2"/>
  <c r="Y486" i="2"/>
  <c r="Y489" i="2"/>
  <c r="Y490" i="2"/>
  <c r="Y491" i="2"/>
  <c r="Y495" i="2"/>
  <c r="Y496" i="2"/>
  <c r="Y497" i="2"/>
  <c r="Y498" i="2"/>
  <c r="Y499" i="2"/>
  <c r="Y501" i="2"/>
  <c r="Y502" i="2"/>
  <c r="Y503" i="2"/>
  <c r="Y507" i="2"/>
  <c r="Y508" i="2"/>
  <c r="Y509" i="2"/>
  <c r="Y510" i="2"/>
  <c r="Y511" i="2"/>
  <c r="Y512" i="2"/>
  <c r="Y513" i="2"/>
  <c r="Y514" i="2"/>
  <c r="Y515" i="2"/>
  <c r="Y519" i="2"/>
  <c r="Y520" i="2"/>
  <c r="Y521" i="2"/>
  <c r="Y522" i="2"/>
  <c r="Y524" i="2"/>
  <c r="Y525" i="2"/>
  <c r="Y526" i="2"/>
  <c r="Y527" i="2"/>
  <c r="Y529" i="2"/>
  <c r="Y531" i="2"/>
  <c r="Y532" i="2"/>
  <c r="Y533" i="2"/>
  <c r="Y534" i="2"/>
  <c r="Y535" i="2"/>
  <c r="Y537" i="2"/>
  <c r="Y538" i="2"/>
  <c r="Y539" i="2"/>
  <c r="Y543" i="2"/>
  <c r="Y544" i="2"/>
  <c r="Y545" i="2"/>
  <c r="Y546" i="2"/>
  <c r="Y549" i="2"/>
  <c r="Y550" i="2"/>
  <c r="Y551" i="2"/>
  <c r="Y555" i="2"/>
  <c r="Y556" i="2"/>
  <c r="Y557" i="2"/>
  <c r="Y558" i="2"/>
  <c r="Y561" i="2"/>
  <c r="Y562" i="2"/>
  <c r="Y563" i="2"/>
  <c r="Y567" i="2"/>
  <c r="Y568" i="2"/>
  <c r="Y569" i="2"/>
  <c r="Y570" i="2"/>
  <c r="Y571" i="2"/>
  <c r="Y572" i="2"/>
  <c r="Y573" i="2"/>
  <c r="Y574" i="2"/>
  <c r="Y575" i="2"/>
  <c r="Y579" i="2"/>
  <c r="Y580" i="2"/>
  <c r="Y581" i="2"/>
  <c r="Y582" i="2"/>
  <c r="Y583" i="2"/>
  <c r="Y584" i="2"/>
  <c r="Y585" i="2"/>
  <c r="Y586" i="2"/>
  <c r="Y587" i="2"/>
  <c r="Y591" i="2"/>
  <c r="Y592" i="2"/>
  <c r="Y593" i="2"/>
  <c r="Y594" i="2"/>
  <c r="Y596" i="2"/>
  <c r="Y597" i="2"/>
  <c r="Y598" i="2"/>
  <c r="Y599" i="2"/>
  <c r="Y603" i="2"/>
  <c r="Y604" i="2"/>
  <c r="Y605" i="2"/>
  <c r="Y606" i="2"/>
  <c r="Y607" i="2"/>
  <c r="Y609" i="2"/>
  <c r="Y610" i="2"/>
  <c r="Y611" i="2"/>
  <c r="Y615" i="2"/>
  <c r="Y616" i="2"/>
  <c r="Y617" i="2"/>
  <c r="Y618" i="2"/>
  <c r="Y621" i="2"/>
  <c r="Y622" i="2"/>
  <c r="Y623" i="2"/>
  <c r="Y627" i="2"/>
  <c r="Y628" i="2"/>
  <c r="Y629" i="2"/>
  <c r="Y630" i="2"/>
  <c r="Y633" i="2"/>
  <c r="Y634" i="2"/>
  <c r="Y635" i="2"/>
  <c r="Y639" i="2"/>
  <c r="Y640" i="2"/>
  <c r="Y641" i="2"/>
  <c r="Y642" i="2"/>
  <c r="Y643" i="2"/>
  <c r="Y645" i="2"/>
  <c r="Y646" i="2"/>
  <c r="Y647" i="2"/>
  <c r="Y651" i="2"/>
  <c r="Y652" i="2"/>
  <c r="Y653" i="2"/>
  <c r="Y654" i="2"/>
  <c r="Y655" i="2"/>
  <c r="Y656" i="2"/>
  <c r="Y657" i="2"/>
  <c r="Y658" i="2"/>
  <c r="Y659" i="2"/>
  <c r="Y663" i="2"/>
  <c r="Y664" i="2"/>
  <c r="Y665" i="2"/>
  <c r="Y666" i="2"/>
  <c r="Y668" i="2"/>
  <c r="Y669" i="2"/>
  <c r="Y670" i="2"/>
  <c r="Y671" i="2"/>
  <c r="Y675" i="2"/>
  <c r="Y676" i="2"/>
  <c r="Y677" i="2"/>
  <c r="Y678" i="2"/>
  <c r="Y679" i="2"/>
  <c r="Y681" i="2"/>
  <c r="Y682" i="2"/>
  <c r="Y683" i="2"/>
  <c r="Y687" i="2"/>
  <c r="Y688" i="2"/>
  <c r="Y689" i="2"/>
  <c r="Y690" i="2"/>
  <c r="Y693" i="2"/>
  <c r="Y694" i="2"/>
  <c r="Y695" i="2"/>
  <c r="Y699" i="2"/>
  <c r="Y700" i="2"/>
  <c r="Y701" i="2"/>
  <c r="Y702" i="2"/>
  <c r="Y705" i="2"/>
  <c r="Y706" i="2"/>
  <c r="Y707" i="2"/>
  <c r="Y711" i="2"/>
  <c r="Y712" i="2"/>
  <c r="Y713" i="2"/>
  <c r="Y714" i="2"/>
  <c r="Y715" i="2"/>
  <c r="Y716" i="2"/>
  <c r="Y717" i="2"/>
  <c r="Y718" i="2"/>
  <c r="Y719" i="2"/>
  <c r="Y723" i="2"/>
  <c r="Y724" i="2"/>
  <c r="Y725" i="2"/>
  <c r="Y726" i="2"/>
  <c r="Y727" i="2"/>
  <c r="Y728" i="2"/>
  <c r="Y729" i="2"/>
  <c r="Y730" i="2"/>
  <c r="Y731" i="2"/>
  <c r="Y735" i="2"/>
  <c r="Y736" i="2"/>
  <c r="Y737" i="2"/>
  <c r="Y738" i="2"/>
  <c r="Y740" i="2"/>
  <c r="Y741" i="2"/>
  <c r="Y742" i="2"/>
  <c r="Y743" i="2"/>
  <c r="Y747" i="2"/>
  <c r="Y748" i="2"/>
  <c r="Y749" i="2"/>
  <c r="Y750" i="2"/>
  <c r="Y751" i="2"/>
  <c r="Y752" i="2"/>
  <c r="Y753" i="2"/>
  <c r="Y754" i="2"/>
  <c r="Y755" i="2"/>
  <c r="Y759" i="2"/>
  <c r="Y760" i="2"/>
  <c r="Y761" i="2"/>
  <c r="Y762" i="2"/>
  <c r="Y765" i="2"/>
  <c r="Y766" i="2"/>
  <c r="Y767" i="2"/>
  <c r="Y771" i="2"/>
  <c r="Y772" i="2"/>
  <c r="Y773" i="2"/>
  <c r="Y774" i="2"/>
  <c r="Y777" i="2"/>
  <c r="Y778" i="2"/>
  <c r="Y779" i="2"/>
  <c r="Y783" i="2"/>
  <c r="Y784" i="2"/>
  <c r="Y785" i="2"/>
  <c r="Y786" i="2"/>
  <c r="Y789" i="2"/>
  <c r="Y790" i="2"/>
  <c r="Y791" i="2"/>
  <c r="Y795" i="2"/>
  <c r="Y796" i="2"/>
  <c r="Y797" i="2"/>
  <c r="Y798" i="2"/>
  <c r="Y799" i="2"/>
  <c r="Y800" i="2"/>
  <c r="Y801" i="2"/>
  <c r="Y802" i="2"/>
  <c r="Y803" i="2"/>
  <c r="Y807" i="2"/>
  <c r="Y808" i="2"/>
  <c r="Y809" i="2"/>
  <c r="Y810" i="2"/>
  <c r="Y812" i="2"/>
  <c r="Y813" i="2"/>
  <c r="Y814" i="2"/>
  <c r="Y815" i="2"/>
  <c r="Y819" i="2"/>
  <c r="Y820" i="2"/>
  <c r="Y821" i="2"/>
  <c r="Y822" i="2"/>
  <c r="Y823" i="2"/>
  <c r="Y825" i="2"/>
  <c r="Y826" i="2"/>
  <c r="Y827" i="2"/>
  <c r="Y831" i="2"/>
  <c r="Y832" i="2"/>
  <c r="Y833" i="2"/>
  <c r="Y834" i="2"/>
  <c r="Y835" i="2"/>
  <c r="Y836" i="2"/>
  <c r="Y837" i="2"/>
  <c r="Y838" i="2"/>
  <c r="Y839" i="2"/>
  <c r="Y843" i="2"/>
  <c r="Y844" i="2"/>
  <c r="Y845" i="2"/>
  <c r="Y846" i="2"/>
  <c r="Y849" i="2"/>
  <c r="Y851" i="2"/>
  <c r="Y855" i="2"/>
  <c r="Y856" i="2"/>
  <c r="Y857" i="2"/>
  <c r="Y858" i="2"/>
  <c r="Y861" i="2"/>
  <c r="Y863" i="2"/>
  <c r="Y866" i="2"/>
  <c r="Y867" i="2"/>
  <c r="Y868" i="2"/>
  <c r="Y869" i="2"/>
  <c r="Y870" i="2"/>
  <c r="Y871" i="2"/>
  <c r="Y873" i="2"/>
  <c r="Y875" i="2"/>
  <c r="Y879" i="2"/>
  <c r="Y880" i="2"/>
  <c r="Y881" i="2"/>
  <c r="Y882" i="2"/>
  <c r="Y883" i="2"/>
  <c r="Y884" i="2"/>
  <c r="Y885" i="2"/>
  <c r="Y887" i="2"/>
  <c r="Y891" i="2"/>
  <c r="Y892" i="2"/>
  <c r="Y893" i="2"/>
  <c r="Y894" i="2"/>
  <c r="Y895" i="2"/>
  <c r="Y896" i="2"/>
  <c r="Y897" i="2"/>
  <c r="Y898" i="2"/>
  <c r="Y899" i="2"/>
  <c r="Y903" i="2"/>
  <c r="Y904" i="2"/>
  <c r="Y905" i="2"/>
  <c r="Y906" i="2"/>
  <c r="Y907" i="2"/>
  <c r="Y908" i="2"/>
  <c r="Y909" i="2"/>
  <c r="Y910" i="2"/>
  <c r="Y911" i="2"/>
  <c r="Y915" i="2"/>
  <c r="Y916" i="2"/>
  <c r="Y917" i="2"/>
  <c r="Y918" i="2"/>
  <c r="Y920" i="2"/>
  <c r="Y921" i="2"/>
  <c r="Y923" i="2"/>
  <c r="Y927" i="2"/>
  <c r="Y928" i="2"/>
  <c r="Y929" i="2"/>
  <c r="Y930" i="2"/>
  <c r="Y933" i="2"/>
  <c r="Y935" i="2"/>
  <c r="Y939" i="2"/>
  <c r="Y940" i="2"/>
  <c r="Y941" i="2"/>
  <c r="Y942" i="2"/>
  <c r="Y945" i="2"/>
  <c r="Y947" i="2"/>
  <c r="Y951" i="2"/>
  <c r="Y952" i="2"/>
  <c r="Y953" i="2"/>
  <c r="Y954" i="2"/>
  <c r="Y957" i="2"/>
  <c r="Y959" i="2"/>
  <c r="Y963" i="2"/>
  <c r="Y964" i="2"/>
  <c r="Y965" i="2"/>
  <c r="Y966" i="2"/>
  <c r="Y967" i="2"/>
  <c r="Y969" i="2"/>
  <c r="Y971" i="2"/>
  <c r="Y975" i="2"/>
  <c r="Y976" i="2"/>
  <c r="Y977" i="2"/>
  <c r="Y978" i="2"/>
  <c r="Y979" i="2"/>
  <c r="Y980" i="2"/>
  <c r="Y981" i="2"/>
  <c r="Y982" i="2"/>
  <c r="Y983" i="2"/>
  <c r="Y987" i="2"/>
  <c r="Y988" i="2"/>
  <c r="Y989" i="2"/>
  <c r="Y990" i="2"/>
  <c r="Y991" i="2"/>
  <c r="Y992" i="2"/>
  <c r="Y993" i="2"/>
  <c r="Y995" i="2"/>
  <c r="Y999" i="2"/>
  <c r="Y1000" i="2"/>
  <c r="Y1001" i="2"/>
  <c r="Y1002" i="2"/>
  <c r="Y1005" i="2"/>
  <c r="Y1007" i="2"/>
  <c r="Y1011" i="2"/>
  <c r="Y1012" i="2"/>
  <c r="Y1013" i="2"/>
  <c r="Y1014" i="2"/>
  <c r="Y1017" i="2"/>
  <c r="Y1019" i="2"/>
  <c r="Y1023" i="2"/>
  <c r="Y1024" i="2"/>
  <c r="Y1025" i="2"/>
  <c r="Y1026" i="2"/>
  <c r="Y1027" i="2"/>
  <c r="Y1029" i="2"/>
  <c r="Y1031" i="2"/>
  <c r="Y1035" i="2"/>
  <c r="Y1036" i="2"/>
  <c r="Y1037" i="2"/>
  <c r="Y1038" i="2"/>
  <c r="Y1039" i="2"/>
  <c r="Y1040" i="2"/>
  <c r="Y1041" i="2"/>
  <c r="Y1043" i="2"/>
  <c r="Y1047" i="2"/>
  <c r="Y1048" i="2"/>
  <c r="Y1049" i="2"/>
  <c r="Y1050" i="2"/>
  <c r="Y1051" i="2"/>
  <c r="Y1052" i="2"/>
  <c r="Y1053" i="2"/>
  <c r="Y1054" i="2"/>
  <c r="Y1055" i="2"/>
  <c r="Y1059" i="2"/>
  <c r="Y1060" i="2"/>
  <c r="Y1061" i="2"/>
  <c r="Y1062" i="2"/>
  <c r="Y1063" i="2"/>
  <c r="Y1064" i="2"/>
  <c r="Y1065" i="2"/>
  <c r="Y1067" i="2"/>
  <c r="Y1071" i="2"/>
  <c r="Y1072" i="2"/>
  <c r="Y1073" i="2"/>
  <c r="Y1074" i="2"/>
  <c r="Y1075" i="2"/>
  <c r="Y1076" i="2"/>
  <c r="Y1077" i="2"/>
  <c r="Y1079" i="2"/>
  <c r="Y1083" i="2"/>
  <c r="Y1084" i="2"/>
  <c r="Y1085" i="2"/>
  <c r="Y1086" i="2"/>
  <c r="Y1087" i="2"/>
  <c r="Y1088" i="2"/>
  <c r="Y1089" i="2"/>
  <c r="Y1091" i="2"/>
  <c r="Y1095" i="2"/>
  <c r="Y1096" i="2"/>
  <c r="Y1097" i="2"/>
  <c r="Y1098" i="2"/>
  <c r="Y1099" i="2"/>
  <c r="Y1100" i="2"/>
  <c r="Y1101" i="2"/>
  <c r="Y1103" i="2"/>
  <c r="Y1107" i="2"/>
  <c r="Y1108" i="2"/>
  <c r="Y1109" i="2"/>
  <c r="Y1110" i="2"/>
  <c r="Y1113" i="2"/>
  <c r="Y1114" i="2"/>
  <c r="Y1115" i="2"/>
  <c r="Y1119" i="2"/>
  <c r="Y1120" i="2"/>
  <c r="Y1121" i="2"/>
  <c r="Y1122" i="2"/>
  <c r="Y1125" i="2"/>
  <c r="Y1127" i="2"/>
  <c r="Y1131" i="2"/>
  <c r="Y1132" i="2"/>
  <c r="Y1133" i="2"/>
  <c r="Y1134" i="2"/>
  <c r="Y1137" i="2"/>
  <c r="Y1139" i="2"/>
  <c r="Y1143" i="2"/>
  <c r="Y1144" i="2"/>
  <c r="Y1145" i="2"/>
  <c r="Y1146" i="2"/>
  <c r="Y1149" i="2"/>
  <c r="Y1151" i="2"/>
  <c r="Y1155" i="2"/>
  <c r="Y1156" i="2"/>
  <c r="Y1157" i="2"/>
  <c r="Y1158" i="2"/>
  <c r="Y1159" i="2"/>
  <c r="Y1161" i="2"/>
  <c r="Y1163" i="2"/>
  <c r="Y1165" i="2"/>
  <c r="Y1167" i="2"/>
  <c r="Y1168" i="2"/>
  <c r="Y1169" i="2"/>
  <c r="Y1170" i="2"/>
  <c r="Y1171" i="2"/>
  <c r="Y1172" i="2"/>
  <c r="Y1173" i="2"/>
  <c r="Y1175" i="2"/>
  <c r="Y1179" i="2"/>
  <c r="Y1180" i="2"/>
  <c r="Y1181" i="2"/>
  <c r="Y1182" i="2"/>
  <c r="Y1183" i="2"/>
  <c r="Y1184" i="2"/>
  <c r="Y1185" i="2"/>
  <c r="Y1187" i="2"/>
  <c r="Y1191" i="2"/>
  <c r="Y1192" i="2"/>
  <c r="Y1193" i="2"/>
  <c r="Y1194" i="2"/>
  <c r="Y1195" i="2"/>
  <c r="Y1196" i="2"/>
  <c r="Y1197" i="2"/>
  <c r="Y1198" i="2"/>
  <c r="Y1199" i="2"/>
  <c r="Y1203" i="2"/>
  <c r="Y1204" i="2"/>
  <c r="Y1205" i="2"/>
  <c r="Y1206" i="2"/>
  <c r="Y1207" i="2"/>
  <c r="Y1208" i="2"/>
  <c r="Y1209" i="2"/>
  <c r="Y1211" i="2"/>
  <c r="Y1215" i="2"/>
  <c r="Y1216" i="2"/>
  <c r="Y1217" i="2"/>
  <c r="Y1218" i="2"/>
  <c r="Y1219" i="2"/>
  <c r="Y1220" i="2"/>
  <c r="Y1221" i="2"/>
  <c r="Y1223" i="2"/>
  <c r="Y1227" i="2"/>
  <c r="Y1228" i="2"/>
  <c r="Y1229" i="2"/>
  <c r="Y1230" i="2"/>
  <c r="Y1231" i="2"/>
  <c r="Y1232" i="2"/>
  <c r="Y1233" i="2"/>
  <c r="Y1235" i="2"/>
  <c r="Y1239" i="2"/>
  <c r="Y1240" i="2"/>
  <c r="Y1241" i="2"/>
  <c r="Y1242" i="2"/>
  <c r="Y1243" i="2"/>
  <c r="Y1244" i="2"/>
  <c r="Y1245" i="2"/>
  <c r="Y1247" i="2"/>
  <c r="Y1251" i="2"/>
  <c r="Y1252" i="2"/>
  <c r="Y1253" i="2"/>
  <c r="Y1254" i="2"/>
  <c r="Y1257" i="2"/>
  <c r="Y1258" i="2"/>
  <c r="Y1259" i="2"/>
  <c r="Y1263" i="2"/>
  <c r="Y1264" i="2"/>
  <c r="Y1265" i="2"/>
  <c r="Y1266" i="2"/>
  <c r="Y1269" i="2"/>
  <c r="Y1271" i="2"/>
  <c r="Y1272" i="2"/>
  <c r="Y1275" i="2"/>
  <c r="Y1276" i="2"/>
  <c r="Y1277" i="2"/>
  <c r="Y1278" i="2"/>
  <c r="Y1281" i="2"/>
  <c r="Y1283" i="2"/>
  <c r="Y1287" i="2"/>
  <c r="Y1288" i="2"/>
  <c r="Y1289" i="2"/>
  <c r="Y1290" i="2"/>
  <c r="Y1293" i="2"/>
  <c r="Y1295" i="2"/>
  <c r="Y1299" i="2"/>
  <c r="Y1300" i="2"/>
  <c r="Y1301" i="2"/>
  <c r="Y1302" i="2"/>
  <c r="Y1303" i="2"/>
  <c r="Y1305" i="2"/>
  <c r="Y1307" i="2"/>
  <c r="Y1311" i="2"/>
  <c r="Y1312" i="2"/>
  <c r="Y1313" i="2"/>
  <c r="Y1314" i="2"/>
  <c r="Y1315" i="2"/>
  <c r="Y1316" i="2"/>
  <c r="Y1317" i="2"/>
  <c r="Y1319" i="2"/>
  <c r="Y1323" i="2"/>
  <c r="Y1324" i="2"/>
  <c r="Y1325" i="2"/>
  <c r="Y1326" i="2"/>
  <c r="Y1327" i="2"/>
  <c r="Y1328" i="2"/>
  <c r="Y1329" i="2"/>
  <c r="Y1331" i="2"/>
  <c r="Y1335" i="2"/>
  <c r="Y1336" i="2"/>
  <c r="Y1337" i="2"/>
  <c r="Y1338" i="2"/>
  <c r="Y1339" i="2"/>
  <c r="Y1340" i="2"/>
  <c r="Y1341" i="2"/>
  <c r="Y1342" i="2"/>
  <c r="Y1343" i="2"/>
  <c r="Y1347" i="2"/>
  <c r="Y1348" i="2"/>
  <c r="Y1349" i="2"/>
  <c r="Y1350" i="2"/>
  <c r="Y1351" i="2"/>
  <c r="Y1352" i="2"/>
  <c r="Y1353" i="2"/>
  <c r="Y1355" i="2"/>
  <c r="Y1359" i="2"/>
  <c r="Y1360" i="2"/>
  <c r="Y1361" i="2"/>
  <c r="Y1362" i="2"/>
  <c r="Y1363" i="2"/>
  <c r="Y1364" i="2"/>
  <c r="Y1365" i="2"/>
  <c r="Y1367" i="2"/>
  <c r="Y1371" i="2"/>
  <c r="Y1372" i="2"/>
  <c r="Y1373" i="2"/>
  <c r="Y1374" i="2"/>
  <c r="Y1375" i="2"/>
  <c r="Y1376" i="2"/>
  <c r="Y1377" i="2"/>
  <c r="Y1379" i="2"/>
  <c r="Y1383" i="2"/>
  <c r="Y1384" i="2"/>
  <c r="Y1385" i="2"/>
  <c r="Y1386" i="2"/>
  <c r="Y1387" i="2"/>
  <c r="Y1388" i="2"/>
  <c r="Y1389" i="2"/>
  <c r="Y1391" i="2"/>
  <c r="Y1395" i="2"/>
  <c r="Y1396" i="2"/>
  <c r="Y1397" i="2"/>
  <c r="Y1398" i="2"/>
  <c r="Y1401" i="2"/>
  <c r="Y1402" i="2"/>
  <c r="Y1403" i="2"/>
  <c r="Y1407" i="2"/>
  <c r="Y1408" i="2"/>
  <c r="Y1409" i="2"/>
  <c r="Y1410" i="2"/>
  <c r="Y1413" i="2"/>
  <c r="Y1415" i="2"/>
  <c r="Y1419" i="2"/>
  <c r="Y1420" i="2"/>
  <c r="Y1421" i="2"/>
  <c r="Y1422" i="2"/>
  <c r="Y1425" i="2"/>
  <c r="Y1427" i="2"/>
  <c r="Y1431" i="2"/>
  <c r="Y1432" i="2"/>
  <c r="Y1433" i="2"/>
  <c r="Y1434" i="2"/>
  <c r="Y1437" i="2"/>
  <c r="Y1439" i="2"/>
  <c r="Y1443" i="2"/>
  <c r="Y1444" i="2"/>
  <c r="Y1445" i="2"/>
  <c r="Y1446" i="2"/>
  <c r="Y1447" i="2"/>
  <c r="Y1449" i="2"/>
  <c r="Y1451" i="2"/>
  <c r="Y1455" i="2"/>
  <c r="Y1456" i="2"/>
  <c r="Y1457" i="2"/>
  <c r="Y1458" i="2"/>
  <c r="Y1459" i="2"/>
  <c r="Y1460" i="2"/>
  <c r="Y1461" i="2"/>
  <c r="Y1463" i="2"/>
  <c r="Y1467" i="2"/>
  <c r="Y1468" i="2"/>
  <c r="Y1469" i="2"/>
  <c r="Y1470" i="2"/>
  <c r="Y1471" i="2"/>
  <c r="Y1472" i="2"/>
  <c r="Y1473" i="2"/>
  <c r="Y1475" i="2"/>
  <c r="Y1479" i="2"/>
  <c r="Y1480" i="2"/>
  <c r="Y1481" i="2"/>
  <c r="Y1482" i="2"/>
  <c r="Y1483" i="2"/>
  <c r="Y1484" i="2"/>
  <c r="Y1485" i="2"/>
  <c r="Y1486" i="2"/>
  <c r="Y1487" i="2"/>
  <c r="Y1491" i="2"/>
  <c r="Y1492" i="2"/>
  <c r="Y1493" i="2"/>
  <c r="Y1494" i="2"/>
  <c r="Y1495" i="2"/>
  <c r="Y1496" i="2"/>
  <c r="Y1497" i="2"/>
  <c r="Y1499" i="2"/>
  <c r="Y1503" i="2"/>
  <c r="Y1504" i="2"/>
  <c r="Y1505" i="2"/>
  <c r="Y1506" i="2"/>
  <c r="Y1507" i="2"/>
  <c r="Y1508" i="2"/>
  <c r="Y1509" i="2"/>
  <c r="Y1511" i="2"/>
  <c r="Y1515" i="2"/>
  <c r="Y1516" i="2"/>
  <c r="Y1517" i="2"/>
  <c r="Y1518" i="2"/>
  <c r="Y1519" i="2"/>
  <c r="Y1520" i="2"/>
  <c r="Y1521" i="2"/>
  <c r="Y1523" i="2"/>
  <c r="Y1527" i="2"/>
  <c r="Y1528" i="2"/>
  <c r="Y1529" i="2"/>
  <c r="Y1530" i="2"/>
  <c r="Y1531" i="2"/>
  <c r="Y1532" i="2"/>
  <c r="Y1533" i="2"/>
  <c r="Y1535" i="2"/>
  <c r="Y1539" i="2"/>
  <c r="Y1540" i="2"/>
  <c r="Y1541" i="2"/>
  <c r="Y1542" i="2"/>
  <c r="Y1545" i="2"/>
  <c r="Y1546" i="2"/>
  <c r="Y1547" i="2"/>
  <c r="Y1548" i="2"/>
  <c r="Y1551" i="2"/>
  <c r="Y1552" i="2"/>
  <c r="Y1553" i="2"/>
  <c r="Y1554" i="2"/>
  <c r="Y1557" i="2"/>
  <c r="Y1559" i="2"/>
  <c r="Y1563" i="2"/>
  <c r="Y1564" i="2"/>
  <c r="Y1565" i="2"/>
  <c r="Y1566" i="2"/>
  <c r="Y1569" i="2"/>
  <c r="Y1571" i="2"/>
  <c r="Y1575" i="2"/>
  <c r="Y1576" i="2"/>
  <c r="Y1577" i="2"/>
  <c r="Y1578" i="2"/>
  <c r="Y1581" i="2"/>
  <c r="Y1583" i="2"/>
  <c r="Y1587" i="2"/>
  <c r="Y1588" i="2"/>
  <c r="Y1589" i="2"/>
  <c r="Y1590" i="2"/>
  <c r="Y1591" i="2"/>
  <c r="Y1593" i="2"/>
  <c r="Y1595" i="2"/>
  <c r="Y1599" i="2"/>
  <c r="Y1600" i="2"/>
  <c r="Y1601" i="2"/>
  <c r="Y1602" i="2"/>
  <c r="Y1603" i="2"/>
  <c r="Y1604" i="2"/>
  <c r="Y1605" i="2"/>
  <c r="Y1607" i="2"/>
  <c r="Y1611" i="2"/>
  <c r="Y1612" i="2"/>
  <c r="Y1613" i="2"/>
  <c r="Y1614" i="2"/>
  <c r="Y1615" i="2"/>
  <c r="Y1616" i="2"/>
  <c r="Y1617" i="2"/>
  <c r="Y1619" i="2"/>
  <c r="Y1623" i="2"/>
  <c r="Y1624" i="2"/>
  <c r="Y1625" i="2"/>
  <c r="Y1626" i="2"/>
  <c r="Y1627" i="2"/>
  <c r="Y1628" i="2"/>
  <c r="Y1629" i="2"/>
  <c r="Y1630" i="2"/>
  <c r="Y1631" i="2"/>
  <c r="Y1635" i="2"/>
  <c r="Y1636" i="2"/>
  <c r="Y1637" i="2"/>
  <c r="Y1638" i="2"/>
  <c r="Y1639" i="2"/>
  <c r="Y1640" i="2"/>
  <c r="Y1641" i="2"/>
  <c r="Y1643" i="2"/>
  <c r="Y1647" i="2"/>
  <c r="Y1648" i="2"/>
  <c r="Y1649" i="2"/>
  <c r="Y1650" i="2"/>
  <c r="Y1651" i="2"/>
  <c r="Y1652" i="2"/>
  <c r="Y1653" i="2"/>
  <c r="Y1655" i="2"/>
  <c r="Y1659" i="2"/>
  <c r="Y1660" i="2"/>
  <c r="Y1661" i="2"/>
  <c r="Y1662" i="2"/>
  <c r="Y1663" i="2"/>
  <c r="Y1664" i="2"/>
  <c r="Y1665" i="2"/>
  <c r="Y1667" i="2"/>
  <c r="Y1671" i="2"/>
  <c r="Y1672" i="2"/>
  <c r="Y1673" i="2"/>
  <c r="Y1674" i="2"/>
  <c r="Y1675" i="2"/>
  <c r="Y1676" i="2"/>
  <c r="Y1677" i="2"/>
  <c r="Y1679" i="2"/>
  <c r="Y1683" i="2"/>
  <c r="Y1684" i="2"/>
  <c r="Y1685" i="2"/>
  <c r="Y1686" i="2"/>
  <c r="Y1689" i="2"/>
  <c r="Y1690" i="2"/>
  <c r="Y1691" i="2"/>
  <c r="Y1695" i="2"/>
  <c r="Y1696" i="2"/>
  <c r="Y1697" i="2"/>
  <c r="Y1698" i="2"/>
  <c r="Y1701" i="2"/>
  <c r="Y1703" i="2"/>
  <c r="Y1707" i="2"/>
  <c r="Y1708" i="2"/>
  <c r="Y1709" i="2"/>
  <c r="Y1710" i="2"/>
  <c r="Y1713" i="2"/>
  <c r="Y1715" i="2"/>
  <c r="Y1719" i="2"/>
  <c r="Y1720" i="2"/>
  <c r="Y1721" i="2"/>
  <c r="Y1722" i="2"/>
  <c r="Y1725" i="2"/>
  <c r="Y1727" i="2"/>
  <c r="Y1731" i="2"/>
  <c r="Y1732" i="2"/>
  <c r="Y1733" i="2"/>
  <c r="Y1734" i="2"/>
  <c r="Y1735" i="2"/>
  <c r="Y1737" i="2"/>
  <c r="Y1739" i="2"/>
  <c r="Y1741" i="2"/>
  <c r="Y1743" i="2"/>
  <c r="Y1744" i="2"/>
  <c r="Y1745" i="2"/>
  <c r="Y1746" i="2"/>
  <c r="Y1747" i="2"/>
  <c r="Y1748" i="2"/>
  <c r="Y1749" i="2"/>
  <c r="Y1751" i="2"/>
  <c r="Y1755" i="2"/>
  <c r="Y1756" i="2"/>
  <c r="Y1757" i="2"/>
  <c r="Y1758" i="2"/>
  <c r="Y1759" i="2"/>
  <c r="Y1760" i="2"/>
  <c r="Y1761" i="2"/>
  <c r="Y1763" i="2"/>
  <c r="Y1767" i="2"/>
  <c r="Y1768" i="2"/>
  <c r="Y1769" i="2"/>
  <c r="Y1770" i="2"/>
  <c r="Y1771" i="2"/>
  <c r="Y1772" i="2"/>
  <c r="Y1773" i="2"/>
  <c r="Y1774" i="2"/>
  <c r="Y1775" i="2"/>
  <c r="Y1779" i="2"/>
  <c r="Y1780" i="2"/>
  <c r="Y1781" i="2"/>
  <c r="Y1782" i="2"/>
  <c r="Y1783" i="2"/>
  <c r="Y1784" i="2"/>
  <c r="Y1785" i="2"/>
  <c r="Y1787" i="2"/>
  <c r="Y1791" i="2"/>
  <c r="Y1792" i="2"/>
  <c r="Y1793" i="2"/>
  <c r="Y1794" i="2"/>
  <c r="Y1795" i="2"/>
  <c r="Y1796" i="2"/>
  <c r="Y1797" i="2"/>
  <c r="Y1799" i="2"/>
  <c r="Y1803" i="2"/>
  <c r="Y1804" i="2"/>
  <c r="Y1805" i="2"/>
  <c r="Y1806" i="2"/>
  <c r="Y1807" i="2"/>
  <c r="Y1808" i="2"/>
  <c r="Y1809" i="2"/>
  <c r="Y1811" i="2"/>
  <c r="Y1815" i="2"/>
  <c r="Y1816" i="2"/>
  <c r="Y1817" i="2"/>
  <c r="Y1818" i="2"/>
  <c r="Y1819" i="2"/>
  <c r="Y1820" i="2"/>
  <c r="Y1821" i="2"/>
  <c r="Y1823" i="2"/>
  <c r="Y1827" i="2"/>
  <c r="Y1828" i="2"/>
  <c r="Y1829" i="2"/>
  <c r="Y1830" i="2"/>
  <c r="Y1833" i="2"/>
  <c r="Y1834" i="2"/>
  <c r="Y1835" i="2"/>
  <c r="Y1839" i="2"/>
  <c r="Y1840" i="2"/>
  <c r="Y1841" i="2"/>
  <c r="Y1842" i="2"/>
  <c r="Y1845" i="2"/>
  <c r="Y1847" i="2"/>
  <c r="Y1848" i="2"/>
  <c r="Y1851" i="2"/>
  <c r="Y1852" i="2"/>
  <c r="Y1853" i="2"/>
  <c r="Y1854" i="2"/>
  <c r="Y1857" i="2"/>
  <c r="Y1859" i="2"/>
  <c r="Y1863" i="2"/>
  <c r="Y1864" i="2"/>
  <c r="Y1865" i="2"/>
  <c r="Y1866" i="2"/>
  <c r="Y1869" i="2"/>
  <c r="Y1871" i="2"/>
  <c r="Y1875" i="2"/>
  <c r="Y1876" i="2"/>
  <c r="Y1877" i="2"/>
  <c r="Y1878" i="2"/>
  <c r="Y1879" i="2"/>
  <c r="Y1881" i="2"/>
  <c r="Y1883" i="2"/>
  <c r="Y1887" i="2"/>
  <c r="Y1888" i="2"/>
  <c r="Y1889" i="2"/>
  <c r="Y1890" i="2"/>
  <c r="Y1891" i="2"/>
  <c r="Y1892" i="2"/>
  <c r="Y1893" i="2"/>
  <c r="Y1895" i="2"/>
  <c r="Y1899" i="2"/>
  <c r="Y1900" i="2"/>
  <c r="Y1901" i="2"/>
  <c r="Y1902" i="2"/>
  <c r="Y1903" i="2"/>
  <c r="Y1904" i="2"/>
  <c r="Y1905" i="2"/>
  <c r="Y1907" i="2"/>
  <c r="Y1911" i="2"/>
  <c r="Y1912" i="2"/>
  <c r="Y1913" i="2"/>
  <c r="Y1914" i="2"/>
  <c r="Y1915" i="2"/>
  <c r="Y1916" i="2"/>
  <c r="Y1917" i="2"/>
  <c r="Y1918" i="2"/>
  <c r="Y1919" i="2"/>
  <c r="Y1923" i="2"/>
  <c r="Y1924" i="2"/>
  <c r="Y1925" i="2"/>
  <c r="Y1926" i="2"/>
  <c r="Y1927" i="2"/>
  <c r="Y1928" i="2"/>
  <c r="Y1929" i="2"/>
  <c r="Y1931" i="2"/>
  <c r="Y1935" i="2"/>
  <c r="Y1936" i="2"/>
  <c r="Y1937" i="2"/>
  <c r="Y1938" i="2"/>
  <c r="Y1939" i="2"/>
  <c r="Y1940" i="2"/>
  <c r="Y1941" i="2"/>
  <c r="Y1943" i="2"/>
  <c r="Y1947" i="2"/>
  <c r="Y1948" i="2"/>
  <c r="Y1949" i="2"/>
  <c r="Y1950" i="2"/>
  <c r="Y1951" i="2"/>
  <c r="Y1952" i="2"/>
  <c r="Y1953" i="2"/>
  <c r="Y1955" i="2"/>
  <c r="Y1959" i="2"/>
  <c r="Y1960" i="2"/>
  <c r="Y1961" i="2"/>
  <c r="Y1962" i="2"/>
  <c r="Y1963" i="2"/>
  <c r="Y1964" i="2"/>
  <c r="Y1965" i="2"/>
  <c r="Y1966" i="2"/>
  <c r="Y1967" i="2"/>
  <c r="Y1971" i="2"/>
  <c r="Y1972" i="2"/>
  <c r="Y1973" i="2"/>
  <c r="Y1974" i="2"/>
  <c r="Y1975" i="2"/>
  <c r="Y1976" i="2"/>
  <c r="Y1977" i="2"/>
  <c r="Y1979" i="2"/>
  <c r="Y1983" i="2"/>
  <c r="Y1984" i="2"/>
  <c r="Y1985" i="2"/>
  <c r="Y1986" i="2"/>
  <c r="Y1987" i="2"/>
  <c r="Y1988" i="2"/>
  <c r="Y1989" i="2"/>
  <c r="Y1991" i="2"/>
  <c r="Y1995" i="2"/>
  <c r="Y1996" i="2"/>
  <c r="Y1997" i="2"/>
  <c r="Y1998" i="2"/>
  <c r="Y1999" i="2"/>
  <c r="Y2000" i="2"/>
  <c r="Y2001" i="2"/>
  <c r="Y2003" i="2"/>
  <c r="Y2007" i="2"/>
  <c r="Y2008" i="2"/>
  <c r="Y2009" i="2"/>
  <c r="Y2010" i="2"/>
  <c r="Y2011" i="2"/>
  <c r="Y2012" i="2"/>
  <c r="Y2013" i="2"/>
  <c r="Y2014" i="2"/>
  <c r="Y2015" i="2"/>
  <c r="Y2019" i="2"/>
  <c r="Y2020" i="2"/>
  <c r="Y2021" i="2"/>
  <c r="Y2022" i="2"/>
  <c r="Y2025" i="2"/>
  <c r="Y2027" i="2"/>
  <c r="Y2031" i="2"/>
  <c r="Y2036" i="2"/>
  <c r="X2036" i="2"/>
  <c r="X2037" i="2"/>
  <c r="X2038" i="2"/>
  <c r="D2038" i="2"/>
  <c r="E2038" i="2"/>
  <c r="P2038" i="2"/>
  <c r="V2038" i="2" s="1"/>
  <c r="U2038" i="2"/>
  <c r="D2037" i="2"/>
  <c r="E2037" i="2"/>
  <c r="P2037" i="2"/>
  <c r="U2037" i="2"/>
  <c r="V2037" i="2"/>
  <c r="B2037" i="2" s="1"/>
  <c r="D2036" i="2"/>
  <c r="E2036" i="2"/>
  <c r="P2036" i="2"/>
  <c r="V2036" i="2" s="1"/>
  <c r="B2036" i="2" s="1"/>
  <c r="U2036" i="2"/>
  <c r="D2035" i="2"/>
  <c r="E2035" i="2"/>
  <c r="P2035" i="2"/>
  <c r="V2035" i="2" s="1"/>
  <c r="U2035" i="2"/>
  <c r="X2035" i="2"/>
  <c r="D2034" i="2"/>
  <c r="E2034" i="2"/>
  <c r="P2034" i="2"/>
  <c r="V2034" i="2" s="1"/>
  <c r="U2034" i="2"/>
  <c r="X2034" i="2"/>
  <c r="D2033" i="2"/>
  <c r="E2033" i="2"/>
  <c r="P2033" i="2"/>
  <c r="V2033" i="2" s="1"/>
  <c r="B2033" i="2" s="1"/>
  <c r="U2033" i="2"/>
  <c r="X2033" i="2"/>
  <c r="X2027" i="2"/>
  <c r="X2028" i="2"/>
  <c r="X2029" i="2"/>
  <c r="X2030" i="2"/>
  <c r="X2031" i="2"/>
  <c r="X2032" i="2"/>
  <c r="D2032" i="2"/>
  <c r="E2032" i="2"/>
  <c r="P2032" i="2"/>
  <c r="V2032" i="2" s="1"/>
  <c r="B2032" i="2" s="1"/>
  <c r="U2032" i="2"/>
  <c r="D2031" i="2"/>
  <c r="E2031" i="2"/>
  <c r="P2031" i="2"/>
  <c r="V2031" i="2" s="1"/>
  <c r="B2031" i="2" s="1"/>
  <c r="U2031" i="2"/>
  <c r="D2030" i="2"/>
  <c r="E2030" i="2"/>
  <c r="P2030" i="2"/>
  <c r="V2030" i="2" s="1"/>
  <c r="B2030" i="2" s="1"/>
  <c r="U2030" i="2"/>
  <c r="D2029" i="2"/>
  <c r="E2029" i="2"/>
  <c r="P2029" i="2"/>
  <c r="V2029" i="2" s="1"/>
  <c r="U2029" i="2"/>
  <c r="D2028" i="2"/>
  <c r="E2028" i="2"/>
  <c r="P2028" i="2"/>
  <c r="V2028" i="2" s="1"/>
  <c r="U2028" i="2"/>
  <c r="D2027" i="2"/>
  <c r="E2027" i="2"/>
  <c r="P2027" i="2"/>
  <c r="V2027" i="2" s="1"/>
  <c r="B2027" i="2" s="1"/>
  <c r="U2027" i="2"/>
  <c r="X2025" i="2"/>
  <c r="X2026" i="2"/>
  <c r="D2026" i="2"/>
  <c r="E2026" i="2"/>
  <c r="P2026" i="2"/>
  <c r="V2026" i="2" s="1"/>
  <c r="U2026" i="2"/>
  <c r="D2025" i="2"/>
  <c r="E2025" i="2"/>
  <c r="P2025" i="2"/>
  <c r="V2025" i="2" s="1"/>
  <c r="B2025" i="2" s="1"/>
  <c r="U2025" i="2"/>
  <c r="X2024" i="2"/>
  <c r="E2024" i="2"/>
  <c r="D2024" i="2"/>
  <c r="P2024" i="2"/>
  <c r="V2024" i="2" s="1"/>
  <c r="B2024" i="2" s="1"/>
  <c r="U2024" i="2"/>
  <c r="P2023" i="2"/>
  <c r="V2023" i="2" s="1"/>
  <c r="Y2023" i="2" s="1"/>
  <c r="X2023" i="2"/>
  <c r="D2023" i="2"/>
  <c r="U2023"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2" i="2"/>
  <c r="X943" i="2"/>
  <c r="X944" i="2"/>
  <c r="X945" i="2"/>
  <c r="X946" i="2"/>
  <c r="X947" i="2"/>
  <c r="X948" i="2"/>
  <c r="X949" i="2"/>
  <c r="X950" i="2"/>
  <c r="X951" i="2"/>
  <c r="X952" i="2"/>
  <c r="X954" i="2"/>
  <c r="X955" i="2"/>
  <c r="X956" i="2"/>
  <c r="X957" i="2"/>
  <c r="X958" i="2"/>
  <c r="X959" i="2"/>
  <c r="X960" i="2"/>
  <c r="X961" i="2"/>
  <c r="X962" i="2"/>
  <c r="X963" i="2"/>
  <c r="X964"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8" i="2"/>
  <c r="X1459" i="2"/>
  <c r="X1460" i="2"/>
  <c r="X1461" i="2"/>
  <c r="X1462" i="2"/>
  <c r="X1463" i="2"/>
  <c r="X1464" i="2"/>
  <c r="X1465" i="2"/>
  <c r="X1466" i="2"/>
  <c r="X1467" i="2"/>
  <c r="X1468"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4" i="2"/>
  <c r="X1555" i="2"/>
  <c r="X1556" i="2"/>
  <c r="X1557" i="2"/>
  <c r="X1558" i="2"/>
  <c r="X1559" i="2"/>
  <c r="X1560" i="2"/>
  <c r="X1561" i="2"/>
  <c r="X1562" i="2"/>
  <c r="X1563" i="2"/>
  <c r="X1564"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B686" i="2"/>
  <c r="B690" i="2"/>
  <c r="B692" i="2"/>
  <c r="B696" i="2"/>
  <c r="B698" i="2"/>
  <c r="B704" i="2"/>
  <c r="B706" i="2"/>
  <c r="B707" i="2"/>
  <c r="B708" i="2"/>
  <c r="B709" i="2"/>
  <c r="B710" i="2"/>
  <c r="B711" i="2"/>
  <c r="B718" i="2"/>
  <c r="B719" i="2"/>
  <c r="B720" i="2"/>
  <c r="B721" i="2"/>
  <c r="B731" i="2"/>
  <c r="B732" i="2"/>
  <c r="B734" i="2"/>
  <c r="B738" i="2"/>
  <c r="B739" i="2"/>
  <c r="B744" i="2"/>
  <c r="B745" i="2"/>
  <c r="B746" i="2"/>
  <c r="B747" i="2"/>
  <c r="B750" i="2"/>
  <c r="B751" i="2"/>
  <c r="B752" i="2"/>
  <c r="B754" i="2"/>
  <c r="B755" i="2"/>
  <c r="B756" i="2"/>
  <c r="B758" i="2"/>
  <c r="B766" i="2"/>
  <c r="B767" i="2"/>
  <c r="B768" i="2"/>
  <c r="B769" i="2"/>
  <c r="B770" i="2"/>
  <c r="B776" i="2"/>
  <c r="B778" i="2"/>
  <c r="B780" i="2"/>
  <c r="B782" i="2"/>
  <c r="B790" i="2"/>
  <c r="B791" i="2"/>
  <c r="B792" i="2"/>
  <c r="B793" i="2"/>
  <c r="B794" i="2"/>
  <c r="B798" i="2"/>
  <c r="B799" i="2"/>
  <c r="B803" i="2"/>
  <c r="B804" i="2"/>
  <c r="B805" i="2"/>
  <c r="B806" i="2"/>
  <c r="B807" i="2"/>
  <c r="B811" i="2"/>
  <c r="B812" i="2"/>
  <c r="B814" i="2"/>
  <c r="B816" i="2"/>
  <c r="B817" i="2"/>
  <c r="B818" i="2"/>
  <c r="B826" i="2"/>
  <c r="B827" i="2"/>
  <c r="B828" i="2"/>
  <c r="B830" i="2"/>
  <c r="B831" i="2"/>
  <c r="B834" i="2"/>
  <c r="B836" i="2"/>
  <c r="B839" i="2"/>
  <c r="B840" i="2"/>
  <c r="B841" i="2"/>
  <c r="B842" i="2"/>
  <c r="B848" i="2"/>
  <c r="B850" i="2"/>
  <c r="B852" i="2"/>
  <c r="B853" i="2"/>
  <c r="B854" i="2"/>
  <c r="B855" i="2"/>
  <c r="B858" i="2"/>
  <c r="B862" i="2"/>
  <c r="B863" i="2"/>
  <c r="B864" i="2"/>
  <c r="B866" i="2"/>
  <c r="B867" i="2"/>
  <c r="B872" i="2"/>
  <c r="B875" i="2"/>
  <c r="B876" i="2"/>
  <c r="B878" i="2"/>
  <c r="B883" i="2"/>
  <c r="B886" i="2"/>
  <c r="B888" i="2"/>
  <c r="B889" i="2"/>
  <c r="B890" i="2"/>
  <c r="B894" i="2"/>
  <c r="B895" i="2"/>
  <c r="B898" i="2"/>
  <c r="B899" i="2"/>
  <c r="B900" i="2"/>
  <c r="B902" i="2"/>
  <c r="B906" i="2"/>
  <c r="B907" i="2"/>
  <c r="B908" i="2"/>
  <c r="B911" i="2"/>
  <c r="B912" i="2"/>
  <c r="B914" i="2"/>
  <c r="B917" i="2"/>
  <c r="B919" i="2"/>
  <c r="B920" i="2"/>
  <c r="B922" i="2"/>
  <c r="B923" i="2"/>
  <c r="B924" i="2"/>
  <c r="B926" i="2"/>
  <c r="B934" i="2"/>
  <c r="B935" i="2"/>
  <c r="B936" i="2"/>
  <c r="B937" i="2"/>
  <c r="B938" i="2"/>
  <c r="B948" i="2"/>
  <c r="B949" i="2"/>
  <c r="B950" i="2"/>
  <c r="B951" i="2"/>
  <c r="B954" i="2"/>
  <c r="B955" i="2"/>
  <c r="B960" i="2"/>
  <c r="B961" i="2"/>
  <c r="B962" i="2"/>
  <c r="B968" i="2"/>
  <c r="B970" i="2"/>
  <c r="B972" i="2"/>
  <c r="B979" i="2"/>
  <c r="B980" i="2"/>
  <c r="B982" i="2"/>
  <c r="B983" i="2"/>
  <c r="B984" i="2"/>
  <c r="B985" i="2"/>
  <c r="B986" i="2"/>
  <c r="B991" i="2"/>
  <c r="B992" i="2"/>
  <c r="B994" i="2"/>
  <c r="B995" i="2"/>
  <c r="B996" i="2"/>
  <c r="B997" i="2"/>
  <c r="B998" i="2"/>
  <c r="B1006" i="2"/>
  <c r="B1007" i="2"/>
  <c r="B1008" i="2"/>
  <c r="B1009" i="2"/>
  <c r="B1010" i="2"/>
  <c r="B1011" i="2"/>
  <c r="B1014" i="2"/>
  <c r="B1015" i="2"/>
  <c r="B1016" i="2"/>
  <c r="B1019" i="2"/>
  <c r="B1020" i="2"/>
  <c r="B1022" i="2"/>
  <c r="B1026" i="2"/>
  <c r="B1027" i="2"/>
  <c r="B1030" i="2"/>
  <c r="B1032" i="2"/>
  <c r="B1033" i="2"/>
  <c r="B1034" i="2"/>
  <c r="B1035" i="2"/>
  <c r="B1038" i="2"/>
  <c r="B1039" i="2"/>
  <c r="B1040" i="2"/>
  <c r="B1042" i="2"/>
  <c r="B1044" i="2"/>
  <c r="B1046" i="2"/>
  <c r="B1047" i="2"/>
  <c r="B1050" i="2"/>
  <c r="B1052" i="2"/>
  <c r="B1054" i="2"/>
  <c r="B1055" i="2"/>
  <c r="B1056" i="2"/>
  <c r="B1057" i="2"/>
  <c r="B1058" i="2"/>
  <c r="B1063" i="2"/>
  <c r="B1064" i="2"/>
  <c r="B1065" i="2"/>
  <c r="B1066" i="2"/>
  <c r="B1068" i="2"/>
  <c r="B1069" i="2"/>
  <c r="B1070" i="2"/>
  <c r="B1073" i="2"/>
  <c r="B1076" i="2"/>
  <c r="B1078" i="2"/>
  <c r="B1079" i="2"/>
  <c r="B1080" i="2"/>
  <c r="B1081" i="2"/>
  <c r="B1082" i="2"/>
  <c r="B1085" i="2"/>
  <c r="B1087" i="2"/>
  <c r="B1088" i="2"/>
  <c r="B1090" i="2"/>
  <c r="B1091" i="2"/>
  <c r="B1092" i="2"/>
  <c r="B1093" i="2"/>
  <c r="B1100" i="2"/>
  <c r="B1103" i="2"/>
  <c r="B1104" i="2"/>
  <c r="B1105" i="2"/>
  <c r="B1106" i="2"/>
  <c r="B1108" i="2"/>
  <c r="B1109" i="2"/>
  <c r="B1110" i="2"/>
  <c r="B1114" i="2"/>
  <c r="B1116" i="2"/>
  <c r="B1118" i="2"/>
  <c r="B1121" i="2"/>
  <c r="B1123" i="2"/>
  <c r="B1124" i="2"/>
  <c r="B1128" i="2"/>
  <c r="B1129" i="2"/>
  <c r="B1130" i="2"/>
  <c r="B1135" i="2"/>
  <c r="B1136" i="2"/>
  <c r="B1138" i="2"/>
  <c r="B1140" i="2"/>
  <c r="B1141" i="2"/>
  <c r="B1142" i="2"/>
  <c r="B1145" i="2"/>
  <c r="B1147" i="2"/>
  <c r="B1150" i="2"/>
  <c r="B1151" i="2"/>
  <c r="B1152" i="2"/>
  <c r="B1154" i="2"/>
  <c r="B1162" i="2"/>
  <c r="B1163" i="2"/>
  <c r="B1164" i="2"/>
  <c r="B1166" i="2"/>
  <c r="B1169" i="2"/>
  <c r="B1171" i="2"/>
  <c r="B1174" i="2"/>
  <c r="B1175" i="2"/>
  <c r="B1176" i="2"/>
  <c r="B1177" i="2"/>
  <c r="B1178" i="2"/>
  <c r="B1181" i="2"/>
  <c r="B1182" i="2"/>
  <c r="B1183" i="2"/>
  <c r="B1184" i="2"/>
  <c r="B1187" i="2"/>
  <c r="B1188" i="2"/>
  <c r="B1189" i="2"/>
  <c r="B1190" i="2"/>
  <c r="B1192" i="2"/>
  <c r="B1194" i="2"/>
  <c r="B1199" i="2"/>
  <c r="B1200" i="2"/>
  <c r="B1201" i="2"/>
  <c r="B1202" i="2"/>
  <c r="B1204" i="2"/>
  <c r="B1208" i="2"/>
  <c r="B1210" i="2"/>
  <c r="B1211" i="2"/>
  <c r="B1212" i="2"/>
  <c r="B1213" i="2"/>
  <c r="B1214" i="2"/>
  <c r="B1219" i="2"/>
  <c r="B1220" i="2"/>
  <c r="B1222" i="2"/>
  <c r="B1224" i="2"/>
  <c r="B1225" i="2"/>
  <c r="B1226" i="2"/>
  <c r="B1228" i="2"/>
  <c r="B1232" i="2"/>
  <c r="B1234" i="2"/>
  <c r="B1235" i="2"/>
  <c r="B1236" i="2"/>
  <c r="B1238" i="2"/>
  <c r="B1241" i="2"/>
  <c r="B1242" i="2"/>
  <c r="B1243" i="2"/>
  <c r="B1244" i="2"/>
  <c r="B1246" i="2"/>
  <c r="B1248" i="2"/>
  <c r="B1249" i="2"/>
  <c r="B1250" i="2"/>
  <c r="B1258" i="2"/>
  <c r="B1259" i="2"/>
  <c r="B1260" i="2"/>
  <c r="B1262" i="2"/>
  <c r="B1267" i="2"/>
  <c r="B1268" i="2"/>
  <c r="B1270" i="2"/>
  <c r="B1271" i="2"/>
  <c r="B1272" i="2"/>
  <c r="B1273" i="2"/>
  <c r="B1274" i="2"/>
  <c r="B1279" i="2"/>
  <c r="B1282" i="2"/>
  <c r="B1283" i="2"/>
  <c r="B1284" i="2"/>
  <c r="B1285" i="2"/>
  <c r="B1286" i="2"/>
  <c r="B1292" i="2"/>
  <c r="B1294" i="2"/>
  <c r="B1295" i="2"/>
  <c r="B1296" i="2"/>
  <c r="B1298" i="2"/>
  <c r="B1300" i="2"/>
  <c r="B1304" i="2"/>
  <c r="B1308" i="2"/>
  <c r="B1309" i="2"/>
  <c r="B1310" i="2"/>
  <c r="B1315" i="2"/>
  <c r="B1317" i="2"/>
  <c r="B1318" i="2"/>
  <c r="B1320" i="2"/>
  <c r="B1321" i="2"/>
  <c r="B1322" i="2"/>
  <c r="B1326" i="2"/>
  <c r="B1330" i="2"/>
  <c r="B1332" i="2"/>
  <c r="B1333" i="2"/>
  <c r="B1337" i="2"/>
  <c r="B1338" i="2"/>
  <c r="B1339" i="2"/>
  <c r="B1340" i="2"/>
  <c r="B1343" i="2"/>
  <c r="B1344" i="2"/>
  <c r="B1346" i="2"/>
  <c r="B1350" i="2"/>
  <c r="B1351" i="2"/>
  <c r="B1352" i="2"/>
  <c r="B1354" i="2"/>
  <c r="B1355" i="2"/>
  <c r="B1356" i="2"/>
  <c r="B1357" i="2"/>
  <c r="B1364" i="2"/>
  <c r="B1366" i="2"/>
  <c r="B1368" i="2"/>
  <c r="B1369" i="2"/>
  <c r="B1370" i="2"/>
  <c r="B1373" i="2"/>
  <c r="B1375" i="2"/>
  <c r="B1379" i="2"/>
  <c r="B1380" i="2"/>
  <c r="B1382" i="2"/>
  <c r="B1387" i="2"/>
  <c r="B1392" i="2"/>
  <c r="B1393" i="2"/>
  <c r="B1394" i="2"/>
  <c r="B1399" i="2"/>
  <c r="B1400" i="2"/>
  <c r="B1402" i="2"/>
  <c r="B1404" i="2"/>
  <c r="B1406" i="2"/>
  <c r="B1409" i="2"/>
  <c r="B1412" i="2"/>
  <c r="B1414" i="2"/>
  <c r="B1415" i="2"/>
  <c r="B1416" i="2"/>
  <c r="B1420" i="2"/>
  <c r="B1423" i="2"/>
  <c r="B1424" i="2"/>
  <c r="B1426" i="2"/>
  <c r="B1427" i="2"/>
  <c r="B1428" i="2"/>
  <c r="B1429" i="2"/>
  <c r="B1430" i="2"/>
  <c r="B1434" i="2"/>
  <c r="B1435" i="2"/>
  <c r="B1438" i="2"/>
  <c r="B1440" i="2"/>
  <c r="B1444" i="2"/>
  <c r="B1445" i="2"/>
  <c r="B1446" i="2"/>
  <c r="B1451" i="2"/>
  <c r="B1452" i="2"/>
  <c r="B1454" i="2"/>
  <c r="B1459" i="2"/>
  <c r="B1460" i="2"/>
  <c r="B1462" i="2"/>
  <c r="B1463" i="2"/>
  <c r="B1464" i="2"/>
  <c r="B1465" i="2"/>
  <c r="B1466" i="2"/>
  <c r="B1472" i="2"/>
  <c r="B1476" i="2"/>
  <c r="B1477" i="2"/>
  <c r="B1478" i="2"/>
  <c r="B1480" i="2"/>
  <c r="B1481" i="2"/>
  <c r="B1482" i="2"/>
  <c r="B1484" i="2"/>
  <c r="B1487" i="2"/>
  <c r="B1488" i="2"/>
  <c r="B1492" i="2"/>
  <c r="B1494" i="2"/>
  <c r="B1495" i="2"/>
  <c r="B1496" i="2"/>
  <c r="B1498" i="2"/>
  <c r="B1500" i="2"/>
  <c r="B1504" i="2"/>
  <c r="B1507" i="2"/>
  <c r="B1508" i="2"/>
  <c r="B1510" i="2"/>
  <c r="B1512" i="2"/>
  <c r="B1513" i="2"/>
  <c r="B1517" i="2"/>
  <c r="B1518" i="2"/>
  <c r="B1519" i="2"/>
  <c r="B1524" i="2"/>
  <c r="B1526" i="2"/>
  <c r="B1531" i="2"/>
  <c r="B1532" i="2"/>
  <c r="B1534" i="2"/>
  <c r="B1535" i="2"/>
  <c r="B1536" i="2"/>
  <c r="B1537" i="2"/>
  <c r="B1538" i="2"/>
  <c r="B1547" i="2"/>
  <c r="B1548" i="2"/>
  <c r="B1549" i="2"/>
  <c r="B1550" i="2"/>
  <c r="B1553" i="2"/>
  <c r="B1554" i="2"/>
  <c r="B1556" i="2"/>
  <c r="B1559" i="2"/>
  <c r="B1560" i="2"/>
  <c r="B1561" i="2"/>
  <c r="B1562" i="2"/>
  <c r="B1564" i="2"/>
  <c r="B1570" i="2"/>
  <c r="B1572" i="2"/>
  <c r="B1573" i="2"/>
  <c r="B1574" i="2"/>
  <c r="B1578" i="2"/>
  <c r="B1579" i="2"/>
  <c r="B1580" i="2"/>
  <c r="B1582" i="2"/>
  <c r="B1583" i="2"/>
  <c r="B1584" i="2"/>
  <c r="B1586" i="2"/>
  <c r="B1592" i="2"/>
  <c r="B1594" i="2"/>
  <c r="B1595" i="2"/>
  <c r="B1596" i="2"/>
  <c r="B1597" i="2"/>
  <c r="B1601" i="2"/>
  <c r="B1603" i="2"/>
  <c r="B1606" i="2"/>
  <c r="B1607" i="2"/>
  <c r="B1608" i="2"/>
  <c r="B1609" i="2"/>
  <c r="B1610" i="2"/>
  <c r="B1612" i="2"/>
  <c r="B1613" i="2"/>
  <c r="B1619" i="2"/>
  <c r="B1620" i="2"/>
  <c r="B1621" i="2"/>
  <c r="B1622" i="2"/>
  <c r="B1624" i="2"/>
  <c r="B1626" i="2"/>
  <c r="B1627" i="2"/>
  <c r="B1628" i="2"/>
  <c r="B1631" i="2"/>
  <c r="B1632" i="2"/>
  <c r="B1640" i="2"/>
  <c r="B1645" i="2"/>
  <c r="B1646" i="2"/>
  <c r="B1650" i="2"/>
  <c r="B1652" i="2"/>
  <c r="B1654" i="2"/>
  <c r="B1656" i="2"/>
  <c r="B1657" i="2"/>
  <c r="B1658" i="2"/>
  <c r="B1661" i="2"/>
  <c r="B1663" i="2"/>
  <c r="B1666" i="2"/>
  <c r="B1667" i="2"/>
  <c r="B1668" i="2"/>
  <c r="B1670" i="2"/>
  <c r="B1672" i="2"/>
  <c r="B1673" i="2"/>
  <c r="B1674" i="2"/>
  <c r="B1675" i="2"/>
  <c r="B1680" i="2"/>
  <c r="B1681" i="2"/>
  <c r="B1682" i="2"/>
  <c r="B1686" i="2"/>
  <c r="B1687" i="2"/>
  <c r="B1688" i="2"/>
  <c r="B1692" i="2"/>
  <c r="B1694" i="2"/>
  <c r="B1698" i="2"/>
  <c r="B1700" i="2"/>
  <c r="B1702" i="2"/>
  <c r="B1703" i="2"/>
  <c r="B1706" i="2"/>
  <c r="B1711" i="2"/>
  <c r="B1712" i="2"/>
  <c r="B1714" i="2"/>
  <c r="B1715" i="2"/>
  <c r="B1716" i="2"/>
  <c r="B1717" i="2"/>
  <c r="B1718" i="2"/>
  <c r="B1726" i="2"/>
  <c r="B1727" i="2"/>
  <c r="B1728" i="2"/>
  <c r="B1729" i="2"/>
  <c r="B1730" i="2"/>
  <c r="B1732" i="2"/>
  <c r="B1736" i="2"/>
  <c r="B1739" i="2"/>
  <c r="B1740" i="2"/>
  <c r="B1741" i="2"/>
  <c r="B1742" i="2"/>
  <c r="B1744" i="2"/>
  <c r="B1745" i="2"/>
  <c r="B1747" i="2"/>
  <c r="B1750" i="2"/>
  <c r="B1752" i="2"/>
  <c r="B1756" i="2"/>
  <c r="B1757" i="2"/>
  <c r="B1758" i="2"/>
  <c r="B1762" i="2"/>
  <c r="B1763" i="2"/>
  <c r="B1764" i="2"/>
  <c r="B1766" i="2"/>
  <c r="B1770" i="2"/>
  <c r="B1771" i="2"/>
  <c r="B1772" i="2"/>
  <c r="B1775" i="2"/>
  <c r="B1776" i="2"/>
  <c r="B1778" i="2"/>
  <c r="B1789" i="2"/>
  <c r="B1792" i="2"/>
  <c r="B1793" i="2"/>
  <c r="B1794" i="2"/>
  <c r="B1796" i="2"/>
  <c r="B1798" i="2"/>
  <c r="B1800" i="2"/>
  <c r="B1801" i="2"/>
  <c r="B1802" i="2"/>
  <c r="B1808" i="2"/>
  <c r="B1811" i="2"/>
  <c r="B1812" i="2"/>
  <c r="B1814" i="2"/>
  <c r="B1816" i="2"/>
  <c r="B1818" i="2"/>
  <c r="B1819" i="2"/>
  <c r="B1820" i="2"/>
  <c r="B1822" i="2"/>
  <c r="B1823" i="2"/>
  <c r="B1824" i="2"/>
  <c r="B1825" i="2"/>
  <c r="B1826" i="2"/>
  <c r="B1828" i="2"/>
  <c r="B1829" i="2"/>
  <c r="B1830" i="2"/>
  <c r="B1835" i="2"/>
  <c r="B1836" i="2"/>
  <c r="B1838" i="2"/>
  <c r="B1842" i="2"/>
  <c r="B1844" i="2"/>
  <c r="B1846" i="2"/>
  <c r="B1847" i="2"/>
  <c r="B1848" i="2"/>
  <c r="B1850" i="2"/>
  <c r="B1852" i="2"/>
  <c r="B1855" i="2"/>
  <c r="B1858" i="2"/>
  <c r="B1859" i="2"/>
  <c r="B1860" i="2"/>
  <c r="B1861" i="2"/>
  <c r="B1862" i="2"/>
  <c r="B1866" i="2"/>
  <c r="B1868" i="2"/>
  <c r="B1870" i="2"/>
  <c r="B1871" i="2"/>
  <c r="B1872" i="2"/>
  <c r="B1873" i="2"/>
  <c r="B1874" i="2"/>
  <c r="B1877" i="2"/>
  <c r="B1878" i="2"/>
  <c r="B1884" i="2"/>
  <c r="B1886" i="2"/>
  <c r="B1888" i="2"/>
  <c r="B1890" i="2"/>
  <c r="B1892" i="2"/>
  <c r="B1894" i="2"/>
  <c r="B1895" i="2"/>
  <c r="B1896" i="2"/>
  <c r="B1897" i="2"/>
  <c r="B1898" i="2"/>
  <c r="B1900" i="2"/>
  <c r="B1902" i="2"/>
  <c r="B1904" i="2"/>
  <c r="B1906" i="2"/>
  <c r="B1907" i="2"/>
  <c r="B1908" i="2"/>
  <c r="B1910" i="2"/>
  <c r="B1912" i="2"/>
  <c r="B1914" i="2"/>
  <c r="B1915" i="2"/>
  <c r="B1916" i="2"/>
  <c r="B1919" i="2"/>
  <c r="B1920" i="2"/>
  <c r="B1922" i="2"/>
  <c r="B1926" i="2"/>
  <c r="B1928" i="2"/>
  <c r="B1930" i="2"/>
  <c r="B1932" i="2"/>
  <c r="B1933" i="2"/>
  <c r="B1937" i="2"/>
  <c r="B1940" i="2"/>
  <c r="B1942" i="2"/>
  <c r="B1944" i="2"/>
  <c r="B1946" i="2"/>
  <c r="B1949" i="2"/>
  <c r="B1951" i="2"/>
  <c r="B1952" i="2"/>
  <c r="B1955" i="2"/>
  <c r="B1956" i="2"/>
  <c r="B1962" i="2"/>
  <c r="B1964" i="2"/>
  <c r="B1966" i="2"/>
  <c r="B1968" i="2"/>
  <c r="B1969" i="2"/>
  <c r="B1970" i="2"/>
  <c r="B1972" i="2"/>
  <c r="B1974" i="2"/>
  <c r="B1975" i="2"/>
  <c r="B1978" i="2"/>
  <c r="B1979" i="2"/>
  <c r="B1980" i="2"/>
  <c r="B1981" i="2"/>
  <c r="B1982" i="2"/>
  <c r="B1985" i="2"/>
  <c r="B1986" i="2"/>
  <c r="B1990" i="2"/>
  <c r="B1991" i="2"/>
  <c r="B1992" i="2"/>
  <c r="B1993" i="2"/>
  <c r="B1994" i="2"/>
  <c r="B1996" i="2"/>
  <c r="B2000" i="2"/>
  <c r="B2002" i="2"/>
  <c r="B2004" i="2"/>
  <c r="B2005" i="2"/>
  <c r="B2006" i="2"/>
  <c r="B2009" i="2"/>
  <c r="B2010" i="2"/>
  <c r="B2011" i="2"/>
  <c r="B2012" i="2"/>
  <c r="B2014" i="2"/>
  <c r="B2015" i="2"/>
  <c r="B2016" i="2"/>
  <c r="B2018" i="2"/>
  <c r="B2022"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B695" i="2"/>
  <c r="X737" i="2"/>
  <c r="X941" i="2"/>
  <c r="X953" i="2"/>
  <c r="X965" i="2"/>
  <c r="X1313" i="2"/>
  <c r="X1457" i="2"/>
  <c r="X1469" i="2"/>
  <c r="X1553" i="2"/>
  <c r="X1565" i="2"/>
  <c r="X685" i="2"/>
  <c r="D685" i="2"/>
  <c r="B685" i="2"/>
  <c r="U685" i="2"/>
  <c r="B2028" i="2" l="1"/>
  <c r="Y2028" i="2"/>
  <c r="B2035" i="2"/>
  <c r="Y2035" i="2"/>
  <c r="B2026" i="2"/>
  <c r="Y2026" i="2"/>
  <c r="B2038" i="2"/>
  <c r="Y2038" i="2"/>
  <c r="B2029" i="2"/>
  <c r="Y2029" i="2"/>
  <c r="Y2030" i="2"/>
  <c r="B2034" i="2"/>
  <c r="Y2034" i="2"/>
  <c r="Y2033" i="2"/>
  <c r="Y2037" i="2"/>
  <c r="Y2032" i="2"/>
  <c r="Y2024" i="2"/>
  <c r="A2038" i="2"/>
  <c r="A2037" i="2"/>
  <c r="A2036" i="2"/>
  <c r="A2035" i="2"/>
  <c r="A2034" i="2"/>
  <c r="A2033" i="2"/>
  <c r="A2028" i="2"/>
  <c r="A2030" i="2"/>
  <c r="A2032" i="2"/>
  <c r="A2029" i="2"/>
  <c r="A2031" i="2"/>
  <c r="E49" i="1"/>
  <c r="A2027" i="2"/>
  <c r="F49" i="1"/>
  <c r="A2026" i="2"/>
  <c r="A2025" i="2"/>
  <c r="A2024" i="2"/>
  <c r="B2023" i="2"/>
  <c r="G49" i="1"/>
  <c r="A2023" i="2"/>
  <c r="E47" i="1"/>
  <c r="F48" i="1"/>
  <c r="F47" i="1"/>
  <c r="E48" i="1"/>
  <c r="A858" i="2"/>
  <c r="B1474" i="2"/>
  <c r="B1883" i="2"/>
  <c r="B1614" i="2"/>
  <c r="A807" i="2"/>
  <c r="B1522" i="2"/>
  <c r="A890" i="2"/>
  <c r="B1542" i="2"/>
  <c r="A1454" i="2"/>
  <c r="A1816" i="2"/>
  <c r="B1266" i="2"/>
  <c r="B762" i="2"/>
  <c r="B1096" i="2"/>
  <c r="B1396" i="2"/>
  <c r="B1336" i="2"/>
  <c r="B1307" i="2"/>
  <c r="B1180" i="2"/>
  <c r="B1804" i="2"/>
  <c r="A1121" i="2"/>
  <c r="B1950" i="2"/>
  <c r="B1854" i="2"/>
  <c r="B966" i="2"/>
  <c r="B893" i="2"/>
  <c r="A1246" i="2"/>
  <c r="A802" i="2"/>
  <c r="B1963" i="2"/>
  <c r="B1927" i="2"/>
  <c r="B1807" i="2"/>
  <c r="B1783" i="2"/>
  <c r="B1699" i="2"/>
  <c r="B1567" i="2"/>
  <c r="B1543" i="2"/>
  <c r="B1159" i="2"/>
  <c r="B1099" i="2"/>
  <c r="B967" i="2"/>
  <c r="B847" i="2"/>
  <c r="B775" i="2"/>
  <c r="B727" i="2"/>
  <c r="B703" i="2"/>
  <c r="B691" i="2"/>
  <c r="B2021" i="2"/>
  <c r="B1841" i="2"/>
  <c r="B1805" i="2"/>
  <c r="B1625" i="2"/>
  <c r="B1565" i="2"/>
  <c r="B1493" i="2"/>
  <c r="B1385" i="2"/>
  <c r="B1229" i="2"/>
  <c r="B1157" i="2"/>
  <c r="B1133" i="2"/>
  <c r="B1788" i="2"/>
  <c r="B1880" i="2"/>
  <c r="B1856" i="2"/>
  <c r="B1784" i="2"/>
  <c r="B1568" i="2"/>
  <c r="B1544" i="2"/>
  <c r="B1520" i="2"/>
  <c r="B1448" i="2"/>
  <c r="B1256" i="2"/>
  <c r="B1196" i="2"/>
  <c r="B1397" i="2"/>
  <c r="B1349" i="2"/>
  <c r="B1060" i="2"/>
  <c r="B1348" i="2"/>
  <c r="B1160" i="2"/>
  <c r="B1999" i="2"/>
  <c r="B1891" i="2"/>
  <c r="B1255" i="2"/>
  <c r="B1207" i="2"/>
  <c r="B1997" i="2"/>
  <c r="B1685" i="2"/>
  <c r="B1217" i="2"/>
  <c r="B1193" i="2"/>
  <c r="B1913" i="2"/>
  <c r="B1817" i="2"/>
  <c r="B1697" i="2"/>
  <c r="B1577" i="2"/>
  <c r="B1301" i="2"/>
  <c r="B1265" i="2"/>
  <c r="A1687" i="2"/>
  <c r="B1523" i="2"/>
  <c r="B1168" i="2"/>
  <c r="A1168" i="2"/>
  <c r="A2004" i="2"/>
  <c r="A1980" i="2"/>
  <c r="A1884" i="2"/>
  <c r="A1860" i="2"/>
  <c r="A1836" i="2"/>
  <c r="A1776" i="2"/>
  <c r="A1620" i="2"/>
  <c r="A1596" i="2"/>
  <c r="A1452" i="2"/>
  <c r="A1440" i="2"/>
  <c r="A1428" i="2"/>
  <c r="A1344" i="2"/>
  <c r="A1308" i="2"/>
  <c r="A1284" i="2"/>
  <c r="A1164" i="2"/>
  <c r="A1128" i="2"/>
  <c r="A1068" i="2"/>
  <c r="A984" i="2"/>
  <c r="A936" i="2"/>
  <c r="A900" i="2"/>
  <c r="A864" i="2"/>
  <c r="B1988" i="2"/>
  <c r="B1832" i="2"/>
  <c r="B1769" i="2"/>
  <c r="B1831" i="2"/>
  <c r="B1639" i="2"/>
  <c r="B1075" i="2"/>
  <c r="B835" i="2"/>
  <c r="B763" i="2"/>
  <c r="B1505" i="2"/>
  <c r="B1458" i="2"/>
  <c r="B1973" i="2"/>
  <c r="B1781" i="2"/>
  <c r="B1733" i="2"/>
  <c r="B1637" i="2"/>
  <c r="B1589" i="2"/>
  <c r="B1469" i="2"/>
  <c r="B1313" i="2"/>
  <c r="B1205" i="2"/>
  <c r="A685" i="2"/>
  <c r="B1456" i="2"/>
  <c r="B1410" i="2"/>
  <c r="B947" i="2"/>
  <c r="B1325" i="2"/>
  <c r="B1252" i="2"/>
  <c r="B1280" i="2"/>
  <c r="B1901" i="2"/>
  <c r="B1324" i="2"/>
  <c r="B764" i="2"/>
  <c r="B728" i="2"/>
  <c r="B1651" i="2"/>
  <c r="B1051" i="2"/>
  <c r="B1787" i="2"/>
  <c r="B1475" i="2"/>
  <c r="B1936" i="2"/>
  <c r="B1566" i="2"/>
  <c r="B1540" i="2"/>
  <c r="B1254" i="2"/>
  <c r="B822" i="2"/>
  <c r="B1638" i="2"/>
  <c r="B1470" i="2"/>
  <c r="B1834" i="2"/>
  <c r="B1786" i="2"/>
  <c r="B1642" i="2"/>
  <c r="A840" i="2"/>
  <c r="A780" i="2"/>
  <c r="A899" i="2"/>
  <c r="A1548" i="2"/>
  <c r="B1334" i="2"/>
  <c r="B1240" i="2"/>
  <c r="B1958" i="2"/>
  <c r="B1094" i="2"/>
  <c r="B974" i="2"/>
  <c r="B722" i="2"/>
  <c r="A919" i="2"/>
  <c r="A1978" i="2"/>
  <c r="B1876" i="2"/>
  <c r="B1636" i="2"/>
  <c r="A2016" i="2"/>
  <c r="B1468" i="2"/>
  <c r="B1127" i="2"/>
  <c r="A1740" i="2"/>
  <c r="A1855" i="2"/>
  <c r="A1063" i="2"/>
  <c r="A1999" i="2"/>
  <c r="A1927" i="2"/>
  <c r="A1783" i="2"/>
  <c r="A1711" i="2"/>
  <c r="A1639" i="2"/>
  <c r="A1567" i="2"/>
  <c r="A1423" i="2"/>
  <c r="A1207" i="2"/>
  <c r="A991" i="2"/>
  <c r="A847" i="2"/>
  <c r="A775" i="2"/>
  <c r="A703" i="2"/>
  <c r="A1608" i="2"/>
  <c r="A1416" i="2"/>
  <c r="A1950" i="2"/>
  <c r="A1926" i="2"/>
  <c r="A1914" i="2"/>
  <c r="A1686" i="2"/>
  <c r="A1578" i="2"/>
  <c r="A1969" i="2"/>
  <c r="A1945" i="2"/>
  <c r="A1789" i="2"/>
  <c r="A1729" i="2"/>
  <c r="A1717" i="2"/>
  <c r="A1681" i="2"/>
  <c r="A1621" i="2"/>
  <c r="A1537" i="2"/>
  <c r="A1393" i="2"/>
  <c r="A1369" i="2"/>
  <c r="A1728" i="2"/>
  <c r="A1584" i="2"/>
  <c r="A1320" i="2"/>
  <c r="A1260" i="2"/>
  <c r="A1115" i="2"/>
  <c r="A791" i="2"/>
  <c r="A1224" i="2"/>
  <c r="A1176" i="2"/>
  <c r="A1811" i="2"/>
  <c r="A1211" i="2"/>
  <c r="A1582" i="2"/>
  <c r="A1510" i="2"/>
  <c r="A1330" i="2"/>
  <c r="A1258" i="2"/>
  <c r="A1174" i="2"/>
  <c r="A826" i="2"/>
  <c r="A1177" i="2"/>
  <c r="A1495" i="2"/>
  <c r="A1351" i="2"/>
  <c r="A1057" i="2"/>
  <c r="A1572" i="2"/>
  <c r="A1488" i="2"/>
  <c r="A1200" i="2"/>
  <c r="A1104" i="2"/>
  <c r="A1056" i="2"/>
  <c r="A1559" i="2"/>
  <c r="A1055" i="2"/>
  <c r="A1007" i="2"/>
  <c r="A1920" i="2"/>
  <c r="A972" i="2"/>
  <c r="A1500" i="2"/>
  <c r="A1404" i="2"/>
  <c r="A1296" i="2"/>
  <c r="A1188" i="2"/>
  <c r="A1140" i="2"/>
  <c r="A1116" i="2"/>
  <c r="A1080" i="2"/>
  <c r="A912" i="2"/>
  <c r="A708" i="2"/>
  <c r="A1992" i="2"/>
  <c r="A1919" i="2"/>
  <c r="A1716" i="2"/>
  <c r="A1213" i="2"/>
  <c r="A1872" i="2"/>
  <c r="A1692" i="2"/>
  <c r="A1560" i="2"/>
  <c r="A1356" i="2"/>
  <c r="A996" i="2"/>
  <c r="A828" i="2"/>
  <c r="A792" i="2"/>
  <c r="A1823" i="2"/>
  <c r="A1163" i="2"/>
  <c r="A803" i="2"/>
  <c r="A720" i="2"/>
  <c r="A2002" i="2"/>
  <c r="A1714" i="2"/>
  <c r="A1594" i="2"/>
  <c r="A1558" i="2"/>
  <c r="A1318" i="2"/>
  <c r="A1090" i="2"/>
  <c r="A1078" i="2"/>
  <c r="A1006" i="2"/>
  <c r="A1464" i="2"/>
  <c r="A1272" i="2"/>
  <c r="A970" i="2"/>
  <c r="A911" i="2"/>
  <c r="A2018" i="2"/>
  <c r="A1982" i="2"/>
  <c r="A1886" i="2"/>
  <c r="A1874" i="2"/>
  <c r="A1826" i="2"/>
  <c r="A1790" i="2"/>
  <c r="A1766" i="2"/>
  <c r="A1634" i="2"/>
  <c r="A1538" i="2"/>
  <c r="A1466" i="2"/>
  <c r="A1292" i="2"/>
  <c r="A751" i="2"/>
  <c r="A1142" i="2"/>
  <c r="A1124" i="2"/>
  <c r="A1986" i="2"/>
  <c r="A1962" i="2"/>
  <c r="A1902" i="2"/>
  <c r="A2000" i="2"/>
  <c r="A1136" i="2"/>
  <c r="A1016" i="2"/>
  <c r="A980" i="2"/>
  <c r="A1808" i="2"/>
  <c r="A1279" i="2"/>
  <c r="A1135" i="2"/>
  <c r="A770" i="2"/>
  <c r="A1398" i="2"/>
  <c r="B1557" i="2"/>
  <c r="B1977" i="2"/>
  <c r="A1977" i="2"/>
  <c r="B1857" i="2"/>
  <c r="B1737" i="2"/>
  <c r="B1605" i="2"/>
  <c r="B1461" i="2"/>
  <c r="B1341" i="2"/>
  <c r="B1221" i="2"/>
  <c r="B1101" i="2"/>
  <c r="B969" i="2"/>
  <c r="B825" i="2"/>
  <c r="B693" i="2"/>
  <c r="B1965" i="2"/>
  <c r="B1869" i="2"/>
  <c r="B1749" i="2"/>
  <c r="B1629" i="2"/>
  <c r="B1509" i="2"/>
  <c r="B1389" i="2"/>
  <c r="B1281" i="2"/>
  <c r="B1161" i="2"/>
  <c r="B1041" i="2"/>
  <c r="B933" i="2"/>
  <c r="B813" i="2"/>
  <c r="B729" i="2"/>
  <c r="B1989" i="2"/>
  <c r="B1845" i="2"/>
  <c r="B1725" i="2"/>
  <c r="B1617" i="2"/>
  <c r="B1497" i="2"/>
  <c r="B1377" i="2"/>
  <c r="B1257" i="2"/>
  <c r="B1137" i="2"/>
  <c r="B1029" i="2"/>
  <c r="B909" i="2"/>
  <c r="A909" i="2"/>
  <c r="B777" i="2"/>
  <c r="B1929" i="2"/>
  <c r="B1809" i="2"/>
  <c r="B1689" i="2"/>
  <c r="B1581" i="2"/>
  <c r="B1485" i="2"/>
  <c r="B1365" i="2"/>
  <c r="B1233" i="2"/>
  <c r="B1113" i="2"/>
  <c r="B993" i="2"/>
  <c r="B873" i="2"/>
  <c r="B741" i="2"/>
  <c r="B701" i="2"/>
  <c r="B779" i="2"/>
  <c r="B1941" i="2"/>
  <c r="B1821" i="2"/>
  <c r="B1701" i="2"/>
  <c r="B1569" i="2"/>
  <c r="B1437" i="2"/>
  <c r="B1185" i="2"/>
  <c r="B1077" i="2"/>
  <c r="B957" i="2"/>
  <c r="B837" i="2"/>
  <c r="B716" i="2"/>
  <c r="B796" i="2"/>
  <c r="B1953" i="2"/>
  <c r="B1833" i="2"/>
  <c r="B1713" i="2"/>
  <c r="B1593" i="2"/>
  <c r="B1473" i="2"/>
  <c r="B1353" i="2"/>
  <c r="B1245" i="2"/>
  <c r="B1125" i="2"/>
  <c r="B1017" i="2"/>
  <c r="B885" i="2"/>
  <c r="B753" i="2"/>
  <c r="B1525" i="2"/>
  <c r="B2013" i="2"/>
  <c r="B1893" i="2"/>
  <c r="B1773" i="2"/>
  <c r="B1653" i="2"/>
  <c r="B1533" i="2"/>
  <c r="B1413" i="2"/>
  <c r="B1293" i="2"/>
  <c r="B1173" i="2"/>
  <c r="B1053" i="2"/>
  <c r="B921" i="2"/>
  <c r="B801" i="2"/>
  <c r="B1588" i="2"/>
  <c r="B2001" i="2"/>
  <c r="B1917" i="2"/>
  <c r="B1881" i="2"/>
  <c r="B1797" i="2"/>
  <c r="B1761" i="2"/>
  <c r="B1677" i="2"/>
  <c r="B1641" i="2"/>
  <c r="B1521" i="2"/>
  <c r="B1449" i="2"/>
  <c r="B1401" i="2"/>
  <c r="B1329" i="2"/>
  <c r="A1329" i="2"/>
  <c r="B1269" i="2"/>
  <c r="B1209" i="2"/>
  <c r="B1149" i="2"/>
  <c r="B1005" i="2"/>
  <c r="A1005" i="2"/>
  <c r="B945" i="2"/>
  <c r="B897" i="2"/>
  <c r="B849" i="2"/>
  <c r="B789" i="2"/>
  <c r="B717" i="2"/>
  <c r="B1905" i="2"/>
  <c r="B1785" i="2"/>
  <c r="B1665" i="2"/>
  <c r="B1545" i="2"/>
  <c r="B1425" i="2"/>
  <c r="B1305" i="2"/>
  <c r="B1197" i="2"/>
  <c r="B1089" i="2"/>
  <c r="B981" i="2"/>
  <c r="B861" i="2"/>
  <c r="B765" i="2"/>
  <c r="B705" i="2"/>
  <c r="B1571" i="2"/>
  <c r="B1664" i="2"/>
  <c r="A1664" i="2"/>
  <c r="B1616" i="2"/>
  <c r="B1555" i="2"/>
  <c r="B824" i="2"/>
  <c r="B697" i="2"/>
  <c r="B1362" i="2"/>
  <c r="A1362" i="2"/>
  <c r="B1345" i="2"/>
  <c r="B1314" i="2"/>
  <c r="B1297" i="2"/>
  <c r="B1156" i="2"/>
  <c r="B1139" i="2"/>
  <c r="B1696" i="2"/>
  <c r="B1486" i="2"/>
  <c r="A1486" i="2"/>
  <c r="A1218" i="2"/>
  <c r="B1218" i="2"/>
  <c r="B868" i="2"/>
  <c r="B2019" i="2"/>
  <c r="B2007" i="2"/>
  <c r="B1995" i="2"/>
  <c r="A1995" i="2"/>
  <c r="B1983" i="2"/>
  <c r="B1971" i="2"/>
  <c r="A1971" i="2"/>
  <c r="B1959" i="2"/>
  <c r="B1947" i="2"/>
  <c r="A1947" i="2"/>
  <c r="B1935" i="2"/>
  <c r="B1923" i="2"/>
  <c r="B1911" i="2"/>
  <c r="B1899" i="2"/>
  <c r="B1887" i="2"/>
  <c r="B1875" i="2"/>
  <c r="B1863" i="2"/>
  <c r="B1851" i="2"/>
  <c r="B1839" i="2"/>
  <c r="B1827" i="2"/>
  <c r="B1815" i="2"/>
  <c r="B1803" i="2"/>
  <c r="B1791" i="2"/>
  <c r="B1779" i="2"/>
  <c r="B1767" i="2"/>
  <c r="B1755" i="2"/>
  <c r="B1743" i="2"/>
  <c r="B1731" i="2"/>
  <c r="B1719" i="2"/>
  <c r="B1707" i="2"/>
  <c r="B1695" i="2"/>
  <c r="B1683" i="2"/>
  <c r="B1671" i="2"/>
  <c r="B1659" i="2"/>
  <c r="B1647" i="2"/>
  <c r="B1635" i="2"/>
  <c r="B1623" i="2"/>
  <c r="B1611" i="2"/>
  <c r="B1599" i="2"/>
  <c r="B1587" i="2"/>
  <c r="B1575" i="2"/>
  <c r="B1563" i="2"/>
  <c r="B1551" i="2"/>
  <c r="B1539" i="2"/>
  <c r="B1527" i="2"/>
  <c r="B1515" i="2"/>
  <c r="B1503" i="2"/>
  <c r="B1491" i="2"/>
  <c r="B1479" i="2"/>
  <c r="B1467" i="2"/>
  <c r="B1455" i="2"/>
  <c r="B1443" i="2"/>
  <c r="B809" i="2"/>
  <c r="B714" i="2"/>
  <c r="B1471" i="2"/>
  <c r="B851" i="2"/>
  <c r="B930" i="2"/>
  <c r="B1799" i="2"/>
  <c r="B1768" i="2"/>
  <c r="B1751" i="2"/>
  <c r="B1516" i="2"/>
  <c r="B1499" i="2"/>
  <c r="B1421" i="2"/>
  <c r="B1388" i="2"/>
  <c r="B1374" i="2"/>
  <c r="A1374" i="2"/>
  <c r="B1342" i="2"/>
  <c r="B1278" i="2"/>
  <c r="B976" i="2"/>
  <c r="B959" i="2"/>
  <c r="A959" i="2"/>
  <c r="B944" i="2"/>
  <c r="B929" i="2"/>
  <c r="B896" i="2"/>
  <c r="B881" i="2"/>
  <c r="B800" i="2"/>
  <c r="B785" i="2"/>
  <c r="B1987" i="2"/>
  <c r="B1925" i="2"/>
  <c r="B1813" i="2"/>
  <c r="B1782" i="2"/>
  <c r="B1765" i="2"/>
  <c r="B1734" i="2"/>
  <c r="B1591" i="2"/>
  <c r="B1576" i="2"/>
  <c r="A1576" i="2"/>
  <c r="B1546" i="2"/>
  <c r="B1530" i="2"/>
  <c r="B1134" i="2"/>
  <c r="B1117" i="2"/>
  <c r="A1117" i="2"/>
  <c r="B1102" i="2"/>
  <c r="B990" i="2"/>
  <c r="A973" i="2"/>
  <c r="B973" i="2"/>
  <c r="B958" i="2"/>
  <c r="B1954" i="2"/>
  <c r="B1939" i="2"/>
  <c r="B1924" i="2"/>
  <c r="B1748" i="2"/>
  <c r="B1148" i="2"/>
  <c r="A1633" i="2"/>
  <c r="B1633" i="2"/>
  <c r="B1618" i="2"/>
  <c r="A1618" i="2"/>
  <c r="B1602" i="2"/>
  <c r="B1585" i="2"/>
  <c r="B1541" i="2"/>
  <c r="B810" i="2"/>
  <c r="B730" i="2"/>
  <c r="B715" i="2"/>
  <c r="B700" i="2"/>
  <c r="B1679" i="2"/>
  <c r="B1649" i="2"/>
  <c r="B1806" i="2"/>
  <c r="B1774" i="2"/>
  <c r="B1710" i="2"/>
  <c r="B1693" i="2"/>
  <c r="B1678" i="2"/>
  <c r="B871" i="2"/>
  <c r="B856" i="2"/>
  <c r="B1439" i="2"/>
  <c r="B1721" i="2"/>
  <c r="B1704" i="2"/>
  <c r="B1264" i="2"/>
  <c r="A1264" i="2"/>
  <c r="B1247" i="2"/>
  <c r="B913" i="2"/>
  <c r="B882" i="2"/>
  <c r="B865" i="2"/>
  <c r="B1938" i="2"/>
  <c r="B1984" i="2"/>
  <c r="A1984" i="2"/>
  <c r="B1967" i="2"/>
  <c r="B1795" i="2"/>
  <c r="B1780" i="2"/>
  <c r="B1450" i="2"/>
  <c r="B1403" i="2"/>
  <c r="B1186" i="2"/>
  <c r="B1998" i="2"/>
  <c r="B1903" i="2"/>
  <c r="B1889" i="2"/>
  <c r="B1810" i="2"/>
  <c r="B1511" i="2"/>
  <c r="B1433" i="2"/>
  <c r="B1417" i="2"/>
  <c r="A1417" i="2"/>
  <c r="B1291" i="2"/>
  <c r="B1276" i="2"/>
  <c r="B1231" i="2"/>
  <c r="B1216" i="2"/>
  <c r="B788" i="2"/>
  <c r="B773" i="2"/>
  <c r="B740" i="2"/>
  <c r="B726" i="2"/>
  <c r="B694" i="2"/>
  <c r="B1431" i="2"/>
  <c r="B1419" i="2"/>
  <c r="B1407" i="2"/>
  <c r="B1395" i="2"/>
  <c r="B1383" i="2"/>
  <c r="B1371" i="2"/>
  <c r="B1359" i="2"/>
  <c r="B1347" i="2"/>
  <c r="B1335" i="2"/>
  <c r="B1323" i="2"/>
  <c r="B1311" i="2"/>
  <c r="B1299" i="2"/>
  <c r="B1287" i="2"/>
  <c r="B1275" i="2"/>
  <c r="B1263" i="2"/>
  <c r="B1251" i="2"/>
  <c r="B1239" i="2"/>
  <c r="B1227" i="2"/>
  <c r="B1215" i="2"/>
  <c r="B1203" i="2"/>
  <c r="B1191" i="2"/>
  <c r="B1179" i="2"/>
  <c r="B1167" i="2"/>
  <c r="B1155" i="2"/>
  <c r="B1143" i="2"/>
  <c r="B1131" i="2"/>
  <c r="B1119" i="2"/>
  <c r="B1107" i="2"/>
  <c r="B1095" i="2"/>
  <c r="B1083" i="2"/>
  <c r="B1071" i="2"/>
  <c r="B1059" i="2"/>
  <c r="B1023" i="2"/>
  <c r="B999" i="2"/>
  <c r="B987" i="2"/>
  <c r="B975" i="2"/>
  <c r="B963" i="2"/>
  <c r="B939" i="2"/>
  <c r="B927" i="2"/>
  <c r="B915" i="2"/>
  <c r="B903" i="2"/>
  <c r="B891" i="2"/>
  <c r="B879" i="2"/>
  <c r="B843" i="2"/>
  <c r="B819" i="2"/>
  <c r="B795" i="2"/>
  <c r="B783" i="2"/>
  <c r="B771" i="2"/>
  <c r="B759" i="2"/>
  <c r="B735" i="2"/>
  <c r="B723" i="2"/>
  <c r="B699" i="2"/>
  <c r="B687" i="2"/>
  <c r="B1867" i="2"/>
  <c r="B1853" i="2"/>
  <c r="B1724" i="2"/>
  <c r="B1709" i="2"/>
  <c r="B1648" i="2"/>
  <c r="B1615" i="2"/>
  <c r="B1302" i="2"/>
  <c r="B1195" i="2"/>
  <c r="B1084" i="2"/>
  <c r="B1067" i="2"/>
  <c r="B1004" i="2"/>
  <c r="B989" i="2"/>
  <c r="B943" i="2"/>
  <c r="A928" i="2"/>
  <c r="B928" i="2"/>
  <c r="A832" i="2"/>
  <c r="B832" i="2"/>
  <c r="B815" i="2"/>
  <c r="B1882" i="2"/>
  <c r="B1316" i="2"/>
  <c r="B1098" i="2"/>
  <c r="B1018" i="2"/>
  <c r="B1003" i="2"/>
  <c r="B988" i="2"/>
  <c r="B971" i="2"/>
  <c r="B956" i="2"/>
  <c r="B942" i="2"/>
  <c r="B910" i="2"/>
  <c r="B846" i="2"/>
  <c r="B1457" i="2"/>
  <c r="B1378" i="2"/>
  <c r="B1363" i="2"/>
  <c r="B1331" i="2"/>
  <c r="B1253" i="2"/>
  <c r="B1237" i="2"/>
  <c r="B1223" i="2"/>
  <c r="B1112" i="2"/>
  <c r="B1097" i="2"/>
  <c r="B1002" i="2"/>
  <c r="B1918" i="2"/>
  <c r="B1590" i="2"/>
  <c r="B1529" i="2"/>
  <c r="B1453" i="2"/>
  <c r="B1408" i="2"/>
  <c r="B1391" i="2"/>
  <c r="B1376" i="2"/>
  <c r="B1361" i="2"/>
  <c r="B1328" i="2"/>
  <c r="B1144" i="2"/>
  <c r="B1111" i="2"/>
  <c r="B1604" i="2"/>
  <c r="B1558" i="2"/>
  <c r="B1483" i="2"/>
  <c r="B1436" i="2"/>
  <c r="B1422" i="2"/>
  <c r="B1405" i="2"/>
  <c r="B1390" i="2"/>
  <c r="B1327" i="2"/>
  <c r="B1158" i="2"/>
  <c r="B1126" i="2"/>
  <c r="B1062" i="2"/>
  <c r="B1045" i="2"/>
  <c r="A1774" i="2"/>
  <c r="B2020" i="2"/>
  <c r="B2003" i="2"/>
  <c r="B1957" i="2"/>
  <c r="B1943" i="2"/>
  <c r="B1865" i="2"/>
  <c r="B1849" i="2"/>
  <c r="A1849" i="2"/>
  <c r="B1738" i="2"/>
  <c r="B1723" i="2"/>
  <c r="B1708" i="2"/>
  <c r="B1691" i="2"/>
  <c r="B1676" i="2"/>
  <c r="B1662" i="2"/>
  <c r="B1630" i="2"/>
  <c r="B1306" i="2"/>
  <c r="B870" i="2"/>
  <c r="B838" i="2"/>
  <c r="B823" i="2"/>
  <c r="B760" i="2"/>
  <c r="B743" i="2"/>
  <c r="B713" i="2"/>
  <c r="B2017" i="2"/>
  <c r="B1909" i="2"/>
  <c r="B1879" i="2"/>
  <c r="B1864" i="2"/>
  <c r="B1722" i="2"/>
  <c r="B1705" i="2"/>
  <c r="B1690" i="2"/>
  <c r="B1644" i="2"/>
  <c r="B1506" i="2"/>
  <c r="A1506" i="2"/>
  <c r="B1120" i="2"/>
  <c r="A1120" i="2"/>
  <c r="B946" i="2"/>
  <c r="B931" i="2"/>
  <c r="B916" i="2"/>
  <c r="B884" i="2"/>
  <c r="B774" i="2"/>
  <c r="B757" i="2"/>
  <c r="B742" i="2"/>
  <c r="A2022" i="2"/>
  <c r="A2010" i="2"/>
  <c r="A1998" i="2"/>
  <c r="A1974" i="2"/>
  <c r="A1938" i="2"/>
  <c r="A1890" i="2"/>
  <c r="A1878" i="2"/>
  <c r="A1866" i="2"/>
  <c r="A1854" i="2"/>
  <c r="A1688" i="2"/>
  <c r="B1843" i="2"/>
  <c r="B1735" i="2"/>
  <c r="B1720" i="2"/>
  <c r="B1660" i="2"/>
  <c r="B1643" i="2"/>
  <c r="B1432" i="2"/>
  <c r="B1277" i="2"/>
  <c r="B1261" i="2"/>
  <c r="A1261" i="2"/>
  <c r="B1172" i="2"/>
  <c r="B1048" i="2"/>
  <c r="B1031" i="2"/>
  <c r="B1001" i="2"/>
  <c r="A786" i="2"/>
  <c r="B786" i="2"/>
  <c r="B1447" i="2"/>
  <c r="B2008" i="2"/>
  <c r="B1948" i="2"/>
  <c r="B1931" i="2"/>
  <c r="B1777" i="2"/>
  <c r="B1552" i="2"/>
  <c r="B1381" i="2"/>
  <c r="B1367" i="2"/>
  <c r="B1319" i="2"/>
  <c r="B1290" i="2"/>
  <c r="B1230" i="2"/>
  <c r="B1170" i="2"/>
  <c r="B1153" i="2"/>
  <c r="B1061" i="2"/>
  <c r="B1028" i="2"/>
  <c r="B953" i="2"/>
  <c r="B860" i="2"/>
  <c r="B845" i="2"/>
  <c r="B829" i="2"/>
  <c r="A829" i="2"/>
  <c r="B1976" i="2"/>
  <c r="A1976" i="2"/>
  <c r="B1961" i="2"/>
  <c r="B1945" i="2"/>
  <c r="B1885" i="2"/>
  <c r="B1840" i="2"/>
  <c r="B1760" i="2"/>
  <c r="B1746" i="2"/>
  <c r="B1669" i="2"/>
  <c r="B1655" i="2"/>
  <c r="B1289" i="2"/>
  <c r="B1198" i="2"/>
  <c r="B1043" i="2"/>
  <c r="B1837" i="2"/>
  <c r="B1759" i="2"/>
  <c r="B1441" i="2"/>
  <c r="B1411" i="2"/>
  <c r="B1303" i="2"/>
  <c r="B1288" i="2"/>
  <c r="B1074" i="2"/>
  <c r="A1074" i="2"/>
  <c r="B702" i="2"/>
  <c r="B688" i="2"/>
  <c r="A1968" i="2"/>
  <c r="A1956" i="2"/>
  <c r="A1944" i="2"/>
  <c r="A1932" i="2"/>
  <c r="A1908" i="2"/>
  <c r="A1824" i="2"/>
  <c r="A1812" i="2"/>
  <c r="A1800" i="2"/>
  <c r="A1788" i="2"/>
  <c r="A1764" i="2"/>
  <c r="A1704" i="2"/>
  <c r="A1680" i="2"/>
  <c r="A1668" i="2"/>
  <c r="A1656" i="2"/>
  <c r="A1644" i="2"/>
  <c r="A1632" i="2"/>
  <c r="A1536" i="2"/>
  <c r="A1524" i="2"/>
  <c r="A1512" i="2"/>
  <c r="A1476" i="2"/>
  <c r="A1392" i="2"/>
  <c r="A1380" i="2"/>
  <c r="A1368" i="2"/>
  <c r="A1332" i="2"/>
  <c r="A1248" i="2"/>
  <c r="A1236" i="2"/>
  <c r="A1212" i="2"/>
  <c r="A1152" i="2"/>
  <c r="A1092" i="2"/>
  <c r="A1044" i="2"/>
  <c r="A1032" i="2"/>
  <c r="A1020" i="2"/>
  <c r="A1008" i="2"/>
  <c r="A960" i="2"/>
  <c r="A948" i="2"/>
  <c r="A924" i="2"/>
  <c r="A888" i="2"/>
  <c r="A876" i="2"/>
  <c r="A852" i="2"/>
  <c r="A816" i="2"/>
  <c r="A804" i="2"/>
  <c r="A768" i="2"/>
  <c r="A756" i="2"/>
  <c r="A744" i="2"/>
  <c r="A732" i="2"/>
  <c r="A696" i="2"/>
  <c r="A1317" i="2"/>
  <c r="A1293" i="2"/>
  <c r="A1077" i="2"/>
  <c r="A1041" i="2"/>
  <c r="A1029" i="2"/>
  <c r="B1360" i="2"/>
  <c r="B1000" i="2"/>
  <c r="B940" i="2"/>
  <c r="B802" i="2"/>
  <c r="B787" i="2"/>
  <c r="B772" i="2"/>
  <c r="B712" i="2"/>
  <c r="A1939" i="2"/>
  <c r="B1921" i="2"/>
  <c r="B1489" i="2"/>
  <c r="B1386" i="2"/>
  <c r="A1386" i="2"/>
  <c r="B1372" i="2"/>
  <c r="A1372" i="2"/>
  <c r="B1132" i="2"/>
  <c r="A1072" i="2"/>
  <c r="B1012" i="2"/>
  <c r="B874" i="2"/>
  <c r="B859" i="2"/>
  <c r="B844" i="2"/>
  <c r="B784" i="2"/>
  <c r="A784" i="2"/>
  <c r="B724" i="2"/>
  <c r="B1072" i="2"/>
  <c r="B1206" i="2"/>
  <c r="B1146" i="2"/>
  <c r="B1115" i="2"/>
  <c r="B1086" i="2"/>
  <c r="B1025" i="2"/>
  <c r="B918" i="2"/>
  <c r="B904" i="2"/>
  <c r="B887" i="2"/>
  <c r="B737" i="2"/>
  <c r="B932" i="2"/>
  <c r="B901" i="2"/>
  <c r="B857" i="2"/>
  <c r="B1501" i="2"/>
  <c r="B1013" i="2"/>
  <c r="B941" i="2"/>
  <c r="B925" i="2"/>
  <c r="B869" i="2"/>
  <c r="B797" i="2"/>
  <c r="B781" i="2"/>
  <c r="B725" i="2"/>
  <c r="A1700" i="2"/>
  <c r="A2011" i="2"/>
  <c r="A1987" i="2"/>
  <c r="A1975" i="2"/>
  <c r="A1963" i="2"/>
  <c r="A1951" i="2"/>
  <c r="A1915" i="2"/>
  <c r="A1903" i="2"/>
  <c r="A1891" i="2"/>
  <c r="A1879" i="2"/>
  <c r="A1867" i="2"/>
  <c r="A1843" i="2"/>
  <c r="A1831" i="2"/>
  <c r="A1819" i="2"/>
  <c r="A1807" i="2"/>
  <c r="A1795" i="2"/>
  <c r="A1771" i="2"/>
  <c r="A1759" i="2"/>
  <c r="A1735" i="2"/>
  <c r="A1723" i="2"/>
  <c r="A1699" i="2"/>
  <c r="A1675" i="2"/>
  <c r="A1663" i="2"/>
  <c r="A1651" i="2"/>
  <c r="A1627" i="2"/>
  <c r="A1615" i="2"/>
  <c r="A1603" i="2"/>
  <c r="A1591" i="2"/>
  <c r="A1579" i="2"/>
  <c r="A1555" i="2"/>
  <c r="A1543" i="2"/>
  <c r="A1531" i="2"/>
  <c r="A1519" i="2"/>
  <c r="A1507" i="2"/>
  <c r="A1483" i="2"/>
  <c r="A1471" i="2"/>
  <c r="A1459" i="2"/>
  <c r="A1447" i="2"/>
  <c r="A1435" i="2"/>
  <c r="A1411" i="2"/>
  <c r="A1387" i="2"/>
  <c r="A1375" i="2"/>
  <c r="A1363" i="2"/>
  <c r="A1327" i="2"/>
  <c r="A1303" i="2"/>
  <c r="A1291" i="2"/>
  <c r="A1255" i="2"/>
  <c r="A1243" i="2"/>
  <c r="A1231" i="2"/>
  <c r="A1219" i="2"/>
  <c r="A1195" i="2"/>
  <c r="A1183" i="2"/>
  <c r="A1171" i="2"/>
  <c r="A1159" i="2"/>
  <c r="A1123" i="2"/>
  <c r="A1111" i="2"/>
  <c r="A1099" i="2"/>
  <c r="A1087" i="2"/>
  <c r="A1075" i="2"/>
  <c r="A1051" i="2"/>
  <c r="A1039" i="2"/>
  <c r="A1027" i="2"/>
  <c r="A1003" i="2"/>
  <c r="A967" i="2"/>
  <c r="A955" i="2"/>
  <c r="A943" i="2"/>
  <c r="A931" i="2"/>
  <c r="A907" i="2"/>
  <c r="A895" i="2"/>
  <c r="A883" i="2"/>
  <c r="A871" i="2"/>
  <c r="A859" i="2"/>
  <c r="A835" i="2"/>
  <c r="A823" i="2"/>
  <c r="A799" i="2"/>
  <c r="A787" i="2"/>
  <c r="A763" i="2"/>
  <c r="A739" i="2"/>
  <c r="A727" i="2"/>
  <c r="A715" i="2"/>
  <c r="A691" i="2"/>
  <c r="B1960" i="2"/>
  <c r="A1960" i="2"/>
  <c r="B1600" i="2"/>
  <c r="A1600" i="2"/>
  <c r="B1528" i="2"/>
  <c r="A1528" i="2"/>
  <c r="B1384" i="2"/>
  <c r="B1312" i="2"/>
  <c r="B1024" i="2"/>
  <c r="B952" i="2"/>
  <c r="B880" i="2"/>
  <c r="A880" i="2"/>
  <c r="B808" i="2"/>
  <c r="B736" i="2"/>
  <c r="B1934" i="2"/>
  <c r="B1790" i="2"/>
  <c r="B1754" i="2"/>
  <c r="B1598" i="2"/>
  <c r="A1598" i="2"/>
  <c r="B1514" i="2"/>
  <c r="B1502" i="2"/>
  <c r="A1502" i="2"/>
  <c r="B1490" i="2"/>
  <c r="B1442" i="2"/>
  <c r="A1442" i="2"/>
  <c r="A1418" i="2"/>
  <c r="B1418" i="2"/>
  <c r="B1358" i="2"/>
  <c r="A2021" i="2"/>
  <c r="A1997" i="2"/>
  <c r="A1985" i="2"/>
  <c r="A1973" i="2"/>
  <c r="A1961" i="2"/>
  <c r="A1937" i="2"/>
  <c r="A1925" i="2"/>
  <c r="A1913" i="2"/>
  <c r="A1901" i="2"/>
  <c r="A1889" i="2"/>
  <c r="A1877" i="2"/>
  <c r="A1865" i="2"/>
  <c r="A1853" i="2"/>
  <c r="A1841" i="2"/>
  <c r="A1829" i="2"/>
  <c r="A1817" i="2"/>
  <c r="A1805" i="2"/>
  <c r="A1793" i="2"/>
  <c r="A1781" i="2"/>
  <c r="A1769" i="2"/>
  <c r="A1757" i="2"/>
  <c r="A1745" i="2"/>
  <c r="A1733" i="2"/>
  <c r="A1721" i="2"/>
  <c r="A1709" i="2"/>
  <c r="A1697" i="2"/>
  <c r="A1685" i="2"/>
  <c r="A1661" i="2"/>
  <c r="A1649" i="2"/>
  <c r="A1637" i="2"/>
  <c r="A1625" i="2"/>
  <c r="A1613" i="2"/>
  <c r="A1601" i="2"/>
  <c r="A1589" i="2"/>
  <c r="A1577" i="2"/>
  <c r="A1565" i="2"/>
  <c r="A1541" i="2"/>
  <c r="A1529" i="2"/>
  <c r="A1517" i="2"/>
  <c r="A1505" i="2"/>
  <c r="A1493" i="2"/>
  <c r="A1481" i="2"/>
  <c r="A1469" i="2"/>
  <c r="A1457" i="2"/>
  <c r="A1445" i="2"/>
  <c r="B1165" i="2"/>
  <c r="B1037" i="2"/>
  <c r="B1021" i="2"/>
  <c r="A1021" i="2"/>
  <c r="B965" i="2"/>
  <c r="B877" i="2"/>
  <c r="B821" i="2"/>
  <c r="B749" i="2"/>
  <c r="B733" i="2"/>
  <c r="A733" i="2"/>
  <c r="A1024" i="2"/>
  <c r="A976" i="2"/>
  <c r="B1398" i="2"/>
  <c r="B1684" i="2"/>
  <c r="A1684" i="2"/>
  <c r="A1122" i="2"/>
  <c r="B1122" i="2"/>
  <c r="B1036" i="2"/>
  <c r="B978" i="2"/>
  <c r="A978" i="2"/>
  <c r="B964" i="2"/>
  <c r="B892" i="2"/>
  <c r="B820" i="2"/>
  <c r="B748" i="2"/>
  <c r="B1634" i="2"/>
  <c r="B1753" i="2"/>
  <c r="A1753" i="2"/>
  <c r="B1049" i="2"/>
  <c r="B977" i="2"/>
  <c r="B905" i="2"/>
  <c r="B833" i="2"/>
  <c r="B761" i="2"/>
  <c r="B689" i="2"/>
  <c r="A2015" i="2"/>
  <c r="A2003" i="2"/>
  <c r="A1991" i="2"/>
  <c r="A1979" i="2"/>
  <c r="A1967" i="2"/>
  <c r="A1955" i="2"/>
  <c r="A1943" i="2"/>
  <c r="A1931" i="2"/>
  <c r="A1907" i="2"/>
  <c r="A1883" i="2"/>
  <c r="A1859" i="2"/>
  <c r="A1835" i="2"/>
  <c r="A1799" i="2"/>
  <c r="A1787" i="2"/>
  <c r="A1751" i="2"/>
  <c r="A1739" i="2"/>
  <c r="A1727" i="2"/>
  <c r="A1691" i="2"/>
  <c r="A1679" i="2"/>
  <c r="A1655" i="2"/>
  <c r="A1643" i="2"/>
  <c r="A1619" i="2"/>
  <c r="A1595" i="2"/>
  <c r="A1571" i="2"/>
  <c r="A1547" i="2"/>
  <c r="A1523" i="2"/>
  <c r="A1511" i="2"/>
  <c r="A1499" i="2"/>
  <c r="A1487" i="2"/>
  <c r="A1475" i="2"/>
  <c r="A1451" i="2"/>
  <c r="A1439" i="2"/>
  <c r="A1415" i="2"/>
  <c r="A1403" i="2"/>
  <c r="A1391" i="2"/>
  <c r="A1367" i="2"/>
  <c r="A1355" i="2"/>
  <c r="A1331" i="2"/>
  <c r="A1319" i="2"/>
  <c r="A1307" i="2"/>
  <c r="A1295" i="2"/>
  <c r="A1283" i="2"/>
  <c r="A1271" i="2"/>
  <c r="A1247" i="2"/>
  <c r="A1223" i="2"/>
  <c r="A1199" i="2"/>
  <c r="A1139" i="2"/>
  <c r="A1127" i="2"/>
  <c r="A1103" i="2"/>
  <c r="A1067" i="2"/>
  <c r="A1043" i="2"/>
  <c r="A1031" i="2"/>
  <c r="A1019" i="2"/>
  <c r="A983" i="2"/>
  <c r="A971" i="2"/>
  <c r="A947" i="2"/>
  <c r="A935" i="2"/>
  <c r="A887" i="2"/>
  <c r="A863" i="2"/>
  <c r="A851" i="2"/>
  <c r="A815" i="2"/>
  <c r="A779" i="2"/>
  <c r="A767" i="2"/>
  <c r="A743" i="2"/>
  <c r="A731" i="2"/>
  <c r="A2014" i="2"/>
  <c r="A1990" i="2"/>
  <c r="A1954" i="2"/>
  <c r="A1930" i="2"/>
  <c r="A1918" i="2"/>
  <c r="A1906" i="2"/>
  <c r="A1882" i="2"/>
  <c r="A1858" i="2"/>
  <c r="A1834" i="2"/>
  <c r="A1810" i="2"/>
  <c r="A1786" i="2"/>
  <c r="A1762" i="2"/>
  <c r="A1738" i="2"/>
  <c r="A1702" i="2"/>
  <c r="A1690" i="2"/>
  <c r="A1678" i="2"/>
  <c r="A1666" i="2"/>
  <c r="A1654" i="2"/>
  <c r="A1642" i="2"/>
  <c r="A1630" i="2"/>
  <c r="A1570" i="2"/>
  <c r="A1546" i="2"/>
  <c r="A1522" i="2"/>
  <c r="A1474" i="2"/>
  <c r="A1450" i="2"/>
  <c r="A1402" i="2"/>
  <c r="A1390" i="2"/>
  <c r="A1378" i="2"/>
  <c r="A1342" i="2"/>
  <c r="A1306" i="2"/>
  <c r="A1294" i="2"/>
  <c r="A1282" i="2"/>
  <c r="A1222" i="2"/>
  <c r="A1198" i="2"/>
  <c r="A1186" i="2"/>
  <c r="A1138" i="2"/>
  <c r="A1126" i="2"/>
  <c r="A1102" i="2"/>
  <c r="A1066" i="2"/>
  <c r="A1042" i="2"/>
  <c r="A1018" i="2"/>
  <c r="A982" i="2"/>
  <c r="A958" i="2"/>
  <c r="A946" i="2"/>
  <c r="A934" i="2"/>
  <c r="A910" i="2"/>
  <c r="A898" i="2"/>
  <c r="A874" i="2"/>
  <c r="A838" i="2"/>
  <c r="A790" i="2"/>
  <c r="A766" i="2"/>
  <c r="A742" i="2"/>
  <c r="A730" i="2"/>
  <c r="A694" i="2"/>
  <c r="A2013" i="2"/>
  <c r="A2001" i="2"/>
  <c r="A1989" i="2"/>
  <c r="A1965" i="2"/>
  <c r="A1953" i="2"/>
  <c r="A1941" i="2"/>
  <c r="A1929" i="2"/>
  <c r="A1917" i="2"/>
  <c r="A1905" i="2"/>
  <c r="A1893" i="2"/>
  <c r="A1881" i="2"/>
  <c r="A1869" i="2"/>
  <c r="A1857" i="2"/>
  <c r="A1845" i="2"/>
  <c r="A1833" i="2"/>
  <c r="A1821" i="2"/>
  <c r="A1809" i="2"/>
  <c r="A1797" i="2"/>
  <c r="A1785" i="2"/>
  <c r="A1773" i="2"/>
  <c r="A1761" i="2"/>
  <c r="A1749" i="2"/>
  <c r="A1737" i="2"/>
  <c r="A1725" i="2"/>
  <c r="A1713" i="2"/>
  <c r="A1701" i="2"/>
  <c r="A1689" i="2"/>
  <c r="A1677" i="2"/>
  <c r="A1665" i="2"/>
  <c r="A1653" i="2"/>
  <c r="A1641" i="2"/>
  <c r="A1629" i="2"/>
  <c r="A1617" i="2"/>
  <c r="A1605" i="2"/>
  <c r="A1593" i="2"/>
  <c r="A1581" i="2"/>
  <c r="A1569" i="2"/>
  <c r="A1557" i="2"/>
  <c r="A1545" i="2"/>
  <c r="A1533" i="2"/>
  <c r="A1521" i="2"/>
  <c r="A1509" i="2"/>
  <c r="A1497" i="2"/>
  <c r="A1485" i="2"/>
  <c r="A1473" i="2"/>
  <c r="A1461" i="2"/>
  <c r="A1449" i="2"/>
  <c r="A1437" i="2"/>
  <c r="A1425" i="2"/>
  <c r="A1413" i="2"/>
  <c r="A1401" i="2"/>
  <c r="A1389" i="2"/>
  <c r="A1377" i="2"/>
  <c r="A1365" i="2"/>
  <c r="A1353" i="2"/>
  <c r="A1341" i="2"/>
  <c r="A1305" i="2"/>
  <c r="A1281" i="2"/>
  <c r="A1269" i="2"/>
  <c r="A1257" i="2"/>
  <c r="A1245" i="2"/>
  <c r="A1233" i="2"/>
  <c r="A1221" i="2"/>
  <c r="A1209" i="2"/>
  <c r="A1197" i="2"/>
  <c r="A1185" i="2"/>
  <c r="A1173" i="2"/>
  <c r="A1161" i="2"/>
  <c r="A1149" i="2"/>
  <c r="A1137" i="2"/>
  <c r="A1125" i="2"/>
  <c r="A1113" i="2"/>
  <c r="A1101" i="2"/>
  <c r="A1089" i="2"/>
  <c r="A1065" i="2"/>
  <c r="A1053" i="2"/>
  <c r="A1017" i="2"/>
  <c r="A993" i="2"/>
  <c r="A981" i="2"/>
  <c r="A969" i="2"/>
  <c r="A957" i="2"/>
  <c r="A945" i="2"/>
  <c r="A933" i="2"/>
  <c r="A921" i="2"/>
  <c r="A897" i="2"/>
  <c r="A885" i="2"/>
  <c r="A873" i="2"/>
  <c r="A861" i="2"/>
  <c r="A849" i="2"/>
  <c r="A837" i="2"/>
  <c r="A825" i="2"/>
  <c r="A813" i="2"/>
  <c r="A801" i="2"/>
  <c r="A789" i="2"/>
  <c r="A777" i="2"/>
  <c r="A765" i="2"/>
  <c r="A753" i="2"/>
  <c r="A741" i="2"/>
  <c r="A729" i="2"/>
  <c r="A717" i="2"/>
  <c r="A705" i="2"/>
  <c r="A693" i="2"/>
  <c r="A2012" i="2"/>
  <c r="A1988" i="2"/>
  <c r="A1952" i="2"/>
  <c r="A1940" i="2"/>
  <c r="A1928" i="2"/>
  <c r="A1916" i="2"/>
  <c r="A1904" i="2"/>
  <c r="A1892" i="2"/>
  <c r="A1880" i="2"/>
  <c r="A1868" i="2"/>
  <c r="A1856" i="2"/>
  <c r="A1844" i="2"/>
  <c r="A1832" i="2"/>
  <c r="A1820" i="2"/>
  <c r="A1796" i="2"/>
  <c r="A1784" i="2"/>
  <c r="A1772" i="2"/>
  <c r="A1760" i="2"/>
  <c r="A1748" i="2"/>
  <c r="A1736" i="2"/>
  <c r="A1724" i="2"/>
  <c r="A1712" i="2"/>
  <c r="A1676" i="2"/>
  <c r="A1652" i="2"/>
  <c r="A1640" i="2"/>
  <c r="A1628" i="2"/>
  <c r="A1616" i="2"/>
  <c r="A1604" i="2"/>
  <c r="A1592" i="2"/>
  <c r="A1580" i="2"/>
  <c r="A1568" i="2"/>
  <c r="A1556" i="2"/>
  <c r="A1544" i="2"/>
  <c r="A1532" i="2"/>
  <c r="A1520" i="2"/>
  <c r="A1508" i="2"/>
  <c r="A1496" i="2"/>
  <c r="A1472" i="2"/>
  <c r="A1460" i="2"/>
  <c r="A1448" i="2"/>
  <c r="A1436" i="2"/>
  <c r="A1424" i="2"/>
  <c r="A1412" i="2"/>
  <c r="A1388" i="2"/>
  <c r="A1376" i="2"/>
  <c r="A1352" i="2"/>
  <c r="A1340" i="2"/>
  <c r="A1328" i="2"/>
  <c r="A1316" i="2"/>
  <c r="A1304" i="2"/>
  <c r="A1280" i="2"/>
  <c r="A1256" i="2"/>
  <c r="A1232" i="2"/>
  <c r="A1208" i="2"/>
  <c r="A1196" i="2"/>
  <c r="A1172" i="2"/>
  <c r="A1160" i="2"/>
  <c r="A1148" i="2"/>
  <c r="A1112" i="2"/>
  <c r="A1100" i="2"/>
  <c r="A1088" i="2"/>
  <c r="A1076" i="2"/>
  <c r="A1064" i="2"/>
  <c r="A1040" i="2"/>
  <c r="A1028" i="2"/>
  <c r="A1004" i="2"/>
  <c r="A968" i="2"/>
  <c r="A956" i="2"/>
  <c r="A944" i="2"/>
  <c r="A932" i="2"/>
  <c r="A920" i="2"/>
  <c r="A896" i="2"/>
  <c r="A884" i="2"/>
  <c r="A860" i="2"/>
  <c r="A836" i="2"/>
  <c r="A824" i="2"/>
  <c r="A812" i="2"/>
  <c r="A800" i="2"/>
  <c r="A788" i="2"/>
  <c r="A776" i="2"/>
  <c r="A764" i="2"/>
  <c r="A740" i="2"/>
  <c r="A728" i="2"/>
  <c r="A716" i="2"/>
  <c r="A704" i="2"/>
  <c r="A692" i="2"/>
  <c r="A1830" i="2"/>
  <c r="A1818" i="2"/>
  <c r="A1806" i="2"/>
  <c r="A1794" i="2"/>
  <c r="A1782" i="2"/>
  <c r="A1758" i="2"/>
  <c r="A1746" i="2"/>
  <c r="A1734" i="2"/>
  <c r="A1722" i="2"/>
  <c r="A1710" i="2"/>
  <c r="A1698" i="2"/>
  <c r="A1674" i="2"/>
  <c r="A1662" i="2"/>
  <c r="A1650" i="2"/>
  <c r="A1638" i="2"/>
  <c r="A1626" i="2"/>
  <c r="A1614" i="2"/>
  <c r="A1602" i="2"/>
  <c r="A1590" i="2"/>
  <c r="A1566" i="2"/>
  <c r="A1554" i="2"/>
  <c r="A1542" i="2"/>
  <c r="A1530" i="2"/>
  <c r="A1518" i="2"/>
  <c r="A1494" i="2"/>
  <c r="A1470" i="2"/>
  <c r="A1458" i="2"/>
  <c r="A1434" i="2"/>
  <c r="A2017" i="2"/>
  <c r="A1909" i="2"/>
  <c r="A1813" i="2"/>
  <c r="A1069" i="2"/>
  <c r="A1422" i="2"/>
  <c r="A1266" i="2"/>
  <c r="A930" i="2"/>
  <c r="A714" i="2"/>
  <c r="A1959" i="2"/>
  <c r="A1994" i="2"/>
  <c r="A1958" i="2"/>
  <c r="A1838" i="2"/>
  <c r="A1802" i="2"/>
  <c r="A1742" i="2"/>
  <c r="A1706" i="2"/>
  <c r="A1694" i="2"/>
  <c r="A1670" i="2"/>
  <c r="A1574" i="2"/>
  <c r="A1550" i="2"/>
  <c r="A1526" i="2"/>
  <c r="A1430" i="2"/>
  <c r="A1406" i="2"/>
  <c r="A1382" i="2"/>
  <c r="A1370" i="2"/>
  <c r="A1346" i="2"/>
  <c r="A1334" i="2"/>
  <c r="A1322" i="2"/>
  <c r="A1286" i="2"/>
  <c r="A1274" i="2"/>
  <c r="A1262" i="2"/>
  <c r="A1238" i="2"/>
  <c r="A1226" i="2"/>
  <c r="A1214" i="2"/>
  <c r="A1202" i="2"/>
  <c r="A1190" i="2"/>
  <c r="A1178" i="2"/>
  <c r="A1166" i="2"/>
  <c r="A1154" i="2"/>
  <c r="A1118" i="2"/>
  <c r="A1106" i="2"/>
  <c r="A1094" i="2"/>
  <c r="A1058" i="2"/>
  <c r="A1046" i="2"/>
  <c r="A1022" i="2"/>
  <c r="A998" i="2"/>
  <c r="A974" i="2"/>
  <c r="A962" i="2"/>
  <c r="A914" i="2"/>
  <c r="A902" i="2"/>
  <c r="A878" i="2"/>
  <c r="A866" i="2"/>
  <c r="A854" i="2"/>
  <c r="A842" i="2"/>
  <c r="A830" i="2"/>
  <c r="A806" i="2"/>
  <c r="A794" i="2"/>
  <c r="A782" i="2"/>
  <c r="A758" i="2"/>
  <c r="A746" i="2"/>
  <c r="A722" i="2"/>
  <c r="A710" i="2"/>
  <c r="A698" i="2"/>
  <c r="A686" i="2"/>
  <c r="A1957" i="2"/>
  <c r="A1837" i="2"/>
  <c r="A1777" i="2"/>
  <c r="A1765" i="2"/>
  <c r="A1741" i="2"/>
  <c r="A1705" i="2"/>
  <c r="A1693" i="2"/>
  <c r="A1669" i="2"/>
  <c r="A1585" i="2"/>
  <c r="A1525" i="2"/>
  <c r="A1453" i="2"/>
  <c r="A1405" i="2"/>
  <c r="A1381" i="2"/>
  <c r="A1345" i="2"/>
  <c r="A1309" i="2"/>
  <c r="A1297" i="2"/>
  <c r="A1249" i="2"/>
  <c r="A1237" i="2"/>
  <c r="A1153" i="2"/>
  <c r="A1129" i="2"/>
  <c r="A1081" i="2"/>
  <c r="A1433" i="2"/>
  <c r="A1421" i="2"/>
  <c r="A1397" i="2"/>
  <c r="A1385" i="2"/>
  <c r="A1373" i="2"/>
  <c r="A1361" i="2"/>
  <c r="A1349" i="2"/>
  <c r="A1325" i="2"/>
  <c r="A1313" i="2"/>
  <c r="A1301" i="2"/>
  <c r="A1289" i="2"/>
  <c r="A1277" i="2"/>
  <c r="A1265" i="2"/>
  <c r="A1253" i="2"/>
  <c r="A1241" i="2"/>
  <c r="A1229" i="2"/>
  <c r="A1217" i="2"/>
  <c r="A1205" i="2"/>
  <c r="A1193" i="2"/>
  <c r="A1181" i="2"/>
  <c r="A1169" i="2"/>
  <c r="A1157" i="2"/>
  <c r="A1145" i="2"/>
  <c r="A1133" i="2"/>
  <c r="A1097" i="2"/>
  <c r="A1073" i="2"/>
  <c r="A1061" i="2"/>
  <c r="A1049" i="2"/>
  <c r="A1037" i="2"/>
  <c r="A1025" i="2"/>
  <c r="A1013" i="2"/>
  <c r="A1001" i="2"/>
  <c r="A989" i="2"/>
  <c r="A977" i="2"/>
  <c r="A965" i="2"/>
  <c r="A953" i="2"/>
  <c r="A941" i="2"/>
  <c r="A929" i="2"/>
  <c r="A917" i="2"/>
  <c r="A905" i="2"/>
  <c r="A893" i="2"/>
  <c r="A881" i="2"/>
  <c r="A869" i="2"/>
  <c r="A857" i="2"/>
  <c r="A845" i="2"/>
  <c r="A833" i="2"/>
  <c r="A821" i="2"/>
  <c r="A809" i="2"/>
  <c r="A797" i="2"/>
  <c r="A785" i="2"/>
  <c r="A773" i="2"/>
  <c r="A761" i="2"/>
  <c r="A749" i="2"/>
  <c r="A737" i="2"/>
  <c r="A725" i="2"/>
  <c r="A713" i="2"/>
  <c r="A701" i="2"/>
  <c r="A689" i="2"/>
  <c r="A2020" i="2"/>
  <c r="A2008" i="2"/>
  <c r="A1996" i="2"/>
  <c r="A1972" i="2"/>
  <c r="A1948" i="2"/>
  <c r="A1936" i="2"/>
  <c r="A1924" i="2"/>
  <c r="A1900" i="2"/>
  <c r="A1888" i="2"/>
  <c r="A1876" i="2"/>
  <c r="A1864" i="2"/>
  <c r="A1852" i="2"/>
  <c r="A1840" i="2"/>
  <c r="A1828" i="2"/>
  <c r="A1804" i="2"/>
  <c r="A1780" i="2"/>
  <c r="A1768" i="2"/>
  <c r="A1744" i="2"/>
  <c r="A1732" i="2"/>
  <c r="A1720" i="2"/>
  <c r="A1708" i="2"/>
  <c r="A1696" i="2"/>
  <c r="A1660" i="2"/>
  <c r="A1648" i="2"/>
  <c r="A1636" i="2"/>
  <c r="A1612" i="2"/>
  <c r="A1588" i="2"/>
  <c r="A1564" i="2"/>
  <c r="A1552" i="2"/>
  <c r="A1540" i="2"/>
  <c r="A1516" i="2"/>
  <c r="A1492" i="2"/>
  <c r="A1480" i="2"/>
  <c r="A1468" i="2"/>
  <c r="A1456" i="2"/>
  <c r="A1444" i="2"/>
  <c r="A1432" i="2"/>
  <c r="A1408" i="2"/>
  <c r="A1396" i="2"/>
  <c r="A1348" i="2"/>
  <c r="A1336" i="2"/>
  <c r="A1324" i="2"/>
  <c r="A1300" i="2"/>
  <c r="A1288" i="2"/>
  <c r="A1276" i="2"/>
  <c r="A1252" i="2"/>
  <c r="A1240" i="2"/>
  <c r="A1228" i="2"/>
  <c r="A1204" i="2"/>
  <c r="A1180" i="2"/>
  <c r="A1156" i="2"/>
  <c r="A1144" i="2"/>
  <c r="A1132" i="2"/>
  <c r="A1108" i="2"/>
  <c r="A1096" i="2"/>
  <c r="A1084" i="2"/>
  <c r="A1060" i="2"/>
  <c r="A1048" i="2"/>
  <c r="A1036" i="2"/>
  <c r="A1012" i="2"/>
  <c r="A1000" i="2"/>
  <c r="A988" i="2"/>
  <c r="A964" i="2"/>
  <c r="A952" i="2"/>
  <c r="A940" i="2"/>
  <c r="A916" i="2"/>
  <c r="A904" i="2"/>
  <c r="A892" i="2"/>
  <c r="A868" i="2"/>
  <c r="A856" i="2"/>
  <c r="A844" i="2"/>
  <c r="A820" i="2"/>
  <c r="A808" i="2"/>
  <c r="A796" i="2"/>
  <c r="A772" i="2"/>
  <c r="A760" i="2"/>
  <c r="A748" i="2"/>
  <c r="A736" i="2"/>
  <c r="A724" i="2"/>
  <c r="A712" i="2"/>
  <c r="A700" i="2"/>
  <c r="A688" i="2"/>
  <c r="A2019" i="2"/>
  <c r="A2007" i="2"/>
  <c r="A1983" i="2"/>
  <c r="A1935" i="2"/>
  <c r="A1923" i="2"/>
  <c r="A1911" i="2"/>
  <c r="A1899" i="2"/>
  <c r="A1887" i="2"/>
  <c r="A1875" i="2"/>
  <c r="A1863" i="2"/>
  <c r="A1851" i="2"/>
  <c r="A1839" i="2"/>
  <c r="A1827" i="2"/>
  <c r="A1815" i="2"/>
  <c r="A1803" i="2"/>
  <c r="A1791" i="2"/>
  <c r="A1779" i="2"/>
  <c r="A1767" i="2"/>
  <c r="A1755" i="2"/>
  <c r="A1743" i="2"/>
  <c r="A1731" i="2"/>
  <c r="A1719" i="2"/>
  <c r="A1707" i="2"/>
  <c r="A1695" i="2"/>
  <c r="A1683" i="2"/>
  <c r="A1671" i="2"/>
  <c r="A1659" i="2"/>
  <c r="A1647" i="2"/>
  <c r="A1635" i="2"/>
  <c r="A1623" i="2"/>
  <c r="A1611" i="2"/>
  <c r="A1599" i="2"/>
  <c r="A1587" i="2"/>
  <c r="A1575" i="2"/>
  <c r="A1563" i="2"/>
  <c r="A1551" i="2"/>
  <c r="A1539" i="2"/>
  <c r="A1527" i="2"/>
  <c r="A1515" i="2"/>
  <c r="A1503" i="2"/>
  <c r="A1491" i="2"/>
  <c r="A1479" i="2"/>
  <c r="A1467" i="2"/>
  <c r="A1455" i="2"/>
  <c r="A1443" i="2"/>
  <c r="A1431" i="2"/>
  <c r="A1419" i="2"/>
  <c r="A1407" i="2"/>
  <c r="A1395" i="2"/>
  <c r="A1383" i="2"/>
  <c r="A1371" i="2"/>
  <c r="A1359" i="2"/>
  <c r="A1347" i="2"/>
  <c r="A1335" i="2"/>
  <c r="A1323" i="2"/>
  <c r="A1311" i="2"/>
  <c r="A1299" i="2"/>
  <c r="A1287" i="2"/>
  <c r="A1275" i="2"/>
  <c r="A1263" i="2"/>
  <c r="A1251" i="2"/>
  <c r="A1239" i="2"/>
  <c r="A1227" i="2"/>
  <c r="A1215" i="2"/>
  <c r="A1203" i="2"/>
  <c r="A1191" i="2"/>
  <c r="A1179" i="2"/>
  <c r="A1167" i="2"/>
  <c r="A1155" i="2"/>
  <c r="A1143" i="2"/>
  <c r="A1131" i="2"/>
  <c r="A1119" i="2"/>
  <c r="A1107" i="2"/>
  <c r="A1095" i="2"/>
  <c r="A1083" i="2"/>
  <c r="A1071" i="2"/>
  <c r="A1059" i="2"/>
  <c r="A1047" i="2"/>
  <c r="A1035" i="2"/>
  <c r="A1023" i="2"/>
  <c r="A999" i="2"/>
  <c r="A987" i="2"/>
  <c r="A975" i="2"/>
  <c r="A963" i="2"/>
  <c r="A951" i="2"/>
  <c r="A939" i="2"/>
  <c r="A927" i="2"/>
  <c r="A915" i="2"/>
  <c r="A903" i="2"/>
  <c r="A891" i="2"/>
  <c r="A879" i="2"/>
  <c r="A867" i="2"/>
  <c r="A855" i="2"/>
  <c r="A843" i="2"/>
  <c r="A831" i="2"/>
  <c r="A819" i="2"/>
  <c r="A795" i="2"/>
  <c r="A783" i="2"/>
  <c r="A771" i="2"/>
  <c r="A759" i="2"/>
  <c r="A747" i="2"/>
  <c r="A735" i="2"/>
  <c r="A723" i="2"/>
  <c r="A711" i="2"/>
  <c r="A699" i="2"/>
  <c r="A687" i="2"/>
  <c r="A1410" i="2"/>
  <c r="A1350" i="2"/>
  <c r="A1326" i="2"/>
  <c r="A1314" i="2"/>
  <c r="A1302" i="2"/>
  <c r="A1290" i="2"/>
  <c r="A1278" i="2"/>
  <c r="A1254" i="2"/>
  <c r="A1242" i="2"/>
  <c r="A1230" i="2"/>
  <c r="A1206" i="2"/>
  <c r="A1194" i="2"/>
  <c r="A1182" i="2"/>
  <c r="A1170" i="2"/>
  <c r="A1158" i="2"/>
  <c r="A1146" i="2"/>
  <c r="A1134" i="2"/>
  <c r="A1098" i="2"/>
  <c r="A1086" i="2"/>
  <c r="A1062" i="2"/>
  <c r="A1050" i="2"/>
  <c r="A1038" i="2"/>
  <c r="A1026" i="2"/>
  <c r="A1014" i="2"/>
  <c r="A1002" i="2"/>
  <c r="A990" i="2"/>
  <c r="A966" i="2"/>
  <c r="A954" i="2"/>
  <c r="A942" i="2"/>
  <c r="A918" i="2"/>
  <c r="A906" i="2"/>
  <c r="A894" i="2"/>
  <c r="A882" i="2"/>
  <c r="A870" i="2"/>
  <c r="A846" i="2"/>
  <c r="A822" i="2"/>
  <c r="A810" i="2"/>
  <c r="A798" i="2"/>
  <c r="A774" i="2"/>
  <c r="A762" i="2"/>
  <c r="A738" i="2"/>
  <c r="A726" i="2"/>
  <c r="A702" i="2"/>
  <c r="A1045" i="2"/>
  <c r="A997" i="2"/>
  <c r="A985" i="2"/>
  <c r="A913" i="2"/>
  <c r="A901" i="2"/>
  <c r="A865" i="2"/>
  <c r="A853" i="2"/>
  <c r="A817" i="2"/>
  <c r="A793" i="2"/>
  <c r="A757" i="2"/>
  <c r="A721" i="2"/>
  <c r="A697" i="2"/>
  <c r="AE793" i="2" l="1"/>
  <c r="AH793" i="2" s="1"/>
  <c r="AJ793" i="2" s="1"/>
  <c r="AE939" i="2"/>
  <c r="AH939" i="2" s="1"/>
  <c r="AK939" i="2" s="1"/>
  <c r="AE1815" i="2"/>
  <c r="AH1815" i="2" s="1"/>
  <c r="AK1815" i="2" s="1"/>
  <c r="AE1648" i="2"/>
  <c r="AH1648" i="2" s="1"/>
  <c r="AI1648" i="2" s="1"/>
  <c r="AE1301" i="2"/>
  <c r="AH1301" i="2" s="1"/>
  <c r="AE1406" i="2"/>
  <c r="AH1406" i="2" s="1"/>
  <c r="AE1040" i="2"/>
  <c r="AH1040" i="2" s="1"/>
  <c r="AE945" i="2"/>
  <c r="AH945" i="2" s="1"/>
  <c r="AE742" i="2"/>
  <c r="AH742" i="2" s="1"/>
  <c r="AJ742" i="2" s="1"/>
  <c r="AE1223" i="2"/>
  <c r="AH1223" i="2" s="1"/>
  <c r="AE967" i="2"/>
  <c r="AH967" i="2" s="1"/>
  <c r="AE1975" i="2"/>
  <c r="AH1975" i="2" s="1"/>
  <c r="AJ1975" i="2" s="1"/>
  <c r="AE852" i="2"/>
  <c r="AH852" i="2" s="1"/>
  <c r="AI852" i="2" s="1"/>
  <c r="AE1976" i="2"/>
  <c r="AH1976" i="2" s="1"/>
  <c r="AI1976" i="2" s="1"/>
  <c r="AE1634" i="2"/>
  <c r="AH1634" i="2" s="1"/>
  <c r="AE1559" i="2"/>
  <c r="AH1559" i="2" s="1"/>
  <c r="AI1559" i="2" s="1"/>
  <c r="AE2016" i="2"/>
  <c r="AH2016" i="2" s="1"/>
  <c r="AK2016" i="2" s="1"/>
  <c r="AE1326" i="2"/>
  <c r="AH1326" i="2" s="1"/>
  <c r="AE1395" i="2"/>
  <c r="AH1395" i="2" s="1"/>
  <c r="AE1036" i="2"/>
  <c r="AH1036" i="2" s="1"/>
  <c r="AE845" i="2"/>
  <c r="AH845" i="2" s="1"/>
  <c r="AK845" i="2" s="1"/>
  <c r="AE1705" i="2"/>
  <c r="AH1705" i="2" s="1"/>
  <c r="AE1959" i="2"/>
  <c r="AH1959" i="2" s="1"/>
  <c r="AI1959" i="2" s="1"/>
  <c r="AE1280" i="2"/>
  <c r="AH1280" i="2" s="1"/>
  <c r="AI1280" i="2" s="1"/>
  <c r="AE801" i="2"/>
  <c r="AH801" i="2" s="1"/>
  <c r="AK801" i="2" s="1"/>
  <c r="AE1905" i="2"/>
  <c r="AH1905" i="2" s="1"/>
  <c r="AJ1905" i="2" s="1"/>
  <c r="AE947" i="2"/>
  <c r="AH947" i="2" s="1"/>
  <c r="AE1997" i="2"/>
  <c r="AH1997" i="2" s="1"/>
  <c r="AE1003" i="2"/>
  <c r="AH1003" i="2" s="1"/>
  <c r="AL1003" i="2" s="1"/>
  <c r="AE1987" i="2"/>
  <c r="AH1987" i="2" s="1"/>
  <c r="AL1987" i="2" s="1"/>
  <c r="AE1656" i="2"/>
  <c r="AH1656" i="2" s="1"/>
  <c r="AE1728" i="2"/>
  <c r="AH1728" i="2" s="1"/>
  <c r="AE990" i="2"/>
  <c r="AH990" i="2" s="1"/>
  <c r="AE1350" i="2"/>
  <c r="AH1350" i="2" s="1"/>
  <c r="AJ1350" i="2" s="1"/>
  <c r="AE963" i="2"/>
  <c r="AH963" i="2" s="1"/>
  <c r="AI963" i="2" s="1"/>
  <c r="AE1263" i="2"/>
  <c r="AH1263" i="2" s="1"/>
  <c r="AE1551" i="2"/>
  <c r="AH1551" i="2" s="1"/>
  <c r="AK1551" i="2" s="1"/>
  <c r="AE1839" i="2"/>
  <c r="AH1839" i="2" s="1"/>
  <c r="AE856" i="2"/>
  <c r="AH856" i="2" s="1"/>
  <c r="AE1252" i="2"/>
  <c r="AH1252" i="2" s="1"/>
  <c r="AE1696" i="2"/>
  <c r="AH1696" i="2" s="1"/>
  <c r="AE713" i="2"/>
  <c r="AH713" i="2" s="1"/>
  <c r="AE1001" i="2"/>
  <c r="AH1001" i="2" s="1"/>
  <c r="AJ1001" i="2" s="1"/>
  <c r="AE1325" i="2"/>
  <c r="AH1325" i="2" s="1"/>
  <c r="AI1325" i="2" s="1"/>
  <c r="AE1741" i="2"/>
  <c r="AH1741" i="2" s="1"/>
  <c r="AJ1741" i="2" s="1"/>
  <c r="AE1226" i="2"/>
  <c r="AH1226" i="2" s="1"/>
  <c r="AE1518" i="2"/>
  <c r="AH1518" i="2" s="1"/>
  <c r="AE692" i="2"/>
  <c r="AH692" i="2" s="1"/>
  <c r="AJ692" i="2" s="1"/>
  <c r="AE1304" i="2"/>
  <c r="AH1304" i="2" s="1"/>
  <c r="AI1304" i="2" s="1"/>
  <c r="AE1820" i="2"/>
  <c r="AH1820" i="2" s="1"/>
  <c r="AE969" i="2"/>
  <c r="AH969" i="2" s="1"/>
  <c r="AE1485" i="2"/>
  <c r="AH1485" i="2" s="1"/>
  <c r="AK1485" i="2" s="1"/>
  <c r="AE1917" i="2"/>
  <c r="AH1917" i="2" s="1"/>
  <c r="AE1402" i="2"/>
  <c r="AH1402" i="2" s="1"/>
  <c r="AJ1402" i="2" s="1"/>
  <c r="AE971" i="2"/>
  <c r="AH971" i="2" s="1"/>
  <c r="AE1679" i="2"/>
  <c r="AH1679" i="2" s="1"/>
  <c r="AE1541" i="2"/>
  <c r="AH1541" i="2" s="1"/>
  <c r="AE1853" i="2"/>
  <c r="AH1853" i="2" s="1"/>
  <c r="AE823" i="2"/>
  <c r="AH823" i="2" s="1"/>
  <c r="AI823" i="2" s="1"/>
  <c r="AE1219" i="2"/>
  <c r="AH1219" i="2" s="1"/>
  <c r="AE1615" i="2"/>
  <c r="AH1615" i="2" s="1"/>
  <c r="AJ1615" i="2" s="1"/>
  <c r="AE2011" i="2"/>
  <c r="AH2011" i="2" s="1"/>
  <c r="AE784" i="2"/>
  <c r="AH784" i="2" s="1"/>
  <c r="AL784" i="2" s="1"/>
  <c r="AE1077" i="2"/>
  <c r="AH1077" i="2" s="1"/>
  <c r="AJ1077" i="2" s="1"/>
  <c r="AE1248" i="2"/>
  <c r="AH1248" i="2" s="1"/>
  <c r="AE1968" i="2"/>
  <c r="AH1968" i="2" s="1"/>
  <c r="AL1968" i="2" s="1"/>
  <c r="AE829" i="2"/>
  <c r="AH829" i="2" s="1"/>
  <c r="AK829" i="2" s="1"/>
  <c r="AE1618" i="2"/>
  <c r="AH1618" i="2" s="1"/>
  <c r="AK1618" i="2" s="1"/>
  <c r="AE1486" i="2"/>
  <c r="AH1486" i="2" s="1"/>
  <c r="AI1486" i="2" s="1"/>
  <c r="AE2000" i="2"/>
  <c r="AH2000" i="2" s="1"/>
  <c r="AE1090" i="2"/>
  <c r="AH1090" i="2" s="1"/>
  <c r="AI1090" i="2" s="1"/>
  <c r="AE1116" i="2"/>
  <c r="AH1116" i="2" s="1"/>
  <c r="AE1104" i="2"/>
  <c r="AH1104" i="2" s="1"/>
  <c r="AL1104" i="2" s="1"/>
  <c r="AE1510" i="2"/>
  <c r="AH1510" i="2" s="1"/>
  <c r="AK1510" i="2" s="1"/>
  <c r="AE1369" i="2"/>
  <c r="AH1369" i="2" s="1"/>
  <c r="AJ1369" i="2" s="1"/>
  <c r="AE1639" i="2"/>
  <c r="AH1639" i="2" s="1"/>
  <c r="AE840" i="2"/>
  <c r="AH840" i="2" s="1"/>
  <c r="AJ840" i="2" s="1"/>
  <c r="AE1068" i="2"/>
  <c r="AH1068" i="2" s="1"/>
  <c r="AJ1068" i="2" s="1"/>
  <c r="AE1836" i="2"/>
  <c r="AH1836" i="2" s="1"/>
  <c r="AJ1836" i="2" s="1"/>
  <c r="AE2025" i="2"/>
  <c r="AH2025" i="2" s="1"/>
  <c r="AJ2025" i="2" s="1"/>
  <c r="AE2034" i="2"/>
  <c r="AH2034" i="2" s="1"/>
  <c r="AE865" i="2"/>
  <c r="AH865" i="2" s="1"/>
  <c r="AE1002" i="2"/>
  <c r="AH1002" i="2" s="1"/>
  <c r="AL1002" i="2" s="1"/>
  <c r="AE1410" i="2"/>
  <c r="AH1410" i="2" s="1"/>
  <c r="AJ1410" i="2" s="1"/>
  <c r="AE975" i="2"/>
  <c r="AH975" i="2" s="1"/>
  <c r="AE1275" i="2"/>
  <c r="AH1275" i="2" s="1"/>
  <c r="AE1563" i="2"/>
  <c r="AH1563" i="2" s="1"/>
  <c r="AK1563" i="2" s="1"/>
  <c r="AE1851" i="2"/>
  <c r="AH1851" i="2" s="1"/>
  <c r="AK1851" i="2" s="1"/>
  <c r="AE868" i="2"/>
  <c r="AH868" i="2" s="1"/>
  <c r="AL868" i="2" s="1"/>
  <c r="AE1276" i="2"/>
  <c r="AH1276" i="2" s="1"/>
  <c r="AL1276" i="2" s="1"/>
  <c r="AE1708" i="2"/>
  <c r="AH1708" i="2" s="1"/>
  <c r="AE725" i="2"/>
  <c r="AH725" i="2" s="1"/>
  <c r="AJ725" i="2" s="1"/>
  <c r="AE1013" i="2"/>
  <c r="AH1013" i="2" s="1"/>
  <c r="AK1013" i="2" s="1"/>
  <c r="AE1349" i="2"/>
  <c r="AH1349" i="2" s="1"/>
  <c r="AE1765" i="2"/>
  <c r="AH1765" i="2" s="1"/>
  <c r="AE1046" i="2"/>
  <c r="AH1046" i="2" s="1"/>
  <c r="AE1550" i="2"/>
  <c r="AH1550" i="2" s="1"/>
  <c r="AJ1550" i="2" s="1"/>
  <c r="AE1530" i="2"/>
  <c r="AH1530" i="2" s="1"/>
  <c r="AE884" i="2"/>
  <c r="AH884" i="2" s="1"/>
  <c r="AE1316" i="2"/>
  <c r="AH1316" i="2" s="1"/>
  <c r="AK1316" i="2" s="1"/>
  <c r="AE1640" i="2"/>
  <c r="AH1640" i="2" s="1"/>
  <c r="AI1640" i="2" s="1"/>
  <c r="AE2012" i="2"/>
  <c r="AH2012" i="2" s="1"/>
  <c r="AJ2012" i="2" s="1"/>
  <c r="AE981" i="2"/>
  <c r="AH981" i="2" s="1"/>
  <c r="AE1353" i="2"/>
  <c r="AH1353" i="2" s="1"/>
  <c r="AE1641" i="2"/>
  <c r="AH1641" i="2" s="1"/>
  <c r="AE1785" i="2"/>
  <c r="AH1785" i="2" s="1"/>
  <c r="AJ1785" i="2" s="1"/>
  <c r="AE1126" i="2"/>
  <c r="AH1126" i="2" s="1"/>
  <c r="AI1126" i="2" s="1"/>
  <c r="AE1738" i="2"/>
  <c r="AH1738" i="2" s="1"/>
  <c r="AJ1738" i="2" s="1"/>
  <c r="AE983" i="2"/>
  <c r="AH983" i="2" s="1"/>
  <c r="AK983" i="2" s="1"/>
  <c r="AE1475" i="2"/>
  <c r="AH1475" i="2" s="1"/>
  <c r="AE1955" i="2"/>
  <c r="AH1955" i="2" s="1"/>
  <c r="AK1955" i="2" s="1"/>
  <c r="AE1684" i="2"/>
  <c r="AH1684" i="2" s="1"/>
  <c r="AL1684" i="2" s="1"/>
  <c r="AE1565" i="2"/>
  <c r="AH1565" i="2" s="1"/>
  <c r="AK1565" i="2" s="1"/>
  <c r="AE1865" i="2"/>
  <c r="AH1865" i="2" s="1"/>
  <c r="AJ1865" i="2" s="1"/>
  <c r="AE835" i="2"/>
  <c r="AH835" i="2" s="1"/>
  <c r="AE1231" i="2"/>
  <c r="AH1231" i="2" s="1"/>
  <c r="AE1627" i="2"/>
  <c r="AH1627" i="2" s="1"/>
  <c r="AE1831" i="2"/>
  <c r="AH1831" i="2" s="1"/>
  <c r="AJ1831" i="2" s="1"/>
  <c r="AE924" i="2"/>
  <c r="AH924" i="2" s="1"/>
  <c r="AK924" i="2" s="1"/>
  <c r="AE1680" i="2"/>
  <c r="AH1680" i="2" s="1"/>
  <c r="AK1680" i="2" s="1"/>
  <c r="AE1866" i="2"/>
  <c r="AH1866" i="2" s="1"/>
  <c r="AI1866" i="2" s="1"/>
  <c r="AE1977" i="2"/>
  <c r="AH1977" i="2" s="1"/>
  <c r="AE1826" i="2"/>
  <c r="AH1826" i="2" s="1"/>
  <c r="AL1826" i="2" s="1"/>
  <c r="AE1356" i="2"/>
  <c r="AH1356" i="2" s="1"/>
  <c r="AJ1356" i="2" s="1"/>
  <c r="AE1140" i="2"/>
  <c r="AH1140" i="2" s="1"/>
  <c r="AE1582" i="2"/>
  <c r="AH1582" i="2" s="1"/>
  <c r="AE1926" i="2"/>
  <c r="AH1926" i="2" s="1"/>
  <c r="AL1926" i="2" s="1"/>
  <c r="AE1978" i="2"/>
  <c r="AH1978" i="2" s="1"/>
  <c r="AE1128" i="2"/>
  <c r="AH1128" i="2" s="1"/>
  <c r="AJ1128" i="2" s="1"/>
  <c r="AE2035" i="2"/>
  <c r="AH2035" i="2" s="1"/>
  <c r="AE901" i="2"/>
  <c r="AH901" i="2" s="1"/>
  <c r="AK901" i="2" s="1"/>
  <c r="AE1014" i="2"/>
  <c r="AH1014" i="2" s="1"/>
  <c r="AI1014" i="2" s="1"/>
  <c r="AE687" i="2"/>
  <c r="AH687" i="2" s="1"/>
  <c r="AE987" i="2"/>
  <c r="AH987" i="2" s="1"/>
  <c r="AL987" i="2" s="1"/>
  <c r="AE1287" i="2"/>
  <c r="AH1287" i="2" s="1"/>
  <c r="AI1287" i="2" s="1"/>
  <c r="AE1575" i="2"/>
  <c r="AH1575" i="2" s="1"/>
  <c r="AK1575" i="2" s="1"/>
  <c r="AE1863" i="2"/>
  <c r="AH1863" i="2" s="1"/>
  <c r="AE892" i="2"/>
  <c r="AH892" i="2" s="1"/>
  <c r="AI892" i="2" s="1"/>
  <c r="AE1288" i="2"/>
  <c r="AH1288" i="2" s="1"/>
  <c r="AI1288" i="2" s="1"/>
  <c r="AE1720" i="2"/>
  <c r="AH1720" i="2" s="1"/>
  <c r="AE737" i="2"/>
  <c r="AH737" i="2" s="1"/>
  <c r="AL737" i="2" s="1"/>
  <c r="AE1025" i="2"/>
  <c r="AH1025" i="2" s="1"/>
  <c r="AL1025" i="2" s="1"/>
  <c r="AE1361" i="2"/>
  <c r="AH1361" i="2" s="1"/>
  <c r="AL1361" i="2" s="1"/>
  <c r="AE1777" i="2"/>
  <c r="AH1777" i="2" s="1"/>
  <c r="AJ1777" i="2" s="1"/>
  <c r="AE1058" i="2"/>
  <c r="AH1058" i="2" s="1"/>
  <c r="AL1058" i="2" s="1"/>
  <c r="AE1574" i="2"/>
  <c r="AH1574" i="2" s="1"/>
  <c r="AL1574" i="2" s="1"/>
  <c r="AE1542" i="2"/>
  <c r="AH1542" i="2" s="1"/>
  <c r="AE716" i="2"/>
  <c r="AH716" i="2" s="1"/>
  <c r="AL716" i="2" s="1"/>
  <c r="AE1100" i="2"/>
  <c r="AH1100" i="2" s="1"/>
  <c r="AE1508" i="2"/>
  <c r="AH1508" i="2" s="1"/>
  <c r="AL1508" i="2" s="1"/>
  <c r="AE1844" i="2"/>
  <c r="AH1844" i="2" s="1"/>
  <c r="AE837" i="2"/>
  <c r="AH837" i="2" s="1"/>
  <c r="AJ837" i="2" s="1"/>
  <c r="AE1185" i="2"/>
  <c r="AH1185" i="2" s="1"/>
  <c r="AK1185" i="2" s="1"/>
  <c r="AE1509" i="2"/>
  <c r="AH1509" i="2" s="1"/>
  <c r="AJ1509" i="2" s="1"/>
  <c r="AE1797" i="2"/>
  <c r="AH1797" i="2" s="1"/>
  <c r="AE1138" i="2"/>
  <c r="AH1138" i="2" s="1"/>
  <c r="AE1762" i="2"/>
  <c r="AH1762" i="2" s="1"/>
  <c r="AJ1762" i="2" s="1"/>
  <c r="AE1019" i="2"/>
  <c r="AH1019" i="2" s="1"/>
  <c r="AL1019" i="2" s="1"/>
  <c r="AE1487" i="2"/>
  <c r="AH1487" i="2" s="1"/>
  <c r="AE1967" i="2"/>
  <c r="AH1967" i="2" s="1"/>
  <c r="AL1967" i="2" s="1"/>
  <c r="AE1577" i="2"/>
  <c r="AH1577" i="2" s="1"/>
  <c r="AE1877" i="2"/>
  <c r="AH1877" i="2" s="1"/>
  <c r="AE1051" i="2"/>
  <c r="AH1051" i="2" s="1"/>
  <c r="AE1243" i="2"/>
  <c r="AH1243" i="2" s="1"/>
  <c r="AE1651" i="2"/>
  <c r="AH1651" i="2" s="1"/>
  <c r="AJ1651" i="2" s="1"/>
  <c r="AE1843" i="2"/>
  <c r="AH1843" i="2" s="1"/>
  <c r="AE1939" i="2"/>
  <c r="AH1939" i="2" s="1"/>
  <c r="AE1317" i="2"/>
  <c r="AH1317" i="2" s="1"/>
  <c r="AE948" i="2"/>
  <c r="AH948" i="2" s="1"/>
  <c r="AE1368" i="2"/>
  <c r="AH1368" i="2" s="1"/>
  <c r="AI1368" i="2" s="1"/>
  <c r="AE1704" i="2"/>
  <c r="AH1704" i="2" s="1"/>
  <c r="AI1704" i="2" s="1"/>
  <c r="AE1261" i="2"/>
  <c r="AH1261" i="2" s="1"/>
  <c r="AE1878" i="2"/>
  <c r="AH1878" i="2" s="1"/>
  <c r="AL1878" i="2" s="1"/>
  <c r="AE928" i="2"/>
  <c r="AH928" i="2" s="1"/>
  <c r="AE1117" i="2"/>
  <c r="AH1117" i="2" s="1"/>
  <c r="AJ1117" i="2" s="1"/>
  <c r="AE1971" i="2"/>
  <c r="AH1971" i="2" s="1"/>
  <c r="AJ1971" i="2" s="1"/>
  <c r="AE1664" i="2"/>
  <c r="AH1664" i="2" s="1"/>
  <c r="AE1962" i="2"/>
  <c r="AH1962" i="2" s="1"/>
  <c r="AK1962" i="2" s="1"/>
  <c r="AE1874" i="2"/>
  <c r="AH1874" i="2" s="1"/>
  <c r="AE1558" i="2"/>
  <c r="AH1558" i="2" s="1"/>
  <c r="AK1558" i="2" s="1"/>
  <c r="AE1560" i="2"/>
  <c r="AH1560" i="2" s="1"/>
  <c r="AK1560" i="2" s="1"/>
  <c r="AE1188" i="2"/>
  <c r="AH1188" i="2" s="1"/>
  <c r="AJ1188" i="2" s="1"/>
  <c r="AE1488" i="2"/>
  <c r="AH1488" i="2" s="1"/>
  <c r="AI1488" i="2" s="1"/>
  <c r="AE1211" i="2"/>
  <c r="AH1211" i="2" s="1"/>
  <c r="AI1211" i="2" s="1"/>
  <c r="AE1537" i="2"/>
  <c r="AH1537" i="2" s="1"/>
  <c r="AK1537" i="2" s="1"/>
  <c r="AE1950" i="2"/>
  <c r="AH1950" i="2" s="1"/>
  <c r="AK1950" i="2" s="1"/>
  <c r="AE1783" i="2"/>
  <c r="AH1783" i="2" s="1"/>
  <c r="AE919" i="2"/>
  <c r="AH919" i="2" s="1"/>
  <c r="AE1164" i="2"/>
  <c r="AH1164" i="2" s="1"/>
  <c r="AE1884" i="2"/>
  <c r="AH1884" i="2" s="1"/>
  <c r="AK1884" i="2" s="1"/>
  <c r="AE2036" i="2"/>
  <c r="AH2036" i="2" s="1"/>
  <c r="AJ2036" i="2" s="1"/>
  <c r="AE1314" i="2"/>
  <c r="AH1314" i="2" s="1"/>
  <c r="AE1527" i="2"/>
  <c r="AH1527" i="2" s="1"/>
  <c r="AI1527" i="2" s="1"/>
  <c r="AE1228" i="2"/>
  <c r="AH1228" i="2" s="1"/>
  <c r="AL1228" i="2" s="1"/>
  <c r="AE977" i="2"/>
  <c r="AH977" i="2" s="1"/>
  <c r="AE1202" i="2"/>
  <c r="AH1202" i="2" s="1"/>
  <c r="AJ1202" i="2" s="1"/>
  <c r="AE824" i="2"/>
  <c r="AH824" i="2" s="1"/>
  <c r="AL824" i="2" s="1"/>
  <c r="AE1604" i="2"/>
  <c r="AH1604" i="2" s="1"/>
  <c r="AI1604" i="2" s="1"/>
  <c r="AE1137" i="2"/>
  <c r="AH1137" i="2" s="1"/>
  <c r="AE1893" i="2"/>
  <c r="AH1893" i="2" s="1"/>
  <c r="AI1893" i="2" s="1"/>
  <c r="AE935" i="2"/>
  <c r="AH935" i="2" s="1"/>
  <c r="AE1685" i="2"/>
  <c r="AH1685" i="2" s="1"/>
  <c r="AE1411" i="2"/>
  <c r="AH1411" i="2" s="1"/>
  <c r="AE1386" i="2"/>
  <c r="AH1386" i="2" s="1"/>
  <c r="AE1944" i="2"/>
  <c r="AH1944" i="2" s="1"/>
  <c r="AE959" i="2"/>
  <c r="AH959" i="2" s="1"/>
  <c r="AL959" i="2" s="1"/>
  <c r="AE1005" i="2"/>
  <c r="AH1005" i="2" s="1"/>
  <c r="AE792" i="2"/>
  <c r="AH792" i="2" s="1"/>
  <c r="AJ792" i="2" s="1"/>
  <c r="AE1584" i="2"/>
  <c r="AH1584" i="2" s="1"/>
  <c r="AI1584" i="2" s="1"/>
  <c r="AE899" i="2"/>
  <c r="AH899" i="2" s="1"/>
  <c r="AJ899" i="2" s="1"/>
  <c r="AE936" i="2"/>
  <c r="AH936" i="2" s="1"/>
  <c r="AK936" i="2" s="1"/>
  <c r="AE774" i="2"/>
  <c r="AH774" i="2" s="1"/>
  <c r="AE795" i="2"/>
  <c r="AH795" i="2" s="1"/>
  <c r="AE1539" i="2"/>
  <c r="AH1539" i="2" s="1"/>
  <c r="AJ1539" i="2" s="1"/>
  <c r="AE844" i="2"/>
  <c r="AH844" i="2" s="1"/>
  <c r="AI844" i="2" s="1"/>
  <c r="AE1864" i="2"/>
  <c r="AH1864" i="2" s="1"/>
  <c r="AJ1864" i="2" s="1"/>
  <c r="AE1313" i="2"/>
  <c r="AH1313" i="2" s="1"/>
  <c r="AL1313" i="2" s="1"/>
  <c r="AE1214" i="2"/>
  <c r="AH1214" i="2" s="1"/>
  <c r="AE836" i="2"/>
  <c r="AH836" i="2" s="1"/>
  <c r="AE1616" i="2"/>
  <c r="AH1616" i="2" s="1"/>
  <c r="AE1305" i="2"/>
  <c r="AH1305" i="2" s="1"/>
  <c r="AL1305" i="2" s="1"/>
  <c r="AE766" i="2"/>
  <c r="AH766" i="2" s="1"/>
  <c r="AE1954" i="2"/>
  <c r="AH1954" i="2" s="1"/>
  <c r="AJ1954" i="2" s="1"/>
  <c r="AE1655" i="2"/>
  <c r="AH1655" i="2" s="1"/>
  <c r="AE1529" i="2"/>
  <c r="AH1529" i="2" s="1"/>
  <c r="AK1529" i="2" s="1"/>
  <c r="AE1528" i="2"/>
  <c r="AH1528" i="2" s="1"/>
  <c r="AJ1528" i="2" s="1"/>
  <c r="AE1807" i="2"/>
  <c r="AH1807" i="2" s="1"/>
  <c r="AK1807" i="2" s="1"/>
  <c r="AE1041" i="2"/>
  <c r="AH1041" i="2" s="1"/>
  <c r="AE1218" i="2"/>
  <c r="AH1218" i="2" s="1"/>
  <c r="AJ1218" i="2" s="1"/>
  <c r="AE1136" i="2"/>
  <c r="AH1136" i="2" s="1"/>
  <c r="AI1136" i="2" s="1"/>
  <c r="AE1078" i="2"/>
  <c r="AH1078" i="2" s="1"/>
  <c r="AK1078" i="2" s="1"/>
  <c r="AE1080" i="2"/>
  <c r="AH1080" i="2" s="1"/>
  <c r="AE1330" i="2"/>
  <c r="AH1330" i="2" s="1"/>
  <c r="AI1330" i="2" s="1"/>
  <c r="AE1567" i="2"/>
  <c r="AH1567" i="2" s="1"/>
  <c r="AE780" i="2"/>
  <c r="AH780" i="2" s="1"/>
  <c r="AL780" i="2" s="1"/>
  <c r="AE984" i="2"/>
  <c r="AH984" i="2" s="1"/>
  <c r="AJ984" i="2" s="1"/>
  <c r="AE2024" i="2"/>
  <c r="AH2024" i="2" s="1"/>
  <c r="AE853" i="2"/>
  <c r="AH853" i="2" s="1"/>
  <c r="AE714" i="2"/>
  <c r="AH714" i="2" s="1"/>
  <c r="AK714" i="2" s="1"/>
  <c r="AE860" i="2"/>
  <c r="AH860" i="2" s="1"/>
  <c r="AE1472" i="2"/>
  <c r="AH1472" i="2" s="1"/>
  <c r="AJ1472" i="2" s="1"/>
  <c r="AE1988" i="2"/>
  <c r="AH1988" i="2" s="1"/>
  <c r="AL1988" i="2" s="1"/>
  <c r="AE1161" i="2"/>
  <c r="AH1161" i="2" s="1"/>
  <c r="AL1161" i="2" s="1"/>
  <c r="AE1629" i="2"/>
  <c r="AH1629" i="2" s="1"/>
  <c r="AK1629" i="2" s="1"/>
  <c r="AE1773" i="2"/>
  <c r="AH1773" i="2" s="1"/>
  <c r="AE1102" i="2"/>
  <c r="AH1102" i="2" s="1"/>
  <c r="AE1702" i="2"/>
  <c r="AH1702" i="2" s="1"/>
  <c r="AJ1702" i="2" s="1"/>
  <c r="AE1271" i="2"/>
  <c r="AH1271" i="2" s="1"/>
  <c r="AE1451" i="2"/>
  <c r="AH1451" i="2" s="1"/>
  <c r="AK1451" i="2" s="1"/>
  <c r="AE1943" i="2"/>
  <c r="AH1943" i="2" s="1"/>
  <c r="AE1122" i="2"/>
  <c r="AH1122" i="2" s="1"/>
  <c r="AK1122" i="2" s="1"/>
  <c r="AE1709" i="2"/>
  <c r="AH1709" i="2" s="1"/>
  <c r="AI1709" i="2" s="1"/>
  <c r="AE2021" i="2"/>
  <c r="AH2021" i="2" s="1"/>
  <c r="AJ2021" i="2" s="1"/>
  <c r="AE1027" i="2"/>
  <c r="AH1027" i="2" s="1"/>
  <c r="AL1027" i="2" s="1"/>
  <c r="AE1447" i="2"/>
  <c r="AH1447" i="2" s="1"/>
  <c r="AI1447" i="2" s="1"/>
  <c r="AE1819" i="2"/>
  <c r="AH1819" i="2" s="1"/>
  <c r="AE888" i="2"/>
  <c r="AH888" i="2" s="1"/>
  <c r="AE1668" i="2"/>
  <c r="AH1668" i="2" s="1"/>
  <c r="AK1668" i="2" s="1"/>
  <c r="AE1854" i="2"/>
  <c r="AH1854" i="2" s="1"/>
  <c r="AE832" i="2"/>
  <c r="AH832" i="2" s="1"/>
  <c r="AL832" i="2" s="1"/>
  <c r="AE1790" i="2"/>
  <c r="AH1790" i="2" s="1"/>
  <c r="AL1790" i="2" s="1"/>
  <c r="AE996" i="2"/>
  <c r="AH996" i="2" s="1"/>
  <c r="AK996" i="2" s="1"/>
  <c r="AE1914" i="2"/>
  <c r="AH1914" i="2" s="1"/>
  <c r="AE810" i="2"/>
  <c r="AH810" i="2" s="1"/>
  <c r="AE1182" i="2"/>
  <c r="AH1182" i="2" s="1"/>
  <c r="AJ1182" i="2" s="1"/>
  <c r="AE831" i="2"/>
  <c r="AH831" i="2" s="1"/>
  <c r="AE1131" i="2"/>
  <c r="AH1131" i="2" s="1"/>
  <c r="AI1131" i="2" s="1"/>
  <c r="AE1419" i="2"/>
  <c r="AH1419" i="2" s="1"/>
  <c r="AI1419" i="2" s="1"/>
  <c r="AE1707" i="2"/>
  <c r="AH1707" i="2" s="1"/>
  <c r="AE700" i="2"/>
  <c r="AH700" i="2" s="1"/>
  <c r="AE1060" i="2"/>
  <c r="AH1060" i="2" s="1"/>
  <c r="AE1480" i="2"/>
  <c r="AH1480" i="2" s="1"/>
  <c r="AE1888" i="2"/>
  <c r="AH1888" i="2" s="1"/>
  <c r="AJ1888" i="2" s="1"/>
  <c r="AE869" i="2"/>
  <c r="AH869" i="2" s="1"/>
  <c r="AK869" i="2" s="1"/>
  <c r="AE1193" i="2"/>
  <c r="AH1193" i="2" s="1"/>
  <c r="AJ1193" i="2" s="1"/>
  <c r="AE1297" i="2"/>
  <c r="AH1297" i="2" s="1"/>
  <c r="AE806" i="2"/>
  <c r="AH806" i="2" s="1"/>
  <c r="AK806" i="2" s="1"/>
  <c r="AE1238" i="2"/>
  <c r="AH1238" i="2" s="1"/>
  <c r="AE930" i="2"/>
  <c r="AH930" i="2" s="1"/>
  <c r="AE1698" i="2"/>
  <c r="AH1698" i="2" s="1"/>
  <c r="AI1698" i="2" s="1"/>
  <c r="AE704" i="2"/>
  <c r="AH704" i="2" s="1"/>
  <c r="AE1088" i="2"/>
  <c r="AH1088" i="2" s="1"/>
  <c r="AI1088" i="2" s="1"/>
  <c r="AE1496" i="2"/>
  <c r="AH1496" i="2" s="1"/>
  <c r="AE1832" i="2"/>
  <c r="AH1832" i="2" s="1"/>
  <c r="AE825" i="2"/>
  <c r="AH825" i="2" s="1"/>
  <c r="AI825" i="2" s="1"/>
  <c r="AE1173" i="2"/>
  <c r="AH1173" i="2" s="1"/>
  <c r="AE1497" i="2"/>
  <c r="AH1497" i="2" s="1"/>
  <c r="AL1497" i="2" s="1"/>
  <c r="AE1929" i="2"/>
  <c r="AH1929" i="2" s="1"/>
  <c r="AL1929" i="2" s="1"/>
  <c r="AE838" i="2"/>
  <c r="AH838" i="2" s="1"/>
  <c r="AK838" i="2" s="1"/>
  <c r="AE1450" i="2"/>
  <c r="AH1450" i="2" s="1"/>
  <c r="AE2014" i="2"/>
  <c r="AH2014" i="2" s="1"/>
  <c r="AL2014" i="2" s="1"/>
  <c r="AE1283" i="2"/>
  <c r="AH1283" i="2" s="1"/>
  <c r="AE1691" i="2"/>
  <c r="AH1691" i="2" s="1"/>
  <c r="AL1691" i="2" s="1"/>
  <c r="AE1753" i="2"/>
  <c r="AH1753" i="2" s="1"/>
  <c r="AE1721" i="2"/>
  <c r="AH1721" i="2" s="1"/>
  <c r="AE1600" i="2"/>
  <c r="AH1600" i="2" s="1"/>
  <c r="AE1039" i="2"/>
  <c r="AH1039" i="2" s="1"/>
  <c r="AI1039" i="2" s="1"/>
  <c r="AE1459" i="2"/>
  <c r="AH1459" i="2" s="1"/>
  <c r="AJ1459" i="2" s="1"/>
  <c r="AE1700" i="2"/>
  <c r="AH1700" i="2" s="1"/>
  <c r="AL1700" i="2" s="1"/>
  <c r="AE1293" i="2"/>
  <c r="AH1293" i="2" s="1"/>
  <c r="AL1293" i="2" s="1"/>
  <c r="AE1332" i="2"/>
  <c r="AH1332" i="2" s="1"/>
  <c r="AL1332" i="2" s="1"/>
  <c r="AE1774" i="2"/>
  <c r="AH1774" i="2" s="1"/>
  <c r="AE1902" i="2"/>
  <c r="AH1902" i="2" s="1"/>
  <c r="AE1318" i="2"/>
  <c r="AH1318" i="2" s="1"/>
  <c r="AI1318" i="2" s="1"/>
  <c r="AE1200" i="2"/>
  <c r="AH1200" i="2" s="1"/>
  <c r="AJ1200" i="2" s="1"/>
  <c r="AE1393" i="2"/>
  <c r="AH1393" i="2" s="1"/>
  <c r="AE1711" i="2"/>
  <c r="AH1711" i="2" s="1"/>
  <c r="AE685" i="2"/>
  <c r="AH685" i="2" s="1"/>
  <c r="AE1860" i="2"/>
  <c r="AH1860" i="2" s="1"/>
  <c r="AK1860" i="2" s="1"/>
  <c r="AE2026" i="2"/>
  <c r="AH2026" i="2" s="1"/>
  <c r="AJ2026" i="2" s="1"/>
  <c r="AE822" i="2"/>
  <c r="AH822" i="2" s="1"/>
  <c r="AK822" i="2" s="1"/>
  <c r="AE1194" i="2"/>
  <c r="AH1194" i="2" s="1"/>
  <c r="AE843" i="2"/>
  <c r="AH843" i="2" s="1"/>
  <c r="AE1143" i="2"/>
  <c r="AH1143" i="2" s="1"/>
  <c r="AE1431" i="2"/>
  <c r="AH1431" i="2" s="1"/>
  <c r="AI1431" i="2" s="1"/>
  <c r="AE1719" i="2"/>
  <c r="AH1719" i="2" s="1"/>
  <c r="AE712" i="2"/>
  <c r="AH712" i="2" s="1"/>
  <c r="AE1084" i="2"/>
  <c r="AH1084" i="2" s="1"/>
  <c r="AE1492" i="2"/>
  <c r="AH1492" i="2" s="1"/>
  <c r="AI1492" i="2" s="1"/>
  <c r="AE1900" i="2"/>
  <c r="AH1900" i="2" s="1"/>
  <c r="AJ1900" i="2" s="1"/>
  <c r="AE881" i="2"/>
  <c r="AH881" i="2" s="1"/>
  <c r="AK881" i="2" s="1"/>
  <c r="AE1205" i="2"/>
  <c r="AH1205" i="2" s="1"/>
  <c r="AE1309" i="2"/>
  <c r="AH1309" i="2" s="1"/>
  <c r="AE830" i="2"/>
  <c r="AH830" i="2" s="1"/>
  <c r="AK830" i="2" s="1"/>
  <c r="AE1262" i="2"/>
  <c r="AH1262" i="2" s="1"/>
  <c r="AE1266" i="2"/>
  <c r="AH1266" i="2" s="1"/>
  <c r="AI1266" i="2" s="1"/>
  <c r="AE1710" i="2"/>
  <c r="AH1710" i="2" s="1"/>
  <c r="AL1710" i="2" s="1"/>
  <c r="AE896" i="2"/>
  <c r="AH896" i="2" s="1"/>
  <c r="AE1328" i="2"/>
  <c r="AH1328" i="2" s="1"/>
  <c r="AJ1328" i="2" s="1"/>
  <c r="AE1652" i="2"/>
  <c r="AH1652" i="2" s="1"/>
  <c r="AE693" i="2"/>
  <c r="AH693" i="2" s="1"/>
  <c r="AK693" i="2" s="1"/>
  <c r="AE993" i="2"/>
  <c r="AH993" i="2" s="1"/>
  <c r="AL993" i="2" s="1"/>
  <c r="AE1365" i="2"/>
  <c r="AH1365" i="2" s="1"/>
  <c r="AE1653" i="2"/>
  <c r="AH1653" i="2" s="1"/>
  <c r="AL1653" i="2" s="1"/>
  <c r="AE1941" i="2"/>
  <c r="AH1941" i="2" s="1"/>
  <c r="AE874" i="2"/>
  <c r="AH874" i="2" s="1"/>
  <c r="AE1474" i="2"/>
  <c r="AH1474" i="2" s="1"/>
  <c r="AI1474" i="2" s="1"/>
  <c r="AE731" i="2"/>
  <c r="AH731" i="2" s="1"/>
  <c r="AE1295" i="2"/>
  <c r="AH1295" i="2" s="1"/>
  <c r="AE1727" i="2"/>
  <c r="AH1727" i="2" s="1"/>
  <c r="AE1733" i="2"/>
  <c r="AH1733" i="2" s="1"/>
  <c r="AI1733" i="2" s="1"/>
  <c r="AE859" i="2"/>
  <c r="AH859" i="2" s="1"/>
  <c r="AL859" i="2" s="1"/>
  <c r="AE1471" i="2"/>
  <c r="AH1471" i="2" s="1"/>
  <c r="AE913" i="2"/>
  <c r="AH913" i="2" s="1"/>
  <c r="AE846" i="2"/>
  <c r="AH846" i="2" s="1"/>
  <c r="AL846" i="2" s="1"/>
  <c r="AE1026" i="2"/>
  <c r="AH1026" i="2" s="1"/>
  <c r="AJ1026" i="2" s="1"/>
  <c r="AE1206" i="2"/>
  <c r="AH1206" i="2" s="1"/>
  <c r="AE699" i="2"/>
  <c r="AH699" i="2" s="1"/>
  <c r="AL699" i="2" s="1"/>
  <c r="AE855" i="2"/>
  <c r="AH855" i="2" s="1"/>
  <c r="AI855" i="2" s="1"/>
  <c r="AE999" i="2"/>
  <c r="AH999" i="2" s="1"/>
  <c r="AL999" i="2" s="1"/>
  <c r="AE1155" i="2"/>
  <c r="AH1155" i="2" s="1"/>
  <c r="AK1155" i="2" s="1"/>
  <c r="AE1299" i="2"/>
  <c r="AH1299" i="2" s="1"/>
  <c r="AK1299" i="2" s="1"/>
  <c r="AE1443" i="2"/>
  <c r="AH1443" i="2" s="1"/>
  <c r="AE1587" i="2"/>
  <c r="AH1587" i="2" s="1"/>
  <c r="AJ1587" i="2" s="1"/>
  <c r="AE1731" i="2"/>
  <c r="AH1731" i="2" s="1"/>
  <c r="AE1875" i="2"/>
  <c r="AH1875" i="2" s="1"/>
  <c r="AK1875" i="2" s="1"/>
  <c r="AE724" i="2"/>
  <c r="AH724" i="2" s="1"/>
  <c r="AE904" i="2"/>
  <c r="AH904" i="2" s="1"/>
  <c r="AK904" i="2" s="1"/>
  <c r="AE1096" i="2"/>
  <c r="AH1096" i="2" s="1"/>
  <c r="AL1096" i="2" s="1"/>
  <c r="AE1300" i="2"/>
  <c r="AH1300" i="2" s="1"/>
  <c r="AJ1300" i="2" s="1"/>
  <c r="AE1516" i="2"/>
  <c r="AH1516" i="2" s="1"/>
  <c r="AJ1516" i="2" s="1"/>
  <c r="AE1732" i="2"/>
  <c r="AH1732" i="2" s="1"/>
  <c r="AE1924" i="2"/>
  <c r="AH1924" i="2" s="1"/>
  <c r="AI1924" i="2" s="1"/>
  <c r="AE749" i="2"/>
  <c r="AH749" i="2" s="1"/>
  <c r="AK749" i="2" s="1"/>
  <c r="AE893" i="2"/>
  <c r="AH893" i="2" s="1"/>
  <c r="AJ893" i="2" s="1"/>
  <c r="AE1037" i="2"/>
  <c r="AH1037" i="2" s="1"/>
  <c r="AJ1037" i="2" s="1"/>
  <c r="AE1217" i="2"/>
  <c r="AH1217" i="2" s="1"/>
  <c r="AE1373" i="2"/>
  <c r="AH1373" i="2" s="1"/>
  <c r="AL1373" i="2" s="1"/>
  <c r="AE1345" i="2"/>
  <c r="AH1345" i="2" s="1"/>
  <c r="AK1345" i="2" s="1"/>
  <c r="AE1837" i="2"/>
  <c r="AH1837" i="2" s="1"/>
  <c r="AL1837" i="2" s="1"/>
  <c r="AE842" i="2"/>
  <c r="AH842" i="2" s="1"/>
  <c r="AK842" i="2" s="1"/>
  <c r="AE1094" i="2"/>
  <c r="AH1094" i="2" s="1"/>
  <c r="AE1274" i="2"/>
  <c r="AH1274" i="2" s="1"/>
  <c r="AE1670" i="2"/>
  <c r="AH1670" i="2" s="1"/>
  <c r="AJ1670" i="2" s="1"/>
  <c r="AE1422" i="2"/>
  <c r="AH1422" i="2" s="1"/>
  <c r="AE1554" i="2"/>
  <c r="AH1554" i="2" s="1"/>
  <c r="AJ1554" i="2" s="1"/>
  <c r="AE1722" i="2"/>
  <c r="AH1722" i="2" s="1"/>
  <c r="AE728" i="2"/>
  <c r="AH728" i="2" s="1"/>
  <c r="AE920" i="2"/>
  <c r="AH920" i="2" s="1"/>
  <c r="AE1112" i="2"/>
  <c r="AH1112" i="2" s="1"/>
  <c r="AI1112" i="2" s="1"/>
  <c r="AE1340" i="2"/>
  <c r="AH1340" i="2" s="1"/>
  <c r="AE1520" i="2"/>
  <c r="AH1520" i="2" s="1"/>
  <c r="AE1676" i="2"/>
  <c r="AH1676" i="2" s="1"/>
  <c r="AK1676" i="2" s="1"/>
  <c r="AE1856" i="2"/>
  <c r="AH1856" i="2" s="1"/>
  <c r="AE705" i="2"/>
  <c r="AH705" i="2" s="1"/>
  <c r="AJ705" i="2" s="1"/>
  <c r="AE849" i="2"/>
  <c r="AH849" i="2" s="1"/>
  <c r="AJ849" i="2" s="1"/>
  <c r="AE1017" i="2"/>
  <c r="AH1017" i="2" s="1"/>
  <c r="AE1197" i="2"/>
  <c r="AH1197" i="2" s="1"/>
  <c r="AI1197" i="2" s="1"/>
  <c r="AE1377" i="2"/>
  <c r="AH1377" i="2" s="1"/>
  <c r="AE1521" i="2"/>
  <c r="AH1521" i="2" s="1"/>
  <c r="AJ1521" i="2" s="1"/>
  <c r="AE1665" i="2"/>
  <c r="AH1665" i="2" s="1"/>
  <c r="AJ1665" i="2" s="1"/>
  <c r="AE1809" i="2"/>
  <c r="AH1809" i="2" s="1"/>
  <c r="AE1953" i="2"/>
  <c r="AH1953" i="2" s="1"/>
  <c r="AE898" i="2"/>
  <c r="AH898" i="2" s="1"/>
  <c r="AK898" i="2" s="1"/>
  <c r="AE1186" i="2"/>
  <c r="AH1186" i="2" s="1"/>
  <c r="AE1522" i="2"/>
  <c r="AH1522" i="2" s="1"/>
  <c r="AI1522" i="2" s="1"/>
  <c r="AE1786" i="2"/>
  <c r="AH1786" i="2" s="1"/>
  <c r="AJ1786" i="2" s="1"/>
  <c r="AE743" i="2"/>
  <c r="AH743" i="2" s="1"/>
  <c r="AL743" i="2" s="1"/>
  <c r="AE1031" i="2"/>
  <c r="AH1031" i="2" s="1"/>
  <c r="AE1307" i="2"/>
  <c r="AH1307" i="2" s="1"/>
  <c r="AE1499" i="2"/>
  <c r="AH1499" i="2" s="1"/>
  <c r="AE1739" i="2"/>
  <c r="AH1739" i="2" s="1"/>
  <c r="AJ1739" i="2" s="1"/>
  <c r="AE1979" i="2"/>
  <c r="AH1979" i="2" s="1"/>
  <c r="AJ1979" i="2" s="1"/>
  <c r="AE1589" i="2"/>
  <c r="AH1589" i="2" s="1"/>
  <c r="AL1589" i="2" s="1"/>
  <c r="AE1745" i="2"/>
  <c r="AH1745" i="2" s="1"/>
  <c r="AL1745" i="2" s="1"/>
  <c r="AE1889" i="2"/>
  <c r="AH1889" i="2" s="1"/>
  <c r="AK1889" i="2" s="1"/>
  <c r="AE1418" i="2"/>
  <c r="AH1418" i="2" s="1"/>
  <c r="AE1960" i="2"/>
  <c r="AH1960" i="2" s="1"/>
  <c r="AJ1960" i="2" s="1"/>
  <c r="AE871" i="2"/>
  <c r="AH871" i="2" s="1"/>
  <c r="AI871" i="2" s="1"/>
  <c r="AE1075" i="2"/>
  <c r="AH1075" i="2" s="1"/>
  <c r="AE1255" i="2"/>
  <c r="AH1255" i="2" s="1"/>
  <c r="AL1255" i="2" s="1"/>
  <c r="AE1483" i="2"/>
  <c r="AH1483" i="2" s="1"/>
  <c r="AK1483" i="2" s="1"/>
  <c r="AE1663" i="2"/>
  <c r="AH1663" i="2" s="1"/>
  <c r="AE1867" i="2"/>
  <c r="AH1867" i="2" s="1"/>
  <c r="AL1867" i="2" s="1"/>
  <c r="AE696" i="2"/>
  <c r="AH696" i="2" s="1"/>
  <c r="AJ696" i="2" s="1"/>
  <c r="AE960" i="2"/>
  <c r="AH960" i="2" s="1"/>
  <c r="AJ960" i="2" s="1"/>
  <c r="AE1380" i="2"/>
  <c r="AH1380" i="2" s="1"/>
  <c r="AL1380" i="2" s="1"/>
  <c r="AE1764" i="2"/>
  <c r="AH1764" i="2" s="1"/>
  <c r="AE1074" i="2"/>
  <c r="AH1074" i="2" s="1"/>
  <c r="AE1890" i="2"/>
  <c r="AH1890" i="2" s="1"/>
  <c r="AE1264" i="2"/>
  <c r="AH1264" i="2" s="1"/>
  <c r="AE1633" i="2"/>
  <c r="AH1633" i="2" s="1"/>
  <c r="AE1374" i="2"/>
  <c r="AH1374" i="2" s="1"/>
  <c r="AJ1374" i="2" s="1"/>
  <c r="AE1329" i="2"/>
  <c r="AH1329" i="2" s="1"/>
  <c r="AI1329" i="2" s="1"/>
  <c r="AE1986" i="2"/>
  <c r="AH1986" i="2" s="1"/>
  <c r="AE1886" i="2"/>
  <c r="AH1886" i="2" s="1"/>
  <c r="AL1886" i="2" s="1"/>
  <c r="AE1594" i="2"/>
  <c r="AH1594" i="2" s="1"/>
  <c r="AI1594" i="2" s="1"/>
  <c r="AE1692" i="2"/>
  <c r="AH1692" i="2" s="1"/>
  <c r="AE1296" i="2"/>
  <c r="AH1296" i="2" s="1"/>
  <c r="AL1296" i="2" s="1"/>
  <c r="AE1572" i="2"/>
  <c r="AH1572" i="2" s="1"/>
  <c r="AE1811" i="2"/>
  <c r="AH1811" i="2" s="1"/>
  <c r="AE1621" i="2"/>
  <c r="AH1621" i="2" s="1"/>
  <c r="AE1416" i="2"/>
  <c r="AH1416" i="2" s="1"/>
  <c r="AI1416" i="2" s="1"/>
  <c r="AE1927" i="2"/>
  <c r="AH1927" i="2" s="1"/>
  <c r="AE1284" i="2"/>
  <c r="AH1284" i="2" s="1"/>
  <c r="AK1284" i="2" s="1"/>
  <c r="AE1980" i="2"/>
  <c r="AH1980" i="2" s="1"/>
  <c r="AJ1980" i="2" s="1"/>
  <c r="AE802" i="2"/>
  <c r="AH802" i="2" s="1"/>
  <c r="AK802" i="2" s="1"/>
  <c r="AE858" i="2"/>
  <c r="AH858" i="2" s="1"/>
  <c r="AE2027" i="2"/>
  <c r="AH2027" i="2" s="1"/>
  <c r="AK2027" i="2" s="1"/>
  <c r="AE2037" i="2"/>
  <c r="AH2037" i="2" s="1"/>
  <c r="AE1095" i="2"/>
  <c r="AH1095" i="2" s="1"/>
  <c r="AL1095" i="2" s="1"/>
  <c r="AE2007" i="2"/>
  <c r="AH2007" i="2" s="1"/>
  <c r="AK2007" i="2" s="1"/>
  <c r="AE1852" i="2"/>
  <c r="AH1852" i="2" s="1"/>
  <c r="AK1852" i="2" s="1"/>
  <c r="AE758" i="2"/>
  <c r="AH758" i="2" s="1"/>
  <c r="AJ758" i="2" s="1"/>
  <c r="AE1818" i="2"/>
  <c r="AH1818" i="2" s="1"/>
  <c r="AL1818" i="2" s="1"/>
  <c r="AE1940" i="2"/>
  <c r="AH1940" i="2" s="1"/>
  <c r="AL1940" i="2" s="1"/>
  <c r="AE1605" i="2"/>
  <c r="AH1605" i="2" s="1"/>
  <c r="AE1678" i="2"/>
  <c r="AH1678" i="2" s="1"/>
  <c r="AK1678" i="2" s="1"/>
  <c r="AE1907" i="2"/>
  <c r="AH1907" i="2" s="1"/>
  <c r="AE1829" i="2"/>
  <c r="AH1829" i="2" s="1"/>
  <c r="AE1183" i="2"/>
  <c r="AH1183" i="2" s="1"/>
  <c r="AE1212" i="2"/>
  <c r="AH1212" i="2" s="1"/>
  <c r="AI1212" i="2" s="1"/>
  <c r="AE1016" i="2"/>
  <c r="AH1016" i="2" s="1"/>
  <c r="AE912" i="2"/>
  <c r="AH912" i="2" s="1"/>
  <c r="AK912" i="2" s="1"/>
  <c r="AE1578" i="2"/>
  <c r="AH1578" i="2" s="1"/>
  <c r="AK1578" i="2" s="1"/>
  <c r="AE966" i="2"/>
  <c r="AH966" i="2" s="1"/>
  <c r="AK966" i="2" s="1"/>
  <c r="AE1107" i="2"/>
  <c r="AH1107" i="2" s="1"/>
  <c r="AL1107" i="2" s="1"/>
  <c r="AE2019" i="2"/>
  <c r="AH2019" i="2" s="1"/>
  <c r="AI2019" i="2" s="1"/>
  <c r="AE1660" i="2"/>
  <c r="AH1660" i="2" s="1"/>
  <c r="AE1169" i="2"/>
  <c r="AH1169" i="2" s="1"/>
  <c r="AL1169" i="2" s="1"/>
  <c r="AE998" i="2"/>
  <c r="AH998" i="2" s="1"/>
  <c r="AE1662" i="2"/>
  <c r="AH1662" i="2" s="1"/>
  <c r="AL1662" i="2" s="1"/>
  <c r="AE1952" i="2"/>
  <c r="AH1952" i="2" s="1"/>
  <c r="AE1473" i="2"/>
  <c r="AH1473" i="2" s="1"/>
  <c r="AL1473" i="2" s="1"/>
  <c r="AE1066" i="2"/>
  <c r="AH1066" i="2" s="1"/>
  <c r="AK1066" i="2" s="1"/>
  <c r="AE1247" i="2"/>
  <c r="AH1247" i="2" s="1"/>
  <c r="AK1247" i="2" s="1"/>
  <c r="AE1195" i="2"/>
  <c r="AH1195" i="2" s="1"/>
  <c r="AI1195" i="2" s="1"/>
  <c r="AE1236" i="2"/>
  <c r="AH1236" i="2" s="1"/>
  <c r="AE973" i="2"/>
  <c r="AH973" i="2" s="1"/>
  <c r="AJ973" i="2" s="1"/>
  <c r="AE1947" i="2"/>
  <c r="AH1947" i="2" s="1"/>
  <c r="AE1766" i="2"/>
  <c r="AH1766" i="2" s="1"/>
  <c r="AE828" i="2"/>
  <c r="AH828" i="2" s="1"/>
  <c r="AK828" i="2" s="1"/>
  <c r="AE1056" i="2"/>
  <c r="AH1056" i="2" s="1"/>
  <c r="AJ1056" i="2" s="1"/>
  <c r="AE1686" i="2"/>
  <c r="AH1686" i="2" s="1"/>
  <c r="AE1776" i="2"/>
  <c r="AH1776" i="2" s="1"/>
  <c r="AK1776" i="2" s="1"/>
  <c r="AE2033" i="2"/>
  <c r="AH2033" i="2" s="1"/>
  <c r="AE798" i="2"/>
  <c r="AH798" i="2" s="1"/>
  <c r="AJ798" i="2" s="1"/>
  <c r="AE1170" i="2"/>
  <c r="AH1170" i="2" s="1"/>
  <c r="AE819" i="2"/>
  <c r="AH819" i="2" s="1"/>
  <c r="AJ819" i="2" s="1"/>
  <c r="AE1119" i="2"/>
  <c r="AH1119" i="2" s="1"/>
  <c r="AE1407" i="2"/>
  <c r="AH1407" i="2" s="1"/>
  <c r="AJ1407" i="2" s="1"/>
  <c r="AE1695" i="2"/>
  <c r="AH1695" i="2" s="1"/>
  <c r="AK1695" i="2" s="1"/>
  <c r="AE688" i="2"/>
  <c r="AH688" i="2" s="1"/>
  <c r="AE1048" i="2"/>
  <c r="AH1048" i="2" s="1"/>
  <c r="AE1468" i="2"/>
  <c r="AH1468" i="2" s="1"/>
  <c r="AE1876" i="2"/>
  <c r="AH1876" i="2" s="1"/>
  <c r="AE857" i="2"/>
  <c r="AH857" i="2" s="1"/>
  <c r="AL857" i="2" s="1"/>
  <c r="AE1181" i="2"/>
  <c r="AH1181" i="2" s="1"/>
  <c r="AJ1181" i="2" s="1"/>
  <c r="AE1249" i="2"/>
  <c r="AH1249" i="2" s="1"/>
  <c r="AL1249" i="2" s="1"/>
  <c r="AE794" i="2"/>
  <c r="AH794" i="2" s="1"/>
  <c r="AE1022" i="2"/>
  <c r="AH1022" i="2" s="1"/>
  <c r="AE1526" i="2"/>
  <c r="AH1526" i="2" s="1"/>
  <c r="AE1674" i="2"/>
  <c r="AH1674" i="2" s="1"/>
  <c r="AJ1674" i="2" s="1"/>
  <c r="AE1076" i="2"/>
  <c r="AH1076" i="2" s="1"/>
  <c r="AE1628" i="2"/>
  <c r="AH1628" i="2" s="1"/>
  <c r="AE813" i="2"/>
  <c r="AH813" i="2" s="1"/>
  <c r="AE1341" i="2"/>
  <c r="AH1341" i="2" s="1"/>
  <c r="AK1341" i="2" s="1"/>
  <c r="AE790" i="2"/>
  <c r="AH790" i="2" s="1"/>
  <c r="AI790" i="2" s="1"/>
  <c r="AE1990" i="2"/>
  <c r="AH1990" i="2" s="1"/>
  <c r="AI1990" i="2" s="1"/>
  <c r="AE1021" i="2"/>
  <c r="AH1021" i="2" s="1"/>
  <c r="AE985" i="2"/>
  <c r="AH985" i="2" s="1"/>
  <c r="AK985" i="2" s="1"/>
  <c r="AE870" i="2"/>
  <c r="AH870" i="2" s="1"/>
  <c r="AK870" i="2" s="1"/>
  <c r="AE1038" i="2"/>
  <c r="AH1038" i="2" s="1"/>
  <c r="AK1038" i="2" s="1"/>
  <c r="AE1230" i="2"/>
  <c r="AH1230" i="2" s="1"/>
  <c r="AE711" i="2"/>
  <c r="AH711" i="2" s="1"/>
  <c r="AL711" i="2" s="1"/>
  <c r="AE867" i="2"/>
  <c r="AH867" i="2" s="1"/>
  <c r="AJ867" i="2" s="1"/>
  <c r="AE1023" i="2"/>
  <c r="AH1023" i="2" s="1"/>
  <c r="AK1023" i="2" s="1"/>
  <c r="AE1167" i="2"/>
  <c r="AH1167" i="2" s="1"/>
  <c r="AL1167" i="2" s="1"/>
  <c r="AE1311" i="2"/>
  <c r="AH1311" i="2" s="1"/>
  <c r="AK1311" i="2" s="1"/>
  <c r="AE1455" i="2"/>
  <c r="AH1455" i="2" s="1"/>
  <c r="AE1599" i="2"/>
  <c r="AH1599" i="2" s="1"/>
  <c r="AK1599" i="2" s="1"/>
  <c r="AE1743" i="2"/>
  <c r="AH1743" i="2" s="1"/>
  <c r="AE1887" i="2"/>
  <c r="AH1887" i="2" s="1"/>
  <c r="AL1887" i="2" s="1"/>
  <c r="AE736" i="2"/>
  <c r="AH736" i="2" s="1"/>
  <c r="AE916" i="2"/>
  <c r="AH916" i="2" s="1"/>
  <c r="AK916" i="2" s="1"/>
  <c r="AE1108" i="2"/>
  <c r="AH1108" i="2" s="1"/>
  <c r="AJ1108" i="2" s="1"/>
  <c r="AE1324" i="2"/>
  <c r="AH1324" i="2" s="1"/>
  <c r="AE1540" i="2"/>
  <c r="AH1540" i="2" s="1"/>
  <c r="AK1540" i="2" s="1"/>
  <c r="AE1744" i="2"/>
  <c r="AH1744" i="2" s="1"/>
  <c r="AL1744" i="2" s="1"/>
  <c r="AE1936" i="2"/>
  <c r="AH1936" i="2" s="1"/>
  <c r="AL1936" i="2" s="1"/>
  <c r="AE761" i="2"/>
  <c r="AH761" i="2" s="1"/>
  <c r="AE905" i="2"/>
  <c r="AH905" i="2" s="1"/>
  <c r="AI905" i="2" s="1"/>
  <c r="AE1049" i="2"/>
  <c r="AH1049" i="2" s="1"/>
  <c r="AJ1049" i="2" s="1"/>
  <c r="AE1229" i="2"/>
  <c r="AH1229" i="2" s="1"/>
  <c r="AE1385" i="2"/>
  <c r="AH1385" i="2" s="1"/>
  <c r="AJ1385" i="2" s="1"/>
  <c r="AE1381" i="2"/>
  <c r="AH1381" i="2" s="1"/>
  <c r="AJ1381" i="2" s="1"/>
  <c r="AE1957" i="2"/>
  <c r="AH1957" i="2" s="1"/>
  <c r="AI1957" i="2" s="1"/>
  <c r="AE854" i="2"/>
  <c r="AH854" i="2" s="1"/>
  <c r="AE1106" i="2"/>
  <c r="AH1106" i="2" s="1"/>
  <c r="AL1106" i="2" s="1"/>
  <c r="AE1286" i="2"/>
  <c r="AH1286" i="2" s="1"/>
  <c r="AL1286" i="2" s="1"/>
  <c r="AE1694" i="2"/>
  <c r="AH1694" i="2" s="1"/>
  <c r="AJ1694" i="2" s="1"/>
  <c r="AE1069" i="2"/>
  <c r="AH1069" i="2" s="1"/>
  <c r="AI1069" i="2" s="1"/>
  <c r="AE1566" i="2"/>
  <c r="AH1566" i="2" s="1"/>
  <c r="AE1734" i="2"/>
  <c r="AH1734" i="2" s="1"/>
  <c r="AE740" i="2"/>
  <c r="AH740" i="2" s="1"/>
  <c r="AE932" i="2"/>
  <c r="AH932" i="2" s="1"/>
  <c r="AL932" i="2" s="1"/>
  <c r="AE1148" i="2"/>
  <c r="AH1148" i="2" s="1"/>
  <c r="AE1352" i="2"/>
  <c r="AH1352" i="2" s="1"/>
  <c r="AJ1352" i="2" s="1"/>
  <c r="AE1532" i="2"/>
  <c r="AH1532" i="2" s="1"/>
  <c r="AL1532" i="2" s="1"/>
  <c r="AE1712" i="2"/>
  <c r="AH1712" i="2" s="1"/>
  <c r="AE1868" i="2"/>
  <c r="AH1868" i="2" s="1"/>
  <c r="AE717" i="2"/>
  <c r="AH717" i="2" s="1"/>
  <c r="AE861" i="2"/>
  <c r="AH861" i="2" s="1"/>
  <c r="AJ861" i="2" s="1"/>
  <c r="AE1053" i="2"/>
  <c r="AH1053" i="2" s="1"/>
  <c r="AJ1053" i="2" s="1"/>
  <c r="AE1209" i="2"/>
  <c r="AH1209" i="2" s="1"/>
  <c r="AE1389" i="2"/>
  <c r="AH1389" i="2" s="1"/>
  <c r="AE1533" i="2"/>
  <c r="AH1533" i="2" s="1"/>
  <c r="AJ1533" i="2" s="1"/>
  <c r="AE1677" i="2"/>
  <c r="AH1677" i="2" s="1"/>
  <c r="AK1677" i="2" s="1"/>
  <c r="AE1821" i="2"/>
  <c r="AH1821" i="2" s="1"/>
  <c r="AL1821" i="2" s="1"/>
  <c r="AE1965" i="2"/>
  <c r="AH1965" i="2" s="1"/>
  <c r="AK1965" i="2" s="1"/>
  <c r="AE910" i="2"/>
  <c r="AH910" i="2" s="1"/>
  <c r="AJ910" i="2" s="1"/>
  <c r="AE1198" i="2"/>
  <c r="AH1198" i="2" s="1"/>
  <c r="AE1546" i="2"/>
  <c r="AH1546" i="2" s="1"/>
  <c r="AI1546" i="2" s="1"/>
  <c r="AE1810" i="2"/>
  <c r="AH1810" i="2" s="1"/>
  <c r="AE767" i="2"/>
  <c r="AH767" i="2" s="1"/>
  <c r="AE1043" i="2"/>
  <c r="AH1043" i="2" s="1"/>
  <c r="AE1319" i="2"/>
  <c r="AH1319" i="2" s="1"/>
  <c r="AE1511" i="2"/>
  <c r="AH1511" i="2" s="1"/>
  <c r="AK1511" i="2" s="1"/>
  <c r="AE1751" i="2"/>
  <c r="AH1751" i="2" s="1"/>
  <c r="AI1751" i="2" s="1"/>
  <c r="AE1991" i="2"/>
  <c r="AH1991" i="2" s="1"/>
  <c r="AJ1991" i="2" s="1"/>
  <c r="AE976" i="2"/>
  <c r="AH976" i="2" s="1"/>
  <c r="AL976" i="2" s="1"/>
  <c r="AE1445" i="2"/>
  <c r="AH1445" i="2" s="1"/>
  <c r="AE1601" i="2"/>
  <c r="AH1601" i="2" s="1"/>
  <c r="AI1601" i="2" s="1"/>
  <c r="AE1757" i="2"/>
  <c r="AH1757" i="2" s="1"/>
  <c r="AE1901" i="2"/>
  <c r="AH1901" i="2" s="1"/>
  <c r="AE1442" i="2"/>
  <c r="AH1442" i="2" s="1"/>
  <c r="AK1442" i="2" s="1"/>
  <c r="AE883" i="2"/>
  <c r="AH883" i="2" s="1"/>
  <c r="AE1087" i="2"/>
  <c r="AH1087" i="2" s="1"/>
  <c r="AE1291" i="2"/>
  <c r="AH1291" i="2" s="1"/>
  <c r="AE1507" i="2"/>
  <c r="AH1507" i="2" s="1"/>
  <c r="AJ1507" i="2" s="1"/>
  <c r="AE1675" i="2"/>
  <c r="AH1675" i="2" s="1"/>
  <c r="AJ1675" i="2" s="1"/>
  <c r="AE1879" i="2"/>
  <c r="AH1879" i="2" s="1"/>
  <c r="AL1879" i="2" s="1"/>
  <c r="AE732" i="2"/>
  <c r="AH732" i="2" s="1"/>
  <c r="AJ732" i="2" s="1"/>
  <c r="AE1008" i="2"/>
  <c r="AH1008" i="2" s="1"/>
  <c r="AL1008" i="2" s="1"/>
  <c r="AE1392" i="2"/>
  <c r="AH1392" i="2" s="1"/>
  <c r="AE1788" i="2"/>
  <c r="AH1788" i="2" s="1"/>
  <c r="AE1938" i="2"/>
  <c r="AH1938" i="2" s="1"/>
  <c r="AE1120" i="2"/>
  <c r="AH1120" i="2" s="1"/>
  <c r="AJ1120" i="2" s="1"/>
  <c r="AE909" i="2"/>
  <c r="AH909" i="2" s="1"/>
  <c r="AI909" i="2" s="1"/>
  <c r="AE1398" i="2"/>
  <c r="AH1398" i="2" s="1"/>
  <c r="AK1398" i="2" s="1"/>
  <c r="AE1124" i="2"/>
  <c r="AH1124" i="2" s="1"/>
  <c r="AK1124" i="2" s="1"/>
  <c r="AE1982" i="2"/>
  <c r="AH1982" i="2" s="1"/>
  <c r="AK1982" i="2" s="1"/>
  <c r="AE1714" i="2"/>
  <c r="AH1714" i="2" s="1"/>
  <c r="AL1714" i="2" s="1"/>
  <c r="AE1872" i="2"/>
  <c r="AH1872" i="2" s="1"/>
  <c r="AL1872" i="2" s="1"/>
  <c r="AE1404" i="2"/>
  <c r="AH1404" i="2" s="1"/>
  <c r="AJ1404" i="2" s="1"/>
  <c r="AE1057" i="2"/>
  <c r="AH1057" i="2" s="1"/>
  <c r="AJ1057" i="2" s="1"/>
  <c r="AE1176" i="2"/>
  <c r="AH1176" i="2" s="1"/>
  <c r="AE1681" i="2"/>
  <c r="AH1681" i="2" s="1"/>
  <c r="AK1681" i="2" s="1"/>
  <c r="AE1608" i="2"/>
  <c r="AH1608" i="2" s="1"/>
  <c r="AJ1608" i="2" s="1"/>
  <c r="AE1999" i="2"/>
  <c r="AH1999" i="2" s="1"/>
  <c r="AK1999" i="2" s="1"/>
  <c r="AE1308" i="2"/>
  <c r="AH1308" i="2" s="1"/>
  <c r="AI1308" i="2" s="1"/>
  <c r="AE2004" i="2"/>
  <c r="AH2004" i="2" s="1"/>
  <c r="AE1246" i="2"/>
  <c r="AH1246" i="2" s="1"/>
  <c r="AJ1246" i="2" s="1"/>
  <c r="AE2038" i="2"/>
  <c r="AH2038" i="2" s="1"/>
  <c r="AE1146" i="2"/>
  <c r="AH1146" i="2" s="1"/>
  <c r="AL1146" i="2" s="1"/>
  <c r="AE1383" i="2"/>
  <c r="AH1383" i="2" s="1"/>
  <c r="AE1012" i="2"/>
  <c r="AH1012" i="2" s="1"/>
  <c r="AE689" i="2"/>
  <c r="AH689" i="2" s="1"/>
  <c r="AJ689" i="2" s="1"/>
  <c r="AE1153" i="2"/>
  <c r="AH1153" i="2" s="1"/>
  <c r="AL1153" i="2" s="1"/>
  <c r="AE1994" i="2"/>
  <c r="AH1994" i="2" s="1"/>
  <c r="AE1448" i="2"/>
  <c r="AH1448" i="2" s="1"/>
  <c r="AK1448" i="2" s="1"/>
  <c r="AE1281" i="2"/>
  <c r="AH1281" i="2" s="1"/>
  <c r="AI1281" i="2" s="1"/>
  <c r="AE1042" i="2"/>
  <c r="AH1042" i="2" s="1"/>
  <c r="AK1042" i="2" s="1"/>
  <c r="AE1643" i="2"/>
  <c r="AH1643" i="2" s="1"/>
  <c r="AL1643" i="2" s="1"/>
  <c r="AE1985" i="2"/>
  <c r="AH1985" i="2" s="1"/>
  <c r="AE1795" i="2"/>
  <c r="AH1795" i="2" s="1"/>
  <c r="AI1795" i="2" s="1"/>
  <c r="AE1644" i="2"/>
  <c r="AH1644" i="2" s="1"/>
  <c r="AK1644" i="2" s="1"/>
  <c r="AE2031" i="2"/>
  <c r="AH2031" i="2" s="1"/>
  <c r="AK2031" i="2" s="1"/>
  <c r="AE894" i="2"/>
  <c r="AH894" i="2" s="1"/>
  <c r="AI894" i="2" s="1"/>
  <c r="AE1254" i="2"/>
  <c r="AH1254" i="2" s="1"/>
  <c r="AE891" i="2"/>
  <c r="AH891" i="2" s="1"/>
  <c r="AI891" i="2" s="1"/>
  <c r="AE1191" i="2"/>
  <c r="AH1191" i="2" s="1"/>
  <c r="AL1191" i="2" s="1"/>
  <c r="AE1335" i="2"/>
  <c r="AH1335" i="2" s="1"/>
  <c r="AI1335" i="2" s="1"/>
  <c r="AE1623" i="2"/>
  <c r="AH1623" i="2" s="1"/>
  <c r="AL1623" i="2" s="1"/>
  <c r="AE1911" i="2"/>
  <c r="AH1911" i="2" s="1"/>
  <c r="AI1911" i="2" s="1"/>
  <c r="AE952" i="2"/>
  <c r="AH952" i="2" s="1"/>
  <c r="AL952" i="2" s="1"/>
  <c r="AE1348" i="2"/>
  <c r="AH1348" i="2" s="1"/>
  <c r="AJ1348" i="2" s="1"/>
  <c r="AE1780" i="2"/>
  <c r="AH1780" i="2" s="1"/>
  <c r="AJ1780" i="2" s="1"/>
  <c r="AE785" i="2"/>
  <c r="AH785" i="2" s="1"/>
  <c r="AL785" i="2" s="1"/>
  <c r="AE1073" i="2"/>
  <c r="AH1073" i="2" s="1"/>
  <c r="AI1073" i="2" s="1"/>
  <c r="AE1453" i="2"/>
  <c r="AH1453" i="2" s="1"/>
  <c r="AJ1453" i="2" s="1"/>
  <c r="AE878" i="2"/>
  <c r="AH878" i="2" s="1"/>
  <c r="AE1334" i="2"/>
  <c r="AH1334" i="2" s="1"/>
  <c r="AJ1334" i="2" s="1"/>
  <c r="AE1909" i="2"/>
  <c r="AH1909" i="2" s="1"/>
  <c r="AJ1909" i="2" s="1"/>
  <c r="AE1758" i="2"/>
  <c r="AH1758" i="2" s="1"/>
  <c r="AE956" i="2"/>
  <c r="AH956" i="2" s="1"/>
  <c r="AK956" i="2" s="1"/>
  <c r="AE1556" i="2"/>
  <c r="AH1556" i="2" s="1"/>
  <c r="AJ1556" i="2" s="1"/>
  <c r="AE1892" i="2"/>
  <c r="AH1892" i="2" s="1"/>
  <c r="AK1892" i="2" s="1"/>
  <c r="AE885" i="2"/>
  <c r="AH885" i="2" s="1"/>
  <c r="AE1233" i="2"/>
  <c r="AH1233" i="2" s="1"/>
  <c r="AL1233" i="2" s="1"/>
  <c r="AE1413" i="2"/>
  <c r="AH1413" i="2" s="1"/>
  <c r="AI1413" i="2" s="1"/>
  <c r="AE1701" i="2"/>
  <c r="AH1701" i="2" s="1"/>
  <c r="AE946" i="2"/>
  <c r="AH946" i="2" s="1"/>
  <c r="AE1630" i="2"/>
  <c r="AH1630" i="2" s="1"/>
  <c r="AJ1630" i="2" s="1"/>
  <c r="AE815" i="2"/>
  <c r="AH815" i="2" s="1"/>
  <c r="AL815" i="2" s="1"/>
  <c r="AE1355" i="2"/>
  <c r="AH1355" i="2" s="1"/>
  <c r="AK1355" i="2" s="1"/>
  <c r="AE1799" i="2"/>
  <c r="AH1799" i="2" s="1"/>
  <c r="AK1799" i="2" s="1"/>
  <c r="AE2015" i="2"/>
  <c r="AH2015" i="2" s="1"/>
  <c r="AE733" i="2"/>
  <c r="AH733" i="2" s="1"/>
  <c r="AJ733" i="2" s="1"/>
  <c r="AE1625" i="2"/>
  <c r="AH1625" i="2" s="1"/>
  <c r="AJ1625" i="2" s="1"/>
  <c r="AE1925" i="2"/>
  <c r="AH1925" i="2" s="1"/>
  <c r="AE907" i="2"/>
  <c r="AH907" i="2" s="1"/>
  <c r="AJ907" i="2" s="1"/>
  <c r="AE1327" i="2"/>
  <c r="AH1327" i="2" s="1"/>
  <c r="AK1327" i="2" s="1"/>
  <c r="AE1723" i="2"/>
  <c r="AH1723" i="2" s="1"/>
  <c r="AL1723" i="2" s="1"/>
  <c r="AE1072" i="2"/>
  <c r="AH1072" i="2" s="1"/>
  <c r="AE756" i="2"/>
  <c r="AH756" i="2" s="1"/>
  <c r="AE1512" i="2"/>
  <c r="AH1512" i="2" s="1"/>
  <c r="AE1998" i="2"/>
  <c r="AH1998" i="2" s="1"/>
  <c r="AE1135" i="2"/>
  <c r="AH1135" i="2" s="1"/>
  <c r="AE911" i="2"/>
  <c r="AH911" i="2" s="1"/>
  <c r="AE1716" i="2"/>
  <c r="AH1716" i="2" s="1"/>
  <c r="AE1495" i="2"/>
  <c r="AH1495" i="2" s="1"/>
  <c r="AE775" i="2"/>
  <c r="AH775" i="2" s="1"/>
  <c r="AE702" i="2"/>
  <c r="AH702" i="2" s="1"/>
  <c r="AE1086" i="2"/>
  <c r="AH1086" i="2" s="1"/>
  <c r="AK1086" i="2" s="1"/>
  <c r="AE747" i="2"/>
  <c r="AH747" i="2" s="1"/>
  <c r="AL747" i="2" s="1"/>
  <c r="AE1059" i="2"/>
  <c r="AH1059" i="2" s="1"/>
  <c r="AE1347" i="2"/>
  <c r="AH1347" i="2" s="1"/>
  <c r="AI1347" i="2" s="1"/>
  <c r="AE1635" i="2"/>
  <c r="AH1635" i="2" s="1"/>
  <c r="AI1635" i="2" s="1"/>
  <c r="AE1923" i="2"/>
  <c r="AH1923" i="2" s="1"/>
  <c r="AI1923" i="2" s="1"/>
  <c r="AE964" i="2"/>
  <c r="AH964" i="2" s="1"/>
  <c r="AE1396" i="2"/>
  <c r="AH1396" i="2" s="1"/>
  <c r="AE1804" i="2"/>
  <c r="AH1804" i="2" s="1"/>
  <c r="AE797" i="2"/>
  <c r="AH797" i="2" s="1"/>
  <c r="AL797" i="2" s="1"/>
  <c r="AE1097" i="2"/>
  <c r="AH1097" i="2" s="1"/>
  <c r="AJ1097" i="2" s="1"/>
  <c r="AE1433" i="2"/>
  <c r="AH1433" i="2" s="1"/>
  <c r="AI1433" i="2" s="1"/>
  <c r="AE710" i="2"/>
  <c r="AH710" i="2" s="1"/>
  <c r="AI710" i="2" s="1"/>
  <c r="AE1166" i="2"/>
  <c r="AH1166" i="2" s="1"/>
  <c r="AE1802" i="2"/>
  <c r="AH1802" i="2" s="1"/>
  <c r="AL1802" i="2" s="1"/>
  <c r="AE1614" i="2"/>
  <c r="AH1614" i="2" s="1"/>
  <c r="AE788" i="2"/>
  <c r="AH788" i="2" s="1"/>
  <c r="AE1196" i="2"/>
  <c r="AH1196" i="2" s="1"/>
  <c r="AE1568" i="2"/>
  <c r="AH1568" i="2" s="1"/>
  <c r="AE1904" i="2"/>
  <c r="AH1904" i="2" s="1"/>
  <c r="AI1904" i="2" s="1"/>
  <c r="AE897" i="2"/>
  <c r="AH897" i="2" s="1"/>
  <c r="AE1245" i="2"/>
  <c r="AH1245" i="2" s="1"/>
  <c r="AE1569" i="2"/>
  <c r="AH1569" i="2" s="1"/>
  <c r="AE2013" i="2"/>
  <c r="AH2013" i="2" s="1"/>
  <c r="AE1294" i="2"/>
  <c r="AH1294" i="2" s="1"/>
  <c r="AE1882" i="2"/>
  <c r="AH1882" i="2" s="1"/>
  <c r="AE1127" i="2"/>
  <c r="AH1127" i="2" s="1"/>
  <c r="AJ1127" i="2" s="1"/>
  <c r="AE1571" i="2"/>
  <c r="AH1571" i="2" s="1"/>
  <c r="AK1571" i="2" s="1"/>
  <c r="AE1481" i="2"/>
  <c r="AH1481" i="2" s="1"/>
  <c r="AE1793" i="2"/>
  <c r="AH1793" i="2" s="1"/>
  <c r="AE1502" i="2"/>
  <c r="AH1502" i="2" s="1"/>
  <c r="AK1502" i="2" s="1"/>
  <c r="AE727" i="2"/>
  <c r="AH727" i="2" s="1"/>
  <c r="AI727" i="2" s="1"/>
  <c r="AE1123" i="2"/>
  <c r="AH1123" i="2" s="1"/>
  <c r="AJ1123" i="2" s="1"/>
  <c r="AE1543" i="2"/>
  <c r="AH1543" i="2" s="1"/>
  <c r="AI1543" i="2" s="1"/>
  <c r="AE1915" i="2"/>
  <c r="AH1915" i="2" s="1"/>
  <c r="AI1915" i="2" s="1"/>
  <c r="AE1044" i="2"/>
  <c r="AH1044" i="2" s="1"/>
  <c r="AE1824" i="2"/>
  <c r="AH1824" i="2" s="1"/>
  <c r="AL1824" i="2" s="1"/>
  <c r="AE2010" i="2"/>
  <c r="AH2010" i="2" s="1"/>
  <c r="AE1576" i="2"/>
  <c r="AH1576" i="2" s="1"/>
  <c r="AK1576" i="2" s="1"/>
  <c r="AE1279" i="2"/>
  <c r="AH1279" i="2" s="1"/>
  <c r="AI1279" i="2" s="1"/>
  <c r="AE1292" i="2"/>
  <c r="AH1292" i="2" s="1"/>
  <c r="AJ1292" i="2" s="1"/>
  <c r="AE970" i="2"/>
  <c r="AH970" i="2" s="1"/>
  <c r="AI970" i="2" s="1"/>
  <c r="AE803" i="2"/>
  <c r="AH803" i="2" s="1"/>
  <c r="AK803" i="2" s="1"/>
  <c r="AE1919" i="2"/>
  <c r="AH1919" i="2" s="1"/>
  <c r="AJ1919" i="2" s="1"/>
  <c r="AE1920" i="2"/>
  <c r="AH1920" i="2" s="1"/>
  <c r="AE1177" i="2"/>
  <c r="AH1177" i="2" s="1"/>
  <c r="AL1177" i="2" s="1"/>
  <c r="AE1115" i="2"/>
  <c r="AH1115" i="2" s="1"/>
  <c r="AE1789" i="2"/>
  <c r="AH1789" i="2" s="1"/>
  <c r="AE847" i="2"/>
  <c r="AH847" i="2" s="1"/>
  <c r="AI847" i="2" s="1"/>
  <c r="AE1740" i="2"/>
  <c r="AH1740" i="2" s="1"/>
  <c r="AI1740" i="2" s="1"/>
  <c r="AE1440" i="2"/>
  <c r="AH1440" i="2" s="1"/>
  <c r="AK1440" i="2" s="1"/>
  <c r="AE1454" i="2"/>
  <c r="AH1454" i="2" s="1"/>
  <c r="AE2032" i="2"/>
  <c r="AH2032" i="2" s="1"/>
  <c r="AE954" i="2"/>
  <c r="AH954" i="2" s="1"/>
  <c r="AE1239" i="2"/>
  <c r="AH1239" i="2" s="1"/>
  <c r="AI1239" i="2" s="1"/>
  <c r="AE820" i="2"/>
  <c r="AH820" i="2" s="1"/>
  <c r="AE833" i="2"/>
  <c r="AH833" i="2" s="1"/>
  <c r="AK833" i="2" s="1"/>
  <c r="AE1693" i="2"/>
  <c r="AH1693" i="2" s="1"/>
  <c r="AE1470" i="2"/>
  <c r="AH1470" i="2" s="1"/>
  <c r="AI1470" i="2" s="1"/>
  <c r="AE1784" i="2"/>
  <c r="AH1784" i="2" s="1"/>
  <c r="AE1461" i="2"/>
  <c r="AH1461" i="2" s="1"/>
  <c r="AE1930" i="2"/>
  <c r="AH1930" i="2" s="1"/>
  <c r="AE1598" i="2"/>
  <c r="AH1598" i="2" s="1"/>
  <c r="AJ1598" i="2" s="1"/>
  <c r="AE1158" i="2"/>
  <c r="AH1158" i="2" s="1"/>
  <c r="AE1251" i="2"/>
  <c r="AH1251" i="2" s="1"/>
  <c r="AI1251" i="2" s="1"/>
  <c r="AE1827" i="2"/>
  <c r="AH1827" i="2" s="1"/>
  <c r="AK1827" i="2" s="1"/>
  <c r="AE1456" i="2"/>
  <c r="AH1456" i="2" s="1"/>
  <c r="AE701" i="2"/>
  <c r="AH701" i="2" s="1"/>
  <c r="AK701" i="2" s="1"/>
  <c r="AE1237" i="2"/>
  <c r="AH1237" i="2" s="1"/>
  <c r="AE1430" i="2"/>
  <c r="AH1430" i="2" s="1"/>
  <c r="AE1830" i="2"/>
  <c r="AH1830" i="2" s="1"/>
  <c r="AJ1830" i="2" s="1"/>
  <c r="AE1460" i="2"/>
  <c r="AH1460" i="2" s="1"/>
  <c r="AL1460" i="2" s="1"/>
  <c r="AE957" i="2"/>
  <c r="AH957" i="2" s="1"/>
  <c r="AL957" i="2" s="1"/>
  <c r="AE1761" i="2"/>
  <c r="AH1761" i="2" s="1"/>
  <c r="AK1761" i="2" s="1"/>
  <c r="AE1690" i="2"/>
  <c r="AH1690" i="2" s="1"/>
  <c r="AI1690" i="2" s="1"/>
  <c r="AE1931" i="2"/>
  <c r="AH1931" i="2" s="1"/>
  <c r="AJ1931" i="2" s="1"/>
  <c r="AE1841" i="2"/>
  <c r="AH1841" i="2" s="1"/>
  <c r="AI1841" i="2" s="1"/>
  <c r="AE1435" i="2"/>
  <c r="AH1435" i="2" s="1"/>
  <c r="AK1435" i="2" s="1"/>
  <c r="AE876" i="2"/>
  <c r="AH876" i="2" s="1"/>
  <c r="AK876" i="2" s="1"/>
  <c r="AE997" i="2"/>
  <c r="AH997" i="2" s="1"/>
  <c r="AL997" i="2" s="1"/>
  <c r="AE1050" i="2"/>
  <c r="AH1050" i="2" s="1"/>
  <c r="AE723" i="2"/>
  <c r="AH723" i="2" s="1"/>
  <c r="AJ723" i="2" s="1"/>
  <c r="AE879" i="2"/>
  <c r="AH879" i="2" s="1"/>
  <c r="AJ879" i="2" s="1"/>
  <c r="AE1179" i="2"/>
  <c r="AH1179" i="2" s="1"/>
  <c r="AL1179" i="2" s="1"/>
  <c r="AE1467" i="2"/>
  <c r="AH1467" i="2" s="1"/>
  <c r="AE1755" i="2"/>
  <c r="AH1755" i="2" s="1"/>
  <c r="AE748" i="2"/>
  <c r="AH748" i="2" s="1"/>
  <c r="AK748" i="2" s="1"/>
  <c r="AE1132" i="2"/>
  <c r="AH1132" i="2" s="1"/>
  <c r="AK1132" i="2" s="1"/>
  <c r="AE1552" i="2"/>
  <c r="AH1552" i="2" s="1"/>
  <c r="AE1948" i="2"/>
  <c r="AH1948" i="2" s="1"/>
  <c r="AL1948" i="2" s="1"/>
  <c r="AE917" i="2"/>
  <c r="AH917" i="2" s="1"/>
  <c r="AI917" i="2" s="1"/>
  <c r="AE1241" i="2"/>
  <c r="AH1241" i="2" s="1"/>
  <c r="AE686" i="2"/>
  <c r="AH686" i="2" s="1"/>
  <c r="AE1118" i="2"/>
  <c r="AH1118" i="2" s="1"/>
  <c r="AE1706" i="2"/>
  <c r="AH1706" i="2" s="1"/>
  <c r="AK1706" i="2" s="1"/>
  <c r="AE1746" i="2"/>
  <c r="AH1746" i="2" s="1"/>
  <c r="AE944" i="2"/>
  <c r="AH944" i="2" s="1"/>
  <c r="AI944" i="2" s="1"/>
  <c r="AE1376" i="2"/>
  <c r="AH1376" i="2" s="1"/>
  <c r="AJ1376" i="2" s="1"/>
  <c r="AE1724" i="2"/>
  <c r="AH1724" i="2" s="1"/>
  <c r="AE729" i="2"/>
  <c r="AH729" i="2" s="1"/>
  <c r="AE1065" i="2"/>
  <c r="AH1065" i="2" s="1"/>
  <c r="AE1401" i="2"/>
  <c r="AH1401" i="2" s="1"/>
  <c r="AE1689" i="2"/>
  <c r="AH1689" i="2" s="1"/>
  <c r="AK1689" i="2" s="1"/>
  <c r="AE1989" i="2"/>
  <c r="AH1989" i="2" s="1"/>
  <c r="AE934" i="2"/>
  <c r="AH934" i="2" s="1"/>
  <c r="AE1570" i="2"/>
  <c r="AH1570" i="2" s="1"/>
  <c r="AE779" i="2"/>
  <c r="AH779" i="2" s="1"/>
  <c r="AE1331" i="2"/>
  <c r="AH1331" i="2" s="1"/>
  <c r="AI1331" i="2" s="1"/>
  <c r="AE2003" i="2"/>
  <c r="AH2003" i="2" s="1"/>
  <c r="AK2003" i="2" s="1"/>
  <c r="AE1024" i="2"/>
  <c r="AH1024" i="2" s="1"/>
  <c r="AK1024" i="2" s="1"/>
  <c r="AE1613" i="2"/>
  <c r="AH1613" i="2" s="1"/>
  <c r="AK1613" i="2" s="1"/>
  <c r="AE1913" i="2"/>
  <c r="AH1913" i="2" s="1"/>
  <c r="AJ1913" i="2" s="1"/>
  <c r="AE691" i="2"/>
  <c r="AH691" i="2" s="1"/>
  <c r="AE895" i="2"/>
  <c r="AH895" i="2" s="1"/>
  <c r="AL895" i="2" s="1"/>
  <c r="AE1099" i="2"/>
  <c r="AH1099" i="2" s="1"/>
  <c r="AI1099" i="2" s="1"/>
  <c r="AE1519" i="2"/>
  <c r="AH1519" i="2" s="1"/>
  <c r="AK1519" i="2" s="1"/>
  <c r="AE1699" i="2"/>
  <c r="AH1699" i="2" s="1"/>
  <c r="AL1699" i="2" s="1"/>
  <c r="AE1891" i="2"/>
  <c r="AH1891" i="2" s="1"/>
  <c r="AI1891" i="2" s="1"/>
  <c r="AE744" i="2"/>
  <c r="AH744" i="2" s="1"/>
  <c r="AL744" i="2" s="1"/>
  <c r="AE1020" i="2"/>
  <c r="AH1020" i="2" s="1"/>
  <c r="AE1476" i="2"/>
  <c r="AH1476" i="2" s="1"/>
  <c r="AK1476" i="2" s="1"/>
  <c r="AE1800" i="2"/>
  <c r="AH1800" i="2" s="1"/>
  <c r="AL1800" i="2" s="1"/>
  <c r="AE1974" i="2"/>
  <c r="AH1974" i="2" s="1"/>
  <c r="AE1995" i="2"/>
  <c r="AH1995" i="2" s="1"/>
  <c r="AL1995" i="2" s="1"/>
  <c r="AE770" i="2"/>
  <c r="AH770" i="2" s="1"/>
  <c r="AK770" i="2" s="1"/>
  <c r="AE1142" i="2"/>
  <c r="AH1142" i="2" s="1"/>
  <c r="AI1142" i="2" s="1"/>
  <c r="AE2018" i="2"/>
  <c r="AH2018" i="2" s="1"/>
  <c r="AK2018" i="2" s="1"/>
  <c r="AE2002" i="2"/>
  <c r="AH2002" i="2" s="1"/>
  <c r="AI2002" i="2" s="1"/>
  <c r="AE1213" i="2"/>
  <c r="AH1213" i="2" s="1"/>
  <c r="AK1213" i="2" s="1"/>
  <c r="AE1500" i="2"/>
  <c r="AH1500" i="2" s="1"/>
  <c r="AE1351" i="2"/>
  <c r="AH1351" i="2" s="1"/>
  <c r="AE1224" i="2"/>
  <c r="AH1224" i="2" s="1"/>
  <c r="AE1717" i="2"/>
  <c r="AH1717" i="2" s="1"/>
  <c r="AL1717" i="2" s="1"/>
  <c r="AE703" i="2"/>
  <c r="AH703" i="2" s="1"/>
  <c r="AE1063" i="2"/>
  <c r="AH1063" i="2" s="1"/>
  <c r="AJ1063" i="2" s="1"/>
  <c r="AE1344" i="2"/>
  <c r="AH1344" i="2" s="1"/>
  <c r="AE1168" i="2"/>
  <c r="AH1168" i="2" s="1"/>
  <c r="AE1045" i="2"/>
  <c r="AH1045" i="2" s="1"/>
  <c r="AE1062" i="2"/>
  <c r="AH1062" i="2" s="1"/>
  <c r="AI1062" i="2" s="1"/>
  <c r="AE735" i="2"/>
  <c r="AH735" i="2" s="1"/>
  <c r="AE1047" i="2"/>
  <c r="AH1047" i="2" s="1"/>
  <c r="AI1047" i="2" s="1"/>
  <c r="AE1479" i="2"/>
  <c r="AH1479" i="2" s="1"/>
  <c r="AK1479" i="2" s="1"/>
  <c r="AE1767" i="2"/>
  <c r="AH1767" i="2" s="1"/>
  <c r="AE760" i="2"/>
  <c r="AH760" i="2" s="1"/>
  <c r="AL760" i="2" s="1"/>
  <c r="AE1144" i="2"/>
  <c r="AH1144" i="2" s="1"/>
  <c r="AJ1144" i="2" s="1"/>
  <c r="AE1564" i="2"/>
  <c r="AH1564" i="2" s="1"/>
  <c r="AE1972" i="2"/>
  <c r="AH1972" i="2" s="1"/>
  <c r="AJ1972" i="2" s="1"/>
  <c r="AE929" i="2"/>
  <c r="AH929" i="2" s="1"/>
  <c r="AL929" i="2" s="1"/>
  <c r="AE1253" i="2"/>
  <c r="AH1253" i="2" s="1"/>
  <c r="AE1421" i="2"/>
  <c r="AH1421" i="2" s="1"/>
  <c r="AL1421" i="2" s="1"/>
  <c r="AE698" i="2"/>
  <c r="AH698" i="2" s="1"/>
  <c r="AE1154" i="2"/>
  <c r="AH1154" i="2" s="1"/>
  <c r="AE1742" i="2"/>
  <c r="AH1742" i="2" s="1"/>
  <c r="AE1602" i="2"/>
  <c r="AH1602" i="2" s="1"/>
  <c r="AE776" i="2"/>
  <c r="AH776" i="2" s="1"/>
  <c r="AJ776" i="2" s="1"/>
  <c r="AE1172" i="2"/>
  <c r="AH1172" i="2" s="1"/>
  <c r="AE1388" i="2"/>
  <c r="AH1388" i="2" s="1"/>
  <c r="AK1388" i="2" s="1"/>
  <c r="AE1736" i="2"/>
  <c r="AH1736" i="2" s="1"/>
  <c r="AE741" i="2"/>
  <c r="AH741" i="2" s="1"/>
  <c r="AI741" i="2" s="1"/>
  <c r="AE1089" i="2"/>
  <c r="AH1089" i="2" s="1"/>
  <c r="AE1557" i="2"/>
  <c r="AH1557" i="2" s="1"/>
  <c r="AJ1557" i="2" s="1"/>
  <c r="AE1845" i="2"/>
  <c r="AH1845" i="2" s="1"/>
  <c r="AE2001" i="2"/>
  <c r="AH2001" i="2" s="1"/>
  <c r="AK2001" i="2" s="1"/>
  <c r="AE1282" i="2"/>
  <c r="AH1282" i="2" s="1"/>
  <c r="AE1858" i="2"/>
  <c r="AH1858" i="2" s="1"/>
  <c r="AE1103" i="2"/>
  <c r="AH1103" i="2" s="1"/>
  <c r="AE1547" i="2"/>
  <c r="AH1547" i="2" s="1"/>
  <c r="AI1547" i="2" s="1"/>
  <c r="AE1469" i="2"/>
  <c r="AH1469" i="2" s="1"/>
  <c r="AJ1469" i="2" s="1"/>
  <c r="AE1781" i="2"/>
  <c r="AH1781" i="2" s="1"/>
  <c r="AJ1781" i="2" s="1"/>
  <c r="AE715" i="2"/>
  <c r="AH715" i="2" s="1"/>
  <c r="AI715" i="2" s="1"/>
  <c r="AE1111" i="2"/>
  <c r="AH1111" i="2" s="1"/>
  <c r="AE1531" i="2"/>
  <c r="AH1531" i="2" s="1"/>
  <c r="AI1531" i="2" s="1"/>
  <c r="AE1903" i="2"/>
  <c r="AH1903" i="2" s="1"/>
  <c r="AL1903" i="2" s="1"/>
  <c r="AE1032" i="2"/>
  <c r="AH1032" i="2" s="1"/>
  <c r="AE1812" i="2"/>
  <c r="AH1812" i="2" s="1"/>
  <c r="AE1506" i="2"/>
  <c r="AH1506" i="2" s="1"/>
  <c r="AK1506" i="2" s="1"/>
  <c r="AE1849" i="2"/>
  <c r="AH1849" i="2" s="1"/>
  <c r="AI1849" i="2" s="1"/>
  <c r="AE1417" i="2"/>
  <c r="AH1417" i="2" s="1"/>
  <c r="AE751" i="2"/>
  <c r="AH751" i="2" s="1"/>
  <c r="AE720" i="2"/>
  <c r="AH720" i="2" s="1"/>
  <c r="AK720" i="2" s="1"/>
  <c r="AE972" i="2"/>
  <c r="AH972" i="2" s="1"/>
  <c r="AE791" i="2"/>
  <c r="AH791" i="2" s="1"/>
  <c r="AE1729" i="2"/>
  <c r="AH1729" i="2" s="1"/>
  <c r="AE1855" i="2"/>
  <c r="AH1855" i="2" s="1"/>
  <c r="AE1428" i="2"/>
  <c r="AH1428" i="2" s="1"/>
  <c r="AE1816" i="2"/>
  <c r="AH1816" i="2" s="1"/>
  <c r="AK1816" i="2" s="1"/>
  <c r="AE697" i="2"/>
  <c r="AH697" i="2" s="1"/>
  <c r="AE906" i="2"/>
  <c r="AH906" i="2" s="1"/>
  <c r="AK906" i="2" s="1"/>
  <c r="AE1278" i="2"/>
  <c r="AH1278" i="2" s="1"/>
  <c r="AI1278" i="2" s="1"/>
  <c r="AE903" i="2"/>
  <c r="AH903" i="2" s="1"/>
  <c r="AE1203" i="2"/>
  <c r="AH1203" i="2" s="1"/>
  <c r="AE1491" i="2"/>
  <c r="AH1491" i="2" s="1"/>
  <c r="AE1779" i="2"/>
  <c r="AH1779" i="2" s="1"/>
  <c r="AI1779" i="2" s="1"/>
  <c r="AE772" i="2"/>
  <c r="AH772" i="2" s="1"/>
  <c r="AE1156" i="2"/>
  <c r="AH1156" i="2" s="1"/>
  <c r="AL1156" i="2" s="1"/>
  <c r="AE1588" i="2"/>
  <c r="AH1588" i="2" s="1"/>
  <c r="AJ1588" i="2" s="1"/>
  <c r="AE1996" i="2"/>
  <c r="AH1996" i="2" s="1"/>
  <c r="AE941" i="2"/>
  <c r="AH941" i="2" s="1"/>
  <c r="AK941" i="2" s="1"/>
  <c r="AE1265" i="2"/>
  <c r="AH1265" i="2" s="1"/>
  <c r="AE1525" i="2"/>
  <c r="AH1525" i="2" s="1"/>
  <c r="AE902" i="2"/>
  <c r="AH902" i="2" s="1"/>
  <c r="AJ902" i="2" s="1"/>
  <c r="AE1346" i="2"/>
  <c r="AH1346" i="2" s="1"/>
  <c r="AE2017" i="2"/>
  <c r="AH2017" i="2" s="1"/>
  <c r="AE1782" i="2"/>
  <c r="AH1782" i="2" s="1"/>
  <c r="AL1782" i="2" s="1"/>
  <c r="AE968" i="2"/>
  <c r="AH968" i="2" s="1"/>
  <c r="AJ968" i="2" s="1"/>
  <c r="AE1412" i="2"/>
  <c r="AH1412" i="2" s="1"/>
  <c r="AK1412" i="2" s="1"/>
  <c r="AE1748" i="2"/>
  <c r="AH1748" i="2" s="1"/>
  <c r="AK1748" i="2" s="1"/>
  <c r="AE753" i="2"/>
  <c r="AH753" i="2" s="1"/>
  <c r="AJ753" i="2" s="1"/>
  <c r="AE1101" i="2"/>
  <c r="AH1101" i="2" s="1"/>
  <c r="AJ1101" i="2" s="1"/>
  <c r="AE1425" i="2"/>
  <c r="AH1425" i="2" s="1"/>
  <c r="AK1425" i="2" s="1"/>
  <c r="AE1713" i="2"/>
  <c r="AH1713" i="2" s="1"/>
  <c r="AE1857" i="2"/>
  <c r="AH1857" i="2" s="1"/>
  <c r="AE958" i="2"/>
  <c r="AH958" i="2" s="1"/>
  <c r="AJ958" i="2" s="1"/>
  <c r="AE1642" i="2"/>
  <c r="AH1642" i="2" s="1"/>
  <c r="AE851" i="2"/>
  <c r="AH851" i="2" s="1"/>
  <c r="AL851" i="2" s="1"/>
  <c r="AE1367" i="2"/>
  <c r="AH1367" i="2" s="1"/>
  <c r="AK1367" i="2" s="1"/>
  <c r="AE1835" i="2"/>
  <c r="AH1835" i="2" s="1"/>
  <c r="AE1637" i="2"/>
  <c r="AH1637" i="2" s="1"/>
  <c r="AI1637" i="2" s="1"/>
  <c r="AE1937" i="2"/>
  <c r="AH1937" i="2" s="1"/>
  <c r="AJ1937" i="2" s="1"/>
  <c r="AE931" i="2"/>
  <c r="AH931" i="2" s="1"/>
  <c r="AE1363" i="2"/>
  <c r="AH1363" i="2" s="1"/>
  <c r="AE1735" i="2"/>
  <c r="AH1735" i="2" s="1"/>
  <c r="AE768" i="2"/>
  <c r="AH768" i="2" s="1"/>
  <c r="AL768" i="2" s="1"/>
  <c r="AE1524" i="2"/>
  <c r="AH1524" i="2" s="1"/>
  <c r="AE721" i="2"/>
  <c r="AH721" i="2" s="1"/>
  <c r="AE726" i="2"/>
  <c r="AH726" i="2" s="1"/>
  <c r="AE918" i="2"/>
  <c r="AH918" i="2" s="1"/>
  <c r="AL918" i="2" s="1"/>
  <c r="AE1098" i="2"/>
  <c r="AH1098" i="2" s="1"/>
  <c r="AJ1098" i="2" s="1"/>
  <c r="AE1290" i="2"/>
  <c r="AH1290" i="2" s="1"/>
  <c r="AJ1290" i="2" s="1"/>
  <c r="AE759" i="2"/>
  <c r="AH759" i="2" s="1"/>
  <c r="AE915" i="2"/>
  <c r="AH915" i="2" s="1"/>
  <c r="AE1071" i="2"/>
  <c r="AH1071" i="2" s="1"/>
  <c r="AE1215" i="2"/>
  <c r="AH1215" i="2" s="1"/>
  <c r="AE1359" i="2"/>
  <c r="AH1359" i="2" s="1"/>
  <c r="AE1503" i="2"/>
  <c r="AH1503" i="2" s="1"/>
  <c r="AK1503" i="2" s="1"/>
  <c r="AE1647" i="2"/>
  <c r="AH1647" i="2" s="1"/>
  <c r="AE1791" i="2"/>
  <c r="AH1791" i="2" s="1"/>
  <c r="AJ1791" i="2" s="1"/>
  <c r="AE1935" i="2"/>
  <c r="AH1935" i="2" s="1"/>
  <c r="AE796" i="2"/>
  <c r="AH796" i="2" s="1"/>
  <c r="AE988" i="2"/>
  <c r="AH988" i="2" s="1"/>
  <c r="AK988" i="2" s="1"/>
  <c r="AE1180" i="2"/>
  <c r="AH1180" i="2" s="1"/>
  <c r="AE1408" i="2"/>
  <c r="AH1408" i="2" s="1"/>
  <c r="AJ1408" i="2" s="1"/>
  <c r="AE1612" i="2"/>
  <c r="AH1612" i="2" s="1"/>
  <c r="AE1828" i="2"/>
  <c r="AH1828" i="2" s="1"/>
  <c r="AL1828" i="2" s="1"/>
  <c r="AE2008" i="2"/>
  <c r="AH2008" i="2" s="1"/>
  <c r="AE809" i="2"/>
  <c r="AH809" i="2" s="1"/>
  <c r="AL809" i="2" s="1"/>
  <c r="AE953" i="2"/>
  <c r="AH953" i="2" s="1"/>
  <c r="AI953" i="2" s="1"/>
  <c r="AE1133" i="2"/>
  <c r="AH1133" i="2" s="1"/>
  <c r="AE1277" i="2"/>
  <c r="AH1277" i="2" s="1"/>
  <c r="AI1277" i="2" s="1"/>
  <c r="AE1081" i="2"/>
  <c r="AH1081" i="2" s="1"/>
  <c r="AI1081" i="2" s="1"/>
  <c r="AE1585" i="2"/>
  <c r="AH1585" i="2" s="1"/>
  <c r="AL1585" i="2" s="1"/>
  <c r="AE722" i="2"/>
  <c r="AH722" i="2" s="1"/>
  <c r="AE914" i="2"/>
  <c r="AH914" i="2" s="1"/>
  <c r="AE1178" i="2"/>
  <c r="AH1178" i="2" s="1"/>
  <c r="AL1178" i="2" s="1"/>
  <c r="AE1370" i="2"/>
  <c r="AH1370" i="2" s="1"/>
  <c r="AE1838" i="2"/>
  <c r="AH1838" i="2" s="1"/>
  <c r="AI1838" i="2" s="1"/>
  <c r="AE1434" i="2"/>
  <c r="AH1434" i="2" s="1"/>
  <c r="AE1626" i="2"/>
  <c r="AH1626" i="2" s="1"/>
  <c r="AE1794" i="2"/>
  <c r="AH1794" i="2" s="1"/>
  <c r="AJ1794" i="2" s="1"/>
  <c r="AE800" i="2"/>
  <c r="AH800" i="2" s="1"/>
  <c r="AL800" i="2" s="1"/>
  <c r="AE1004" i="2"/>
  <c r="AH1004" i="2" s="1"/>
  <c r="AL1004" i="2" s="1"/>
  <c r="AE1208" i="2"/>
  <c r="AH1208" i="2" s="1"/>
  <c r="AE1424" i="2"/>
  <c r="AH1424" i="2" s="1"/>
  <c r="AL1424" i="2" s="1"/>
  <c r="AE1580" i="2"/>
  <c r="AH1580" i="2" s="1"/>
  <c r="AK1580" i="2" s="1"/>
  <c r="AE1760" i="2"/>
  <c r="AH1760" i="2" s="1"/>
  <c r="AE1916" i="2"/>
  <c r="AH1916" i="2" s="1"/>
  <c r="AL1916" i="2" s="1"/>
  <c r="AE765" i="2"/>
  <c r="AH765" i="2" s="1"/>
  <c r="AE921" i="2"/>
  <c r="AH921" i="2" s="1"/>
  <c r="AJ921" i="2" s="1"/>
  <c r="AE1113" i="2"/>
  <c r="AH1113" i="2" s="1"/>
  <c r="AE1257" i="2"/>
  <c r="AH1257" i="2" s="1"/>
  <c r="AE1437" i="2"/>
  <c r="AH1437" i="2" s="1"/>
  <c r="AE1581" i="2"/>
  <c r="AH1581" i="2" s="1"/>
  <c r="AJ1581" i="2" s="1"/>
  <c r="AE1725" i="2"/>
  <c r="AH1725" i="2" s="1"/>
  <c r="AE1869" i="2"/>
  <c r="AH1869" i="2" s="1"/>
  <c r="AE694" i="2"/>
  <c r="AH694" i="2" s="1"/>
  <c r="AE982" i="2"/>
  <c r="AH982" i="2" s="1"/>
  <c r="AE1306" i="2"/>
  <c r="AH1306" i="2" s="1"/>
  <c r="AL1306" i="2" s="1"/>
  <c r="AE1654" i="2"/>
  <c r="AH1654" i="2" s="1"/>
  <c r="AJ1654" i="2" s="1"/>
  <c r="AE1906" i="2"/>
  <c r="AH1906" i="2" s="1"/>
  <c r="AE863" i="2"/>
  <c r="AH863" i="2" s="1"/>
  <c r="AK863" i="2" s="1"/>
  <c r="AE1139" i="2"/>
  <c r="AH1139" i="2" s="1"/>
  <c r="AE1391" i="2"/>
  <c r="AH1391" i="2" s="1"/>
  <c r="AI1391" i="2" s="1"/>
  <c r="AE1595" i="2"/>
  <c r="AH1595" i="2" s="1"/>
  <c r="AI1595" i="2" s="1"/>
  <c r="AE1859" i="2"/>
  <c r="AH1859" i="2" s="1"/>
  <c r="AE978" i="2"/>
  <c r="AH978" i="2" s="1"/>
  <c r="AE1493" i="2"/>
  <c r="AH1493" i="2" s="1"/>
  <c r="AK1493" i="2" s="1"/>
  <c r="AE1649" i="2"/>
  <c r="AH1649" i="2" s="1"/>
  <c r="AJ1649" i="2" s="1"/>
  <c r="AE1805" i="2"/>
  <c r="AH1805" i="2" s="1"/>
  <c r="AL1805" i="2" s="1"/>
  <c r="AE1961" i="2"/>
  <c r="AH1961" i="2" s="1"/>
  <c r="AE739" i="2"/>
  <c r="AH739" i="2" s="1"/>
  <c r="AE943" i="2"/>
  <c r="AH943" i="2" s="1"/>
  <c r="AE1159" i="2"/>
  <c r="AH1159" i="2" s="1"/>
  <c r="AI1159" i="2" s="1"/>
  <c r="AE1375" i="2"/>
  <c r="AH1375" i="2" s="1"/>
  <c r="AE1555" i="2"/>
  <c r="AH1555" i="2" s="1"/>
  <c r="AE1759" i="2"/>
  <c r="AH1759" i="2" s="1"/>
  <c r="AJ1759" i="2" s="1"/>
  <c r="AE1951" i="2"/>
  <c r="AH1951" i="2" s="1"/>
  <c r="AE1372" i="2"/>
  <c r="AH1372" i="2" s="1"/>
  <c r="AE804" i="2"/>
  <c r="AH804" i="2" s="1"/>
  <c r="AE1092" i="2"/>
  <c r="AH1092" i="2" s="1"/>
  <c r="AI1092" i="2" s="1"/>
  <c r="AE1536" i="2"/>
  <c r="AH1536" i="2" s="1"/>
  <c r="AJ1536" i="2" s="1"/>
  <c r="AE1908" i="2"/>
  <c r="AH1908" i="2" s="1"/>
  <c r="AE2022" i="2"/>
  <c r="AH2022" i="2" s="1"/>
  <c r="AE1984" i="2"/>
  <c r="AH1984" i="2" s="1"/>
  <c r="AE1362" i="2"/>
  <c r="AH1362" i="2" s="1"/>
  <c r="AE1808" i="2"/>
  <c r="AH1808" i="2" s="1"/>
  <c r="AE1466" i="2"/>
  <c r="AH1466" i="2" s="1"/>
  <c r="AI1466" i="2" s="1"/>
  <c r="AE1272" i="2"/>
  <c r="AH1272" i="2" s="1"/>
  <c r="AE1163" i="2"/>
  <c r="AH1163" i="2" s="1"/>
  <c r="AE1992" i="2"/>
  <c r="AH1992" i="2" s="1"/>
  <c r="AE1007" i="2"/>
  <c r="AH1007" i="2" s="1"/>
  <c r="AJ1007" i="2" s="1"/>
  <c r="AE826" i="2"/>
  <c r="AH826" i="2" s="1"/>
  <c r="AE1260" i="2"/>
  <c r="AH1260" i="2" s="1"/>
  <c r="AI1260" i="2" s="1"/>
  <c r="AE1945" i="2"/>
  <c r="AH1945" i="2" s="1"/>
  <c r="AE991" i="2"/>
  <c r="AH991" i="2" s="1"/>
  <c r="AE864" i="2"/>
  <c r="AH864" i="2" s="1"/>
  <c r="AE1452" i="2"/>
  <c r="AH1452" i="2" s="1"/>
  <c r="AE1687" i="2"/>
  <c r="AH1687" i="2" s="1"/>
  <c r="AL1687" i="2" s="1"/>
  <c r="AE2023" i="2"/>
  <c r="AH2023" i="2" s="1"/>
  <c r="AL2023" i="2" s="1"/>
  <c r="AE2030" i="2"/>
  <c r="AH2030" i="2" s="1"/>
  <c r="AJ2030" i="2" s="1"/>
  <c r="AE762" i="2"/>
  <c r="AH762" i="2" s="1"/>
  <c r="AK762" i="2" s="1"/>
  <c r="AE783" i="2"/>
  <c r="AH783" i="2" s="1"/>
  <c r="AE1671" i="2"/>
  <c r="AH1671" i="2" s="1"/>
  <c r="AE1444" i="2"/>
  <c r="AH1444" i="2" s="1"/>
  <c r="AE1157" i="2"/>
  <c r="AH1157" i="2" s="1"/>
  <c r="AE974" i="2"/>
  <c r="AH974" i="2" s="1"/>
  <c r="AK974" i="2" s="1"/>
  <c r="AE1650" i="2"/>
  <c r="AH1650" i="2" s="1"/>
  <c r="AE1256" i="2"/>
  <c r="AH1256" i="2" s="1"/>
  <c r="AL1256" i="2" s="1"/>
  <c r="AE789" i="2"/>
  <c r="AH789" i="2" s="1"/>
  <c r="AE1749" i="2"/>
  <c r="AH1749" i="2" s="1"/>
  <c r="AE1378" i="2"/>
  <c r="AH1378" i="2" s="1"/>
  <c r="AJ1378" i="2" s="1"/>
  <c r="AE1415" i="2"/>
  <c r="AH1415" i="2" s="1"/>
  <c r="AE1517" i="2"/>
  <c r="AH1517" i="2" s="1"/>
  <c r="AE787" i="2"/>
  <c r="AH787" i="2" s="1"/>
  <c r="AE1591" i="2"/>
  <c r="AH1591" i="2" s="1"/>
  <c r="AK1591" i="2" s="1"/>
  <c r="AE1029" i="2"/>
  <c r="AH1029" i="2" s="1"/>
  <c r="AK1029" i="2" s="1"/>
  <c r="AE1006" i="2"/>
  <c r="AH1006" i="2" s="1"/>
  <c r="AE1258" i="2"/>
  <c r="AH1258" i="2" s="1"/>
  <c r="AE1423" i="2"/>
  <c r="AH1423" i="2" s="1"/>
  <c r="AL1423" i="2" s="1"/>
  <c r="AE1620" i="2"/>
  <c r="AH1620" i="2" s="1"/>
  <c r="AI1620" i="2" s="1"/>
  <c r="AE817" i="2"/>
  <c r="AH817" i="2" s="1"/>
  <c r="AI817" i="2" s="1"/>
  <c r="AE951" i="2"/>
  <c r="AH951" i="2" s="1"/>
  <c r="AK951" i="2" s="1"/>
  <c r="AE1683" i="2"/>
  <c r="AH1683" i="2" s="1"/>
  <c r="AE1240" i="2"/>
  <c r="AH1240" i="2" s="1"/>
  <c r="AE989" i="2"/>
  <c r="AH989" i="2" s="1"/>
  <c r="AE782" i="2"/>
  <c r="AH782" i="2" s="1"/>
  <c r="AE1494" i="2"/>
  <c r="AH1494" i="2" s="1"/>
  <c r="AI1494" i="2" s="1"/>
  <c r="AE1064" i="2"/>
  <c r="AH1064" i="2" s="1"/>
  <c r="AE1796" i="2"/>
  <c r="AH1796" i="2" s="1"/>
  <c r="AI1796" i="2" s="1"/>
  <c r="AE1149" i="2"/>
  <c r="AH1149" i="2" s="1"/>
  <c r="AL1149" i="2" s="1"/>
  <c r="AE1617" i="2"/>
  <c r="AH1617" i="2" s="1"/>
  <c r="AK1617" i="2" s="1"/>
  <c r="AE1390" i="2"/>
  <c r="AH1390" i="2" s="1"/>
  <c r="AJ1390" i="2" s="1"/>
  <c r="AE1439" i="2"/>
  <c r="AH1439" i="2" s="1"/>
  <c r="AK1439" i="2" s="1"/>
  <c r="AE1697" i="2"/>
  <c r="AH1697" i="2" s="1"/>
  <c r="AE799" i="2"/>
  <c r="AH799" i="2" s="1"/>
  <c r="AE1603" i="2"/>
  <c r="AH1603" i="2" s="1"/>
  <c r="AE1956" i="2"/>
  <c r="AH1956" i="2" s="1"/>
  <c r="AE1688" i="2"/>
  <c r="AH1688" i="2" s="1"/>
  <c r="AE807" i="2"/>
  <c r="AH807" i="2" s="1"/>
  <c r="AK807" i="2" s="1"/>
  <c r="AE882" i="2"/>
  <c r="AH882" i="2" s="1"/>
  <c r="AJ882" i="2" s="1"/>
  <c r="AE1242" i="2"/>
  <c r="AH1242" i="2" s="1"/>
  <c r="AE1035" i="2"/>
  <c r="AH1035" i="2" s="1"/>
  <c r="AE1323" i="2"/>
  <c r="AH1323" i="2" s="1"/>
  <c r="AK1323" i="2" s="1"/>
  <c r="AE1611" i="2"/>
  <c r="AH1611" i="2" s="1"/>
  <c r="AL1611" i="2" s="1"/>
  <c r="AE1899" i="2"/>
  <c r="AH1899" i="2" s="1"/>
  <c r="AK1899" i="2" s="1"/>
  <c r="AE940" i="2"/>
  <c r="AH940" i="2" s="1"/>
  <c r="AL940" i="2" s="1"/>
  <c r="AE1336" i="2"/>
  <c r="AH1336" i="2" s="1"/>
  <c r="AE1768" i="2"/>
  <c r="AH1768" i="2" s="1"/>
  <c r="AE773" i="2"/>
  <c r="AH773" i="2" s="1"/>
  <c r="AJ773" i="2" s="1"/>
  <c r="AE1061" i="2"/>
  <c r="AH1061" i="2" s="1"/>
  <c r="AE1397" i="2"/>
  <c r="AH1397" i="2" s="1"/>
  <c r="AE1405" i="2"/>
  <c r="AH1405" i="2" s="1"/>
  <c r="AK1405" i="2" s="1"/>
  <c r="AE866" i="2"/>
  <c r="AH866" i="2" s="1"/>
  <c r="AE1322" i="2"/>
  <c r="AH1322" i="2" s="1"/>
  <c r="AL1322" i="2" s="1"/>
  <c r="AE1813" i="2"/>
  <c r="AH1813" i="2" s="1"/>
  <c r="AE1590" i="2"/>
  <c r="AH1590" i="2" s="1"/>
  <c r="AE764" i="2"/>
  <c r="AH764" i="2" s="1"/>
  <c r="AE1160" i="2"/>
  <c r="AH1160" i="2" s="1"/>
  <c r="AJ1160" i="2" s="1"/>
  <c r="AE1544" i="2"/>
  <c r="AH1544" i="2" s="1"/>
  <c r="AL1544" i="2" s="1"/>
  <c r="AE1880" i="2"/>
  <c r="AH1880" i="2" s="1"/>
  <c r="AK1880" i="2" s="1"/>
  <c r="AE873" i="2"/>
  <c r="AH873" i="2" s="1"/>
  <c r="AL873" i="2" s="1"/>
  <c r="AE1221" i="2"/>
  <c r="AH1221" i="2" s="1"/>
  <c r="AE1545" i="2"/>
  <c r="AH1545" i="2" s="1"/>
  <c r="AK1545" i="2" s="1"/>
  <c r="AE1833" i="2"/>
  <c r="AH1833" i="2" s="1"/>
  <c r="AL1833" i="2" s="1"/>
  <c r="AE1222" i="2"/>
  <c r="AH1222" i="2" s="1"/>
  <c r="AE1834" i="2"/>
  <c r="AH1834" i="2" s="1"/>
  <c r="AE1067" i="2"/>
  <c r="AH1067" i="2" s="1"/>
  <c r="AE1523" i="2"/>
  <c r="AH1523" i="2" s="1"/>
  <c r="AE1787" i="2"/>
  <c r="AH1787" i="2" s="1"/>
  <c r="AL1787" i="2" s="1"/>
  <c r="AE1457" i="2"/>
  <c r="AH1457" i="2" s="1"/>
  <c r="AI1457" i="2" s="1"/>
  <c r="AE1769" i="2"/>
  <c r="AH1769" i="2" s="1"/>
  <c r="AE880" i="2"/>
  <c r="AH880" i="2" s="1"/>
  <c r="AE1303" i="2"/>
  <c r="AH1303" i="2" s="1"/>
  <c r="AJ1303" i="2" s="1"/>
  <c r="AE2029" i="2"/>
  <c r="AH2029" i="2" s="1"/>
  <c r="AJ2029" i="2" s="1"/>
  <c r="AE757" i="2"/>
  <c r="AH757" i="2" s="1"/>
  <c r="AJ757" i="2" s="1"/>
  <c r="AE738" i="2"/>
  <c r="AH738" i="2" s="1"/>
  <c r="AJ738" i="2" s="1"/>
  <c r="AE942" i="2"/>
  <c r="AH942" i="2" s="1"/>
  <c r="AK942" i="2" s="1"/>
  <c r="AE1134" i="2"/>
  <c r="AH1134" i="2" s="1"/>
  <c r="AE1302" i="2"/>
  <c r="AH1302" i="2" s="1"/>
  <c r="AE771" i="2"/>
  <c r="AH771" i="2" s="1"/>
  <c r="AE927" i="2"/>
  <c r="AH927" i="2" s="1"/>
  <c r="AK927" i="2" s="1"/>
  <c r="AE1083" i="2"/>
  <c r="AH1083" i="2" s="1"/>
  <c r="AK1083" i="2" s="1"/>
  <c r="AE1227" i="2"/>
  <c r="AH1227" i="2" s="1"/>
  <c r="AI1227" i="2" s="1"/>
  <c r="AE1371" i="2"/>
  <c r="AH1371" i="2" s="1"/>
  <c r="AI1371" i="2" s="1"/>
  <c r="AE1515" i="2"/>
  <c r="AH1515" i="2" s="1"/>
  <c r="AI1515" i="2" s="1"/>
  <c r="AE1659" i="2"/>
  <c r="AH1659" i="2" s="1"/>
  <c r="AL1659" i="2" s="1"/>
  <c r="AE1803" i="2"/>
  <c r="AH1803" i="2" s="1"/>
  <c r="AJ1803" i="2" s="1"/>
  <c r="AE1983" i="2"/>
  <c r="AH1983" i="2" s="1"/>
  <c r="AE808" i="2"/>
  <c r="AH808" i="2" s="1"/>
  <c r="AI808" i="2" s="1"/>
  <c r="AE1000" i="2"/>
  <c r="AH1000" i="2" s="1"/>
  <c r="AE1204" i="2"/>
  <c r="AH1204" i="2" s="1"/>
  <c r="AL1204" i="2" s="1"/>
  <c r="AE1432" i="2"/>
  <c r="AH1432" i="2" s="1"/>
  <c r="AK1432" i="2" s="1"/>
  <c r="AE1636" i="2"/>
  <c r="AH1636" i="2" s="1"/>
  <c r="AL1636" i="2" s="1"/>
  <c r="AE1840" i="2"/>
  <c r="AH1840" i="2" s="1"/>
  <c r="AL1840" i="2" s="1"/>
  <c r="AE2020" i="2"/>
  <c r="AH2020" i="2" s="1"/>
  <c r="AE821" i="2"/>
  <c r="AH821" i="2" s="1"/>
  <c r="AJ821" i="2" s="1"/>
  <c r="AE965" i="2"/>
  <c r="AH965" i="2" s="1"/>
  <c r="AL965" i="2" s="1"/>
  <c r="AE1145" i="2"/>
  <c r="AH1145" i="2" s="1"/>
  <c r="AK1145" i="2" s="1"/>
  <c r="AE1289" i="2"/>
  <c r="AH1289" i="2" s="1"/>
  <c r="AE1129" i="2"/>
  <c r="AH1129" i="2" s="1"/>
  <c r="AE1669" i="2"/>
  <c r="AH1669" i="2" s="1"/>
  <c r="AE746" i="2"/>
  <c r="AH746" i="2" s="1"/>
  <c r="AE962" i="2"/>
  <c r="AH962" i="2" s="1"/>
  <c r="AE1190" i="2"/>
  <c r="AH1190" i="2" s="1"/>
  <c r="AE1382" i="2"/>
  <c r="AH1382" i="2" s="1"/>
  <c r="AE1958" i="2"/>
  <c r="AH1958" i="2" s="1"/>
  <c r="AJ1958" i="2" s="1"/>
  <c r="AE1458" i="2"/>
  <c r="AH1458" i="2" s="1"/>
  <c r="AK1458" i="2" s="1"/>
  <c r="AE1638" i="2"/>
  <c r="AH1638" i="2" s="1"/>
  <c r="AE1806" i="2"/>
  <c r="AH1806" i="2" s="1"/>
  <c r="AI1806" i="2" s="1"/>
  <c r="AE812" i="2"/>
  <c r="AH812" i="2" s="1"/>
  <c r="AE1028" i="2"/>
  <c r="AH1028" i="2" s="1"/>
  <c r="AK1028" i="2" s="1"/>
  <c r="AE1232" i="2"/>
  <c r="AH1232" i="2" s="1"/>
  <c r="AE1436" i="2"/>
  <c r="AH1436" i="2" s="1"/>
  <c r="AL1436" i="2" s="1"/>
  <c r="AE1592" i="2"/>
  <c r="AH1592" i="2" s="1"/>
  <c r="AL1592" i="2" s="1"/>
  <c r="AE1772" i="2"/>
  <c r="AH1772" i="2" s="1"/>
  <c r="AK1772" i="2" s="1"/>
  <c r="AE1928" i="2"/>
  <c r="AH1928" i="2" s="1"/>
  <c r="AK1928" i="2" s="1"/>
  <c r="AE777" i="2"/>
  <c r="AH777" i="2" s="1"/>
  <c r="AE933" i="2"/>
  <c r="AH933" i="2" s="1"/>
  <c r="AE1125" i="2"/>
  <c r="AH1125" i="2" s="1"/>
  <c r="AE1269" i="2"/>
  <c r="AH1269" i="2" s="1"/>
  <c r="AE1449" i="2"/>
  <c r="AH1449" i="2" s="1"/>
  <c r="AE1593" i="2"/>
  <c r="AH1593" i="2" s="1"/>
  <c r="AE1737" i="2"/>
  <c r="AH1737" i="2" s="1"/>
  <c r="AE1881" i="2"/>
  <c r="AH1881" i="2" s="1"/>
  <c r="AE730" i="2"/>
  <c r="AH730" i="2" s="1"/>
  <c r="AE1018" i="2"/>
  <c r="AH1018" i="2" s="1"/>
  <c r="AE1342" i="2"/>
  <c r="AH1342" i="2" s="1"/>
  <c r="AK1342" i="2" s="1"/>
  <c r="AE1666" i="2"/>
  <c r="AH1666" i="2" s="1"/>
  <c r="AJ1666" i="2" s="1"/>
  <c r="AE1918" i="2"/>
  <c r="AH1918" i="2" s="1"/>
  <c r="AI1918" i="2" s="1"/>
  <c r="AE887" i="2"/>
  <c r="AH887" i="2" s="1"/>
  <c r="AL887" i="2" s="1"/>
  <c r="AE1199" i="2"/>
  <c r="AH1199" i="2" s="1"/>
  <c r="AL1199" i="2" s="1"/>
  <c r="AE1403" i="2"/>
  <c r="AH1403" i="2" s="1"/>
  <c r="AE1619" i="2"/>
  <c r="AH1619" i="2" s="1"/>
  <c r="AE1883" i="2"/>
  <c r="AH1883" i="2" s="1"/>
  <c r="AE1505" i="2"/>
  <c r="AH1505" i="2" s="1"/>
  <c r="AI1505" i="2" s="1"/>
  <c r="AE1661" i="2"/>
  <c r="AH1661" i="2" s="1"/>
  <c r="AK1661" i="2" s="1"/>
  <c r="AE1817" i="2"/>
  <c r="AH1817" i="2" s="1"/>
  <c r="AK1817" i="2" s="1"/>
  <c r="AE1973" i="2"/>
  <c r="AH1973" i="2" s="1"/>
  <c r="AL1973" i="2" s="1"/>
  <c r="AE763" i="2"/>
  <c r="AH763" i="2" s="1"/>
  <c r="AE955" i="2"/>
  <c r="AH955" i="2" s="1"/>
  <c r="AE1171" i="2"/>
  <c r="AH1171" i="2" s="1"/>
  <c r="AE1387" i="2"/>
  <c r="AH1387" i="2" s="1"/>
  <c r="AJ1387" i="2" s="1"/>
  <c r="AE1579" i="2"/>
  <c r="AH1579" i="2" s="1"/>
  <c r="AE1771" i="2"/>
  <c r="AH1771" i="2" s="1"/>
  <c r="AJ1771" i="2" s="1"/>
  <c r="AE1963" i="2"/>
  <c r="AH1963" i="2" s="1"/>
  <c r="AL1963" i="2" s="1"/>
  <c r="AE816" i="2"/>
  <c r="AH816" i="2" s="1"/>
  <c r="AE1152" i="2"/>
  <c r="AH1152" i="2" s="1"/>
  <c r="AK1152" i="2" s="1"/>
  <c r="AE1632" i="2"/>
  <c r="AH1632" i="2" s="1"/>
  <c r="AI1632" i="2" s="1"/>
  <c r="AE1932" i="2"/>
  <c r="AH1932" i="2" s="1"/>
  <c r="AE786" i="2"/>
  <c r="AH786" i="2" s="1"/>
  <c r="AK786" i="2" s="1"/>
  <c r="AE980" i="2"/>
  <c r="AH980" i="2" s="1"/>
  <c r="AL980" i="2" s="1"/>
  <c r="AE1538" i="2"/>
  <c r="AH1538" i="2" s="1"/>
  <c r="AE1464" i="2"/>
  <c r="AH1464" i="2" s="1"/>
  <c r="AE1823" i="2"/>
  <c r="AH1823" i="2" s="1"/>
  <c r="AE708" i="2"/>
  <c r="AH708" i="2" s="1"/>
  <c r="AE1055" i="2"/>
  <c r="AH1055" i="2" s="1"/>
  <c r="AE1174" i="2"/>
  <c r="AH1174" i="2" s="1"/>
  <c r="AE1320" i="2"/>
  <c r="AH1320" i="2" s="1"/>
  <c r="AJ1320" i="2" s="1"/>
  <c r="AE1969" i="2"/>
  <c r="AH1969" i="2" s="1"/>
  <c r="AJ1969" i="2" s="1"/>
  <c r="AE1207" i="2"/>
  <c r="AH1207" i="2" s="1"/>
  <c r="AL1207" i="2" s="1"/>
  <c r="AE1548" i="2"/>
  <c r="AH1548" i="2" s="1"/>
  <c r="AJ1548" i="2" s="1"/>
  <c r="AE900" i="2"/>
  <c r="AH900" i="2" s="1"/>
  <c r="AI900" i="2" s="1"/>
  <c r="AE1596" i="2"/>
  <c r="AH1596" i="2" s="1"/>
  <c r="AE1121" i="2"/>
  <c r="AH1121" i="2" s="1"/>
  <c r="AE890" i="2"/>
  <c r="AH890" i="2" s="1"/>
  <c r="AI890" i="2" s="1"/>
  <c r="AE2028" i="2"/>
  <c r="AH2028" i="2" s="1"/>
  <c r="AJ2028" i="2" s="1"/>
  <c r="AL793" i="2"/>
  <c r="AI1905" i="2"/>
  <c r="AK1976" i="2"/>
  <c r="A1250" i="2"/>
  <c r="A1622" i="2"/>
  <c r="A1477" i="2"/>
  <c r="A1420" i="2"/>
  <c r="A1270" i="2"/>
  <c r="A1091" i="2"/>
  <c r="A1358" i="2"/>
  <c r="A769" i="2"/>
  <c r="A706" i="2"/>
  <c r="A875" i="2"/>
  <c r="A1597" i="2"/>
  <c r="A1162" i="2"/>
  <c r="A695" i="2"/>
  <c r="A1192" i="2"/>
  <c r="A926" i="2"/>
  <c r="A1427" i="2"/>
  <c r="A1672" i="2"/>
  <c r="A1682" i="2"/>
  <c r="A889" i="2"/>
  <c r="A1775" i="2"/>
  <c r="A1703" i="2"/>
  <c r="A1189" i="2"/>
  <c r="A1490" i="2"/>
  <c r="A1489" i="2"/>
  <c r="A937" i="2"/>
  <c r="A1778" i="2"/>
  <c r="A2005" i="2"/>
  <c r="A1399" i="2"/>
  <c r="A1922" i="2"/>
  <c r="A690" i="2"/>
  <c r="A1946" i="2"/>
  <c r="A1847" i="2"/>
  <c r="A1343" i="2"/>
  <c r="A925" i="2"/>
  <c r="A1446" i="2"/>
  <c r="A1235" i="2"/>
  <c r="A1949" i="2"/>
  <c r="A1015" i="2"/>
  <c r="A950" i="2"/>
  <c r="A1220" i="2"/>
  <c r="A1070" i="2"/>
  <c r="A1573" i="2"/>
  <c r="A1646" i="2"/>
  <c r="A1244" i="2"/>
  <c r="A1754" i="2"/>
  <c r="A1085" i="2"/>
  <c r="A1895" i="2"/>
  <c r="A1561" i="2"/>
  <c r="A1730" i="2"/>
  <c r="A1870" i="2"/>
  <c r="A1338" i="2"/>
  <c r="A1463" i="2"/>
  <c r="A709" i="2"/>
  <c r="A1897" i="2"/>
  <c r="A1484" i="2"/>
  <c r="A1082" i="2"/>
  <c r="A1414" i="2"/>
  <c r="A1079" i="2"/>
  <c r="A1609" i="2"/>
  <c r="A1216" i="2"/>
  <c r="A1624" i="2"/>
  <c r="A1429" i="2"/>
  <c r="A1462" i="2"/>
  <c r="A979" i="2"/>
  <c r="A1798" i="2"/>
  <c r="A1658" i="2"/>
  <c r="A1465" i="2"/>
  <c r="A1379" i="2"/>
  <c r="A811" i="2"/>
  <c r="A1747" i="2"/>
  <c r="A834" i="2"/>
  <c r="A1756" i="2"/>
  <c r="A1114" i="2"/>
  <c r="A718" i="2"/>
  <c r="A1312" i="2"/>
  <c r="A1885" i="2"/>
  <c r="A1441" i="2"/>
  <c r="A1898" i="2"/>
  <c r="A1030" i="2"/>
  <c r="A1534" i="2"/>
  <c r="A1259" i="2"/>
  <c r="A1010" i="2"/>
  <c r="A1321" i="2"/>
  <c r="A886" i="2"/>
  <c r="A1109" i="2"/>
  <c r="A1354" i="2"/>
  <c r="A707" i="2"/>
  <c r="A805" i="2"/>
  <c r="A1315" i="2"/>
  <c r="A1673" i="2"/>
  <c r="A1339" i="2"/>
  <c r="A781" i="2"/>
  <c r="A1912" i="2"/>
  <c r="A1360" i="2"/>
  <c r="A1438" i="2"/>
  <c r="A1225" i="2"/>
  <c r="A1298" i="2"/>
  <c r="A994" i="2"/>
  <c r="A1631" i="2"/>
  <c r="A2009" i="2"/>
  <c r="A1273" i="2"/>
  <c r="A1268" i="2"/>
  <c r="A1285" i="2"/>
  <c r="A841" i="2"/>
  <c r="A1366" i="2"/>
  <c r="A818" i="2"/>
  <c r="A1504" i="2"/>
  <c r="A1150" i="2"/>
  <c r="A1034" i="2"/>
  <c r="A1033" i="2"/>
  <c r="A1426" i="2"/>
  <c r="A1583" i="2"/>
  <c r="A1384" i="2"/>
  <c r="A1337" i="2"/>
  <c r="A1400" i="2"/>
  <c r="A1054" i="2"/>
  <c r="A1607" i="2"/>
  <c r="A1501" i="2"/>
  <c r="A1586" i="2"/>
  <c r="A1846" i="2"/>
  <c r="A1151" i="2"/>
  <c r="A1553" i="2"/>
  <c r="A1910" i="2"/>
  <c r="A755" i="2"/>
  <c r="A1514" i="2"/>
  <c r="A1921" i="2"/>
  <c r="A1011" i="2"/>
  <c r="A1513" i="2"/>
  <c r="A1549" i="2"/>
  <c r="A1970" i="2"/>
  <c r="A1750" i="2"/>
  <c r="A827" i="2"/>
  <c r="A750" i="2"/>
  <c r="A1478" i="2"/>
  <c r="A1763" i="2"/>
  <c r="A877" i="2"/>
  <c r="A961" i="2"/>
  <c r="A1333" i="2"/>
  <c r="A1718" i="2"/>
  <c r="A986" i="2"/>
  <c r="A1130" i="2"/>
  <c r="A1606" i="2"/>
  <c r="A1562" i="2"/>
  <c r="A778" i="2"/>
  <c r="A2006" i="2"/>
  <c r="A923" i="2"/>
  <c r="A1310" i="2"/>
  <c r="A1409" i="2"/>
  <c r="A1814" i="2"/>
  <c r="A1267" i="2"/>
  <c r="A1848" i="2"/>
  <c r="A1175" i="2"/>
  <c r="A1752" i="2"/>
  <c r="A1184" i="2"/>
  <c r="A1964" i="2"/>
  <c r="A1667" i="2"/>
  <c r="A1645" i="2"/>
  <c r="A814" i="2"/>
  <c r="A734" i="2"/>
  <c r="A1009" i="2"/>
  <c r="A1093" i="2"/>
  <c r="A1394" i="2"/>
  <c r="A1364" i="2"/>
  <c r="A1357" i="2"/>
  <c r="A848" i="2"/>
  <c r="A839" i="2"/>
  <c r="A995" i="2"/>
  <c r="A1770" i="2"/>
  <c r="A1657" i="2"/>
  <c r="A1981" i="2"/>
  <c r="A1993" i="2"/>
  <c r="A850" i="2"/>
  <c r="A908" i="2"/>
  <c r="A1210" i="2"/>
  <c r="A1966" i="2"/>
  <c r="A992" i="2"/>
  <c r="A1871" i="2"/>
  <c r="A1105" i="2"/>
  <c r="A1792" i="2"/>
  <c r="A1842" i="2"/>
  <c r="A1535" i="2"/>
  <c r="A1896" i="2"/>
  <c r="A1873" i="2"/>
  <c r="A1201" i="2"/>
  <c r="A872" i="2"/>
  <c r="A1861" i="2"/>
  <c r="A1498" i="2"/>
  <c r="A1165" i="2"/>
  <c r="A1052" i="2"/>
  <c r="A862" i="2"/>
  <c r="A1942" i="2"/>
  <c r="A1933" i="2"/>
  <c r="A1850" i="2"/>
  <c r="A1141" i="2"/>
  <c r="A745" i="2"/>
  <c r="A1715" i="2"/>
  <c r="A949" i="2"/>
  <c r="A1110" i="2"/>
  <c r="A1822" i="2"/>
  <c r="A1934" i="2"/>
  <c r="A752" i="2"/>
  <c r="A1482" i="2"/>
  <c r="A938" i="2"/>
  <c r="A754" i="2"/>
  <c r="A1610" i="2"/>
  <c r="A922" i="2"/>
  <c r="A1862" i="2"/>
  <c r="A1234" i="2"/>
  <c r="A1726" i="2"/>
  <c r="A719" i="2"/>
  <c r="A1801" i="2"/>
  <c r="A1894" i="2"/>
  <c r="A1187" i="2"/>
  <c r="A1825" i="2"/>
  <c r="A1147" i="2"/>
  <c r="AK852" i="2" l="1"/>
  <c r="AJ852" i="2"/>
  <c r="AL852" i="2"/>
  <c r="AJ1078" i="2"/>
  <c r="AI1563" i="2"/>
  <c r="AJ939" i="2"/>
  <c r="AJ1976" i="2"/>
  <c r="AJ1510" i="2"/>
  <c r="AI1516" i="2"/>
  <c r="AI1218" i="2"/>
  <c r="AL705" i="2"/>
  <c r="AI1560" i="2"/>
  <c r="AJ1866" i="2"/>
  <c r="AL983" i="2"/>
  <c r="AJ1313" i="2"/>
  <c r="AJ806" i="2"/>
  <c r="AK1615" i="2"/>
  <c r="AK1332" i="2"/>
  <c r="AK1905" i="2"/>
  <c r="AI1332" i="2"/>
  <c r="AK1786" i="2"/>
  <c r="AK1182" i="2"/>
  <c r="AL1182" i="2"/>
  <c r="AJ2018" i="2"/>
  <c r="AI1575" i="2"/>
  <c r="AI1799" i="2"/>
  <c r="AL1575" i="2"/>
  <c r="AL1485" i="2"/>
  <c r="AL1976" i="2"/>
  <c r="AK1648" i="2"/>
  <c r="AJ1563" i="2"/>
  <c r="AL1905" i="2"/>
  <c r="AL1131" i="2"/>
  <c r="AI1369" i="2"/>
  <c r="AK1218" i="2"/>
  <c r="AJ1136" i="2"/>
  <c r="AK1027" i="2"/>
  <c r="AL1218" i="2"/>
  <c r="AJ1988" i="2"/>
  <c r="AI1988" i="2"/>
  <c r="AI1019" i="2"/>
  <c r="AI956" i="2"/>
  <c r="AJ1019" i="2"/>
  <c r="AK1988" i="2"/>
  <c r="AK1019" i="2"/>
  <c r="AJ1940" i="2"/>
  <c r="AJ1540" i="2"/>
  <c r="AJ1255" i="2"/>
  <c r="AL1398" i="2"/>
  <c r="AL1077" i="2"/>
  <c r="AL1202" i="2"/>
  <c r="AI1202" i="2"/>
  <c r="AI1077" i="2"/>
  <c r="AK1202" i="2"/>
  <c r="AL1851" i="2"/>
  <c r="AI1851" i="2"/>
  <c r="AI1246" i="2"/>
  <c r="AJ1851" i="2"/>
  <c r="AI1078" i="2"/>
  <c r="AK1739" i="2"/>
  <c r="AK1878" i="2"/>
  <c r="AJ1878" i="2"/>
  <c r="AL917" i="2"/>
  <c r="AI1878" i="2"/>
  <c r="AJ1733" i="2"/>
  <c r="AI1124" i="2"/>
  <c r="AL2018" i="2"/>
  <c r="AI1086" i="2"/>
  <c r="AJ1511" i="2"/>
  <c r="AK824" i="2"/>
  <c r="AI2016" i="2"/>
  <c r="AI1818" i="2"/>
  <c r="AK1507" i="2"/>
  <c r="AJ749" i="2"/>
  <c r="AL2016" i="2"/>
  <c r="AJ829" i="2"/>
  <c r="AK1131" i="2"/>
  <c r="AI1117" i="2"/>
  <c r="AK711" i="2"/>
  <c r="AJ876" i="2"/>
  <c r="AK917" i="2"/>
  <c r="AI1107" i="2"/>
  <c r="AJ1659" i="2"/>
  <c r="AJ1106" i="2"/>
  <c r="AI2001" i="2"/>
  <c r="AI973" i="2"/>
  <c r="AI711" i="2"/>
  <c r="AJ803" i="2"/>
  <c r="AL1335" i="2"/>
  <c r="AJ917" i="2"/>
  <c r="AK1623" i="2"/>
  <c r="AJ1999" i="2"/>
  <c r="AK1818" i="2"/>
  <c r="AL1502" i="2"/>
  <c r="AI2018" i="2"/>
  <c r="AI1677" i="2"/>
  <c r="AI1402" i="2"/>
  <c r="AI1423" i="2"/>
  <c r="AJ1423" i="2"/>
  <c r="AI1327" i="2"/>
  <c r="AL1913" i="2"/>
  <c r="AL1548" i="2"/>
  <c r="AJ1329" i="2"/>
  <c r="AJ1635" i="2"/>
  <c r="AI1630" i="2"/>
  <c r="AI1980" i="2"/>
  <c r="AL939" i="2"/>
  <c r="AJ780" i="2"/>
  <c r="AK1969" i="2"/>
  <c r="AL1402" i="2"/>
  <c r="AJ1004" i="2"/>
  <c r="AI939" i="2"/>
  <c r="AK1588" i="2"/>
  <c r="AK1531" i="2"/>
  <c r="AJ1213" i="2"/>
  <c r="AL1666" i="2"/>
  <c r="AJ1531" i="2"/>
  <c r="AJ1167" i="2"/>
  <c r="AI1576" i="2"/>
  <c r="AL1937" i="2"/>
  <c r="AK1659" i="2"/>
  <c r="AI1864" i="2"/>
  <c r="AI758" i="2"/>
  <c r="AK1293" i="2"/>
  <c r="AL1864" i="2"/>
  <c r="AL753" i="2"/>
  <c r="AI1435" i="2"/>
  <c r="AI929" i="2"/>
  <c r="AJ1293" i="2"/>
  <c r="AL1063" i="2"/>
  <c r="AI819" i="2"/>
  <c r="AJ1122" i="2"/>
  <c r="AK1598" i="2"/>
  <c r="AI1852" i="2"/>
  <c r="AK785" i="2"/>
  <c r="AK1751" i="2"/>
  <c r="AL1453" i="2"/>
  <c r="AI1063" i="2"/>
  <c r="AJ1578" i="2"/>
  <c r="AL1435" i="2"/>
  <c r="AJ1709" i="2"/>
  <c r="AL1852" i="2"/>
  <c r="AI1376" i="2"/>
  <c r="AI1948" i="2"/>
  <c r="AI785" i="2"/>
  <c r="AK1954" i="2"/>
  <c r="AL837" i="2"/>
  <c r="AL1709" i="2"/>
  <c r="AK1709" i="2"/>
  <c r="AJ1852" i="2"/>
  <c r="AJ1191" i="2"/>
  <c r="AK1611" i="2"/>
  <c r="AJ844" i="2"/>
  <c r="AL1300" i="2"/>
  <c r="AL2031" i="2"/>
  <c r="AI846" i="2"/>
  <c r="AI887" i="2"/>
  <c r="AL822" i="2"/>
  <c r="AJ1347" i="2"/>
  <c r="AL758" i="2"/>
  <c r="AL910" i="2"/>
  <c r="AL1038" i="2"/>
  <c r="AL748" i="2"/>
  <c r="AI1293" i="2"/>
  <c r="AK1864" i="2"/>
  <c r="AJ1153" i="2"/>
  <c r="AK1063" i="2"/>
  <c r="AK1423" i="2"/>
  <c r="AJ785" i="2"/>
  <c r="AL1836" i="2"/>
  <c r="AK1522" i="2"/>
  <c r="AK1929" i="2"/>
  <c r="AL1654" i="2"/>
  <c r="AI1132" i="2"/>
  <c r="AJ1038" i="2"/>
  <c r="AL1047" i="2"/>
  <c r="AK1402" i="2"/>
  <c r="AK696" i="2"/>
  <c r="AI1038" i="2"/>
  <c r="AK860" i="2"/>
  <c r="AI860" i="2"/>
  <c r="AJ860" i="2"/>
  <c r="AL860" i="2"/>
  <c r="AK1005" i="2"/>
  <c r="AI1005" i="2"/>
  <c r="AL1376" i="2"/>
  <c r="AJ1916" i="2"/>
  <c r="AL988" i="2"/>
  <c r="AI1860" i="2"/>
  <c r="AI1781" i="2"/>
  <c r="AI1352" i="2"/>
  <c r="AK932" i="2"/>
  <c r="AK1039" i="2"/>
  <c r="AI1824" i="2"/>
  <c r="AL798" i="2"/>
  <c r="AK1509" i="2"/>
  <c r="AL869" i="2"/>
  <c r="AK1127" i="2"/>
  <c r="AJ786" i="2"/>
  <c r="AI1675" i="2"/>
  <c r="AL904" i="2"/>
  <c r="AL2003" i="2"/>
  <c r="AK1824" i="2"/>
  <c r="AK1887" i="2"/>
  <c r="AJ1126" i="2"/>
  <c r="AI1127" i="2"/>
  <c r="AJ1558" i="2"/>
  <c r="AL1385" i="2"/>
  <c r="AK1149" i="2"/>
  <c r="AK1675" i="2"/>
  <c r="AK1352" i="2"/>
  <c r="AL1066" i="2"/>
  <c r="AL1539" i="2"/>
  <c r="AI870" i="2"/>
  <c r="AJ985" i="2"/>
  <c r="AL1352" i="2"/>
  <c r="AI1453" i="2"/>
  <c r="AJ1322" i="2"/>
  <c r="AK715" i="2"/>
  <c r="AI869" i="2"/>
  <c r="AJ1860" i="2"/>
  <c r="AK1781" i="2"/>
  <c r="AJ1039" i="2"/>
  <c r="AJ869" i="2"/>
  <c r="AL2007" i="2"/>
  <c r="AL1127" i="2"/>
  <c r="AJ1493" i="2"/>
  <c r="AJ976" i="2"/>
  <c r="AI1888" i="2"/>
  <c r="AL1751" i="2"/>
  <c r="AK1821" i="2"/>
  <c r="AL1246" i="2"/>
  <c r="AK1543" i="2"/>
  <c r="AL844" i="2"/>
  <c r="AJ1276" i="2"/>
  <c r="AK1740" i="2"/>
  <c r="AI2012" i="2"/>
  <c r="AK1888" i="2"/>
  <c r="AI2007" i="2"/>
  <c r="AJ1904" i="2"/>
  <c r="AI824" i="2"/>
  <c r="AL1412" i="2"/>
  <c r="AK1277" i="2"/>
  <c r="AK1453" i="2"/>
  <c r="AJ1790" i="2"/>
  <c r="AJ2001" i="2"/>
  <c r="AJ904" i="2"/>
  <c r="AJ1821" i="2"/>
  <c r="AI912" i="2"/>
  <c r="AK1246" i="2"/>
  <c r="AJ727" i="2"/>
  <c r="AL847" i="2"/>
  <c r="AL803" i="2"/>
  <c r="AL1410" i="2"/>
  <c r="AL1888" i="2"/>
  <c r="AJ1761" i="2"/>
  <c r="AJ2007" i="2"/>
  <c r="AJ824" i="2"/>
  <c r="AL1675" i="2"/>
  <c r="AL1860" i="2"/>
  <c r="AL1039" i="2"/>
  <c r="AK1385" i="2"/>
  <c r="AI1509" i="2"/>
  <c r="AI1558" i="2"/>
  <c r="AL1381" i="2"/>
  <c r="AK1007" i="2"/>
  <c r="AI1149" i="2"/>
  <c r="AJ1099" i="2"/>
  <c r="AJ1073" i="2"/>
  <c r="AI1965" i="2"/>
  <c r="AL1965" i="2"/>
  <c r="AI1821" i="2"/>
  <c r="AL870" i="2"/>
  <c r="AK792" i="2"/>
  <c r="AI792" i="2"/>
  <c r="AL1919" i="2"/>
  <c r="AI957" i="2"/>
  <c r="AI803" i="2"/>
  <c r="AL1308" i="2"/>
  <c r="AI1963" i="2"/>
  <c r="AK1779" i="2"/>
  <c r="AL1098" i="2"/>
  <c r="AL1950" i="2"/>
  <c r="AK844" i="2"/>
  <c r="AK1654" i="2"/>
  <c r="AK1376" i="2"/>
  <c r="AL1781" i="2"/>
  <c r="AI1385" i="2"/>
  <c r="AJ1824" i="2"/>
  <c r="AK1581" i="2"/>
  <c r="AJ1965" i="2"/>
  <c r="AJ1008" i="2"/>
  <c r="AJ870" i="2"/>
  <c r="AI1378" i="2"/>
  <c r="AI797" i="2"/>
  <c r="AJ1751" i="2"/>
  <c r="AI907" i="2"/>
  <c r="AI1689" i="2"/>
  <c r="AK1099" i="2"/>
  <c r="AJ1627" i="2"/>
  <c r="AK1627" i="2"/>
  <c r="AL913" i="2"/>
  <c r="AI913" i="2"/>
  <c r="AI879" i="2"/>
  <c r="AJ1084" i="2"/>
  <c r="AI1084" i="2"/>
  <c r="AI1804" i="2"/>
  <c r="AK1804" i="2"/>
  <c r="AL1663" i="2"/>
  <c r="AK1663" i="2"/>
  <c r="AJ693" i="2"/>
  <c r="AK1307" i="2"/>
  <c r="AI1307" i="2"/>
  <c r="AL1554" i="2"/>
  <c r="AI1554" i="2"/>
  <c r="AL749" i="2"/>
  <c r="AI749" i="2"/>
  <c r="AL1629" i="2"/>
  <c r="AJ1629" i="2"/>
  <c r="AI1629" i="2"/>
  <c r="AJ928" i="2"/>
  <c r="AK928" i="2"/>
  <c r="AI1051" i="2"/>
  <c r="AJ1051" i="2"/>
  <c r="AJ702" i="2"/>
  <c r="AK702" i="2"/>
  <c r="AJ685" i="2"/>
  <c r="AL685" i="2"/>
  <c r="AL1685" i="2"/>
  <c r="AI1685" i="2"/>
  <c r="AL1711" i="2"/>
  <c r="AI1711" i="2"/>
  <c r="AK1372" i="2"/>
  <c r="AI1372" i="2"/>
  <c r="AL721" i="2"/>
  <c r="AJ721" i="2"/>
  <c r="AI721" i="2"/>
  <c r="AI998" i="2"/>
  <c r="AK998" i="2"/>
  <c r="AI1303" i="2"/>
  <c r="AK861" i="2"/>
  <c r="AL861" i="2"/>
  <c r="AL688" i="2"/>
  <c r="AK688" i="2"/>
  <c r="AL1924" i="2"/>
  <c r="AK1924" i="2"/>
  <c r="AJ1924" i="2"/>
  <c r="AJ1219" i="2"/>
  <c r="AK1219" i="2"/>
  <c r="AL1655" i="2"/>
  <c r="AK1655" i="2"/>
  <c r="AI1655" i="2"/>
  <c r="AI1753" i="2"/>
  <c r="AK1753" i="2"/>
  <c r="AK919" i="2"/>
  <c r="AJ919" i="2"/>
  <c r="AI919" i="2"/>
  <c r="AK1886" i="2"/>
  <c r="AL1738" i="2"/>
  <c r="AJ1901" i="2"/>
  <c r="AL1901" i="2"/>
  <c r="AK1901" i="2"/>
  <c r="AI1901" i="2"/>
  <c r="AJ1962" i="2"/>
  <c r="AK1738" i="2"/>
  <c r="AJ887" i="2"/>
  <c r="AK1554" i="2"/>
  <c r="AL1284" i="2"/>
  <c r="AJ748" i="2"/>
  <c r="AI748" i="2"/>
  <c r="AK1254" i="2"/>
  <c r="AI1254" i="2"/>
  <c r="AK1832" i="2"/>
  <c r="AJ1832" i="2"/>
  <c r="AI1832" i="2"/>
  <c r="AI1046" i="2"/>
  <c r="AJ1046" i="2"/>
  <c r="AK1046" i="2"/>
  <c r="AL1046" i="2"/>
  <c r="AI692" i="2"/>
  <c r="AI723" i="2"/>
  <c r="AK723" i="2"/>
  <c r="AL1979" i="2"/>
  <c r="AK1979" i="2"/>
  <c r="AI1979" i="2"/>
  <c r="AI1471" i="2"/>
  <c r="AL1471" i="2"/>
  <c r="AI2035" i="2"/>
  <c r="AK2035" i="2"/>
  <c r="AL2035" i="2"/>
  <c r="AK1126" i="2"/>
  <c r="AL1126" i="2"/>
  <c r="AK1785" i="2"/>
  <c r="AL1785" i="2"/>
  <c r="AI1785" i="2"/>
  <c r="AK692" i="2"/>
  <c r="AL1722" i="2"/>
  <c r="AK1722" i="2"/>
  <c r="AI1773" i="2"/>
  <c r="AK1773" i="2"/>
  <c r="AJ1720" i="2"/>
  <c r="AL1720" i="2"/>
  <c r="AI837" i="2"/>
  <c r="AI1665" i="2"/>
  <c r="AK837" i="2"/>
  <c r="AJ1361" i="2"/>
  <c r="AI1998" i="2"/>
  <c r="AJ1998" i="2"/>
  <c r="AL836" i="2"/>
  <c r="AJ836" i="2"/>
  <c r="AL899" i="2"/>
  <c r="AI1720" i="2"/>
  <c r="AI901" i="2"/>
  <c r="AI1448" i="2"/>
  <c r="AL984" i="2"/>
  <c r="AJ1492" i="2"/>
  <c r="AJ771" i="2"/>
  <c r="AK771" i="2"/>
  <c r="AJ1512" i="2"/>
  <c r="AL1512" i="2"/>
  <c r="AJ1788" i="2"/>
  <c r="AL1788" i="2"/>
  <c r="AI1674" i="2"/>
  <c r="AL1674" i="2"/>
  <c r="AK1674" i="2"/>
  <c r="AI2030" i="2"/>
  <c r="AL1962" i="2"/>
  <c r="AK873" i="2"/>
  <c r="AL693" i="2"/>
  <c r="AL1509" i="2"/>
  <c r="AI1738" i="2"/>
  <c r="AL1458" i="2"/>
  <c r="AJ1448" i="2"/>
  <c r="AK1649" i="2"/>
  <c r="AJ1724" i="2"/>
  <c r="AL1724" i="2"/>
  <c r="AI1962" i="2"/>
  <c r="AI1663" i="2"/>
  <c r="AI2023" i="2"/>
  <c r="AI1999" i="2"/>
  <c r="AJ1655" i="2"/>
  <c r="AL1594" i="2"/>
  <c r="AJ1131" i="2"/>
  <c r="AK857" i="2"/>
  <c r="AK1536" i="2"/>
  <c r="AI851" i="2"/>
  <c r="AL2028" i="2"/>
  <c r="AI1706" i="2"/>
  <c r="AJ946" i="2"/>
  <c r="AL946" i="2"/>
  <c r="AI1843" i="2"/>
  <c r="AL1843" i="2"/>
  <c r="AK1280" i="2"/>
  <c r="AL1280" i="2"/>
  <c r="AJ1280" i="2"/>
  <c r="AI1602" i="2"/>
  <c r="AJ1602" i="2"/>
  <c r="AL692" i="2"/>
  <c r="AL1668" i="2"/>
  <c r="AJ1668" i="2"/>
  <c r="AI693" i="2"/>
  <c r="AJ1986" i="2"/>
  <c r="AI1986" i="2"/>
  <c r="AJ2035" i="2"/>
  <c r="AL1739" i="2"/>
  <c r="AJ1025" i="2"/>
  <c r="AI861" i="2"/>
  <c r="AK2023" i="2"/>
  <c r="AL1999" i="2"/>
  <c r="AK1986" i="2"/>
  <c r="AI1954" i="2"/>
  <c r="AJ1886" i="2"/>
  <c r="AJ957" i="2"/>
  <c r="AK957" i="2"/>
  <c r="AL1701" i="2"/>
  <c r="AK1701" i="2"/>
  <c r="AI1900" i="2"/>
  <c r="AL1900" i="2"/>
  <c r="AK1410" i="2"/>
  <c r="AI1410" i="2"/>
  <c r="AK1975" i="2"/>
  <c r="AL1975" i="2"/>
  <c r="AI1975" i="2"/>
  <c r="AL1496" i="2"/>
  <c r="AJ1496" i="2"/>
  <c r="AK1496" i="2"/>
  <c r="AI1496" i="2"/>
  <c r="AJ993" i="2"/>
  <c r="AJ1992" i="2"/>
  <c r="AL1992" i="2"/>
  <c r="AL1652" i="2"/>
  <c r="AJ1652" i="2"/>
  <c r="AK1652" i="2"/>
  <c r="AI1652" i="2"/>
  <c r="AL723" i="2"/>
  <c r="AL936" i="2"/>
  <c r="AL919" i="2"/>
  <c r="AK744" i="2"/>
  <c r="AL1651" i="2"/>
  <c r="AK887" i="2"/>
  <c r="AK1900" i="2"/>
  <c r="AL1190" i="2"/>
  <c r="AK1190" i="2"/>
  <c r="AI1311" i="2"/>
  <c r="AI1739" i="2"/>
  <c r="AJ1843" i="2"/>
  <c r="AL1986" i="2"/>
  <c r="AL1954" i="2"/>
  <c r="AJ1471" i="2"/>
  <c r="AL1832" i="2"/>
  <c r="AI1886" i="2"/>
  <c r="AK1909" i="2"/>
  <c r="AI1294" i="2"/>
  <c r="AL1294" i="2"/>
  <c r="AL1327" i="2"/>
  <c r="AJ1327" i="2"/>
  <c r="AI1411" i="2"/>
  <c r="AL1411" i="2"/>
  <c r="AL1874" i="2"/>
  <c r="AI1874" i="2"/>
  <c r="AJ1939" i="2"/>
  <c r="AL1939" i="2"/>
  <c r="AL1138" i="2"/>
  <c r="AJ1138" i="2"/>
  <c r="AJ975" i="2"/>
  <c r="AL975" i="2"/>
  <c r="AI975" i="2"/>
  <c r="AK975" i="2"/>
  <c r="AL1615" i="2"/>
  <c r="AI1615" i="2"/>
  <c r="AJ1551" i="2"/>
  <c r="AL1551" i="2"/>
  <c r="AI1551" i="2"/>
  <c r="AL801" i="2"/>
  <c r="AI801" i="2"/>
  <c r="AJ801" i="2"/>
  <c r="AI793" i="2"/>
  <c r="AK793" i="2"/>
  <c r="AI849" i="2"/>
  <c r="AJ1611" i="2"/>
  <c r="AJ1435" i="2"/>
  <c r="AJ1149" i="2"/>
  <c r="AK743" i="2"/>
  <c r="AL792" i="2"/>
  <c r="AI1404" i="2"/>
  <c r="AI1156" i="2"/>
  <c r="AI786" i="2"/>
  <c r="AK1973" i="2"/>
  <c r="AK826" i="2"/>
  <c r="AL826" i="2"/>
  <c r="AJ826" i="2"/>
  <c r="AJ726" i="2"/>
  <c r="AI726" i="2"/>
  <c r="AK726" i="2"/>
  <c r="AL726" i="2"/>
  <c r="AI1679" i="2"/>
  <c r="AJ1679" i="2"/>
  <c r="AK1679" i="2"/>
  <c r="AL1679" i="2"/>
  <c r="AI1359" i="2"/>
  <c r="AL1359" i="2"/>
  <c r="AK1359" i="2"/>
  <c r="AJ1359" i="2"/>
  <c r="AI1856" i="2"/>
  <c r="AK1856" i="2"/>
  <c r="AL1856" i="2"/>
  <c r="AJ1856" i="2"/>
  <c r="AK977" i="2"/>
  <c r="AI977" i="2"/>
  <c r="AL1984" i="2"/>
  <c r="AJ1984" i="2"/>
  <c r="AL765" i="2"/>
  <c r="AJ765" i="2"/>
  <c r="AL1196" i="2"/>
  <c r="AJ1196" i="2"/>
  <c r="AK1196" i="2"/>
  <c r="AI1196" i="2"/>
  <c r="AK813" i="2"/>
  <c r="AJ813" i="2"/>
  <c r="AJ1111" i="2"/>
  <c r="AK1111" i="2"/>
  <c r="AK1883" i="2"/>
  <c r="AI1883" i="2"/>
  <c r="AJ1845" i="2"/>
  <c r="AK1845" i="2"/>
  <c r="AI1568" i="2"/>
  <c r="AK1568" i="2"/>
  <c r="AI1495" i="2"/>
  <c r="AL1495" i="2"/>
  <c r="AJ1495" i="2"/>
  <c r="AK1328" i="2"/>
  <c r="AL1328" i="2"/>
  <c r="AL1253" i="2"/>
  <c r="AI1253" i="2"/>
  <c r="AK1253" i="2"/>
  <c r="AK2032" i="2"/>
  <c r="AI2032" i="2"/>
  <c r="AI1716" i="2"/>
  <c r="AK1716" i="2"/>
  <c r="AI865" i="2"/>
  <c r="AK865" i="2"/>
  <c r="AK1853" i="2"/>
  <c r="AL1853" i="2"/>
  <c r="AI1853" i="2"/>
  <c r="AI1518" i="2"/>
  <c r="AK1518" i="2"/>
  <c r="AJ1959" i="2"/>
  <c r="AL1959" i="2"/>
  <c r="AK1959" i="2"/>
  <c r="AI1454" i="2"/>
  <c r="AJ1454" i="2"/>
  <c r="AL1454" i="2"/>
  <c r="AL1481" i="2"/>
  <c r="AJ1481" i="2"/>
  <c r="AK1481" i="2"/>
  <c r="AK1927" i="2"/>
  <c r="AJ1927" i="2"/>
  <c r="AL1927" i="2"/>
  <c r="AI1927" i="2"/>
  <c r="AK1295" i="2"/>
  <c r="AI1295" i="2"/>
  <c r="AJ1295" i="2"/>
  <c r="AI1616" i="2"/>
  <c r="AJ1616" i="2"/>
  <c r="AL1616" i="2"/>
  <c r="AK1616" i="2"/>
  <c r="AJ1783" i="2"/>
  <c r="AK1783" i="2"/>
  <c r="AI1783" i="2"/>
  <c r="AL1783" i="2"/>
  <c r="AI1243" i="2"/>
  <c r="AL1243" i="2"/>
  <c r="AK1541" i="2"/>
  <c r="AJ1541" i="2"/>
  <c r="AL1350" i="2"/>
  <c r="AI1350" i="2"/>
  <c r="AK1348" i="2"/>
  <c r="AJ1935" i="2"/>
  <c r="AI1935" i="2"/>
  <c r="AL1974" i="2"/>
  <c r="AJ1974" i="2"/>
  <c r="AI1844" i="2"/>
  <c r="AL1844" i="2"/>
  <c r="AL1808" i="2"/>
  <c r="AK1808" i="2"/>
  <c r="AK851" i="2"/>
  <c r="AJ851" i="2"/>
  <c r="AK855" i="2"/>
  <c r="AL855" i="2"/>
  <c r="AK981" i="2"/>
  <c r="AL981" i="2"/>
  <c r="AL1036" i="2"/>
  <c r="AI1036" i="2"/>
  <c r="AL1759" i="2"/>
  <c r="AI1741" i="2"/>
  <c r="AI1221" i="2"/>
  <c r="AJ1221" i="2"/>
  <c r="AJ1139" i="2"/>
  <c r="AL1139" i="2"/>
  <c r="AI1319" i="2"/>
  <c r="AJ1319" i="2"/>
  <c r="AI1300" i="2"/>
  <c r="AK1300" i="2"/>
  <c r="AJ810" i="2"/>
  <c r="AK810" i="2"/>
  <c r="AJ1005" i="2"/>
  <c r="AL1005" i="2"/>
  <c r="AK1261" i="2"/>
  <c r="AI1261" i="2"/>
  <c r="AJ1261" i="2"/>
  <c r="AL1261" i="2"/>
  <c r="AJ1100" i="2"/>
  <c r="AK1100" i="2"/>
  <c r="AI1140" i="2"/>
  <c r="AL1140" i="2"/>
  <c r="AI1968" i="2"/>
  <c r="AJ1968" i="2"/>
  <c r="AK1968" i="2"/>
  <c r="AJ971" i="2"/>
  <c r="AL971" i="2"/>
  <c r="AK971" i="2"/>
  <c r="AI971" i="2"/>
  <c r="AK1836" i="2"/>
  <c r="AJ963" i="2"/>
  <c r="AI2020" i="2"/>
  <c r="AL2020" i="2"/>
  <c r="AL1434" i="2"/>
  <c r="AJ1434" i="2"/>
  <c r="AK1434" i="2"/>
  <c r="AI1434" i="2"/>
  <c r="AI1469" i="2"/>
  <c r="AK1469" i="2"/>
  <c r="AK1209" i="2"/>
  <c r="AI1209" i="2"/>
  <c r="AJ959" i="2"/>
  <c r="AK959" i="2"/>
  <c r="AJ1967" i="2"/>
  <c r="AI1967" i="2"/>
  <c r="AK1967" i="2"/>
  <c r="AI981" i="2"/>
  <c r="AK1243" i="2"/>
  <c r="AK1447" i="2"/>
  <c r="AK1350" i="2"/>
  <c r="AI2008" i="2"/>
  <c r="AJ2008" i="2"/>
  <c r="AI1938" i="2"/>
  <c r="AK1938" i="2"/>
  <c r="AJ1938" i="2"/>
  <c r="AK1473" i="2"/>
  <c r="AJ1473" i="2"/>
  <c r="AI1473" i="2"/>
  <c r="AL2026" i="2"/>
  <c r="AI2026" i="2"/>
  <c r="AK2026" i="2"/>
  <c r="AL1173" i="2"/>
  <c r="AI1173" i="2"/>
  <c r="AJ1173" i="2"/>
  <c r="AL1486" i="2"/>
  <c r="AL1447" i="2"/>
  <c r="AJ1370" i="2"/>
  <c r="AL1370" i="2"/>
  <c r="AI1952" i="2"/>
  <c r="AJ1952" i="2"/>
  <c r="AK1952" i="2"/>
  <c r="AL1952" i="2"/>
  <c r="AL963" i="2"/>
  <c r="AI1193" i="2"/>
  <c r="AJ1447" i="2"/>
  <c r="AK1313" i="2"/>
  <c r="AI1185" i="2"/>
  <c r="AJ865" i="2"/>
  <c r="AJ1336" i="2"/>
  <c r="AL1336" i="2"/>
  <c r="AL1240" i="2"/>
  <c r="AI1240" i="2"/>
  <c r="AK1240" i="2"/>
  <c r="AJ1240" i="2"/>
  <c r="AJ1908" i="2"/>
  <c r="AI1908" i="2"/>
  <c r="AK1908" i="2"/>
  <c r="AJ1245" i="2"/>
  <c r="AL1245" i="2"/>
  <c r="AL1810" i="2"/>
  <c r="AJ1810" i="2"/>
  <c r="AK1662" i="2"/>
  <c r="AJ1662" i="2"/>
  <c r="AI1662" i="2"/>
  <c r="AK2024" i="2"/>
  <c r="AI2024" i="2"/>
  <c r="AL2024" i="2"/>
  <c r="AL1078" i="2"/>
  <c r="AI1810" i="2"/>
  <c r="AL1459" i="2"/>
  <c r="AL1193" i="2"/>
  <c r="AI829" i="2"/>
  <c r="AL810" i="2"/>
  <c r="AK2021" i="2"/>
  <c r="AI1313" i="2"/>
  <c r="AK1840" i="2"/>
  <c r="AJ1306" i="2"/>
  <c r="AK921" i="2"/>
  <c r="AJ807" i="2"/>
  <c r="AL1776" i="2"/>
  <c r="AK1436" i="2"/>
  <c r="AI1436" i="2"/>
  <c r="AJ1436" i="2"/>
  <c r="AI940" i="2"/>
  <c r="AK940" i="2"/>
  <c r="AJ940" i="2"/>
  <c r="AI799" i="2"/>
  <c r="AK799" i="2"/>
  <c r="AJ1683" i="2"/>
  <c r="AK1683" i="2"/>
  <c r="AI1644" i="2"/>
  <c r="AJ1644" i="2"/>
  <c r="AL1644" i="2"/>
  <c r="AJ1868" i="2"/>
  <c r="AK1868" i="2"/>
  <c r="AL1324" i="2"/>
  <c r="AK1324" i="2"/>
  <c r="AL1628" i="2"/>
  <c r="AJ1628" i="2"/>
  <c r="AI816" i="2"/>
  <c r="AK816" i="2"/>
  <c r="AJ885" i="2"/>
  <c r="AI885" i="2"/>
  <c r="AI1328" i="2"/>
  <c r="AL1168" i="2"/>
  <c r="AJ1168" i="2"/>
  <c r="AJ1552" i="2"/>
  <c r="AK1552" i="2"/>
  <c r="AI1168" i="2"/>
  <c r="AJ1158" i="2"/>
  <c r="AI1158" i="2"/>
  <c r="AK1158" i="2"/>
  <c r="AL1158" i="2"/>
  <c r="AI1641" i="2"/>
  <c r="AK1641" i="2"/>
  <c r="AJ1641" i="2"/>
  <c r="AL1641" i="2"/>
  <c r="AJ1226" i="2"/>
  <c r="AL1226" i="2"/>
  <c r="AK1226" i="2"/>
  <c r="AI1226" i="2"/>
  <c r="AK1168" i="2"/>
  <c r="AI1481" i="2"/>
  <c r="AL1437" i="2"/>
  <c r="AJ1437" i="2"/>
  <c r="AI1437" i="2"/>
  <c r="AK1437" i="2"/>
  <c r="AL1133" i="2"/>
  <c r="AI1133" i="2"/>
  <c r="AK968" i="2"/>
  <c r="AI968" i="2"/>
  <c r="AL731" i="2"/>
  <c r="AI731" i="2"/>
  <c r="AL831" i="2"/>
  <c r="AK831" i="2"/>
  <c r="AJ831" i="2"/>
  <c r="AI831" i="2"/>
  <c r="AJ1353" i="2"/>
  <c r="AK1353" i="2"/>
  <c r="AK1759" i="2"/>
  <c r="AI1564" i="2"/>
  <c r="AK1564" i="2"/>
  <c r="AL1930" i="2"/>
  <c r="AI1930" i="2"/>
  <c r="AJ1930" i="2"/>
  <c r="AL1274" i="2"/>
  <c r="AK1274" i="2"/>
  <c r="AJ1508" i="2"/>
  <c r="AK1508" i="2"/>
  <c r="AI1508" i="2"/>
  <c r="AI1582" i="2"/>
  <c r="AL1582" i="2"/>
  <c r="AL835" i="2"/>
  <c r="AJ835" i="2"/>
  <c r="AK1708" i="2"/>
  <c r="AJ1708" i="2"/>
  <c r="AK963" i="2"/>
  <c r="AK1303" i="2"/>
  <c r="AL1303" i="2"/>
  <c r="AL1375" i="2"/>
  <c r="AK1375" i="2"/>
  <c r="AL1626" i="2"/>
  <c r="AK1626" i="2"/>
  <c r="AI1626" i="2"/>
  <c r="AI1094" i="2"/>
  <c r="AJ1094" i="2"/>
  <c r="AI1001" i="2"/>
  <c r="AL1001" i="2"/>
  <c r="AK1001" i="2"/>
  <c r="AJ1243" i="2"/>
  <c r="AL1288" i="2"/>
  <c r="AK1538" i="2"/>
  <c r="AL1538" i="2"/>
  <c r="AI1029" i="2"/>
  <c r="AL1029" i="2"/>
  <c r="AJ1029" i="2"/>
  <c r="AL1503" i="2"/>
  <c r="AI1503" i="2"/>
  <c r="AJ1503" i="2"/>
  <c r="AI903" i="2"/>
  <c r="AJ903" i="2"/>
  <c r="AK903" i="2"/>
  <c r="AL903" i="2"/>
  <c r="AJ1020" i="2"/>
  <c r="AK1020" i="2"/>
  <c r="AK1460" i="2"/>
  <c r="AI1460" i="2"/>
  <c r="AI1784" i="2"/>
  <c r="AK1784" i="2"/>
  <c r="AK1043" i="2"/>
  <c r="AJ1043" i="2"/>
  <c r="AL1043" i="2"/>
  <c r="AI1043" i="2"/>
  <c r="AL912" i="2"/>
  <c r="AJ912" i="2"/>
  <c r="AK1140" i="2"/>
  <c r="AI1836" i="2"/>
  <c r="AK1205" i="2"/>
  <c r="AI1205" i="2"/>
  <c r="AL1205" i="2"/>
  <c r="AJ1205" i="2"/>
  <c r="AJ1140" i="2"/>
  <c r="AJ855" i="2"/>
  <c r="AJ981" i="2"/>
  <c r="AL1295" i="2"/>
  <c r="AK1494" i="2"/>
  <c r="AJ1840" i="2"/>
  <c r="AI1139" i="2"/>
  <c r="AI921" i="2"/>
  <c r="AJ1926" i="2"/>
  <c r="AI1956" i="2"/>
  <c r="AL1956" i="2"/>
  <c r="AK1956" i="2"/>
  <c r="AJ1956" i="2"/>
  <c r="AJ1681" i="2"/>
  <c r="AI1681" i="2"/>
  <c r="AL1681" i="2"/>
  <c r="AL1469" i="2"/>
  <c r="AI1459" i="2"/>
  <c r="AK1454" i="2"/>
  <c r="AI1840" i="2"/>
  <c r="AL921" i="2"/>
  <c r="AK1603" i="2"/>
  <c r="AI1603" i="2"/>
  <c r="AI1012" i="2"/>
  <c r="AJ1012" i="2"/>
  <c r="AK1686" i="2"/>
  <c r="AJ1686" i="2"/>
  <c r="AL1686" i="2"/>
  <c r="AI1686" i="2"/>
  <c r="AK1810" i="2"/>
  <c r="AK1459" i="2"/>
  <c r="AK1193" i="2"/>
  <c r="AL829" i="2"/>
  <c r="AI810" i="2"/>
  <c r="AI959" i="2"/>
  <c r="AK1456" i="2"/>
  <c r="AL1456" i="2"/>
  <c r="AL775" i="2"/>
  <c r="AJ775" i="2"/>
  <c r="AI775" i="2"/>
  <c r="AK775" i="2"/>
  <c r="AL1712" i="2"/>
  <c r="AI1712" i="2"/>
  <c r="AK1712" i="2"/>
  <c r="AI854" i="2"/>
  <c r="AK854" i="2"/>
  <c r="AL1746" i="2"/>
  <c r="AK1746" i="2"/>
  <c r="AI1746" i="2"/>
  <c r="AL788" i="2"/>
  <c r="AJ788" i="2"/>
  <c r="AI788" i="2"/>
  <c r="AJ853" i="2"/>
  <c r="AL853" i="2"/>
  <c r="AJ1944" i="2"/>
  <c r="AK1944" i="2"/>
  <c r="AI1944" i="2"/>
  <c r="AJ716" i="2"/>
  <c r="AK716" i="2"/>
  <c r="AI716" i="2"/>
  <c r="AJ1640" i="2"/>
  <c r="AK1640" i="2"/>
  <c r="AL1640" i="2"/>
  <c r="AI868" i="2"/>
  <c r="AJ868" i="2"/>
  <c r="AK868" i="2"/>
  <c r="AK840" i="2"/>
  <c r="AL840" i="2"/>
  <c r="AI840" i="2"/>
  <c r="AI1248" i="2"/>
  <c r="AJ1248" i="2"/>
  <c r="AK1248" i="2"/>
  <c r="AJ1746" i="2"/>
  <c r="AL1248" i="2"/>
  <c r="AJ1575" i="2"/>
  <c r="AI1055" i="2"/>
  <c r="AK1055" i="2"/>
  <c r="AJ1669" i="2"/>
  <c r="AL1669" i="2"/>
  <c r="AI1669" i="2"/>
  <c r="AK1669" i="2"/>
  <c r="AK1302" i="2"/>
  <c r="AJ1302" i="2"/>
  <c r="AL1590" i="2"/>
  <c r="AK1590" i="2"/>
  <c r="AJ1697" i="2"/>
  <c r="AI1697" i="2"/>
  <c r="AK779" i="2"/>
  <c r="AI779" i="2"/>
  <c r="AJ1799" i="2"/>
  <c r="AL1799" i="2"/>
  <c r="AL1758" i="2"/>
  <c r="AJ1758" i="2"/>
  <c r="AL1124" i="2"/>
  <c r="AJ1124" i="2"/>
  <c r="AI1480" i="2"/>
  <c r="AK1480" i="2"/>
  <c r="AL1480" i="2"/>
  <c r="AJ1480" i="2"/>
  <c r="AK1528" i="2"/>
  <c r="AL1528" i="2"/>
  <c r="AJ1527" i="2"/>
  <c r="AK1527" i="2"/>
  <c r="AL1316" i="2"/>
  <c r="AJ1316" i="2"/>
  <c r="AI1316" i="2"/>
  <c r="AJ1696" i="2"/>
  <c r="AI1696" i="2"/>
  <c r="AL1301" i="2"/>
  <c r="AJ1301" i="2"/>
  <c r="AI1301" i="2"/>
  <c r="AK1301" i="2"/>
  <c r="AL2001" i="2"/>
  <c r="AI1590" i="2"/>
  <c r="AK1331" i="2"/>
  <c r="AJ2016" i="2"/>
  <c r="AJ847" i="2"/>
  <c r="AJ1287" i="2"/>
  <c r="AK1077" i="2"/>
  <c r="AL708" i="2"/>
  <c r="AJ708" i="2"/>
  <c r="AI708" i="2"/>
  <c r="AJ1593" i="2"/>
  <c r="AL1593" i="2"/>
  <c r="AK1830" i="2"/>
  <c r="AL1830" i="2"/>
  <c r="AI1830" i="2"/>
  <c r="AL1347" i="2"/>
  <c r="AK1347" i="2"/>
  <c r="AL1909" i="2"/>
  <c r="AI1909" i="2"/>
  <c r="AK1191" i="2"/>
  <c r="AI1191" i="2"/>
  <c r="AJ1284" i="2"/>
  <c r="AI1284" i="2"/>
  <c r="AL1492" i="2"/>
  <c r="AK1492" i="2"/>
  <c r="AK1711" i="2"/>
  <c r="AJ1711" i="2"/>
  <c r="AL1721" i="2"/>
  <c r="AJ1721" i="2"/>
  <c r="AK1721" i="2"/>
  <c r="AI1721" i="2"/>
  <c r="AL1702" i="2"/>
  <c r="AI1702" i="2"/>
  <c r="AK1702" i="2"/>
  <c r="AL1529" i="2"/>
  <c r="AI1529" i="2"/>
  <c r="AJ1529" i="2"/>
  <c r="AJ1977" i="2"/>
  <c r="AK1977" i="2"/>
  <c r="AK884" i="2"/>
  <c r="AL884" i="2"/>
  <c r="AJ884" i="2"/>
  <c r="AK1823" i="2"/>
  <c r="AJ1823" i="2"/>
  <c r="AJ1236" i="2"/>
  <c r="AL1236" i="2"/>
  <c r="AL1084" i="2"/>
  <c r="AK1084" i="2"/>
  <c r="AJ1044" i="2"/>
  <c r="AI1044" i="2"/>
  <c r="AJ1623" i="2"/>
  <c r="AI1623" i="2"/>
  <c r="AJ1982" i="2"/>
  <c r="AK853" i="2"/>
  <c r="AL1579" i="2"/>
  <c r="AJ1579" i="2"/>
  <c r="AK1579" i="2"/>
  <c r="AJ1289" i="2"/>
  <c r="AL1289" i="2"/>
  <c r="AI1699" i="2"/>
  <c r="AJ1699" i="2"/>
  <c r="AJ934" i="2"/>
  <c r="AI934" i="2"/>
  <c r="AI1059" i="2"/>
  <c r="AJ1059" i="2"/>
  <c r="AL1088" i="2"/>
  <c r="AJ1088" i="2"/>
  <c r="AK1088" i="2"/>
  <c r="AJ1102" i="2"/>
  <c r="AL1102" i="2"/>
  <c r="AI1530" i="2"/>
  <c r="AL1530" i="2"/>
  <c r="AJ1530" i="2"/>
  <c r="AK1530" i="2"/>
  <c r="AI1102" i="2"/>
  <c r="AK847" i="2"/>
  <c r="AI853" i="2"/>
  <c r="AJ1237" i="2"/>
  <c r="AK1237" i="2"/>
  <c r="AI1237" i="2"/>
  <c r="AL1422" i="2"/>
  <c r="AK1422" i="2"/>
  <c r="AL712" i="2"/>
  <c r="AI712" i="2"/>
  <c r="AJ712" i="2"/>
  <c r="AL779" i="2"/>
  <c r="AJ1899" i="2"/>
  <c r="AK712" i="2"/>
  <c r="AK1102" i="2"/>
  <c r="AL1944" i="2"/>
  <c r="AL1527" i="2"/>
  <c r="AK788" i="2"/>
  <c r="AJ779" i="2"/>
  <c r="AJ1590" i="2"/>
  <c r="AJ1412" i="2"/>
  <c r="AI1412" i="2"/>
  <c r="AK1920" i="2"/>
  <c r="AI1920" i="2"/>
  <c r="AL905" i="2"/>
  <c r="AJ905" i="2"/>
  <c r="AK905" i="2"/>
  <c r="AI705" i="2"/>
  <c r="AK705" i="2"/>
  <c r="AK999" i="2"/>
  <c r="AJ999" i="2"/>
  <c r="AK1819" i="2"/>
  <c r="AI1819" i="2"/>
  <c r="AK1762" i="2"/>
  <c r="AI1762" i="2"/>
  <c r="AL1762" i="2"/>
  <c r="AK1559" i="2"/>
  <c r="AJ1559" i="2"/>
  <c r="AL1559" i="2"/>
  <c r="AJ1543" i="2"/>
  <c r="AL1278" i="2"/>
  <c r="AL1563" i="2"/>
  <c r="AJ1613" i="2"/>
  <c r="AI1613" i="2"/>
  <c r="AK1994" i="2"/>
  <c r="AL1994" i="2"/>
  <c r="AJ688" i="2"/>
  <c r="AI688" i="2"/>
  <c r="AJ838" i="2"/>
  <c r="AI838" i="2"/>
  <c r="AL838" i="2"/>
  <c r="AL1132" i="2"/>
  <c r="AJ711" i="2"/>
  <c r="AI1879" i="2"/>
  <c r="AI904" i="2"/>
  <c r="AJ1332" i="2"/>
  <c r="AK1849" i="2"/>
  <c r="AK1843" i="2"/>
  <c r="AI1138" i="2"/>
  <c r="AL1957" i="2"/>
  <c r="AL697" i="2"/>
  <c r="AI697" i="2"/>
  <c r="AJ970" i="2"/>
  <c r="AL970" i="2"/>
  <c r="AK970" i="2"/>
  <c r="AI1929" i="2"/>
  <c r="AJ1929" i="2"/>
  <c r="AJ1161" i="2"/>
  <c r="AI1161" i="2"/>
  <c r="AK1161" i="2"/>
  <c r="AL1330" i="2"/>
  <c r="AJ1330" i="2"/>
  <c r="AK1330" i="2"/>
  <c r="AJ1839" i="2"/>
  <c r="AL1839" i="2"/>
  <c r="AI1919" i="2"/>
  <c r="AK1919" i="2"/>
  <c r="AL1183" i="2"/>
  <c r="AK1183" i="2"/>
  <c r="AI795" i="2"/>
  <c r="AK795" i="2"/>
  <c r="AK1939" i="2"/>
  <c r="AI1939" i="2"/>
  <c r="AJ998" i="2"/>
  <c r="AL1613" i="2"/>
  <c r="AJ1132" i="2"/>
  <c r="AK1608" i="2"/>
  <c r="AI1608" i="2"/>
  <c r="AL1608" i="2"/>
  <c r="AK1951" i="2"/>
  <c r="AJ1951" i="2"/>
  <c r="AL1951" i="2"/>
  <c r="AI1951" i="2"/>
  <c r="AL1688" i="2"/>
  <c r="AK1688" i="2"/>
  <c r="AJ1428" i="2"/>
  <c r="AK1428" i="2"/>
  <c r="AL1857" i="2"/>
  <c r="AI1857" i="2"/>
  <c r="AJ1491" i="2"/>
  <c r="AK1491" i="2"/>
  <c r="AI1194" i="2"/>
  <c r="AL1194" i="2"/>
  <c r="AK1194" i="2"/>
  <c r="AJ1194" i="2"/>
  <c r="AI1499" i="2"/>
  <c r="AK1499" i="2"/>
  <c r="AK2011" i="2"/>
  <c r="AI2011" i="2"/>
  <c r="AJ1525" i="2"/>
  <c r="AK1525" i="2"/>
  <c r="AL1525" i="2"/>
  <c r="AI1525" i="2"/>
  <c r="AK1172" i="2"/>
  <c r="AL1172" i="2"/>
  <c r="AL2037" i="2"/>
  <c r="AK2037" i="2"/>
  <c r="AJ2037" i="2"/>
  <c r="AI2037" i="2"/>
  <c r="AL1032" i="2"/>
  <c r="AK1032" i="2"/>
  <c r="AK1774" i="2"/>
  <c r="AL1774" i="2"/>
  <c r="AJ1774" i="2"/>
  <c r="AI1774" i="2"/>
  <c r="AI764" i="2"/>
  <c r="AJ764" i="2"/>
  <c r="AI1363" i="2"/>
  <c r="AL1363" i="2"/>
  <c r="AJ1075" i="2"/>
  <c r="AI1075" i="2"/>
  <c r="AL1075" i="2"/>
  <c r="AK1075" i="2"/>
  <c r="AK1614" i="2"/>
  <c r="AI1614" i="2"/>
  <c r="AL1614" i="2"/>
  <c r="AJ1614" i="2"/>
  <c r="AL1401" i="2"/>
  <c r="AI1401" i="2"/>
  <c r="AK1401" i="2"/>
  <c r="AJ1401" i="2"/>
  <c r="AJ704" i="2"/>
  <c r="AL704" i="2"/>
  <c r="AK704" i="2"/>
  <c r="AJ1705" i="2"/>
  <c r="AL1705" i="2"/>
  <c r="AK1705" i="2"/>
  <c r="AI1705" i="2"/>
  <c r="AI703" i="2"/>
  <c r="AK703" i="2"/>
  <c r="AL703" i="2"/>
  <c r="AL1143" i="2"/>
  <c r="AK1143" i="2"/>
  <c r="AI1143" i="2"/>
  <c r="AI1283" i="2"/>
  <c r="AK1283" i="2"/>
  <c r="AJ1283" i="2"/>
  <c r="AJ1707" i="2"/>
  <c r="AI1707" i="2"/>
  <c r="AJ1386" i="2"/>
  <c r="AI1386" i="2"/>
  <c r="AK1386" i="2"/>
  <c r="AL1386" i="2"/>
  <c r="AK948" i="2"/>
  <c r="AJ948" i="2"/>
  <c r="AJ1487" i="2"/>
  <c r="AL1487" i="2"/>
  <c r="AK1487" i="2"/>
  <c r="AJ1143" i="2"/>
  <c r="AI1345" i="2"/>
  <c r="AL1617" i="2"/>
  <c r="AJ1617" i="2"/>
  <c r="AJ1915" i="2"/>
  <c r="AL1915" i="2"/>
  <c r="AK1915" i="2"/>
  <c r="AJ1112" i="2"/>
  <c r="AK1112" i="2"/>
  <c r="AL1262" i="2"/>
  <c r="AK1262" i="2"/>
  <c r="AI1262" i="2"/>
  <c r="AJ1262" i="2"/>
  <c r="AK1826" i="2"/>
  <c r="AJ1826" i="2"/>
  <c r="AL741" i="2"/>
  <c r="AJ845" i="2"/>
  <c r="AL1026" i="2"/>
  <c r="AI1650" i="2"/>
  <c r="AJ1650" i="2"/>
  <c r="AL1650" i="2"/>
  <c r="AK1650" i="2"/>
  <c r="AK1735" i="2"/>
  <c r="AL1735" i="2"/>
  <c r="AI1735" i="2"/>
  <c r="AI1346" i="2"/>
  <c r="AK1346" i="2"/>
  <c r="AL1346" i="2"/>
  <c r="AI1621" i="2"/>
  <c r="AJ1621" i="2"/>
  <c r="AK835" i="2"/>
  <c r="AL1451" i="2"/>
  <c r="AI1869" i="2"/>
  <c r="AL1869" i="2"/>
  <c r="AK1071" i="2"/>
  <c r="AI1071" i="2"/>
  <c r="AL902" i="2"/>
  <c r="AI902" i="2"/>
  <c r="AK1858" i="2"/>
  <c r="AI1858" i="2"/>
  <c r="AK1767" i="2"/>
  <c r="AI1767" i="2"/>
  <c r="AK1264" i="2"/>
  <c r="AI1264" i="2"/>
  <c r="AJ1264" i="2"/>
  <c r="AL1264" i="2"/>
  <c r="AK1731" i="2"/>
  <c r="AJ1731" i="2"/>
  <c r="AJ1365" i="2"/>
  <c r="AL1365" i="2"/>
  <c r="AI1365" i="2"/>
  <c r="AI935" i="2"/>
  <c r="AJ935" i="2"/>
  <c r="AL935" i="2"/>
  <c r="AK935" i="2"/>
  <c r="AJ1767" i="2"/>
  <c r="AK1936" i="2"/>
  <c r="AL1737" i="2"/>
  <c r="AK1737" i="2"/>
  <c r="AJ1737" i="2"/>
  <c r="AI1737" i="2"/>
  <c r="AL1282" i="2"/>
  <c r="AI1282" i="2"/>
  <c r="AL1031" i="2"/>
  <c r="AK1031" i="2"/>
  <c r="AK1917" i="2"/>
  <c r="AI1917" i="2"/>
  <c r="AL1917" i="2"/>
  <c r="AL1618" i="2"/>
  <c r="AK832" i="2"/>
  <c r="AJ1036" i="2"/>
  <c r="AK2025" i="2"/>
  <c r="AK1121" i="2"/>
  <c r="AI1121" i="2"/>
  <c r="AJ1464" i="2"/>
  <c r="AI1464" i="2"/>
  <c r="AL1362" i="2"/>
  <c r="AJ1362" i="2"/>
  <c r="AK1362" i="2"/>
  <c r="AI1362" i="2"/>
  <c r="AL759" i="2"/>
  <c r="AI759" i="2"/>
  <c r="AK759" i="2"/>
  <c r="AJ759" i="2"/>
  <c r="AL1203" i="2"/>
  <c r="AI1203" i="2"/>
  <c r="AK1203" i="2"/>
  <c r="AJ1203" i="2"/>
  <c r="AK791" i="2"/>
  <c r="AJ791" i="2"/>
  <c r="AJ1526" i="2"/>
  <c r="AK1526" i="2"/>
  <c r="AK1766" i="2"/>
  <c r="AL1766" i="2"/>
  <c r="AJ1074" i="2"/>
  <c r="AK1074" i="2"/>
  <c r="AL1960" i="2"/>
  <c r="AI1960" i="2"/>
  <c r="AK1960" i="2"/>
  <c r="AI1252" i="2"/>
  <c r="AL1252" i="2"/>
  <c r="AK1252" i="2"/>
  <c r="AJ1252" i="2"/>
  <c r="AL1731" i="2"/>
  <c r="AI1691" i="2"/>
  <c r="AJ1917" i="2"/>
  <c r="AJ1485" i="2"/>
  <c r="AK1036" i="2"/>
  <c r="AL2025" i="2"/>
  <c r="AL948" i="2"/>
  <c r="AJ1346" i="2"/>
  <c r="AI1178" i="2"/>
  <c r="AK902" i="2"/>
  <c r="AK1699" i="2"/>
  <c r="AL1449" i="2"/>
  <c r="AK1449" i="2"/>
  <c r="AK808" i="2"/>
  <c r="AL808" i="2"/>
  <c r="AJ808" i="2"/>
  <c r="AK1523" i="2"/>
  <c r="AJ1523" i="2"/>
  <c r="AI1523" i="2"/>
  <c r="AL1523" i="2"/>
  <c r="AI1793" i="2"/>
  <c r="AJ1793" i="2"/>
  <c r="AL1407" i="2"/>
  <c r="AK1407" i="2"/>
  <c r="AI1407" i="2"/>
  <c r="AL1947" i="2"/>
  <c r="AK1947" i="2"/>
  <c r="AI1947" i="2"/>
  <c r="AJ1947" i="2"/>
  <c r="AJ1660" i="2"/>
  <c r="AL1660" i="2"/>
  <c r="AK1660" i="2"/>
  <c r="AI1660" i="2"/>
  <c r="AI1907" i="2"/>
  <c r="AK1907" i="2"/>
  <c r="AL1907" i="2"/>
  <c r="AJ1907" i="2"/>
  <c r="AL856" i="2"/>
  <c r="AI856" i="2"/>
  <c r="AK856" i="2"/>
  <c r="AJ856" i="2"/>
  <c r="AI947" i="2"/>
  <c r="AK947" i="2"/>
  <c r="AL947" i="2"/>
  <c r="AJ947" i="2"/>
  <c r="AL733" i="2"/>
  <c r="AI733" i="2"/>
  <c r="AI1760" i="2"/>
  <c r="AL1760" i="2"/>
  <c r="AI1506" i="2"/>
  <c r="AJ1506" i="2"/>
  <c r="AL1506" i="2"/>
  <c r="AL1283" i="2"/>
  <c r="AL1713" i="2"/>
  <c r="AJ1713" i="2"/>
  <c r="AK1180" i="2"/>
  <c r="AJ1180" i="2"/>
  <c r="AJ1735" i="2"/>
  <c r="AK931" i="2"/>
  <c r="AJ931" i="2"/>
  <c r="AL931" i="2"/>
  <c r="AI1731" i="2"/>
  <c r="AI1617" i="2"/>
  <c r="AI1485" i="2"/>
  <c r="AI2025" i="2"/>
  <c r="AI948" i="2"/>
  <c r="AL1081" i="2"/>
  <c r="AI1031" i="2"/>
  <c r="AJ900" i="2"/>
  <c r="AL900" i="2"/>
  <c r="AK900" i="2"/>
  <c r="AI1461" i="2"/>
  <c r="AK1461" i="2"/>
  <c r="AL1461" i="2"/>
  <c r="AJ1461" i="2"/>
  <c r="AI740" i="2"/>
  <c r="AJ740" i="2"/>
  <c r="AK740" i="2"/>
  <c r="AL740" i="2"/>
  <c r="AK1022" i="2"/>
  <c r="AJ1022" i="2"/>
  <c r="AK1119" i="2"/>
  <c r="AI1119" i="2"/>
  <c r="AL1119" i="2"/>
  <c r="AJ1119" i="2"/>
  <c r="AL1820" i="2"/>
  <c r="AI1820" i="2"/>
  <c r="AJ1820" i="2"/>
  <c r="AK1820" i="2"/>
  <c r="AK1643" i="2"/>
  <c r="AJ1643" i="2"/>
  <c r="AI770" i="2"/>
  <c r="AJ770" i="2"/>
  <c r="AL770" i="2"/>
  <c r="AI1936" i="2"/>
  <c r="AJ1936" i="2"/>
  <c r="AK874" i="2"/>
  <c r="AI874" i="2"/>
  <c r="AK1521" i="2"/>
  <c r="AL1521" i="2"/>
  <c r="AJ1728" i="2"/>
  <c r="AI1728" i="2"/>
  <c r="AL914" i="2"/>
  <c r="AJ914" i="2"/>
  <c r="AI914" i="2"/>
  <c r="AK914" i="2"/>
  <c r="AJ1812" i="2"/>
  <c r="AL1812" i="2"/>
  <c r="AJ1633" i="2"/>
  <c r="AK1633" i="2"/>
  <c r="AI1633" i="2"/>
  <c r="AL1633" i="2"/>
  <c r="AI1656" i="2"/>
  <c r="AK1656" i="2"/>
  <c r="AJ1656" i="2"/>
  <c r="AL974" i="2"/>
  <c r="AJ974" i="2"/>
  <c r="AI974" i="2"/>
  <c r="AI1811" i="2"/>
  <c r="AJ1811" i="2"/>
  <c r="AI835" i="2"/>
  <c r="AI1487" i="2"/>
  <c r="AJ1653" i="2"/>
  <c r="AI771" i="2"/>
  <c r="AL771" i="2"/>
  <c r="AL1006" i="2"/>
  <c r="AK1006" i="2"/>
  <c r="AK915" i="2"/>
  <c r="AJ915" i="2"/>
  <c r="AI915" i="2"/>
  <c r="AK1696" i="2"/>
  <c r="AL1696" i="2"/>
  <c r="AK1691" i="2"/>
  <c r="AL1050" i="2"/>
  <c r="AI1050" i="2"/>
  <c r="AK1050" i="2"/>
  <c r="AJ1050" i="2"/>
  <c r="AK1430" i="2"/>
  <c r="AJ1430" i="2"/>
  <c r="AI1430" i="2"/>
  <c r="AL1176" i="2"/>
  <c r="AJ1176" i="2"/>
  <c r="AK1176" i="2"/>
  <c r="AI1176" i="2"/>
  <c r="AL1319" i="2"/>
  <c r="AK1319" i="2"/>
  <c r="AJ1599" i="2"/>
  <c r="AI1599" i="2"/>
  <c r="AL1599" i="2"/>
  <c r="AI1021" i="2"/>
  <c r="AJ1021" i="2"/>
  <c r="AL794" i="2"/>
  <c r="AJ794" i="2"/>
  <c r="AI1765" i="2"/>
  <c r="AL1765" i="2"/>
  <c r="AJ1765" i="2"/>
  <c r="AK1765" i="2"/>
  <c r="AK1002" i="2"/>
  <c r="AJ1002" i="2"/>
  <c r="AI1002" i="2"/>
  <c r="AK741" i="2"/>
  <c r="AJ741" i="2"/>
  <c r="AL1882" i="2"/>
  <c r="AJ1882" i="2"/>
  <c r="AI1882" i="2"/>
  <c r="AK1882" i="2"/>
  <c r="AL1135" i="2"/>
  <c r="AI1135" i="2"/>
  <c r="AL1060" i="2"/>
  <c r="AJ1060" i="2"/>
  <c r="AI1060" i="2"/>
  <c r="AI967" i="2"/>
  <c r="AK967" i="2"/>
  <c r="AL967" i="2"/>
  <c r="AJ967" i="2"/>
  <c r="AI1854" i="2"/>
  <c r="AL1854" i="2"/>
  <c r="AI1188" i="2"/>
  <c r="AK1188" i="2"/>
  <c r="AL1188" i="2"/>
  <c r="AL725" i="2"/>
  <c r="AK725" i="2"/>
  <c r="AI725" i="2"/>
  <c r="AL1223" i="2"/>
  <c r="AJ1223" i="2"/>
  <c r="AI1223" i="2"/>
  <c r="AK1223" i="2"/>
  <c r="AJ1995" i="2"/>
  <c r="AI1995" i="2"/>
  <c r="AK1995" i="2"/>
  <c r="AK1340" i="2"/>
  <c r="AL1340" i="2"/>
  <c r="AI1340" i="2"/>
  <c r="AI724" i="2"/>
  <c r="AL724" i="2"/>
  <c r="AJ1266" i="2"/>
  <c r="AL1266" i="2"/>
  <c r="AK1266" i="2"/>
  <c r="AL1698" i="2"/>
  <c r="AK1698" i="2"/>
  <c r="AJ1698" i="2"/>
  <c r="AJ1560" i="2"/>
  <c r="AL1560" i="2"/>
  <c r="AI990" i="2"/>
  <c r="AJ990" i="2"/>
  <c r="AL990" i="2"/>
  <c r="AK990" i="2"/>
  <c r="AI1618" i="2"/>
  <c r="AI772" i="2"/>
  <c r="AK772" i="2"/>
  <c r="AL772" i="2"/>
  <c r="AJ772" i="2"/>
  <c r="AJ1547" i="2"/>
  <c r="AK1547" i="2"/>
  <c r="AL1547" i="2"/>
  <c r="AI930" i="2"/>
  <c r="AK930" i="2"/>
  <c r="AL930" i="2"/>
  <c r="AJ930" i="2"/>
  <c r="AL1728" i="2"/>
  <c r="AJ874" i="2"/>
  <c r="AJ1618" i="2"/>
  <c r="AI1643" i="2"/>
  <c r="AI1061" i="2"/>
  <c r="AK1061" i="2"/>
  <c r="AJ1061" i="2"/>
  <c r="AL1061" i="2"/>
  <c r="AI978" i="2"/>
  <c r="AJ978" i="2"/>
  <c r="AI1612" i="2"/>
  <c r="AJ1612" i="2"/>
  <c r="AL1779" i="2"/>
  <c r="AJ1779" i="2"/>
  <c r="AJ1224" i="2"/>
  <c r="AI1224" i="2"/>
  <c r="AK1224" i="2"/>
  <c r="AL1224" i="2"/>
  <c r="AI1217" i="2"/>
  <c r="AJ1217" i="2"/>
  <c r="AK1217" i="2"/>
  <c r="AL1217" i="2"/>
  <c r="AL830" i="2"/>
  <c r="AJ830" i="2"/>
  <c r="AI830" i="2"/>
  <c r="AI1450" i="2"/>
  <c r="AL1450" i="2"/>
  <c r="AK1450" i="2"/>
  <c r="AK733" i="2"/>
  <c r="AL874" i="2"/>
  <c r="AL882" i="2"/>
  <c r="AI1826" i="2"/>
  <c r="AL1212" i="2"/>
  <c r="AK1212" i="2"/>
  <c r="AJ1212" i="2"/>
  <c r="AI728" i="2"/>
  <c r="AJ728" i="2"/>
  <c r="AL728" i="2"/>
  <c r="AK728" i="2"/>
  <c r="AL1309" i="2"/>
  <c r="AJ1309" i="2"/>
  <c r="AJ1691" i="2"/>
  <c r="AK1471" i="2"/>
  <c r="AL1232" i="2"/>
  <c r="AJ1232" i="2"/>
  <c r="AL1064" i="2"/>
  <c r="AI1064" i="2"/>
  <c r="AJ1064" i="2"/>
  <c r="AK1585" i="2"/>
  <c r="AI1585" i="2"/>
  <c r="AJ1729" i="2"/>
  <c r="AK1729" i="2"/>
  <c r="AI1729" i="2"/>
  <c r="AL1729" i="2"/>
  <c r="AJ1183" i="2"/>
  <c r="AI1183" i="2"/>
  <c r="AL1890" i="2"/>
  <c r="AI1890" i="2"/>
  <c r="AK1890" i="2"/>
  <c r="AL1656" i="2"/>
  <c r="AJ1178" i="2"/>
  <c r="AI1945" i="2"/>
  <c r="AL1945" i="2"/>
  <c r="AK1945" i="2"/>
  <c r="AJ1945" i="2"/>
  <c r="AL1555" i="2"/>
  <c r="AJ1555" i="2"/>
  <c r="AI1555" i="2"/>
  <c r="AK1555" i="2"/>
  <c r="AI988" i="2"/>
  <c r="AJ988" i="2"/>
  <c r="AJ1340" i="2"/>
  <c r="AJ1031" i="2"/>
  <c r="AJ703" i="2"/>
  <c r="AK1060" i="2"/>
  <c r="AJ1854" i="2"/>
  <c r="AJ1081" i="2"/>
  <c r="AI1548" i="2"/>
  <c r="AK1548" i="2"/>
  <c r="AI955" i="2"/>
  <c r="AJ955" i="2"/>
  <c r="AI1521" i="2"/>
  <c r="AI931" i="2"/>
  <c r="AL1430" i="2"/>
  <c r="AK1365" i="2"/>
  <c r="AK1854" i="2"/>
  <c r="AI1759" i="2"/>
  <c r="AL1200" i="2"/>
  <c r="AK1197" i="2"/>
  <c r="AK997" i="2"/>
  <c r="AI997" i="2"/>
  <c r="AJ997" i="2"/>
  <c r="AJ911" i="2"/>
  <c r="AI911" i="2"/>
  <c r="AK1383" i="2"/>
  <c r="AJ1383" i="2"/>
  <c r="AL1211" i="2"/>
  <c r="AJ1211" i="2"/>
  <c r="AK1211" i="2"/>
  <c r="AI1231" i="2"/>
  <c r="AK1231" i="2"/>
  <c r="AJ1231" i="2"/>
  <c r="AL1231" i="2"/>
  <c r="AK1349" i="2"/>
  <c r="AI1349" i="2"/>
  <c r="AL1349" i="2"/>
  <c r="AK1764" i="2"/>
  <c r="AJ1764" i="2"/>
  <c r="AL1764" i="2"/>
  <c r="AI1764" i="2"/>
  <c r="AI893" i="2"/>
  <c r="AK893" i="2"/>
  <c r="AL1317" i="2"/>
  <c r="AK1317" i="2"/>
  <c r="AL1040" i="2"/>
  <c r="AK1040" i="2"/>
  <c r="AI1040" i="2"/>
  <c r="AJ1294" i="2"/>
  <c r="AK1294" i="2"/>
  <c r="AL1692" i="2"/>
  <c r="AJ1692" i="2"/>
  <c r="AK1574" i="2"/>
  <c r="AI1666" i="2"/>
  <c r="AK1666" i="2"/>
  <c r="AK787" i="2"/>
  <c r="AJ787" i="2"/>
  <c r="AI787" i="2"/>
  <c r="AJ1486" i="2"/>
  <c r="AK1486" i="2"/>
  <c r="AJ1304" i="2"/>
  <c r="AL1304" i="2"/>
  <c r="AK1044" i="2"/>
  <c r="AI1222" i="2"/>
  <c r="AL1222" i="2"/>
  <c r="AJ2022" i="2"/>
  <c r="AI2022" i="2"/>
  <c r="AI1794" i="2"/>
  <c r="AL1794" i="2"/>
  <c r="AJ1341" i="2"/>
  <c r="AL1341" i="2"/>
  <c r="AK798" i="2"/>
  <c r="AI798" i="2"/>
  <c r="AJ1195" i="2"/>
  <c r="AL1195" i="2"/>
  <c r="AI1027" i="2"/>
  <c r="AJ1027" i="2"/>
  <c r="AJ1305" i="2"/>
  <c r="AI1305" i="2"/>
  <c r="AI1651" i="2"/>
  <c r="AK1651" i="2"/>
  <c r="AJ1648" i="2"/>
  <c r="AL1648" i="2"/>
  <c r="AL1884" i="2"/>
  <c r="AJ1331" i="2"/>
  <c r="AJ956" i="2"/>
  <c r="AK708" i="2"/>
  <c r="AJ1920" i="2"/>
  <c r="AL1219" i="2"/>
  <c r="AL1920" i="2"/>
  <c r="AK1990" i="2"/>
  <c r="AL1678" i="2"/>
  <c r="AI1791" i="2"/>
  <c r="AJ1722" i="2"/>
  <c r="AL762" i="2"/>
  <c r="AI762" i="2"/>
  <c r="AJ762" i="2"/>
  <c r="AK1891" i="2"/>
  <c r="AL1891" i="2"/>
  <c r="AI1198" i="2"/>
  <c r="AJ1198" i="2"/>
  <c r="AI2021" i="2"/>
  <c r="AL2021" i="2"/>
  <c r="AK1472" i="2"/>
  <c r="AL1472" i="2"/>
  <c r="AI1472" i="2"/>
  <c r="AI1361" i="2"/>
  <c r="AK1361" i="2"/>
  <c r="AI1276" i="2"/>
  <c r="AK1276" i="2"/>
  <c r="AI1541" i="2"/>
  <c r="AL1541" i="2"/>
  <c r="AL1865" i="2"/>
  <c r="AK1865" i="2"/>
  <c r="AL865" i="2"/>
  <c r="AL942" i="2"/>
  <c r="AJ942" i="2"/>
  <c r="AI1249" i="2"/>
  <c r="AK1249" i="2"/>
  <c r="AL774" i="2"/>
  <c r="AJ774" i="2"/>
  <c r="AI774" i="2"/>
  <c r="AK774" i="2"/>
  <c r="AK1803" i="2"/>
  <c r="AL1803" i="2"/>
  <c r="AL766" i="2"/>
  <c r="AJ766" i="2"/>
  <c r="AK1058" i="2"/>
  <c r="AI1058" i="2"/>
  <c r="AJ1884" i="2"/>
  <c r="AI1219" i="2"/>
  <c r="AJ1058" i="2"/>
  <c r="AJ1222" i="2"/>
  <c r="AJ1589" i="2"/>
  <c r="AK1589" i="2"/>
  <c r="AI1589" i="2"/>
  <c r="AL1393" i="2"/>
  <c r="AI1393" i="2"/>
  <c r="AL901" i="2"/>
  <c r="AJ901" i="2"/>
  <c r="AK1287" i="2"/>
  <c r="AK2015" i="2"/>
  <c r="AJ2015" i="2"/>
  <c r="AJ1678" i="2"/>
  <c r="AI1678" i="2"/>
  <c r="AI942" i="2"/>
  <c r="AJ1458" i="2"/>
  <c r="AI1458" i="2"/>
  <c r="AJ799" i="2"/>
  <c r="AL799" i="2"/>
  <c r="AK766" i="2"/>
  <c r="AI1803" i="2"/>
  <c r="AK1305" i="2"/>
  <c r="AI766" i="2"/>
  <c r="AJ1973" i="2"/>
  <c r="AJ1805" i="2"/>
  <c r="AI1805" i="2"/>
  <c r="AK1306" i="2"/>
  <c r="AI1306" i="2"/>
  <c r="AJ1838" i="2"/>
  <c r="AL1838" i="2"/>
  <c r="AK2008" i="2"/>
  <c r="AL2008" i="2"/>
  <c r="AI946" i="2"/>
  <c r="AK946" i="2"/>
  <c r="AJ996" i="2"/>
  <c r="AL996" i="2"/>
  <c r="AI996" i="2"/>
  <c r="AJ1185" i="2"/>
  <c r="AL1185" i="2"/>
  <c r="AI737" i="2"/>
  <c r="AJ737" i="2"/>
  <c r="AI1356" i="2"/>
  <c r="AL1356" i="2"/>
  <c r="AJ1013" i="2"/>
  <c r="AI1013" i="2"/>
  <c r="AI1865" i="2"/>
  <c r="AJ1145" i="2"/>
  <c r="AI1145" i="2"/>
  <c r="AI987" i="2"/>
  <c r="AJ987" i="2"/>
  <c r="AI743" i="2"/>
  <c r="AL1287" i="2"/>
  <c r="AL1990" i="2"/>
  <c r="AI1722" i="2"/>
  <c r="AJ820" i="2"/>
  <c r="AL820" i="2"/>
  <c r="AK687" i="2"/>
  <c r="AL687" i="2"/>
  <c r="AL2012" i="2"/>
  <c r="AK2012" i="2"/>
  <c r="AI1884" i="2"/>
  <c r="AJ1990" i="2"/>
  <c r="AL1558" i="2"/>
  <c r="AK823" i="2"/>
  <c r="AK987" i="2"/>
  <c r="AL1013" i="2"/>
  <c r="AJ1249" i="2"/>
  <c r="AK1107" i="2"/>
  <c r="AI1317" i="2"/>
  <c r="AK1195" i="2"/>
  <c r="AI687" i="2"/>
  <c r="AL787" i="2"/>
  <c r="AK1963" i="2"/>
  <c r="AJ743" i="2"/>
  <c r="AI2029" i="2"/>
  <c r="AK765" i="2"/>
  <c r="AI765" i="2"/>
  <c r="AK1356" i="2"/>
  <c r="AJ1253" i="2"/>
  <c r="AJ2023" i="2"/>
  <c r="AJ1853" i="2"/>
  <c r="AJ1107" i="2"/>
  <c r="AI826" i="2"/>
  <c r="AJ1317" i="2"/>
  <c r="AI1982" i="2"/>
  <c r="AK1304" i="2"/>
  <c r="AJ687" i="2"/>
  <c r="AJ1963" i="2"/>
  <c r="AK1794" i="2"/>
  <c r="AL1448" i="2"/>
  <c r="AI1973" i="2"/>
  <c r="AL1092" i="2"/>
  <c r="AK1838" i="2"/>
  <c r="AL1044" i="2"/>
  <c r="AL1227" i="2"/>
  <c r="AK1227" i="2"/>
  <c r="AK1687" i="2"/>
  <c r="AI1687" i="2"/>
  <c r="AK1972" i="2"/>
  <c r="AI1972" i="2"/>
  <c r="AL1972" i="2"/>
  <c r="AL1904" i="2"/>
  <c r="AK1904" i="2"/>
  <c r="AJ797" i="2"/>
  <c r="AK797" i="2"/>
  <c r="AI1255" i="2"/>
  <c r="AK1255" i="2"/>
  <c r="AL1665" i="2"/>
  <c r="AK1665" i="2"/>
  <c r="AL1474" i="2"/>
  <c r="AJ1474" i="2"/>
  <c r="AK1474" i="2"/>
  <c r="AI1943" i="2"/>
  <c r="AJ1943" i="2"/>
  <c r="AK1139" i="2"/>
  <c r="AI2028" i="2"/>
  <c r="AK2028" i="2"/>
  <c r="AK1697" i="2"/>
  <c r="AL1697" i="2"/>
  <c r="AJ1375" i="2"/>
  <c r="AI1375" i="2"/>
  <c r="AJ1265" i="2"/>
  <c r="AI1265" i="2"/>
  <c r="AJ1948" i="2"/>
  <c r="AK1948" i="2"/>
  <c r="AJ1568" i="2"/>
  <c r="AL1568" i="2"/>
  <c r="AI1991" i="2"/>
  <c r="AK1991" i="2"/>
  <c r="AK780" i="2"/>
  <c r="AI780" i="2"/>
  <c r="AI1539" i="2"/>
  <c r="AK1539" i="2"/>
  <c r="AI983" i="2"/>
  <c r="AJ983" i="2"/>
  <c r="AJ1518" i="2"/>
  <c r="AL1518" i="2"/>
  <c r="AK1935" i="2"/>
  <c r="AL1935" i="2"/>
  <c r="AK753" i="2"/>
  <c r="AI753" i="2"/>
  <c r="AL1552" i="2"/>
  <c r="AI1552" i="2"/>
  <c r="AJ1776" i="2"/>
  <c r="AI1776" i="2"/>
  <c r="AL1247" i="2"/>
  <c r="AI1247" i="2"/>
  <c r="AK1980" i="2"/>
  <c r="AL1980" i="2"/>
  <c r="AK1957" i="2"/>
  <c r="AJ1957" i="2"/>
  <c r="AI800" i="2"/>
  <c r="AK1098" i="2"/>
  <c r="AI1611" i="2"/>
  <c r="AK1685" i="2"/>
  <c r="AJ1685" i="2"/>
  <c r="AI1479" i="2"/>
  <c r="AK2033" i="2"/>
  <c r="AL2033" i="2"/>
  <c r="AK1989" i="2"/>
  <c r="AI1989" i="2"/>
  <c r="AJ1989" i="2"/>
  <c r="AL1989" i="2"/>
  <c r="AL1214" i="2"/>
  <c r="AJ1214" i="2"/>
  <c r="AI1214" i="2"/>
  <c r="AK1214" i="2"/>
  <c r="AJ1566" i="2"/>
  <c r="AL1566" i="2"/>
  <c r="AI1566" i="2"/>
  <c r="AK1566" i="2"/>
  <c r="AK1789" i="2"/>
  <c r="AI1789" i="2"/>
  <c r="AL1789" i="2"/>
  <c r="AJ1789" i="2"/>
  <c r="AK2034" i="2"/>
  <c r="AL2034" i="2"/>
  <c r="AJ2034" i="2"/>
  <c r="AI2034" i="2"/>
  <c r="AK1693" i="2"/>
  <c r="AJ1693" i="2"/>
  <c r="AI1693" i="2"/>
  <c r="AL1693" i="2"/>
  <c r="AI989" i="2"/>
  <c r="AJ989" i="2"/>
  <c r="AL989" i="2"/>
  <c r="AL1444" i="2"/>
  <c r="AJ1444" i="2"/>
  <c r="AK1444" i="2"/>
  <c r="AI1444" i="2"/>
  <c r="AK1600" i="2"/>
  <c r="AJ1600" i="2"/>
  <c r="AI1600" i="2"/>
  <c r="AL1600" i="2"/>
  <c r="AI1829" i="2"/>
  <c r="AJ1829" i="2"/>
  <c r="AK1829" i="2"/>
  <c r="AL1829" i="2"/>
  <c r="AI1452" i="2"/>
  <c r="AJ1452" i="2"/>
  <c r="AJ1757" i="2"/>
  <c r="AL1757" i="2"/>
  <c r="AJ1732" i="2"/>
  <c r="AK1732" i="2"/>
  <c r="AJ1297" i="2"/>
  <c r="AL1297" i="2"/>
  <c r="AI1297" i="2"/>
  <c r="AK1297" i="2"/>
  <c r="AJ1076" i="2"/>
  <c r="AL1076" i="2"/>
  <c r="AI1605" i="2"/>
  <c r="AL1605" i="2"/>
  <c r="AJ1605" i="2"/>
  <c r="AJ969" i="2"/>
  <c r="AI969" i="2"/>
  <c r="AK969" i="2"/>
  <c r="AK1160" i="2"/>
  <c r="AI1987" i="2"/>
  <c r="AK1869" i="2"/>
  <c r="AK738" i="2"/>
  <c r="AL738" i="2"/>
  <c r="AI738" i="2"/>
  <c r="AI2004" i="2"/>
  <c r="AL2004" i="2"/>
  <c r="AK2004" i="2"/>
  <c r="AJ717" i="2"/>
  <c r="AI717" i="2"/>
  <c r="AL717" i="2"/>
  <c r="AI1056" i="2"/>
  <c r="AK1056" i="2"/>
  <c r="AL1056" i="2"/>
  <c r="AK1326" i="2"/>
  <c r="AI1326" i="2"/>
  <c r="AJ1544" i="2"/>
  <c r="AL966" i="2"/>
  <c r="AL1580" i="2"/>
  <c r="AK730" i="2"/>
  <c r="AL730" i="2"/>
  <c r="AK2010" i="2"/>
  <c r="AI2010" i="2"/>
  <c r="AL1186" i="2"/>
  <c r="AK1186" i="2"/>
  <c r="AI1872" i="2"/>
  <c r="AK1844" i="2"/>
  <c r="AK1839" i="2"/>
  <c r="AI1839" i="2"/>
  <c r="AL1564" i="2"/>
  <c r="AI1823" i="2"/>
  <c r="AL892" i="2"/>
  <c r="AJ1955" i="2"/>
  <c r="AI966" i="2"/>
  <c r="AJ1844" i="2"/>
  <c r="AJ2004" i="2"/>
  <c r="AL742" i="2"/>
  <c r="AJ1159" i="2"/>
  <c r="AJ1883" i="2"/>
  <c r="AK721" i="2"/>
  <c r="AL1977" i="2"/>
  <c r="AL1767" i="2"/>
  <c r="AK717" i="2"/>
  <c r="AJ1121" i="2"/>
  <c r="AL1121" i="2"/>
  <c r="AL941" i="2"/>
  <c r="AJ941" i="2"/>
  <c r="AI941" i="2"/>
  <c r="AL972" i="2"/>
  <c r="AJ972" i="2"/>
  <c r="AI972" i="2"/>
  <c r="AI1519" i="2"/>
  <c r="AL1519" i="2"/>
  <c r="AJ1827" i="2"/>
  <c r="AL1827" i="2"/>
  <c r="AI1827" i="2"/>
  <c r="AL833" i="2"/>
  <c r="AI833" i="2"/>
  <c r="AJ833" i="2"/>
  <c r="AL1621" i="2"/>
  <c r="AK1621" i="2"/>
  <c r="AL1094" i="2"/>
  <c r="AK1094" i="2"/>
  <c r="AJ1419" i="2"/>
  <c r="AL1419" i="2"/>
  <c r="AL1271" i="2"/>
  <c r="AJ1271" i="2"/>
  <c r="AI1271" i="2"/>
  <c r="AK1271" i="2"/>
  <c r="AJ1604" i="2"/>
  <c r="AK1604" i="2"/>
  <c r="AL1604" i="2"/>
  <c r="AI1863" i="2"/>
  <c r="AL1863" i="2"/>
  <c r="AJ1863" i="2"/>
  <c r="AK1863" i="2"/>
  <c r="AL1978" i="2"/>
  <c r="AI1978" i="2"/>
  <c r="AJ1134" i="2"/>
  <c r="AL1134" i="2"/>
  <c r="AL1397" i="2"/>
  <c r="AJ1397" i="2"/>
  <c r="AK1397" i="2"/>
  <c r="AJ1024" i="2"/>
  <c r="AI1024" i="2"/>
  <c r="AI2038" i="2"/>
  <c r="AJ2038" i="2"/>
  <c r="AL1392" i="2"/>
  <c r="AK1392" i="2"/>
  <c r="AI1392" i="2"/>
  <c r="AJ1392" i="2"/>
  <c r="AI916" i="2"/>
  <c r="AJ916" i="2"/>
  <c r="AJ1817" i="2"/>
  <c r="AI1817" i="2"/>
  <c r="AK1408" i="2"/>
  <c r="AL1408" i="2"/>
  <c r="AK929" i="2"/>
  <c r="AJ929" i="2"/>
  <c r="AL897" i="2"/>
  <c r="AK897" i="2"/>
  <c r="AL1097" i="2"/>
  <c r="AI1097" i="2"/>
  <c r="AL1053" i="2"/>
  <c r="AK1053" i="2"/>
  <c r="AI1053" i="2"/>
  <c r="AK736" i="2"/>
  <c r="AJ736" i="2"/>
  <c r="AI1544" i="2"/>
  <c r="AL2038" i="2"/>
  <c r="AK817" i="2"/>
  <c r="AJ1869" i="2"/>
  <c r="AJ1152" i="2"/>
  <c r="AL1152" i="2"/>
  <c r="AK1958" i="2"/>
  <c r="AI1958" i="2"/>
  <c r="AL1577" i="2"/>
  <c r="AJ1577" i="2"/>
  <c r="AK1395" i="2"/>
  <c r="AI1395" i="2"/>
  <c r="AL1395" i="2"/>
  <c r="AJ1395" i="2"/>
  <c r="AL1817" i="2"/>
  <c r="AK1134" i="2"/>
  <c r="AK1834" i="2"/>
  <c r="AL1834" i="2"/>
  <c r="AI1834" i="2"/>
  <c r="AJ1834" i="2"/>
  <c r="AL1160" i="2"/>
  <c r="AL916" i="2"/>
  <c r="AJ817" i="2"/>
  <c r="AI1390" i="2"/>
  <c r="AL1475" i="2"/>
  <c r="AJ1475" i="2"/>
  <c r="AI736" i="2"/>
  <c r="AI1003" i="2"/>
  <c r="AI1076" i="2"/>
  <c r="AK1390" i="2"/>
  <c r="AI1977" i="2"/>
  <c r="AK1467" i="2"/>
  <c r="AI1467" i="2"/>
  <c r="AI1233" i="2"/>
  <c r="AK1233" i="2"/>
  <c r="AJ1233" i="2"/>
  <c r="AJ1299" i="2"/>
  <c r="AI1299" i="2"/>
  <c r="AK1707" i="2"/>
  <c r="AL1707" i="2"/>
  <c r="AK1137" i="2"/>
  <c r="AL1137" i="2"/>
  <c r="AK1128" i="2"/>
  <c r="AL1128" i="2"/>
  <c r="AK1831" i="2"/>
  <c r="AL1831" i="2"/>
  <c r="AI1831" i="2"/>
  <c r="AJ1564" i="2"/>
  <c r="AJ1584" i="2"/>
  <c r="AL1326" i="2"/>
  <c r="AI1475" i="2"/>
  <c r="AJ1326" i="2"/>
  <c r="AL1841" i="2"/>
  <c r="AI742" i="2"/>
  <c r="AL1159" i="2"/>
  <c r="AJ1042" i="2"/>
  <c r="AK1771" i="2"/>
  <c r="AI1833" i="2"/>
  <c r="AL1546" i="2"/>
  <c r="AL1387" i="2"/>
  <c r="AK1387" i="2"/>
  <c r="AI1387" i="2"/>
  <c r="AL1545" i="2"/>
  <c r="AI1545" i="2"/>
  <c r="AI1899" i="2"/>
  <c r="AL1899" i="2"/>
  <c r="AJ1591" i="2"/>
  <c r="AL1591" i="2"/>
  <c r="AI1591" i="2"/>
  <c r="AI1157" i="2"/>
  <c r="AK1157" i="2"/>
  <c r="AL1157" i="2"/>
  <c r="AK1092" i="2"/>
  <c r="AJ1092" i="2"/>
  <c r="AI1961" i="2"/>
  <c r="AL1961" i="2"/>
  <c r="AK1961" i="2"/>
  <c r="AJ1961" i="2"/>
  <c r="AL1906" i="2"/>
  <c r="AK1906" i="2"/>
  <c r="AJ1906" i="2"/>
  <c r="AI1906" i="2"/>
  <c r="AL1791" i="2"/>
  <c r="AK1791" i="2"/>
  <c r="AJ918" i="2"/>
  <c r="AI918" i="2"/>
  <c r="AK1835" i="2"/>
  <c r="AL1835" i="2"/>
  <c r="AJ1835" i="2"/>
  <c r="AI1835" i="2"/>
  <c r="AJ1706" i="2"/>
  <c r="AL1706" i="2"/>
  <c r="AJ1179" i="2"/>
  <c r="AK1179" i="2"/>
  <c r="AI1179" i="2"/>
  <c r="AI1761" i="2"/>
  <c r="AL1761" i="2"/>
  <c r="AJ1251" i="2"/>
  <c r="AK1251" i="2"/>
  <c r="AK820" i="2"/>
  <c r="AI820" i="2"/>
  <c r="AK1625" i="2"/>
  <c r="AL1625" i="2"/>
  <c r="AI1625" i="2"/>
  <c r="AK1169" i="2"/>
  <c r="AJ1169" i="2"/>
  <c r="AI1169" i="2"/>
  <c r="AJ1095" i="2"/>
  <c r="AK1095" i="2"/>
  <c r="AL1811" i="2"/>
  <c r="AK1811" i="2"/>
  <c r="AJ1809" i="2"/>
  <c r="AK1809" i="2"/>
  <c r="AI1809" i="2"/>
  <c r="AL1809" i="2"/>
  <c r="AL1520" i="2"/>
  <c r="AJ1520" i="2"/>
  <c r="AI1520" i="2"/>
  <c r="AK1520" i="2"/>
  <c r="AI842" i="2"/>
  <c r="AL842" i="2"/>
  <c r="AI1664" i="2"/>
  <c r="AJ1664" i="2"/>
  <c r="AL1664" i="2"/>
  <c r="AK1664" i="2"/>
  <c r="AJ1542" i="2"/>
  <c r="AK1542" i="2"/>
  <c r="AL1542" i="2"/>
  <c r="AI1542" i="2"/>
  <c r="AI1049" i="2"/>
  <c r="AL1024" i="2"/>
  <c r="AI1074" i="2"/>
  <c r="AK1419" i="2"/>
  <c r="AK1475" i="2"/>
  <c r="AK742" i="2"/>
  <c r="AK1159" i="2"/>
  <c r="AL1893" i="2"/>
  <c r="AI1095" i="2"/>
  <c r="AI1771" i="2"/>
  <c r="AI1137" i="2"/>
  <c r="AK760" i="2"/>
  <c r="AJ1545" i="2"/>
  <c r="AJ944" i="2"/>
  <c r="AK732" i="2"/>
  <c r="AL1272" i="2"/>
  <c r="AK1272" i="2"/>
  <c r="AI1272" i="2"/>
  <c r="AJ1272" i="2"/>
  <c r="AI809" i="2"/>
  <c r="AJ809" i="2"/>
  <c r="AK809" i="2"/>
  <c r="AL1748" i="2"/>
  <c r="AJ1748" i="2"/>
  <c r="AK1278" i="2"/>
  <c r="AJ1278" i="2"/>
  <c r="AK1974" i="2"/>
  <c r="AI1974" i="2"/>
  <c r="AJ895" i="2"/>
  <c r="AI895" i="2"/>
  <c r="AJ1118" i="2"/>
  <c r="AK1118" i="2"/>
  <c r="AL1118" i="2"/>
  <c r="AL1556" i="2"/>
  <c r="AK1556" i="2"/>
  <c r="AJ1985" i="2"/>
  <c r="AI1985" i="2"/>
  <c r="AL1087" i="2"/>
  <c r="AI1087" i="2"/>
  <c r="AK1087" i="2"/>
  <c r="AJ1087" i="2"/>
  <c r="AL1511" i="2"/>
  <c r="AI1511" i="2"/>
  <c r="AL1181" i="2"/>
  <c r="AI1181" i="2"/>
  <c r="AK1181" i="2"/>
  <c r="AL1275" i="2"/>
  <c r="AI1275" i="2"/>
  <c r="AJ1275" i="2"/>
  <c r="AK1275" i="2"/>
  <c r="AK1639" i="2"/>
  <c r="AI1639" i="2"/>
  <c r="AJ1639" i="2"/>
  <c r="AL1639" i="2"/>
  <c r="AK1741" i="2"/>
  <c r="AL1741" i="2"/>
  <c r="AL1815" i="2"/>
  <c r="AJ1815" i="2"/>
  <c r="AI1815" i="2"/>
  <c r="AI1397" i="2"/>
  <c r="AI1556" i="2"/>
  <c r="AJ1519" i="2"/>
  <c r="AJ1090" i="2"/>
  <c r="AK1546" i="2"/>
  <c r="AK1793" i="2"/>
  <c r="AK1368" i="2"/>
  <c r="AL1704" i="2"/>
  <c r="AJ701" i="2"/>
  <c r="AI1528" i="2"/>
  <c r="AK1605" i="2"/>
  <c r="AL1985" i="2"/>
  <c r="AJ897" i="2"/>
  <c r="AJ697" i="2"/>
  <c r="AJ1137" i="2"/>
  <c r="AL736" i="2"/>
  <c r="AK944" i="2"/>
  <c r="AL927" i="2"/>
  <c r="AJ927" i="2"/>
  <c r="AI927" i="2"/>
  <c r="AK866" i="2"/>
  <c r="AL866" i="2"/>
  <c r="AI1323" i="2"/>
  <c r="AL1323" i="2"/>
  <c r="AJ1323" i="2"/>
  <c r="AK1557" i="2"/>
  <c r="AL1557" i="2"/>
  <c r="AI1557" i="2"/>
  <c r="AI1154" i="2"/>
  <c r="AK1154" i="2"/>
  <c r="AL1154" i="2"/>
  <c r="AJ1154" i="2"/>
  <c r="AK1635" i="2"/>
  <c r="AL1635" i="2"/>
  <c r="AI813" i="2"/>
  <c r="AL813" i="2"/>
  <c r="AI1236" i="2"/>
  <c r="AK1236" i="2"/>
  <c r="AJ731" i="2"/>
  <c r="AK731" i="2"/>
  <c r="AI1719" i="2"/>
  <c r="AJ1719" i="2"/>
  <c r="AL1719" i="2"/>
  <c r="AK1719" i="2"/>
  <c r="AL1320" i="2"/>
  <c r="AK1320" i="2"/>
  <c r="AI1320" i="2"/>
  <c r="AL1638" i="2"/>
  <c r="AK1638" i="2"/>
  <c r="AI1638" i="2"/>
  <c r="AJ1638" i="2"/>
  <c r="AK1787" i="2"/>
  <c r="AI1787" i="2"/>
  <c r="AJ1787" i="2"/>
  <c r="AJ1872" i="2"/>
  <c r="AK1872" i="2"/>
  <c r="AI802" i="2"/>
  <c r="AL802" i="2"/>
  <c r="AJ802" i="2"/>
  <c r="AK2038" i="2"/>
  <c r="AL777" i="2"/>
  <c r="AK777" i="2"/>
  <c r="AI777" i="2"/>
  <c r="AL722" i="2"/>
  <c r="AJ722" i="2"/>
  <c r="AI1215" i="2"/>
  <c r="AL1215" i="2"/>
  <c r="AI1714" i="2"/>
  <c r="AK1714" i="2"/>
  <c r="AJ767" i="2"/>
  <c r="AL767" i="2"/>
  <c r="AJ1066" i="2"/>
  <c r="AI1066" i="2"/>
  <c r="AK767" i="2"/>
  <c r="AJ1215" i="2"/>
  <c r="AI1928" i="2"/>
  <c r="AL1928" i="2"/>
  <c r="AJ891" i="2"/>
  <c r="AK891" i="2"/>
  <c r="AL891" i="2"/>
  <c r="AI2036" i="2"/>
  <c r="AK2036" i="2"/>
  <c r="AL2036" i="2"/>
  <c r="AL2000" i="2"/>
  <c r="AJ2000" i="2"/>
  <c r="AK1987" i="2"/>
  <c r="AJ1987" i="2"/>
  <c r="AJ1714" i="2"/>
  <c r="AL817" i="2"/>
  <c r="AK1215" i="2"/>
  <c r="AK821" i="2"/>
  <c r="AI821" i="2"/>
  <c r="AL821" i="2"/>
  <c r="AJ1695" i="2"/>
  <c r="AI1695" i="2"/>
  <c r="AI1955" i="2"/>
  <c r="AL1955" i="2"/>
  <c r="AI1134" i="2"/>
  <c r="AL1772" i="2"/>
  <c r="AI1772" i="2"/>
  <c r="AK1745" i="2"/>
  <c r="AJ1745" i="2"/>
  <c r="AI1745" i="2"/>
  <c r="AI859" i="2"/>
  <c r="AK859" i="2"/>
  <c r="AI1041" i="2"/>
  <c r="AJ1041" i="2"/>
  <c r="AL1041" i="2"/>
  <c r="AK836" i="2"/>
  <c r="AI836" i="2"/>
  <c r="AK1893" i="2"/>
  <c r="AJ1893" i="2"/>
  <c r="AK1164" i="2"/>
  <c r="AJ1164" i="2"/>
  <c r="AI1164" i="2"/>
  <c r="AL1164" i="2"/>
  <c r="AL1997" i="2"/>
  <c r="AI1997" i="2"/>
  <c r="AK1997" i="2"/>
  <c r="AJ1997" i="2"/>
  <c r="AI1160" i="2"/>
  <c r="AJ966" i="2"/>
  <c r="AI1152" i="2"/>
  <c r="AL1883" i="2"/>
  <c r="AK1097" i="2"/>
  <c r="AI1342" i="2"/>
  <c r="AJ760" i="2"/>
  <c r="AI760" i="2"/>
  <c r="AJ1925" i="2"/>
  <c r="AK1925" i="2"/>
  <c r="AI1374" i="2"/>
  <c r="AK1374" i="2"/>
  <c r="AL1374" i="2"/>
  <c r="AK1073" i="2"/>
  <c r="AL1090" i="2"/>
  <c r="AJ1546" i="2"/>
  <c r="AI1186" i="2"/>
  <c r="AL2010" i="2"/>
  <c r="AL1793" i="2"/>
  <c r="AJ1368" i="2"/>
  <c r="AI1668" i="2"/>
  <c r="AK1577" i="2"/>
  <c r="AL1390" i="2"/>
  <c r="AL1695" i="2"/>
  <c r="AI1456" i="2"/>
  <c r="AI897" i="2"/>
  <c r="AJ1928" i="2"/>
  <c r="AL944" i="2"/>
  <c r="AI980" i="2"/>
  <c r="AJ980" i="2"/>
  <c r="AK980" i="2"/>
  <c r="AI873" i="2"/>
  <c r="AJ873" i="2"/>
  <c r="AJ1405" i="2"/>
  <c r="AL1405" i="2"/>
  <c r="AJ1035" i="2"/>
  <c r="AL1035" i="2"/>
  <c r="AK1035" i="2"/>
  <c r="AI1035" i="2"/>
  <c r="AJ1439" i="2"/>
  <c r="AI1439" i="2"/>
  <c r="AL1439" i="2"/>
  <c r="AI1683" i="2"/>
  <c r="AL1683" i="2"/>
  <c r="AI1517" i="2"/>
  <c r="AL1517" i="2"/>
  <c r="AL1372" i="2"/>
  <c r="AJ1372" i="2"/>
  <c r="AK1916" i="2"/>
  <c r="AI1916" i="2"/>
  <c r="AL1642" i="2"/>
  <c r="AJ1642" i="2"/>
  <c r="AI1642" i="2"/>
  <c r="AJ751" i="2"/>
  <c r="AL751" i="2"/>
  <c r="AL715" i="2"/>
  <c r="AJ715" i="2"/>
  <c r="AL1089" i="2"/>
  <c r="AK1089" i="2"/>
  <c r="AJ735" i="2"/>
  <c r="AI735" i="2"/>
  <c r="AK735" i="2"/>
  <c r="AL735" i="2"/>
  <c r="AI1500" i="2"/>
  <c r="AL1500" i="2"/>
  <c r="AJ1500" i="2"/>
  <c r="AK1500" i="2"/>
  <c r="AK1800" i="2"/>
  <c r="AI1800" i="2"/>
  <c r="AJ1800" i="2"/>
  <c r="AJ1569" i="2"/>
  <c r="AI1569" i="2"/>
  <c r="AI1442" i="2"/>
  <c r="AL1442" i="2"/>
  <c r="AJ1442" i="2"/>
  <c r="AL1533" i="2"/>
  <c r="AK1533" i="2"/>
  <c r="AI1533" i="2"/>
  <c r="AI767" i="2"/>
  <c r="AL1073" i="2"/>
  <c r="AL1074" i="2"/>
  <c r="AK1090" i="2"/>
  <c r="AJ1186" i="2"/>
  <c r="AL1299" i="2"/>
  <c r="AJ2010" i="2"/>
  <c r="AL1543" i="2"/>
  <c r="AK1720" i="2"/>
  <c r="AK1041" i="2"/>
  <c r="AI1577" i="2"/>
  <c r="AL1251" i="2"/>
  <c r="AJ1456" i="2"/>
  <c r="AK1076" i="2"/>
  <c r="AL968" i="2"/>
  <c r="AK697" i="2"/>
  <c r="AK1985" i="2"/>
  <c r="AI1748" i="2"/>
  <c r="AI1128" i="2"/>
  <c r="AL1823" i="2"/>
  <c r="AK895" i="2"/>
  <c r="AI1969" i="2"/>
  <c r="AL1969" i="2"/>
  <c r="AL1125" i="2"/>
  <c r="AJ1125" i="2"/>
  <c r="AK1125" i="2"/>
  <c r="AI1125" i="2"/>
  <c r="AK1289" i="2"/>
  <c r="AI1289" i="2"/>
  <c r="AK1457" i="2"/>
  <c r="AJ1457" i="2"/>
  <c r="AI951" i="2"/>
  <c r="AL951" i="2"/>
  <c r="AK1415" i="2"/>
  <c r="AL1415" i="2"/>
  <c r="AI1415" i="2"/>
  <c r="AJ1415" i="2"/>
  <c r="AJ1808" i="2"/>
  <c r="AI1808" i="2"/>
  <c r="AK978" i="2"/>
  <c r="AL978" i="2"/>
  <c r="AI982" i="2"/>
  <c r="AJ982" i="2"/>
  <c r="AK982" i="2"/>
  <c r="AL982" i="2"/>
  <c r="AK1760" i="2"/>
  <c r="AJ1760" i="2"/>
  <c r="AJ1524" i="2"/>
  <c r="AK1524" i="2"/>
  <c r="AK958" i="2"/>
  <c r="AI958" i="2"/>
  <c r="AL958" i="2"/>
  <c r="AI1417" i="2"/>
  <c r="AK1417" i="2"/>
  <c r="AK1788" i="2"/>
  <c r="AI1788" i="2"/>
  <c r="AK1734" i="2"/>
  <c r="AL1734" i="2"/>
  <c r="AI1734" i="2"/>
  <c r="AJ1734" i="2"/>
  <c r="AL1876" i="2"/>
  <c r="AI1876" i="2"/>
  <c r="AK1876" i="2"/>
  <c r="AJ1876" i="2"/>
  <c r="AI1692" i="2"/>
  <c r="AK1692" i="2"/>
  <c r="AJ920" i="2"/>
  <c r="AK920" i="2"/>
  <c r="AL1753" i="2"/>
  <c r="AJ1753" i="2"/>
  <c r="AJ1228" i="2"/>
  <c r="AK1228" i="2"/>
  <c r="AI1228" i="2"/>
  <c r="AL1505" i="2"/>
  <c r="AJ1505" i="2"/>
  <c r="AK1505" i="2"/>
  <c r="AK882" i="2"/>
  <c r="AI882" i="2"/>
  <c r="AI768" i="2"/>
  <c r="AJ768" i="2"/>
  <c r="AL1062" i="2"/>
  <c r="AJ1062" i="2"/>
  <c r="AJ964" i="2"/>
  <c r="AI964" i="2"/>
  <c r="AL964" i="2"/>
  <c r="AJ1716" i="2"/>
  <c r="AL1716" i="2"/>
  <c r="AK1281" i="2"/>
  <c r="AL1281" i="2"/>
  <c r="AI1578" i="2"/>
  <c r="AL1578" i="2"/>
  <c r="AL1431" i="2"/>
  <c r="AJ1431" i="2"/>
  <c r="AK1431" i="2"/>
  <c r="AI1200" i="2"/>
  <c r="AK1200" i="2"/>
  <c r="AL977" i="2"/>
  <c r="AJ977" i="2"/>
  <c r="AK1062" i="2"/>
  <c r="AK768" i="2"/>
  <c r="AI1382" i="2"/>
  <c r="AL1382" i="2"/>
  <c r="AJ1382" i="2"/>
  <c r="AK1515" i="2"/>
  <c r="AL1515" i="2"/>
  <c r="AK1725" i="2"/>
  <c r="AJ1725" i="2"/>
  <c r="AL1725" i="2"/>
  <c r="AL1180" i="2"/>
  <c r="AI1180" i="2"/>
  <c r="AL1020" i="2"/>
  <c r="AI1020" i="2"/>
  <c r="AJ1065" i="2"/>
  <c r="AI1065" i="2"/>
  <c r="AK1292" i="2"/>
  <c r="AI1292" i="2"/>
  <c r="AL1292" i="2"/>
  <c r="AK757" i="2"/>
  <c r="AI757" i="2"/>
  <c r="AL757" i="2"/>
  <c r="AL764" i="2"/>
  <c r="AK764" i="2"/>
  <c r="AI1688" i="2"/>
  <c r="AJ1688" i="2"/>
  <c r="AI744" i="2"/>
  <c r="AJ744" i="2"/>
  <c r="AL876" i="2"/>
  <c r="AI876" i="2"/>
  <c r="AI1440" i="2"/>
  <c r="AL1440" i="2"/>
  <c r="AJ1440" i="2"/>
  <c r="AK710" i="2"/>
  <c r="AJ710" i="2"/>
  <c r="AL710" i="2"/>
  <c r="AL1998" i="2"/>
  <c r="AK1998" i="2"/>
  <c r="AL2015" i="2"/>
  <c r="AI2015" i="2"/>
  <c r="AI1398" i="2"/>
  <c r="AJ1398" i="2"/>
  <c r="AL1875" i="2"/>
  <c r="AJ1875" i="2"/>
  <c r="AI1875" i="2"/>
  <c r="AK784" i="2"/>
  <c r="AI784" i="2"/>
  <c r="AJ784" i="2"/>
  <c r="AJ1281" i="2"/>
  <c r="AL1470" i="2"/>
  <c r="AL1112" i="2"/>
  <c r="AL1499" i="2"/>
  <c r="AJ1538" i="2"/>
  <c r="AI1538" i="2"/>
  <c r="AI1636" i="2"/>
  <c r="AK1636" i="2"/>
  <c r="AJ1636" i="2"/>
  <c r="AJ1371" i="2"/>
  <c r="AL1371" i="2"/>
  <c r="AL1494" i="2"/>
  <c r="AJ1494" i="2"/>
  <c r="AK1004" i="2"/>
  <c r="AI1004" i="2"/>
  <c r="AL1277" i="2"/>
  <c r="AJ1277" i="2"/>
  <c r="AK796" i="2"/>
  <c r="AL796" i="2"/>
  <c r="AI1172" i="2"/>
  <c r="AJ1172" i="2"/>
  <c r="AI1724" i="2"/>
  <c r="AK1724" i="2"/>
  <c r="AL1740" i="2"/>
  <c r="AJ1740" i="2"/>
  <c r="AL727" i="2"/>
  <c r="AK727" i="2"/>
  <c r="AK1106" i="2"/>
  <c r="AI1106" i="2"/>
  <c r="AJ1311" i="2"/>
  <c r="AL1311" i="2"/>
  <c r="AI960" i="2"/>
  <c r="AK960" i="2"/>
  <c r="AL960" i="2"/>
  <c r="AK1309" i="2"/>
  <c r="AI1309" i="2"/>
  <c r="AI1122" i="2"/>
  <c r="AL1122" i="2"/>
  <c r="AK1488" i="2"/>
  <c r="AL1488" i="2"/>
  <c r="AJ1488" i="2"/>
  <c r="AJ1199" i="2"/>
  <c r="AK1199" i="2"/>
  <c r="AI1199" i="2"/>
  <c r="AJ1432" i="2"/>
  <c r="AL1432" i="2"/>
  <c r="AI1432" i="2"/>
  <c r="AL1603" i="2"/>
  <c r="AJ1603" i="2"/>
  <c r="AL1536" i="2"/>
  <c r="AI1536" i="2"/>
  <c r="AL863" i="2"/>
  <c r="AJ863" i="2"/>
  <c r="AJ800" i="2"/>
  <c r="AK800" i="2"/>
  <c r="AK1265" i="2"/>
  <c r="AL1265" i="2"/>
  <c r="AJ1032" i="2"/>
  <c r="AI1032" i="2"/>
  <c r="AK776" i="2"/>
  <c r="AL776" i="2"/>
  <c r="AI776" i="2"/>
  <c r="AJ1142" i="2"/>
  <c r="AK1142" i="2"/>
  <c r="AL1142" i="2"/>
  <c r="AI1245" i="2"/>
  <c r="AK1245" i="2"/>
  <c r="AJ1433" i="2"/>
  <c r="AL1433" i="2"/>
  <c r="AK1433" i="2"/>
  <c r="AL1059" i="2"/>
  <c r="AK1059" i="2"/>
  <c r="AK1758" i="2"/>
  <c r="AI1758" i="2"/>
  <c r="AL1416" i="2"/>
  <c r="AK1416" i="2"/>
  <c r="AL1329" i="2"/>
  <c r="AK1329" i="2"/>
  <c r="AI696" i="2"/>
  <c r="AL696" i="2"/>
  <c r="AK993" i="2"/>
  <c r="AI993" i="2"/>
  <c r="AI832" i="2"/>
  <c r="AJ832" i="2"/>
  <c r="AI899" i="2"/>
  <c r="AK899" i="2"/>
  <c r="AJ2011" i="2"/>
  <c r="AL2011" i="2"/>
  <c r="AJ1014" i="2"/>
  <c r="AL1014" i="2"/>
  <c r="AK1879" i="2"/>
  <c r="AJ1879" i="2"/>
  <c r="AJ1422" i="2"/>
  <c r="AI1422" i="2"/>
  <c r="AL1353" i="2"/>
  <c r="AI1353" i="2"/>
  <c r="AK1290" i="2"/>
  <c r="AL1290" i="2"/>
  <c r="AI1290" i="2"/>
  <c r="AL1388" i="2"/>
  <c r="AI1388" i="2"/>
  <c r="AL879" i="2"/>
  <c r="AK879" i="2"/>
  <c r="AK1239" i="2"/>
  <c r="AJ1239" i="2"/>
  <c r="AJ913" i="2"/>
  <c r="AK913" i="2"/>
  <c r="AK1014" i="2"/>
  <c r="AK737" i="2"/>
  <c r="AK758" i="2"/>
  <c r="AL893" i="2"/>
  <c r="AI884" i="2"/>
  <c r="AJ1483" i="2"/>
  <c r="AL1649" i="2"/>
  <c r="AI1649" i="2"/>
  <c r="AL702" i="2"/>
  <c r="AI702" i="2"/>
  <c r="AI1072" i="2"/>
  <c r="AJ1072" i="2"/>
  <c r="AK1288" i="2"/>
  <c r="AJ1288" i="2"/>
  <c r="AK1116" i="2"/>
  <c r="AL1116" i="2"/>
  <c r="AK1805" i="2"/>
  <c r="AJ1133" i="2"/>
  <c r="AK1728" i="2"/>
  <c r="AJ1256" i="2"/>
  <c r="AI1256" i="2"/>
  <c r="AJ1367" i="2"/>
  <c r="AL1367" i="2"/>
  <c r="AI1367" i="2"/>
  <c r="AJ2003" i="2"/>
  <c r="AI2003" i="2"/>
  <c r="AJ883" i="2"/>
  <c r="AI883" i="2"/>
  <c r="AJ871" i="2"/>
  <c r="AK871" i="2"/>
  <c r="AL871" i="2"/>
  <c r="AI1790" i="2"/>
  <c r="AK1790" i="2"/>
  <c r="AK1971" i="2"/>
  <c r="AI1971" i="2"/>
  <c r="AL1971" i="2"/>
  <c r="AK1926" i="2"/>
  <c r="AI1926" i="2"/>
  <c r="AK1117" i="2"/>
  <c r="AL1117" i="2"/>
  <c r="AJ2024" i="2"/>
  <c r="AJ1388" i="2"/>
  <c r="AI999" i="2"/>
  <c r="AI1341" i="2"/>
  <c r="AK1133" i="2"/>
  <c r="AL1239" i="2"/>
  <c r="AI1098" i="2"/>
  <c r="AK1222" i="2"/>
  <c r="AL1111" i="2"/>
  <c r="AI1111" i="2"/>
  <c r="AJ1784" i="2"/>
  <c r="AL1784" i="2"/>
  <c r="AL1345" i="2"/>
  <c r="AJ1345" i="2"/>
  <c r="AL1136" i="2"/>
  <c r="AK1136" i="2"/>
  <c r="AI936" i="2"/>
  <c r="AJ936" i="2"/>
  <c r="AL1868" i="2"/>
  <c r="AI1868" i="2"/>
  <c r="AL907" i="2"/>
  <c r="AK907" i="2"/>
  <c r="AK1018" i="2"/>
  <c r="AI1018" i="2"/>
  <c r="AJ1018" i="2"/>
  <c r="AL1018" i="2"/>
  <c r="AJ933" i="2"/>
  <c r="AI933" i="2"/>
  <c r="AK933" i="2"/>
  <c r="AL933" i="2"/>
  <c r="AL858" i="2"/>
  <c r="AJ858" i="2"/>
  <c r="AI858" i="2"/>
  <c r="AK858" i="2"/>
  <c r="AK1206" i="2"/>
  <c r="AI1206" i="2"/>
  <c r="AJ1206" i="2"/>
  <c r="AL1028" i="2"/>
  <c r="AJ1028" i="2"/>
  <c r="AJ1859" i="2"/>
  <c r="AI1859" i="2"/>
  <c r="AL1859" i="2"/>
  <c r="AK1859" i="2"/>
  <c r="AL1396" i="2"/>
  <c r="AK1396" i="2"/>
  <c r="AJ1396" i="2"/>
  <c r="AI1396" i="2"/>
  <c r="AL943" i="2"/>
  <c r="AJ943" i="2"/>
  <c r="AL1067" i="2"/>
  <c r="AJ1067" i="2"/>
  <c r="AI1067" i="2"/>
  <c r="AK1067" i="2"/>
  <c r="AJ1671" i="2"/>
  <c r="AL1671" i="2"/>
  <c r="AI1671" i="2"/>
  <c r="AK1671" i="2"/>
  <c r="AK991" i="2"/>
  <c r="AI991" i="2"/>
  <c r="AL991" i="2"/>
  <c r="AJ991" i="2"/>
  <c r="AJ1996" i="2"/>
  <c r="AL1996" i="2"/>
  <c r="AK1996" i="2"/>
  <c r="AI1996" i="2"/>
  <c r="AK686" i="2"/>
  <c r="AL686" i="2"/>
  <c r="AJ686" i="2"/>
  <c r="AI686" i="2"/>
  <c r="AK1166" i="2"/>
  <c r="AL1166" i="2"/>
  <c r="AJ1166" i="2"/>
  <c r="AK1016" i="2"/>
  <c r="AJ1016" i="2"/>
  <c r="AL1016" i="2"/>
  <c r="AI1016" i="2"/>
  <c r="AL896" i="2"/>
  <c r="AK896" i="2"/>
  <c r="AJ896" i="2"/>
  <c r="AI896" i="2"/>
  <c r="AJ1567" i="2"/>
  <c r="AL1567" i="2"/>
  <c r="AK1567" i="2"/>
  <c r="AI1567" i="2"/>
  <c r="AL1263" i="2"/>
  <c r="AK1263" i="2"/>
  <c r="AI1263" i="2"/>
  <c r="AJ1263" i="2"/>
  <c r="AJ790" i="2"/>
  <c r="AI1166" i="2"/>
  <c r="AJ1207" i="2"/>
  <c r="AI1207" i="2"/>
  <c r="AK1207" i="2"/>
  <c r="AK1749" i="2"/>
  <c r="AL1749" i="2"/>
  <c r="AJ1749" i="2"/>
  <c r="AI1749" i="2"/>
  <c r="AJ783" i="2"/>
  <c r="AK783" i="2"/>
  <c r="AL783" i="2"/>
  <c r="AI783" i="2"/>
  <c r="AI1241" i="2"/>
  <c r="AJ1241" i="2"/>
  <c r="AK1241" i="2"/>
  <c r="AL1241" i="2"/>
  <c r="AL1694" i="2"/>
  <c r="AI1694" i="2"/>
  <c r="AK1694" i="2"/>
  <c r="AJ1170" i="2"/>
  <c r="AK1170" i="2"/>
  <c r="AI1170" i="2"/>
  <c r="AL1170" i="2"/>
  <c r="AJ1710" i="2"/>
  <c r="AI1710" i="2"/>
  <c r="AK1710" i="2"/>
  <c r="AJ1269" i="2"/>
  <c r="AK1269" i="2"/>
  <c r="AL1269" i="2"/>
  <c r="AI1269" i="2"/>
  <c r="AI1163" i="2"/>
  <c r="AJ1163" i="2"/>
  <c r="AL1163" i="2"/>
  <c r="AI698" i="2"/>
  <c r="AK698" i="2"/>
  <c r="AL698" i="2"/>
  <c r="AJ698" i="2"/>
  <c r="AL1755" i="2"/>
  <c r="AJ1755" i="2"/>
  <c r="AI1755" i="2"/>
  <c r="AK1755" i="2"/>
  <c r="AK700" i="2"/>
  <c r="AJ700" i="2"/>
  <c r="AL700" i="2"/>
  <c r="AI700" i="2"/>
  <c r="AK1596" i="2"/>
  <c r="AL1596" i="2"/>
  <c r="AI1596" i="2"/>
  <c r="AJ1596" i="2"/>
  <c r="AJ1661" i="2"/>
  <c r="AI1661" i="2"/>
  <c r="AL1661" i="2"/>
  <c r="AJ962" i="2"/>
  <c r="AK962" i="2"/>
  <c r="AI962" i="2"/>
  <c r="AL962" i="2"/>
  <c r="AL804" i="2"/>
  <c r="AJ804" i="2"/>
  <c r="AK804" i="2"/>
  <c r="AI804" i="2"/>
  <c r="AJ1129" i="2"/>
  <c r="AI1129" i="2"/>
  <c r="AL1129" i="2"/>
  <c r="AK1129" i="2"/>
  <c r="AL1619" i="2"/>
  <c r="AK1619" i="2"/>
  <c r="AJ1619" i="2"/>
  <c r="AI1619" i="2"/>
  <c r="AL1083" i="2"/>
  <c r="AI1083" i="2"/>
  <c r="AJ1083" i="2"/>
  <c r="AI782" i="2"/>
  <c r="AK782" i="2"/>
  <c r="AL782" i="2"/>
  <c r="AJ782" i="2"/>
  <c r="AK1258" i="2"/>
  <c r="AJ1258" i="2"/>
  <c r="AL1258" i="2"/>
  <c r="AI1258" i="2"/>
  <c r="AK789" i="2"/>
  <c r="AJ789" i="2"/>
  <c r="AL789" i="2"/>
  <c r="AI789" i="2"/>
  <c r="AJ1424" i="2"/>
  <c r="AK1424" i="2"/>
  <c r="AI1424" i="2"/>
  <c r="AJ1782" i="2"/>
  <c r="AI1782" i="2"/>
  <c r="AK1782" i="2"/>
  <c r="AJ729" i="2"/>
  <c r="AL729" i="2"/>
  <c r="AK729" i="2"/>
  <c r="AI729" i="2"/>
  <c r="AI1115" i="2"/>
  <c r="AJ1115" i="2"/>
  <c r="AK1115" i="2"/>
  <c r="AL1115" i="2"/>
  <c r="AK761" i="2"/>
  <c r="AJ761" i="2"/>
  <c r="AI761" i="2"/>
  <c r="AL761" i="2"/>
  <c r="AI1743" i="2"/>
  <c r="AK1743" i="2"/>
  <c r="AJ1743" i="2"/>
  <c r="AL1743" i="2"/>
  <c r="AJ1230" i="2"/>
  <c r="AL1230" i="2"/>
  <c r="AI1230" i="2"/>
  <c r="AK1230" i="2"/>
  <c r="AI1953" i="2"/>
  <c r="AL1953" i="2"/>
  <c r="AK1953" i="2"/>
  <c r="AJ1953" i="2"/>
  <c r="AL1941" i="2"/>
  <c r="AI1941" i="2"/>
  <c r="AJ1941" i="2"/>
  <c r="AK1941" i="2"/>
  <c r="AL1314" i="2"/>
  <c r="AI1314" i="2"/>
  <c r="AJ1314" i="2"/>
  <c r="AK1314" i="2"/>
  <c r="AL756" i="2"/>
  <c r="AK756" i="2"/>
  <c r="AJ756" i="2"/>
  <c r="AI756" i="2"/>
  <c r="AI1892" i="2"/>
  <c r="AL1892" i="2"/>
  <c r="AJ1892" i="2"/>
  <c r="AJ1291" i="2"/>
  <c r="AK1291" i="2"/>
  <c r="AJ694" i="2"/>
  <c r="AK694" i="2"/>
  <c r="AL694" i="2"/>
  <c r="AI694" i="2"/>
  <c r="AI1881" i="2"/>
  <c r="AJ1881" i="2"/>
  <c r="AK1881" i="2"/>
  <c r="AL1881" i="2"/>
  <c r="AL773" i="2"/>
  <c r="AK773" i="2"/>
  <c r="AI773" i="2"/>
  <c r="AJ1242" i="2"/>
  <c r="AK1242" i="2"/>
  <c r="AL1242" i="2"/>
  <c r="AI1242" i="2"/>
  <c r="AK1208" i="2"/>
  <c r="AI1208" i="2"/>
  <c r="AL1208" i="2"/>
  <c r="AJ1208" i="2"/>
  <c r="AK2017" i="2"/>
  <c r="AI2017" i="2"/>
  <c r="AL2017" i="2"/>
  <c r="AJ2017" i="2"/>
  <c r="AK1177" i="2"/>
  <c r="AI1177" i="2"/>
  <c r="AJ1177" i="2"/>
  <c r="AJ1911" i="2"/>
  <c r="AL1911" i="2"/>
  <c r="AK1911" i="2"/>
  <c r="AI1286" i="2"/>
  <c r="AJ1286" i="2"/>
  <c r="AK1286" i="2"/>
  <c r="AL888" i="2"/>
  <c r="AJ888" i="2"/>
  <c r="AI888" i="2"/>
  <c r="AK888" i="2"/>
  <c r="AK1080" i="2"/>
  <c r="AL1080" i="2"/>
  <c r="AJ1080" i="2"/>
  <c r="AI1080" i="2"/>
  <c r="AI924" i="2"/>
  <c r="AL924" i="2"/>
  <c r="AJ924" i="2"/>
  <c r="AK713" i="2"/>
  <c r="AL713" i="2"/>
  <c r="AJ713" i="2"/>
  <c r="AI713" i="2"/>
  <c r="AL1595" i="2"/>
  <c r="AI1932" i="2"/>
  <c r="AJ1932" i="2"/>
  <c r="AK1932" i="2"/>
  <c r="AL1932" i="2"/>
  <c r="AJ1171" i="2"/>
  <c r="AK1171" i="2"/>
  <c r="AI1171" i="2"/>
  <c r="AL1171" i="2"/>
  <c r="AK965" i="2"/>
  <c r="AI965" i="2"/>
  <c r="AJ965" i="2"/>
  <c r="AK1833" i="2"/>
  <c r="AJ1833" i="2"/>
  <c r="AJ1768" i="2"/>
  <c r="AL1768" i="2"/>
  <c r="AK1768" i="2"/>
  <c r="AI1768" i="2"/>
  <c r="AL1257" i="2"/>
  <c r="AI1257" i="2"/>
  <c r="AK1257" i="2"/>
  <c r="AJ1257" i="2"/>
  <c r="AK1045" i="2"/>
  <c r="AI1045" i="2"/>
  <c r="AL1045" i="2"/>
  <c r="AJ1045" i="2"/>
  <c r="AL954" i="2"/>
  <c r="AK954" i="2"/>
  <c r="AJ954" i="2"/>
  <c r="AI954" i="2"/>
  <c r="AK878" i="2"/>
  <c r="AL878" i="2"/>
  <c r="AJ878" i="2"/>
  <c r="AI878" i="2"/>
  <c r="AJ1468" i="2"/>
  <c r="AK1468" i="2"/>
  <c r="AI1468" i="2"/>
  <c r="AL1468" i="2"/>
  <c r="AL1307" i="2"/>
  <c r="AJ1307" i="2"/>
  <c r="AL1819" i="2"/>
  <c r="AJ1819" i="2"/>
  <c r="AK790" i="2"/>
  <c r="AL790" i="2"/>
  <c r="AJ1466" i="2"/>
  <c r="AK1466" i="2"/>
  <c r="AL1466" i="2"/>
  <c r="AI1403" i="2"/>
  <c r="AK1403" i="2"/>
  <c r="AJ1403" i="2"/>
  <c r="AL1403" i="2"/>
  <c r="AL1000" i="2"/>
  <c r="AJ1000" i="2"/>
  <c r="AI1000" i="2"/>
  <c r="AK1000" i="2"/>
  <c r="AE1825" i="2"/>
  <c r="AH1825" i="2" s="1"/>
  <c r="AL1825" i="2" s="1"/>
  <c r="AE862" i="2"/>
  <c r="AH862" i="2" s="1"/>
  <c r="AE1184" i="2"/>
  <c r="AH1184" i="2" s="1"/>
  <c r="AE1360" i="2"/>
  <c r="AH1360" i="2" s="1"/>
  <c r="AE1079" i="2"/>
  <c r="AH1079" i="2" s="1"/>
  <c r="AE925" i="2"/>
  <c r="AH925" i="2" s="1"/>
  <c r="AE1189" i="2"/>
  <c r="AH1189" i="2" s="1"/>
  <c r="AL1189" i="2" s="1"/>
  <c r="AE875" i="2"/>
  <c r="AH875" i="2" s="1"/>
  <c r="AI943" i="2"/>
  <c r="AJ1174" i="2"/>
  <c r="AI1174" i="2"/>
  <c r="AK1174" i="2"/>
  <c r="AL1174" i="2"/>
  <c r="AK1632" i="2"/>
  <c r="AL1632" i="2"/>
  <c r="AJ1632" i="2"/>
  <c r="AJ880" i="2"/>
  <c r="AK880" i="2"/>
  <c r="AL880" i="2"/>
  <c r="AI880" i="2"/>
  <c r="AK1113" i="2"/>
  <c r="AL1113" i="2"/>
  <c r="AJ1113" i="2"/>
  <c r="AI1113" i="2"/>
  <c r="AI1647" i="2"/>
  <c r="AK1647" i="2"/>
  <c r="AJ1647" i="2"/>
  <c r="AL1647" i="2"/>
  <c r="AI1389" i="2"/>
  <c r="AL1389" i="2"/>
  <c r="AK1389" i="2"/>
  <c r="AJ1389" i="2"/>
  <c r="AI1148" i="2"/>
  <c r="AL1148" i="2"/>
  <c r="AK1148" i="2"/>
  <c r="AJ1148" i="2"/>
  <c r="AJ1048" i="2"/>
  <c r="AL1048" i="2"/>
  <c r="AK1048" i="2"/>
  <c r="AI1048" i="2"/>
  <c r="AL1733" i="2"/>
  <c r="AK1733" i="2"/>
  <c r="AL843" i="2"/>
  <c r="AJ843" i="2"/>
  <c r="AK843" i="2"/>
  <c r="AI843" i="2"/>
  <c r="AL1736" i="2"/>
  <c r="AK1736" i="2"/>
  <c r="AI1736" i="2"/>
  <c r="AJ1736" i="2"/>
  <c r="AL2013" i="2"/>
  <c r="AJ2013" i="2"/>
  <c r="AI2013" i="2"/>
  <c r="AK2013" i="2"/>
  <c r="AE1482" i="2"/>
  <c r="AH1482" i="2" s="1"/>
  <c r="AE1105" i="2"/>
  <c r="AH1105" i="2" s="1"/>
  <c r="AE839" i="2"/>
  <c r="AH839" i="2" s="1"/>
  <c r="AE1501" i="2"/>
  <c r="AH1501" i="2" s="1"/>
  <c r="AE1747" i="2"/>
  <c r="AH1747" i="2" s="1"/>
  <c r="AE752" i="2"/>
  <c r="AH752" i="2" s="1"/>
  <c r="AE848" i="2"/>
  <c r="AH848" i="2" s="1"/>
  <c r="AE1607" i="2"/>
  <c r="AH1607" i="2" s="1"/>
  <c r="AE1259" i="2"/>
  <c r="AH1259" i="2" s="1"/>
  <c r="AJ1259" i="2" s="1"/>
  <c r="AE1754" i="2"/>
  <c r="AH1754" i="2" s="1"/>
  <c r="AE1703" i="2"/>
  <c r="AH1703" i="2" s="1"/>
  <c r="AK943" i="2"/>
  <c r="AI1291" i="2"/>
  <c r="AL1055" i="2"/>
  <c r="AJ1055" i="2"/>
  <c r="AK763" i="2"/>
  <c r="AI763" i="2"/>
  <c r="AJ763" i="2"/>
  <c r="AL763" i="2"/>
  <c r="AI1983" i="2"/>
  <c r="AL1983" i="2"/>
  <c r="AK1983" i="2"/>
  <c r="AJ1983" i="2"/>
  <c r="AI1769" i="2"/>
  <c r="AL1769" i="2"/>
  <c r="AK1769" i="2"/>
  <c r="AJ1769" i="2"/>
  <c r="AI1813" i="2"/>
  <c r="AJ1813" i="2"/>
  <c r="AK1813" i="2"/>
  <c r="AL1813" i="2"/>
  <c r="AJ1425" i="2"/>
  <c r="AL1425" i="2"/>
  <c r="AI1425" i="2"/>
  <c r="AL1849" i="2"/>
  <c r="AJ1849" i="2"/>
  <c r="AL1570" i="2"/>
  <c r="AJ1570" i="2"/>
  <c r="AI1570" i="2"/>
  <c r="AK1570" i="2"/>
  <c r="AJ1727" i="2"/>
  <c r="AI1727" i="2"/>
  <c r="AL1727" i="2"/>
  <c r="AK1727" i="2"/>
  <c r="AK1914" i="2"/>
  <c r="AI1914" i="2"/>
  <c r="AL1914" i="2"/>
  <c r="AJ1914" i="2"/>
  <c r="AK1940" i="2"/>
  <c r="AI1940" i="2"/>
  <c r="AJ881" i="2"/>
  <c r="AL881" i="2"/>
  <c r="AI881" i="2"/>
  <c r="AL1797" i="2"/>
  <c r="AJ1797" i="2"/>
  <c r="AI1797" i="2"/>
  <c r="AK1797" i="2"/>
  <c r="AK945" i="2"/>
  <c r="AJ945" i="2"/>
  <c r="AI945" i="2"/>
  <c r="AL945" i="2"/>
  <c r="AK1163" i="2"/>
  <c r="AL812" i="2"/>
  <c r="AJ812" i="2"/>
  <c r="AK812" i="2"/>
  <c r="AI812" i="2"/>
  <c r="AL746" i="2"/>
  <c r="AI746" i="2"/>
  <c r="AK746" i="2"/>
  <c r="AJ746" i="2"/>
  <c r="AJ1595" i="2"/>
  <c r="AK1595" i="2"/>
  <c r="AJ1103" i="2"/>
  <c r="AK1103" i="2"/>
  <c r="AI1103" i="2"/>
  <c r="AL1103" i="2"/>
  <c r="AL1229" i="2"/>
  <c r="AK1229" i="2"/>
  <c r="AI1229" i="2"/>
  <c r="AJ1229" i="2"/>
  <c r="AJ828" i="2"/>
  <c r="AI828" i="2"/>
  <c r="AL828" i="2"/>
  <c r="AK1017" i="2"/>
  <c r="AI1017" i="2"/>
  <c r="AL1017" i="2"/>
  <c r="AJ1017" i="2"/>
  <c r="AI1807" i="2"/>
  <c r="AL1807" i="2"/>
  <c r="AJ1807" i="2"/>
  <c r="AL1877" i="2"/>
  <c r="AJ1877" i="2"/>
  <c r="AK1877" i="2"/>
  <c r="AI1877" i="2"/>
  <c r="AL864" i="2"/>
  <c r="AJ864" i="2"/>
  <c r="AK864" i="2"/>
  <c r="AI864" i="2"/>
  <c r="AJ739" i="2"/>
  <c r="AI739" i="2"/>
  <c r="AL739" i="2"/>
  <c r="AK739" i="2"/>
  <c r="AL1858" i="2"/>
  <c r="AJ1858" i="2"/>
  <c r="AI1802" i="2"/>
  <c r="AK1802" i="2"/>
  <c r="AJ1802" i="2"/>
  <c r="AK1550" i="2"/>
  <c r="AI1550" i="2"/>
  <c r="AL1550" i="2"/>
  <c r="AK1406" i="2"/>
  <c r="AJ1406" i="2"/>
  <c r="AI1406" i="2"/>
  <c r="AL1406" i="2"/>
  <c r="AE1606" i="2"/>
  <c r="AH1606" i="2" s="1"/>
  <c r="AE1970" i="2"/>
  <c r="AH1970" i="2" s="1"/>
  <c r="AE818" i="2"/>
  <c r="AH818" i="2" s="1"/>
  <c r="AE1010" i="2"/>
  <c r="AH1010" i="2" s="1"/>
  <c r="AE1085" i="2"/>
  <c r="AH1085" i="2" s="1"/>
  <c r="AE1187" i="2"/>
  <c r="AH1187" i="2" s="1"/>
  <c r="AJ1187" i="2" s="1"/>
  <c r="AE1052" i="2"/>
  <c r="AH1052" i="2" s="1"/>
  <c r="AE1871" i="2"/>
  <c r="AH1871" i="2" s="1"/>
  <c r="AE1752" i="2"/>
  <c r="AH1752" i="2" s="1"/>
  <c r="AE1130" i="2"/>
  <c r="AH1130" i="2" s="1"/>
  <c r="AE1549" i="2"/>
  <c r="AH1549" i="2" s="1"/>
  <c r="AE1366" i="2"/>
  <c r="AH1366" i="2" s="1"/>
  <c r="AE1912" i="2"/>
  <c r="AH1912" i="2" s="1"/>
  <c r="AE811" i="2"/>
  <c r="AH811" i="2" s="1"/>
  <c r="AE1414" i="2"/>
  <c r="AH1414" i="2" s="1"/>
  <c r="AE1343" i="2"/>
  <c r="AH1343" i="2" s="1"/>
  <c r="AE706" i="2"/>
  <c r="AH706" i="2" s="1"/>
  <c r="AI1028" i="2"/>
  <c r="AL1206" i="2"/>
  <c r="AL1291" i="2"/>
  <c r="AL890" i="2"/>
  <c r="AK890" i="2"/>
  <c r="AJ890" i="2"/>
  <c r="AK1232" i="2"/>
  <c r="AI1232" i="2"/>
  <c r="AK2020" i="2"/>
  <c r="AJ2020" i="2"/>
  <c r="AL1637" i="2"/>
  <c r="AK1637" i="2"/>
  <c r="AJ1637" i="2"/>
  <c r="AK1855" i="2"/>
  <c r="AI1855" i="2"/>
  <c r="AJ1855" i="2"/>
  <c r="AL1855" i="2"/>
  <c r="AJ1344" i="2"/>
  <c r="AK1344" i="2"/>
  <c r="AI1344" i="2"/>
  <c r="AL1344" i="2"/>
  <c r="AJ1476" i="2"/>
  <c r="AL1476" i="2"/>
  <c r="AI1476" i="2"/>
  <c r="AJ691" i="2"/>
  <c r="AL691" i="2"/>
  <c r="AI691" i="2"/>
  <c r="AK691" i="2"/>
  <c r="AL1418" i="2"/>
  <c r="AI1418" i="2"/>
  <c r="AK1418" i="2"/>
  <c r="AJ1418" i="2"/>
  <c r="AK699" i="2"/>
  <c r="AJ699" i="2"/>
  <c r="AI699" i="2"/>
  <c r="AK1857" i="2"/>
  <c r="AJ1857" i="2"/>
  <c r="AJ1867" i="2"/>
  <c r="AI1867" i="2"/>
  <c r="AL1238" i="2"/>
  <c r="AI1238" i="2"/>
  <c r="AE1894" i="2"/>
  <c r="AH1894" i="2" s="1"/>
  <c r="AE992" i="2"/>
  <c r="AH992" i="2" s="1"/>
  <c r="AE986" i="2"/>
  <c r="AH986" i="2" s="1"/>
  <c r="AE841" i="2"/>
  <c r="AH841" i="2" s="1"/>
  <c r="AE1082" i="2"/>
  <c r="AH1082" i="2" s="1"/>
  <c r="AE1847" i="2"/>
  <c r="AH1847" i="2" s="1"/>
  <c r="AE769" i="2"/>
  <c r="AH769" i="2" s="1"/>
  <c r="AJ1460" i="2"/>
  <c r="AL1145" i="2"/>
  <c r="AJ1318" i="2"/>
  <c r="AK1867" i="2"/>
  <c r="AJ906" i="2"/>
  <c r="AI906" i="2"/>
  <c r="AK1445" i="2"/>
  <c r="AI1445" i="2"/>
  <c r="AI1902" i="2"/>
  <c r="AK1902" i="2"/>
  <c r="AE1801" i="2"/>
  <c r="AH1801" i="2" s="1"/>
  <c r="AE1966" i="2"/>
  <c r="AH1966" i="2" s="1"/>
  <c r="AL1966" i="2" s="1"/>
  <c r="AE1718" i="2"/>
  <c r="AH1718" i="2" s="1"/>
  <c r="AE1285" i="2"/>
  <c r="AH1285" i="2" s="1"/>
  <c r="AE1465" i="2"/>
  <c r="AH1465" i="2" s="1"/>
  <c r="AE1946" i="2"/>
  <c r="AH1946" i="2" s="1"/>
  <c r="AK1037" i="2"/>
  <c r="AI1786" i="2"/>
  <c r="AL1601" i="2"/>
  <c r="AK1796" i="2"/>
  <c r="AK1173" i="2"/>
  <c r="AI1593" i="2"/>
  <c r="AJ1204" i="2"/>
  <c r="AK1587" i="2"/>
  <c r="AL1221" i="2"/>
  <c r="AK1221" i="2"/>
  <c r="AK1455" i="2"/>
  <c r="AI1455" i="2"/>
  <c r="AE719" i="2"/>
  <c r="AH719" i="2" s="1"/>
  <c r="AE1110" i="2"/>
  <c r="AH1110" i="2" s="1"/>
  <c r="AE1861" i="2"/>
  <c r="AH1861" i="2" s="1"/>
  <c r="AE1210" i="2"/>
  <c r="AH1210" i="2" s="1"/>
  <c r="AE1394" i="2"/>
  <c r="AH1394" i="2" s="1"/>
  <c r="AE1267" i="2"/>
  <c r="AH1267" i="2" s="1"/>
  <c r="AE1333" i="2"/>
  <c r="AH1333" i="2" s="1"/>
  <c r="AE1921" i="2"/>
  <c r="AH1921" i="2" s="1"/>
  <c r="AE1337" i="2"/>
  <c r="AH1337" i="2" s="1"/>
  <c r="AE1268" i="2"/>
  <c r="AH1268" i="2" s="1"/>
  <c r="AE1673" i="2"/>
  <c r="AH1673" i="2" s="1"/>
  <c r="AE1898" i="2"/>
  <c r="AH1898" i="2" s="1"/>
  <c r="AE1658" i="2"/>
  <c r="AH1658" i="2" s="1"/>
  <c r="AE1897" i="2"/>
  <c r="AH1897" i="2" s="1"/>
  <c r="AE1573" i="2"/>
  <c r="AH1573" i="2" s="1"/>
  <c r="AE690" i="2"/>
  <c r="AH690" i="2" s="1"/>
  <c r="AE1682" i="2"/>
  <c r="AH1682" i="2" s="1"/>
  <c r="AE1091" i="2"/>
  <c r="AH1091" i="2" s="1"/>
  <c r="AL1037" i="2"/>
  <c r="AK1282" i="2"/>
  <c r="AJ1837" i="2"/>
  <c r="AJ898" i="2"/>
  <c r="AK1601" i="2"/>
  <c r="AI1380" i="2"/>
  <c r="AJ1700" i="2"/>
  <c r="AI1006" i="2"/>
  <c r="AI1057" i="2"/>
  <c r="AJ1684" i="2"/>
  <c r="AL845" i="2"/>
  <c r="AJ1687" i="2"/>
  <c r="AK1003" i="2"/>
  <c r="AJ1308" i="2"/>
  <c r="AL825" i="2"/>
  <c r="AI704" i="2"/>
  <c r="AJ1349" i="2"/>
  <c r="AI714" i="2"/>
  <c r="AK1064" i="2"/>
  <c r="AI1497" i="2"/>
  <c r="AK689" i="2"/>
  <c r="AK1593" i="2"/>
  <c r="AK1204" i="2"/>
  <c r="AK953" i="2"/>
  <c r="AI1588" i="2"/>
  <c r="AL1086" i="2"/>
  <c r="AJ1411" i="2"/>
  <c r="AK1470" i="2"/>
  <c r="AK1153" i="2"/>
  <c r="AI1146" i="2"/>
  <c r="AL955" i="2"/>
  <c r="AJ730" i="2"/>
  <c r="AK1382" i="2"/>
  <c r="AK1178" i="2"/>
  <c r="AJ796" i="2"/>
  <c r="AK964" i="2"/>
  <c r="AK747" i="2"/>
  <c r="AK1795" i="2"/>
  <c r="AL1493" i="2"/>
  <c r="AI1089" i="2"/>
  <c r="AK1108" i="2"/>
  <c r="AL1413" i="2"/>
  <c r="AK1837" i="2"/>
  <c r="AJ2014" i="2"/>
  <c r="AI1355" i="2"/>
  <c r="AL934" i="2"/>
  <c r="AI1068" i="2"/>
  <c r="AJ1260" i="2"/>
  <c r="AI807" i="2"/>
  <c r="AL807" i="2"/>
  <c r="AJ1689" i="2"/>
  <c r="AL1689" i="2"/>
  <c r="AI1502" i="2"/>
  <c r="AJ1502" i="2"/>
  <c r="AK976" i="2"/>
  <c r="AI976" i="2"/>
  <c r="AL1198" i="2"/>
  <c r="AK1198" i="2"/>
  <c r="AI985" i="2"/>
  <c r="AL985" i="2"/>
  <c r="AL1197" i="2"/>
  <c r="AJ1197" i="2"/>
  <c r="AI1274" i="2"/>
  <c r="AJ1274" i="2"/>
  <c r="AJ823" i="2"/>
  <c r="AL823" i="2"/>
  <c r="AK1634" i="2"/>
  <c r="AL1634" i="2"/>
  <c r="AE1165" i="2"/>
  <c r="AH1165" i="2" s="1"/>
  <c r="AE1357" i="2"/>
  <c r="AH1357" i="2" s="1"/>
  <c r="AE1513" i="2"/>
  <c r="AH1513" i="2" s="1"/>
  <c r="AE1534" i="2"/>
  <c r="AH1534" i="2" s="1"/>
  <c r="AI1534" i="2" s="1"/>
  <c r="AJ720" i="2"/>
  <c r="AL720" i="2"/>
  <c r="AJ1723" i="2"/>
  <c r="AK1723" i="2"/>
  <c r="AL1209" i="2"/>
  <c r="AJ1209" i="2"/>
  <c r="AJ1377" i="2"/>
  <c r="AL1377" i="2"/>
  <c r="AI1377" i="2"/>
  <c r="AE1498" i="2"/>
  <c r="AH1498" i="2" s="1"/>
  <c r="AE1364" i="2"/>
  <c r="AH1364" i="2" s="1"/>
  <c r="AE1400" i="2"/>
  <c r="AH1400" i="2" s="1"/>
  <c r="AE1030" i="2"/>
  <c r="AH1030" i="2" s="1"/>
  <c r="AL1030" i="2" s="1"/>
  <c r="AE1646" i="2"/>
  <c r="AH1646" i="2" s="1"/>
  <c r="AE1358" i="2"/>
  <c r="AH1358" i="2" s="1"/>
  <c r="AI1507" i="2"/>
  <c r="AK1120" i="2"/>
  <c r="AI1022" i="2"/>
  <c r="AL1982" i="2"/>
  <c r="AL714" i="2"/>
  <c r="AJ1585" i="2"/>
  <c r="AK918" i="2"/>
  <c r="AL1588" i="2"/>
  <c r="AK934" i="2"/>
  <c r="AK1308" i="2"/>
  <c r="AI1336" i="2"/>
  <c r="AK1336" i="2"/>
  <c r="AE908" i="2"/>
  <c r="AH908" i="2" s="1"/>
  <c r="AE961" i="2"/>
  <c r="AH961" i="2" s="1"/>
  <c r="AE1384" i="2"/>
  <c r="AH1384" i="2" s="1"/>
  <c r="AE1315" i="2"/>
  <c r="AH1315" i="2" s="1"/>
  <c r="AE1798" i="2"/>
  <c r="AH1798" i="2" s="1"/>
  <c r="AE709" i="2"/>
  <c r="AH709" i="2" s="1"/>
  <c r="AE1070" i="2"/>
  <c r="AH1070" i="2" s="1"/>
  <c r="AE1922" i="2"/>
  <c r="AH1922" i="2" s="1"/>
  <c r="AE1672" i="2"/>
  <c r="AH1672" i="2" s="1"/>
  <c r="AE1270" i="2"/>
  <c r="AH1270" i="2" s="1"/>
  <c r="AJ1282" i="2"/>
  <c r="AL1254" i="2"/>
  <c r="AK1069" i="2"/>
  <c r="AI920" i="2"/>
  <c r="AI898" i="2"/>
  <c r="AJ724" i="2"/>
  <c r="AK1380" i="2"/>
  <c r="AI1700" i="2"/>
  <c r="AI1937" i="2"/>
  <c r="AJ1634" i="2"/>
  <c r="AI1931" i="2"/>
  <c r="AK819" i="2"/>
  <c r="AL1057" i="2"/>
  <c r="AI1684" i="2"/>
  <c r="AI845" i="2"/>
  <c r="AK825" i="2"/>
  <c r="AJ714" i="2"/>
  <c r="AL1690" i="2"/>
  <c r="AK1497" i="2"/>
  <c r="AL689" i="2"/>
  <c r="AI1204" i="2"/>
  <c r="AJ953" i="2"/>
  <c r="AJ1086" i="2"/>
  <c r="AK1411" i="2"/>
  <c r="AK1517" i="2"/>
  <c r="AJ1994" i="2"/>
  <c r="AI1153" i="2"/>
  <c r="AK1146" i="2"/>
  <c r="AK955" i="2"/>
  <c r="AI730" i="2"/>
  <c r="AJ777" i="2"/>
  <c r="AL1302" i="2"/>
  <c r="AL1908" i="2"/>
  <c r="AI747" i="2"/>
  <c r="AL1795" i="2"/>
  <c r="AI1493" i="2"/>
  <c r="AL1071" i="2"/>
  <c r="AL1049" i="2"/>
  <c r="AL1445" i="2"/>
  <c r="AK1903" i="2"/>
  <c r="AJ1413" i="2"/>
  <c r="AI1837" i="2"/>
  <c r="AJ1874" i="2"/>
  <c r="AK2014" i="2"/>
  <c r="AL1334" i="2"/>
  <c r="AJ1355" i="2"/>
  <c r="AL1023" i="2"/>
  <c r="AL816" i="2"/>
  <c r="AJ816" i="2"/>
  <c r="AI1322" i="2"/>
  <c r="AK1322" i="2"/>
  <c r="AK1101" i="2"/>
  <c r="AL1101" i="2"/>
  <c r="AJ2032" i="2"/>
  <c r="AL2032" i="2"/>
  <c r="AI1348" i="2"/>
  <c r="AL1348" i="2"/>
  <c r="AK894" i="2"/>
  <c r="AJ894" i="2"/>
  <c r="AL894" i="2"/>
  <c r="AI910" i="2"/>
  <c r="AK910" i="2"/>
  <c r="AL1540" i="2"/>
  <c r="AI1540" i="2"/>
  <c r="AL1021" i="2"/>
  <c r="AK1021" i="2"/>
  <c r="AI1526" i="2"/>
  <c r="AL1526" i="2"/>
  <c r="AK973" i="2"/>
  <c r="AL973" i="2"/>
  <c r="AK1653" i="2"/>
  <c r="AI1653" i="2"/>
  <c r="AK1025" i="2"/>
  <c r="AI1025" i="2"/>
  <c r="AK1582" i="2"/>
  <c r="AJ1582" i="2"/>
  <c r="AI1123" i="2"/>
  <c r="AK1123" i="2"/>
  <c r="AI1572" i="2"/>
  <c r="AK1572" i="2"/>
  <c r="AE1934" i="2"/>
  <c r="AH1934" i="2" s="1"/>
  <c r="AE1175" i="2"/>
  <c r="AH1175" i="2" s="1"/>
  <c r="AE1054" i="2"/>
  <c r="AH1054" i="2" s="1"/>
  <c r="AE781" i="2"/>
  <c r="AH781" i="2" s="1"/>
  <c r="AE1379" i="2"/>
  <c r="AH1379" i="2" s="1"/>
  <c r="AE1244" i="2"/>
  <c r="AH1244" i="2" s="1"/>
  <c r="AE1775" i="2"/>
  <c r="AH1775" i="2" s="1"/>
  <c r="AL1355" i="2"/>
  <c r="AJ1040" i="2"/>
  <c r="AI796" i="2"/>
  <c r="AI1120" i="2"/>
  <c r="AL1120" i="2"/>
  <c r="AK1777" i="2"/>
  <c r="AL1777" i="2"/>
  <c r="AK1978" i="2"/>
  <c r="AJ1978" i="2"/>
  <c r="AE1822" i="2"/>
  <c r="AH1822" i="2" s="1"/>
  <c r="AE1848" i="2"/>
  <c r="AH1848" i="2" s="1"/>
  <c r="AE1011" i="2"/>
  <c r="AH1011" i="2" s="1"/>
  <c r="AE1339" i="2"/>
  <c r="AH1339" i="2" s="1"/>
  <c r="AE1484" i="2"/>
  <c r="AH1484" i="2" s="1"/>
  <c r="AE889" i="2"/>
  <c r="AH889" i="2" s="1"/>
  <c r="AK889" i="2" s="1"/>
  <c r="AJ1663" i="2"/>
  <c r="AL1524" i="2"/>
  <c r="AJ1006" i="2"/>
  <c r="AL1022" i="2"/>
  <c r="AK1057" i="2"/>
  <c r="AJ1497" i="2"/>
  <c r="AI1654" i="2"/>
  <c r="AJ1470" i="2"/>
  <c r="AJ1795" i="2"/>
  <c r="AK1413" i="2"/>
  <c r="AJ1565" i="2"/>
  <c r="AI815" i="2"/>
  <c r="AL1780" i="2"/>
  <c r="AK1780" i="2"/>
  <c r="AI1780" i="2"/>
  <c r="AE1726" i="2"/>
  <c r="AH1726" i="2" s="1"/>
  <c r="AE949" i="2"/>
  <c r="AH949" i="2" s="1"/>
  <c r="AE872" i="2"/>
  <c r="AH872" i="2" s="1"/>
  <c r="AE1093" i="2"/>
  <c r="AH1093" i="2" s="1"/>
  <c r="AE1814" i="2"/>
  <c r="AH1814" i="2" s="1"/>
  <c r="AE1514" i="2"/>
  <c r="AH1514" i="2" s="1"/>
  <c r="AE1273" i="2"/>
  <c r="AH1273" i="2" s="1"/>
  <c r="AE1441" i="2"/>
  <c r="AH1441" i="2" s="1"/>
  <c r="AE1234" i="2"/>
  <c r="AH1234" i="2" s="1"/>
  <c r="AE1715" i="2"/>
  <c r="AH1715" i="2" s="1"/>
  <c r="AE1201" i="2"/>
  <c r="AH1201" i="2" s="1"/>
  <c r="AE850" i="2"/>
  <c r="AH850" i="2" s="1"/>
  <c r="AE1009" i="2"/>
  <c r="AH1009" i="2" s="1"/>
  <c r="AJ1009" i="2" s="1"/>
  <c r="AE1409" i="2"/>
  <c r="AH1409" i="2" s="1"/>
  <c r="AE877" i="2"/>
  <c r="AH877" i="2" s="1"/>
  <c r="AE755" i="2"/>
  <c r="AH755" i="2" s="1"/>
  <c r="AE1583" i="2"/>
  <c r="AH1583" i="2" s="1"/>
  <c r="AE2009" i="2"/>
  <c r="AH2009" i="2" s="1"/>
  <c r="AE805" i="2"/>
  <c r="AH805" i="2" s="1"/>
  <c r="AE1885" i="2"/>
  <c r="AH1885" i="2" s="1"/>
  <c r="AE979" i="2"/>
  <c r="AH979" i="2" s="1"/>
  <c r="AE1463" i="2"/>
  <c r="AH1463" i="2" s="1"/>
  <c r="AE1220" i="2"/>
  <c r="AH1220" i="2" s="1"/>
  <c r="AE1399" i="2"/>
  <c r="AH1399" i="2" s="1"/>
  <c r="AE1427" i="2"/>
  <c r="AH1427" i="2" s="1"/>
  <c r="AE1420" i="2"/>
  <c r="AH1420" i="2" s="1"/>
  <c r="AL1938" i="2"/>
  <c r="AL1531" i="2"/>
  <c r="AJ1254" i="2"/>
  <c r="AI1913" i="2"/>
  <c r="AK1913" i="2"/>
  <c r="AJ1766" i="2"/>
  <c r="AJ1889" i="2"/>
  <c r="AK1700" i="2"/>
  <c r="AI1634" i="2"/>
  <c r="AL1464" i="2"/>
  <c r="AK1051" i="2"/>
  <c r="AK1684" i="2"/>
  <c r="AI1007" i="2"/>
  <c r="AK1841" i="2"/>
  <c r="AJ1690" i="2"/>
  <c r="AK1495" i="2"/>
  <c r="AK1930" i="2"/>
  <c r="AI689" i="2"/>
  <c r="AL953" i="2"/>
  <c r="AJ1517" i="2"/>
  <c r="AL1042" i="2"/>
  <c r="AI1994" i="2"/>
  <c r="AJ1146" i="2"/>
  <c r="AI1302" i="2"/>
  <c r="AJ1828" i="2"/>
  <c r="AI1713" i="2"/>
  <c r="AJ747" i="2"/>
  <c r="AK1256" i="2"/>
  <c r="AL2022" i="2"/>
  <c r="AJ1071" i="2"/>
  <c r="AK1569" i="2"/>
  <c r="AL906" i="2"/>
  <c r="AJ815" i="2"/>
  <c r="AI1766" i="2"/>
  <c r="AI2014" i="2"/>
  <c r="AJ1089" i="2"/>
  <c r="AK1874" i="2"/>
  <c r="AL1068" i="2"/>
  <c r="AJ1601" i="2"/>
  <c r="AL1368" i="2"/>
  <c r="AI1732" i="2"/>
  <c r="AJ866" i="2"/>
  <c r="AI866" i="2"/>
  <c r="AK1984" i="2"/>
  <c r="AI1984" i="2"/>
  <c r="AI1580" i="2"/>
  <c r="AJ1580" i="2"/>
  <c r="AI1845" i="2"/>
  <c r="AL1845" i="2"/>
  <c r="AL1925" i="2"/>
  <c r="AI1925" i="2"/>
  <c r="AJ1701" i="2"/>
  <c r="AI1701" i="2"/>
  <c r="AJ2031" i="2"/>
  <c r="AI2031" i="2"/>
  <c r="AK883" i="2"/>
  <c r="AL883" i="2"/>
  <c r="AJ1324" i="2"/>
  <c r="AI1324" i="2"/>
  <c r="AI1167" i="2"/>
  <c r="AK1167" i="2"/>
  <c r="AJ2033" i="2"/>
  <c r="AI2033" i="2"/>
  <c r="AK984" i="2"/>
  <c r="AI984" i="2"/>
  <c r="AK1369" i="2"/>
  <c r="AL1369" i="2"/>
  <c r="AE1862" i="2"/>
  <c r="AH1862" i="2" s="1"/>
  <c r="AE1873" i="2"/>
  <c r="AH1873" i="2" s="1"/>
  <c r="AE1993" i="2"/>
  <c r="AH1993" i="2" s="1"/>
  <c r="AE1310" i="2"/>
  <c r="AH1310" i="2" s="1"/>
  <c r="AE1910" i="2"/>
  <c r="AH1910" i="2" s="1"/>
  <c r="AK1910" i="2" s="1"/>
  <c r="AE1426" i="2"/>
  <c r="AH1426" i="2" s="1"/>
  <c r="AE707" i="2"/>
  <c r="AH707" i="2" s="1"/>
  <c r="AE1462" i="2"/>
  <c r="AH1462" i="2" s="1"/>
  <c r="AE950" i="2"/>
  <c r="AH950" i="2" s="1"/>
  <c r="AE926" i="2"/>
  <c r="AH926" i="2" s="1"/>
  <c r="AL1889" i="2"/>
  <c r="AL2002" i="2"/>
  <c r="AJ1572" i="2"/>
  <c r="AK1828" i="2"/>
  <c r="AJ1421" i="2"/>
  <c r="AJ1135" i="2"/>
  <c r="AK1135" i="2"/>
  <c r="AI1334" i="2"/>
  <c r="AK1334" i="2"/>
  <c r="AJ952" i="2"/>
  <c r="AI952" i="2"/>
  <c r="AI1108" i="2"/>
  <c r="AL1108" i="2"/>
  <c r="AK2019" i="2"/>
  <c r="AL2019" i="2"/>
  <c r="AL1100" i="2"/>
  <c r="AI1100" i="2"/>
  <c r="AE922" i="2"/>
  <c r="AH922" i="2" s="1"/>
  <c r="AE1896" i="2"/>
  <c r="AH1896" i="2" s="1"/>
  <c r="AE1981" i="2"/>
  <c r="AH1981" i="2" s="1"/>
  <c r="AE923" i="2"/>
  <c r="AH923" i="2" s="1"/>
  <c r="AE1478" i="2"/>
  <c r="AH1478" i="2" s="1"/>
  <c r="AE1033" i="2"/>
  <c r="AH1033" i="2" s="1"/>
  <c r="AE994" i="2"/>
  <c r="AH994" i="2" s="1"/>
  <c r="AE718" i="2"/>
  <c r="AH718" i="2" s="1"/>
  <c r="AE1429" i="2"/>
  <c r="AH1429" i="2" s="1"/>
  <c r="AE1015" i="2"/>
  <c r="AH1015" i="2" s="1"/>
  <c r="AE1778" i="2"/>
  <c r="AH1778" i="2" s="1"/>
  <c r="AE1622" i="2"/>
  <c r="AH1622" i="2" s="1"/>
  <c r="AJ1445" i="2"/>
  <c r="AI1889" i="2"/>
  <c r="AK1937" i="2"/>
  <c r="AL1571" i="2"/>
  <c r="AL1007" i="2"/>
  <c r="AL1279" i="2"/>
  <c r="AK1238" i="2"/>
  <c r="AK1325" i="2"/>
  <c r="AJ1841" i="2"/>
  <c r="AK989" i="2"/>
  <c r="AK1806" i="2"/>
  <c r="AI1828" i="2"/>
  <c r="AK1713" i="2"/>
  <c r="AK2022" i="2"/>
  <c r="AK1391" i="2"/>
  <c r="AL1569" i="2"/>
  <c r="AK1318" i="2"/>
  <c r="AJ859" i="2"/>
  <c r="AK952" i="2"/>
  <c r="AL1065" i="2"/>
  <c r="AJ1704" i="2"/>
  <c r="AJ1576" i="2"/>
  <c r="AL1351" i="2"/>
  <c r="AJ1351" i="2"/>
  <c r="AI1023" i="2"/>
  <c r="AJ1023" i="2"/>
  <c r="AI1443" i="2"/>
  <c r="AL1443" i="2"/>
  <c r="AK1443" i="2"/>
  <c r="AE1610" i="2"/>
  <c r="AH1610" i="2" s="1"/>
  <c r="AE1850" i="2"/>
  <c r="AH1850" i="2" s="1"/>
  <c r="AJ1850" i="2" s="1"/>
  <c r="AE1657" i="2"/>
  <c r="AH1657" i="2" s="1"/>
  <c r="AE1645" i="2"/>
  <c r="AH1645" i="2" s="1"/>
  <c r="AE750" i="2"/>
  <c r="AH750" i="2" s="1"/>
  <c r="AE1034" i="2"/>
  <c r="AH1034" i="2" s="1"/>
  <c r="AE1109" i="2"/>
  <c r="AH1109" i="2" s="1"/>
  <c r="AE1114" i="2"/>
  <c r="AH1114" i="2" s="1"/>
  <c r="AK1114" i="2" s="1"/>
  <c r="AE1730" i="2"/>
  <c r="AH1730" i="2" s="1"/>
  <c r="AE937" i="2"/>
  <c r="AH937" i="2" s="1"/>
  <c r="AE1250" i="2"/>
  <c r="AH1250" i="2" s="1"/>
  <c r="AL1072" i="2"/>
  <c r="AI1037" i="2"/>
  <c r="AI1627" i="2"/>
  <c r="AL1565" i="2"/>
  <c r="AJ1571" i="2"/>
  <c r="AL1051" i="2"/>
  <c r="AI822" i="2"/>
  <c r="AI1296" i="2"/>
  <c r="AK1296" i="2"/>
  <c r="AK794" i="2"/>
  <c r="AI1992" i="2"/>
  <c r="AK1279" i="2"/>
  <c r="AL1325" i="2"/>
  <c r="AL1931" i="2"/>
  <c r="AL701" i="2"/>
  <c r="AI1592" i="2"/>
  <c r="AL1612" i="2"/>
  <c r="AI1042" i="2"/>
  <c r="AL1771" i="2"/>
  <c r="AL1918" i="2"/>
  <c r="AJ1806" i="2"/>
  <c r="AI1659" i="2"/>
  <c r="AI1725" i="2"/>
  <c r="AJ1626" i="2"/>
  <c r="AK1081" i="2"/>
  <c r="AK1156" i="2"/>
  <c r="AL1491" i="2"/>
  <c r="AL1391" i="2"/>
  <c r="AI1408" i="2"/>
  <c r="AL1923" i="2"/>
  <c r="AK815" i="2"/>
  <c r="AK1260" i="2"/>
  <c r="AJ1455" i="2"/>
  <c r="AI1723" i="2"/>
  <c r="AJ1499" i="2"/>
  <c r="AK1072" i="2"/>
  <c r="AK1065" i="2"/>
  <c r="AL1331" i="2"/>
  <c r="AJ1443" i="2"/>
  <c r="AJ1680" i="2"/>
  <c r="AK1404" i="2"/>
  <c r="AJ1890" i="2"/>
  <c r="AL2029" i="2"/>
  <c r="AK2029" i="2"/>
  <c r="AK1620" i="2"/>
  <c r="AJ1620" i="2"/>
  <c r="AJ1742" i="2"/>
  <c r="AL1742" i="2"/>
  <c r="AL1144" i="2"/>
  <c r="AI1144" i="2"/>
  <c r="AK1532" i="2"/>
  <c r="AJ1532" i="2"/>
  <c r="AI1532" i="2"/>
  <c r="AE754" i="2"/>
  <c r="AH754" i="2" s="1"/>
  <c r="AE1933" i="2"/>
  <c r="AH1933" i="2" s="1"/>
  <c r="AE1842" i="2"/>
  <c r="AH1842" i="2" s="1"/>
  <c r="AE1770" i="2"/>
  <c r="AH1770" i="2" s="1"/>
  <c r="AE1667" i="2"/>
  <c r="AH1667" i="2" s="1"/>
  <c r="AE778" i="2"/>
  <c r="AH778" i="2" s="1"/>
  <c r="AE827" i="2"/>
  <c r="AH827" i="2" s="1"/>
  <c r="AE1846" i="2"/>
  <c r="AH1846" i="2" s="1"/>
  <c r="AE1150" i="2"/>
  <c r="AH1150" i="2" s="1"/>
  <c r="AE1225" i="2"/>
  <c r="AH1225" i="2" s="1"/>
  <c r="AE886" i="2"/>
  <c r="AH886" i="2" s="1"/>
  <c r="AE1756" i="2"/>
  <c r="AH1756" i="2" s="1"/>
  <c r="AE1216" i="2"/>
  <c r="AH1216" i="2" s="1"/>
  <c r="AE1561" i="2"/>
  <c r="AH1561" i="2" s="1"/>
  <c r="AE1235" i="2"/>
  <c r="AH1235" i="2" s="1"/>
  <c r="AE1489" i="2"/>
  <c r="AH1489" i="2" s="1"/>
  <c r="AE1162" i="2"/>
  <c r="AH1162" i="2" s="1"/>
  <c r="AK1144" i="2"/>
  <c r="AI1421" i="2"/>
  <c r="AL956" i="2"/>
  <c r="AL1880" i="2"/>
  <c r="AL1455" i="2"/>
  <c r="AL1587" i="2"/>
  <c r="AK1377" i="2"/>
  <c r="AI1680" i="2"/>
  <c r="AL1627" i="2"/>
  <c r="AI1565" i="2"/>
  <c r="AI1571" i="2"/>
  <c r="AJ1247" i="2"/>
  <c r="AJ822" i="2"/>
  <c r="AJ1296" i="2"/>
  <c r="AI794" i="2"/>
  <c r="AL998" i="2"/>
  <c r="AJ1003" i="2"/>
  <c r="AJ1279" i="2"/>
  <c r="AI1182" i="2"/>
  <c r="AJ1325" i="2"/>
  <c r="AK1931" i="2"/>
  <c r="AJ1796" i="2"/>
  <c r="AI701" i="2"/>
  <c r="AJ1450" i="2"/>
  <c r="AJ1416" i="2"/>
  <c r="AL1943" i="2"/>
  <c r="AJ1592" i="2"/>
  <c r="AK1371" i="2"/>
  <c r="AK1370" i="2"/>
  <c r="AK1612" i="2"/>
  <c r="AI1598" i="2"/>
  <c r="AJ1918" i="2"/>
  <c r="AJ1449" i="2"/>
  <c r="AJ1772" i="2"/>
  <c r="AL1806" i="2"/>
  <c r="AI863" i="2"/>
  <c r="AK1642" i="2"/>
  <c r="AJ1156" i="2"/>
  <c r="AI1491" i="2"/>
  <c r="AL786" i="2"/>
  <c r="AJ1515" i="2"/>
  <c r="AJ1391" i="2"/>
  <c r="AI1101" i="2"/>
  <c r="AK1923" i="2"/>
  <c r="AL1576" i="2"/>
  <c r="AL1260" i="2"/>
  <c r="AL1069" i="2"/>
  <c r="AL1318" i="2"/>
  <c r="AI1903" i="2"/>
  <c r="AK1742" i="2"/>
  <c r="AI1880" i="2"/>
  <c r="AJ1891" i="2"/>
  <c r="AI1118" i="2"/>
  <c r="AJ1380" i="2"/>
  <c r="AK1690" i="2"/>
  <c r="AJ951" i="2"/>
  <c r="AL1991" i="2"/>
  <c r="AL1237" i="2"/>
  <c r="AJ825" i="2"/>
  <c r="AL1786" i="2"/>
  <c r="AI1190" i="2"/>
  <c r="AJ1190" i="2"/>
  <c r="AK1378" i="2"/>
  <c r="AL1378" i="2"/>
  <c r="AK1452" i="2"/>
  <c r="AL1452" i="2"/>
  <c r="AI1512" i="2"/>
  <c r="AK1512" i="2"/>
  <c r="AL1012" i="2"/>
  <c r="AK1012" i="2"/>
  <c r="AL867" i="2"/>
  <c r="AI867" i="2"/>
  <c r="AK867" i="2"/>
  <c r="AJ1393" i="2"/>
  <c r="AK1393" i="2"/>
  <c r="AK1584" i="2"/>
  <c r="AL1584" i="2"/>
  <c r="AJ1950" i="2"/>
  <c r="AI1950" i="2"/>
  <c r="AE745" i="2"/>
  <c r="AH745" i="2" s="1"/>
  <c r="AE734" i="2"/>
  <c r="AH734" i="2" s="1"/>
  <c r="AE1763" i="2"/>
  <c r="AH1763" i="2" s="1"/>
  <c r="AE1631" i="2"/>
  <c r="AH1631" i="2" s="1"/>
  <c r="AE1312" i="2"/>
  <c r="AH1312" i="2" s="1"/>
  <c r="AE1338" i="2"/>
  <c r="AH1338" i="2" s="1"/>
  <c r="AE2005" i="2"/>
  <c r="AH2005" i="2" s="1"/>
  <c r="AI2005" i="2" s="1"/>
  <c r="AE1477" i="2"/>
  <c r="AH1477" i="2" s="1"/>
  <c r="AK2002" i="2"/>
  <c r="AL1572" i="2"/>
  <c r="AJ1467" i="2"/>
  <c r="AL1467" i="2"/>
  <c r="AE1141" i="2"/>
  <c r="AH1141" i="2" s="1"/>
  <c r="AE814" i="2"/>
  <c r="AH814" i="2" s="1"/>
  <c r="AE1553" i="2"/>
  <c r="AH1553" i="2" s="1"/>
  <c r="AE1354" i="2"/>
  <c r="AH1354" i="2" s="1"/>
  <c r="AE1870" i="2"/>
  <c r="AH1870" i="2" s="1"/>
  <c r="AE1192" i="2"/>
  <c r="AH1192" i="2" s="1"/>
  <c r="AJ1192" i="2" s="1"/>
  <c r="AJ842" i="2"/>
  <c r="AJ2002" i="2"/>
  <c r="AK1464" i="2"/>
  <c r="AK1704" i="2"/>
  <c r="AJ2019" i="2"/>
  <c r="AJ1238" i="2"/>
  <c r="AL920" i="2"/>
  <c r="AK724" i="2"/>
  <c r="AE1535" i="2"/>
  <c r="AH1535" i="2" s="1"/>
  <c r="AE2006" i="2"/>
  <c r="AH2006" i="2" s="1"/>
  <c r="AE1151" i="2"/>
  <c r="AH1151" i="2" s="1"/>
  <c r="AE1298" i="2"/>
  <c r="AH1298" i="2" s="1"/>
  <c r="AE1624" i="2"/>
  <c r="AH1624" i="2" s="1"/>
  <c r="AE1949" i="2"/>
  <c r="AH1949" i="2" s="1"/>
  <c r="AE695" i="2"/>
  <c r="AH695" i="2" s="1"/>
  <c r="AL1732" i="2"/>
  <c r="AK1421" i="2"/>
  <c r="AJ1880" i="2"/>
  <c r="AL1680" i="2"/>
  <c r="AE1147" i="2"/>
  <c r="AH1147" i="2" s="1"/>
  <c r="AE938" i="2"/>
  <c r="AH938" i="2" s="1"/>
  <c r="AE1942" i="2"/>
  <c r="AH1942" i="2" s="1"/>
  <c r="AE1792" i="2"/>
  <c r="AH1792" i="2" s="1"/>
  <c r="AE995" i="2"/>
  <c r="AH995" i="2" s="1"/>
  <c r="AE1964" i="2"/>
  <c r="AH1964" i="2" s="1"/>
  <c r="AE1562" i="2"/>
  <c r="AH1562" i="2" s="1"/>
  <c r="AE1750" i="2"/>
  <c r="AH1750" i="2" s="1"/>
  <c r="AE1586" i="2"/>
  <c r="AH1586" i="2" s="1"/>
  <c r="AE1504" i="2"/>
  <c r="AH1504" i="2" s="1"/>
  <c r="AE1438" i="2"/>
  <c r="AH1438" i="2" s="1"/>
  <c r="AE1321" i="2"/>
  <c r="AH1321" i="2" s="1"/>
  <c r="AE834" i="2"/>
  <c r="AH834" i="2" s="1"/>
  <c r="AE1609" i="2"/>
  <c r="AH1609" i="2" s="1"/>
  <c r="AE1895" i="2"/>
  <c r="AH1895" i="2" s="1"/>
  <c r="AE1446" i="2"/>
  <c r="AH1446" i="2" s="1"/>
  <c r="AE1490" i="2"/>
  <c r="AH1490" i="2" s="1"/>
  <c r="AL1490" i="2" s="1"/>
  <c r="AE1597" i="2"/>
  <c r="AH1597" i="2" s="1"/>
  <c r="AL898" i="2"/>
  <c r="AJ1712" i="2"/>
  <c r="AL1457" i="2"/>
  <c r="AK1544" i="2"/>
  <c r="AK1068" i="2"/>
  <c r="AL1507" i="2"/>
  <c r="AK849" i="2"/>
  <c r="AK1351" i="2"/>
  <c r="AI1524" i="2"/>
  <c r="AL1123" i="2"/>
  <c r="AL819" i="2"/>
  <c r="AK1138" i="2"/>
  <c r="AL1404" i="2"/>
  <c r="AL969" i="2"/>
  <c r="AL1796" i="2"/>
  <c r="AI720" i="2"/>
  <c r="AK1943" i="2"/>
  <c r="AK1592" i="2"/>
  <c r="AI1370" i="2"/>
  <c r="AL1598" i="2"/>
  <c r="AJ1818" i="2"/>
  <c r="AI1579" i="2"/>
  <c r="AK1918" i="2"/>
  <c r="AI1449" i="2"/>
  <c r="AL1958" i="2"/>
  <c r="AJ1227" i="2"/>
  <c r="AL915" i="2"/>
  <c r="AJ1157" i="2"/>
  <c r="AJ1923" i="2"/>
  <c r="AK1992" i="2"/>
  <c r="AJ1069" i="2"/>
  <c r="AI1777" i="2"/>
  <c r="AJ1903" i="2"/>
  <c r="AK1049" i="2"/>
  <c r="AL849" i="2"/>
  <c r="AI1742" i="2"/>
  <c r="AL1902" i="2"/>
  <c r="AL1620" i="2"/>
  <c r="AI1405" i="2"/>
  <c r="AI1351" i="2"/>
  <c r="AJ1902" i="2"/>
  <c r="AI1587" i="2"/>
  <c r="AL1342" i="2"/>
  <c r="AJ1342" i="2"/>
  <c r="AJ1363" i="2"/>
  <c r="AK1363" i="2"/>
  <c r="AI791" i="2"/>
  <c r="AL791" i="2"/>
  <c r="AK1812" i="2"/>
  <c r="AI1812" i="2"/>
  <c r="AI1213" i="2"/>
  <c r="AL1213" i="2"/>
  <c r="AL1804" i="2"/>
  <c r="AJ1804" i="2"/>
  <c r="AK885" i="2"/>
  <c r="AL885" i="2"/>
  <c r="AK1757" i="2"/>
  <c r="AI1757" i="2"/>
  <c r="AJ1887" i="2"/>
  <c r="AI1887" i="2"/>
  <c r="AL2027" i="2"/>
  <c r="AJ2027" i="2"/>
  <c r="AI2027" i="2"/>
  <c r="AI1155" i="2"/>
  <c r="AJ1155" i="2"/>
  <c r="AL1155" i="2"/>
  <c r="AI1451" i="2"/>
  <c r="AJ1451" i="2"/>
  <c r="AJ1537" i="2"/>
  <c r="AL1537" i="2"/>
  <c r="AI1537" i="2"/>
  <c r="AJ1816" i="2"/>
  <c r="AI1816" i="2"/>
  <c r="AL1816" i="2"/>
  <c r="AI751" i="2"/>
  <c r="AK751" i="2"/>
  <c r="AJ1479" i="2"/>
  <c r="AL1479" i="2"/>
  <c r="AI932" i="2"/>
  <c r="AJ932" i="2"/>
  <c r="AK1516" i="2"/>
  <c r="AL1516" i="2"/>
  <c r="AI1026" i="2"/>
  <c r="AK1026" i="2"/>
  <c r="AI806" i="2"/>
  <c r="AL806" i="2"/>
  <c r="AL1708" i="2"/>
  <c r="AI1708" i="2"/>
  <c r="AK2030" i="2"/>
  <c r="AL2030" i="2"/>
  <c r="AI722" i="2"/>
  <c r="AK722" i="2"/>
  <c r="AJ1335" i="2"/>
  <c r="AK1335" i="2"/>
  <c r="AK1008" i="2"/>
  <c r="AI1008" i="2"/>
  <c r="AJ854" i="2"/>
  <c r="AL854" i="2"/>
  <c r="AJ1594" i="2"/>
  <c r="AK1594" i="2"/>
  <c r="AJ892" i="2"/>
  <c r="AK892" i="2"/>
  <c r="AI1510" i="2"/>
  <c r="AL1510" i="2"/>
  <c r="AI1428" i="2"/>
  <c r="AL1428" i="2"/>
  <c r="AJ1417" i="2"/>
  <c r="AL1417" i="2"/>
  <c r="AK1047" i="2"/>
  <c r="AJ1047" i="2"/>
  <c r="AI1717" i="2"/>
  <c r="AK1717" i="2"/>
  <c r="AJ1717" i="2"/>
  <c r="AI732" i="2"/>
  <c r="AL732" i="2"/>
  <c r="AJ1676" i="2"/>
  <c r="AI1676" i="2"/>
  <c r="AL1676" i="2"/>
  <c r="AJ1373" i="2"/>
  <c r="AK1373" i="2"/>
  <c r="AI1373" i="2"/>
  <c r="AK846" i="2"/>
  <c r="AJ846" i="2"/>
  <c r="AK685" i="2"/>
  <c r="AI685" i="2"/>
  <c r="AL1773" i="2"/>
  <c r="AJ1773" i="2"/>
  <c r="AI1574" i="2"/>
  <c r="AJ1574" i="2"/>
  <c r="AK1104" i="2"/>
  <c r="AI1104" i="2"/>
  <c r="AJ1104" i="2"/>
  <c r="AK911" i="2"/>
  <c r="AL911" i="2"/>
  <c r="AK1630" i="2"/>
  <c r="AL1630" i="2"/>
  <c r="AL1383" i="2"/>
  <c r="AI1383" i="2"/>
  <c r="AI1381" i="2"/>
  <c r="AK1381" i="2"/>
  <c r="AI1744" i="2"/>
  <c r="AK1744" i="2"/>
  <c r="AJ1744" i="2"/>
  <c r="AK1628" i="2"/>
  <c r="AI1628" i="2"/>
  <c r="AJ857" i="2"/>
  <c r="AI857" i="2"/>
  <c r="AL1483" i="2"/>
  <c r="AI1483" i="2"/>
  <c r="AI1096" i="2"/>
  <c r="AJ1096" i="2"/>
  <c r="AK1096" i="2"/>
  <c r="AK1866" i="2"/>
  <c r="AL1866" i="2"/>
  <c r="AJ1116" i="2"/>
  <c r="AI1116" i="2"/>
  <c r="AI1581" i="2"/>
  <c r="AL1581" i="2"/>
  <c r="AK1602" i="2"/>
  <c r="AL1602" i="2"/>
  <c r="AK909" i="2"/>
  <c r="AJ909" i="2"/>
  <c r="AL909" i="2"/>
  <c r="AJ1677" i="2"/>
  <c r="AL1677" i="2"/>
  <c r="AJ1522" i="2"/>
  <c r="AL1522" i="2"/>
  <c r="AI1670" i="2"/>
  <c r="AK1670" i="2"/>
  <c r="AL1670" i="2"/>
  <c r="AJ795" i="2"/>
  <c r="AL795" i="2"/>
  <c r="AL928" i="2"/>
  <c r="AI928" i="2"/>
  <c r="AI2000" i="2"/>
  <c r="AK2000" i="2"/>
  <c r="AK972" i="2"/>
  <c r="AL1099"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AI2006" i="2" l="1"/>
  <c r="AL2006" i="2"/>
  <c r="AL1343" i="2"/>
  <c r="AK1343" i="2"/>
  <c r="AI1343" i="2"/>
  <c r="AJ1343" i="2"/>
  <c r="AL1321" i="2"/>
  <c r="AK1321" i="2"/>
  <c r="AI1321" i="2"/>
  <c r="AJ1315" i="2"/>
  <c r="AK1315" i="2"/>
  <c r="AJ1189" i="2"/>
  <c r="AL1873" i="2"/>
  <c r="AI1873" i="2"/>
  <c r="AJ1873" i="2"/>
  <c r="AK1873" i="2"/>
  <c r="AI1750" i="2"/>
  <c r="AK1750" i="2"/>
  <c r="AI1657" i="2"/>
  <c r="AK1657" i="2"/>
  <c r="AJ1657" i="2"/>
  <c r="AL1657" i="2"/>
  <c r="AL1110" i="2"/>
  <c r="AJ1110" i="2"/>
  <c r="AL1366" i="2"/>
  <c r="AK1366" i="2"/>
  <c r="AJ1366" i="2"/>
  <c r="AI1366" i="2"/>
  <c r="AJ1273" i="2"/>
  <c r="AL1273" i="2"/>
  <c r="AI1273" i="2"/>
  <c r="AJ1624" i="2"/>
  <c r="AI1624" i="2"/>
  <c r="AL1624" i="2"/>
  <c r="AJ1250" i="2"/>
  <c r="AK1250" i="2"/>
  <c r="AI1250" i="2"/>
  <c r="AJ1011" i="2"/>
  <c r="AK1011" i="2"/>
  <c r="AI1011" i="2"/>
  <c r="AL1011" i="2"/>
  <c r="AL1315" i="2"/>
  <c r="AI1315" i="2"/>
  <c r="AJ1321" i="2"/>
  <c r="AJ961" i="2"/>
  <c r="AL961" i="2"/>
  <c r="AK961" i="2"/>
  <c r="AI961" i="2"/>
  <c r="AK750" i="2"/>
  <c r="AI750" i="2"/>
  <c r="AL750" i="2"/>
  <c r="AJ750" i="2"/>
  <c r="AI1427" i="2"/>
  <c r="AK1427" i="2"/>
  <c r="AL1427" i="2"/>
  <c r="AJ1427" i="2"/>
  <c r="AI1964" i="2"/>
  <c r="AJ1964" i="2"/>
  <c r="AL1964" i="2"/>
  <c r="AK1964" i="2"/>
  <c r="AJ1465" i="2"/>
  <c r="AI1465" i="2"/>
  <c r="AK1465" i="2"/>
  <c r="AL1465" i="2"/>
  <c r="AL1130" i="2"/>
  <c r="AK1130" i="2"/>
  <c r="AI1130" i="2"/>
  <c r="AJ1130" i="2"/>
  <c r="AL752" i="2"/>
  <c r="AJ752" i="2"/>
  <c r="AI1438" i="2"/>
  <c r="AL1438" i="2"/>
  <c r="AI1553" i="2"/>
  <c r="AK1553" i="2"/>
  <c r="AL1553" i="2"/>
  <c r="AJ1553" i="2"/>
  <c r="AL1631" i="2"/>
  <c r="AI1631" i="2"/>
  <c r="AK1730" i="2"/>
  <c r="AI1730" i="2"/>
  <c r="AL1730" i="2"/>
  <c r="AJ1730" i="2"/>
  <c r="AL1842" i="2"/>
  <c r="AK1842" i="2"/>
  <c r="AL1426" i="2"/>
  <c r="AI1426" i="2"/>
  <c r="AJ1426" i="2"/>
  <c r="AK1426" i="2"/>
  <c r="AJ1010" i="2"/>
  <c r="AI1010" i="2"/>
  <c r="AL1010" i="2"/>
  <c r="AK1010" i="2"/>
  <c r="AK1141" i="2"/>
  <c r="AJ1141" i="2"/>
  <c r="AL1141" i="2"/>
  <c r="AI1141" i="2"/>
  <c r="AL1897" i="2"/>
  <c r="AK1897" i="2"/>
  <c r="AJ992" i="2"/>
  <c r="AL992" i="2"/>
  <c r="AK1597" i="2"/>
  <c r="AJ1597" i="2"/>
  <c r="AI1597" i="2"/>
  <c r="AL1597" i="2"/>
  <c r="AJ745" i="2"/>
  <c r="AL745" i="2"/>
  <c r="AK745" i="2"/>
  <c r="AI745" i="2"/>
  <c r="AI922" i="2"/>
  <c r="AK922" i="2"/>
  <c r="AJ922" i="2"/>
  <c r="AL1360" i="2"/>
  <c r="AI1360" i="2"/>
  <c r="AJ1360" i="2"/>
  <c r="AK1360" i="2"/>
  <c r="AI995" i="2"/>
  <c r="AL995" i="2"/>
  <c r="AJ1150" i="2"/>
  <c r="AL1150" i="2"/>
  <c r="AI1150" i="2"/>
  <c r="AJ1726" i="2"/>
  <c r="AL1726" i="2"/>
  <c r="AI1726" i="2"/>
  <c r="AJ1270" i="2"/>
  <c r="AK1270" i="2"/>
  <c r="AJ1609" i="2"/>
  <c r="AI1609" i="2"/>
  <c r="AK1609" i="2"/>
  <c r="AL1609" i="2"/>
  <c r="AK1921" i="2"/>
  <c r="AJ1921" i="2"/>
  <c r="AK1151" i="2"/>
  <c r="AJ1151" i="2"/>
  <c r="AI1151" i="2"/>
  <c r="AL1151" i="2"/>
  <c r="AI994" i="2"/>
  <c r="AK994" i="2"/>
  <c r="AL994" i="2"/>
  <c r="AI1175" i="2"/>
  <c r="AJ1175" i="2"/>
  <c r="AL1175" i="2"/>
  <c r="AI839" i="2"/>
  <c r="AL839" i="2"/>
  <c r="AJ839" i="2"/>
  <c r="AK839" i="2"/>
  <c r="AI938" i="2"/>
  <c r="AJ938" i="2"/>
  <c r="AK938" i="2"/>
  <c r="AL938" i="2"/>
  <c r="AJ1235" i="2"/>
  <c r="AL1235" i="2"/>
  <c r="AK1235" i="2"/>
  <c r="AJ1312" i="2"/>
  <c r="AK1312" i="2"/>
  <c r="AI1312" i="2"/>
  <c r="AL1312" i="2"/>
  <c r="AL1462" i="2"/>
  <c r="AK1462" i="2"/>
  <c r="AI1462" i="2"/>
  <c r="AJ1462" i="2"/>
  <c r="AL805" i="2"/>
  <c r="AI805" i="2"/>
  <c r="AJ805" i="2"/>
  <c r="AK805" i="2"/>
  <c r="AK1364" i="2"/>
  <c r="AJ1364" i="2"/>
  <c r="AL1364" i="2"/>
  <c r="AI1364" i="2"/>
  <c r="AL1394" i="2"/>
  <c r="AK1394" i="2"/>
  <c r="AJ1394" i="2"/>
  <c r="AI1394" i="2"/>
  <c r="AK1082" i="2"/>
  <c r="AI1082" i="2"/>
  <c r="AL1082" i="2"/>
  <c r="AJ1082" i="2"/>
  <c r="AK1259" i="2"/>
  <c r="AL1250" i="2"/>
  <c r="AK2005" i="2"/>
  <c r="AI1259" i="2"/>
  <c r="AL2005" i="2"/>
  <c r="AL1259" i="2"/>
  <c r="AL1009" i="2"/>
  <c r="AL1750" i="2"/>
  <c r="AJ2005" i="2"/>
  <c r="AK1009" i="2"/>
  <c r="AJ1030" i="2"/>
  <c r="AL1187" i="2"/>
  <c r="AI1009" i="2"/>
  <c r="AK1030" i="2"/>
  <c r="AK1624" i="2"/>
  <c r="AI1030" i="2"/>
  <c r="AJ1750" i="2"/>
  <c r="AI1477" i="2"/>
  <c r="AL1477" i="2"/>
  <c r="AJ1477" i="2"/>
  <c r="AK1477" i="2"/>
  <c r="AL1513" i="2"/>
  <c r="AJ1513" i="2"/>
  <c r="AI1513" i="2"/>
  <c r="AK1513" i="2"/>
  <c r="AL925" i="2"/>
  <c r="AI925" i="2"/>
  <c r="AK925" i="2"/>
  <c r="AJ925" i="2"/>
  <c r="AK926" i="2"/>
  <c r="AL926" i="2"/>
  <c r="AI926" i="2"/>
  <c r="AJ926" i="2"/>
  <c r="AK886" i="2"/>
  <c r="AJ886" i="2"/>
  <c r="AI886" i="2"/>
  <c r="AL886" i="2"/>
  <c r="AJ950" i="2"/>
  <c r="AI950" i="2"/>
  <c r="AK950" i="2"/>
  <c r="AL950" i="2"/>
  <c r="AK1848" i="2"/>
  <c r="AL1848" i="2"/>
  <c r="AJ1848" i="2"/>
  <c r="AI1848" i="2"/>
  <c r="AK1895" i="2"/>
  <c r="AI1895" i="2"/>
  <c r="AL1895" i="2"/>
  <c r="AJ1895" i="2"/>
  <c r="AJ1562" i="2"/>
  <c r="AK1562" i="2"/>
  <c r="AL1562" i="2"/>
  <c r="AI1562" i="2"/>
  <c r="AJ1338" i="2"/>
  <c r="AI1338" i="2"/>
  <c r="AL1338" i="2"/>
  <c r="AK1338" i="2"/>
  <c r="AK1225" i="2"/>
  <c r="AI1225" i="2"/>
  <c r="AJ1225" i="2"/>
  <c r="AL1225" i="2"/>
  <c r="AL1109" i="2"/>
  <c r="AJ1109" i="2"/>
  <c r="AK1109" i="2"/>
  <c r="AI1109" i="2"/>
  <c r="AK923" i="2"/>
  <c r="AJ923" i="2"/>
  <c r="AI923" i="2"/>
  <c r="AL923" i="2"/>
  <c r="AJ1463" i="2"/>
  <c r="AL1463" i="2"/>
  <c r="AI1463" i="2"/>
  <c r="AK1463" i="2"/>
  <c r="AJ850" i="2"/>
  <c r="AL850" i="2"/>
  <c r="AK850" i="2"/>
  <c r="AI850" i="2"/>
  <c r="AK1822" i="2"/>
  <c r="AI1822" i="2"/>
  <c r="AL1822" i="2"/>
  <c r="AJ1822" i="2"/>
  <c r="AK1379" i="2"/>
  <c r="AI1379" i="2"/>
  <c r="AL1379" i="2"/>
  <c r="AJ1379" i="2"/>
  <c r="AI1165" i="2"/>
  <c r="AK1165" i="2"/>
  <c r="AL1165" i="2"/>
  <c r="AJ1165" i="2"/>
  <c r="AK1573" i="2"/>
  <c r="AI1573" i="2"/>
  <c r="AJ1573" i="2"/>
  <c r="AL1573" i="2"/>
  <c r="AL1606" i="2"/>
  <c r="AJ1606" i="2"/>
  <c r="AK1606" i="2"/>
  <c r="AI1606" i="2"/>
  <c r="AJ1607" i="2"/>
  <c r="AI1607" i="2"/>
  <c r="AL1607" i="2"/>
  <c r="AK1607" i="2"/>
  <c r="AL1079" i="2"/>
  <c r="AK1079" i="2"/>
  <c r="AI1079" i="2"/>
  <c r="AJ1079" i="2"/>
  <c r="AK1942" i="2"/>
  <c r="AJ1942" i="2"/>
  <c r="AL1942" i="2"/>
  <c r="AI1942" i="2"/>
  <c r="AI1298" i="2"/>
  <c r="AL1298" i="2"/>
  <c r="AJ1298" i="2"/>
  <c r="AK1298" i="2"/>
  <c r="AK734" i="2"/>
  <c r="AL734" i="2"/>
  <c r="AI734" i="2"/>
  <c r="AJ734" i="2"/>
  <c r="AJ1667" i="2"/>
  <c r="AK1667" i="2"/>
  <c r="AI1667" i="2"/>
  <c r="AL1667" i="2"/>
  <c r="AL1429" i="2"/>
  <c r="AK1429" i="2"/>
  <c r="AI1429" i="2"/>
  <c r="AJ1429" i="2"/>
  <c r="AJ1583" i="2"/>
  <c r="AL1583" i="2"/>
  <c r="AI1583" i="2"/>
  <c r="AK1583" i="2"/>
  <c r="AI1070" i="2"/>
  <c r="AL1070" i="2"/>
  <c r="AK1070" i="2"/>
  <c r="AJ1070" i="2"/>
  <c r="AJ1268" i="2"/>
  <c r="AL1268" i="2"/>
  <c r="AK1268" i="2"/>
  <c r="AI1268" i="2"/>
  <c r="AL719" i="2"/>
  <c r="AI719" i="2"/>
  <c r="AK719" i="2"/>
  <c r="AJ719" i="2"/>
  <c r="AJ986" i="2"/>
  <c r="AL986" i="2"/>
  <c r="AI986" i="2"/>
  <c r="AK986" i="2"/>
  <c r="AI1414" i="2"/>
  <c r="AJ1414" i="2"/>
  <c r="AL1414" i="2"/>
  <c r="AK1414" i="2"/>
  <c r="AL937" i="2"/>
  <c r="AJ937" i="2"/>
  <c r="AK937" i="2"/>
  <c r="AI937" i="2"/>
  <c r="AJ718" i="2"/>
  <c r="AL718" i="2"/>
  <c r="AI718" i="2"/>
  <c r="AK718" i="2"/>
  <c r="AI1310" i="2"/>
  <c r="AJ1310" i="2"/>
  <c r="AL1310" i="2"/>
  <c r="AK1310" i="2"/>
  <c r="AL1420" i="2"/>
  <c r="AK1420" i="2"/>
  <c r="AJ1420" i="2"/>
  <c r="AI1420" i="2"/>
  <c r="AK755" i="2"/>
  <c r="AL755" i="2"/>
  <c r="AI755" i="2"/>
  <c r="AJ755" i="2"/>
  <c r="AK1514" i="2"/>
  <c r="AJ1514" i="2"/>
  <c r="AI1514" i="2"/>
  <c r="AL1514" i="2"/>
  <c r="AI1484" i="2"/>
  <c r="AL1484" i="2"/>
  <c r="AK1484" i="2"/>
  <c r="AJ1484" i="2"/>
  <c r="AJ709" i="2"/>
  <c r="AK709" i="2"/>
  <c r="AI709" i="2"/>
  <c r="AL709" i="2"/>
  <c r="AL1400" i="2"/>
  <c r="AI1400" i="2"/>
  <c r="AJ1400" i="2"/>
  <c r="AK1400" i="2"/>
  <c r="AJ1337" i="2"/>
  <c r="AI1337" i="2"/>
  <c r="AL1337" i="2"/>
  <c r="AK1337" i="2"/>
  <c r="AJ1946" i="2"/>
  <c r="AI1946" i="2"/>
  <c r="AL1946" i="2"/>
  <c r="AK1946" i="2"/>
  <c r="AJ811" i="2"/>
  <c r="AI811" i="2"/>
  <c r="AL811" i="2"/>
  <c r="AK811" i="2"/>
  <c r="AI1085" i="2"/>
  <c r="AJ1085" i="2"/>
  <c r="AK1085" i="2"/>
  <c r="AL1085" i="2"/>
  <c r="AJ1504" i="2"/>
  <c r="AL1504" i="2"/>
  <c r="AK1504" i="2"/>
  <c r="AI1504" i="2"/>
  <c r="AJ1561" i="2"/>
  <c r="AI1561" i="2"/>
  <c r="AL1561" i="2"/>
  <c r="AK1561" i="2"/>
  <c r="AJ1993" i="2"/>
  <c r="AL1993" i="2"/>
  <c r="AI1993" i="2"/>
  <c r="AK1993" i="2"/>
  <c r="AI1814" i="2"/>
  <c r="AJ1814" i="2"/>
  <c r="AK1814" i="2"/>
  <c r="AL1814" i="2"/>
  <c r="AL1339" i="2"/>
  <c r="AI1339" i="2"/>
  <c r="AJ1339" i="2"/>
  <c r="AK1339" i="2"/>
  <c r="AK1798" i="2"/>
  <c r="AI1798" i="2"/>
  <c r="AL1798" i="2"/>
  <c r="AJ1798" i="2"/>
  <c r="AK1912" i="2"/>
  <c r="AJ1912" i="2"/>
  <c r="AL1912" i="2"/>
  <c r="AI1912" i="2"/>
  <c r="AI1703" i="2"/>
  <c r="AJ1703" i="2"/>
  <c r="AK1703" i="2"/>
  <c r="AL1703" i="2"/>
  <c r="AL1105" i="2"/>
  <c r="AK1105" i="2"/>
  <c r="AJ1105" i="2"/>
  <c r="AI1105" i="2"/>
  <c r="AK875" i="2"/>
  <c r="AJ875" i="2"/>
  <c r="AL875" i="2"/>
  <c r="AI875" i="2"/>
  <c r="AJ1586" i="2"/>
  <c r="AI1586" i="2"/>
  <c r="AL1586" i="2"/>
  <c r="AK1586" i="2"/>
  <c r="AL1147" i="2"/>
  <c r="AI1147" i="2"/>
  <c r="AK1147" i="2"/>
  <c r="AJ1147" i="2"/>
  <c r="AL1216" i="2"/>
  <c r="AI1216" i="2"/>
  <c r="AJ1216" i="2"/>
  <c r="AK1216" i="2"/>
  <c r="AK1409" i="2"/>
  <c r="AL1409" i="2"/>
  <c r="AJ1409" i="2"/>
  <c r="AI1409" i="2"/>
  <c r="AJ1093" i="2"/>
  <c r="AI1093" i="2"/>
  <c r="AL1093" i="2"/>
  <c r="AK1093" i="2"/>
  <c r="AL1091" i="2"/>
  <c r="AK1091" i="2"/>
  <c r="AJ1091" i="2"/>
  <c r="AI1091" i="2"/>
  <c r="AK1894" i="2"/>
  <c r="AI1894" i="2"/>
  <c r="AJ1894" i="2"/>
  <c r="AL1894" i="2"/>
  <c r="AJ1754" i="2"/>
  <c r="AK1754" i="2"/>
  <c r="AI1754" i="2"/>
  <c r="AL1754" i="2"/>
  <c r="AI1482" i="2"/>
  <c r="AJ1482" i="2"/>
  <c r="AK1482" i="2"/>
  <c r="AL1482" i="2"/>
  <c r="AL1870" i="2"/>
  <c r="AK1870" i="2"/>
  <c r="AI1870" i="2"/>
  <c r="AJ1870" i="2"/>
  <c r="AI1933" i="2"/>
  <c r="AJ1933" i="2"/>
  <c r="AL1933" i="2"/>
  <c r="AK1933" i="2"/>
  <c r="AI1033" i="2"/>
  <c r="AL1033" i="2"/>
  <c r="AJ1033" i="2"/>
  <c r="AK1033" i="2"/>
  <c r="AJ1399" i="2"/>
  <c r="AI1399" i="2"/>
  <c r="AL1399" i="2"/>
  <c r="AK1399" i="2"/>
  <c r="AJ872" i="2"/>
  <c r="AI872" i="2"/>
  <c r="AK872" i="2"/>
  <c r="AL872" i="2"/>
  <c r="AI1775" i="2"/>
  <c r="AJ1775" i="2"/>
  <c r="AL1775" i="2"/>
  <c r="AK1775" i="2"/>
  <c r="AI1498" i="2"/>
  <c r="AL1498" i="2"/>
  <c r="AK1498" i="2"/>
  <c r="AJ1498" i="2"/>
  <c r="AK1682" i="2"/>
  <c r="AI1682" i="2"/>
  <c r="AJ1682" i="2"/>
  <c r="AL1682" i="2"/>
  <c r="AJ1333" i="2"/>
  <c r="AK1333" i="2"/>
  <c r="AI1333" i="2"/>
  <c r="AL1333" i="2"/>
  <c r="AK1285" i="2"/>
  <c r="AI1285" i="2"/>
  <c r="AL1285" i="2"/>
  <c r="AJ1285" i="2"/>
  <c r="AL818" i="2"/>
  <c r="AJ818" i="2"/>
  <c r="AK818" i="2"/>
  <c r="AI818" i="2"/>
  <c r="AL1446" i="2"/>
  <c r="AJ1446" i="2"/>
  <c r="AI1446" i="2"/>
  <c r="AK1446" i="2"/>
  <c r="AI1535" i="2"/>
  <c r="AJ1535" i="2"/>
  <c r="AK1535" i="2"/>
  <c r="AL1535" i="2"/>
  <c r="AL1354" i="2"/>
  <c r="AJ1354" i="2"/>
  <c r="AK1354" i="2"/>
  <c r="AI1354" i="2"/>
  <c r="AK754" i="2"/>
  <c r="AL754" i="2"/>
  <c r="AJ754" i="2"/>
  <c r="AI754" i="2"/>
  <c r="AK1478" i="2"/>
  <c r="AI1478" i="2"/>
  <c r="AL1478" i="2"/>
  <c r="AJ1478" i="2"/>
  <c r="AL1862" i="2"/>
  <c r="AJ1862" i="2"/>
  <c r="AK1862" i="2"/>
  <c r="AI1862" i="2"/>
  <c r="AI1220" i="2"/>
  <c r="AL1220" i="2"/>
  <c r="AJ1220" i="2"/>
  <c r="AK1220" i="2"/>
  <c r="AL949" i="2"/>
  <c r="AK949" i="2"/>
  <c r="AI949" i="2"/>
  <c r="AJ949" i="2"/>
  <c r="AI1244" i="2"/>
  <c r="AL1244" i="2"/>
  <c r="AK1244" i="2"/>
  <c r="AJ1244" i="2"/>
  <c r="AK1384" i="2"/>
  <c r="AJ1384" i="2"/>
  <c r="AI1384" i="2"/>
  <c r="AL1384" i="2"/>
  <c r="AJ1357" i="2"/>
  <c r="AK1357" i="2"/>
  <c r="AI1357" i="2"/>
  <c r="AL1357" i="2"/>
  <c r="AI690" i="2"/>
  <c r="AL690" i="2"/>
  <c r="AJ690" i="2"/>
  <c r="AK690" i="2"/>
  <c r="AL1267" i="2"/>
  <c r="AI1267" i="2"/>
  <c r="AK1267" i="2"/>
  <c r="AJ1267" i="2"/>
  <c r="AL1718" i="2"/>
  <c r="AI1718" i="2"/>
  <c r="AJ1718" i="2"/>
  <c r="AK1718" i="2"/>
  <c r="AJ1549" i="2"/>
  <c r="AK1549" i="2"/>
  <c r="AL1549" i="2"/>
  <c r="AI1549" i="2"/>
  <c r="AK1970" i="2"/>
  <c r="AJ1970" i="2"/>
  <c r="AI1970" i="2"/>
  <c r="AL1970" i="2"/>
  <c r="AL1034" i="2"/>
  <c r="AK1034" i="2"/>
  <c r="AJ1034" i="2"/>
  <c r="AI1034" i="2"/>
  <c r="AL1981" i="2"/>
  <c r="AI1981" i="2"/>
  <c r="AK1981" i="2"/>
  <c r="AJ1981" i="2"/>
  <c r="AK979" i="2"/>
  <c r="AJ979" i="2"/>
  <c r="AI979" i="2"/>
  <c r="AL979" i="2"/>
  <c r="AJ1201" i="2"/>
  <c r="AI1201" i="2"/>
  <c r="AK1201" i="2"/>
  <c r="AL1201" i="2"/>
  <c r="AJ781" i="2"/>
  <c r="AK781" i="2"/>
  <c r="AI781" i="2"/>
  <c r="AL781" i="2"/>
  <c r="AL769" i="2"/>
  <c r="AI769" i="2"/>
  <c r="AK769" i="2"/>
  <c r="AJ769" i="2"/>
  <c r="AL848" i="2"/>
  <c r="AI848" i="2"/>
  <c r="AK848" i="2"/>
  <c r="AJ848" i="2"/>
  <c r="AI695" i="2"/>
  <c r="AJ695" i="2"/>
  <c r="AK695" i="2"/>
  <c r="AL695" i="2"/>
  <c r="AL814" i="2"/>
  <c r="AI814" i="2"/>
  <c r="AK814" i="2"/>
  <c r="AJ814" i="2"/>
  <c r="AK1896" i="2"/>
  <c r="AL1896" i="2"/>
  <c r="AJ1896" i="2"/>
  <c r="AI1896" i="2"/>
  <c r="AK707" i="2"/>
  <c r="AI707" i="2"/>
  <c r="AJ707" i="2"/>
  <c r="AL707" i="2"/>
  <c r="AI1885" i="2"/>
  <c r="AJ1885" i="2"/>
  <c r="AK1885" i="2"/>
  <c r="AL1885" i="2"/>
  <c r="AL1715" i="2"/>
  <c r="AJ1715" i="2"/>
  <c r="AI1715" i="2"/>
  <c r="AK1715" i="2"/>
  <c r="AI1054" i="2"/>
  <c r="AK1054" i="2"/>
  <c r="AL1054" i="2"/>
  <c r="AJ1054" i="2"/>
  <c r="AI908" i="2"/>
  <c r="AK908" i="2"/>
  <c r="AJ908" i="2"/>
  <c r="AL908" i="2"/>
  <c r="AK1210" i="2"/>
  <c r="AI1210" i="2"/>
  <c r="AL1210" i="2"/>
  <c r="AJ1210" i="2"/>
  <c r="AL1801" i="2"/>
  <c r="AJ1801" i="2"/>
  <c r="AI1801" i="2"/>
  <c r="AK1801" i="2"/>
  <c r="AJ1847" i="2"/>
  <c r="AK1847" i="2"/>
  <c r="AI1847" i="2"/>
  <c r="AL1847" i="2"/>
  <c r="AJ1752" i="2"/>
  <c r="AK1752" i="2"/>
  <c r="AI1752" i="2"/>
  <c r="AL1752" i="2"/>
  <c r="AJ834" i="2"/>
  <c r="AL834" i="2"/>
  <c r="AI834" i="2"/>
  <c r="AK834" i="2"/>
  <c r="AK1949" i="2"/>
  <c r="AJ1949" i="2"/>
  <c r="AI1949" i="2"/>
  <c r="AL1949" i="2"/>
  <c r="AL1846" i="2"/>
  <c r="AK1846" i="2"/>
  <c r="AJ1846" i="2"/>
  <c r="AI1846" i="2"/>
  <c r="AI1622" i="2"/>
  <c r="AK1622" i="2"/>
  <c r="AJ1622" i="2"/>
  <c r="AL1622" i="2"/>
  <c r="AI1234" i="2"/>
  <c r="AL1234" i="2"/>
  <c r="AJ1234" i="2"/>
  <c r="AK1234" i="2"/>
  <c r="AL1358" i="2"/>
  <c r="AJ1358" i="2"/>
  <c r="AK1358" i="2"/>
  <c r="AI1358" i="2"/>
  <c r="AJ1658" i="2"/>
  <c r="AL1658" i="2"/>
  <c r="AK1658" i="2"/>
  <c r="AI1658" i="2"/>
  <c r="AL1861" i="2"/>
  <c r="AK1861" i="2"/>
  <c r="AJ1861" i="2"/>
  <c r="AI1861" i="2"/>
  <c r="AL706" i="2"/>
  <c r="AK706" i="2"/>
  <c r="AI706" i="2"/>
  <c r="AJ706" i="2"/>
  <c r="AK1871" i="2"/>
  <c r="AI1871" i="2"/>
  <c r="AL1871" i="2"/>
  <c r="AJ1871" i="2"/>
  <c r="AK1184" i="2"/>
  <c r="AI1184" i="2"/>
  <c r="AJ1184" i="2"/>
  <c r="AL1184" i="2"/>
  <c r="AK1770" i="2"/>
  <c r="AJ1770" i="2"/>
  <c r="AL1770" i="2"/>
  <c r="AI1770" i="2"/>
  <c r="AI877" i="2"/>
  <c r="AL877" i="2"/>
  <c r="AJ877" i="2"/>
  <c r="AK877" i="2"/>
  <c r="AI827" i="2"/>
  <c r="AL827" i="2"/>
  <c r="AK827" i="2"/>
  <c r="AJ827" i="2"/>
  <c r="AK1645" i="2"/>
  <c r="AL1645" i="2"/>
  <c r="AJ1645" i="2"/>
  <c r="AI1645" i="2"/>
  <c r="AI1778" i="2"/>
  <c r="AL1778" i="2"/>
  <c r="AK1778" i="2"/>
  <c r="AJ1778" i="2"/>
  <c r="AJ1441" i="2"/>
  <c r="AL1441" i="2"/>
  <c r="AI1441" i="2"/>
  <c r="AK1441" i="2"/>
  <c r="AK1672" i="2"/>
  <c r="AJ1672" i="2"/>
  <c r="AL1672" i="2"/>
  <c r="AI1672" i="2"/>
  <c r="AJ1646" i="2"/>
  <c r="AL1646" i="2"/>
  <c r="AK1646" i="2"/>
  <c r="AI1646" i="2"/>
  <c r="AJ1898" i="2"/>
  <c r="AL1898" i="2"/>
  <c r="AK1898" i="2"/>
  <c r="AI1898" i="2"/>
  <c r="AJ1052" i="2"/>
  <c r="AL1052" i="2"/>
  <c r="AK1052" i="2"/>
  <c r="AI1052" i="2"/>
  <c r="AL1747" i="2"/>
  <c r="AJ1747" i="2"/>
  <c r="AK1747" i="2"/>
  <c r="AI1747" i="2"/>
  <c r="AI862" i="2"/>
  <c r="AJ862" i="2"/>
  <c r="AK862" i="2"/>
  <c r="AL862" i="2"/>
  <c r="AL1610" i="2"/>
  <c r="AJ1610" i="2"/>
  <c r="AK1610" i="2"/>
  <c r="AI1610" i="2"/>
  <c r="AJ1756" i="2"/>
  <c r="AI1756" i="2"/>
  <c r="AK1756" i="2"/>
  <c r="AL1756" i="2"/>
  <c r="AJ1162" i="2"/>
  <c r="AK1162" i="2"/>
  <c r="AL1162" i="2"/>
  <c r="AI1162" i="2"/>
  <c r="AI1792" i="2"/>
  <c r="AK1792" i="2"/>
  <c r="AL1792" i="2"/>
  <c r="AJ1792" i="2"/>
  <c r="AI1763" i="2"/>
  <c r="AL1763" i="2"/>
  <c r="AJ1763" i="2"/>
  <c r="AK1763" i="2"/>
  <c r="AJ1489" i="2"/>
  <c r="AL1489" i="2"/>
  <c r="AK1489" i="2"/>
  <c r="AI1489" i="2"/>
  <c r="AK778" i="2"/>
  <c r="AI778" i="2"/>
  <c r="AJ778" i="2"/>
  <c r="AL778" i="2"/>
  <c r="AL1015" i="2"/>
  <c r="AI1015" i="2"/>
  <c r="AJ1015" i="2"/>
  <c r="AK1015" i="2"/>
  <c r="AI2009" i="2"/>
  <c r="AJ2009" i="2"/>
  <c r="AL2009" i="2"/>
  <c r="AK2009" i="2"/>
  <c r="AJ1934" i="2"/>
  <c r="AL1934" i="2"/>
  <c r="AI1934" i="2"/>
  <c r="AK1934" i="2"/>
  <c r="AL1922" i="2"/>
  <c r="AK1922" i="2"/>
  <c r="AI1922" i="2"/>
  <c r="AJ1922" i="2"/>
  <c r="AJ1673" i="2"/>
  <c r="AK1673" i="2"/>
  <c r="AI1673" i="2"/>
  <c r="AL1673" i="2"/>
  <c r="AL841" i="2"/>
  <c r="AK841" i="2"/>
  <c r="AJ841" i="2"/>
  <c r="AI841" i="2"/>
  <c r="AJ1501" i="2"/>
  <c r="AK1501" i="2"/>
  <c r="AL1501" i="2"/>
  <c r="AI1501" i="2"/>
  <c r="AL1921" i="2"/>
  <c r="AK1189" i="2"/>
  <c r="AI1921" i="2"/>
  <c r="AJ889" i="2"/>
  <c r="AJ1825" i="2"/>
  <c r="AL1850" i="2"/>
  <c r="AI1825" i="2"/>
  <c r="AK1726" i="2"/>
  <c r="AK1175" i="2"/>
  <c r="AI1235" i="2"/>
  <c r="AK1273" i="2"/>
  <c r="AL889" i="2"/>
  <c r="AJ1966" i="2"/>
  <c r="AK1850" i="2"/>
  <c r="AJ994" i="2"/>
  <c r="AL922" i="2"/>
  <c r="AK1825" i="2"/>
  <c r="AK1150" i="2"/>
  <c r="AK1631" i="2"/>
  <c r="AI1110" i="2"/>
  <c r="AI889" i="2"/>
  <c r="AK1966" i="2"/>
  <c r="AI1966" i="2"/>
  <c r="AI1850" i="2"/>
  <c r="AI752" i="2"/>
  <c r="AJ995" i="2"/>
  <c r="AI992" i="2"/>
  <c r="AI1897" i="2"/>
  <c r="AK1490" i="2"/>
  <c r="AJ1114" i="2"/>
  <c r="AI1910" i="2"/>
  <c r="AL1114" i="2"/>
  <c r="AL1270" i="2"/>
  <c r="AK1187" i="2"/>
  <c r="AL1534" i="2"/>
  <c r="AK1192" i="2"/>
  <c r="AJ1490" i="2"/>
  <c r="AJ1842" i="2"/>
  <c r="AK992" i="2"/>
  <c r="AJ1897" i="2"/>
  <c r="AK1438" i="2"/>
  <c r="AK2006" i="2"/>
  <c r="AK995" i="2"/>
  <c r="AI1114" i="2"/>
  <c r="AJ1534" i="2"/>
  <c r="AL1192" i="2"/>
  <c r="AI1187" i="2"/>
  <c r="AK1534" i="2"/>
  <c r="AI1192" i="2"/>
  <c r="AI1490" i="2"/>
  <c r="AL1910" i="2"/>
  <c r="AI1270" i="2"/>
  <c r="AI1842" i="2"/>
  <c r="AI1189" i="2"/>
  <c r="AJ2006" i="2"/>
  <c r="AJ1631" i="2"/>
  <c r="AK752" i="2"/>
  <c r="AK1110" i="2"/>
  <c r="AJ1438" i="2"/>
  <c r="AJ1910" i="2"/>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X9" i="2"/>
  <c r="X33" i="2"/>
  <c r="X34" i="2"/>
  <c r="X45" i="2"/>
  <c r="X69" i="2"/>
  <c r="X81" i="2"/>
  <c r="X105" i="2"/>
  <c r="X106" i="2"/>
  <c r="X117" i="2"/>
  <c r="X141" i="2"/>
  <c r="X142" i="2"/>
  <c r="X153" i="2"/>
  <c r="X177" i="2"/>
  <c r="X178" i="2"/>
  <c r="X189" i="2"/>
  <c r="X213" i="2"/>
  <c r="X214" i="2"/>
  <c r="X225" i="2"/>
  <c r="X249" i="2"/>
  <c r="X250" i="2"/>
  <c r="X261" i="2"/>
  <c r="X285" i="2"/>
  <c r="X297" i="2"/>
  <c r="X321" i="2"/>
  <c r="X322" i="2"/>
  <c r="X333" i="2"/>
  <c r="X357" i="2"/>
  <c r="X358" i="2"/>
  <c r="X393" i="2"/>
  <c r="X405" i="2"/>
  <c r="X406" i="2"/>
  <c r="X430" i="2"/>
  <c r="X441" i="2"/>
  <c r="X453" i="2"/>
  <c r="X454" i="2"/>
  <c r="X489" i="2"/>
  <c r="X501" i="2"/>
  <c r="X502" i="2"/>
  <c r="X537" i="2"/>
  <c r="X538" i="2"/>
  <c r="X549" i="2"/>
  <c r="X550" i="2"/>
  <c r="X574" i="2"/>
  <c r="X585" i="2"/>
  <c r="X586" i="2"/>
  <c r="X597" i="2"/>
  <c r="X598" i="2"/>
  <c r="X633" i="2"/>
  <c r="X634" i="2"/>
  <c r="X645" i="2"/>
  <c r="X646" i="2"/>
  <c r="X681" i="2"/>
  <c r="X682" i="2"/>
  <c r="B3" i="2"/>
  <c r="B5" i="2"/>
  <c r="B8" i="2"/>
  <c r="B9" i="2"/>
  <c r="B15" i="2"/>
  <c r="B19" i="2"/>
  <c r="B20" i="2"/>
  <c r="B21" i="2"/>
  <c r="B23" i="2"/>
  <c r="B26" i="2"/>
  <c r="B28" i="2"/>
  <c r="B34" i="2"/>
  <c r="B35" i="2"/>
  <c r="B36" i="2"/>
  <c r="B38" i="2"/>
  <c r="B42" i="2"/>
  <c r="B44" i="2"/>
  <c r="B47" i="2"/>
  <c r="B50" i="2"/>
  <c r="B51" i="2"/>
  <c r="B52" i="2"/>
  <c r="B59" i="2"/>
  <c r="B60" i="2"/>
  <c r="B61" i="2"/>
  <c r="B62" i="2"/>
  <c r="B64" i="2"/>
  <c r="B65" i="2"/>
  <c r="B67" i="2"/>
  <c r="B68" i="2"/>
  <c r="B70" i="2"/>
  <c r="B71" i="2"/>
  <c r="B72" i="2"/>
  <c r="B73" i="2"/>
  <c r="B75" i="2"/>
  <c r="B78" i="2"/>
  <c r="B81" i="2"/>
  <c r="B83" i="2"/>
  <c r="B86" i="2"/>
  <c r="B88" i="2"/>
  <c r="B89" i="2"/>
  <c r="B95" i="2"/>
  <c r="B96" i="2"/>
  <c r="B97" i="2"/>
  <c r="B102" i="2"/>
  <c r="B106" i="2"/>
  <c r="B107" i="2"/>
  <c r="B108" i="2"/>
  <c r="B109" i="2"/>
  <c r="B112" i="2"/>
  <c r="B114" i="2"/>
  <c r="B115" i="2"/>
  <c r="B117" i="2"/>
  <c r="B119" i="2"/>
  <c r="B121" i="2"/>
  <c r="B122" i="2"/>
  <c r="B125" i="2"/>
  <c r="B128" i="2"/>
  <c r="B131" i="2"/>
  <c r="B134" i="2"/>
  <c r="B136" i="2"/>
  <c r="B138" i="2"/>
  <c r="B139" i="2"/>
  <c r="B141" i="2"/>
  <c r="B142" i="2"/>
  <c r="B143" i="2"/>
  <c r="B146" i="2"/>
  <c r="B147" i="2"/>
  <c r="B150" i="2"/>
  <c r="B151" i="2"/>
  <c r="B153" i="2"/>
  <c r="B154" i="2"/>
  <c r="B155" i="2"/>
  <c r="B157" i="2"/>
  <c r="B158" i="2"/>
  <c r="B159" i="2"/>
  <c r="B160" i="2"/>
  <c r="B162" i="2"/>
  <c r="B164" i="2"/>
  <c r="B167" i="2"/>
  <c r="B170" i="2"/>
  <c r="B171" i="2"/>
  <c r="B173" i="2"/>
  <c r="B177" i="2"/>
  <c r="B178" i="2"/>
  <c r="B179" i="2"/>
  <c r="B181" i="2"/>
  <c r="B184" i="2"/>
  <c r="B187" i="2"/>
  <c r="B191" i="2"/>
  <c r="B193" i="2"/>
  <c r="B195" i="2"/>
  <c r="B196" i="2"/>
  <c r="B197" i="2"/>
  <c r="B198" i="2"/>
  <c r="B203" i="2"/>
  <c r="B205" i="2"/>
  <c r="B206" i="2"/>
  <c r="B208" i="2"/>
  <c r="B211" i="2"/>
  <c r="B216" i="2"/>
  <c r="B219" i="2"/>
  <c r="B220" i="2"/>
  <c r="B222" i="2"/>
  <c r="B223" i="2"/>
  <c r="B226" i="2"/>
  <c r="B227" i="2"/>
  <c r="B229" i="2"/>
  <c r="B230" i="2"/>
  <c r="B235" i="2"/>
  <c r="B236" i="2"/>
  <c r="B237" i="2"/>
  <c r="B239" i="2"/>
  <c r="B241" i="2"/>
  <c r="B242" i="2"/>
  <c r="B246" i="2"/>
  <c r="B248" i="2"/>
  <c r="B250" i="2"/>
  <c r="B251" i="2"/>
  <c r="B252" i="2"/>
  <c r="B254" i="2"/>
  <c r="B256" i="2"/>
  <c r="B258" i="2"/>
  <c r="B259" i="2"/>
  <c r="B263" i="2"/>
  <c r="B268" i="2"/>
  <c r="B271" i="2"/>
  <c r="B272" i="2"/>
  <c r="B273" i="2"/>
  <c r="B275" i="2"/>
  <c r="B277" i="2"/>
  <c r="B278" i="2"/>
  <c r="B281" i="2"/>
  <c r="B282" i="2"/>
  <c r="B285" i="2"/>
  <c r="B286" i="2"/>
  <c r="B287" i="2"/>
  <c r="A290" i="2"/>
  <c r="B291" i="2"/>
  <c r="B292" i="2"/>
  <c r="B294" i="2"/>
  <c r="B295" i="2"/>
  <c r="B298" i="2"/>
  <c r="B299" i="2"/>
  <c r="B300" i="2"/>
  <c r="B302" i="2"/>
  <c r="B303" i="2"/>
  <c r="B309" i="2"/>
  <c r="B311" i="2"/>
  <c r="B312" i="2"/>
  <c r="B313" i="2"/>
  <c r="B316" i="2"/>
  <c r="B318" i="2"/>
  <c r="B319" i="2"/>
  <c r="B320" i="2"/>
  <c r="B323" i="2"/>
  <c r="A325" i="2"/>
  <c r="AE325" i="2" s="1"/>
  <c r="AH325" i="2" s="1"/>
  <c r="B326" i="2"/>
  <c r="B328" i="2"/>
  <c r="B330" i="2"/>
  <c r="B331" i="2"/>
  <c r="B334" i="2"/>
  <c r="B335" i="2"/>
  <c r="B340" i="2"/>
  <c r="B343" i="2"/>
  <c r="B345" i="2"/>
  <c r="B347" i="2"/>
  <c r="B350" i="2"/>
  <c r="B351" i="2"/>
  <c r="B352" i="2"/>
  <c r="B359" i="2"/>
  <c r="B364" i="2"/>
  <c r="B368" i="2"/>
  <c r="B369" i="2"/>
  <c r="B370" i="2"/>
  <c r="B371" i="2"/>
  <c r="B372" i="2"/>
  <c r="B374" i="2"/>
  <c r="B375" i="2"/>
  <c r="B376" i="2"/>
  <c r="B381" i="2"/>
  <c r="B382" i="2"/>
  <c r="B383" i="2"/>
  <c r="B388" i="2"/>
  <c r="B389" i="2"/>
  <c r="B390" i="2"/>
  <c r="B395" i="2"/>
  <c r="B403" i="2"/>
  <c r="B404" i="2"/>
  <c r="B406" i="2"/>
  <c r="B407" i="2"/>
  <c r="B408" i="2"/>
  <c r="B409" i="2"/>
  <c r="B410" i="2"/>
  <c r="B412" i="2"/>
  <c r="B416" i="2"/>
  <c r="B417" i="2"/>
  <c r="B418" i="2"/>
  <c r="B419" i="2"/>
  <c r="B420" i="2"/>
  <c r="B423" i="2"/>
  <c r="B424" i="2"/>
  <c r="B427" i="2"/>
  <c r="B429" i="2"/>
  <c r="B431" i="2"/>
  <c r="B443" i="2"/>
  <c r="B444" i="2"/>
  <c r="B446" i="2"/>
  <c r="B454" i="2"/>
  <c r="B455" i="2"/>
  <c r="B457" i="2"/>
  <c r="B467" i="2"/>
  <c r="B468" i="2"/>
  <c r="B472" i="2"/>
  <c r="B477" i="2"/>
  <c r="B479" i="2"/>
  <c r="B482" i="2"/>
  <c r="B484" i="2"/>
  <c r="B490" i="2"/>
  <c r="B491" i="2"/>
  <c r="B492" i="2"/>
  <c r="B493" i="2"/>
  <c r="B496" i="2"/>
  <c r="B499" i="2"/>
  <c r="B502" i="2"/>
  <c r="B503" i="2"/>
  <c r="B504" i="2"/>
  <c r="B505" i="2"/>
  <c r="B507" i="2"/>
  <c r="B508" i="2"/>
  <c r="B512" i="2"/>
  <c r="B513" i="2"/>
  <c r="B514" i="2"/>
  <c r="B515" i="2"/>
  <c r="B516" i="2"/>
  <c r="B519" i="2"/>
  <c r="B520" i="2"/>
  <c r="B523" i="2"/>
  <c r="B524" i="2"/>
  <c r="B526" i="2"/>
  <c r="B527" i="2"/>
  <c r="B528" i="2"/>
  <c r="B532" i="2"/>
  <c r="B534" i="2"/>
  <c r="B535" i="2"/>
  <c r="B538" i="2"/>
  <c r="B539" i="2"/>
  <c r="B540" i="2"/>
  <c r="B541" i="2"/>
  <c r="B543" i="2"/>
  <c r="B544" i="2"/>
  <c r="B547" i="2"/>
  <c r="B550" i="2"/>
  <c r="B551" i="2"/>
  <c r="B553" i="2"/>
  <c r="B554" i="2"/>
  <c r="B555" i="2"/>
  <c r="B556" i="2"/>
  <c r="B558" i="2"/>
  <c r="B560" i="2"/>
  <c r="B561" i="2"/>
  <c r="B563" i="2"/>
  <c r="B564" i="2"/>
  <c r="B565" i="2"/>
  <c r="B567" i="2"/>
  <c r="B568" i="2"/>
  <c r="B572" i="2"/>
  <c r="B573" i="2"/>
  <c r="B574" i="2"/>
  <c r="B575" i="2"/>
  <c r="B578" i="2"/>
  <c r="B579" i="2"/>
  <c r="B580" i="2"/>
  <c r="B583" i="2"/>
  <c r="B586" i="2"/>
  <c r="B587" i="2"/>
  <c r="B589" i="2"/>
  <c r="B591" i="2"/>
  <c r="B592" i="2"/>
  <c r="B594" i="2"/>
  <c r="B595" i="2"/>
  <c r="B596" i="2"/>
  <c r="B597" i="2"/>
  <c r="B598" i="2"/>
  <c r="B599" i="2"/>
  <c r="B600" i="2"/>
  <c r="B602" i="2"/>
  <c r="B603" i="2"/>
  <c r="B604" i="2"/>
  <c r="B606" i="2"/>
  <c r="B607" i="2"/>
  <c r="B608" i="2"/>
  <c r="B610" i="2"/>
  <c r="B611" i="2"/>
  <c r="B612" i="2"/>
  <c r="B616" i="2"/>
  <c r="B620" i="2"/>
  <c r="B622" i="2"/>
  <c r="B623" i="2"/>
  <c r="B624" i="2"/>
  <c r="B625" i="2"/>
  <c r="B626" i="2"/>
  <c r="B627" i="2"/>
  <c r="B628" i="2"/>
  <c r="B632" i="2"/>
  <c r="B633" i="2"/>
  <c r="B634" i="2"/>
  <c r="B635" i="2"/>
  <c r="B636" i="2"/>
  <c r="B637" i="2"/>
  <c r="B638" i="2"/>
  <c r="B639" i="2"/>
  <c r="B640" i="2"/>
  <c r="B642" i="2"/>
  <c r="B643" i="2"/>
  <c r="B644" i="2"/>
  <c r="B646" i="2"/>
  <c r="B647" i="2"/>
  <c r="B648" i="2"/>
  <c r="B651" i="2"/>
  <c r="B652" i="2"/>
  <c r="B655" i="2"/>
  <c r="B657" i="2"/>
  <c r="B658" i="2"/>
  <c r="B659" i="2"/>
  <c r="B663" i="2"/>
  <c r="B664" i="2"/>
  <c r="B667" i="2"/>
  <c r="B668" i="2"/>
  <c r="B669" i="2"/>
  <c r="B670" i="2"/>
  <c r="B671" i="2"/>
  <c r="B673" i="2"/>
  <c r="B675" i="2"/>
  <c r="B676" i="2"/>
  <c r="B678" i="2"/>
  <c r="B679" i="2"/>
  <c r="B682" i="2"/>
  <c r="B683" i="2"/>
  <c r="B11" i="2"/>
  <c r="X3" i="2"/>
  <c r="X4" i="2"/>
  <c r="X5" i="2"/>
  <c r="X6" i="2"/>
  <c r="X7" i="2"/>
  <c r="X8" i="2"/>
  <c r="X10" i="2"/>
  <c r="X11" i="2"/>
  <c r="X12" i="2"/>
  <c r="X13" i="2"/>
  <c r="X14" i="2"/>
  <c r="X15" i="2"/>
  <c r="X16" i="2"/>
  <c r="X17" i="2"/>
  <c r="X18" i="2"/>
  <c r="X19" i="2"/>
  <c r="X20" i="2"/>
  <c r="X23" i="2"/>
  <c r="X24" i="2"/>
  <c r="X25" i="2"/>
  <c r="X26" i="2"/>
  <c r="X27" i="2"/>
  <c r="X28" i="2"/>
  <c r="X29" i="2"/>
  <c r="X30" i="2"/>
  <c r="X31" i="2"/>
  <c r="X32" i="2"/>
  <c r="X35" i="2"/>
  <c r="X36" i="2"/>
  <c r="X37" i="2"/>
  <c r="X38" i="2"/>
  <c r="X39" i="2"/>
  <c r="X40" i="2"/>
  <c r="X41" i="2"/>
  <c r="X42" i="2"/>
  <c r="X43" i="2"/>
  <c r="X44" i="2"/>
  <c r="X47" i="2"/>
  <c r="X48" i="2"/>
  <c r="X49" i="2"/>
  <c r="X50" i="2"/>
  <c r="X51" i="2"/>
  <c r="X52" i="2"/>
  <c r="X53" i="2"/>
  <c r="X54" i="2"/>
  <c r="X55" i="2"/>
  <c r="X56" i="2"/>
  <c r="X59" i="2"/>
  <c r="X60" i="2"/>
  <c r="X61" i="2"/>
  <c r="X62" i="2"/>
  <c r="X63" i="2"/>
  <c r="X64" i="2"/>
  <c r="X65" i="2"/>
  <c r="X66" i="2"/>
  <c r="X67" i="2"/>
  <c r="X68" i="2"/>
  <c r="X70" i="2"/>
  <c r="X71" i="2"/>
  <c r="X72" i="2"/>
  <c r="X73" i="2"/>
  <c r="X74" i="2"/>
  <c r="X75" i="2"/>
  <c r="X76" i="2"/>
  <c r="X77" i="2"/>
  <c r="X78" i="2"/>
  <c r="X79" i="2"/>
  <c r="X80" i="2"/>
  <c r="X82" i="2"/>
  <c r="X83" i="2"/>
  <c r="X84" i="2"/>
  <c r="X85" i="2"/>
  <c r="X86" i="2"/>
  <c r="X87" i="2"/>
  <c r="X88" i="2"/>
  <c r="X89" i="2"/>
  <c r="X90" i="2"/>
  <c r="X91" i="2"/>
  <c r="X92" i="2"/>
  <c r="X94" i="2"/>
  <c r="X95" i="2"/>
  <c r="X96" i="2"/>
  <c r="X97" i="2"/>
  <c r="X98" i="2"/>
  <c r="X99" i="2"/>
  <c r="X100" i="2"/>
  <c r="X101" i="2"/>
  <c r="X102" i="2"/>
  <c r="X103" i="2"/>
  <c r="X104" i="2"/>
  <c r="X107" i="2"/>
  <c r="X108" i="2"/>
  <c r="X109" i="2"/>
  <c r="X110" i="2"/>
  <c r="X111" i="2"/>
  <c r="X112" i="2"/>
  <c r="X113" i="2"/>
  <c r="X114" i="2"/>
  <c r="X115" i="2"/>
  <c r="X116" i="2"/>
  <c r="X119" i="2"/>
  <c r="X120" i="2"/>
  <c r="X121" i="2"/>
  <c r="X122" i="2"/>
  <c r="X123" i="2"/>
  <c r="X124" i="2"/>
  <c r="X125" i="2"/>
  <c r="X126" i="2"/>
  <c r="X127" i="2"/>
  <c r="X128" i="2"/>
  <c r="X131" i="2"/>
  <c r="X132" i="2"/>
  <c r="X133" i="2"/>
  <c r="X134" i="2"/>
  <c r="X135" i="2"/>
  <c r="X136" i="2"/>
  <c r="X137" i="2"/>
  <c r="X138" i="2"/>
  <c r="X139" i="2"/>
  <c r="X140" i="2"/>
  <c r="X143" i="2"/>
  <c r="X144" i="2"/>
  <c r="X145" i="2"/>
  <c r="X146" i="2"/>
  <c r="X147" i="2"/>
  <c r="X148" i="2"/>
  <c r="X149" i="2"/>
  <c r="X150" i="2"/>
  <c r="X151" i="2"/>
  <c r="X152" i="2"/>
  <c r="X155" i="2"/>
  <c r="X156" i="2"/>
  <c r="X157" i="2"/>
  <c r="X158" i="2"/>
  <c r="X159" i="2"/>
  <c r="X160" i="2"/>
  <c r="X161" i="2"/>
  <c r="X162" i="2"/>
  <c r="X163" i="2"/>
  <c r="X164" i="2"/>
  <c r="X167" i="2"/>
  <c r="X168" i="2"/>
  <c r="X169" i="2"/>
  <c r="X170" i="2"/>
  <c r="X171" i="2"/>
  <c r="X172" i="2"/>
  <c r="X173" i="2"/>
  <c r="X174" i="2"/>
  <c r="X175" i="2"/>
  <c r="X176" i="2"/>
  <c r="X179" i="2"/>
  <c r="X180" i="2"/>
  <c r="X181" i="2"/>
  <c r="X182" i="2"/>
  <c r="X183" i="2"/>
  <c r="X184" i="2"/>
  <c r="X185" i="2"/>
  <c r="X186" i="2"/>
  <c r="X187" i="2"/>
  <c r="X188" i="2"/>
  <c r="X190" i="2"/>
  <c r="X191" i="2"/>
  <c r="X192" i="2"/>
  <c r="X193" i="2"/>
  <c r="X194" i="2"/>
  <c r="X195" i="2"/>
  <c r="X196" i="2"/>
  <c r="X197" i="2"/>
  <c r="X198" i="2"/>
  <c r="X199" i="2"/>
  <c r="X200" i="2"/>
  <c r="X203" i="2"/>
  <c r="X204" i="2"/>
  <c r="X205" i="2"/>
  <c r="X206" i="2"/>
  <c r="X207" i="2"/>
  <c r="X208" i="2"/>
  <c r="X209" i="2"/>
  <c r="X210" i="2"/>
  <c r="X211" i="2"/>
  <c r="X212" i="2"/>
  <c r="X215" i="2"/>
  <c r="X216" i="2"/>
  <c r="X217" i="2"/>
  <c r="X218" i="2"/>
  <c r="X219" i="2"/>
  <c r="X220" i="2"/>
  <c r="X221" i="2"/>
  <c r="X222" i="2"/>
  <c r="X223" i="2"/>
  <c r="X224" i="2"/>
  <c r="X227" i="2"/>
  <c r="X228" i="2"/>
  <c r="X229" i="2"/>
  <c r="X230" i="2"/>
  <c r="X231" i="2"/>
  <c r="X232" i="2"/>
  <c r="X233" i="2"/>
  <c r="X234" i="2"/>
  <c r="X235" i="2"/>
  <c r="X236" i="2"/>
  <c r="X239" i="2"/>
  <c r="X240" i="2"/>
  <c r="X241" i="2"/>
  <c r="X242" i="2"/>
  <c r="X243" i="2"/>
  <c r="X244" i="2"/>
  <c r="X245" i="2"/>
  <c r="X246" i="2"/>
  <c r="X247" i="2"/>
  <c r="X248" i="2"/>
  <c r="X251" i="2"/>
  <c r="X252" i="2"/>
  <c r="X253" i="2"/>
  <c r="X254" i="2"/>
  <c r="X255" i="2"/>
  <c r="X256" i="2"/>
  <c r="X257" i="2"/>
  <c r="X258" i="2"/>
  <c r="X259" i="2"/>
  <c r="X260" i="2"/>
  <c r="X263" i="2"/>
  <c r="X264" i="2"/>
  <c r="X265" i="2"/>
  <c r="X266" i="2"/>
  <c r="X267" i="2"/>
  <c r="X268" i="2"/>
  <c r="X269" i="2"/>
  <c r="X270" i="2"/>
  <c r="X271" i="2"/>
  <c r="X272" i="2"/>
  <c r="X274" i="2"/>
  <c r="X275" i="2"/>
  <c r="X276" i="2"/>
  <c r="X277" i="2"/>
  <c r="X278" i="2"/>
  <c r="X279" i="2"/>
  <c r="X280" i="2"/>
  <c r="X281" i="2"/>
  <c r="X282" i="2"/>
  <c r="X283" i="2"/>
  <c r="X284" i="2"/>
  <c r="X286" i="2"/>
  <c r="X287" i="2"/>
  <c r="X288" i="2"/>
  <c r="X289" i="2"/>
  <c r="X290" i="2"/>
  <c r="X291" i="2"/>
  <c r="X292" i="2"/>
  <c r="X293" i="2"/>
  <c r="X294" i="2"/>
  <c r="X295" i="2"/>
  <c r="X296" i="2"/>
  <c r="X298" i="2"/>
  <c r="X299" i="2"/>
  <c r="X300" i="2"/>
  <c r="X301" i="2"/>
  <c r="X302" i="2"/>
  <c r="X303" i="2"/>
  <c r="X304" i="2"/>
  <c r="X305" i="2"/>
  <c r="X306" i="2"/>
  <c r="X307" i="2"/>
  <c r="X308" i="2"/>
  <c r="X311" i="2"/>
  <c r="X312" i="2"/>
  <c r="X313" i="2"/>
  <c r="X314" i="2"/>
  <c r="X315" i="2"/>
  <c r="X316" i="2"/>
  <c r="X317" i="2"/>
  <c r="X318" i="2"/>
  <c r="X319" i="2"/>
  <c r="X320" i="2"/>
  <c r="X323" i="2"/>
  <c r="X324" i="2"/>
  <c r="X325" i="2"/>
  <c r="X326" i="2"/>
  <c r="X327" i="2"/>
  <c r="X328" i="2"/>
  <c r="X329" i="2"/>
  <c r="X330" i="2"/>
  <c r="X331" i="2"/>
  <c r="X332" i="2"/>
  <c r="X335" i="2"/>
  <c r="X336" i="2"/>
  <c r="X337" i="2"/>
  <c r="X338" i="2"/>
  <c r="X339" i="2"/>
  <c r="X340" i="2"/>
  <c r="X341" i="2"/>
  <c r="X342" i="2"/>
  <c r="X343" i="2"/>
  <c r="X344" i="2"/>
  <c r="X347" i="2"/>
  <c r="X348" i="2"/>
  <c r="X349" i="2"/>
  <c r="X350" i="2"/>
  <c r="X351" i="2"/>
  <c r="X352" i="2"/>
  <c r="X353" i="2"/>
  <c r="X354" i="2"/>
  <c r="X355" i="2"/>
  <c r="X356" i="2"/>
  <c r="X359" i="2"/>
  <c r="X360" i="2"/>
  <c r="X361" i="2"/>
  <c r="X362" i="2"/>
  <c r="X363" i="2"/>
  <c r="X364" i="2"/>
  <c r="X365" i="2"/>
  <c r="X366" i="2"/>
  <c r="X367" i="2"/>
  <c r="X368" i="2"/>
  <c r="X371" i="2"/>
  <c r="X372" i="2"/>
  <c r="X373" i="2"/>
  <c r="X374" i="2"/>
  <c r="X375" i="2"/>
  <c r="X376" i="2"/>
  <c r="X377" i="2"/>
  <c r="X378" i="2"/>
  <c r="X379" i="2"/>
  <c r="X380" i="2"/>
  <c r="X382" i="2"/>
  <c r="X383" i="2"/>
  <c r="X384" i="2"/>
  <c r="X385" i="2"/>
  <c r="X386" i="2"/>
  <c r="X387" i="2"/>
  <c r="X388" i="2"/>
  <c r="X389" i="2"/>
  <c r="X390" i="2"/>
  <c r="X391" i="2"/>
  <c r="X392" i="2"/>
  <c r="X395" i="2"/>
  <c r="X396" i="2"/>
  <c r="X397" i="2"/>
  <c r="X398" i="2"/>
  <c r="X399" i="2"/>
  <c r="X400" i="2"/>
  <c r="X401" i="2"/>
  <c r="X402" i="2"/>
  <c r="X403" i="2"/>
  <c r="X404" i="2"/>
  <c r="X407" i="2"/>
  <c r="X408" i="2"/>
  <c r="X409" i="2"/>
  <c r="X410" i="2"/>
  <c r="X411" i="2"/>
  <c r="X412" i="2"/>
  <c r="X413" i="2"/>
  <c r="X414" i="2"/>
  <c r="X415" i="2"/>
  <c r="X416" i="2"/>
  <c r="X419" i="2"/>
  <c r="X420" i="2"/>
  <c r="X421" i="2"/>
  <c r="X422" i="2"/>
  <c r="X423" i="2"/>
  <c r="X424" i="2"/>
  <c r="X425" i="2"/>
  <c r="X426" i="2"/>
  <c r="X427" i="2"/>
  <c r="X428" i="2"/>
  <c r="X431" i="2"/>
  <c r="X432" i="2"/>
  <c r="X433" i="2"/>
  <c r="X434" i="2"/>
  <c r="X435" i="2"/>
  <c r="X436" i="2"/>
  <c r="X437" i="2"/>
  <c r="X438" i="2"/>
  <c r="X439" i="2"/>
  <c r="X440" i="2"/>
  <c r="X442" i="2"/>
  <c r="X443" i="2"/>
  <c r="X444" i="2"/>
  <c r="X445" i="2"/>
  <c r="X446" i="2"/>
  <c r="X447" i="2"/>
  <c r="X448" i="2"/>
  <c r="X449" i="2"/>
  <c r="X450" i="2"/>
  <c r="X451" i="2"/>
  <c r="X452" i="2"/>
  <c r="X455" i="2"/>
  <c r="X456" i="2"/>
  <c r="X457" i="2"/>
  <c r="X458" i="2"/>
  <c r="X459" i="2"/>
  <c r="X460" i="2"/>
  <c r="X461" i="2"/>
  <c r="X462" i="2"/>
  <c r="X463" i="2"/>
  <c r="X464" i="2"/>
  <c r="X467" i="2"/>
  <c r="X468" i="2"/>
  <c r="X469" i="2"/>
  <c r="X470" i="2"/>
  <c r="X471" i="2"/>
  <c r="X472" i="2"/>
  <c r="X473" i="2"/>
  <c r="X474" i="2"/>
  <c r="X475" i="2"/>
  <c r="X476" i="2"/>
  <c r="X478" i="2"/>
  <c r="X479" i="2"/>
  <c r="X480" i="2"/>
  <c r="X481" i="2"/>
  <c r="X482" i="2"/>
  <c r="X483" i="2"/>
  <c r="X484" i="2"/>
  <c r="X485" i="2"/>
  <c r="X486" i="2"/>
  <c r="X487" i="2"/>
  <c r="X488" i="2"/>
  <c r="X490" i="2"/>
  <c r="X491" i="2"/>
  <c r="X492" i="2"/>
  <c r="X493" i="2"/>
  <c r="X494" i="2"/>
  <c r="X495" i="2"/>
  <c r="X496" i="2"/>
  <c r="X497" i="2"/>
  <c r="X498" i="2"/>
  <c r="X499" i="2"/>
  <c r="X500" i="2"/>
  <c r="X503" i="2"/>
  <c r="X504" i="2"/>
  <c r="X505" i="2"/>
  <c r="X506" i="2"/>
  <c r="X507" i="2"/>
  <c r="X508" i="2"/>
  <c r="X509" i="2"/>
  <c r="X510" i="2"/>
  <c r="X511" i="2"/>
  <c r="X512" i="2"/>
  <c r="X515" i="2"/>
  <c r="X516" i="2"/>
  <c r="X517" i="2"/>
  <c r="X518" i="2"/>
  <c r="X519" i="2"/>
  <c r="X520" i="2"/>
  <c r="X521" i="2"/>
  <c r="X522" i="2"/>
  <c r="X523" i="2"/>
  <c r="X524" i="2"/>
  <c r="X526" i="2"/>
  <c r="X527" i="2"/>
  <c r="X528" i="2"/>
  <c r="X529" i="2"/>
  <c r="X530" i="2"/>
  <c r="X531" i="2"/>
  <c r="X532" i="2"/>
  <c r="X533" i="2"/>
  <c r="X534" i="2"/>
  <c r="X535" i="2"/>
  <c r="X536" i="2"/>
  <c r="X539" i="2"/>
  <c r="X540" i="2"/>
  <c r="X541" i="2"/>
  <c r="X542" i="2"/>
  <c r="X543" i="2"/>
  <c r="X544" i="2"/>
  <c r="X545" i="2"/>
  <c r="X546" i="2"/>
  <c r="X547" i="2"/>
  <c r="X548" i="2"/>
  <c r="X551" i="2"/>
  <c r="X552" i="2"/>
  <c r="X553" i="2"/>
  <c r="X554" i="2"/>
  <c r="X555" i="2"/>
  <c r="X556" i="2"/>
  <c r="X557" i="2"/>
  <c r="X558" i="2"/>
  <c r="X559" i="2"/>
  <c r="X560" i="2"/>
  <c r="X563" i="2"/>
  <c r="X564" i="2"/>
  <c r="X565" i="2"/>
  <c r="X566" i="2"/>
  <c r="X567" i="2"/>
  <c r="X568" i="2"/>
  <c r="X569" i="2"/>
  <c r="X570" i="2"/>
  <c r="X571" i="2"/>
  <c r="X572" i="2"/>
  <c r="X575" i="2"/>
  <c r="X576" i="2"/>
  <c r="X577" i="2"/>
  <c r="X578" i="2"/>
  <c r="X579" i="2"/>
  <c r="X580" i="2"/>
  <c r="X581" i="2"/>
  <c r="X582" i="2"/>
  <c r="X583" i="2"/>
  <c r="X584" i="2"/>
  <c r="X587" i="2"/>
  <c r="X588" i="2"/>
  <c r="X589" i="2"/>
  <c r="X590" i="2"/>
  <c r="X591" i="2"/>
  <c r="X592" i="2"/>
  <c r="X593" i="2"/>
  <c r="X594" i="2"/>
  <c r="X595" i="2"/>
  <c r="X596" i="2"/>
  <c r="X599" i="2"/>
  <c r="X600" i="2"/>
  <c r="X601" i="2"/>
  <c r="X602" i="2"/>
  <c r="X603" i="2"/>
  <c r="X604" i="2"/>
  <c r="X605" i="2"/>
  <c r="X606" i="2"/>
  <c r="X607" i="2"/>
  <c r="X608" i="2"/>
  <c r="X611" i="2"/>
  <c r="X612" i="2"/>
  <c r="X613" i="2"/>
  <c r="X614" i="2"/>
  <c r="X615" i="2"/>
  <c r="X616" i="2"/>
  <c r="X617" i="2"/>
  <c r="X618" i="2"/>
  <c r="X619" i="2"/>
  <c r="X620" i="2"/>
  <c r="X622" i="2"/>
  <c r="X623" i="2"/>
  <c r="X624" i="2"/>
  <c r="X625" i="2"/>
  <c r="X626" i="2"/>
  <c r="X627" i="2"/>
  <c r="X628" i="2"/>
  <c r="X629" i="2"/>
  <c r="X630" i="2"/>
  <c r="X631" i="2"/>
  <c r="X632" i="2"/>
  <c r="X635" i="2"/>
  <c r="X636" i="2"/>
  <c r="X637" i="2"/>
  <c r="X638" i="2"/>
  <c r="X639" i="2"/>
  <c r="X640" i="2"/>
  <c r="X641" i="2"/>
  <c r="X642" i="2"/>
  <c r="X643" i="2"/>
  <c r="X644" i="2"/>
  <c r="X647" i="2"/>
  <c r="X648" i="2"/>
  <c r="X649" i="2"/>
  <c r="X650" i="2"/>
  <c r="X651" i="2"/>
  <c r="X652" i="2"/>
  <c r="X653" i="2"/>
  <c r="X654" i="2"/>
  <c r="X655" i="2"/>
  <c r="X656" i="2"/>
  <c r="X658" i="2"/>
  <c r="X659" i="2"/>
  <c r="X660" i="2"/>
  <c r="X661" i="2"/>
  <c r="X662" i="2"/>
  <c r="X663" i="2"/>
  <c r="X664" i="2"/>
  <c r="X665" i="2"/>
  <c r="X666" i="2"/>
  <c r="X667" i="2"/>
  <c r="X668" i="2"/>
  <c r="X670" i="2"/>
  <c r="X671" i="2"/>
  <c r="X672" i="2"/>
  <c r="X673" i="2"/>
  <c r="X674" i="2"/>
  <c r="X675" i="2"/>
  <c r="X676" i="2"/>
  <c r="X677" i="2"/>
  <c r="X678" i="2"/>
  <c r="X679" i="2"/>
  <c r="X680" i="2"/>
  <c r="X683" i="2"/>
  <c r="X684" i="2"/>
  <c r="X2" i="2"/>
  <c r="D2" i="2"/>
  <c r="AE290" i="2" l="1"/>
  <c r="AH290" i="2" s="1"/>
  <c r="A74" i="2"/>
  <c r="G47" i="1"/>
  <c r="G48" i="1"/>
  <c r="A194" i="2"/>
  <c r="A405" i="2"/>
  <c r="A126" i="2"/>
  <c r="AI325" i="2"/>
  <c r="AK325" i="2"/>
  <c r="AL325" i="2"/>
  <c r="AJ325" i="2"/>
  <c r="B297" i="2"/>
  <c r="B186" i="2"/>
  <c r="B447" i="2"/>
  <c r="B674" i="2"/>
  <c r="B552" i="2"/>
  <c r="B542" i="2"/>
  <c r="A542" i="2"/>
  <c r="A528" i="2"/>
  <c r="A467" i="2"/>
  <c r="A309" i="2"/>
  <c r="B672" i="2"/>
  <c r="B654" i="2"/>
  <c r="B450" i="2"/>
  <c r="B438" i="2"/>
  <c r="B414" i="2"/>
  <c r="B354" i="2"/>
  <c r="B18" i="2"/>
  <c r="B6" i="2"/>
  <c r="A499" i="2"/>
  <c r="B336" i="2"/>
  <c r="A662" i="2"/>
  <c r="A68" i="2"/>
  <c r="A578" i="2"/>
  <c r="B2" i="2"/>
  <c r="G11" i="1"/>
  <c r="G23" i="1"/>
  <c r="G35" i="1"/>
  <c r="G27" i="1"/>
  <c r="G39" i="1"/>
  <c r="G18" i="1"/>
  <c r="G7" i="1"/>
  <c r="G31" i="1"/>
  <c r="G43" i="1"/>
  <c r="G20" i="1"/>
  <c r="G44" i="1"/>
  <c r="G9" i="1"/>
  <c r="G45" i="1"/>
  <c r="G34" i="1"/>
  <c r="G12" i="1"/>
  <c r="G24" i="1"/>
  <c r="G36" i="1"/>
  <c r="G13" i="1"/>
  <c r="G25" i="1"/>
  <c r="G37" i="1"/>
  <c r="G14" i="1"/>
  <c r="G26" i="1"/>
  <c r="G38" i="1"/>
  <c r="G15" i="1"/>
  <c r="G17" i="1"/>
  <c r="G29" i="1"/>
  <c r="G42" i="1"/>
  <c r="G32" i="1"/>
  <c r="G21" i="1"/>
  <c r="G33" i="1"/>
  <c r="G10" i="1"/>
  <c r="G22" i="1"/>
  <c r="G46" i="1"/>
  <c r="G3" i="1"/>
  <c r="G30" i="1"/>
  <c r="G4" i="1"/>
  <c r="G16" i="1"/>
  <c r="G28" i="1"/>
  <c r="G40" i="1"/>
  <c r="G5" i="1"/>
  <c r="G41" i="1"/>
  <c r="G6" i="1"/>
  <c r="G19" i="1"/>
  <c r="G8" i="1"/>
  <c r="A606" i="2"/>
  <c r="A482" i="2"/>
  <c r="B577" i="2"/>
  <c r="A282" i="2"/>
  <c r="B680" i="2"/>
  <c r="B656" i="2"/>
  <c r="B584" i="2"/>
  <c r="B548" i="2"/>
  <c r="B488" i="2"/>
  <c r="B464" i="2"/>
  <c r="B428" i="2"/>
  <c r="B332" i="2"/>
  <c r="B308" i="2"/>
  <c r="B200" i="2"/>
  <c r="B473" i="2"/>
  <c r="B437" i="2"/>
  <c r="B377" i="2"/>
  <c r="B341" i="2"/>
  <c r="B233" i="2"/>
  <c r="B137" i="2"/>
  <c r="B29" i="2"/>
  <c r="B649" i="2"/>
  <c r="B529" i="2"/>
  <c r="B517" i="2"/>
  <c r="B421" i="2"/>
  <c r="A421" i="2"/>
  <c r="B373" i="2"/>
  <c r="B361" i="2"/>
  <c r="B337" i="2"/>
  <c r="B289" i="2"/>
  <c r="B85" i="2"/>
  <c r="B49" i="2"/>
  <c r="B152" i="2"/>
  <c r="B215" i="2"/>
  <c r="B66" i="2"/>
  <c r="B400" i="2"/>
  <c r="B244" i="2"/>
  <c r="B614" i="2"/>
  <c r="A614" i="2"/>
  <c r="B243" i="2"/>
  <c r="A458" i="2"/>
  <c r="A416" i="2"/>
  <c r="A361" i="2"/>
  <c r="A66" i="2"/>
  <c r="B30" i="2"/>
  <c r="B630" i="2"/>
  <c r="B145" i="2"/>
  <c r="B536" i="2"/>
  <c r="B500" i="2"/>
  <c r="B452" i="2"/>
  <c r="B188" i="2"/>
  <c r="B32" i="2"/>
  <c r="B681" i="2"/>
  <c r="B348" i="2"/>
  <c r="B270" i="2"/>
  <c r="A270" i="2"/>
  <c r="B245" i="2"/>
  <c r="B144" i="2"/>
  <c r="B453" i="2"/>
  <c r="B269" i="2"/>
  <c r="B317" i="2"/>
  <c r="B165" i="2"/>
  <c r="B116" i="2"/>
  <c r="B425" i="2"/>
  <c r="B401" i="2"/>
  <c r="B17" i="2"/>
  <c r="A620" i="2"/>
  <c r="A343" i="2"/>
  <c r="B288" i="2"/>
  <c r="B133" i="2"/>
  <c r="B105" i="2"/>
  <c r="B57" i="2"/>
  <c r="B613" i="2"/>
  <c r="B469" i="2"/>
  <c r="B301" i="2"/>
  <c r="B217" i="2"/>
  <c r="A217" i="2"/>
  <c r="A541" i="2"/>
  <c r="B549" i="2"/>
  <c r="B465" i="2"/>
  <c r="B357" i="2"/>
  <c r="B104" i="2"/>
  <c r="B80" i="2"/>
  <c r="B120" i="2"/>
  <c r="B662" i="2"/>
  <c r="B576" i="2"/>
  <c r="B201" i="2"/>
  <c r="A229" i="2"/>
  <c r="A145" i="2"/>
  <c r="B261" i="2"/>
  <c r="B588" i="2"/>
  <c r="B480" i="2"/>
  <c r="B456" i="2"/>
  <c r="B396" i="2"/>
  <c r="B360" i="2"/>
  <c r="B276" i="2"/>
  <c r="B132" i="2"/>
  <c r="A613" i="2"/>
  <c r="A534" i="2"/>
  <c r="A261" i="2"/>
  <c r="B650" i="2"/>
  <c r="A335" i="2"/>
  <c r="A187" i="2"/>
  <c r="A160" i="2"/>
  <c r="B546" i="2"/>
  <c r="B619" i="2"/>
  <c r="B439" i="2"/>
  <c r="B415" i="2"/>
  <c r="B43" i="2"/>
  <c r="A664" i="2"/>
  <c r="A345" i="2"/>
  <c r="A246" i="2"/>
  <c r="A652" i="2"/>
  <c r="A592" i="2"/>
  <c r="B498" i="2"/>
  <c r="B522" i="2"/>
  <c r="A500" i="2"/>
  <c r="A577" i="2"/>
  <c r="A493" i="2"/>
  <c r="A215" i="2"/>
  <c r="A128" i="2"/>
  <c r="A42" i="2"/>
  <c r="A626" i="2"/>
  <c r="A529" i="2"/>
  <c r="A468" i="2"/>
  <c r="A424" i="2"/>
  <c r="A248" i="2"/>
  <c r="A35" i="2"/>
  <c r="A14" i="2"/>
  <c r="B474" i="2"/>
  <c r="B384" i="2"/>
  <c r="B333" i="2"/>
  <c r="B314" i="2"/>
  <c r="B280" i="2"/>
  <c r="B210" i="2"/>
  <c r="B135" i="2"/>
  <c r="B661" i="2"/>
  <c r="B436" i="2"/>
  <c r="B399" i="2"/>
  <c r="B367" i="2"/>
  <c r="B349" i="2"/>
  <c r="B296" i="2"/>
  <c r="B279" i="2"/>
  <c r="B225" i="2"/>
  <c r="B209" i="2"/>
  <c r="A670" i="2"/>
  <c r="A512" i="2"/>
  <c r="A410" i="2"/>
  <c r="A390" i="2"/>
  <c r="A375" i="2"/>
  <c r="A351" i="2"/>
  <c r="A294" i="2"/>
  <c r="A230" i="2"/>
  <c r="B660" i="2"/>
  <c r="B533" i="2"/>
  <c r="B449" i="2"/>
  <c r="B435" i="2"/>
  <c r="B398" i="2"/>
  <c r="A398" i="2"/>
  <c r="B366" i="2"/>
  <c r="B224" i="2"/>
  <c r="B189" i="2"/>
  <c r="A189" i="2"/>
  <c r="B562" i="2"/>
  <c r="A562" i="2"/>
  <c r="B478" i="2"/>
  <c r="B466" i="2"/>
  <c r="B442" i="2"/>
  <c r="B430" i="2"/>
  <c r="B394" i="2"/>
  <c r="B358" i="2"/>
  <c r="B346" i="2"/>
  <c r="B322" i="2"/>
  <c r="B310" i="2"/>
  <c r="B274" i="2"/>
  <c r="B262" i="2"/>
  <c r="B238" i="2"/>
  <c r="B214" i="2"/>
  <c r="B202" i="2"/>
  <c r="B190" i="2"/>
  <c r="B166" i="2"/>
  <c r="A166" i="2"/>
  <c r="B130" i="2"/>
  <c r="B118" i="2"/>
  <c r="B94" i="2"/>
  <c r="B82" i="2"/>
  <c r="B58" i="2"/>
  <c r="B46" i="2"/>
  <c r="B22" i="2"/>
  <c r="B10" i="2"/>
  <c r="A627" i="2"/>
  <c r="A608" i="2"/>
  <c r="A427" i="2"/>
  <c r="A409" i="2"/>
  <c r="A388" i="2"/>
  <c r="A374" i="2"/>
  <c r="A350" i="2"/>
  <c r="B489" i="2"/>
  <c r="A489" i="2"/>
  <c r="B434" i="2"/>
  <c r="A434" i="2"/>
  <c r="B397" i="2"/>
  <c r="B448" i="2"/>
  <c r="B380" i="2"/>
  <c r="B329" i="2"/>
  <c r="A643" i="2"/>
  <c r="A607" i="2"/>
  <c r="A587" i="2"/>
  <c r="A408" i="2"/>
  <c r="A162" i="2"/>
  <c r="A78" i="2"/>
  <c r="B590" i="2"/>
  <c r="B531" i="2"/>
  <c r="B433" i="2"/>
  <c r="B362" i="2"/>
  <c r="A362" i="2"/>
  <c r="B33" i="2"/>
  <c r="A642" i="2"/>
  <c r="A585" i="2"/>
  <c r="A547" i="2"/>
  <c r="A447" i="2"/>
  <c r="A423" i="2"/>
  <c r="A404" i="2"/>
  <c r="A368" i="2"/>
  <c r="A139" i="2"/>
  <c r="B530" i="2"/>
  <c r="B510" i="2"/>
  <c r="B110" i="2"/>
  <c r="A110" i="2"/>
  <c r="B91" i="2"/>
  <c r="B77" i="2"/>
  <c r="B571" i="2"/>
  <c r="B559" i="2"/>
  <c r="B511" i="2"/>
  <c r="A487" i="2"/>
  <c r="B487" i="2"/>
  <c r="B475" i="2"/>
  <c r="B379" i="2"/>
  <c r="B31" i="2"/>
  <c r="A546" i="2"/>
  <c r="A181" i="2"/>
  <c r="A112" i="2"/>
  <c r="B506" i="2"/>
  <c r="B54" i="2"/>
  <c r="A679" i="2"/>
  <c r="A663" i="2"/>
  <c r="A8" i="2"/>
  <c r="B585" i="2"/>
  <c r="B545" i="2"/>
  <c r="B161" i="2"/>
  <c r="B53" i="2"/>
  <c r="B677" i="2"/>
  <c r="B629" i="2"/>
  <c r="B593" i="2"/>
  <c r="B569" i="2"/>
  <c r="B509" i="2"/>
  <c r="B497" i="2"/>
  <c r="B461" i="2"/>
  <c r="A678" i="2"/>
  <c r="B631" i="2"/>
  <c r="B140" i="2"/>
  <c r="B124" i="2"/>
  <c r="B12" i="2"/>
  <c r="B40" i="2"/>
  <c r="B4" i="2"/>
  <c r="B13" i="2"/>
  <c r="B653" i="2"/>
  <c r="B641" i="2"/>
  <c r="B617" i="2"/>
  <c r="B605" i="2"/>
  <c r="B581" i="2"/>
  <c r="B557" i="2"/>
  <c r="B521" i="2"/>
  <c r="B485" i="2"/>
  <c r="B582" i="2"/>
  <c r="B232" i="2"/>
  <c r="B176" i="2"/>
  <c r="B87" i="2"/>
  <c r="B615" i="2"/>
  <c r="B339" i="2"/>
  <c r="B183" i="2"/>
  <c r="B111" i="2"/>
  <c r="B684" i="2"/>
  <c r="B265" i="2"/>
  <c r="B231" i="2"/>
  <c r="B175" i="2"/>
  <c r="B566" i="2"/>
  <c r="B665" i="2"/>
  <c r="B666" i="2"/>
  <c r="B402" i="2"/>
  <c r="B385" i="2"/>
  <c r="B264" i="2"/>
  <c r="B174" i="2"/>
  <c r="B156" i="2"/>
  <c r="B601" i="2"/>
  <c r="B525" i="2"/>
  <c r="B463" i="2"/>
  <c r="B432" i="2"/>
  <c r="B413" i="2"/>
  <c r="B344" i="2"/>
  <c r="B240" i="2"/>
  <c r="B101" i="2"/>
  <c r="B27" i="2"/>
  <c r="B460" i="2"/>
  <c r="B304" i="2"/>
  <c r="B172" i="2"/>
  <c r="B148" i="2"/>
  <c r="B100" i="2"/>
  <c r="B76" i="2"/>
  <c r="B16" i="2"/>
  <c r="X610" i="2"/>
  <c r="X562" i="2"/>
  <c r="X466" i="2"/>
  <c r="X418" i="2"/>
  <c r="X394" i="2"/>
  <c r="X370" i="2"/>
  <c r="X346" i="2"/>
  <c r="X310" i="2"/>
  <c r="X262" i="2"/>
  <c r="X202" i="2"/>
  <c r="X166" i="2"/>
  <c r="X154" i="2"/>
  <c r="X130" i="2"/>
  <c r="X118" i="2"/>
  <c r="X22" i="2"/>
  <c r="A676" i="2"/>
  <c r="A382" i="2"/>
  <c r="A326" i="2"/>
  <c r="A28" i="2"/>
  <c r="B618" i="2"/>
  <c r="B501" i="2"/>
  <c r="B462" i="2"/>
  <c r="A462" i="2"/>
  <c r="B257" i="2"/>
  <c r="B204" i="2"/>
  <c r="B495" i="2"/>
  <c r="B471" i="2"/>
  <c r="B411" i="2"/>
  <c r="B363" i="2"/>
  <c r="B327" i="2"/>
  <c r="B315" i="2"/>
  <c r="B99" i="2"/>
  <c r="X657" i="2"/>
  <c r="X525" i="2"/>
  <c r="X165" i="2"/>
  <c r="B391" i="2"/>
  <c r="B41" i="2"/>
  <c r="A277" i="2"/>
  <c r="A256" i="2"/>
  <c r="A235" i="2"/>
  <c r="A171" i="2"/>
  <c r="A107" i="2"/>
  <c r="A86" i="2"/>
  <c r="A635" i="2"/>
  <c r="A539" i="2"/>
  <c r="A515" i="2"/>
  <c r="A503" i="2"/>
  <c r="A479" i="2"/>
  <c r="A455" i="2"/>
  <c r="A431" i="2"/>
  <c r="A419" i="2"/>
  <c r="A383" i="2"/>
  <c r="A371" i="2"/>
  <c r="A323" i="2"/>
  <c r="A311" i="2"/>
  <c r="A287" i="2"/>
  <c r="A263" i="2"/>
  <c r="A227" i="2"/>
  <c r="A203" i="2"/>
  <c r="A191" i="2"/>
  <c r="A167" i="2"/>
  <c r="A155" i="2"/>
  <c r="A143" i="2"/>
  <c r="A131" i="2"/>
  <c r="A83" i="2"/>
  <c r="A23" i="2"/>
  <c r="B441" i="2"/>
  <c r="B267" i="2"/>
  <c r="B255" i="2"/>
  <c r="B207" i="2"/>
  <c r="B39" i="2"/>
  <c r="X669" i="2"/>
  <c r="X621" i="2"/>
  <c r="X609" i="2"/>
  <c r="X573" i="2"/>
  <c r="X561" i="2"/>
  <c r="X465" i="2"/>
  <c r="X429" i="2"/>
  <c r="X417" i="2"/>
  <c r="X381" i="2"/>
  <c r="X345" i="2"/>
  <c r="X309" i="2"/>
  <c r="X273" i="2"/>
  <c r="X237" i="2"/>
  <c r="X201" i="2"/>
  <c r="X129" i="2"/>
  <c r="X93" i="2"/>
  <c r="X57" i="2"/>
  <c r="X21" i="2"/>
  <c r="A675" i="2"/>
  <c r="A520" i="2"/>
  <c r="A417" i="2"/>
  <c r="A88" i="2"/>
  <c r="A67" i="2"/>
  <c r="B306" i="2"/>
  <c r="B494" i="2"/>
  <c r="A519" i="2"/>
  <c r="A236" i="2"/>
  <c r="A195" i="2"/>
  <c r="A152" i="2"/>
  <c r="B518" i="2"/>
  <c r="B321" i="2"/>
  <c r="B305" i="2"/>
  <c r="B253" i="2"/>
  <c r="X226" i="2"/>
  <c r="X46" i="2"/>
  <c r="B440" i="2"/>
  <c r="B426" i="2"/>
  <c r="B127" i="2"/>
  <c r="B93" i="2"/>
  <c r="B79" i="2"/>
  <c r="B324" i="2"/>
  <c r="B228" i="2"/>
  <c r="B180" i="2"/>
  <c r="A651" i="2"/>
  <c r="A273" i="2"/>
  <c r="A20" i="2"/>
  <c r="A358" i="2"/>
  <c r="A274" i="2"/>
  <c r="A130" i="2"/>
  <c r="A650" i="2"/>
  <c r="B483" i="2"/>
  <c r="B392" i="2"/>
  <c r="B307" i="2"/>
  <c r="B169" i="2"/>
  <c r="B45" i="2"/>
  <c r="B459" i="2"/>
  <c r="B387" i="2"/>
  <c r="B123" i="2"/>
  <c r="B63" i="2"/>
  <c r="X513" i="2"/>
  <c r="X477" i="2"/>
  <c r="X369" i="2"/>
  <c r="B481" i="2"/>
  <c r="B25" i="2"/>
  <c r="A25" i="2"/>
  <c r="A558" i="2"/>
  <c r="X514" i="2"/>
  <c r="X334" i="2"/>
  <c r="X238" i="2"/>
  <c r="X58" i="2"/>
  <c r="B353" i="2"/>
  <c r="B199" i="2"/>
  <c r="B126" i="2"/>
  <c r="B92" i="2"/>
  <c r="A490" i="2"/>
  <c r="A376" i="2"/>
  <c r="A336" i="2"/>
  <c r="A188" i="2"/>
  <c r="A633" i="2"/>
  <c r="B476" i="2"/>
  <c r="B445" i="2"/>
  <c r="B365" i="2"/>
  <c r="A636" i="2"/>
  <c r="A601" i="2"/>
  <c r="A561" i="2"/>
  <c r="A483" i="2"/>
  <c r="A446" i="2"/>
  <c r="A403" i="2"/>
  <c r="A328" i="2"/>
  <c r="A206" i="2"/>
  <c r="A61" i="2"/>
  <c r="A38" i="2"/>
  <c r="A19" i="2"/>
  <c r="A682" i="2"/>
  <c r="A658" i="2"/>
  <c r="A646" i="2"/>
  <c r="A622" i="2"/>
  <c r="A598" i="2"/>
  <c r="A574" i="2"/>
  <c r="A550" i="2"/>
  <c r="A538" i="2"/>
  <c r="A526" i="2"/>
  <c r="A514" i="2"/>
  <c r="A502" i="2"/>
  <c r="A478" i="2"/>
  <c r="A466" i="2"/>
  <c r="A454" i="2"/>
  <c r="A442" i="2"/>
  <c r="A430" i="2"/>
  <c r="A418" i="2"/>
  <c r="A406" i="2"/>
  <c r="A394" i="2"/>
  <c r="A370" i="2"/>
  <c r="A346" i="2"/>
  <c r="A334" i="2"/>
  <c r="A322" i="2"/>
  <c r="A310" i="2"/>
  <c r="A298" i="2"/>
  <c r="A262" i="2"/>
  <c r="A250" i="2"/>
  <c r="A238" i="2"/>
  <c r="A226" i="2"/>
  <c r="A214" i="2"/>
  <c r="A202" i="2"/>
  <c r="A190" i="2"/>
  <c r="A178" i="2"/>
  <c r="A154" i="2"/>
  <c r="A142" i="2"/>
  <c r="A118" i="2"/>
  <c r="A106" i="2"/>
  <c r="A94" i="2"/>
  <c r="A82" i="2"/>
  <c r="A70" i="2"/>
  <c r="A58" i="2"/>
  <c r="A46" i="2"/>
  <c r="A22" i="2"/>
  <c r="A10" i="2"/>
  <c r="B645" i="2"/>
  <c r="B609" i="2"/>
  <c r="B393" i="2"/>
  <c r="B378" i="2"/>
  <c r="B266" i="2"/>
  <c r="B249" i="2"/>
  <c r="B218" i="2"/>
  <c r="B185" i="2"/>
  <c r="B56" i="2"/>
  <c r="B192" i="2"/>
  <c r="B168" i="2"/>
  <c r="B24" i="2"/>
  <c r="A634" i="2"/>
  <c r="A619" i="2"/>
  <c r="A582" i="2"/>
  <c r="A444" i="2"/>
  <c r="A344" i="2"/>
  <c r="A286" i="2"/>
  <c r="A266" i="2"/>
  <c r="A224" i="2"/>
  <c r="A205" i="2"/>
  <c r="A121" i="2"/>
  <c r="A60" i="2"/>
  <c r="A657" i="2"/>
  <c r="A573" i="2"/>
  <c r="A525" i="2"/>
  <c r="A477" i="2"/>
  <c r="B470" i="2"/>
  <c r="B213" i="2"/>
  <c r="B182" i="2"/>
  <c r="A182" i="2"/>
  <c r="B149" i="2"/>
  <c r="B69" i="2"/>
  <c r="A242" i="2"/>
  <c r="A220" i="2"/>
  <c r="A180" i="2"/>
  <c r="A97" i="2"/>
  <c r="A54" i="2"/>
  <c r="B422" i="2"/>
  <c r="B405" i="2"/>
  <c r="B342" i="2"/>
  <c r="B212" i="2"/>
  <c r="B284" i="2"/>
  <c r="A630" i="2"/>
  <c r="A535" i="2"/>
  <c r="A474" i="2"/>
  <c r="A415" i="2"/>
  <c r="A357" i="2"/>
  <c r="A320" i="2"/>
  <c r="A300" i="2"/>
  <c r="A241" i="2"/>
  <c r="A219" i="2"/>
  <c r="A198" i="2"/>
  <c r="B621" i="2"/>
  <c r="B537" i="2"/>
  <c r="B386" i="2"/>
  <c r="B356" i="2"/>
  <c r="B293" i="2"/>
  <c r="B260" i="2"/>
  <c r="B129" i="2"/>
  <c r="B113" i="2"/>
  <c r="B98" i="2"/>
  <c r="B84" i="2"/>
  <c r="B48" i="2"/>
  <c r="B451" i="2"/>
  <c r="B355" i="2"/>
  <c r="B283" i="2"/>
  <c r="B247" i="2"/>
  <c r="B163" i="2"/>
  <c r="B103" i="2"/>
  <c r="B55" i="2"/>
  <c r="B7" i="2"/>
  <c r="A666" i="2"/>
  <c r="A644" i="2"/>
  <c r="A628" i="2"/>
  <c r="A610" i="2"/>
  <c r="A591" i="2"/>
  <c r="A571" i="2"/>
  <c r="A513" i="2"/>
  <c r="A492" i="2"/>
  <c r="A472" i="2"/>
  <c r="A278" i="2"/>
  <c r="A258" i="2"/>
  <c r="A218" i="2"/>
  <c r="A196" i="2"/>
  <c r="A50" i="2"/>
  <c r="A640" i="2"/>
  <c r="A616" i="2"/>
  <c r="A604" i="2"/>
  <c r="A580" i="2"/>
  <c r="A568" i="2"/>
  <c r="A556" i="2"/>
  <c r="A544" i="2"/>
  <c r="A532" i="2"/>
  <c r="A484" i="2"/>
  <c r="A460" i="2"/>
  <c r="A448" i="2"/>
  <c r="A436" i="2"/>
  <c r="A412" i="2"/>
  <c r="A400" i="2"/>
  <c r="A352" i="2"/>
  <c r="A340" i="2"/>
  <c r="A316" i="2"/>
  <c r="A304" i="2"/>
  <c r="A292" i="2"/>
  <c r="A280" i="2"/>
  <c r="A268" i="2"/>
  <c r="A244" i="2"/>
  <c r="A232" i="2"/>
  <c r="A208" i="2"/>
  <c r="A184" i="2"/>
  <c r="A172" i="2"/>
  <c r="A148" i="2"/>
  <c r="A136" i="2"/>
  <c r="A124" i="2"/>
  <c r="A100" i="2"/>
  <c r="A76" i="2"/>
  <c r="A64" i="2"/>
  <c r="A52" i="2"/>
  <c r="A40" i="2"/>
  <c r="A16" i="2"/>
  <c r="A4" i="2"/>
  <c r="A673" i="2"/>
  <c r="A57" i="2"/>
  <c r="B570" i="2"/>
  <c r="A570" i="2"/>
  <c r="B486" i="2"/>
  <c r="A486" i="2"/>
  <c r="B458" i="2"/>
  <c r="B338" i="2"/>
  <c r="B194" i="2"/>
  <c r="A566" i="2"/>
  <c r="A518" i="2"/>
  <c r="A476" i="2"/>
  <c r="A441" i="2"/>
  <c r="A385" i="2"/>
  <c r="A349" i="2"/>
  <c r="A313" i="2"/>
  <c r="A272" i="2"/>
  <c r="A174" i="2"/>
  <c r="A156" i="2"/>
  <c r="A134" i="2"/>
  <c r="A73" i="2"/>
  <c r="A32" i="2"/>
  <c r="A654" i="2"/>
  <c r="A510" i="2"/>
  <c r="A438" i="2"/>
  <c r="A306" i="2"/>
  <c r="A210" i="2"/>
  <c r="A369" i="2"/>
  <c r="B290" i="2"/>
  <c r="B234" i="2"/>
  <c r="B221" i="2"/>
  <c r="B325" i="2"/>
  <c r="B37" i="2"/>
  <c r="A621" i="2"/>
  <c r="A475" i="2"/>
  <c r="A459" i="2"/>
  <c r="A440" i="2"/>
  <c r="A366" i="2"/>
  <c r="A312" i="2"/>
  <c r="A271" i="2"/>
  <c r="A51" i="2"/>
  <c r="B90" i="2"/>
  <c r="A595" i="2"/>
  <c r="A453" i="2"/>
  <c r="A433" i="2"/>
  <c r="A342" i="2"/>
  <c r="A285" i="2"/>
  <c r="A147" i="2"/>
  <c r="A123" i="2"/>
  <c r="A104" i="2"/>
  <c r="A158" i="2"/>
  <c r="B74" i="2"/>
  <c r="B14" i="2"/>
  <c r="A684" i="2"/>
  <c r="A594" i="2"/>
  <c r="A579" i="2"/>
  <c r="A507" i="2"/>
  <c r="A324" i="2"/>
  <c r="A302" i="2"/>
  <c r="A284" i="2"/>
  <c r="A264" i="2"/>
  <c r="A163" i="2"/>
  <c r="A146" i="2"/>
  <c r="A122" i="2"/>
  <c r="A62" i="2"/>
  <c r="A648" i="2"/>
  <c r="A612" i="2"/>
  <c r="A480" i="2"/>
  <c r="A276" i="2"/>
  <c r="A228" i="2"/>
  <c r="A450" i="2"/>
  <c r="A37" i="2"/>
  <c r="A638" i="2"/>
  <c r="A624" i="2"/>
  <c r="A590" i="2"/>
  <c r="A555" i="2"/>
  <c r="A540" i="2"/>
  <c r="A523" i="2"/>
  <c r="A506" i="2"/>
  <c r="A488" i="2"/>
  <c r="A420" i="2"/>
  <c r="A402" i="2"/>
  <c r="A387" i="2"/>
  <c r="A372" i="2"/>
  <c r="A307" i="2"/>
  <c r="A289" i="2"/>
  <c r="A254" i="2"/>
  <c r="A212" i="2"/>
  <c r="A138" i="2"/>
  <c r="A102" i="2"/>
  <c r="A85" i="2"/>
  <c r="A44" i="2"/>
  <c r="A27" i="2"/>
  <c r="A7" i="2"/>
  <c r="A672" i="2"/>
  <c r="A656" i="2"/>
  <c r="A637" i="2"/>
  <c r="A572" i="2"/>
  <c r="A554" i="2"/>
  <c r="A536" i="2"/>
  <c r="A522" i="2"/>
  <c r="A505" i="2"/>
  <c r="A469" i="2"/>
  <c r="A435" i="2"/>
  <c r="A337" i="2"/>
  <c r="A303" i="2"/>
  <c r="A267" i="2"/>
  <c r="A253" i="2"/>
  <c r="A211" i="2"/>
  <c r="A157" i="2"/>
  <c r="A116" i="2"/>
  <c r="A84" i="2"/>
  <c r="A43" i="2"/>
  <c r="A26" i="2"/>
  <c r="A667" i="2"/>
  <c r="A600" i="2"/>
  <c r="A565" i="2"/>
  <c r="A549" i="2"/>
  <c r="A531" i="2"/>
  <c r="A481" i="2"/>
  <c r="A463" i="2"/>
  <c r="A396" i="2"/>
  <c r="A381" i="2"/>
  <c r="A331" i="2"/>
  <c r="A204" i="2"/>
  <c r="A186" i="2"/>
  <c r="A170" i="2"/>
  <c r="A18" i="2"/>
  <c r="A681" i="2"/>
  <c r="A669" i="2"/>
  <c r="A645" i="2"/>
  <c r="A609" i="2"/>
  <c r="A597" i="2"/>
  <c r="A537" i="2"/>
  <c r="A501" i="2"/>
  <c r="A465" i="2"/>
  <c r="A429" i="2"/>
  <c r="A393" i="2"/>
  <c r="A333" i="2"/>
  <c r="A321" i="2"/>
  <c r="A297" i="2"/>
  <c r="A249" i="2"/>
  <c r="A237" i="2"/>
  <c r="A225" i="2"/>
  <c r="A213" i="2"/>
  <c r="A201" i="2"/>
  <c r="A177" i="2"/>
  <c r="A165" i="2"/>
  <c r="A153" i="2"/>
  <c r="A141" i="2"/>
  <c r="A129" i="2"/>
  <c r="A117" i="2"/>
  <c r="A105" i="2"/>
  <c r="A93" i="2"/>
  <c r="A81" i="2"/>
  <c r="A69" i="2"/>
  <c r="A45" i="2"/>
  <c r="A33" i="2"/>
  <c r="A21" i="2"/>
  <c r="A9" i="2"/>
  <c r="A680" i="2"/>
  <c r="A649" i="2"/>
  <c r="A564" i="2"/>
  <c r="A548" i="2"/>
  <c r="A330" i="2"/>
  <c r="A315" i="2"/>
  <c r="A279" i="2"/>
  <c r="A222" i="2"/>
  <c r="A169" i="2"/>
  <c r="A92" i="2"/>
  <c r="A55" i="2"/>
  <c r="A36" i="2"/>
  <c r="A15" i="2"/>
  <c r="A674" i="2"/>
  <c r="A660" i="2"/>
  <c r="A632" i="2"/>
  <c r="A618" i="2"/>
  <c r="A603" i="2"/>
  <c r="A560" i="2"/>
  <c r="A516" i="2"/>
  <c r="A457" i="2"/>
  <c r="A414" i="2"/>
  <c r="A384" i="2"/>
  <c r="A356" i="2"/>
  <c r="A339" i="2"/>
  <c r="A283" i="2"/>
  <c r="A252" i="2"/>
  <c r="A234" i="2"/>
  <c r="A200" i="2"/>
  <c r="A150" i="2"/>
  <c r="A133" i="2"/>
  <c r="A115" i="2"/>
  <c r="A99" i="2"/>
  <c r="A49" i="2"/>
  <c r="A13" i="2"/>
  <c r="A498" i="2"/>
  <c r="A426" i="2"/>
  <c r="A354" i="2"/>
  <c r="A6" i="2"/>
  <c r="A631" i="2"/>
  <c r="A588" i="2"/>
  <c r="A559" i="2"/>
  <c r="A470" i="2"/>
  <c r="A456" i="2"/>
  <c r="A428" i="2"/>
  <c r="A411" i="2"/>
  <c r="A397" i="2"/>
  <c r="A355" i="2"/>
  <c r="A338" i="2"/>
  <c r="A296" i="2"/>
  <c r="A265" i="2"/>
  <c r="A164" i="2"/>
  <c r="A132" i="2"/>
  <c r="A114" i="2"/>
  <c r="A98" i="2"/>
  <c r="A80" i="2"/>
  <c r="A30" i="2"/>
  <c r="A12" i="2"/>
  <c r="A677" i="2"/>
  <c r="A665" i="2"/>
  <c r="A653" i="2"/>
  <c r="A641" i="2"/>
  <c r="A629" i="2"/>
  <c r="A617" i="2"/>
  <c r="A605" i="2"/>
  <c r="A593" i="2"/>
  <c r="A581" i="2"/>
  <c r="A569" i="2"/>
  <c r="A557" i="2"/>
  <c r="A545" i="2"/>
  <c r="A533" i="2"/>
  <c r="A521" i="2"/>
  <c r="A509" i="2"/>
  <c r="A497" i="2"/>
  <c r="A485" i="2"/>
  <c r="A473" i="2"/>
  <c r="A461" i="2"/>
  <c r="A449" i="2"/>
  <c r="A437" i="2"/>
  <c r="A425" i="2"/>
  <c r="A413" i="2"/>
  <c r="A401" i="2"/>
  <c r="A389" i="2"/>
  <c r="A377" i="2"/>
  <c r="A365" i="2"/>
  <c r="A353" i="2"/>
  <c r="A341" i="2"/>
  <c r="A329" i="2"/>
  <c r="A317" i="2"/>
  <c r="A305" i="2"/>
  <c r="A293" i="2"/>
  <c r="A281" i="2"/>
  <c r="A269" i="2"/>
  <c r="A257" i="2"/>
  <c r="A245" i="2"/>
  <c r="A233" i="2"/>
  <c r="A221" i="2"/>
  <c r="A209" i="2"/>
  <c r="A197" i="2"/>
  <c r="A185" i="2"/>
  <c r="A173" i="2"/>
  <c r="A161" i="2"/>
  <c r="A149" i="2"/>
  <c r="A137" i="2"/>
  <c r="A125" i="2"/>
  <c r="A113" i="2"/>
  <c r="A101" i="2"/>
  <c r="A89" i="2"/>
  <c r="A77" i="2"/>
  <c r="A65" i="2"/>
  <c r="A53" i="2"/>
  <c r="A41" i="2"/>
  <c r="A29" i="2"/>
  <c r="A17" i="2"/>
  <c r="A5" i="2"/>
  <c r="A655" i="2"/>
  <c r="A584" i="2"/>
  <c r="A553" i="2"/>
  <c r="A495" i="2"/>
  <c r="A422" i="2"/>
  <c r="A392" i="2"/>
  <c r="A379" i="2"/>
  <c r="A319" i="2"/>
  <c r="A291" i="2"/>
  <c r="A260" i="2"/>
  <c r="A176" i="2"/>
  <c r="A109" i="2"/>
  <c r="A91" i="2"/>
  <c r="A75" i="2"/>
  <c r="A3" i="2"/>
  <c r="A661" i="2"/>
  <c r="A589" i="2"/>
  <c r="A517" i="2"/>
  <c r="A445" i="2"/>
  <c r="A373" i="2"/>
  <c r="A301" i="2"/>
  <c r="A668" i="2"/>
  <c r="A639" i="2"/>
  <c r="A625" i="2"/>
  <c r="A567" i="2"/>
  <c r="A552" i="2"/>
  <c r="A494" i="2"/>
  <c r="A464" i="2"/>
  <c r="A451" i="2"/>
  <c r="A391" i="2"/>
  <c r="A378" i="2"/>
  <c r="A363" i="2"/>
  <c r="A348" i="2"/>
  <c r="A332" i="2"/>
  <c r="A318" i="2"/>
  <c r="A259" i="2"/>
  <c r="A243" i="2"/>
  <c r="A193" i="2"/>
  <c r="A140" i="2"/>
  <c r="A108" i="2"/>
  <c r="A90" i="2"/>
  <c r="A56" i="2"/>
  <c r="A576" i="2"/>
  <c r="A504" i="2"/>
  <c r="A432" i="2"/>
  <c r="A360" i="2"/>
  <c r="A288" i="2"/>
  <c r="A240" i="2"/>
  <c r="A216" i="2"/>
  <c r="A192" i="2"/>
  <c r="A168" i="2"/>
  <c r="A144" i="2"/>
  <c r="A120" i="2"/>
  <c r="A96" i="2"/>
  <c r="A72" i="2"/>
  <c r="A48" i="2"/>
  <c r="A24" i="2"/>
  <c r="A615" i="2"/>
  <c r="A602" i="2"/>
  <c r="A524" i="2"/>
  <c r="A511" i="2"/>
  <c r="A471" i="2"/>
  <c r="A380" i="2"/>
  <c r="A367" i="2"/>
  <c r="A327" i="2"/>
  <c r="A314" i="2"/>
  <c r="A247" i="2"/>
  <c r="A231" i="2"/>
  <c r="A199" i="2"/>
  <c r="A183" i="2"/>
  <c r="A151" i="2"/>
  <c r="A135" i="2"/>
  <c r="A103" i="2"/>
  <c r="A87" i="2"/>
  <c r="A39" i="2"/>
  <c r="A596" i="2"/>
  <c r="A583" i="2"/>
  <c r="A543" i="2"/>
  <c r="A530" i="2"/>
  <c r="A452" i="2"/>
  <c r="A439" i="2"/>
  <c r="A399" i="2"/>
  <c r="A386" i="2"/>
  <c r="A308" i="2"/>
  <c r="A295" i="2"/>
  <c r="A255" i="2"/>
  <c r="A223" i="2"/>
  <c r="A207" i="2"/>
  <c r="A175" i="2"/>
  <c r="A159" i="2"/>
  <c r="A127" i="2"/>
  <c r="A111" i="2"/>
  <c r="A79" i="2"/>
  <c r="A63" i="2"/>
  <c r="A31" i="2"/>
  <c r="AJ290" i="2" l="1"/>
  <c r="AI290" i="2"/>
  <c r="AL290" i="2"/>
  <c r="AK290" i="2"/>
  <c r="AE231" i="2"/>
  <c r="AH231" i="2" s="1"/>
  <c r="AK231" i="2" s="1"/>
  <c r="AE341" i="2"/>
  <c r="AH341" i="2" s="1"/>
  <c r="AJ341" i="2" s="1"/>
  <c r="AE129" i="2"/>
  <c r="AH129" i="2" s="1"/>
  <c r="AE612" i="2"/>
  <c r="AH612" i="2" s="1"/>
  <c r="AE451" i="2"/>
  <c r="AH451" i="2" s="1"/>
  <c r="AL451" i="2" s="1"/>
  <c r="AE207" i="2"/>
  <c r="AH207" i="2" s="1"/>
  <c r="AI207" i="2" s="1"/>
  <c r="AE367" i="2"/>
  <c r="AH367" i="2" s="1"/>
  <c r="AL367" i="2" s="1"/>
  <c r="AE108" i="2"/>
  <c r="AH108" i="2" s="1"/>
  <c r="AE661" i="2"/>
  <c r="AH661" i="2" s="1"/>
  <c r="AE101" i="2"/>
  <c r="AH101" i="2" s="1"/>
  <c r="AE389" i="2"/>
  <c r="AH389" i="2" s="1"/>
  <c r="AI389" i="2" s="1"/>
  <c r="AE533" i="2"/>
  <c r="AH533" i="2" s="1"/>
  <c r="AL533" i="2" s="1"/>
  <c r="AE397" i="2"/>
  <c r="AH397" i="2" s="1"/>
  <c r="AK397" i="2" s="1"/>
  <c r="AE384" i="2"/>
  <c r="AH384" i="2" s="1"/>
  <c r="AE21" i="2"/>
  <c r="AH21" i="2" s="1"/>
  <c r="AE501" i="2"/>
  <c r="AH501" i="2" s="1"/>
  <c r="AI501" i="2" s="1"/>
  <c r="AE116" i="2"/>
  <c r="AH116" i="2" s="1"/>
  <c r="AI116" i="2" s="1"/>
  <c r="AE254" i="2"/>
  <c r="AH254" i="2" s="1"/>
  <c r="AJ254" i="2" s="1"/>
  <c r="AE590" i="2"/>
  <c r="AH590" i="2" s="1"/>
  <c r="AK590" i="2" s="1"/>
  <c r="AE146" i="2"/>
  <c r="AH146" i="2" s="1"/>
  <c r="AE158" i="2"/>
  <c r="AH158" i="2" s="1"/>
  <c r="AK158" i="2" s="1"/>
  <c r="AE312" i="2"/>
  <c r="AH312" i="2" s="1"/>
  <c r="AE349" i="2"/>
  <c r="AH349" i="2" s="1"/>
  <c r="AJ349" i="2" s="1"/>
  <c r="AE148" i="2"/>
  <c r="AH148" i="2" s="1"/>
  <c r="AI148" i="2" s="1"/>
  <c r="AE352" i="2"/>
  <c r="AH352" i="2" s="1"/>
  <c r="AE604" i="2"/>
  <c r="AH604" i="2" s="1"/>
  <c r="AL604" i="2" s="1"/>
  <c r="AE591" i="2"/>
  <c r="AH591" i="2" s="1"/>
  <c r="AE198" i="2"/>
  <c r="AH198" i="2" s="1"/>
  <c r="AI198" i="2" s="1"/>
  <c r="AE344" i="2"/>
  <c r="AH344" i="2" s="1"/>
  <c r="AL344" i="2" s="1"/>
  <c r="AE106" i="2"/>
  <c r="AH106" i="2" s="1"/>
  <c r="AK106" i="2" s="1"/>
  <c r="AE298" i="2"/>
  <c r="AH298" i="2" s="1"/>
  <c r="AJ298" i="2" s="1"/>
  <c r="AE466" i="2"/>
  <c r="AH466" i="2" s="1"/>
  <c r="AI466" i="2" s="1"/>
  <c r="AE682" i="2"/>
  <c r="AH682" i="2" s="1"/>
  <c r="AE263" i="2"/>
  <c r="AH263" i="2" s="1"/>
  <c r="AE160" i="2"/>
  <c r="AH160" i="2" s="1"/>
  <c r="AE380" i="2"/>
  <c r="AH380" i="2" s="1"/>
  <c r="AJ380" i="2" s="1"/>
  <c r="AE494" i="2"/>
  <c r="AH494" i="2" s="1"/>
  <c r="AL494" i="2" s="1"/>
  <c r="AE553" i="2"/>
  <c r="AH553" i="2" s="1"/>
  <c r="AJ553" i="2" s="1"/>
  <c r="AE257" i="2"/>
  <c r="AH257" i="2" s="1"/>
  <c r="AK257" i="2" s="1"/>
  <c r="AE545" i="2"/>
  <c r="AH545" i="2" s="1"/>
  <c r="AE12" i="2"/>
  <c r="AH12" i="2" s="1"/>
  <c r="AL12" i="2" s="1"/>
  <c r="AE49" i="2"/>
  <c r="AH49" i="2" s="1"/>
  <c r="AI49" i="2" s="1"/>
  <c r="AE414" i="2"/>
  <c r="AH414" i="2" s="1"/>
  <c r="AE92" i="2"/>
  <c r="AH92" i="2" s="1"/>
  <c r="AE33" i="2"/>
  <c r="AH33" i="2" s="1"/>
  <c r="AE201" i="2"/>
  <c r="AH201" i="2" s="1"/>
  <c r="AL201" i="2" s="1"/>
  <c r="AE537" i="2"/>
  <c r="AH537" i="2" s="1"/>
  <c r="AK537" i="2" s="1"/>
  <c r="AE396" i="2"/>
  <c r="AH396" i="2" s="1"/>
  <c r="AI396" i="2" s="1"/>
  <c r="AE157" i="2"/>
  <c r="AH157" i="2" s="1"/>
  <c r="AJ157" i="2" s="1"/>
  <c r="AE572" i="2"/>
  <c r="AH572" i="2" s="1"/>
  <c r="AE289" i="2"/>
  <c r="AH289" i="2" s="1"/>
  <c r="AE624" i="2"/>
  <c r="AH624" i="2" s="1"/>
  <c r="AE163" i="2"/>
  <c r="AH163" i="2" s="1"/>
  <c r="AL163" i="2" s="1"/>
  <c r="AE104" i="2"/>
  <c r="AH104" i="2" s="1"/>
  <c r="AJ104" i="2" s="1"/>
  <c r="AE366" i="2"/>
  <c r="AH366" i="2" s="1"/>
  <c r="AL366" i="2" s="1"/>
  <c r="AE306" i="2"/>
  <c r="AH306" i="2" s="1"/>
  <c r="AE385" i="2"/>
  <c r="AH385" i="2" s="1"/>
  <c r="AI385" i="2" s="1"/>
  <c r="AE57" i="2"/>
  <c r="AH57" i="2" s="1"/>
  <c r="AE172" i="2"/>
  <c r="AH172" i="2" s="1"/>
  <c r="AJ172" i="2" s="1"/>
  <c r="AE400" i="2"/>
  <c r="AH400" i="2" s="1"/>
  <c r="AE616" i="2"/>
  <c r="AH616" i="2" s="1"/>
  <c r="AK616" i="2" s="1"/>
  <c r="AE610" i="2"/>
  <c r="AH610" i="2" s="1"/>
  <c r="AJ610" i="2" s="1"/>
  <c r="AE219" i="2"/>
  <c r="AH219" i="2" s="1"/>
  <c r="AE444" i="2"/>
  <c r="AH444" i="2" s="1"/>
  <c r="AL444" i="2" s="1"/>
  <c r="AE118" i="2"/>
  <c r="AH118" i="2" s="1"/>
  <c r="AE310" i="2"/>
  <c r="AH310" i="2" s="1"/>
  <c r="AI310" i="2" s="1"/>
  <c r="AE478" i="2"/>
  <c r="AH478" i="2" s="1"/>
  <c r="AJ478" i="2" s="1"/>
  <c r="AE19" i="2"/>
  <c r="AH19" i="2" s="1"/>
  <c r="AE273" i="2"/>
  <c r="AH273" i="2" s="1"/>
  <c r="AI273" i="2" s="1"/>
  <c r="AE417" i="2"/>
  <c r="AH417" i="2" s="1"/>
  <c r="AE287" i="2"/>
  <c r="AH287" i="2" s="1"/>
  <c r="AE635" i="2"/>
  <c r="AH635" i="2" s="1"/>
  <c r="AL635" i="2" s="1"/>
  <c r="AE678" i="2"/>
  <c r="AH678" i="2" s="1"/>
  <c r="AL678" i="2" s="1"/>
  <c r="AE8" i="2"/>
  <c r="AH8" i="2" s="1"/>
  <c r="AE487" i="2"/>
  <c r="AH487" i="2" s="1"/>
  <c r="AE404" i="2"/>
  <c r="AH404" i="2" s="1"/>
  <c r="AJ404" i="2" s="1"/>
  <c r="AE78" i="2"/>
  <c r="AH78" i="2" s="1"/>
  <c r="AL78" i="2" s="1"/>
  <c r="AE489" i="2"/>
  <c r="AH489" i="2" s="1"/>
  <c r="AL489" i="2" s="1"/>
  <c r="AE189" i="2"/>
  <c r="AH189" i="2" s="1"/>
  <c r="AK189" i="2" s="1"/>
  <c r="AE351" i="2"/>
  <c r="AH351" i="2" s="1"/>
  <c r="AE248" i="2"/>
  <c r="AH248" i="2" s="1"/>
  <c r="AE187" i="2"/>
  <c r="AH187" i="2" s="1"/>
  <c r="AE620" i="2"/>
  <c r="AH620" i="2" s="1"/>
  <c r="AI620" i="2" s="1"/>
  <c r="AE361" i="2"/>
  <c r="AH361" i="2" s="1"/>
  <c r="AI361" i="2" s="1"/>
  <c r="AE194" i="2"/>
  <c r="AH194" i="2" s="1"/>
  <c r="AJ194" i="2" s="1"/>
  <c r="AE111" i="2"/>
  <c r="AH111" i="2" s="1"/>
  <c r="AE373" i="2"/>
  <c r="AH373" i="2" s="1"/>
  <c r="AE485" i="2"/>
  <c r="AH485" i="2" s="1"/>
  <c r="AE660" i="2"/>
  <c r="AH660" i="2" s="1"/>
  <c r="AE469" i="2"/>
  <c r="AH469" i="2" s="1"/>
  <c r="AI469" i="2" s="1"/>
  <c r="AE595" i="2"/>
  <c r="AH595" i="2" s="1"/>
  <c r="AL595" i="2" s="1"/>
  <c r="AE292" i="2"/>
  <c r="AH292" i="2" s="1"/>
  <c r="AE58" i="2"/>
  <c r="AH58" i="2" s="1"/>
  <c r="AE519" i="2"/>
  <c r="AH519" i="2" s="1"/>
  <c r="AE167" i="2"/>
  <c r="AH167" i="2" s="1"/>
  <c r="AE362" i="2"/>
  <c r="AH362" i="2" s="1"/>
  <c r="AE608" i="2"/>
  <c r="AH608" i="2" s="1"/>
  <c r="AJ608" i="2" s="1"/>
  <c r="AE215" i="2"/>
  <c r="AH215" i="2" s="1"/>
  <c r="AK215" i="2" s="1"/>
  <c r="AE542" i="2"/>
  <c r="AH542" i="2" s="1"/>
  <c r="AK542" i="2" s="1"/>
  <c r="AE314" i="2"/>
  <c r="AH314" i="2" s="1"/>
  <c r="AE391" i="2"/>
  <c r="AH391" i="2" s="1"/>
  <c r="AE77" i="2"/>
  <c r="AH77" i="2" s="1"/>
  <c r="AK77" i="2" s="1"/>
  <c r="AE509" i="2"/>
  <c r="AH509" i="2" s="1"/>
  <c r="AI509" i="2" s="1"/>
  <c r="AE426" i="2"/>
  <c r="AH426" i="2" s="1"/>
  <c r="AK426" i="2" s="1"/>
  <c r="AE680" i="2"/>
  <c r="AH680" i="2" s="1"/>
  <c r="AI680" i="2" s="1"/>
  <c r="AE43" i="2"/>
  <c r="AH43" i="2" s="1"/>
  <c r="AJ43" i="2" s="1"/>
  <c r="AE62" i="2"/>
  <c r="AH62" i="2" s="1"/>
  <c r="AK62" i="2" s="1"/>
  <c r="AE272" i="2"/>
  <c r="AH272" i="2" s="1"/>
  <c r="AE316" i="2"/>
  <c r="AH316" i="2" s="1"/>
  <c r="AL316" i="2" s="1"/>
  <c r="AE266" i="2"/>
  <c r="AH266" i="2" s="1"/>
  <c r="AE250" i="2"/>
  <c r="AH250" i="2" s="1"/>
  <c r="AE601" i="2"/>
  <c r="AH601" i="2" s="1"/>
  <c r="AE203" i="2"/>
  <c r="AH203" i="2" s="1"/>
  <c r="AJ203" i="2" s="1"/>
  <c r="AE462" i="2"/>
  <c r="AH462" i="2" s="1"/>
  <c r="AI462" i="2" s="1"/>
  <c r="AE577" i="2"/>
  <c r="AH577" i="2" s="1"/>
  <c r="AI577" i="2" s="1"/>
  <c r="AE405" i="2"/>
  <c r="AH405" i="2" s="1"/>
  <c r="AJ405" i="2" s="1"/>
  <c r="AE223" i="2"/>
  <c r="AH223" i="2" s="1"/>
  <c r="AE39" i="2"/>
  <c r="AH39" i="2" s="1"/>
  <c r="AE168" i="2"/>
  <c r="AH168" i="2" s="1"/>
  <c r="AJ168" i="2" s="1"/>
  <c r="AE140" i="2"/>
  <c r="AH140" i="2" s="1"/>
  <c r="AK140" i="2" s="1"/>
  <c r="AE3" i="2"/>
  <c r="AH3" i="2" s="1"/>
  <c r="AK3" i="2" s="1"/>
  <c r="AE113" i="2"/>
  <c r="AH113" i="2" s="1"/>
  <c r="AE401" i="2"/>
  <c r="AH401" i="2" s="1"/>
  <c r="AE411" i="2"/>
  <c r="AH411" i="2" s="1"/>
  <c r="AE255" i="2"/>
  <c r="AH255" i="2" s="1"/>
  <c r="AE87" i="2"/>
  <c r="AH87" i="2" s="1"/>
  <c r="AJ87" i="2" s="1"/>
  <c r="AE471" i="2"/>
  <c r="AH471" i="2" s="1"/>
  <c r="AI471" i="2" s="1"/>
  <c r="AE192" i="2"/>
  <c r="AH192" i="2" s="1"/>
  <c r="AI192" i="2" s="1"/>
  <c r="AE193" i="2"/>
  <c r="AH193" i="2" s="1"/>
  <c r="AK193" i="2" s="1"/>
  <c r="AE552" i="2"/>
  <c r="AH552" i="2" s="1"/>
  <c r="AE75" i="2"/>
  <c r="AH75" i="2" s="1"/>
  <c r="AK75" i="2" s="1"/>
  <c r="AE584" i="2"/>
  <c r="AH584" i="2" s="1"/>
  <c r="AJ584" i="2" s="1"/>
  <c r="AE125" i="2"/>
  <c r="AH125" i="2" s="1"/>
  <c r="AL125" i="2" s="1"/>
  <c r="AE269" i="2"/>
  <c r="AH269" i="2" s="1"/>
  <c r="AE413" i="2"/>
  <c r="AH413" i="2" s="1"/>
  <c r="AK413" i="2" s="1"/>
  <c r="AE557" i="2"/>
  <c r="AH557" i="2" s="1"/>
  <c r="AE30" i="2"/>
  <c r="AH30" i="2" s="1"/>
  <c r="AE428" i="2"/>
  <c r="AH428" i="2" s="1"/>
  <c r="AL428" i="2" s="1"/>
  <c r="AE99" i="2"/>
  <c r="AH99" i="2" s="1"/>
  <c r="AE457" i="2"/>
  <c r="AH457" i="2" s="1"/>
  <c r="AE169" i="2"/>
  <c r="AH169" i="2" s="1"/>
  <c r="AE45" i="2"/>
  <c r="AH45" i="2" s="1"/>
  <c r="AJ45" i="2" s="1"/>
  <c r="AE213" i="2"/>
  <c r="AH213" i="2" s="1"/>
  <c r="AE597" i="2"/>
  <c r="AH597" i="2" s="1"/>
  <c r="AE463" i="2"/>
  <c r="AH463" i="2" s="1"/>
  <c r="AK463" i="2" s="1"/>
  <c r="AE211" i="2"/>
  <c r="AH211" i="2" s="1"/>
  <c r="AJ211" i="2" s="1"/>
  <c r="AE637" i="2"/>
  <c r="AH637" i="2" s="1"/>
  <c r="AK637" i="2" s="1"/>
  <c r="AE307" i="2"/>
  <c r="AH307" i="2" s="1"/>
  <c r="AK307" i="2" s="1"/>
  <c r="AE638" i="2"/>
  <c r="AH638" i="2" s="1"/>
  <c r="AE264" i="2"/>
  <c r="AH264" i="2" s="1"/>
  <c r="AJ264" i="2" s="1"/>
  <c r="AE123" i="2"/>
  <c r="AH123" i="2" s="1"/>
  <c r="AE440" i="2"/>
  <c r="AH440" i="2" s="1"/>
  <c r="AI440" i="2" s="1"/>
  <c r="AE438" i="2"/>
  <c r="AH438" i="2" s="1"/>
  <c r="AE441" i="2"/>
  <c r="AH441" i="2" s="1"/>
  <c r="AJ441" i="2" s="1"/>
  <c r="AE673" i="2"/>
  <c r="AH673" i="2" s="1"/>
  <c r="AL673" i="2" s="1"/>
  <c r="AE184" i="2"/>
  <c r="AH184" i="2" s="1"/>
  <c r="AJ184" i="2" s="1"/>
  <c r="AE412" i="2"/>
  <c r="AH412" i="2" s="1"/>
  <c r="AK412" i="2" s="1"/>
  <c r="AE640" i="2"/>
  <c r="AH640" i="2" s="1"/>
  <c r="AE628" i="2"/>
  <c r="AH628" i="2" s="1"/>
  <c r="AE241" i="2"/>
  <c r="AH241" i="2" s="1"/>
  <c r="AE477" i="2"/>
  <c r="AH477" i="2" s="1"/>
  <c r="AJ477" i="2" s="1"/>
  <c r="AE582" i="2"/>
  <c r="AH582" i="2" s="1"/>
  <c r="AK582" i="2" s="1"/>
  <c r="AE142" i="2"/>
  <c r="AH142" i="2" s="1"/>
  <c r="AK142" i="2" s="1"/>
  <c r="AE322" i="2"/>
  <c r="AH322" i="2" s="1"/>
  <c r="AK322" i="2" s="1"/>
  <c r="AE502" i="2"/>
  <c r="AH502" i="2" s="1"/>
  <c r="AE38" i="2"/>
  <c r="AH38" i="2" s="1"/>
  <c r="AE651" i="2"/>
  <c r="AH651" i="2" s="1"/>
  <c r="AE520" i="2"/>
  <c r="AH520" i="2" s="1"/>
  <c r="AE311" i="2"/>
  <c r="AH311" i="2" s="1"/>
  <c r="AJ311" i="2" s="1"/>
  <c r="AE86" i="2"/>
  <c r="AH86" i="2" s="1"/>
  <c r="AJ86" i="2" s="1"/>
  <c r="AE28" i="2"/>
  <c r="AH28" i="2" s="1"/>
  <c r="AJ28" i="2" s="1"/>
  <c r="AE663" i="2"/>
  <c r="AH663" i="2" s="1"/>
  <c r="AL663" i="2" s="1"/>
  <c r="AE423" i="2"/>
  <c r="AH423" i="2" s="1"/>
  <c r="AJ423" i="2" s="1"/>
  <c r="AE162" i="2"/>
  <c r="AH162" i="2" s="1"/>
  <c r="AE375" i="2"/>
  <c r="AH375" i="2" s="1"/>
  <c r="AI375" i="2" s="1"/>
  <c r="AE424" i="2"/>
  <c r="AH424" i="2" s="1"/>
  <c r="AL424" i="2" s="1"/>
  <c r="AE592" i="2"/>
  <c r="AH592" i="2" s="1"/>
  <c r="AE335" i="2"/>
  <c r="AH335" i="2" s="1"/>
  <c r="AI335" i="2" s="1"/>
  <c r="AE541" i="2"/>
  <c r="AH541" i="2" s="1"/>
  <c r="AE416" i="2"/>
  <c r="AH416" i="2" s="1"/>
  <c r="AJ416" i="2" s="1"/>
  <c r="AE127" i="2"/>
  <c r="AH127" i="2" s="1"/>
  <c r="AE576" i="2"/>
  <c r="AH576" i="2" s="1"/>
  <c r="AE65" i="2"/>
  <c r="AH65" i="2" s="1"/>
  <c r="AE641" i="2"/>
  <c r="AH641" i="2" s="1"/>
  <c r="AI641" i="2" s="1"/>
  <c r="AE674" i="2"/>
  <c r="AH674" i="2" s="1"/>
  <c r="AE186" i="2"/>
  <c r="AH186" i="2" s="1"/>
  <c r="AE523" i="2"/>
  <c r="AH523" i="2" s="1"/>
  <c r="AK523" i="2" s="1"/>
  <c r="AE304" i="2"/>
  <c r="AH304" i="2" s="1"/>
  <c r="AE224" i="2"/>
  <c r="AH224" i="2" s="1"/>
  <c r="AE622" i="2"/>
  <c r="AH622" i="2" s="1"/>
  <c r="AE130" i="2"/>
  <c r="AH130" i="2" s="1"/>
  <c r="AK130" i="2" s="1"/>
  <c r="AE191" i="2"/>
  <c r="AH191" i="2" s="1"/>
  <c r="AK191" i="2" s="1"/>
  <c r="AE175" i="2"/>
  <c r="AH175" i="2" s="1"/>
  <c r="AI175" i="2" s="1"/>
  <c r="AE126" i="2"/>
  <c r="AH126" i="2" s="1"/>
  <c r="AE596" i="2"/>
  <c r="AH596" i="2" s="1"/>
  <c r="AI596" i="2" s="1"/>
  <c r="AE144" i="2"/>
  <c r="AH144" i="2" s="1"/>
  <c r="AE464" i="2"/>
  <c r="AH464" i="2" s="1"/>
  <c r="AE495" i="2"/>
  <c r="AH495" i="2" s="1"/>
  <c r="AI495" i="2" s="1"/>
  <c r="AE245" i="2"/>
  <c r="AH245" i="2" s="1"/>
  <c r="AI245" i="2" s="1"/>
  <c r="AE677" i="2"/>
  <c r="AH677" i="2" s="1"/>
  <c r="AE13" i="2"/>
  <c r="AH13" i="2" s="1"/>
  <c r="AE55" i="2"/>
  <c r="AH55" i="2" s="1"/>
  <c r="AJ55" i="2" s="1"/>
  <c r="AE177" i="2"/>
  <c r="AH177" i="2" s="1"/>
  <c r="AE381" i="2"/>
  <c r="AH381" i="2" s="1"/>
  <c r="AJ381" i="2" s="1"/>
  <c r="AE554" i="2"/>
  <c r="AH554" i="2" s="1"/>
  <c r="AJ554" i="2" s="1"/>
  <c r="AE210" i="2"/>
  <c r="AH210" i="2" s="1"/>
  <c r="AJ210" i="2" s="1"/>
  <c r="AE20" i="2"/>
  <c r="AH20" i="2" s="1"/>
  <c r="AI20" i="2" s="1"/>
  <c r="AE88" i="2"/>
  <c r="AH88" i="2" s="1"/>
  <c r="AE539" i="2"/>
  <c r="AH539" i="2" s="1"/>
  <c r="AE368" i="2"/>
  <c r="AH368" i="2" s="1"/>
  <c r="AI368" i="2" s="1"/>
  <c r="AE294" i="2"/>
  <c r="AH294" i="2" s="1"/>
  <c r="AE35" i="2"/>
  <c r="AH35" i="2" s="1"/>
  <c r="AI35" i="2" s="1"/>
  <c r="AE343" i="2"/>
  <c r="AH343" i="2" s="1"/>
  <c r="AK343" i="2" s="1"/>
  <c r="AE270" i="2"/>
  <c r="AH270" i="2" s="1"/>
  <c r="AK270" i="2" s="1"/>
  <c r="AE66" i="2"/>
  <c r="AH66" i="2" s="1"/>
  <c r="AL66" i="2" s="1"/>
  <c r="AE295" i="2"/>
  <c r="AH295" i="2" s="1"/>
  <c r="AK295" i="2" s="1"/>
  <c r="AE103" i="2"/>
  <c r="AH103" i="2" s="1"/>
  <c r="AK103" i="2" s="1"/>
  <c r="AE511" i="2"/>
  <c r="AH511" i="2" s="1"/>
  <c r="AE216" i="2"/>
  <c r="AH216" i="2" s="1"/>
  <c r="AL216" i="2" s="1"/>
  <c r="AE243" i="2"/>
  <c r="AH243" i="2" s="1"/>
  <c r="AK243" i="2" s="1"/>
  <c r="AE567" i="2"/>
  <c r="AH567" i="2" s="1"/>
  <c r="AK567" i="2" s="1"/>
  <c r="AE91" i="2"/>
  <c r="AH91" i="2" s="1"/>
  <c r="AL91" i="2" s="1"/>
  <c r="AE655" i="2"/>
  <c r="AH655" i="2" s="1"/>
  <c r="AL655" i="2" s="1"/>
  <c r="AE137" i="2"/>
  <c r="AH137" i="2" s="1"/>
  <c r="AJ137" i="2" s="1"/>
  <c r="AE281" i="2"/>
  <c r="AH281" i="2" s="1"/>
  <c r="AE425" i="2"/>
  <c r="AH425" i="2" s="1"/>
  <c r="AJ425" i="2" s="1"/>
  <c r="AE569" i="2"/>
  <c r="AH569" i="2" s="1"/>
  <c r="AJ569" i="2" s="1"/>
  <c r="AE80" i="2"/>
  <c r="AH80" i="2" s="1"/>
  <c r="AJ80" i="2" s="1"/>
  <c r="AE456" i="2"/>
  <c r="AH456" i="2" s="1"/>
  <c r="AK456" i="2" s="1"/>
  <c r="AE115" i="2"/>
  <c r="AH115" i="2" s="1"/>
  <c r="AJ115" i="2" s="1"/>
  <c r="AE516" i="2"/>
  <c r="AH516" i="2" s="1"/>
  <c r="AE222" i="2"/>
  <c r="AH222" i="2" s="1"/>
  <c r="AE69" i="2"/>
  <c r="AH69" i="2" s="1"/>
  <c r="AE225" i="2"/>
  <c r="AH225" i="2" s="1"/>
  <c r="AI225" i="2" s="1"/>
  <c r="AE609" i="2"/>
  <c r="AH609" i="2" s="1"/>
  <c r="AI609" i="2" s="1"/>
  <c r="AE481" i="2"/>
  <c r="AH481" i="2" s="1"/>
  <c r="AI481" i="2" s="1"/>
  <c r="AE253" i="2"/>
  <c r="AH253" i="2" s="1"/>
  <c r="AE656" i="2"/>
  <c r="AH656" i="2" s="1"/>
  <c r="AE372" i="2"/>
  <c r="AH372" i="2" s="1"/>
  <c r="AE37" i="2"/>
  <c r="AH37" i="2" s="1"/>
  <c r="AL37" i="2" s="1"/>
  <c r="AE284" i="2"/>
  <c r="AH284" i="2" s="1"/>
  <c r="AJ284" i="2" s="1"/>
  <c r="AE147" i="2"/>
  <c r="AH147" i="2" s="1"/>
  <c r="AE459" i="2"/>
  <c r="AH459" i="2" s="1"/>
  <c r="AK459" i="2" s="1"/>
  <c r="AE510" i="2"/>
  <c r="AH510" i="2" s="1"/>
  <c r="AE476" i="2"/>
  <c r="AH476" i="2" s="1"/>
  <c r="AL476" i="2" s="1"/>
  <c r="AE4" i="2"/>
  <c r="AH4" i="2" s="1"/>
  <c r="AE208" i="2"/>
  <c r="AH208" i="2" s="1"/>
  <c r="AJ208" i="2" s="1"/>
  <c r="AE436" i="2"/>
  <c r="AH436" i="2" s="1"/>
  <c r="AE50" i="2"/>
  <c r="AH50" i="2" s="1"/>
  <c r="AL50" i="2" s="1"/>
  <c r="AE644" i="2"/>
  <c r="AH644" i="2" s="1"/>
  <c r="AK644" i="2" s="1"/>
  <c r="AE300" i="2"/>
  <c r="AH300" i="2" s="1"/>
  <c r="AJ300" i="2" s="1"/>
  <c r="AE54" i="2"/>
  <c r="AH54" i="2" s="1"/>
  <c r="AE525" i="2"/>
  <c r="AH525" i="2" s="1"/>
  <c r="AI525" i="2" s="1"/>
  <c r="AE619" i="2"/>
  <c r="AH619" i="2" s="1"/>
  <c r="AE154" i="2"/>
  <c r="AH154" i="2" s="1"/>
  <c r="AE334" i="2"/>
  <c r="AH334" i="2" s="1"/>
  <c r="AE514" i="2"/>
  <c r="AH514" i="2" s="1"/>
  <c r="AE61" i="2"/>
  <c r="AH61" i="2" s="1"/>
  <c r="AE633" i="2"/>
  <c r="AH633" i="2" s="1"/>
  <c r="AJ633" i="2" s="1"/>
  <c r="AE675" i="2"/>
  <c r="AH675" i="2" s="1"/>
  <c r="AL675" i="2" s="1"/>
  <c r="AE23" i="2"/>
  <c r="AH23" i="2" s="1"/>
  <c r="AE323" i="2"/>
  <c r="AH323" i="2" s="1"/>
  <c r="AE107" i="2"/>
  <c r="AH107" i="2" s="1"/>
  <c r="AI107" i="2" s="1"/>
  <c r="AE326" i="2"/>
  <c r="AH326" i="2" s="1"/>
  <c r="AK326" i="2" s="1"/>
  <c r="AE679" i="2"/>
  <c r="AH679" i="2" s="1"/>
  <c r="AK679" i="2" s="1"/>
  <c r="AE447" i="2"/>
  <c r="AH447" i="2" s="1"/>
  <c r="AI447" i="2" s="1"/>
  <c r="AE408" i="2"/>
  <c r="AH408" i="2" s="1"/>
  <c r="AE350" i="2"/>
  <c r="AH350" i="2" s="1"/>
  <c r="AE390" i="2"/>
  <c r="AH390" i="2" s="1"/>
  <c r="AI390" i="2" s="1"/>
  <c r="AE468" i="2"/>
  <c r="AH468" i="2" s="1"/>
  <c r="AL468" i="2" s="1"/>
  <c r="AE652" i="2"/>
  <c r="AH652" i="2" s="1"/>
  <c r="AL652" i="2" s="1"/>
  <c r="AE145" i="2"/>
  <c r="AH145" i="2" s="1"/>
  <c r="AI145" i="2" s="1"/>
  <c r="AE217" i="2"/>
  <c r="AH217" i="2" s="1"/>
  <c r="AK217" i="2" s="1"/>
  <c r="AE458" i="2"/>
  <c r="AH458" i="2" s="1"/>
  <c r="AE452" i="2"/>
  <c r="AH452" i="2" s="1"/>
  <c r="AE504" i="2"/>
  <c r="AH504" i="2" s="1"/>
  <c r="AE363" i="2"/>
  <c r="AH363" i="2" s="1"/>
  <c r="AK363" i="2" s="1"/>
  <c r="AE319" i="2"/>
  <c r="AH319" i="2" s="1"/>
  <c r="AE197" i="2"/>
  <c r="AH197" i="2" s="1"/>
  <c r="AJ197" i="2" s="1"/>
  <c r="AE629" i="2"/>
  <c r="AH629" i="2" s="1"/>
  <c r="AJ629" i="2" s="1"/>
  <c r="AE265" i="2"/>
  <c r="AH265" i="2" s="1"/>
  <c r="AI265" i="2" s="1"/>
  <c r="AE252" i="2"/>
  <c r="AH252" i="2" s="1"/>
  <c r="AE564" i="2"/>
  <c r="AH564" i="2" s="1"/>
  <c r="AJ564" i="2" s="1"/>
  <c r="AE333" i="2"/>
  <c r="AH333" i="2" s="1"/>
  <c r="AE667" i="2"/>
  <c r="AH667" i="2" s="1"/>
  <c r="AE85" i="2"/>
  <c r="AH85" i="2" s="1"/>
  <c r="AK85" i="2" s="1"/>
  <c r="AE506" i="2"/>
  <c r="AH506" i="2" s="1"/>
  <c r="AK506" i="2" s="1"/>
  <c r="AE156" i="2"/>
  <c r="AH156" i="2" s="1"/>
  <c r="AI156" i="2" s="1"/>
  <c r="AE544" i="2"/>
  <c r="AH544" i="2" s="1"/>
  <c r="AI544" i="2" s="1"/>
  <c r="AE472" i="2"/>
  <c r="AH472" i="2" s="1"/>
  <c r="AE535" i="2"/>
  <c r="AH535" i="2" s="1"/>
  <c r="AE205" i="2"/>
  <c r="AH205" i="2" s="1"/>
  <c r="AK205" i="2" s="1"/>
  <c r="AE226" i="2"/>
  <c r="AH226" i="2" s="1"/>
  <c r="AE418" i="2"/>
  <c r="AH418" i="2" s="1"/>
  <c r="AE598" i="2"/>
  <c r="AH598" i="2" s="1"/>
  <c r="AL598" i="2" s="1"/>
  <c r="AE650" i="2"/>
  <c r="AH650" i="2" s="1"/>
  <c r="AE455" i="2"/>
  <c r="AH455" i="2" s="1"/>
  <c r="AK455" i="2" s="1"/>
  <c r="AE530" i="2"/>
  <c r="AH530" i="2" s="1"/>
  <c r="AE247" i="2"/>
  <c r="AH247" i="2" s="1"/>
  <c r="AI247" i="2" s="1"/>
  <c r="AE72" i="2"/>
  <c r="AH72" i="2" s="1"/>
  <c r="AE378" i="2"/>
  <c r="AH378" i="2" s="1"/>
  <c r="AJ378" i="2" s="1"/>
  <c r="AE445" i="2"/>
  <c r="AH445" i="2" s="1"/>
  <c r="AE379" i="2"/>
  <c r="AH379" i="2" s="1"/>
  <c r="AJ379" i="2" s="1"/>
  <c r="AE209" i="2"/>
  <c r="AH209" i="2" s="1"/>
  <c r="AL209" i="2" s="1"/>
  <c r="AE353" i="2"/>
  <c r="AH353" i="2" s="1"/>
  <c r="AE497" i="2"/>
  <c r="AH497" i="2" s="1"/>
  <c r="AI497" i="2" s="1"/>
  <c r="AE296" i="2"/>
  <c r="AH296" i="2" s="1"/>
  <c r="AI296" i="2" s="1"/>
  <c r="AE354" i="2"/>
  <c r="AH354" i="2" s="1"/>
  <c r="AJ354" i="2" s="1"/>
  <c r="AE283" i="2"/>
  <c r="AH283" i="2" s="1"/>
  <c r="AE649" i="2"/>
  <c r="AH649" i="2" s="1"/>
  <c r="AE141" i="2"/>
  <c r="AH141" i="2" s="1"/>
  <c r="AE393" i="2"/>
  <c r="AH393" i="2" s="1"/>
  <c r="AL393" i="2" s="1"/>
  <c r="AE26" i="2"/>
  <c r="AH26" i="2" s="1"/>
  <c r="AK26" i="2" s="1"/>
  <c r="AE505" i="2"/>
  <c r="AH505" i="2" s="1"/>
  <c r="AK505" i="2" s="1"/>
  <c r="AE102" i="2"/>
  <c r="AH102" i="2" s="1"/>
  <c r="AE648" i="2"/>
  <c r="AH648" i="2" s="1"/>
  <c r="AL648" i="2" s="1"/>
  <c r="AE684" i="2"/>
  <c r="AH684" i="2" s="1"/>
  <c r="AE174" i="2"/>
  <c r="AH174" i="2" s="1"/>
  <c r="AE486" i="2"/>
  <c r="AH486" i="2" s="1"/>
  <c r="AL486" i="2" s="1"/>
  <c r="AE100" i="2"/>
  <c r="AH100" i="2" s="1"/>
  <c r="AE556" i="2"/>
  <c r="AH556" i="2" s="1"/>
  <c r="AI556" i="2" s="1"/>
  <c r="AE492" i="2"/>
  <c r="AH492" i="2" s="1"/>
  <c r="AK492" i="2" s="1"/>
  <c r="AE630" i="2"/>
  <c r="AH630" i="2" s="1"/>
  <c r="AE70" i="2"/>
  <c r="AH70" i="2" s="1"/>
  <c r="AJ70" i="2" s="1"/>
  <c r="AE238" i="2"/>
  <c r="AH238" i="2" s="1"/>
  <c r="AE430" i="2"/>
  <c r="AH430" i="2" s="1"/>
  <c r="AE561" i="2"/>
  <c r="AH561" i="2" s="1"/>
  <c r="AE479" i="2"/>
  <c r="AH479" i="2" s="1"/>
  <c r="AI479" i="2" s="1"/>
  <c r="AE627" i="2"/>
  <c r="AH627" i="2" s="1"/>
  <c r="AE493" i="2"/>
  <c r="AH493" i="2" s="1"/>
  <c r="AL493" i="2" s="1"/>
  <c r="AE499" i="2"/>
  <c r="AH499" i="2" s="1"/>
  <c r="AI499" i="2" s="1"/>
  <c r="AE159" i="2"/>
  <c r="AH159" i="2" s="1"/>
  <c r="AE543" i="2"/>
  <c r="AH543" i="2" s="1"/>
  <c r="AK543" i="2" s="1"/>
  <c r="AE96" i="2"/>
  <c r="AH96" i="2" s="1"/>
  <c r="AE56" i="2"/>
  <c r="AH56" i="2" s="1"/>
  <c r="AE517" i="2"/>
  <c r="AH517" i="2" s="1"/>
  <c r="AJ517" i="2" s="1"/>
  <c r="AE392" i="2"/>
  <c r="AH392" i="2" s="1"/>
  <c r="AK392" i="2" s="1"/>
  <c r="AE221" i="2"/>
  <c r="AH221" i="2" s="1"/>
  <c r="AL221" i="2" s="1"/>
  <c r="AE365" i="2"/>
  <c r="AH365" i="2" s="1"/>
  <c r="AE653" i="2"/>
  <c r="AH653" i="2" s="1"/>
  <c r="AE338" i="2"/>
  <c r="AH338" i="2" s="1"/>
  <c r="AE339" i="2"/>
  <c r="AH339" i="2" s="1"/>
  <c r="AL339" i="2" s="1"/>
  <c r="AE15" i="2"/>
  <c r="AH15" i="2" s="1"/>
  <c r="AJ15" i="2" s="1"/>
  <c r="AE153" i="2"/>
  <c r="AH153" i="2" s="1"/>
  <c r="AI153" i="2" s="1"/>
  <c r="AE429" i="2"/>
  <c r="AH429" i="2" s="1"/>
  <c r="AJ429" i="2" s="1"/>
  <c r="AE204" i="2"/>
  <c r="AH204" i="2" s="1"/>
  <c r="AJ204" i="2" s="1"/>
  <c r="AE522" i="2"/>
  <c r="AH522" i="2" s="1"/>
  <c r="AE138" i="2"/>
  <c r="AH138" i="2" s="1"/>
  <c r="AJ138" i="2" s="1"/>
  <c r="AE540" i="2"/>
  <c r="AH540" i="2" s="1"/>
  <c r="AL540" i="2" s="1"/>
  <c r="AE51" i="2"/>
  <c r="AH51" i="2" s="1"/>
  <c r="AJ51" i="2" s="1"/>
  <c r="AE124" i="2"/>
  <c r="AH124" i="2" s="1"/>
  <c r="AE568" i="2"/>
  <c r="AH568" i="2" s="1"/>
  <c r="AE513" i="2"/>
  <c r="AH513" i="2" s="1"/>
  <c r="AL513" i="2" s="1"/>
  <c r="AE182" i="2"/>
  <c r="AH182" i="2" s="1"/>
  <c r="AK182" i="2" s="1"/>
  <c r="AE82" i="2"/>
  <c r="AH82" i="2" s="1"/>
  <c r="AJ82" i="2" s="1"/>
  <c r="AE442" i="2"/>
  <c r="AH442" i="2" s="1"/>
  <c r="AE646" i="2"/>
  <c r="AH646" i="2" s="1"/>
  <c r="AI646" i="2" s="1"/>
  <c r="AE274" i="2"/>
  <c r="AH274" i="2" s="1"/>
  <c r="AJ274" i="2" s="1"/>
  <c r="AE503" i="2"/>
  <c r="AH503" i="2" s="1"/>
  <c r="AI503" i="2" s="1"/>
  <c r="AE583" i="2"/>
  <c r="AH583" i="2" s="1"/>
  <c r="AE327" i="2"/>
  <c r="AH327" i="2" s="1"/>
  <c r="AJ327" i="2" s="1"/>
  <c r="AE90" i="2"/>
  <c r="AH90" i="2" s="1"/>
  <c r="AE589" i="2"/>
  <c r="AH589" i="2" s="1"/>
  <c r="AE422" i="2"/>
  <c r="AH422" i="2" s="1"/>
  <c r="AJ422" i="2" s="1"/>
  <c r="AE233" i="2"/>
  <c r="AH233" i="2" s="1"/>
  <c r="AI233" i="2" s="1"/>
  <c r="AE377" i="2"/>
  <c r="AH377" i="2" s="1"/>
  <c r="AI377" i="2" s="1"/>
  <c r="AE521" i="2"/>
  <c r="AH521" i="2" s="1"/>
  <c r="AK521" i="2" s="1"/>
  <c r="AE355" i="2"/>
  <c r="AH355" i="2" s="1"/>
  <c r="AE498" i="2"/>
  <c r="AH498" i="2" s="1"/>
  <c r="AE36" i="2"/>
  <c r="AH36" i="2" s="1"/>
  <c r="AJ36" i="2" s="1"/>
  <c r="AE9" i="2"/>
  <c r="AH9" i="2" s="1"/>
  <c r="AE465" i="2"/>
  <c r="AH465" i="2" s="1"/>
  <c r="AK465" i="2" s="1"/>
  <c r="AE331" i="2"/>
  <c r="AH331" i="2" s="1"/>
  <c r="AE536" i="2"/>
  <c r="AH536" i="2" s="1"/>
  <c r="AE555" i="2"/>
  <c r="AH555" i="2" s="1"/>
  <c r="AE313" i="2"/>
  <c r="AH313" i="2" s="1"/>
  <c r="AE308" i="2"/>
  <c r="AH308" i="2" s="1"/>
  <c r="AJ308" i="2" s="1"/>
  <c r="AE524" i="2"/>
  <c r="AH524" i="2" s="1"/>
  <c r="AL524" i="2" s="1"/>
  <c r="AE240" i="2"/>
  <c r="AH240" i="2" s="1"/>
  <c r="AL240" i="2" s="1"/>
  <c r="AE625" i="2"/>
  <c r="AH625" i="2" s="1"/>
  <c r="AL625" i="2" s="1"/>
  <c r="AE109" i="2"/>
  <c r="AH109" i="2" s="1"/>
  <c r="AE149" i="2"/>
  <c r="AH149" i="2" s="1"/>
  <c r="AE293" i="2"/>
  <c r="AH293" i="2" s="1"/>
  <c r="AE581" i="2"/>
  <c r="AH581" i="2" s="1"/>
  <c r="AL581" i="2" s="1"/>
  <c r="AE98" i="2"/>
  <c r="AH98" i="2" s="1"/>
  <c r="AI98" i="2" s="1"/>
  <c r="AE133" i="2"/>
  <c r="AH133" i="2" s="1"/>
  <c r="AL133" i="2" s="1"/>
  <c r="AE279" i="2"/>
  <c r="AH279" i="2" s="1"/>
  <c r="AL279" i="2" s="1"/>
  <c r="AE237" i="2"/>
  <c r="AH237" i="2" s="1"/>
  <c r="AE267" i="2"/>
  <c r="AH267" i="2" s="1"/>
  <c r="AE518" i="2"/>
  <c r="AH518" i="2" s="1"/>
  <c r="AJ518" i="2" s="1"/>
  <c r="AE16" i="2"/>
  <c r="AH16" i="2" s="1"/>
  <c r="AK16" i="2" s="1"/>
  <c r="AE448" i="2"/>
  <c r="AH448" i="2" s="1"/>
  <c r="AE196" i="2"/>
  <c r="AH196" i="2" s="1"/>
  <c r="AE320" i="2"/>
  <c r="AH320" i="2" s="1"/>
  <c r="AL320" i="2" s="1"/>
  <c r="AE188" i="2"/>
  <c r="AH188" i="2" s="1"/>
  <c r="AJ188" i="2" s="1"/>
  <c r="AE31" i="2"/>
  <c r="AH31" i="2" s="1"/>
  <c r="AL31" i="2" s="1"/>
  <c r="AE386" i="2"/>
  <c r="AH386" i="2" s="1"/>
  <c r="AI386" i="2" s="1"/>
  <c r="AE602" i="2"/>
  <c r="AH602" i="2" s="1"/>
  <c r="AE288" i="2"/>
  <c r="AH288" i="2" s="1"/>
  <c r="AE639" i="2"/>
  <c r="AH639" i="2" s="1"/>
  <c r="AJ639" i="2" s="1"/>
  <c r="AE176" i="2"/>
  <c r="AH176" i="2" s="1"/>
  <c r="AE161" i="2"/>
  <c r="AH161" i="2" s="1"/>
  <c r="AI161" i="2" s="1"/>
  <c r="AE305" i="2"/>
  <c r="AH305" i="2" s="1"/>
  <c r="AE593" i="2"/>
  <c r="AH593" i="2" s="1"/>
  <c r="AJ593" i="2" s="1"/>
  <c r="AE114" i="2"/>
  <c r="AH114" i="2" s="1"/>
  <c r="AL114" i="2" s="1"/>
  <c r="AE559" i="2"/>
  <c r="AH559" i="2" s="1"/>
  <c r="AE603" i="2"/>
  <c r="AH603" i="2" s="1"/>
  <c r="AJ603" i="2" s="1"/>
  <c r="AE93" i="2"/>
  <c r="AH93" i="2" s="1"/>
  <c r="AI93" i="2" s="1"/>
  <c r="AE669" i="2"/>
  <c r="AH669" i="2" s="1"/>
  <c r="AL669" i="2" s="1"/>
  <c r="AE303" i="2"/>
  <c r="AH303" i="2" s="1"/>
  <c r="AJ303" i="2" s="1"/>
  <c r="AE324" i="2"/>
  <c r="AH324" i="2" s="1"/>
  <c r="AE357" i="2"/>
  <c r="AH357" i="2" s="1"/>
  <c r="AE657" i="2"/>
  <c r="AH657" i="2" s="1"/>
  <c r="AK657" i="2" s="1"/>
  <c r="AE10" i="2"/>
  <c r="AH10" i="2" s="1"/>
  <c r="AE370" i="2"/>
  <c r="AH370" i="2" s="1"/>
  <c r="AI370" i="2" s="1"/>
  <c r="AE328" i="2"/>
  <c r="AH328" i="2" s="1"/>
  <c r="AK328" i="2" s="1"/>
  <c r="AE336" i="2"/>
  <c r="AH336" i="2" s="1"/>
  <c r="AL336" i="2" s="1"/>
  <c r="AE152" i="2"/>
  <c r="AH152" i="2" s="1"/>
  <c r="AE131" i="2"/>
  <c r="AH131" i="2" s="1"/>
  <c r="AE235" i="2"/>
  <c r="AH235" i="2" s="1"/>
  <c r="AL235" i="2" s="1"/>
  <c r="AE676" i="2"/>
  <c r="AH676" i="2" s="1"/>
  <c r="AK676" i="2" s="1"/>
  <c r="AE585" i="2"/>
  <c r="AH585" i="2" s="1"/>
  <c r="AE388" i="2"/>
  <c r="AH388" i="2" s="1"/>
  <c r="AE398" i="2"/>
  <c r="AH398" i="2" s="1"/>
  <c r="AE345" i="2"/>
  <c r="AH345" i="2" s="1"/>
  <c r="AE614" i="2"/>
  <c r="AH614" i="2" s="1"/>
  <c r="AE578" i="2"/>
  <c r="AH578" i="2" s="1"/>
  <c r="AL578" i="2" s="1"/>
  <c r="AE63" i="2"/>
  <c r="AH63" i="2" s="1"/>
  <c r="AE399" i="2"/>
  <c r="AH399" i="2" s="1"/>
  <c r="AJ399" i="2" s="1"/>
  <c r="AE183" i="2"/>
  <c r="AH183" i="2" s="1"/>
  <c r="AL183" i="2" s="1"/>
  <c r="AE615" i="2"/>
  <c r="AH615" i="2" s="1"/>
  <c r="AL615" i="2" s="1"/>
  <c r="AE360" i="2"/>
  <c r="AH360" i="2" s="1"/>
  <c r="AL360" i="2" s="1"/>
  <c r="AE332" i="2"/>
  <c r="AH332" i="2" s="1"/>
  <c r="AI332" i="2" s="1"/>
  <c r="AE668" i="2"/>
  <c r="AH668" i="2" s="1"/>
  <c r="AE260" i="2"/>
  <c r="AH260" i="2" s="1"/>
  <c r="AE29" i="2"/>
  <c r="AH29" i="2" s="1"/>
  <c r="AJ29" i="2" s="1"/>
  <c r="AE173" i="2"/>
  <c r="AH173" i="2" s="1"/>
  <c r="AJ173" i="2" s="1"/>
  <c r="AE317" i="2"/>
  <c r="AH317" i="2" s="1"/>
  <c r="AE461" i="2"/>
  <c r="AH461" i="2" s="1"/>
  <c r="AL461" i="2" s="1"/>
  <c r="AE605" i="2"/>
  <c r="AH605" i="2" s="1"/>
  <c r="AE132" i="2"/>
  <c r="AH132" i="2" s="1"/>
  <c r="AE588" i="2"/>
  <c r="AH588" i="2" s="1"/>
  <c r="AE200" i="2"/>
  <c r="AH200" i="2" s="1"/>
  <c r="AE618" i="2"/>
  <c r="AH618" i="2" s="1"/>
  <c r="AE330" i="2"/>
  <c r="AH330" i="2" s="1"/>
  <c r="AL330" i="2" s="1"/>
  <c r="AE105" i="2"/>
  <c r="AH105" i="2" s="1"/>
  <c r="AJ105" i="2" s="1"/>
  <c r="AE297" i="2"/>
  <c r="AH297" i="2" s="1"/>
  <c r="AE681" i="2"/>
  <c r="AH681" i="2" s="1"/>
  <c r="AE565" i="2"/>
  <c r="AH565" i="2" s="1"/>
  <c r="AE337" i="2"/>
  <c r="AH337" i="2" s="1"/>
  <c r="AK337" i="2" s="1"/>
  <c r="AE27" i="2"/>
  <c r="AH27" i="2" s="1"/>
  <c r="AE420" i="2"/>
  <c r="AH420" i="2" s="1"/>
  <c r="AK420" i="2" s="1"/>
  <c r="AE276" i="2"/>
  <c r="AH276" i="2" s="1"/>
  <c r="AI276" i="2" s="1"/>
  <c r="AE507" i="2"/>
  <c r="AH507" i="2" s="1"/>
  <c r="AE433" i="2"/>
  <c r="AH433" i="2" s="1"/>
  <c r="AE73" i="2"/>
  <c r="AH73" i="2" s="1"/>
  <c r="AI73" i="2" s="1"/>
  <c r="AE52" i="2"/>
  <c r="AH52" i="2" s="1"/>
  <c r="AK52" i="2" s="1"/>
  <c r="AE268" i="2"/>
  <c r="AH268" i="2" s="1"/>
  <c r="AI268" i="2" s="1"/>
  <c r="AE484" i="2"/>
  <c r="AH484" i="2" s="1"/>
  <c r="AL484" i="2" s="1"/>
  <c r="AE258" i="2"/>
  <c r="AH258" i="2" s="1"/>
  <c r="AE415" i="2"/>
  <c r="AH415" i="2" s="1"/>
  <c r="AE220" i="2"/>
  <c r="AH220" i="2" s="1"/>
  <c r="AK220" i="2" s="1"/>
  <c r="AE60" i="2"/>
  <c r="AH60" i="2" s="1"/>
  <c r="AI60" i="2" s="1"/>
  <c r="AE22" i="2"/>
  <c r="AH22" i="2" s="1"/>
  <c r="AJ22" i="2" s="1"/>
  <c r="AE202" i="2"/>
  <c r="AH202" i="2" s="1"/>
  <c r="AJ202" i="2" s="1"/>
  <c r="AE394" i="2"/>
  <c r="AH394" i="2" s="1"/>
  <c r="AK394" i="2" s="1"/>
  <c r="AE550" i="2"/>
  <c r="AH550" i="2" s="1"/>
  <c r="AE403" i="2"/>
  <c r="AH403" i="2" s="1"/>
  <c r="AK403" i="2" s="1"/>
  <c r="AE376" i="2"/>
  <c r="AH376" i="2" s="1"/>
  <c r="AL376" i="2" s="1"/>
  <c r="AE195" i="2"/>
  <c r="AH195" i="2" s="1"/>
  <c r="AE143" i="2"/>
  <c r="AH143" i="2" s="1"/>
  <c r="AE419" i="2"/>
  <c r="AH419" i="2" s="1"/>
  <c r="AL419" i="2" s="1"/>
  <c r="AE256" i="2"/>
  <c r="AH256" i="2" s="1"/>
  <c r="AE112" i="2"/>
  <c r="AH112" i="2" s="1"/>
  <c r="AE642" i="2"/>
  <c r="AH642" i="2" s="1"/>
  <c r="AJ642" i="2" s="1"/>
  <c r="AE643" i="2"/>
  <c r="AH643" i="2" s="1"/>
  <c r="AE409" i="2"/>
  <c r="AH409" i="2" s="1"/>
  <c r="AE166" i="2"/>
  <c r="AH166" i="2" s="1"/>
  <c r="AJ166" i="2" s="1"/>
  <c r="AE670" i="2"/>
  <c r="AH670" i="2" s="1"/>
  <c r="AE42" i="2"/>
  <c r="AH42" i="2" s="1"/>
  <c r="AL42" i="2" s="1"/>
  <c r="AE664" i="2"/>
  <c r="AH664" i="2" s="1"/>
  <c r="AE613" i="2"/>
  <c r="AH613" i="2" s="1"/>
  <c r="AL613" i="2" s="1"/>
  <c r="AE421" i="2"/>
  <c r="AH421" i="2" s="1"/>
  <c r="AK421" i="2" s="1"/>
  <c r="AE482" i="2"/>
  <c r="AH482" i="2" s="1"/>
  <c r="AE68" i="2"/>
  <c r="AH68" i="2" s="1"/>
  <c r="AK68" i="2" s="1"/>
  <c r="AE309" i="2"/>
  <c r="AH309" i="2" s="1"/>
  <c r="AI309" i="2" s="1"/>
  <c r="AE74" i="2"/>
  <c r="AH74" i="2" s="1"/>
  <c r="AE48" i="2"/>
  <c r="AH48" i="2" s="1"/>
  <c r="AL48" i="2" s="1"/>
  <c r="AE53" i="2"/>
  <c r="AH53" i="2" s="1"/>
  <c r="AL53" i="2" s="1"/>
  <c r="AE6" i="2"/>
  <c r="AH6" i="2" s="1"/>
  <c r="AK6" i="2" s="1"/>
  <c r="AE170" i="2"/>
  <c r="AH170" i="2" s="1"/>
  <c r="AE594" i="2"/>
  <c r="AH594" i="2" s="1"/>
  <c r="AI594" i="2" s="1"/>
  <c r="AE76" i="2"/>
  <c r="AH76" i="2" s="1"/>
  <c r="AI76" i="2" s="1"/>
  <c r="AE483" i="2"/>
  <c r="AH483" i="2" s="1"/>
  <c r="AI483" i="2" s="1"/>
  <c r="AE546" i="2"/>
  <c r="AH546" i="2" s="1"/>
  <c r="AJ546" i="2" s="1"/>
  <c r="AE120" i="2"/>
  <c r="AH120" i="2" s="1"/>
  <c r="AL120" i="2" s="1"/>
  <c r="AE89" i="2"/>
  <c r="AH89" i="2" s="1"/>
  <c r="AE665" i="2"/>
  <c r="AH665" i="2" s="1"/>
  <c r="AI665" i="2" s="1"/>
  <c r="AE356" i="2"/>
  <c r="AH356" i="2" s="1"/>
  <c r="AL356" i="2" s="1"/>
  <c r="AE165" i="2"/>
  <c r="AH165" i="2" s="1"/>
  <c r="AE84" i="2"/>
  <c r="AH84" i="2" s="1"/>
  <c r="AE212" i="2"/>
  <c r="AH212" i="2" s="1"/>
  <c r="AL212" i="2" s="1"/>
  <c r="AE122" i="2"/>
  <c r="AH122" i="2" s="1"/>
  <c r="AI122" i="2" s="1"/>
  <c r="AE271" i="2"/>
  <c r="AH271" i="2" s="1"/>
  <c r="AJ271" i="2" s="1"/>
  <c r="AE369" i="2"/>
  <c r="AH369" i="2" s="1"/>
  <c r="AL369" i="2" s="1"/>
  <c r="AE570" i="2"/>
  <c r="AH570" i="2" s="1"/>
  <c r="AJ570" i="2" s="1"/>
  <c r="AE136" i="2"/>
  <c r="AH136" i="2" s="1"/>
  <c r="AE340" i="2"/>
  <c r="AH340" i="2" s="1"/>
  <c r="AJ340" i="2" s="1"/>
  <c r="AE580" i="2"/>
  <c r="AH580" i="2" s="1"/>
  <c r="AE571" i="2"/>
  <c r="AH571" i="2" s="1"/>
  <c r="AE286" i="2"/>
  <c r="AH286" i="2" s="1"/>
  <c r="AK286" i="2" s="1"/>
  <c r="AE94" i="2"/>
  <c r="AH94" i="2" s="1"/>
  <c r="AE262" i="2"/>
  <c r="AH262" i="2" s="1"/>
  <c r="AE454" i="2"/>
  <c r="AH454" i="2" s="1"/>
  <c r="AJ454" i="2" s="1"/>
  <c r="AE658" i="2"/>
  <c r="AH658" i="2" s="1"/>
  <c r="AI658" i="2" s="1"/>
  <c r="AE636" i="2"/>
  <c r="AH636" i="2" s="1"/>
  <c r="AE358" i="2"/>
  <c r="AH358" i="2" s="1"/>
  <c r="AI358" i="2" s="1"/>
  <c r="AE67" i="2"/>
  <c r="AH67" i="2" s="1"/>
  <c r="AJ67" i="2" s="1"/>
  <c r="AE227" i="2"/>
  <c r="AH227" i="2" s="1"/>
  <c r="AL227" i="2" s="1"/>
  <c r="AE515" i="2"/>
  <c r="AH515" i="2" s="1"/>
  <c r="AE139" i="2"/>
  <c r="AH139" i="2" s="1"/>
  <c r="AE434" i="2"/>
  <c r="AH434" i="2" s="1"/>
  <c r="AE562" i="2"/>
  <c r="AH562" i="2" s="1"/>
  <c r="AE230" i="2"/>
  <c r="AH230" i="2" s="1"/>
  <c r="AE14" i="2"/>
  <c r="AH14" i="2" s="1"/>
  <c r="AE500" i="2"/>
  <c r="AH500" i="2" s="1"/>
  <c r="AE135" i="2"/>
  <c r="AH135" i="2" s="1"/>
  <c r="AK135" i="2" s="1"/>
  <c r="AE259" i="2"/>
  <c r="AH259" i="2" s="1"/>
  <c r="AJ259" i="2" s="1"/>
  <c r="AE5" i="2"/>
  <c r="AH5" i="2" s="1"/>
  <c r="AI5" i="2" s="1"/>
  <c r="AE437" i="2"/>
  <c r="AH437" i="2" s="1"/>
  <c r="AK437" i="2" s="1"/>
  <c r="AE470" i="2"/>
  <c r="AH470" i="2" s="1"/>
  <c r="AE560" i="2"/>
  <c r="AH560" i="2" s="1"/>
  <c r="AE81" i="2"/>
  <c r="AH81" i="2" s="1"/>
  <c r="AE645" i="2"/>
  <c r="AH645" i="2" s="1"/>
  <c r="AE531" i="2"/>
  <c r="AH531" i="2" s="1"/>
  <c r="AK531" i="2" s="1"/>
  <c r="AE672" i="2"/>
  <c r="AH672" i="2" s="1"/>
  <c r="AE387" i="2"/>
  <c r="AH387" i="2" s="1"/>
  <c r="AI387" i="2" s="1"/>
  <c r="AE450" i="2"/>
  <c r="AH450" i="2" s="1"/>
  <c r="AK450" i="2" s="1"/>
  <c r="AE302" i="2"/>
  <c r="AH302" i="2" s="1"/>
  <c r="AL302" i="2" s="1"/>
  <c r="AE285" i="2"/>
  <c r="AH285" i="2" s="1"/>
  <c r="AL285" i="2" s="1"/>
  <c r="AE475" i="2"/>
  <c r="AH475" i="2" s="1"/>
  <c r="AL475" i="2" s="1"/>
  <c r="AE654" i="2"/>
  <c r="AH654" i="2" s="1"/>
  <c r="AE232" i="2"/>
  <c r="AH232" i="2" s="1"/>
  <c r="AL232" i="2" s="1"/>
  <c r="AE666" i="2"/>
  <c r="AH666" i="2" s="1"/>
  <c r="AI666" i="2" s="1"/>
  <c r="AE97" i="2"/>
  <c r="AH97" i="2" s="1"/>
  <c r="AK97" i="2" s="1"/>
  <c r="AE573" i="2"/>
  <c r="AH573" i="2" s="1"/>
  <c r="AK573" i="2" s="1"/>
  <c r="AE634" i="2"/>
  <c r="AH634" i="2" s="1"/>
  <c r="AJ634" i="2" s="1"/>
  <c r="AE178" i="2"/>
  <c r="AH178" i="2" s="1"/>
  <c r="AE346" i="2"/>
  <c r="AH346" i="2" s="1"/>
  <c r="AE526" i="2"/>
  <c r="AH526" i="2" s="1"/>
  <c r="AE206" i="2"/>
  <c r="AH206" i="2" s="1"/>
  <c r="AE558" i="2"/>
  <c r="AH558" i="2" s="1"/>
  <c r="AK558" i="2" s="1"/>
  <c r="AE83" i="2"/>
  <c r="AH83" i="2" s="1"/>
  <c r="AJ83" i="2" s="1"/>
  <c r="AE371" i="2"/>
  <c r="AH371" i="2" s="1"/>
  <c r="AE171" i="2"/>
  <c r="AH171" i="2" s="1"/>
  <c r="AE382" i="2"/>
  <c r="AH382" i="2" s="1"/>
  <c r="AL382" i="2" s="1"/>
  <c r="AE547" i="2"/>
  <c r="AH547" i="2" s="1"/>
  <c r="AE587" i="2"/>
  <c r="AH587" i="2" s="1"/>
  <c r="AJ587" i="2" s="1"/>
  <c r="AE374" i="2"/>
  <c r="AH374" i="2" s="1"/>
  <c r="AK374" i="2" s="1"/>
  <c r="AE410" i="2"/>
  <c r="AH410" i="2" s="1"/>
  <c r="AK410" i="2" s="1"/>
  <c r="AE529" i="2"/>
  <c r="AH529" i="2" s="1"/>
  <c r="AK529" i="2" s="1"/>
  <c r="AE246" i="2"/>
  <c r="AH246" i="2" s="1"/>
  <c r="AK246" i="2" s="1"/>
  <c r="AE261" i="2"/>
  <c r="AH261" i="2" s="1"/>
  <c r="AI261" i="2" s="1"/>
  <c r="AE229" i="2"/>
  <c r="AH229" i="2" s="1"/>
  <c r="AE282" i="2"/>
  <c r="AH282" i="2" s="1"/>
  <c r="AI282" i="2" s="1"/>
  <c r="AE151" i="2"/>
  <c r="AH151" i="2" s="1"/>
  <c r="AE318" i="2"/>
  <c r="AH318" i="2" s="1"/>
  <c r="AE17" i="2"/>
  <c r="AH17" i="2" s="1"/>
  <c r="AE449" i="2"/>
  <c r="AH449" i="2" s="1"/>
  <c r="AE150" i="2"/>
  <c r="AH150" i="2" s="1"/>
  <c r="AI150" i="2" s="1"/>
  <c r="AE315" i="2"/>
  <c r="AH315" i="2" s="1"/>
  <c r="AI315" i="2" s="1"/>
  <c r="AE249" i="2"/>
  <c r="AH249" i="2" s="1"/>
  <c r="AE549" i="2"/>
  <c r="AH549" i="2" s="1"/>
  <c r="AJ549" i="2" s="1"/>
  <c r="AE7" i="2"/>
  <c r="AH7" i="2" s="1"/>
  <c r="AK7" i="2" s="1"/>
  <c r="AE402" i="2"/>
  <c r="AH402" i="2" s="1"/>
  <c r="AE228" i="2"/>
  <c r="AH228" i="2" s="1"/>
  <c r="AE342" i="2"/>
  <c r="AH342" i="2" s="1"/>
  <c r="AL342" i="2" s="1"/>
  <c r="AE621" i="2"/>
  <c r="AH621" i="2" s="1"/>
  <c r="AE32" i="2"/>
  <c r="AH32" i="2" s="1"/>
  <c r="AE566" i="2"/>
  <c r="AH566" i="2" s="1"/>
  <c r="AE40" i="2"/>
  <c r="AH40" i="2" s="1"/>
  <c r="AI40" i="2" s="1"/>
  <c r="AE244" i="2"/>
  <c r="AH244" i="2" s="1"/>
  <c r="AE460" i="2"/>
  <c r="AH460" i="2" s="1"/>
  <c r="AI460" i="2" s="1"/>
  <c r="AE218" i="2"/>
  <c r="AH218" i="2" s="1"/>
  <c r="AJ218" i="2" s="1"/>
  <c r="AE180" i="2"/>
  <c r="AH180" i="2" s="1"/>
  <c r="AE190" i="2"/>
  <c r="AH190" i="2" s="1"/>
  <c r="AL190" i="2" s="1"/>
  <c r="AE538" i="2"/>
  <c r="AH538" i="2" s="1"/>
  <c r="AI538" i="2" s="1"/>
  <c r="AE25" i="2"/>
  <c r="AH25" i="2" s="1"/>
  <c r="AJ25" i="2" s="1"/>
  <c r="AE383" i="2"/>
  <c r="AH383" i="2" s="1"/>
  <c r="AJ383" i="2" s="1"/>
  <c r="AE607" i="2"/>
  <c r="AH607" i="2" s="1"/>
  <c r="AJ607" i="2" s="1"/>
  <c r="AE512" i="2"/>
  <c r="AH512" i="2" s="1"/>
  <c r="AE626" i="2"/>
  <c r="AH626" i="2" s="1"/>
  <c r="AE534" i="2"/>
  <c r="AH534" i="2" s="1"/>
  <c r="AE79" i="2"/>
  <c r="AH79" i="2" s="1"/>
  <c r="AE439" i="2"/>
  <c r="AH439" i="2" s="1"/>
  <c r="AJ439" i="2" s="1"/>
  <c r="AE199" i="2"/>
  <c r="AH199" i="2" s="1"/>
  <c r="AI199" i="2" s="1"/>
  <c r="AE24" i="2"/>
  <c r="AH24" i="2" s="1"/>
  <c r="AJ24" i="2" s="1"/>
  <c r="AE432" i="2"/>
  <c r="AH432" i="2" s="1"/>
  <c r="AE348" i="2"/>
  <c r="AH348" i="2" s="1"/>
  <c r="AE301" i="2"/>
  <c r="AH301" i="2" s="1"/>
  <c r="AE291" i="2"/>
  <c r="AH291" i="2" s="1"/>
  <c r="AK291" i="2" s="1"/>
  <c r="AE41" i="2"/>
  <c r="AH41" i="2" s="1"/>
  <c r="AE185" i="2"/>
  <c r="AH185" i="2" s="1"/>
  <c r="AJ185" i="2" s="1"/>
  <c r="AE329" i="2"/>
  <c r="AH329" i="2" s="1"/>
  <c r="AE473" i="2"/>
  <c r="AH473" i="2" s="1"/>
  <c r="AE617" i="2"/>
  <c r="AH617" i="2" s="1"/>
  <c r="AL617" i="2" s="1"/>
  <c r="AE164" i="2"/>
  <c r="AH164" i="2" s="1"/>
  <c r="AJ164" i="2" s="1"/>
  <c r="AE631" i="2"/>
  <c r="AH631" i="2" s="1"/>
  <c r="AE234" i="2"/>
  <c r="AH234" i="2" s="1"/>
  <c r="AE632" i="2"/>
  <c r="AH632" i="2" s="1"/>
  <c r="AI632" i="2" s="1"/>
  <c r="AE548" i="2"/>
  <c r="AH548" i="2" s="1"/>
  <c r="AL548" i="2" s="1"/>
  <c r="AE117" i="2"/>
  <c r="AH117" i="2" s="1"/>
  <c r="AI117" i="2" s="1"/>
  <c r="AE321" i="2"/>
  <c r="AH321" i="2" s="1"/>
  <c r="AI321" i="2" s="1"/>
  <c r="AE18" i="2"/>
  <c r="AH18" i="2" s="1"/>
  <c r="AE600" i="2"/>
  <c r="AH600" i="2" s="1"/>
  <c r="AJ600" i="2" s="1"/>
  <c r="AE435" i="2"/>
  <c r="AH435" i="2" s="1"/>
  <c r="AJ435" i="2" s="1"/>
  <c r="AE44" i="2"/>
  <c r="AH44" i="2" s="1"/>
  <c r="AL44" i="2" s="1"/>
  <c r="AE488" i="2"/>
  <c r="AH488" i="2" s="1"/>
  <c r="AE480" i="2"/>
  <c r="AH480" i="2" s="1"/>
  <c r="AJ480" i="2" s="1"/>
  <c r="AE579" i="2"/>
  <c r="AH579" i="2" s="1"/>
  <c r="AE453" i="2"/>
  <c r="AH453" i="2" s="1"/>
  <c r="AK453" i="2" s="1"/>
  <c r="AE134" i="2"/>
  <c r="AH134" i="2" s="1"/>
  <c r="AE64" i="2"/>
  <c r="AH64" i="2" s="1"/>
  <c r="AL64" i="2" s="1"/>
  <c r="AE280" i="2"/>
  <c r="AH280" i="2" s="1"/>
  <c r="AK280" i="2" s="1"/>
  <c r="AE532" i="2"/>
  <c r="AH532" i="2" s="1"/>
  <c r="AE278" i="2"/>
  <c r="AH278" i="2" s="1"/>
  <c r="AE474" i="2"/>
  <c r="AH474" i="2" s="1"/>
  <c r="AE242" i="2"/>
  <c r="AH242" i="2" s="1"/>
  <c r="AE121" i="2"/>
  <c r="AH121" i="2" s="1"/>
  <c r="AI121" i="2" s="1"/>
  <c r="AE46" i="2"/>
  <c r="AH46" i="2" s="1"/>
  <c r="AK46" i="2" s="1"/>
  <c r="AE214" i="2"/>
  <c r="AH214" i="2" s="1"/>
  <c r="AL214" i="2" s="1"/>
  <c r="AE406" i="2"/>
  <c r="AH406" i="2" s="1"/>
  <c r="AL406" i="2" s="1"/>
  <c r="AE574" i="2"/>
  <c r="AH574" i="2" s="1"/>
  <c r="AE446" i="2"/>
  <c r="AH446" i="2" s="1"/>
  <c r="AE490" i="2"/>
  <c r="AH490" i="2" s="1"/>
  <c r="AE236" i="2"/>
  <c r="AH236" i="2" s="1"/>
  <c r="AK236" i="2" s="1"/>
  <c r="AE155" i="2"/>
  <c r="AH155" i="2" s="1"/>
  <c r="AJ155" i="2" s="1"/>
  <c r="AE431" i="2"/>
  <c r="AH431" i="2" s="1"/>
  <c r="AE277" i="2"/>
  <c r="AH277" i="2" s="1"/>
  <c r="AE181" i="2"/>
  <c r="AH181" i="2" s="1"/>
  <c r="AL181" i="2" s="1"/>
  <c r="AE110" i="2"/>
  <c r="AH110" i="2" s="1"/>
  <c r="AE427" i="2"/>
  <c r="AH427" i="2" s="1"/>
  <c r="AJ427" i="2" s="1"/>
  <c r="AE128" i="2"/>
  <c r="AH128" i="2" s="1"/>
  <c r="AK128" i="2" s="1"/>
  <c r="AE606" i="2"/>
  <c r="AH606" i="2" s="1"/>
  <c r="AL606" i="2" s="1"/>
  <c r="AE662" i="2"/>
  <c r="AH662" i="2" s="1"/>
  <c r="AE467" i="2"/>
  <c r="AH467" i="2" s="1"/>
  <c r="AL467" i="2" s="1"/>
  <c r="AE528" i="2"/>
  <c r="AH528" i="2" s="1"/>
  <c r="A2" i="2"/>
  <c r="A599" i="2"/>
  <c r="A119" i="2"/>
  <c r="A239" i="2"/>
  <c r="A496" i="2"/>
  <c r="A11" i="2"/>
  <c r="A364" i="2"/>
  <c r="A508" i="2"/>
  <c r="A586" i="2"/>
  <c r="A347" i="2"/>
  <c r="A671" i="2"/>
  <c r="A407" i="2"/>
  <c r="A34" i="2"/>
  <c r="A59" i="2"/>
  <c r="A299" i="2"/>
  <c r="A179" i="2"/>
  <c r="A611" i="2"/>
  <c r="A551" i="2"/>
  <c r="A623" i="2"/>
  <c r="A683" i="2"/>
  <c r="A359" i="2"/>
  <c r="A563" i="2"/>
  <c r="A95" i="2"/>
  <c r="A71" i="2"/>
  <c r="A275" i="2"/>
  <c r="A443" i="2"/>
  <c r="A575" i="2"/>
  <c r="A647" i="2"/>
  <c r="A491" i="2"/>
  <c r="A47" i="2"/>
  <c r="A395" i="2"/>
  <c r="A659" i="2"/>
  <c r="A251" i="2"/>
  <c r="A527" i="2"/>
  <c r="AJ26" i="2" l="1"/>
  <c r="AI322" i="2"/>
  <c r="AK183" i="2"/>
  <c r="AL199" i="2"/>
  <c r="AL273" i="2"/>
  <c r="AJ201" i="2"/>
  <c r="AI217" i="2"/>
  <c r="AL349" i="2"/>
  <c r="AI349" i="2"/>
  <c r="AK349" i="2"/>
  <c r="AJ48" i="2"/>
  <c r="AL326" i="2"/>
  <c r="AI517" i="2"/>
  <c r="AK386" i="2"/>
  <c r="AJ679" i="2"/>
  <c r="AI533" i="2"/>
  <c r="AJ150" i="2"/>
  <c r="AJ316" i="2"/>
  <c r="AK93" i="2"/>
  <c r="AJ387" i="2"/>
  <c r="AJ326" i="2"/>
  <c r="AJ199" i="2"/>
  <c r="AJ85" i="2"/>
  <c r="AI521" i="2"/>
  <c r="AL87" i="2"/>
  <c r="AJ596" i="2"/>
  <c r="AI374" i="2"/>
  <c r="AI286" i="2"/>
  <c r="AL363" i="2"/>
  <c r="AL634" i="2"/>
  <c r="AL679" i="2"/>
  <c r="AI326" i="2"/>
  <c r="AJ189" i="2"/>
  <c r="AL321" i="2"/>
  <c r="AJ363" i="2"/>
  <c r="AI25" i="2"/>
  <c r="AI679" i="2"/>
  <c r="AJ669" i="2"/>
  <c r="AL499" i="2"/>
  <c r="AK587" i="2"/>
  <c r="AK309" i="2"/>
  <c r="AI655" i="2"/>
  <c r="AI573" i="2"/>
  <c r="AL544" i="2"/>
  <c r="AJ606" i="2"/>
  <c r="AL642" i="2"/>
  <c r="AL573" i="2"/>
  <c r="AJ676" i="2"/>
  <c r="AJ309" i="2"/>
  <c r="AI587" i="2"/>
  <c r="AK468" i="2"/>
  <c r="AK49" i="2"/>
  <c r="AI298" i="2"/>
  <c r="AJ609" i="2"/>
  <c r="AI523" i="2"/>
  <c r="AI91" i="2"/>
  <c r="AK298" i="2"/>
  <c r="AK377" i="2"/>
  <c r="AL375" i="2"/>
  <c r="AL298" i="2"/>
  <c r="AL49" i="2"/>
  <c r="AK577" i="2"/>
  <c r="AJ590" i="2"/>
  <c r="AL497" i="2"/>
  <c r="AJ91" i="2"/>
  <c r="AK330" i="2"/>
  <c r="AJ49" i="2"/>
  <c r="AI42" i="2"/>
  <c r="AL590" i="2"/>
  <c r="AI584" i="2"/>
  <c r="AJ342" i="2"/>
  <c r="AL471" i="2"/>
  <c r="AI413" i="2"/>
  <c r="AJ573" i="2"/>
  <c r="AL666" i="2"/>
  <c r="AJ513" i="2"/>
  <c r="AL150" i="2"/>
  <c r="AI590" i="2"/>
  <c r="AI87" i="2"/>
  <c r="AL462" i="2"/>
  <c r="AJ525" i="2"/>
  <c r="AK104" i="2"/>
  <c r="AI308" i="2"/>
  <c r="AI142" i="2"/>
  <c r="AL341" i="2"/>
  <c r="AJ421" i="2"/>
  <c r="AK155" i="2"/>
  <c r="AL558" i="2"/>
  <c r="AL142" i="2"/>
  <c r="AJ377" i="2"/>
  <c r="AI366" i="2"/>
  <c r="AJ337" i="2"/>
  <c r="AL422" i="2"/>
  <c r="AL469" i="2"/>
  <c r="AL523" i="2"/>
  <c r="AJ531" i="2"/>
  <c r="AK117" i="2"/>
  <c r="AL310" i="2"/>
  <c r="AL189" i="2"/>
  <c r="AK608" i="2"/>
  <c r="AL394" i="2"/>
  <c r="AI502" i="2"/>
  <c r="AJ502" i="2"/>
  <c r="AL502" i="2"/>
  <c r="AK661" i="2"/>
  <c r="AJ661" i="2"/>
  <c r="AL237" i="2"/>
  <c r="AJ237" i="2"/>
  <c r="AL155" i="2"/>
  <c r="AL175" i="2"/>
  <c r="AJ270" i="2"/>
  <c r="AK524" i="2"/>
  <c r="AK554" i="2"/>
  <c r="AI15" i="2"/>
  <c r="AI625" i="2"/>
  <c r="AK25" i="2"/>
  <c r="AL437" i="2"/>
  <c r="AI125" i="2"/>
  <c r="AI412" i="2"/>
  <c r="AI639" i="2"/>
  <c r="AI140" i="2"/>
  <c r="AK175" i="2"/>
  <c r="AL639" i="2"/>
  <c r="AJ60" i="2"/>
  <c r="AI342" i="2"/>
  <c r="AK120" i="2"/>
  <c r="AL537" i="2"/>
  <c r="AL80" i="2"/>
  <c r="AI214" i="2"/>
  <c r="AK233" i="2"/>
  <c r="AJ523" i="2"/>
  <c r="AJ182" i="2"/>
  <c r="AJ542" i="2"/>
  <c r="AL410" i="2"/>
  <c r="AJ374" i="2"/>
  <c r="AL594" i="2"/>
  <c r="AK383" i="2"/>
  <c r="AI215" i="2"/>
  <c r="AI506" i="2"/>
  <c r="AL521" i="2"/>
  <c r="AJ440" i="2"/>
  <c r="AJ142" i="2"/>
  <c r="AI404" i="2"/>
  <c r="AL107" i="2"/>
  <c r="AL140" i="2"/>
  <c r="AI270" i="2"/>
  <c r="AI582" i="2"/>
  <c r="AI422" i="2"/>
  <c r="AL383" i="2"/>
  <c r="AK680" i="2"/>
  <c r="AI564" i="2"/>
  <c r="AJ273" i="2"/>
  <c r="AI106" i="2"/>
  <c r="AL340" i="2"/>
  <c r="AI85" i="2"/>
  <c r="AJ12" i="2"/>
  <c r="AL381" i="2"/>
  <c r="AJ486" i="2"/>
  <c r="AI383" i="2"/>
  <c r="AI492" i="2"/>
  <c r="AJ66" i="2"/>
  <c r="AK107" i="2"/>
  <c r="AI3" i="2"/>
  <c r="AK76" i="2"/>
  <c r="AK387" i="2"/>
  <c r="AK483" i="2"/>
  <c r="AK91" i="2"/>
  <c r="AL542" i="2"/>
  <c r="AI437" i="2"/>
  <c r="AL225" i="2"/>
  <c r="AL459" i="2"/>
  <c r="AK481" i="2"/>
  <c r="AJ73" i="2"/>
  <c r="AI128" i="2"/>
  <c r="AK185" i="2"/>
  <c r="AJ537" i="2"/>
  <c r="AK422" i="2"/>
  <c r="AJ93" i="2"/>
  <c r="AJ175" i="2"/>
  <c r="AJ577" i="2"/>
  <c r="AL322" i="2"/>
  <c r="AJ107" i="2"/>
  <c r="AL93" i="2"/>
  <c r="AJ461" i="2"/>
  <c r="AJ153" i="2"/>
  <c r="AJ140" i="2"/>
  <c r="AK396" i="2"/>
  <c r="AL609" i="2"/>
  <c r="AI253" i="2"/>
  <c r="AL253" i="2"/>
  <c r="AI292" i="2"/>
  <c r="AK292" i="2"/>
  <c r="AK111" i="2"/>
  <c r="AJ111" i="2"/>
  <c r="AL111" i="2"/>
  <c r="AI111" i="2"/>
  <c r="AI630" i="2"/>
  <c r="AK630" i="2"/>
  <c r="AL259" i="2"/>
  <c r="AK276" i="2"/>
  <c r="AJ5" i="2"/>
  <c r="AI392" i="2"/>
  <c r="AK194" i="2"/>
  <c r="AJ106" i="2"/>
  <c r="AL116" i="2"/>
  <c r="AK87" i="2"/>
  <c r="AK199" i="2"/>
  <c r="AI254" i="2"/>
  <c r="AJ217" i="2"/>
  <c r="AI68" i="2"/>
  <c r="AI505" i="2"/>
  <c r="AL399" i="2"/>
  <c r="AL68" i="2"/>
  <c r="AJ625" i="2"/>
  <c r="AK370" i="2"/>
  <c r="AK173" i="2"/>
  <c r="AK609" i="2"/>
  <c r="AI378" i="2"/>
  <c r="AL453" i="2"/>
  <c r="AK207" i="2"/>
  <c r="AK480" i="2"/>
  <c r="AI191" i="2"/>
  <c r="AK31" i="2"/>
  <c r="AK471" i="2"/>
  <c r="AI634" i="2"/>
  <c r="AK342" i="2"/>
  <c r="AL564" i="2"/>
  <c r="AL145" i="2"/>
  <c r="AL582" i="2"/>
  <c r="AK663" i="2"/>
  <c r="AJ225" i="2"/>
  <c r="AK225" i="2"/>
  <c r="AJ450" i="2"/>
  <c r="AK116" i="2"/>
  <c r="AL52" i="2"/>
  <c r="AL327" i="2"/>
  <c r="AL83" i="2"/>
  <c r="AJ505" i="2"/>
  <c r="AI427" i="2"/>
  <c r="AK210" i="2"/>
  <c r="AI394" i="2"/>
  <c r="AK138" i="2"/>
  <c r="AL587" i="2"/>
  <c r="AJ521" i="2"/>
  <c r="AL374" i="2"/>
  <c r="AI642" i="2"/>
  <c r="AJ116" i="2"/>
  <c r="AL106" i="2"/>
  <c r="AJ392" i="2"/>
  <c r="AK145" i="2"/>
  <c r="AL517" i="2"/>
  <c r="AK538" i="2"/>
  <c r="AL450" i="2"/>
  <c r="AL194" i="2"/>
  <c r="AI31" i="2"/>
  <c r="AI480" i="2"/>
  <c r="AK598" i="2"/>
  <c r="AK625" i="2"/>
  <c r="AJ412" i="2"/>
  <c r="AI537" i="2"/>
  <c r="AL392" i="2"/>
  <c r="AK358" i="2"/>
  <c r="AJ396" i="2"/>
  <c r="AI610" i="2"/>
  <c r="AL641" i="2"/>
  <c r="AK369" i="2"/>
  <c r="AI259" i="2"/>
  <c r="AJ582" i="2"/>
  <c r="AL254" i="2"/>
  <c r="AK259" i="2"/>
  <c r="AL483" i="2"/>
  <c r="AL236" i="2"/>
  <c r="AK211" i="2"/>
  <c r="AI210" i="2"/>
  <c r="AI52" i="2"/>
  <c r="AL412" i="2"/>
  <c r="AK518" i="2"/>
  <c r="AJ320" i="2"/>
  <c r="AK399" i="2"/>
  <c r="AJ453" i="2"/>
  <c r="AI399" i="2"/>
  <c r="AJ538" i="2"/>
  <c r="AI461" i="2"/>
  <c r="AL405" i="2"/>
  <c r="AK285" i="2"/>
  <c r="AI439" i="2"/>
  <c r="AJ358" i="2"/>
  <c r="AJ68" i="2"/>
  <c r="AJ483" i="2"/>
  <c r="AL509" i="2"/>
  <c r="AJ481" i="2"/>
  <c r="AL577" i="2"/>
  <c r="AL270" i="2"/>
  <c r="AJ616" i="2"/>
  <c r="AI155" i="2"/>
  <c r="AK517" i="2"/>
  <c r="AI194" i="2"/>
  <c r="AK254" i="2"/>
  <c r="AK600" i="2"/>
  <c r="AK66" i="2"/>
  <c r="AL208" i="2"/>
  <c r="AI518" i="2"/>
  <c r="AI66" i="2"/>
  <c r="AI598" i="2"/>
  <c r="AI327" i="2"/>
  <c r="AL15" i="2"/>
  <c r="AK341" i="2"/>
  <c r="AL505" i="2"/>
  <c r="AI341" i="2"/>
  <c r="AI240" i="2"/>
  <c r="AJ655" i="2"/>
  <c r="AL343" i="2"/>
  <c r="AK634" i="2"/>
  <c r="AJ31" i="2"/>
  <c r="AK273" i="2"/>
  <c r="AL337" i="2"/>
  <c r="AI77" i="2"/>
  <c r="AI231" i="2"/>
  <c r="AI328" i="2"/>
  <c r="AL387" i="2"/>
  <c r="AJ620" i="2"/>
  <c r="AK279" i="2"/>
  <c r="AL370" i="2"/>
  <c r="AI429" i="2"/>
  <c r="AK42" i="2"/>
  <c r="AI189" i="2"/>
  <c r="AI337" i="2"/>
  <c r="AL128" i="2"/>
  <c r="AL396" i="2"/>
  <c r="AJ591" i="2"/>
  <c r="AI591" i="2"/>
  <c r="AK591" i="2"/>
  <c r="AL591" i="2"/>
  <c r="AI14" i="2"/>
  <c r="AL14" i="2"/>
  <c r="AK14" i="2"/>
  <c r="AI143" i="2"/>
  <c r="AL143" i="2"/>
  <c r="AJ143" i="2"/>
  <c r="AK143" i="2"/>
  <c r="AL329" i="2"/>
  <c r="AK329" i="2"/>
  <c r="AI534" i="2"/>
  <c r="AL534" i="2"/>
  <c r="AK534" i="2"/>
  <c r="AJ534" i="2"/>
  <c r="AL262" i="2"/>
  <c r="AJ262" i="2"/>
  <c r="AK262" i="2"/>
  <c r="AI640" i="2"/>
  <c r="AJ640" i="2"/>
  <c r="AL640" i="2"/>
  <c r="AJ541" i="2"/>
  <c r="AL541" i="2"/>
  <c r="AI21" i="2"/>
  <c r="AK21" i="2"/>
  <c r="AL21" i="2"/>
  <c r="AJ21" i="2"/>
  <c r="AI446" i="2"/>
  <c r="AK446" i="2"/>
  <c r="AJ446" i="2"/>
  <c r="AL446" i="2"/>
  <c r="AK324" i="2"/>
  <c r="AL324" i="2"/>
  <c r="AI324" i="2"/>
  <c r="AJ324" i="2"/>
  <c r="AI283" i="2"/>
  <c r="AJ283" i="2"/>
  <c r="AK283" i="2"/>
  <c r="AL283" i="2"/>
  <c r="AK224" i="2"/>
  <c r="AJ224" i="2"/>
  <c r="AI224" i="2"/>
  <c r="AL224" i="2"/>
  <c r="AL92" i="2"/>
  <c r="AJ92" i="2"/>
  <c r="AK92" i="2"/>
  <c r="AI92" i="2"/>
  <c r="AL560" i="2"/>
  <c r="AI560" i="2"/>
  <c r="AJ560" i="2"/>
  <c r="AK402" i="2"/>
  <c r="AJ402" i="2"/>
  <c r="AL219" i="2"/>
  <c r="AJ219" i="2"/>
  <c r="AL110" i="2"/>
  <c r="AJ110" i="2"/>
  <c r="AI656" i="2"/>
  <c r="AJ656" i="2"/>
  <c r="AK656" i="2"/>
  <c r="AL656" i="2"/>
  <c r="AI58" i="2"/>
  <c r="AK58" i="2"/>
  <c r="AL58" i="2"/>
  <c r="AJ58" i="2"/>
  <c r="AK109" i="2"/>
  <c r="AI109" i="2"/>
  <c r="AI13" i="2"/>
  <c r="AL13" i="2"/>
  <c r="AI113" i="2"/>
  <c r="AK113" i="2"/>
  <c r="AL113" i="2"/>
  <c r="AL314" i="2"/>
  <c r="AJ314" i="2"/>
  <c r="AI314" i="2"/>
  <c r="AK314" i="2"/>
  <c r="AK306" i="2"/>
  <c r="AI306" i="2"/>
  <c r="AJ306" i="2"/>
  <c r="AL306" i="2"/>
  <c r="AJ263" i="2"/>
  <c r="AL263" i="2"/>
  <c r="AI507" i="2"/>
  <c r="AL507" i="2"/>
  <c r="AK507" i="2"/>
  <c r="AJ507" i="2"/>
  <c r="AJ371" i="2"/>
  <c r="AI371" i="2"/>
  <c r="AK371" i="2"/>
  <c r="AL371" i="2"/>
  <c r="AK589" i="2"/>
  <c r="AL589" i="2"/>
  <c r="AJ589" i="2"/>
  <c r="AI589" i="2"/>
  <c r="AJ27" i="2"/>
  <c r="AI27" i="2"/>
  <c r="AI72" i="2"/>
  <c r="AJ72" i="2"/>
  <c r="AL72" i="2"/>
  <c r="AI123" i="2"/>
  <c r="AK123" i="2"/>
  <c r="AK317" i="2"/>
  <c r="AJ317" i="2"/>
  <c r="AI627" i="2"/>
  <c r="AK627" i="2"/>
  <c r="AJ627" i="2"/>
  <c r="AK154" i="2"/>
  <c r="AI154" i="2"/>
  <c r="AI127" i="2"/>
  <c r="AK127" i="2"/>
  <c r="AJ127" i="2"/>
  <c r="AL127" i="2"/>
  <c r="AK282" i="2"/>
  <c r="AI428" i="2"/>
  <c r="AJ367" i="2"/>
  <c r="AK331" i="2"/>
  <c r="AL331" i="2"/>
  <c r="AK160" i="2"/>
  <c r="AL160" i="2"/>
  <c r="AI160" i="2"/>
  <c r="AK447" i="2"/>
  <c r="AI9" i="2"/>
  <c r="AJ9" i="2"/>
  <c r="AL123" i="2"/>
  <c r="AJ160" i="2"/>
  <c r="AK296" i="2"/>
  <c r="AJ604" i="2"/>
  <c r="AJ221" i="2"/>
  <c r="AK532" i="2"/>
  <c r="AI532" i="2"/>
  <c r="AJ532" i="2"/>
  <c r="AL460" i="2"/>
  <c r="AK460" i="2"/>
  <c r="AJ460" i="2"/>
  <c r="AI558" i="2"/>
  <c r="AJ558" i="2"/>
  <c r="AL398" i="2"/>
  <c r="AJ398" i="2"/>
  <c r="AK398" i="2"/>
  <c r="AK305" i="2"/>
  <c r="AL305" i="2"/>
  <c r="AI243" i="2"/>
  <c r="AL243" i="2"/>
  <c r="AK245" i="2"/>
  <c r="AL245" i="2"/>
  <c r="AL413" i="2"/>
  <c r="AJ413" i="2"/>
  <c r="AI163" i="2"/>
  <c r="AK163" i="2"/>
  <c r="AI414" i="2"/>
  <c r="AL414" i="2"/>
  <c r="AJ682" i="2"/>
  <c r="AI682" i="2"/>
  <c r="AJ247" i="2"/>
  <c r="AJ212" i="2"/>
  <c r="AI435" i="2"/>
  <c r="AK475" i="2"/>
  <c r="AL9" i="2"/>
  <c r="AJ509" i="2"/>
  <c r="AK642" i="2"/>
  <c r="AJ493" i="2"/>
  <c r="AJ240" i="2"/>
  <c r="AK148" i="2"/>
  <c r="AJ227" i="2"/>
  <c r="AK201" i="2"/>
  <c r="AK321" i="2"/>
  <c r="AJ321" i="2"/>
  <c r="AL41" i="2"/>
  <c r="AI41" i="2"/>
  <c r="AI244" i="2"/>
  <c r="AJ244" i="2"/>
  <c r="AI388" i="2"/>
  <c r="AK388" i="2"/>
  <c r="AJ388" i="2"/>
  <c r="AL388" i="2"/>
  <c r="AJ357" i="2"/>
  <c r="AK357" i="2"/>
  <c r="AK274" i="2"/>
  <c r="AI274" i="2"/>
  <c r="AJ495" i="2"/>
  <c r="AK495" i="2"/>
  <c r="AL495" i="2"/>
  <c r="AK203" i="2"/>
  <c r="AL203" i="2"/>
  <c r="AI203" i="2"/>
  <c r="AL352" i="2"/>
  <c r="AJ352" i="2"/>
  <c r="AK352" i="2"/>
  <c r="AI352" i="2"/>
  <c r="AI470" i="2"/>
  <c r="AJ470" i="2"/>
  <c r="AL361" i="2"/>
  <c r="AJ361" i="2"/>
  <c r="AK361" i="2"/>
  <c r="AI311" i="2"/>
  <c r="AK327" i="2"/>
  <c r="AL291" i="2"/>
  <c r="AJ291" i="2"/>
  <c r="AI291" i="2"/>
  <c r="AI120" i="2"/>
  <c r="AJ120" i="2"/>
  <c r="AK88" i="2"/>
  <c r="AJ88" i="2"/>
  <c r="AJ529" i="2"/>
  <c r="AI193" i="2"/>
  <c r="AI86" i="2"/>
  <c r="AI188" i="2"/>
  <c r="AJ567" i="2"/>
  <c r="AK566" i="2"/>
  <c r="AJ566" i="2"/>
  <c r="AI566" i="2"/>
  <c r="AL566" i="2"/>
  <c r="AI393" i="2"/>
  <c r="AJ393" i="2"/>
  <c r="AK393" i="2"/>
  <c r="AK379" i="2"/>
  <c r="AL379" i="2"/>
  <c r="AI379" i="2"/>
  <c r="AJ468" i="2"/>
  <c r="AI468" i="2"/>
  <c r="AI595" i="2"/>
  <c r="AJ595" i="2"/>
  <c r="AK595" i="2"/>
  <c r="AL185" i="2"/>
  <c r="AI16" i="2"/>
  <c r="AK479" i="2"/>
  <c r="AI32" i="2"/>
  <c r="AJ32" i="2"/>
  <c r="AL32" i="2"/>
  <c r="AJ636" i="2"/>
  <c r="AL636" i="2"/>
  <c r="AK636" i="2"/>
  <c r="AI636" i="2"/>
  <c r="AI369" i="2"/>
  <c r="AJ369" i="2"/>
  <c r="AI112" i="2"/>
  <c r="AJ112" i="2"/>
  <c r="AL535" i="2"/>
  <c r="AK535" i="2"/>
  <c r="AK633" i="2"/>
  <c r="AI633" i="2"/>
  <c r="AL633" i="2"/>
  <c r="AI80" i="2"/>
  <c r="AK80" i="2"/>
  <c r="AL3" i="2"/>
  <c r="AJ3" i="2"/>
  <c r="AJ417" i="2"/>
  <c r="AI417" i="2"/>
  <c r="AL417" i="2"/>
  <c r="AK417" i="2"/>
  <c r="AI400" i="2"/>
  <c r="AJ400" i="2"/>
  <c r="AK121" i="2"/>
  <c r="AL121" i="2"/>
  <c r="AJ230" i="2"/>
  <c r="AI230" i="2"/>
  <c r="AJ334" i="2"/>
  <c r="AI334" i="2"/>
  <c r="AL28" i="2"/>
  <c r="AK28" i="2"/>
  <c r="AK99" i="2"/>
  <c r="AJ99" i="2"/>
  <c r="AI108" i="2"/>
  <c r="AK108" i="2"/>
  <c r="AJ108" i="2"/>
  <c r="AK562" i="2"/>
  <c r="AI562" i="2"/>
  <c r="AL562" i="2"/>
  <c r="AJ562" i="2"/>
  <c r="AK664" i="2"/>
  <c r="AL664" i="2"/>
  <c r="AI664" i="2"/>
  <c r="AJ664" i="2"/>
  <c r="AK536" i="2"/>
  <c r="AI536" i="2"/>
  <c r="AL264" i="2"/>
  <c r="AI264" i="2"/>
  <c r="AJ192" i="2"/>
  <c r="AK192" i="2"/>
  <c r="AK367" i="2"/>
  <c r="AI367" i="2"/>
  <c r="AK27" i="2"/>
  <c r="AI486" i="2"/>
  <c r="AL27" i="2"/>
  <c r="AL439" i="2"/>
  <c r="AK439" i="2"/>
  <c r="AK434" i="2"/>
  <c r="AI434" i="2"/>
  <c r="AL434" i="2"/>
  <c r="AI416" i="2"/>
  <c r="AK416" i="2"/>
  <c r="AK43" i="2"/>
  <c r="AI43" i="2"/>
  <c r="AL43" i="2"/>
  <c r="AK72" i="2"/>
  <c r="AI201" i="2"/>
  <c r="AJ123" i="2"/>
  <c r="AJ121" i="2"/>
  <c r="AJ428" i="2"/>
  <c r="AL627" i="2"/>
  <c r="AK486" i="2"/>
  <c r="AK405" i="2"/>
  <c r="AI331" i="2"/>
  <c r="AJ79" i="2"/>
  <c r="AI79" i="2"/>
  <c r="AK670" i="2"/>
  <c r="AJ670" i="2"/>
  <c r="AI670" i="2"/>
  <c r="AJ78" i="2"/>
  <c r="AL416" i="2"/>
  <c r="AK334" i="2"/>
  <c r="AI405" i="2"/>
  <c r="AJ331" i="2"/>
  <c r="AL465" i="2"/>
  <c r="AK549" i="2"/>
  <c r="AI549" i="2"/>
  <c r="AK10" i="2"/>
  <c r="AJ10" i="2"/>
  <c r="AK677" i="2"/>
  <c r="AL677" i="2"/>
  <c r="AL637" i="2"/>
  <c r="AI637" i="2"/>
  <c r="AJ637" i="2"/>
  <c r="AI104" i="2"/>
  <c r="AL104" i="2"/>
  <c r="AJ465" i="2"/>
  <c r="AI465" i="2"/>
  <c r="AK79" i="2"/>
  <c r="AI380" i="2"/>
  <c r="AI10" i="2"/>
  <c r="AL10" i="2"/>
  <c r="AK385" i="2"/>
  <c r="AK618" i="2"/>
  <c r="AI618" i="2"/>
  <c r="AJ618" i="2"/>
  <c r="AL618" i="2"/>
  <c r="AL252" i="2"/>
  <c r="AI252" i="2"/>
  <c r="AK652" i="2"/>
  <c r="AJ652" i="2"/>
  <c r="AI652" i="2"/>
  <c r="AL184" i="2"/>
  <c r="AI184" i="2"/>
  <c r="AK184" i="2"/>
  <c r="AJ287" i="2"/>
  <c r="AL287" i="2"/>
  <c r="AK287" i="2"/>
  <c r="AJ466" i="2"/>
  <c r="AL466" i="2"/>
  <c r="AK466" i="2"/>
  <c r="AJ231" i="2"/>
  <c r="AL231" i="2"/>
  <c r="AJ434" i="2"/>
  <c r="AI99" i="2"/>
  <c r="AL86" i="2"/>
  <c r="AJ154" i="2"/>
  <c r="AI62" i="2"/>
  <c r="AI78" i="2"/>
  <c r="AL447" i="2"/>
  <c r="AL546" i="2"/>
  <c r="AK546" i="2"/>
  <c r="AI546" i="2"/>
  <c r="AJ456" i="2"/>
  <c r="AL456" i="2"/>
  <c r="AJ375" i="2"/>
  <c r="AK375" i="2"/>
  <c r="AK213" i="2"/>
  <c r="AI213" i="2"/>
  <c r="AJ53" i="2"/>
  <c r="AK502" i="2"/>
  <c r="AL593" i="2"/>
  <c r="AL334" i="2"/>
  <c r="AL79" i="2"/>
  <c r="AJ190" i="2"/>
  <c r="AI185" i="2"/>
  <c r="AJ471" i="2"/>
  <c r="AL429" i="2"/>
  <c r="AJ114" i="2"/>
  <c r="AL108" i="2"/>
  <c r="AK503" i="2"/>
  <c r="AJ292" i="2"/>
  <c r="AK156" i="2"/>
  <c r="AJ191" i="2"/>
  <c r="AK9" i="2"/>
  <c r="AI305" i="2"/>
  <c r="AL99" i="2"/>
  <c r="AJ376" i="2"/>
  <c r="AL217" i="2"/>
  <c r="AI398" i="2"/>
  <c r="AK639" i="2"/>
  <c r="AL192" i="2"/>
  <c r="AK86" i="2"/>
  <c r="AK78" i="2"/>
  <c r="AJ214" i="2"/>
  <c r="AI28" i="2"/>
  <c r="AL292" i="2"/>
  <c r="AL191" i="2"/>
  <c r="AJ128" i="2"/>
  <c r="AJ163" i="2"/>
  <c r="AL670" i="2"/>
  <c r="AK658" i="2"/>
  <c r="AL658" i="2"/>
  <c r="AK271" i="2"/>
  <c r="AL271" i="2"/>
  <c r="AL256" i="2"/>
  <c r="AI256" i="2"/>
  <c r="AK256" i="2"/>
  <c r="AJ256" i="2"/>
  <c r="AL60" i="2"/>
  <c r="AK60" i="2"/>
  <c r="AJ183" i="2"/>
  <c r="AI183" i="2"/>
  <c r="AI669" i="2"/>
  <c r="AK669" i="2"/>
  <c r="AK629" i="2"/>
  <c r="AL629" i="2"/>
  <c r="AI629" i="2"/>
  <c r="AI554" i="2"/>
  <c r="AL554" i="2"/>
  <c r="AK169" i="2"/>
  <c r="AL169" i="2"/>
  <c r="AI169" i="2"/>
  <c r="AK15" i="2"/>
  <c r="AJ245" i="2"/>
  <c r="AI130" i="2"/>
  <c r="AK302" i="2"/>
  <c r="AL130" i="2"/>
  <c r="AJ335" i="2"/>
  <c r="AI542" i="2"/>
  <c r="AK428" i="2"/>
  <c r="AK240" i="2"/>
  <c r="AI456" i="2"/>
  <c r="AJ243" i="2"/>
  <c r="AI287" i="2"/>
  <c r="AK32" i="2"/>
  <c r="AI271" i="2"/>
  <c r="AI330" i="2"/>
  <c r="AJ145" i="2"/>
  <c r="AJ20" i="2"/>
  <c r="AL46" i="2"/>
  <c r="AI46" i="2"/>
  <c r="AJ220" i="2"/>
  <c r="AI220" i="2"/>
  <c r="AL220" i="2"/>
  <c r="AL420" i="2"/>
  <c r="AI420" i="2"/>
  <c r="AJ420" i="2"/>
  <c r="AK513" i="2"/>
  <c r="AI513" i="2"/>
  <c r="AK339" i="2"/>
  <c r="AI339" i="2"/>
  <c r="AJ339" i="2"/>
  <c r="AK499" i="2"/>
  <c r="AJ499" i="2"/>
  <c r="AJ556" i="2"/>
  <c r="AK556" i="2"/>
  <c r="AL556" i="2"/>
  <c r="AK4" i="2"/>
  <c r="AL4" i="2"/>
  <c r="AJ215" i="2"/>
  <c r="AL215" i="2"/>
  <c r="AK469" i="2"/>
  <c r="AK673" i="2"/>
  <c r="AJ437" i="2"/>
  <c r="AL481" i="2"/>
  <c r="AJ286" i="2"/>
  <c r="AI578" i="2"/>
  <c r="AJ598" i="2"/>
  <c r="AL610" i="2"/>
  <c r="AL85" i="2"/>
  <c r="AJ673" i="2"/>
  <c r="AI673" i="2"/>
  <c r="AJ322" i="2"/>
  <c r="AL309" i="2"/>
  <c r="AL286" i="2"/>
  <c r="AI524" i="2"/>
  <c r="AK461" i="2"/>
  <c r="AL25" i="2"/>
  <c r="AI450" i="2"/>
  <c r="AK655" i="2"/>
  <c r="AJ524" i="2"/>
  <c r="AJ42" i="2"/>
  <c r="AJ469" i="2"/>
  <c r="AJ646" i="2"/>
  <c r="AK610" i="2"/>
  <c r="AK482" i="2"/>
  <c r="AL482" i="2"/>
  <c r="AJ482" i="2"/>
  <c r="AI482" i="2"/>
  <c r="AK574" i="2"/>
  <c r="AJ574" i="2"/>
  <c r="AL574" i="2"/>
  <c r="AI574" i="2"/>
  <c r="AI350" i="2"/>
  <c r="AJ350" i="2"/>
  <c r="AK350" i="2"/>
  <c r="AL350" i="2"/>
  <c r="AJ660" i="2"/>
  <c r="AK660" i="2"/>
  <c r="AI660" i="2"/>
  <c r="AL660" i="2"/>
  <c r="AK528" i="2"/>
  <c r="AI528" i="2"/>
  <c r="AL528" i="2"/>
  <c r="AJ528" i="2"/>
  <c r="AI313" i="2"/>
  <c r="AJ313" i="2"/>
  <c r="AK313" i="2"/>
  <c r="AL313" i="2"/>
  <c r="AK57" i="2"/>
  <c r="AI57" i="2"/>
  <c r="AL57" i="2"/>
  <c r="AJ57" i="2"/>
  <c r="AJ134" i="2"/>
  <c r="AI134" i="2"/>
  <c r="AI249" i="2"/>
  <c r="AL249" i="2"/>
  <c r="AJ249" i="2"/>
  <c r="AK249" i="2"/>
  <c r="AL84" i="2"/>
  <c r="AK84" i="2"/>
  <c r="AI84" i="2"/>
  <c r="AJ84" i="2"/>
  <c r="AK415" i="2"/>
  <c r="AL415" i="2"/>
  <c r="AL132" i="2"/>
  <c r="AI132" i="2"/>
  <c r="AK132" i="2"/>
  <c r="AJ132" i="2"/>
  <c r="AL124" i="2"/>
  <c r="AI124" i="2"/>
  <c r="AJ124" i="2"/>
  <c r="AK23" i="2"/>
  <c r="AL23" i="2"/>
  <c r="AI23" i="2"/>
  <c r="AJ23" i="2"/>
  <c r="AI539" i="2"/>
  <c r="AK539" i="2"/>
  <c r="AL539" i="2"/>
  <c r="AJ622" i="2"/>
  <c r="AI622" i="2"/>
  <c r="AK622" i="2"/>
  <c r="AL622" i="2"/>
  <c r="AL241" i="2"/>
  <c r="AK241" i="2"/>
  <c r="AL457" i="2"/>
  <c r="AI457" i="2"/>
  <c r="AJ457" i="2"/>
  <c r="AJ552" i="2"/>
  <c r="AK552" i="2"/>
  <c r="AI552" i="2"/>
  <c r="AK250" i="2"/>
  <c r="AJ250" i="2"/>
  <c r="AL250" i="2"/>
  <c r="AK391" i="2"/>
  <c r="AL391" i="2"/>
  <c r="AI391" i="2"/>
  <c r="AL8" i="2"/>
  <c r="AI8" i="2"/>
  <c r="AK8" i="2"/>
  <c r="AJ8" i="2"/>
  <c r="AL277" i="2"/>
  <c r="AI277" i="2"/>
  <c r="AJ277" i="2"/>
  <c r="AL165" i="2"/>
  <c r="AJ165" i="2"/>
  <c r="AI165" i="2"/>
  <c r="AK165" i="2"/>
  <c r="AL605" i="2"/>
  <c r="AI605" i="2"/>
  <c r="AJ605" i="2"/>
  <c r="AK605" i="2"/>
  <c r="AJ131" i="2"/>
  <c r="AK131" i="2"/>
  <c r="AL131" i="2"/>
  <c r="AI131" i="2"/>
  <c r="AJ675" i="2"/>
  <c r="AK675" i="2"/>
  <c r="AL372" i="2"/>
  <c r="AK372" i="2"/>
  <c r="AJ372" i="2"/>
  <c r="AI216" i="2"/>
  <c r="AK216" i="2"/>
  <c r="AJ216" i="2"/>
  <c r="AK520" i="2"/>
  <c r="AI520" i="2"/>
  <c r="AL520" i="2"/>
  <c r="AK628" i="2"/>
  <c r="AJ628" i="2"/>
  <c r="AL628" i="2"/>
  <c r="AI628" i="2"/>
  <c r="AL266" i="2"/>
  <c r="AI266" i="2"/>
  <c r="AJ266" i="2"/>
  <c r="AK571" i="2"/>
  <c r="AJ571" i="2"/>
  <c r="AL571" i="2"/>
  <c r="AI571" i="2"/>
  <c r="AL511" i="2"/>
  <c r="AJ511" i="2"/>
  <c r="AI511" i="2"/>
  <c r="AK511" i="2"/>
  <c r="AK651" i="2"/>
  <c r="AI651" i="2"/>
  <c r="AJ651" i="2"/>
  <c r="AK187" i="2"/>
  <c r="AL187" i="2"/>
  <c r="AJ187" i="2"/>
  <c r="AI187" i="2"/>
  <c r="AJ391" i="2"/>
  <c r="AI467" i="2"/>
  <c r="AJ467" i="2"/>
  <c r="AK579" i="2"/>
  <c r="AI579" i="2"/>
  <c r="AJ579" i="2"/>
  <c r="AL579" i="2"/>
  <c r="AL346" i="2"/>
  <c r="AI346" i="2"/>
  <c r="AJ346" i="2"/>
  <c r="AK346" i="2"/>
  <c r="AL580" i="2"/>
  <c r="AJ580" i="2"/>
  <c r="AK580" i="2"/>
  <c r="AI580" i="2"/>
  <c r="AK684" i="2"/>
  <c r="AI684" i="2"/>
  <c r="AJ684" i="2"/>
  <c r="AL684" i="2"/>
  <c r="AK436" i="2"/>
  <c r="AI436" i="2"/>
  <c r="AL436" i="2"/>
  <c r="AJ436" i="2"/>
  <c r="AK464" i="2"/>
  <c r="AL464" i="2"/>
  <c r="AJ464" i="2"/>
  <c r="AI464" i="2"/>
  <c r="AK304" i="2"/>
  <c r="AJ304" i="2"/>
  <c r="AI304" i="2"/>
  <c r="AL304" i="2"/>
  <c r="AI592" i="2"/>
  <c r="AJ592" i="2"/>
  <c r="AL592" i="2"/>
  <c r="AK592" i="2"/>
  <c r="AI38" i="2"/>
  <c r="AL38" i="2"/>
  <c r="AJ38" i="2"/>
  <c r="AL30" i="2"/>
  <c r="AJ30" i="2"/>
  <c r="AI30" i="2"/>
  <c r="AJ39" i="2"/>
  <c r="AI39" i="2"/>
  <c r="AL39" i="2"/>
  <c r="AK39" i="2"/>
  <c r="AK248" i="2"/>
  <c r="AJ248" i="2"/>
  <c r="AI248" i="2"/>
  <c r="AL248" i="2"/>
  <c r="AE586" i="2"/>
  <c r="AH586" i="2" s="1"/>
  <c r="AK467" i="2"/>
  <c r="AL631" i="2"/>
  <c r="AK631" i="2"/>
  <c r="AJ631" i="2"/>
  <c r="AI178" i="2"/>
  <c r="AK178" i="2"/>
  <c r="AJ178" i="2"/>
  <c r="AL135" i="2"/>
  <c r="AI135" i="2"/>
  <c r="AJ135" i="2"/>
  <c r="AI355" i="2"/>
  <c r="AL355" i="2"/>
  <c r="AK355" i="2"/>
  <c r="AJ355" i="2"/>
  <c r="AL522" i="2"/>
  <c r="AJ522" i="2"/>
  <c r="AI522" i="2"/>
  <c r="AK522" i="2"/>
  <c r="AK561" i="2"/>
  <c r="AJ561" i="2"/>
  <c r="AL561" i="2"/>
  <c r="AI561" i="2"/>
  <c r="AL504" i="2"/>
  <c r="AI504" i="2"/>
  <c r="AJ504" i="2"/>
  <c r="AK504" i="2"/>
  <c r="AK408" i="2"/>
  <c r="AI408" i="2"/>
  <c r="AL408" i="2"/>
  <c r="AJ408" i="2"/>
  <c r="AI569" i="2"/>
  <c r="AK569" i="2"/>
  <c r="AL569" i="2"/>
  <c r="AL144" i="2"/>
  <c r="AI144" i="2"/>
  <c r="AJ144" i="2"/>
  <c r="AK144" i="2"/>
  <c r="AI424" i="2"/>
  <c r="AK424" i="2"/>
  <c r="AJ424" i="2"/>
  <c r="AL223" i="2"/>
  <c r="AK223" i="2"/>
  <c r="AJ223" i="2"/>
  <c r="AI223" i="2"/>
  <c r="AL351" i="2"/>
  <c r="AK351" i="2"/>
  <c r="AI351" i="2"/>
  <c r="AJ351" i="2"/>
  <c r="AI384" i="2"/>
  <c r="AK384" i="2"/>
  <c r="AJ384" i="2"/>
  <c r="AL384" i="2"/>
  <c r="AJ612" i="2"/>
  <c r="AK612" i="2"/>
  <c r="AL612" i="2"/>
  <c r="AI612" i="2"/>
  <c r="AE659" i="2"/>
  <c r="AH659" i="2" s="1"/>
  <c r="AE683" i="2"/>
  <c r="AH683" i="2" s="1"/>
  <c r="AE508" i="2"/>
  <c r="AH508" i="2" s="1"/>
  <c r="AI631" i="2"/>
  <c r="AK134" i="2"/>
  <c r="AK490" i="2"/>
  <c r="AJ490" i="2"/>
  <c r="AL490" i="2"/>
  <c r="AI490" i="2"/>
  <c r="AL242" i="2"/>
  <c r="AJ242" i="2"/>
  <c r="AI242" i="2"/>
  <c r="AK488" i="2"/>
  <c r="AI488" i="2"/>
  <c r="AL488" i="2"/>
  <c r="AJ488" i="2"/>
  <c r="AI621" i="2"/>
  <c r="AK621" i="2"/>
  <c r="AJ621" i="2"/>
  <c r="AL621" i="2"/>
  <c r="AK17" i="2"/>
  <c r="AJ17" i="2"/>
  <c r="AI17" i="2"/>
  <c r="AL17" i="2"/>
  <c r="AI67" i="2"/>
  <c r="AK67" i="2"/>
  <c r="AL67" i="2"/>
  <c r="AL136" i="2"/>
  <c r="AI136" i="2"/>
  <c r="AJ136" i="2"/>
  <c r="AK136" i="2"/>
  <c r="AL297" i="2"/>
  <c r="AJ297" i="2"/>
  <c r="AK297" i="2"/>
  <c r="AI297" i="2"/>
  <c r="AK614" i="2"/>
  <c r="AI614" i="2"/>
  <c r="AL614" i="2"/>
  <c r="AJ614" i="2"/>
  <c r="AK430" i="2"/>
  <c r="AJ430" i="2"/>
  <c r="AI430" i="2"/>
  <c r="AL430" i="2"/>
  <c r="AL452" i="2"/>
  <c r="AK452" i="2"/>
  <c r="AI452" i="2"/>
  <c r="AJ452" i="2"/>
  <c r="AI425" i="2"/>
  <c r="AK425" i="2"/>
  <c r="AL425" i="2"/>
  <c r="AJ186" i="2"/>
  <c r="AK186" i="2"/>
  <c r="AI186" i="2"/>
  <c r="AL186" i="2"/>
  <c r="AI211" i="2"/>
  <c r="AL211" i="2"/>
  <c r="AL557" i="2"/>
  <c r="AK557" i="2"/>
  <c r="AJ557" i="2"/>
  <c r="AI557" i="2"/>
  <c r="AI624" i="2"/>
  <c r="AK624" i="2"/>
  <c r="AJ624" i="2"/>
  <c r="AL624" i="2"/>
  <c r="AI129" i="2"/>
  <c r="AL129" i="2"/>
  <c r="AJ129" i="2"/>
  <c r="AK129" i="2"/>
  <c r="AK242" i="2"/>
  <c r="AI241" i="2"/>
  <c r="AI415" i="2"/>
  <c r="AK30" i="2"/>
  <c r="AK124" i="2"/>
  <c r="AK44" i="2"/>
  <c r="AI44" i="2"/>
  <c r="AJ44" i="2"/>
  <c r="AK318" i="2"/>
  <c r="AI318" i="2"/>
  <c r="AL318" i="2"/>
  <c r="AJ318" i="2"/>
  <c r="AI547" i="2"/>
  <c r="AJ547" i="2"/>
  <c r="AK547" i="2"/>
  <c r="AL547" i="2"/>
  <c r="AJ672" i="2"/>
  <c r="AL672" i="2"/>
  <c r="AI672" i="2"/>
  <c r="AK672" i="2"/>
  <c r="AI500" i="2"/>
  <c r="AL500" i="2"/>
  <c r="AK500" i="2"/>
  <c r="AJ500" i="2"/>
  <c r="AI570" i="2"/>
  <c r="AL570" i="2"/>
  <c r="AK570" i="2"/>
  <c r="AJ409" i="2"/>
  <c r="AK409" i="2"/>
  <c r="AL409" i="2"/>
  <c r="AI409" i="2"/>
  <c r="AJ345" i="2"/>
  <c r="AK345" i="2"/>
  <c r="AL345" i="2"/>
  <c r="AI345" i="2"/>
  <c r="AL559" i="2"/>
  <c r="AJ559" i="2"/>
  <c r="AK559" i="2"/>
  <c r="AI559" i="2"/>
  <c r="AK442" i="2"/>
  <c r="AL442" i="2"/>
  <c r="AI442" i="2"/>
  <c r="AJ442" i="2"/>
  <c r="AI353" i="2"/>
  <c r="AK353" i="2"/>
  <c r="AL353" i="2"/>
  <c r="AJ353" i="2"/>
  <c r="AJ650" i="2"/>
  <c r="AK650" i="2"/>
  <c r="AI650" i="2"/>
  <c r="AL650" i="2"/>
  <c r="AJ667" i="2"/>
  <c r="AL667" i="2"/>
  <c r="AK667" i="2"/>
  <c r="AI667" i="2"/>
  <c r="AJ458" i="2"/>
  <c r="AI458" i="2"/>
  <c r="AL458" i="2"/>
  <c r="AK458" i="2"/>
  <c r="AI476" i="2"/>
  <c r="AJ476" i="2"/>
  <c r="AK476" i="2"/>
  <c r="AL281" i="2"/>
  <c r="AJ281" i="2"/>
  <c r="AI281" i="2"/>
  <c r="AK281" i="2"/>
  <c r="AK674" i="2"/>
  <c r="AJ674" i="2"/>
  <c r="AL674" i="2"/>
  <c r="AI674" i="2"/>
  <c r="AI608" i="2"/>
  <c r="AL608" i="2"/>
  <c r="AL485" i="2"/>
  <c r="AI485" i="2"/>
  <c r="AK485" i="2"/>
  <c r="AJ485" i="2"/>
  <c r="AK312" i="2"/>
  <c r="AL312" i="2"/>
  <c r="AI312" i="2"/>
  <c r="AJ312" i="2"/>
  <c r="AK277" i="2"/>
  <c r="AL178" i="2"/>
  <c r="AL474" i="2"/>
  <c r="AK474" i="2"/>
  <c r="AI474" i="2"/>
  <c r="AJ474" i="2"/>
  <c r="AL473" i="2"/>
  <c r="AI473" i="2"/>
  <c r="AJ473" i="2"/>
  <c r="AK473" i="2"/>
  <c r="AI190" i="2"/>
  <c r="AK190" i="2"/>
  <c r="AL228" i="2"/>
  <c r="AK228" i="2"/>
  <c r="AJ228" i="2"/>
  <c r="AI228" i="2"/>
  <c r="AK382" i="2"/>
  <c r="AI382" i="2"/>
  <c r="AJ382" i="2"/>
  <c r="AI643" i="2"/>
  <c r="AJ643" i="2"/>
  <c r="AK643" i="2"/>
  <c r="AL643" i="2"/>
  <c r="AI433" i="2"/>
  <c r="AL433" i="2"/>
  <c r="AJ433" i="2"/>
  <c r="AK433" i="2"/>
  <c r="AJ260" i="2"/>
  <c r="AK260" i="2"/>
  <c r="AI260" i="2"/>
  <c r="AL260" i="2"/>
  <c r="AK581" i="2"/>
  <c r="AI581" i="2"/>
  <c r="AJ581" i="2"/>
  <c r="AJ555" i="2"/>
  <c r="AI555" i="2"/>
  <c r="AK555" i="2"/>
  <c r="AL555" i="2"/>
  <c r="AJ56" i="2"/>
  <c r="AI56" i="2"/>
  <c r="AK56" i="2"/>
  <c r="AL56" i="2"/>
  <c r="AK209" i="2"/>
  <c r="AI209" i="2"/>
  <c r="AJ209" i="2"/>
  <c r="AL333" i="2"/>
  <c r="AJ333" i="2"/>
  <c r="AI333" i="2"/>
  <c r="AK333" i="2"/>
  <c r="AI137" i="2"/>
  <c r="AL137" i="2"/>
  <c r="AK137" i="2"/>
  <c r="AL177" i="2"/>
  <c r="AI177" i="2"/>
  <c r="AK177" i="2"/>
  <c r="AJ177" i="2"/>
  <c r="AI423" i="2"/>
  <c r="AL423" i="2"/>
  <c r="AK423" i="2"/>
  <c r="AI441" i="2"/>
  <c r="AL441" i="2"/>
  <c r="AK441" i="2"/>
  <c r="AI597" i="2"/>
  <c r="AL597" i="2"/>
  <c r="AJ597" i="2"/>
  <c r="AK597" i="2"/>
  <c r="AI255" i="2"/>
  <c r="AL255" i="2"/>
  <c r="AJ255" i="2"/>
  <c r="AK255" i="2"/>
  <c r="AL362" i="2"/>
  <c r="AJ362" i="2"/>
  <c r="AK362" i="2"/>
  <c r="AI362" i="2"/>
  <c r="AK373" i="2"/>
  <c r="AJ373" i="2"/>
  <c r="AL373" i="2"/>
  <c r="AI373" i="2"/>
  <c r="AL172" i="2"/>
  <c r="AK172" i="2"/>
  <c r="AI172" i="2"/>
  <c r="AI289" i="2"/>
  <c r="AK289" i="2"/>
  <c r="AJ289" i="2"/>
  <c r="AL289" i="2"/>
  <c r="AL545" i="2"/>
  <c r="AI545" i="2"/>
  <c r="AJ545" i="2"/>
  <c r="AK545" i="2"/>
  <c r="AL158" i="2"/>
  <c r="AI158" i="2"/>
  <c r="AJ158" i="2"/>
  <c r="AL649" i="2"/>
  <c r="AJ649" i="2"/>
  <c r="AK649" i="2"/>
  <c r="AI649" i="2"/>
  <c r="AI512" i="2"/>
  <c r="AJ512" i="2"/>
  <c r="AL512" i="2"/>
  <c r="AK512" i="2"/>
  <c r="AI36" i="2"/>
  <c r="AK36" i="2"/>
  <c r="AL36" i="2"/>
  <c r="AL653" i="2"/>
  <c r="AJ653" i="2"/>
  <c r="AK653" i="2"/>
  <c r="AI653" i="2"/>
  <c r="AI348" i="2"/>
  <c r="AJ348" i="2"/>
  <c r="AK348" i="2"/>
  <c r="AL348" i="2"/>
  <c r="AL195" i="2"/>
  <c r="AK195" i="2"/>
  <c r="AI303" i="2"/>
  <c r="AL303" i="2"/>
  <c r="AK303" i="2"/>
  <c r="AJ432" i="2"/>
  <c r="AK432" i="2"/>
  <c r="AL432" i="2"/>
  <c r="AI432" i="2"/>
  <c r="AK565" i="2"/>
  <c r="AI565" i="2"/>
  <c r="AJ565" i="2"/>
  <c r="AE359" i="2"/>
  <c r="AH359" i="2" s="1"/>
  <c r="AL565" i="2"/>
  <c r="AK266" i="2"/>
  <c r="AJ662" i="2"/>
  <c r="AL662" i="2"/>
  <c r="AK662" i="2"/>
  <c r="AI166" i="2"/>
  <c r="AL166" i="2"/>
  <c r="AK166" i="2"/>
  <c r="AI675" i="2"/>
  <c r="AJ539" i="2"/>
  <c r="AL278" i="2"/>
  <c r="AK278" i="2"/>
  <c r="AJ278" i="2"/>
  <c r="AI278" i="2"/>
  <c r="AL600" i="2"/>
  <c r="AI600" i="2"/>
  <c r="AI171" i="2"/>
  <c r="AJ171" i="2"/>
  <c r="AL171" i="2"/>
  <c r="AK171" i="2"/>
  <c r="AI645" i="2"/>
  <c r="AJ645" i="2"/>
  <c r="AK645" i="2"/>
  <c r="AL645" i="2"/>
  <c r="AK668" i="2"/>
  <c r="AI668" i="2"/>
  <c r="AL668" i="2"/>
  <c r="AJ668" i="2"/>
  <c r="AK293" i="2"/>
  <c r="AI293" i="2"/>
  <c r="AJ293" i="2"/>
  <c r="AL293" i="2"/>
  <c r="AI96" i="2"/>
  <c r="AL96" i="2"/>
  <c r="AJ96" i="2"/>
  <c r="AK96" i="2"/>
  <c r="AI418" i="2"/>
  <c r="AJ418" i="2"/>
  <c r="AL418" i="2"/>
  <c r="AK418" i="2"/>
  <c r="AJ619" i="2"/>
  <c r="AK619" i="2"/>
  <c r="AL619" i="2"/>
  <c r="AI619" i="2"/>
  <c r="AI510" i="2"/>
  <c r="AJ510" i="2"/>
  <c r="AL510" i="2"/>
  <c r="AK510" i="2"/>
  <c r="AK126" i="2"/>
  <c r="AJ126" i="2"/>
  <c r="AL126" i="2"/>
  <c r="AI126" i="2"/>
  <c r="AI65" i="2"/>
  <c r="AL65" i="2"/>
  <c r="AJ65" i="2"/>
  <c r="AK65" i="2"/>
  <c r="AI411" i="2"/>
  <c r="AL411" i="2"/>
  <c r="AJ411" i="2"/>
  <c r="AK411" i="2"/>
  <c r="AL680" i="2"/>
  <c r="AJ680" i="2"/>
  <c r="AL167" i="2"/>
  <c r="AK167" i="2"/>
  <c r="AJ167" i="2"/>
  <c r="AI167" i="2"/>
  <c r="AI19" i="2"/>
  <c r="AL19" i="2"/>
  <c r="AK19" i="2"/>
  <c r="AJ19" i="2"/>
  <c r="AI572" i="2"/>
  <c r="AK572" i="2"/>
  <c r="AJ572" i="2"/>
  <c r="AL572" i="2"/>
  <c r="AJ146" i="2"/>
  <c r="AK146" i="2"/>
  <c r="AL146" i="2"/>
  <c r="AI146" i="2"/>
  <c r="AK101" i="2"/>
  <c r="AI101" i="2"/>
  <c r="AL101" i="2"/>
  <c r="AJ101" i="2"/>
  <c r="AI626" i="2"/>
  <c r="AJ626" i="2"/>
  <c r="AK626" i="2"/>
  <c r="AL626" i="2"/>
  <c r="AI94" i="2"/>
  <c r="AJ94" i="2"/>
  <c r="AK94" i="2"/>
  <c r="AL94" i="2"/>
  <c r="AK472" i="2"/>
  <c r="AL472" i="2"/>
  <c r="AI472" i="2"/>
  <c r="AJ472" i="2"/>
  <c r="AL301" i="2"/>
  <c r="AJ301" i="2"/>
  <c r="AK301" i="2"/>
  <c r="AI301" i="2"/>
  <c r="AI515" i="2"/>
  <c r="AL515" i="2"/>
  <c r="AJ515" i="2"/>
  <c r="AK515" i="2"/>
  <c r="AK267" i="2"/>
  <c r="AL267" i="2"/>
  <c r="AI267" i="2"/>
  <c r="AJ267" i="2"/>
  <c r="AJ520" i="2"/>
  <c r="AI526" i="2"/>
  <c r="AK526" i="2"/>
  <c r="AJ526" i="2"/>
  <c r="AL526" i="2"/>
  <c r="AI258" i="2"/>
  <c r="AK258" i="2"/>
  <c r="AL258" i="2"/>
  <c r="AL365" i="2"/>
  <c r="AK365" i="2"/>
  <c r="AI365" i="2"/>
  <c r="AJ365" i="2"/>
  <c r="AE527" i="2"/>
  <c r="AH527" i="2" s="1"/>
  <c r="AK457" i="2"/>
  <c r="AK234" i="2"/>
  <c r="AI234" i="2"/>
  <c r="AJ234" i="2"/>
  <c r="AL234" i="2"/>
  <c r="AI484" i="2"/>
  <c r="AK484" i="2"/>
  <c r="AJ484" i="2"/>
  <c r="AI602" i="2"/>
  <c r="AL602" i="2"/>
  <c r="AJ602" i="2"/>
  <c r="AK602" i="2"/>
  <c r="AK530" i="2"/>
  <c r="AL530" i="2"/>
  <c r="AI530" i="2"/>
  <c r="AL552" i="2"/>
  <c r="AL403" i="2"/>
  <c r="AJ403" i="2"/>
  <c r="AI403" i="2"/>
  <c r="AL651" i="2"/>
  <c r="AJ415" i="2"/>
  <c r="AJ241" i="2"/>
  <c r="AI662" i="2"/>
  <c r="AL134" i="2"/>
  <c r="AK38" i="2"/>
  <c r="AK18" i="2"/>
  <c r="AJ18" i="2"/>
  <c r="AL18" i="2"/>
  <c r="AI18" i="2"/>
  <c r="AI180" i="2"/>
  <c r="AJ180" i="2"/>
  <c r="AK180" i="2"/>
  <c r="AL180" i="2"/>
  <c r="AK81" i="2"/>
  <c r="AI81" i="2"/>
  <c r="AJ81" i="2"/>
  <c r="AL81" i="2"/>
  <c r="AK454" i="2"/>
  <c r="AI454" i="2"/>
  <c r="AL454" i="2"/>
  <c r="AK22" i="2"/>
  <c r="AL22" i="2"/>
  <c r="AI22" i="2"/>
  <c r="AI657" i="2"/>
  <c r="AJ657" i="2"/>
  <c r="AL657" i="2"/>
  <c r="AK593" i="2"/>
  <c r="AI593" i="2"/>
  <c r="AK196" i="2"/>
  <c r="AL196" i="2"/>
  <c r="AI196" i="2"/>
  <c r="AJ196" i="2"/>
  <c r="AK149" i="2"/>
  <c r="AI149" i="2"/>
  <c r="AL149" i="2"/>
  <c r="AJ149" i="2"/>
  <c r="AL543" i="2"/>
  <c r="AI543" i="2"/>
  <c r="AJ543" i="2"/>
  <c r="AI226" i="2"/>
  <c r="AL226" i="2"/>
  <c r="AK226" i="2"/>
  <c r="AJ226" i="2"/>
  <c r="AI459" i="2"/>
  <c r="AJ459" i="2"/>
  <c r="AL69" i="2"/>
  <c r="AJ69" i="2"/>
  <c r="AI69" i="2"/>
  <c r="AK69" i="2"/>
  <c r="AL35" i="2"/>
  <c r="AK35" i="2"/>
  <c r="AJ35" i="2"/>
  <c r="AI55" i="2"/>
  <c r="AL55" i="2"/>
  <c r="AK55" i="2"/>
  <c r="AK576" i="2"/>
  <c r="AJ576" i="2"/>
  <c r="AI576" i="2"/>
  <c r="AL576" i="2"/>
  <c r="AI438" i="2"/>
  <c r="AL438" i="2"/>
  <c r="AK438" i="2"/>
  <c r="AJ438" i="2"/>
  <c r="AI401" i="2"/>
  <c r="AK401" i="2"/>
  <c r="AJ401" i="2"/>
  <c r="AL401" i="2"/>
  <c r="AI426" i="2"/>
  <c r="AJ426" i="2"/>
  <c r="AL426" i="2"/>
  <c r="AK519" i="2"/>
  <c r="AJ519" i="2"/>
  <c r="AI519" i="2"/>
  <c r="AL519" i="2"/>
  <c r="AI181" i="2"/>
  <c r="AJ181" i="2"/>
  <c r="AK181" i="2"/>
  <c r="AL6" i="2"/>
  <c r="AJ6" i="2"/>
  <c r="AI6" i="2"/>
  <c r="AI176" i="2"/>
  <c r="AL176" i="2"/>
  <c r="AJ176" i="2"/>
  <c r="AJ338" i="2"/>
  <c r="AL338" i="2"/>
  <c r="AI338" i="2"/>
  <c r="AJ206" i="2"/>
  <c r="AL206" i="2"/>
  <c r="AI206" i="2"/>
  <c r="AK206" i="2"/>
  <c r="AI583" i="2"/>
  <c r="AJ583" i="2"/>
  <c r="AK583" i="2"/>
  <c r="AL583" i="2"/>
  <c r="AL33" i="2"/>
  <c r="AJ33" i="2"/>
  <c r="AI33" i="2"/>
  <c r="AK33" i="2"/>
  <c r="AK174" i="2"/>
  <c r="AI174" i="2"/>
  <c r="AL174" i="2"/>
  <c r="AJ174" i="2"/>
  <c r="AE563" i="2"/>
  <c r="AH563" i="2" s="1"/>
  <c r="AJ258" i="2"/>
  <c r="AK449" i="2"/>
  <c r="AI449" i="2"/>
  <c r="AL449" i="2"/>
  <c r="AJ449" i="2"/>
  <c r="AI152" i="2"/>
  <c r="AJ152" i="2"/>
  <c r="AL152" i="2"/>
  <c r="AK152" i="2"/>
  <c r="AK498" i="2"/>
  <c r="AI498" i="2"/>
  <c r="AJ498" i="2"/>
  <c r="AL498" i="2"/>
  <c r="AE251" i="2"/>
  <c r="AH251" i="2" s="1"/>
  <c r="AL89" i="2"/>
  <c r="AK89" i="2"/>
  <c r="AI89" i="2"/>
  <c r="AJ89" i="2"/>
  <c r="AI681" i="2"/>
  <c r="AL681" i="2"/>
  <c r="AJ681" i="2"/>
  <c r="AK681" i="2"/>
  <c r="AJ195" i="2"/>
  <c r="AI372" i="2"/>
  <c r="AI195" i="2"/>
  <c r="AK176" i="2"/>
  <c r="AI250" i="2"/>
  <c r="AL218" i="2"/>
  <c r="AK218" i="2"/>
  <c r="AI218" i="2"/>
  <c r="AK261" i="2"/>
  <c r="AJ261" i="2"/>
  <c r="AL261" i="2"/>
  <c r="AK232" i="2"/>
  <c r="AI232" i="2"/>
  <c r="AJ232" i="2"/>
  <c r="AK594" i="2"/>
  <c r="AJ594" i="2"/>
  <c r="AL421" i="2"/>
  <c r="AI421" i="2"/>
  <c r="AL200" i="2"/>
  <c r="AJ200" i="2"/>
  <c r="AI200" i="2"/>
  <c r="AK200" i="2"/>
  <c r="AL357" i="2"/>
  <c r="AI357" i="2"/>
  <c r="AI448" i="2"/>
  <c r="AK448" i="2"/>
  <c r="AL448" i="2"/>
  <c r="AJ448" i="2"/>
  <c r="AI159" i="2"/>
  <c r="AL159" i="2"/>
  <c r="AK159" i="2"/>
  <c r="AJ159" i="2"/>
  <c r="AL141" i="2"/>
  <c r="AK141" i="2"/>
  <c r="AJ141" i="2"/>
  <c r="AI141" i="2"/>
  <c r="AL265" i="2"/>
  <c r="AK265" i="2"/>
  <c r="AJ265" i="2"/>
  <c r="AJ323" i="2"/>
  <c r="AK323" i="2"/>
  <c r="AI323" i="2"/>
  <c r="AL323" i="2"/>
  <c r="AL54" i="2"/>
  <c r="AJ54" i="2"/>
  <c r="AI54" i="2"/>
  <c r="AK54" i="2"/>
  <c r="AL222" i="2"/>
  <c r="AK222" i="2"/>
  <c r="AI222" i="2"/>
  <c r="AJ222" i="2"/>
  <c r="AK440" i="2"/>
  <c r="AL440" i="2"/>
  <c r="AL487" i="2"/>
  <c r="AI487" i="2"/>
  <c r="AK487" i="2"/>
  <c r="AJ487" i="2"/>
  <c r="AK310" i="2"/>
  <c r="AJ310" i="2"/>
  <c r="AL139" i="2"/>
  <c r="AJ139" i="2"/>
  <c r="AK139" i="2"/>
  <c r="AI139" i="2"/>
  <c r="AI100" i="2"/>
  <c r="AL100" i="2"/>
  <c r="AK100" i="2"/>
  <c r="AJ100" i="2"/>
  <c r="AJ431" i="2"/>
  <c r="AI431" i="2"/>
  <c r="AL431" i="2"/>
  <c r="AK431" i="2"/>
  <c r="AL288" i="2"/>
  <c r="AI288" i="2"/>
  <c r="AK288" i="2"/>
  <c r="AJ288" i="2"/>
  <c r="AE347" i="2"/>
  <c r="AH347" i="2" s="1"/>
  <c r="AI63" i="2"/>
  <c r="AK63" i="2"/>
  <c r="AJ63" i="2"/>
  <c r="AL63" i="2"/>
  <c r="AI451" i="2"/>
  <c r="AK451" i="2"/>
  <c r="AJ451" i="2"/>
  <c r="AK338" i="2"/>
  <c r="AJ530" i="2"/>
  <c r="AK654" i="2"/>
  <c r="AJ654" i="2"/>
  <c r="AI654" i="2"/>
  <c r="AL654" i="2"/>
  <c r="AL170" i="2"/>
  <c r="AJ170" i="2"/>
  <c r="AI170" i="2"/>
  <c r="AK170" i="2"/>
  <c r="AK588" i="2"/>
  <c r="AI588" i="2"/>
  <c r="AJ588" i="2"/>
  <c r="AL588" i="2"/>
  <c r="AK161" i="2"/>
  <c r="AJ161" i="2"/>
  <c r="AL161" i="2"/>
  <c r="AI90" i="2"/>
  <c r="AJ90" i="2"/>
  <c r="AK90" i="2"/>
  <c r="AL90" i="2"/>
  <c r="AI568" i="2"/>
  <c r="AJ568" i="2"/>
  <c r="AL568" i="2"/>
  <c r="AK568" i="2"/>
  <c r="AI445" i="2"/>
  <c r="AJ445" i="2"/>
  <c r="AK445" i="2"/>
  <c r="AL445" i="2"/>
  <c r="AI535" i="2"/>
  <c r="AJ535" i="2"/>
  <c r="AJ516" i="2"/>
  <c r="AK516" i="2"/>
  <c r="AI516" i="2"/>
  <c r="AL516" i="2"/>
  <c r="AK368" i="2"/>
  <c r="AJ368" i="2"/>
  <c r="AL368" i="2"/>
  <c r="AJ75" i="2"/>
  <c r="AI75" i="2"/>
  <c r="AL75" i="2"/>
  <c r="AK601" i="2"/>
  <c r="AL601" i="2"/>
  <c r="AI601" i="2"/>
  <c r="AJ601" i="2"/>
  <c r="AK118" i="2"/>
  <c r="AI118" i="2"/>
  <c r="AL118" i="2"/>
  <c r="AJ118" i="2"/>
  <c r="AJ198" i="2"/>
  <c r="AL198" i="2"/>
  <c r="AK198" i="2"/>
  <c r="AL151" i="2"/>
  <c r="AK151" i="2"/>
  <c r="AJ151" i="2"/>
  <c r="AI147" i="2"/>
  <c r="AJ147" i="2"/>
  <c r="AK147" i="2"/>
  <c r="AJ13" i="2"/>
  <c r="AK13" i="2"/>
  <c r="AE623" i="2"/>
  <c r="AH623" i="2" s="1"/>
  <c r="AL157" i="2"/>
  <c r="AI406" i="2"/>
  <c r="AJ406" i="2"/>
  <c r="AI238" i="2"/>
  <c r="AK238" i="2"/>
  <c r="AJ238" i="2"/>
  <c r="AL644" i="2"/>
  <c r="AJ644" i="2"/>
  <c r="AJ635" i="2"/>
  <c r="AI635" i="2"/>
  <c r="AE551" i="2"/>
  <c r="AH551" i="2" s="1"/>
  <c r="AL16" i="2"/>
  <c r="AK332" i="2"/>
  <c r="AJ268" i="2"/>
  <c r="AK635" i="2"/>
  <c r="AK64" i="2"/>
  <c r="AJ64" i="2"/>
  <c r="AL229" i="2"/>
  <c r="AK229" i="2"/>
  <c r="AI229" i="2"/>
  <c r="AJ229" i="2"/>
  <c r="AK61" i="2"/>
  <c r="AJ61" i="2"/>
  <c r="AI61" i="2"/>
  <c r="AL295" i="2"/>
  <c r="AI295" i="2"/>
  <c r="AJ162" i="2"/>
  <c r="AI162" i="2"/>
  <c r="AL162" i="2"/>
  <c r="AK444" i="2"/>
  <c r="AI444" i="2"/>
  <c r="AJ444" i="2"/>
  <c r="AE491" i="2"/>
  <c r="AH491" i="2" s="1"/>
  <c r="AJ103" i="2"/>
  <c r="AK509" i="2"/>
  <c r="AK252" i="2"/>
  <c r="AJ280" i="2"/>
  <c r="AL607" i="2"/>
  <c r="AK607" i="2"/>
  <c r="AJ233" i="2"/>
  <c r="AL233" i="2"/>
  <c r="AK102" i="2"/>
  <c r="AL102" i="2"/>
  <c r="AK514" i="2"/>
  <c r="AI514" i="2"/>
  <c r="AJ638" i="2"/>
  <c r="AK638" i="2"/>
  <c r="AK584" i="2"/>
  <c r="AL584" i="2"/>
  <c r="AI494" i="2"/>
  <c r="AJ494" i="2"/>
  <c r="AE647" i="2"/>
  <c r="AH647" i="2" s="1"/>
  <c r="AE179" i="2"/>
  <c r="AH179" i="2" s="1"/>
  <c r="AE239" i="2"/>
  <c r="AH239" i="2" s="1"/>
  <c r="AL377" i="2"/>
  <c r="AI677" i="2"/>
  <c r="AL385" i="2"/>
  <c r="AK354" i="2"/>
  <c r="AK406" i="2"/>
  <c r="AK112" i="2"/>
  <c r="AJ7" i="2"/>
  <c r="AJ336" i="2"/>
  <c r="AI102" i="2"/>
  <c r="AJ252" i="2"/>
  <c r="AL73" i="2"/>
  <c r="AJ447" i="2"/>
  <c r="AJ613" i="2"/>
  <c r="AI280" i="2"/>
  <c r="AJ102" i="2"/>
  <c r="AK157" i="2"/>
  <c r="AI603" i="2"/>
  <c r="AK606" i="2"/>
  <c r="AI606" i="2"/>
  <c r="AK24" i="2"/>
  <c r="AL24" i="2"/>
  <c r="AI24" i="2"/>
  <c r="AI302" i="2"/>
  <c r="AJ302" i="2"/>
  <c r="AI53" i="2"/>
  <c r="AK53" i="2"/>
  <c r="AJ419" i="2"/>
  <c r="AI419" i="2"/>
  <c r="AK419" i="2"/>
  <c r="AK615" i="2"/>
  <c r="AI615" i="2"/>
  <c r="AJ615" i="2"/>
  <c r="AI585" i="2"/>
  <c r="AK585" i="2"/>
  <c r="AL585" i="2"/>
  <c r="AJ585" i="2"/>
  <c r="AL109" i="2"/>
  <c r="AJ109" i="2"/>
  <c r="AL630" i="2"/>
  <c r="AJ630" i="2"/>
  <c r="AI307" i="2"/>
  <c r="AL307" i="2"/>
  <c r="AJ307" i="2"/>
  <c r="AI316" i="2"/>
  <c r="AK316" i="2"/>
  <c r="AJ489" i="2"/>
  <c r="AI489" i="2"/>
  <c r="AK489" i="2"/>
  <c r="AL380" i="2"/>
  <c r="AK380" i="2"/>
  <c r="AL638" i="2"/>
  <c r="AL61" i="2"/>
  <c r="AK150" i="2"/>
  <c r="AL518" i="2"/>
  <c r="AI638" i="2"/>
  <c r="AI356" i="2"/>
  <c r="AL154" i="2"/>
  <c r="AI363" i="2"/>
  <c r="AK360" i="2"/>
  <c r="AJ16" i="2"/>
  <c r="AK641" i="2"/>
  <c r="AK429" i="2"/>
  <c r="AI453" i="2"/>
  <c r="AK336" i="2"/>
  <c r="AL210" i="2"/>
  <c r="AJ360" i="2"/>
  <c r="AJ113" i="2"/>
  <c r="AI262" i="2"/>
  <c r="AI236" i="2"/>
  <c r="AJ236" i="2"/>
  <c r="AJ315" i="2"/>
  <c r="AK315" i="2"/>
  <c r="AL315" i="2"/>
  <c r="AL5" i="2"/>
  <c r="AK5" i="2"/>
  <c r="AI48" i="2"/>
  <c r="AK48" i="2"/>
  <c r="AI676" i="2"/>
  <c r="AL676" i="2"/>
  <c r="AL386" i="2"/>
  <c r="AJ386" i="2"/>
  <c r="AI82" i="2"/>
  <c r="AL82" i="2"/>
  <c r="AK82" i="2"/>
  <c r="AJ492" i="2"/>
  <c r="AL492" i="2"/>
  <c r="AI26" i="2"/>
  <c r="AL26" i="2"/>
  <c r="AK544" i="2"/>
  <c r="AJ544" i="2"/>
  <c r="AK208" i="2"/>
  <c r="AI208" i="2"/>
  <c r="AL272" i="2"/>
  <c r="AI272" i="2"/>
  <c r="AK272" i="2"/>
  <c r="AJ272" i="2"/>
  <c r="AK550" i="2"/>
  <c r="AI550" i="2"/>
  <c r="AJ503" i="2"/>
  <c r="AL503" i="2"/>
  <c r="AL300" i="2"/>
  <c r="AI300" i="2"/>
  <c r="AL257" i="2"/>
  <c r="AI257" i="2"/>
  <c r="AE395" i="2"/>
  <c r="AH395" i="2" s="1"/>
  <c r="AI540" i="2"/>
  <c r="AJ540" i="2"/>
  <c r="AI269" i="2"/>
  <c r="AK269" i="2"/>
  <c r="AJ14" i="2"/>
  <c r="AJ641" i="2"/>
  <c r="AK540" i="2"/>
  <c r="AK665" i="2"/>
  <c r="AJ665" i="2"/>
  <c r="AL665" i="2"/>
  <c r="AI202" i="2"/>
  <c r="AL202" i="2"/>
  <c r="AI648" i="2"/>
  <c r="AJ648" i="2"/>
  <c r="AJ389" i="2"/>
  <c r="AK389" i="2"/>
  <c r="AL389" i="2"/>
  <c r="AL402" i="2"/>
  <c r="AK613" i="2"/>
  <c r="AI613" i="2"/>
  <c r="AE59" i="2"/>
  <c r="AH59" i="2" s="1"/>
  <c r="AL20" i="2"/>
  <c r="AK264" i="2"/>
  <c r="AL646" i="2"/>
  <c r="AL332" i="2"/>
  <c r="AL514" i="2"/>
  <c r="AL549" i="2"/>
  <c r="AK202" i="2"/>
  <c r="AI7" i="2"/>
  <c r="AI336" i="2"/>
  <c r="AJ257" i="2"/>
  <c r="AI157" i="2"/>
  <c r="AJ117" i="2"/>
  <c r="AL117" i="2"/>
  <c r="AJ329" i="2"/>
  <c r="AI329" i="2"/>
  <c r="AL246" i="2"/>
  <c r="AI246" i="2"/>
  <c r="AJ246" i="2"/>
  <c r="AL317" i="2"/>
  <c r="AI317" i="2"/>
  <c r="AJ235" i="2"/>
  <c r="AI235" i="2"/>
  <c r="AK235" i="2"/>
  <c r="AK114" i="2"/>
  <c r="AI114" i="2"/>
  <c r="AI237" i="2"/>
  <c r="AK237" i="2"/>
  <c r="AL182" i="2"/>
  <c r="AI182" i="2"/>
  <c r="AL204" i="2"/>
  <c r="AI204" i="2"/>
  <c r="AK204" i="2"/>
  <c r="AI493" i="2"/>
  <c r="AK493" i="2"/>
  <c r="AL455" i="2"/>
  <c r="AI455" i="2"/>
  <c r="AJ455" i="2"/>
  <c r="AJ156" i="2"/>
  <c r="AL156" i="2"/>
  <c r="AI4" i="2"/>
  <c r="AJ4" i="2"/>
  <c r="AJ343" i="2"/>
  <c r="AI343" i="2"/>
  <c r="AI381" i="2"/>
  <c r="AK381" i="2"/>
  <c r="AI663" i="2"/>
  <c r="AJ663" i="2"/>
  <c r="AL616" i="2"/>
  <c r="AI616" i="2"/>
  <c r="AL661" i="2"/>
  <c r="AI661" i="2"/>
  <c r="AL51" i="2"/>
  <c r="AI51" i="2"/>
  <c r="AK678" i="2"/>
  <c r="AI678" i="2"/>
  <c r="AE364" i="2"/>
  <c r="AH364" i="2" s="1"/>
  <c r="AL282" i="2"/>
  <c r="AJ282" i="2"/>
  <c r="AI284" i="2"/>
  <c r="AK284" i="2"/>
  <c r="AI45" i="2"/>
  <c r="AL45" i="2"/>
  <c r="AE47" i="2"/>
  <c r="AH47" i="2" s="1"/>
  <c r="AI285" i="2"/>
  <c r="AJ285" i="2"/>
  <c r="AI138" i="2"/>
  <c r="AL138" i="2"/>
  <c r="AK37" i="2"/>
  <c r="AI37" i="2"/>
  <c r="AJ37" i="2"/>
  <c r="AL553" i="2"/>
  <c r="AI553" i="2"/>
  <c r="AE496" i="2"/>
  <c r="AH496" i="2" s="1"/>
  <c r="AI360" i="2"/>
  <c r="AL7" i="2"/>
  <c r="AK268" i="2"/>
  <c r="AJ40" i="2"/>
  <c r="AL40" i="2"/>
  <c r="AE599" i="2"/>
  <c r="AH599" i="2" s="1"/>
  <c r="AJ678" i="2"/>
  <c r="AK646" i="2"/>
  <c r="AE34" i="2"/>
  <c r="AH34" i="2" s="1"/>
  <c r="AL268" i="2"/>
  <c r="AL147" i="2"/>
  <c r="AK356" i="2"/>
  <c r="AL284" i="2"/>
  <c r="AL168" i="2"/>
  <c r="AJ269" i="2"/>
  <c r="AI644" i="2"/>
  <c r="AK640" i="2"/>
  <c r="AI402" i="2"/>
  <c r="AK73" i="2"/>
  <c r="AJ125" i="2"/>
  <c r="AL244" i="2"/>
  <c r="AL88" i="2"/>
  <c r="AJ536" i="2"/>
  <c r="AK20" i="2"/>
  <c r="AK494" i="2"/>
  <c r="AK427" i="2"/>
  <c r="AL427" i="2"/>
  <c r="AL97" i="2"/>
  <c r="AJ97" i="2"/>
  <c r="AI97" i="2"/>
  <c r="AI105" i="2"/>
  <c r="AK105" i="2"/>
  <c r="AL105" i="2"/>
  <c r="AL173" i="2"/>
  <c r="AI173" i="2"/>
  <c r="AJ279" i="2"/>
  <c r="AI279" i="2"/>
  <c r="AK221" i="2"/>
  <c r="AI221" i="2"/>
  <c r="AI197" i="2"/>
  <c r="AK197" i="2"/>
  <c r="AL197" i="2"/>
  <c r="AI115" i="2"/>
  <c r="AK115" i="2"/>
  <c r="AL115" i="2"/>
  <c r="AL567" i="2"/>
  <c r="AI567" i="2"/>
  <c r="AJ62" i="2"/>
  <c r="AL62" i="2"/>
  <c r="AL404" i="2"/>
  <c r="AK404" i="2"/>
  <c r="AK400" i="2"/>
  <c r="AL400" i="2"/>
  <c r="AK263" i="2"/>
  <c r="AI263" i="2"/>
  <c r="AK604" i="2"/>
  <c r="AI604" i="2"/>
  <c r="AJ501" i="2"/>
  <c r="AL501" i="2"/>
  <c r="AK501" i="2"/>
  <c r="AI340" i="2"/>
  <c r="AK340" i="2"/>
  <c r="AL205" i="2"/>
  <c r="AI205" i="2"/>
  <c r="AJ205" i="2"/>
  <c r="AJ397" i="2"/>
  <c r="AL397" i="2"/>
  <c r="AI397" i="2"/>
  <c r="AL532" i="2"/>
  <c r="AK533" i="2"/>
  <c r="AJ533" i="2"/>
  <c r="AL103" i="2"/>
  <c r="AI151" i="2"/>
  <c r="AK617" i="2"/>
  <c r="AI617" i="2"/>
  <c r="AL247" i="2"/>
  <c r="AK247" i="2"/>
  <c r="AI50" i="2"/>
  <c r="AJ50" i="2"/>
  <c r="AK214" i="2"/>
  <c r="AI64" i="2"/>
  <c r="AE443" i="2"/>
  <c r="AH443" i="2" s="1"/>
  <c r="AJ356" i="2"/>
  <c r="AL112" i="2"/>
  <c r="AK50" i="2"/>
  <c r="AK648" i="2"/>
  <c r="AK45" i="2"/>
  <c r="AE275" i="2"/>
  <c r="AH275" i="2" s="1"/>
  <c r="B3" i="9"/>
  <c r="B7" i="9"/>
  <c r="B9" i="9"/>
  <c r="B6" i="9"/>
  <c r="B8" i="9"/>
  <c r="B4" i="9"/>
  <c r="AE2" i="2"/>
  <c r="AH2" i="2" s="1"/>
  <c r="B10" i="9"/>
  <c r="B5" i="9"/>
  <c r="AJ475" i="2"/>
  <c r="AE71" i="2"/>
  <c r="AH71" i="2" s="1"/>
  <c r="AE407" i="2"/>
  <c r="AH407" i="2" s="1"/>
  <c r="AK603" i="2"/>
  <c r="AJ77" i="2"/>
  <c r="AJ130" i="2"/>
  <c r="AK40" i="2"/>
  <c r="AL470" i="2"/>
  <c r="AJ52" i="2"/>
  <c r="AK470" i="2"/>
  <c r="AJ385" i="2"/>
  <c r="AJ617" i="2"/>
  <c r="AI103" i="2"/>
  <c r="AL238" i="2"/>
  <c r="AK244" i="2"/>
  <c r="AL538" i="2"/>
  <c r="AK548" i="2"/>
  <c r="AJ548" i="2"/>
  <c r="AI548" i="2"/>
  <c r="AJ41" i="2"/>
  <c r="AK41" i="2"/>
  <c r="AL529" i="2"/>
  <c r="AI529" i="2"/>
  <c r="AK83" i="2"/>
  <c r="AI83" i="2"/>
  <c r="AK666" i="2"/>
  <c r="AJ666" i="2"/>
  <c r="AL122" i="2"/>
  <c r="AK122" i="2"/>
  <c r="AJ122" i="2"/>
  <c r="AL276" i="2"/>
  <c r="AJ276" i="2"/>
  <c r="AK29" i="2"/>
  <c r="AL29" i="2"/>
  <c r="AI29" i="2"/>
  <c r="AK188" i="2"/>
  <c r="AL188" i="2"/>
  <c r="AK133" i="2"/>
  <c r="AJ133" i="2"/>
  <c r="AI133" i="2"/>
  <c r="AL479" i="2"/>
  <c r="AJ479" i="2"/>
  <c r="AJ506" i="2"/>
  <c r="AL506" i="2"/>
  <c r="AI319" i="2"/>
  <c r="AJ319" i="2"/>
  <c r="AL319" i="2"/>
  <c r="AK319" i="2"/>
  <c r="AJ253" i="2"/>
  <c r="AK253" i="2"/>
  <c r="AI541" i="2"/>
  <c r="AK541" i="2"/>
  <c r="AJ462" i="2"/>
  <c r="AK462" i="2"/>
  <c r="AK620" i="2"/>
  <c r="AL620" i="2"/>
  <c r="AK414" i="2"/>
  <c r="AJ414" i="2"/>
  <c r="AL435" i="2"/>
  <c r="AK435" i="2"/>
  <c r="AI168" i="2"/>
  <c r="AK168" i="2"/>
  <c r="AL164" i="2"/>
  <c r="AI164" i="2"/>
  <c r="AK230" i="2"/>
  <c r="AL230" i="2"/>
  <c r="AL328" i="2"/>
  <c r="AJ328" i="2"/>
  <c r="AL354" i="2"/>
  <c r="AI354" i="2"/>
  <c r="AE11" i="2"/>
  <c r="AH11" i="2" s="1"/>
  <c r="AL550" i="2"/>
  <c r="AK564" i="2"/>
  <c r="AI70" i="2"/>
  <c r="AK70" i="2"/>
  <c r="AL70" i="2"/>
  <c r="AI344" i="2"/>
  <c r="AJ344" i="2"/>
  <c r="AE611" i="2"/>
  <c r="AH611" i="2" s="1"/>
  <c r="AK125" i="2"/>
  <c r="AK553" i="2"/>
  <c r="AJ295" i="2"/>
  <c r="AK162" i="2"/>
  <c r="AE95" i="2"/>
  <c r="AH95" i="2" s="1"/>
  <c r="AE671" i="2"/>
  <c r="AH671" i="2" s="1"/>
  <c r="AI88" i="2"/>
  <c r="AJ213" i="2"/>
  <c r="AL603" i="2"/>
  <c r="AJ550" i="2"/>
  <c r="AK51" i="2"/>
  <c r="AI475" i="2"/>
  <c r="AJ332" i="2"/>
  <c r="AK560" i="2"/>
  <c r="AJ514" i="2"/>
  <c r="AL213" i="2"/>
  <c r="AL269" i="2"/>
  <c r="AL274" i="2"/>
  <c r="AL280" i="2"/>
  <c r="AK164" i="2"/>
  <c r="AK300" i="2"/>
  <c r="AJ169" i="2"/>
  <c r="AI607" i="2"/>
  <c r="AL77" i="2"/>
  <c r="AJ677" i="2"/>
  <c r="AJ394" i="2"/>
  <c r="AJ658" i="2"/>
  <c r="AK344" i="2"/>
  <c r="AL536" i="2"/>
  <c r="AI110" i="2"/>
  <c r="AK110" i="2"/>
  <c r="AK632" i="2"/>
  <c r="AJ632" i="2"/>
  <c r="AL632" i="2"/>
  <c r="AJ410" i="2"/>
  <c r="AI410" i="2"/>
  <c r="AL531" i="2"/>
  <c r="AI531" i="2"/>
  <c r="AI227" i="2"/>
  <c r="AK227" i="2"/>
  <c r="AK212" i="2"/>
  <c r="AI212" i="2"/>
  <c r="AL76" i="2"/>
  <c r="AJ76" i="2"/>
  <c r="AI376" i="2"/>
  <c r="AK376" i="2"/>
  <c r="AK578" i="2"/>
  <c r="AJ578" i="2"/>
  <c r="AK320" i="2"/>
  <c r="AI320" i="2"/>
  <c r="AJ98" i="2"/>
  <c r="AL98" i="2"/>
  <c r="AK98" i="2"/>
  <c r="AL308" i="2"/>
  <c r="AK308" i="2"/>
  <c r="AL153" i="2"/>
  <c r="AK153" i="2"/>
  <c r="AL390" i="2"/>
  <c r="AJ390" i="2"/>
  <c r="AK390" i="2"/>
  <c r="AK525" i="2"/>
  <c r="AL525" i="2"/>
  <c r="AI294" i="2"/>
  <c r="AJ294" i="2"/>
  <c r="AL294" i="2"/>
  <c r="AK294" i="2"/>
  <c r="AK596" i="2"/>
  <c r="AL596" i="2"/>
  <c r="AL335" i="2"/>
  <c r="AK335" i="2"/>
  <c r="AK311" i="2"/>
  <c r="AL311" i="2"/>
  <c r="AK477" i="2"/>
  <c r="AI477" i="2"/>
  <c r="AL477" i="2"/>
  <c r="AJ463" i="2"/>
  <c r="AL463" i="2"/>
  <c r="AI463" i="2"/>
  <c r="AL193" i="2"/>
  <c r="AJ193" i="2"/>
  <c r="AK478" i="2"/>
  <c r="AI478" i="2"/>
  <c r="AL478" i="2"/>
  <c r="AK682" i="2"/>
  <c r="AL682" i="2"/>
  <c r="AI12" i="2"/>
  <c r="AK12" i="2"/>
  <c r="AL378" i="2"/>
  <c r="AK378" i="2"/>
  <c r="AJ148" i="2"/>
  <c r="AL148" i="2"/>
  <c r="AL480" i="2"/>
  <c r="AI219" i="2"/>
  <c r="AK219" i="2"/>
  <c r="AL296" i="2"/>
  <c r="AJ296" i="2"/>
  <c r="AK366" i="2"/>
  <c r="AJ366" i="2"/>
  <c r="AL358" i="2"/>
  <c r="AJ74" i="2"/>
  <c r="AI74" i="2"/>
  <c r="AL74" i="2"/>
  <c r="AK74" i="2"/>
  <c r="AE575" i="2"/>
  <c r="AH575" i="2" s="1"/>
  <c r="AJ575" i="2" s="1"/>
  <c r="AE299" i="2"/>
  <c r="AH299" i="2" s="1"/>
  <c r="AE119" i="2"/>
  <c r="AH119" i="2" s="1"/>
  <c r="AJ305" i="2"/>
  <c r="AJ370" i="2"/>
  <c r="AJ46" i="2"/>
  <c r="AJ330" i="2"/>
  <c r="AK497" i="2"/>
  <c r="AJ497" i="2"/>
  <c r="AJ207" i="2"/>
  <c r="AL207" i="2"/>
  <c r="Z2038" i="2"/>
  <c r="Z2037" i="2"/>
  <c r="Z2035" i="2"/>
  <c r="Z2036" i="2"/>
  <c r="Z2034" i="2"/>
  <c r="Z2033" i="2"/>
  <c r="Z2032" i="2"/>
  <c r="Z2031" i="2"/>
  <c r="Z2030" i="2"/>
  <c r="Z2029" i="2"/>
  <c r="Z2028" i="2"/>
  <c r="Z2027" i="2"/>
  <c r="Z2025" i="2"/>
  <c r="Z2026" i="2"/>
  <c r="Z2024" i="2"/>
  <c r="Z2023" i="2"/>
  <c r="Z685" i="2"/>
  <c r="Z1168" i="2"/>
  <c r="Z991" i="2"/>
  <c r="Z936" i="2"/>
  <c r="Z1284" i="2"/>
  <c r="Z1548" i="2"/>
  <c r="Z1920" i="2"/>
  <c r="Z703" i="2"/>
  <c r="Z792" i="2"/>
  <c r="Z1140" i="2"/>
  <c r="Z1980" i="2"/>
  <c r="Z900" i="2"/>
  <c r="Z1080" i="2"/>
  <c r="Z1164" i="2"/>
  <c r="Z1404" i="2"/>
  <c r="Z1560" i="2"/>
  <c r="Z1608" i="2"/>
  <c r="Z1716" i="2"/>
  <c r="Z1872" i="2"/>
  <c r="Z1950" i="2"/>
  <c r="Z1272" i="2"/>
  <c r="Z1452" i="2"/>
  <c r="Z1260" i="2"/>
  <c r="Z1488" i="2"/>
  <c r="Z1986" i="2"/>
  <c r="Z720" i="2"/>
  <c r="Z780" i="2"/>
  <c r="Z1128" i="2"/>
  <c r="Z1279" i="2"/>
  <c r="Z1296" i="2"/>
  <c r="Z708" i="2"/>
  <c r="Z840" i="2"/>
  <c r="Z1308" i="2"/>
  <c r="Z1500" i="2"/>
  <c r="Z1686" i="2"/>
  <c r="Z1992" i="2"/>
  <c r="Z984" i="2"/>
  <c r="Z1207" i="2"/>
  <c r="Z1572" i="2"/>
  <c r="Z1596" i="2"/>
  <c r="Z2016" i="2"/>
  <c r="Z1068" i="2"/>
  <c r="Z1584" i="2"/>
  <c r="Z2004" i="2"/>
  <c r="Z1578" i="2"/>
  <c r="Z1188" i="2"/>
  <c r="Z1344" i="2"/>
  <c r="Z1428" i="2"/>
  <c r="Z1728" i="2"/>
  <c r="Z1914" i="2"/>
  <c r="Z1884" i="2"/>
  <c r="Z1176" i="2"/>
  <c r="Z1440" i="2"/>
  <c r="Z1860" i="2"/>
  <c r="Z1351" i="2"/>
  <c r="Z1464" i="2"/>
  <c r="Z1135" i="2"/>
  <c r="Z1224" i="2"/>
  <c r="Z1356" i="2"/>
  <c r="Z996" i="2"/>
  <c r="Z1836" i="2"/>
  <c r="Z1320" i="2"/>
  <c r="Z1776" i="2"/>
  <c r="Z1416" i="2"/>
  <c r="Z847" i="2"/>
  <c r="Z1740" i="2"/>
  <c r="Z1926" i="2"/>
  <c r="Z864" i="2"/>
  <c r="Z1398" i="2"/>
  <c r="Z1687" i="2"/>
  <c r="Z1330" i="2"/>
  <c r="Z1246" i="2"/>
  <c r="Z1902" i="2"/>
  <c r="Z919" i="2"/>
  <c r="Z1567" i="2"/>
  <c r="Z1171" i="2"/>
  <c r="Z1502" i="2"/>
  <c r="Z2006" i="2"/>
  <c r="Z1975" i="2"/>
  <c r="Z1919" i="2"/>
  <c r="Z1652" i="2"/>
  <c r="Z1364" i="2"/>
  <c r="Z817" i="2"/>
  <c r="Z1423" i="2"/>
  <c r="Z1495" i="2"/>
  <c r="Z899" i="2"/>
  <c r="Z802" i="2"/>
  <c r="Z781" i="2"/>
  <c r="Z907" i="2"/>
  <c r="Z912" i="2"/>
  <c r="Z1106" i="2"/>
  <c r="Z1387" i="2"/>
  <c r="Z806" i="2"/>
  <c r="Z962" i="2"/>
  <c r="Z1483" i="2"/>
  <c r="Z1879" i="2"/>
  <c r="Z803" i="2"/>
  <c r="Z1976" i="2"/>
  <c r="Z1129" i="2"/>
  <c r="Z1022" i="2"/>
  <c r="Z1591" i="2"/>
  <c r="Z1850" i="2"/>
  <c r="Z2018" i="2"/>
  <c r="Z914" i="2"/>
  <c r="Z1807" i="2"/>
  <c r="Z1250" i="2"/>
  <c r="Z1838" i="2"/>
  <c r="Z1843" i="2"/>
  <c r="Z1007" i="2"/>
  <c r="Z775" i="2"/>
  <c r="Z1472" i="2"/>
  <c r="Z1076" i="2"/>
  <c r="Z2002" i="2"/>
  <c r="Z1620" i="2"/>
  <c r="Z1634" i="2"/>
  <c r="Z1116" i="2"/>
  <c r="Z973" i="2"/>
  <c r="Z1978" i="2"/>
  <c r="Z1104" i="2"/>
  <c r="Z972" i="2"/>
  <c r="Z1981" i="2"/>
  <c r="Z1147" i="2"/>
  <c r="Z1063" i="2"/>
  <c r="Z828" i="2"/>
  <c r="Z1855" i="2"/>
  <c r="Z1999" i="2"/>
  <c r="Z1927" i="2"/>
  <c r="Z925" i="2"/>
  <c r="Z1056" i="2"/>
  <c r="Z1711" i="2"/>
  <c r="Z1783" i="2"/>
  <c r="Z1639" i="2"/>
  <c r="Z1388" i="2"/>
  <c r="Z1039" i="2"/>
  <c r="Z1117" i="2"/>
  <c r="Z1339" i="2"/>
  <c r="Z895" i="2"/>
  <c r="Z859" i="2"/>
  <c r="Z1964" i="2"/>
  <c r="Z1592" i="2"/>
  <c r="Z1200" i="2"/>
  <c r="Z788" i="2"/>
  <c r="Z1316" i="2"/>
  <c r="Z1141" i="2"/>
  <c r="Z1672" i="2"/>
  <c r="Z1730" i="2"/>
  <c r="Z1543" i="2"/>
  <c r="Z1885" i="2"/>
  <c r="Z1808" i="2"/>
  <c r="Z762" i="2"/>
  <c r="Z1899" i="2"/>
  <c r="Z932" i="2"/>
  <c r="Z1660" i="2"/>
  <c r="Z1229" i="2"/>
  <c r="Z1969" i="2"/>
  <c r="Z1510" i="2"/>
  <c r="Z1939" i="2"/>
  <c r="Z1196" i="2"/>
  <c r="Z1911" i="2"/>
  <c r="Z1676" i="2"/>
  <c r="Z1244" i="2"/>
  <c r="Z1699" i="2"/>
  <c r="Z918" i="2"/>
  <c r="Z821" i="2"/>
  <c r="Z1485" i="2"/>
  <c r="Z1544" i="2"/>
  <c r="Z846" i="2"/>
  <c r="Z2007" i="2"/>
  <c r="Z1301" i="2"/>
  <c r="Z1646" i="2"/>
  <c r="Z1568" i="2"/>
  <c r="Z790" i="2"/>
  <c r="Z1355" i="2"/>
  <c r="Z763" i="2"/>
  <c r="Z1447" i="2"/>
  <c r="Z1554" i="2"/>
  <c r="Z873" i="2"/>
  <c r="Z1414" i="2"/>
  <c r="Z1979" i="2"/>
  <c r="Z1651" i="2"/>
  <c r="Z963" i="2"/>
  <c r="Z1612" i="2"/>
  <c r="Z1130" i="2"/>
  <c r="Z1551" i="2"/>
  <c r="Z1016" i="2"/>
  <c r="Z699" i="2"/>
  <c r="Z1252" i="2"/>
  <c r="Z1465" i="2"/>
  <c r="Z1814" i="2"/>
  <c r="Z897" i="2"/>
  <c r="Z1438" i="2"/>
  <c r="Z1327" i="2"/>
  <c r="Z1881" i="2"/>
  <c r="Z1127" i="2"/>
  <c r="Z1363" i="2"/>
  <c r="Z1820" i="2"/>
  <c r="Z1162" i="2"/>
  <c r="Z1715" i="2"/>
  <c r="Z816" i="2"/>
  <c r="Z809" i="2"/>
  <c r="Z1638" i="2"/>
  <c r="Z1905" i="2"/>
  <c r="Z1151" i="2"/>
  <c r="Z1961" i="2"/>
  <c r="Z1907" i="2"/>
  <c r="Z915" i="2"/>
  <c r="Z1540" i="2"/>
  <c r="Z1741" i="2"/>
  <c r="Z1173" i="2"/>
  <c r="Z1690" i="2"/>
  <c r="Z1697" i="2"/>
  <c r="Z1971" i="2"/>
  <c r="Z1158" i="2"/>
  <c r="Z988" i="2"/>
  <c r="Z1225" i="2"/>
  <c r="Z1256" i="2"/>
  <c r="Z1941" i="2"/>
  <c r="Z1187" i="2"/>
  <c r="Z1087" i="2"/>
  <c r="Z733" i="2"/>
  <c r="Z939" i="2"/>
  <c r="Z878" i="2"/>
  <c r="Z1897" i="2"/>
  <c r="Z1085" i="2"/>
  <c r="Z1946" i="2"/>
  <c r="Z1735" i="2"/>
  <c r="Z913" i="2"/>
  <c r="Z1723" i="2"/>
  <c r="Z942" i="2"/>
  <c r="Z748" i="2"/>
  <c r="Z1220" i="2"/>
  <c r="Z929" i="2"/>
  <c r="Z774" i="2"/>
  <c r="Z1070" i="2"/>
  <c r="Z1678" i="2"/>
  <c r="Z1694" i="2"/>
  <c r="Z1952" i="2"/>
  <c r="Z952" i="2"/>
  <c r="Z813" i="2"/>
  <c r="Z1856" i="2"/>
  <c r="Z867" i="2"/>
  <c r="Z879" i="2"/>
  <c r="Z1189" i="2"/>
  <c r="Z1917" i="2"/>
  <c r="Z739" i="2"/>
  <c r="Z1014" i="2"/>
  <c r="Z820" i="2"/>
  <c r="Z1057" i="2"/>
  <c r="Z1862" i="2"/>
  <c r="Z1748" i="2"/>
  <c r="Z946" i="2"/>
  <c r="Z1499" i="2"/>
  <c r="Z943" i="2"/>
  <c r="Z1410" i="2"/>
  <c r="Z1722" i="2"/>
  <c r="Z1065" i="2"/>
  <c r="Z1582" i="2"/>
  <c r="Z1684" i="2"/>
  <c r="Z1831" i="2"/>
  <c r="Z1107" i="2"/>
  <c r="Z1768" i="2"/>
  <c r="Z865" i="2"/>
  <c r="Z1695" i="2"/>
  <c r="Z1160" i="2"/>
  <c r="Z843" i="2"/>
  <c r="Z1456" i="2"/>
  <c r="Z1657" i="2"/>
  <c r="Z1590" i="2"/>
  <c r="Z1101" i="2"/>
  <c r="Z1606" i="2"/>
  <c r="Z1507" i="2"/>
  <c r="Z706" i="2"/>
  <c r="Z1271" i="2"/>
  <c r="Z1044" i="2"/>
  <c r="Z789" i="2"/>
  <c r="Z1318" i="2"/>
  <c r="Z1883" i="2"/>
  <c r="Z948" i="2"/>
  <c r="Z953" i="2"/>
  <c r="Z1794" i="2"/>
  <c r="Z730" i="2"/>
  <c r="Z1295" i="2"/>
  <c r="Z691" i="2"/>
  <c r="Z1829" i="2"/>
  <c r="Z1059" i="2"/>
  <c r="Z1720" i="2"/>
  <c r="Z1717" i="2"/>
  <c r="Z1353" i="2"/>
  <c r="Z1846" i="2"/>
  <c r="Z1841" i="2"/>
  <c r="Z1163" i="2"/>
  <c r="Z1326" i="2"/>
  <c r="Z1180" i="2"/>
  <c r="Z1381" i="2"/>
  <c r="Z1400" i="2"/>
  <c r="Z766" i="2"/>
  <c r="Z1331" i="2"/>
  <c r="Z1255" i="2"/>
  <c r="Z1685" i="2"/>
  <c r="Z1083" i="2"/>
  <c r="Z1744" i="2"/>
  <c r="Z2005" i="2"/>
  <c r="Z705" i="2"/>
  <c r="Z1222" i="2"/>
  <c r="Z1787" i="2"/>
  <c r="Z1536" i="2"/>
  <c r="Z1444" i="2"/>
  <c r="Z1645" i="2"/>
  <c r="Z1089" i="2"/>
  <c r="Z1594" i="2"/>
  <c r="Z1469" i="2"/>
  <c r="Z1644" i="2"/>
  <c r="Z1481" i="2"/>
  <c r="Z1514" i="2"/>
  <c r="Z1178" i="2"/>
  <c r="Z1153" i="2"/>
  <c r="Z1069" i="2"/>
  <c r="Z1903" i="2"/>
  <c r="Z1254" i="2"/>
  <c r="Z937" i="2"/>
  <c r="Z1110" i="2"/>
  <c r="Z940" i="2"/>
  <c r="Z1490" i="2"/>
  <c r="Z1321" i="2"/>
  <c r="Z1302" i="2"/>
  <c r="Z1370" i="2"/>
  <c r="Z1834" i="2"/>
  <c r="Z906" i="2"/>
  <c r="Z1531" i="2"/>
  <c r="Z1516" i="2"/>
  <c r="Z1341" i="2"/>
  <c r="Z2012" i="2"/>
  <c r="Z1587" i="2"/>
  <c r="Z1599" i="2"/>
  <c r="Z1729" i="2"/>
  <c r="Z1186" i="2"/>
  <c r="Z1435" i="2"/>
  <c r="Z1182" i="2"/>
  <c r="Z1012" i="2"/>
  <c r="Z1249" i="2"/>
  <c r="Z1959" i="2"/>
  <c r="Z1892" i="2"/>
  <c r="Z1090" i="2"/>
  <c r="Z1643" i="2"/>
  <c r="Z1111" i="2"/>
  <c r="Z1025" i="2"/>
  <c r="Z704" i="2"/>
  <c r="Z1221" i="2"/>
  <c r="Z1738" i="2"/>
  <c r="Z1457" i="2"/>
  <c r="Z1700" i="2"/>
  <c r="Z1251" i="2"/>
  <c r="Z1912" i="2"/>
  <c r="Z690" i="2"/>
  <c r="Z1839" i="2"/>
  <c r="Z1448" i="2"/>
  <c r="Z987" i="2"/>
  <c r="Z1636" i="2"/>
  <c r="Z1837" i="2"/>
  <c r="Z1746" i="2"/>
  <c r="Z1245" i="2"/>
  <c r="Z1762" i="2"/>
  <c r="Z1675" i="2"/>
  <c r="Z862" i="2"/>
  <c r="Z1415" i="2"/>
  <c r="Z1476" i="2"/>
  <c r="Z1166" i="2"/>
  <c r="Z1422" i="2"/>
  <c r="Z1525" i="2"/>
  <c r="Z764" i="2"/>
  <c r="Z1380" i="2"/>
  <c r="Z1155" i="2"/>
  <c r="Z1098" i="2"/>
  <c r="Z1290" i="2"/>
  <c r="Z1132" i="2"/>
  <c r="Z1934" i="2"/>
  <c r="Z1322" i="2"/>
  <c r="Z1047" i="2"/>
  <c r="Z1970" i="2"/>
  <c r="Z1990" i="2"/>
  <c r="Z1011" i="2"/>
  <c r="Z750" i="2"/>
  <c r="Z2020" i="2"/>
  <c r="Z898" i="2"/>
  <c r="Z1826" i="2"/>
  <c r="Z1096" i="2"/>
  <c r="Z1300" i="2"/>
  <c r="Z782" i="2"/>
  <c r="Z985" i="2"/>
  <c r="Z1603" i="2"/>
  <c r="Z1350" i="2"/>
  <c r="Z1204" i="2"/>
  <c r="Z1405" i="2"/>
  <c r="Z1909" i="2"/>
  <c r="Z717" i="2"/>
  <c r="Z1234" i="2"/>
  <c r="Z1799" i="2"/>
  <c r="Z1291" i="2"/>
  <c r="Z1313" i="2"/>
  <c r="Z848" i="2"/>
  <c r="Z1401" i="2"/>
  <c r="Z1894" i="2"/>
  <c r="Z1601" i="2"/>
  <c r="Z1406" i="2"/>
  <c r="Z1395" i="2"/>
  <c r="Z737" i="2"/>
  <c r="Z870" i="2"/>
  <c r="Z710" i="2"/>
  <c r="Z1358" i="2"/>
  <c r="Z1131" i="2"/>
  <c r="Z1792" i="2"/>
  <c r="Z722" i="2"/>
  <c r="Z728" i="2"/>
  <c r="Z1425" i="2"/>
  <c r="Z1918" i="2"/>
  <c r="Z1867" i="2"/>
  <c r="Z1006" i="2"/>
  <c r="Z1559" i="2"/>
  <c r="Z1956" i="2"/>
  <c r="Z1137" i="2"/>
  <c r="Z1654" i="2"/>
  <c r="Z976" i="2"/>
  <c r="Z1812" i="2"/>
  <c r="Z1241" i="2"/>
  <c r="Z1832" i="2"/>
  <c r="Z1030" i="2"/>
  <c r="Z1583" i="2"/>
  <c r="Z1219" i="2"/>
  <c r="Z732" i="2"/>
  <c r="Z1347" i="2"/>
  <c r="Z689" i="2"/>
  <c r="Z1662" i="2"/>
  <c r="Z1641" i="2"/>
  <c r="Z839" i="2"/>
  <c r="Z727" i="2"/>
  <c r="Z1541" i="2"/>
  <c r="Z927" i="2"/>
  <c r="Z1552" i="2"/>
  <c r="Z1765" i="2"/>
  <c r="Z1868" i="2"/>
  <c r="Z1066" i="2"/>
  <c r="Z1619" i="2"/>
  <c r="Z1360" i="2"/>
  <c r="Z1092" i="2"/>
  <c r="Z1371" i="2"/>
  <c r="Z713" i="2"/>
  <c r="Z1530" i="2"/>
  <c r="Z1017" i="2"/>
  <c r="Z1546" i="2"/>
  <c r="Z1577" i="2"/>
  <c r="Z1120" i="2"/>
  <c r="Z1780" i="2"/>
  <c r="Z834" i="2"/>
  <c r="Z1413" i="2"/>
  <c r="Z1906" i="2"/>
  <c r="Z1757" i="2"/>
  <c r="Z1441" i="2"/>
  <c r="Z811" i="2"/>
  <c r="Z1913" i="2"/>
  <c r="Z1143" i="2"/>
  <c r="Z1804" i="2"/>
  <c r="Z1434" i="2"/>
  <c r="Z1257" i="2"/>
  <c r="Z1786" i="2"/>
  <c r="Z1493" i="2"/>
  <c r="Z1656" i="2"/>
  <c r="Z1526" i="2"/>
  <c r="Z896" i="2"/>
  <c r="Z1693" i="2"/>
  <c r="Z920" i="2"/>
  <c r="Z1632" i="2"/>
  <c r="Z1288" i="2"/>
  <c r="Z1167" i="2"/>
  <c r="Z747" i="2"/>
  <c r="Z770" i="2"/>
  <c r="Z1555" i="2"/>
  <c r="Z1446" i="2"/>
  <c r="Z1335" i="2"/>
  <c r="Z944" i="2"/>
  <c r="Z827" i="2"/>
  <c r="Z1731" i="2"/>
  <c r="Z1023" i="2"/>
  <c r="Z1109" i="2"/>
  <c r="Z1354" i="2"/>
  <c r="Z1411" i="2"/>
  <c r="Z1972" i="2"/>
  <c r="Z941" i="2"/>
  <c r="Z1214" i="2"/>
  <c r="Z938" i="2"/>
  <c r="Z1795" i="2"/>
  <c r="Z807" i="2"/>
  <c r="Z1420" i="2"/>
  <c r="Z1418" i="2"/>
  <c r="Z1484" i="2"/>
  <c r="Z1933" i="2"/>
  <c r="Z1064" i="2"/>
  <c r="Z1764" i="2"/>
  <c r="Z785" i="2"/>
  <c r="Z1887" i="2"/>
  <c r="Z891" i="2"/>
  <c r="Z1058" i="2"/>
  <c r="Z1747" i="2"/>
  <c r="Z1628" i="2"/>
  <c r="Z1623" i="2"/>
  <c r="Z1376" i="2"/>
  <c r="Z995" i="2"/>
  <c r="Z904" i="2"/>
  <c r="Z1743" i="2"/>
  <c r="Z1397" i="2"/>
  <c r="Z794" i="2"/>
  <c r="Z1771" i="2"/>
  <c r="Z1217" i="2"/>
  <c r="Z769" i="2"/>
  <c r="Z1574" i="2"/>
  <c r="Z950" i="2"/>
  <c r="Z1664" i="2"/>
  <c r="Z951" i="2"/>
  <c r="Z1588" i="2"/>
  <c r="Z1789" i="2"/>
  <c r="Z1710" i="2"/>
  <c r="Z1053" i="2"/>
  <c r="Z1570" i="2"/>
  <c r="Z1122" i="2"/>
  <c r="Z1627" i="2"/>
  <c r="Z986" i="2"/>
  <c r="Z1148" i="2"/>
  <c r="Z1689" i="2"/>
  <c r="Z887" i="2"/>
  <c r="Z1889" i="2"/>
  <c r="Z756" i="2"/>
  <c r="Z1683" i="2"/>
  <c r="Z1169" i="2"/>
  <c r="Z1206" i="2"/>
  <c r="Z998" i="2"/>
  <c r="Z2022" i="2"/>
  <c r="Z1419" i="2"/>
  <c r="Z761" i="2"/>
  <c r="Z1010" i="2"/>
  <c r="Z1028" i="2"/>
  <c r="Z1713" i="2"/>
  <c r="Z923" i="2"/>
  <c r="Z777" i="2"/>
  <c r="Z1306" i="2"/>
  <c r="Z1871" i="2"/>
  <c r="Z1962" i="2"/>
  <c r="Z1461" i="2"/>
  <c r="Z1954" i="2"/>
  <c r="Z1517" i="2"/>
  <c r="Z1576" i="2"/>
  <c r="Z1177" i="2"/>
  <c r="Z801" i="2"/>
  <c r="Z1342" i="2"/>
  <c r="Z1895" i="2"/>
  <c r="Z1512" i="2"/>
  <c r="Z1417" i="2"/>
  <c r="Z1635" i="2"/>
  <c r="Z977" i="2"/>
  <c r="Z800" i="2"/>
  <c r="Z1929" i="2"/>
  <c r="Z1175" i="2"/>
  <c r="Z1243" i="2"/>
  <c r="Z1231" i="2"/>
  <c r="Z1215" i="2"/>
  <c r="Z1876" i="2"/>
  <c r="Z1813" i="2"/>
  <c r="Z837" i="2"/>
  <c r="Z1378" i="2"/>
  <c r="Z1943" i="2"/>
  <c r="Z1704" i="2"/>
  <c r="Z1854" i="2"/>
  <c r="Z1659" i="2"/>
  <c r="Z1001" i="2"/>
  <c r="Z1519" i="2"/>
  <c r="Z1442" i="2"/>
  <c r="Z758" i="2"/>
  <c r="Z1208" i="2"/>
  <c r="Z1932" i="2"/>
  <c r="Z1361" i="2"/>
  <c r="Z1492" i="2"/>
  <c r="Z1035" i="2"/>
  <c r="Z1202" i="2"/>
  <c r="Z1915" i="2"/>
  <c r="Z1790" i="2"/>
  <c r="Z760" i="2"/>
  <c r="Z1844" i="2"/>
  <c r="Z715" i="2"/>
  <c r="Z1816" i="2"/>
  <c r="Z1108" i="2"/>
  <c r="Z1549" i="2"/>
  <c r="Z1082" i="2"/>
  <c r="Z1963" i="2"/>
  <c r="Z746" i="2"/>
  <c r="Z954" i="2"/>
  <c r="Z1597" i="2"/>
  <c r="Z1094" i="2"/>
  <c r="Z1622" i="2"/>
  <c r="Z1095" i="2"/>
  <c r="Z1756" i="2"/>
  <c r="Z686" i="2"/>
  <c r="Z692" i="2"/>
  <c r="Z1209" i="2"/>
  <c r="Z1726" i="2"/>
  <c r="Z1445" i="2"/>
  <c r="Z1819" i="2"/>
  <c r="Z1274" i="2"/>
  <c r="Z1292" i="2"/>
  <c r="Z1833" i="2"/>
  <c r="Z1067" i="2"/>
  <c r="Z1598" i="2"/>
  <c r="Z853" i="2"/>
  <c r="Z1827" i="2"/>
  <c r="Z1081" i="2"/>
  <c r="Z687" i="2"/>
  <c r="Z1142" i="2"/>
  <c r="Z697" i="2"/>
  <c r="Z1563" i="2"/>
  <c r="Z905" i="2"/>
  <c r="Z1154" i="2"/>
  <c r="Z1172" i="2"/>
  <c r="Z1857" i="2"/>
  <c r="Z1091" i="2"/>
  <c r="Z933" i="2"/>
  <c r="Z1462" i="2"/>
  <c r="Z1505" i="2"/>
  <c r="Z1774" i="2"/>
  <c r="Z1605" i="2"/>
  <c r="Z791" i="2"/>
  <c r="Z1661" i="2"/>
  <c r="Z959" i="2"/>
  <c r="Z1345" i="2"/>
  <c r="Z957" i="2"/>
  <c r="Z1498" i="2"/>
  <c r="Z1753" i="2"/>
  <c r="Z1968" i="2"/>
  <c r="Z793" i="2"/>
  <c r="Z1779" i="2"/>
  <c r="Z1121" i="2"/>
  <c r="Z956" i="2"/>
  <c r="Z754" i="2"/>
  <c r="Z1319" i="2"/>
  <c r="Z1072" i="2"/>
  <c r="Z960" i="2"/>
  <c r="Z1359" i="2"/>
  <c r="Z701" i="2"/>
  <c r="Z1518" i="2"/>
  <c r="Z993" i="2"/>
  <c r="Z1534" i="2"/>
  <c r="Z1165" i="2"/>
  <c r="Z1896" i="2"/>
  <c r="Z1009" i="2"/>
  <c r="Z1803" i="2"/>
  <c r="Z1145" i="2"/>
  <c r="Z738" i="2"/>
  <c r="Z1891" i="2"/>
  <c r="Z902" i="2"/>
  <c r="Z1352" i="2"/>
  <c r="Z1261" i="2"/>
  <c r="Z1681" i="2"/>
  <c r="Z1996" i="2"/>
  <c r="Z1179" i="2"/>
  <c r="Z1346" i="2"/>
  <c r="Z1029" i="2"/>
  <c r="Z1908" i="2"/>
  <c r="Z1336" i="2"/>
  <c r="Z1161" i="2"/>
  <c r="Z1051" i="2"/>
  <c r="Z1073" i="2"/>
  <c r="Z797" i="2"/>
  <c r="Z926" i="2"/>
  <c r="Z1226" i="2"/>
  <c r="Z1020" i="2"/>
  <c r="Z1922" i="2"/>
  <c r="Z759" i="2"/>
  <c r="Z1650" i="2"/>
  <c r="Z1238" i="2"/>
  <c r="Z751" i="2"/>
  <c r="Z1239" i="2"/>
  <c r="Z1900" i="2"/>
  <c r="Z830" i="2"/>
  <c r="Z836" i="2"/>
  <c r="Z1389" i="2"/>
  <c r="Z1882" i="2"/>
  <c r="Z1589" i="2"/>
  <c r="Z2011" i="2"/>
  <c r="Z1454" i="2"/>
  <c r="Z1436" i="2"/>
  <c r="Z1989" i="2"/>
  <c r="Z1223" i="2"/>
  <c r="Z787" i="2"/>
  <c r="Z1045" i="2"/>
  <c r="Z2019" i="2"/>
  <c r="Z1273" i="2"/>
  <c r="Z831" i="2"/>
  <c r="Z1286" i="2"/>
  <c r="Z889" i="2"/>
  <c r="Z1707" i="2"/>
  <c r="Z1049" i="2"/>
  <c r="Z1298" i="2"/>
  <c r="Z1460" i="2"/>
  <c r="Z2013" i="2"/>
  <c r="Z1247" i="2"/>
  <c r="Z1125" i="2"/>
  <c r="Z1642" i="2"/>
  <c r="Z1649" i="2"/>
  <c r="Z928" i="2"/>
  <c r="Z1749" i="2"/>
  <c r="Z971" i="2"/>
  <c r="Z1805" i="2"/>
  <c r="Z1324" i="2"/>
  <c r="Z1537" i="2"/>
  <c r="Z1149" i="2"/>
  <c r="Z1666" i="2"/>
  <c r="Z978" i="2"/>
  <c r="Z1688" i="2"/>
  <c r="Z798" i="2"/>
  <c r="Z1923" i="2"/>
  <c r="Z1265" i="2"/>
  <c r="Z1100" i="2"/>
  <c r="Z910" i="2"/>
  <c r="Z1463" i="2"/>
  <c r="Z852" i="2"/>
  <c r="Z1824" i="2"/>
  <c r="Z1503" i="2"/>
  <c r="Z845" i="2"/>
  <c r="Z1674" i="2"/>
  <c r="Z1185" i="2"/>
  <c r="Z1702" i="2"/>
  <c r="Z1565" i="2"/>
  <c r="Z1866" i="2"/>
  <c r="Z822" i="2"/>
  <c r="Z1983" i="2"/>
  <c r="Z723" i="2"/>
  <c r="Z745" i="2"/>
  <c r="Z1046" i="2"/>
  <c r="Z1496" i="2"/>
  <c r="Z818" i="2"/>
  <c r="Z1034" i="2"/>
  <c r="Z1373" i="2"/>
  <c r="Z1323" i="2"/>
  <c r="Z1562" i="2"/>
  <c r="Z721" i="2"/>
  <c r="Z735" i="2"/>
  <c r="Z1852" i="2"/>
  <c r="Z1629" i="2"/>
  <c r="Z1399" i="2"/>
  <c r="Z1513" i="2"/>
  <c r="Z961" i="2"/>
  <c r="Z1766" i="2"/>
  <c r="Z1382" i="2"/>
  <c r="Z1268" i="2"/>
  <c r="Z752" i="2"/>
  <c r="Z1479" i="2"/>
  <c r="Z1088" i="2"/>
  <c r="Z1394" i="2"/>
  <c r="Z1987" i="2"/>
  <c r="Z1383" i="2"/>
  <c r="Z725" i="2"/>
  <c r="Z974" i="2"/>
  <c r="Z992" i="2"/>
  <c r="Z1533" i="2"/>
  <c r="Z719" i="2"/>
  <c r="Z1733" i="2"/>
  <c r="Z1115" i="2"/>
  <c r="Z1658" i="2"/>
  <c r="Z1580" i="2"/>
  <c r="Z814" i="2"/>
  <c r="Z1367" i="2"/>
  <c r="Z955" i="2"/>
  <c r="Z858" i="2"/>
  <c r="Z844" i="2"/>
  <c r="Z1621" i="2"/>
  <c r="Z975" i="2"/>
  <c r="Z1466" i="2"/>
  <c r="Z702" i="2"/>
  <c r="Z1851" i="2"/>
  <c r="Z1193" i="2"/>
  <c r="Z1478" i="2"/>
  <c r="Z1604" i="2"/>
  <c r="Z838" i="2"/>
  <c r="Z1391" i="2"/>
  <c r="Z1269" i="2"/>
  <c r="Z1798" i="2"/>
  <c r="Z1793" i="2"/>
  <c r="Z1264" i="2"/>
  <c r="Z1893" i="2"/>
  <c r="Z1139" i="2"/>
  <c r="Z1949" i="2"/>
  <c r="Z1504" i="2"/>
  <c r="Z1705" i="2"/>
  <c r="Z1305" i="2"/>
  <c r="Z1822" i="2"/>
  <c r="Z1024" i="2"/>
  <c r="Z1974" i="2"/>
  <c r="Z966" i="2"/>
  <c r="Z772" i="2"/>
  <c r="Z1409" i="2"/>
  <c r="Z1532" i="2"/>
  <c r="Z1054" i="2"/>
  <c r="Z1607" i="2"/>
  <c r="Z1332" i="2"/>
  <c r="Z805" i="2"/>
  <c r="Z1647" i="2"/>
  <c r="Z989" i="2"/>
  <c r="Z1830" i="2"/>
  <c r="Z1365" i="2"/>
  <c r="Z1858" i="2"/>
  <c r="Z1709" i="2"/>
  <c r="Z2010" i="2"/>
  <c r="Z1002" i="2"/>
  <c r="Z808" i="2"/>
  <c r="Z1433" i="2"/>
  <c r="Z1124" i="2"/>
  <c r="Z1809" i="2"/>
  <c r="Z1043" i="2"/>
  <c r="Z1099" i="2"/>
  <c r="Z1329" i="2"/>
  <c r="Z1299" i="2"/>
  <c r="Z1278" i="2"/>
  <c r="Z1190" i="2"/>
  <c r="Z1640" i="2"/>
  <c r="Z734" i="2"/>
  <c r="Z1706" i="2"/>
  <c r="Z1333" i="2"/>
  <c r="Z1467" i="2"/>
  <c r="Z1742" i="2"/>
  <c r="Z1086" i="2"/>
  <c r="Z1455" i="2"/>
  <c r="Z965" i="2"/>
  <c r="Z1773" i="2"/>
  <c r="Z1579" i="2"/>
  <c r="Z890" i="2"/>
  <c r="Z1134" i="2"/>
  <c r="Z1482" i="2"/>
  <c r="Z1586" i="2"/>
  <c r="Z1310" i="2"/>
  <c r="Z1340" i="2"/>
  <c r="Z1767" i="2"/>
  <c r="Z1520" i="2"/>
  <c r="Z1610" i="2"/>
  <c r="Z888" i="2"/>
  <c r="Z1527" i="2"/>
  <c r="Z869" i="2"/>
  <c r="Z1118" i="2"/>
  <c r="Z1136" i="2"/>
  <c r="Z1677" i="2"/>
  <c r="Z875" i="2"/>
  <c r="Z1877" i="2"/>
  <c r="Z1372" i="2"/>
  <c r="Z1874" i="2"/>
  <c r="Z1760" i="2"/>
  <c r="Z958" i="2"/>
  <c r="Z1511" i="2"/>
  <c r="Z1123" i="2"/>
  <c r="Z1026" i="2"/>
  <c r="Z1036" i="2"/>
  <c r="Z1801" i="2"/>
  <c r="Z1119" i="2"/>
  <c r="Z1670" i="2"/>
  <c r="Z882" i="2"/>
  <c r="Z700" i="2"/>
  <c r="Z1337" i="2"/>
  <c r="Z1682" i="2"/>
  <c r="Z1784" i="2"/>
  <c r="Z982" i="2"/>
  <c r="Z1535" i="2"/>
  <c r="Z1449" i="2"/>
  <c r="Z1875" i="2"/>
  <c r="Z757" i="2"/>
  <c r="Z742" i="2"/>
  <c r="Z1184" i="2"/>
  <c r="Z1671" i="2"/>
  <c r="Z1965" i="2"/>
  <c r="Z2017" i="2"/>
  <c r="Z1471" i="2"/>
  <c r="Z1407" i="2"/>
  <c r="Z1297" i="2"/>
  <c r="Z1754" i="2"/>
  <c r="Z786" i="2"/>
  <c r="Z1427" i="2"/>
  <c r="Z1097" i="2"/>
  <c r="Z1966" i="2"/>
  <c r="Z1307" i="2"/>
  <c r="Z833" i="2"/>
  <c r="Z1366" i="2"/>
  <c r="Z1595" i="2"/>
  <c r="Z1133" i="2"/>
  <c r="Z1797" i="2"/>
  <c r="Z744" i="2"/>
  <c r="Z1192" i="2"/>
  <c r="Z1842" i="2"/>
  <c r="Z1953" i="2"/>
  <c r="Z1631" i="2"/>
  <c r="Z1984" i="2"/>
  <c r="Z1181" i="2"/>
  <c r="Z1916" i="2"/>
  <c r="Z1426" i="2"/>
  <c r="Z1901" i="2"/>
  <c r="Z1506" i="2"/>
  <c r="Z1944" i="2"/>
  <c r="Z894" i="2"/>
  <c r="Z892" i="2"/>
  <c r="Z1477" i="2"/>
  <c r="Z765" i="2"/>
  <c r="Z1450" i="2"/>
  <c r="Z1847" i="2"/>
  <c r="Z1800" i="2"/>
  <c r="Z1005" i="2"/>
  <c r="Z1062" i="2"/>
  <c r="Z1084" i="2"/>
  <c r="Z1669" i="2"/>
  <c r="Z921" i="2"/>
  <c r="Z1630" i="2"/>
  <c r="Z1637" i="2"/>
  <c r="Z1938" i="2"/>
  <c r="Z1304" i="2"/>
  <c r="Z1859" i="2"/>
  <c r="Z1303" i="2"/>
  <c r="Z1362" i="2"/>
  <c r="Z1665" i="2"/>
  <c r="Z726" i="2"/>
  <c r="Z1480" i="2"/>
  <c r="Z949" i="2"/>
  <c r="Z1042" i="2"/>
  <c r="Z1003" i="2"/>
  <c r="Z1815" i="2"/>
  <c r="Z1402" i="2"/>
  <c r="Z1004" i="2"/>
  <c r="Z1615" i="2"/>
  <c r="Z854" i="2"/>
  <c r="Z866" i="2"/>
  <c r="Z1878" i="2"/>
  <c r="Z1458" i="2"/>
  <c r="Z1571" i="2"/>
  <c r="Z1385" i="2"/>
  <c r="Z815" i="2"/>
  <c r="Z883" i="2"/>
  <c r="Z1201" i="2"/>
  <c r="Z1522" i="2"/>
  <c r="Z1973" i="2"/>
  <c r="Z1277" i="2"/>
  <c r="Z922" i="2"/>
  <c r="Z1977" i="2"/>
  <c r="Z1408" i="2"/>
  <c r="Z824" i="2"/>
  <c r="Z778" i="2"/>
  <c r="Z1955" i="2"/>
  <c r="Z1633" i="2"/>
  <c r="Z1325" i="2"/>
  <c r="Z741" i="2"/>
  <c r="Z1750" i="2"/>
  <c r="Z880" i="2"/>
  <c r="Z1849" i="2"/>
  <c r="Z1311" i="2"/>
  <c r="Z1611" i="2"/>
  <c r="Z1759" i="2"/>
  <c r="Z1183" i="2"/>
  <c r="Z1013" i="2"/>
  <c r="Z1055" i="2"/>
  <c r="Z1904" i="2"/>
  <c r="Z1194" i="2"/>
  <c r="Z1886" i="2"/>
  <c r="Z1898" i="2"/>
  <c r="Z1593" i="2"/>
  <c r="Z1626" i="2"/>
  <c r="Z1775" i="2"/>
  <c r="Z1957" i="2"/>
  <c r="Z983" i="2"/>
  <c r="Z1998" i="2"/>
  <c r="Z1369" i="2"/>
  <c r="Z2014" i="2"/>
  <c r="Z997" i="2"/>
  <c r="Z1421" i="2"/>
  <c r="Z1210" i="2"/>
  <c r="Z1451" i="2"/>
  <c r="Z1564" i="2"/>
  <c r="Z980" i="2"/>
  <c r="Z934" i="2"/>
  <c r="Z1721" i="2"/>
  <c r="Z1218" i="2"/>
  <c r="Z1093" i="2"/>
  <c r="Z885" i="2"/>
  <c r="Z743" i="2"/>
  <c r="Z1600" i="2"/>
  <c r="Z1558" i="2"/>
  <c r="Z909" i="2"/>
  <c r="Z1242" i="2"/>
  <c r="Z1276" i="2"/>
  <c r="Z1861" i="2"/>
  <c r="Z1113" i="2"/>
  <c r="Z1930" i="2"/>
  <c r="Z1781" i="2"/>
  <c r="Z1374" i="2"/>
  <c r="Z1146" i="2"/>
  <c r="Z1019" i="2"/>
  <c r="Z810" i="2"/>
  <c r="Z695" i="2"/>
  <c r="Z1739" i="2"/>
  <c r="Z1412" i="2"/>
  <c r="Z1865" i="2"/>
  <c r="Z688" i="2"/>
  <c r="Z1285" i="2"/>
  <c r="Z911" i="2"/>
  <c r="Z832" i="2"/>
  <c r="Z1679" i="2"/>
  <c r="Z1468" i="2"/>
  <c r="Z1266" i="2"/>
  <c r="Z1437" i="2"/>
  <c r="Z767" i="2"/>
  <c r="Z1925" i="2"/>
  <c r="Z1947" i="2"/>
  <c r="Z856" i="2"/>
  <c r="Z1453" i="2"/>
  <c r="Z1079" i="2"/>
  <c r="Z967" i="2"/>
  <c r="Z2003" i="2"/>
  <c r="Z855" i="2"/>
  <c r="Z1602" i="2"/>
  <c r="Z1581" i="2"/>
  <c r="Z935" i="2"/>
  <c r="Z1701" i="2"/>
  <c r="Z1486" i="2"/>
  <c r="Z877" i="2"/>
  <c r="Z1758" i="2"/>
  <c r="Z1725" i="2"/>
  <c r="Z1845" i="2"/>
  <c r="Z1835" i="2"/>
  <c r="Z773" i="2"/>
  <c r="Z740" i="2"/>
  <c r="Z1501" i="2"/>
  <c r="Z1489" i="2"/>
  <c r="Z1806" i="2"/>
  <c r="Z1041" i="2"/>
  <c r="Z868" i="2"/>
  <c r="Z1703" i="2"/>
  <c r="Z1074" i="2"/>
  <c r="Z964" i="2"/>
  <c r="Z1724" i="2"/>
  <c r="Z1585" i="2"/>
  <c r="Z863" i="2"/>
  <c r="Z1667" i="2"/>
  <c r="Z979" i="2"/>
  <c r="Z1040" i="2"/>
  <c r="Z1547" i="2"/>
  <c r="Z1828" i="2"/>
  <c r="Z1811" i="2"/>
  <c r="Z1060" i="2"/>
  <c r="Z1474" i="2"/>
  <c r="Z1156" i="2"/>
  <c r="Z1997" i="2"/>
  <c r="Z1227" i="2"/>
  <c r="Z860" i="2"/>
  <c r="Z1823" i="2"/>
  <c r="Z1719" i="2"/>
  <c r="Z994" i="2"/>
  <c r="Z1778" i="2"/>
  <c r="Z1429" i="2"/>
  <c r="Z755" i="2"/>
  <c r="Z1810" i="2"/>
  <c r="Z1785" i="2"/>
  <c r="Z1509" i="2"/>
  <c r="Z1343" i="2"/>
  <c r="Z893" i="2"/>
  <c r="Z1032" i="2"/>
  <c r="Z1349" i="2"/>
  <c r="Z924" i="2"/>
  <c r="Z1033" i="2"/>
  <c r="Z1263" i="2"/>
  <c r="Z2008" i="2"/>
  <c r="Z1174" i="2"/>
  <c r="Z1732" i="2"/>
  <c r="Z1000" i="2"/>
  <c r="Z1487" i="2"/>
  <c r="Z1890" i="2"/>
  <c r="Z1392" i="2"/>
  <c r="Z2015" i="2"/>
  <c r="Z736" i="2"/>
  <c r="Z1755" i="2"/>
  <c r="Z1951" i="2"/>
  <c r="Z1152" i="2"/>
  <c r="Z1157" i="2"/>
  <c r="Z1211" i="2"/>
  <c r="Z729" i="2"/>
  <c r="Z819" i="2"/>
  <c r="Z1718" i="2"/>
  <c r="Z930" i="2"/>
  <c r="Z1737" i="2"/>
  <c r="Z1782" i="2"/>
  <c r="Z1021" i="2"/>
  <c r="Z1213" i="2"/>
  <c r="Z1439" i="2"/>
  <c r="Z1561" i="2"/>
  <c r="Z1573" i="2"/>
  <c r="Z1888" i="2"/>
  <c r="Z1078" i="2"/>
  <c r="Z1233" i="2"/>
  <c r="Z799" i="2"/>
  <c r="Z711" i="2"/>
  <c r="Z2009" i="2"/>
  <c r="Z1557" i="2"/>
  <c r="Z1995" i="2"/>
  <c r="Z1648" i="2"/>
  <c r="Z1960" i="2"/>
  <c r="Z1235" i="2"/>
  <c r="Z1948" i="2"/>
  <c r="Z823" i="2"/>
  <c r="Z1625" i="2"/>
  <c r="Z1869" i="2"/>
  <c r="Z1910" i="2"/>
  <c r="Z1655" i="2"/>
  <c r="Z1018" i="2"/>
  <c r="Z1935" i="2"/>
  <c r="Z1197" i="2"/>
  <c r="Z768" i="2"/>
  <c r="Z850" i="2"/>
  <c r="Z1424" i="2"/>
  <c r="Z1761" i="2"/>
  <c r="Z693" i="2"/>
  <c r="Z749" i="2"/>
  <c r="Z1205" i="2"/>
  <c r="Z841" i="2"/>
  <c r="Z835" i="2"/>
  <c r="Z1692" i="2"/>
  <c r="Z1752" i="2"/>
  <c r="Z1863" i="2"/>
  <c r="Z1982" i="2"/>
  <c r="Z1283" i="2"/>
  <c r="Z1653" i="2"/>
  <c r="Z1772" i="2"/>
  <c r="Z1294" i="2"/>
  <c r="Z1334" i="2"/>
  <c r="Z1958" i="2"/>
  <c r="Z1538" i="2"/>
  <c r="Z1144" i="2"/>
  <c r="Z1609" i="2"/>
  <c r="Z1967" i="2"/>
  <c r="Z1545" i="2"/>
  <c r="Z1539" i="2"/>
  <c r="Z1663" i="2"/>
  <c r="Z872" i="2"/>
  <c r="Z1150" i="2"/>
  <c r="Z945" i="2"/>
  <c r="Z1027" i="2"/>
  <c r="Z1470" i="2"/>
  <c r="Z1727" i="2"/>
  <c r="Z1314" i="2"/>
  <c r="Z1494" i="2"/>
  <c r="Z1751" i="2"/>
  <c r="Z990" i="2"/>
  <c r="Z1993" i="2"/>
  <c r="Z851" i="2"/>
  <c r="Z1312" i="2"/>
  <c r="Z857" i="2"/>
  <c r="Z1556" i="2"/>
  <c r="Z1390" i="2"/>
  <c r="Z981" i="2"/>
  <c r="Z1924" i="2"/>
  <c r="Z1317" i="2"/>
  <c r="Z829" i="2"/>
  <c r="Z1696" i="2"/>
  <c r="Z1524" i="2"/>
  <c r="Z1777" i="2"/>
  <c r="Z970" i="2"/>
  <c r="Z1328" i="2"/>
  <c r="Z1253" i="2"/>
  <c r="Z1038" i="2"/>
  <c r="Z1840" i="2"/>
  <c r="Z1396" i="2"/>
  <c r="Z1521" i="2"/>
  <c r="Z1991" i="2"/>
  <c r="Z1616" i="2"/>
  <c r="Z1821" i="2"/>
  <c r="Z908" i="2"/>
  <c r="Z1864" i="2"/>
  <c r="Z1698" i="2"/>
  <c r="Z1613" i="2"/>
  <c r="Z1236" i="2"/>
  <c r="Z1550" i="2"/>
  <c r="Z776" i="2"/>
  <c r="Z1770" i="2"/>
  <c r="Z1708" i="2"/>
  <c r="Z1262" i="2"/>
  <c r="Z2021" i="2"/>
  <c r="Z1102" i="2"/>
  <c r="Z1228" i="2"/>
  <c r="Z1050" i="2"/>
  <c r="Z1928" i="2"/>
  <c r="Z1942" i="2"/>
  <c r="Z1281" i="2"/>
  <c r="Z1921" i="2"/>
  <c r="Z1508" i="2"/>
  <c r="Z1529" i="2"/>
  <c r="Z771" i="2"/>
  <c r="Z1818" i="2"/>
  <c r="Z1931" i="2"/>
  <c r="Z783" i="2"/>
  <c r="Z812" i="2"/>
  <c r="Z1031" i="2"/>
  <c r="Z1680" i="2"/>
  <c r="Z1289" i="2"/>
  <c r="Z1736" i="2"/>
  <c r="Z1714" i="2"/>
  <c r="Z931" i="2"/>
  <c r="Z1048" i="2"/>
  <c r="Z1825" i="2"/>
  <c r="Z1315" i="2"/>
  <c r="Z999" i="2"/>
  <c r="Z1103" i="2"/>
  <c r="Z1386" i="2"/>
  <c r="Z1403" i="2"/>
  <c r="Z1802" i="2"/>
  <c r="Z1075" i="2"/>
  <c r="Z1008" i="2"/>
  <c r="Z1212" i="2"/>
  <c r="Z1940" i="2"/>
  <c r="Z842" i="2"/>
  <c r="Z1248" i="2"/>
  <c r="Z1377" i="2"/>
  <c r="Z1788" i="2"/>
  <c r="Z1691" i="2"/>
  <c r="Z861" i="2"/>
  <c r="Z886" i="2"/>
  <c r="Z1384" i="2"/>
  <c r="Z1114" i="2"/>
  <c r="Z1138" i="2"/>
  <c r="Z714" i="2"/>
  <c r="Z1198" i="2"/>
  <c r="Z1216" i="2"/>
  <c r="Z712" i="2"/>
  <c r="Z1195" i="2"/>
  <c r="Z1443" i="2"/>
  <c r="Z903" i="2"/>
  <c r="Z2000" i="2"/>
  <c r="Z1430" i="2"/>
  <c r="Z1528" i="2"/>
  <c r="Z1258" i="2"/>
  <c r="Z1432" i="2"/>
  <c r="Z1230" i="2"/>
  <c r="Z753" i="2"/>
  <c r="Z779" i="2"/>
  <c r="Z718" i="2"/>
  <c r="Z696" i="2"/>
  <c r="Z1988" i="2"/>
  <c r="Z1673" i="2"/>
  <c r="Z1203" i="2"/>
  <c r="Z1712" i="2"/>
  <c r="Z1553" i="2"/>
  <c r="Z1071" i="2"/>
  <c r="Z968" i="2"/>
  <c r="Z1475" i="2"/>
  <c r="Z1170" i="2"/>
  <c r="Z1237" i="2"/>
  <c r="Z1880" i="2"/>
  <c r="Z1870" i="2"/>
  <c r="Z1267" i="2"/>
  <c r="Z1240" i="2"/>
  <c r="Z1566" i="2"/>
  <c r="Z1379" i="2"/>
  <c r="Z1287" i="2"/>
  <c r="Z1259" i="2"/>
  <c r="Z916" i="2"/>
  <c r="Z698" i="2"/>
  <c r="Z1617" i="2"/>
  <c r="Z1853" i="2"/>
  <c r="Z716" i="2"/>
  <c r="Z1575" i="2"/>
  <c r="Z1994" i="2"/>
  <c r="Z1937" i="2"/>
  <c r="Z796" i="2"/>
  <c r="Z1368" i="2"/>
  <c r="Z709" i="2"/>
  <c r="Z1614" i="2"/>
  <c r="Z1936" i="2"/>
  <c r="Z1348" i="2"/>
  <c r="Z1873" i="2"/>
  <c r="Z901" i="2"/>
  <c r="Z1357" i="2"/>
  <c r="Z1015" i="2"/>
  <c r="Z784" i="2"/>
  <c r="Z1270" i="2"/>
  <c r="Z1796" i="2"/>
  <c r="Z1375" i="2"/>
  <c r="Z724" i="2"/>
  <c r="Z1191" i="2"/>
  <c r="Z969" i="2"/>
  <c r="Z1542" i="2"/>
  <c r="Z1459" i="2"/>
  <c r="Z731" i="2"/>
  <c r="Z881" i="2"/>
  <c r="Z1275" i="2"/>
  <c r="Z1569" i="2"/>
  <c r="Z947" i="2"/>
  <c r="Z874" i="2"/>
  <c r="Z1668" i="2"/>
  <c r="Z1473" i="2"/>
  <c r="Z1817" i="2"/>
  <c r="Z1491" i="2"/>
  <c r="Z825" i="2"/>
  <c r="Z1985" i="2"/>
  <c r="Z1791" i="2"/>
  <c r="Z1112" i="2"/>
  <c r="Z1763" i="2"/>
  <c r="Z1338" i="2"/>
  <c r="Z1393" i="2"/>
  <c r="Z849" i="2"/>
  <c r="Z707" i="2"/>
  <c r="Z876" i="2"/>
  <c r="Z1624" i="2"/>
  <c r="Z1734" i="2"/>
  <c r="Z2001" i="2"/>
  <c r="Z1523" i="2"/>
  <c r="Z1077" i="2"/>
  <c r="Z1769" i="2"/>
  <c r="Z1159" i="2"/>
  <c r="Z1431" i="2"/>
  <c r="Z917" i="2"/>
  <c r="Z884" i="2"/>
  <c r="Z694" i="2"/>
  <c r="Z1280" i="2"/>
  <c r="Z1126" i="2"/>
  <c r="Z871" i="2"/>
  <c r="Z795" i="2"/>
  <c r="Z826" i="2"/>
  <c r="Z1061" i="2"/>
  <c r="Z1232" i="2"/>
  <c r="Z1282" i="2"/>
  <c r="Z1497" i="2"/>
  <c r="Z1199" i="2"/>
  <c r="Z1293" i="2"/>
  <c r="Z804" i="2"/>
  <c r="Z1745" i="2"/>
  <c r="Z1618" i="2"/>
  <c r="Z1515" i="2"/>
  <c r="Z1945" i="2"/>
  <c r="Z1052" i="2"/>
  <c r="Z1105" i="2"/>
  <c r="Z1848" i="2"/>
  <c r="Z1037" i="2"/>
  <c r="Z1309" i="2"/>
  <c r="Z16" i="2"/>
  <c r="Z578" i="2"/>
  <c r="Z602" i="2"/>
  <c r="Z443" i="2"/>
  <c r="Z191" i="2"/>
  <c r="Z134" i="2"/>
  <c r="Z211" i="2"/>
  <c r="Z260" i="2"/>
  <c r="Z641" i="2"/>
  <c r="Z470" i="2"/>
  <c r="Z659" i="2"/>
  <c r="Z490" i="2"/>
  <c r="Z232" i="2"/>
  <c r="Z603" i="2"/>
  <c r="Z236" i="2"/>
  <c r="Z507" i="2"/>
  <c r="Z454" i="2"/>
  <c r="Z424" i="2"/>
  <c r="Z148" i="2"/>
  <c r="Z434" i="2"/>
  <c r="Z95" i="2"/>
  <c r="Z298" i="2"/>
  <c r="Z329" i="2"/>
  <c r="Z264" i="2"/>
  <c r="Z251" i="2"/>
  <c r="Z27" i="2"/>
  <c r="Z212" i="2"/>
  <c r="Z99" i="2"/>
  <c r="Z77" i="2"/>
  <c r="Z233" i="2"/>
  <c r="Z105" i="2"/>
  <c r="Z180" i="2"/>
  <c r="Z265" i="2"/>
  <c r="Z127" i="2"/>
  <c r="Z195" i="2"/>
  <c r="Z487" i="2"/>
  <c r="Z435" i="2"/>
  <c r="Z513" i="2"/>
  <c r="Z242" i="2"/>
  <c r="Z282" i="2"/>
  <c r="Z574" i="2"/>
  <c r="Z314" i="2"/>
  <c r="Z535" i="2"/>
  <c r="Z380" i="2"/>
  <c r="Z667" i="2"/>
  <c r="Z453" i="2"/>
  <c r="Z584" i="2"/>
  <c r="Z562" i="2"/>
  <c r="Z344" i="2"/>
  <c r="Z512" i="2"/>
  <c r="Z593" i="2"/>
  <c r="Z455" i="2"/>
  <c r="Z311" i="2"/>
  <c r="Z679" i="2"/>
  <c r="Z215" i="2"/>
  <c r="Z569" i="2"/>
  <c r="Z389" i="2"/>
  <c r="Z353" i="2"/>
  <c r="Z206" i="2"/>
  <c r="Z123" i="2"/>
  <c r="Z557" i="2"/>
  <c r="Z412" i="2"/>
  <c r="Z354" i="2"/>
  <c r="Z563" i="2"/>
  <c r="Z415" i="2"/>
  <c r="Z9" i="2"/>
  <c r="Z39" i="2"/>
  <c r="Z564" i="2"/>
  <c r="Z614" i="2"/>
  <c r="Z644" i="2"/>
  <c r="Z283" i="2"/>
  <c r="Z343" i="2"/>
  <c r="Z628" i="2"/>
  <c r="Z170" i="2"/>
  <c r="Z90" i="2"/>
  <c r="Z261" i="2"/>
  <c r="Z592" i="2"/>
  <c r="Z398" i="2"/>
  <c r="Z181" i="2"/>
  <c r="Z307" i="2"/>
  <c r="Z57" i="2"/>
  <c r="Z348" i="2"/>
  <c r="Z492" i="2"/>
  <c r="Z672" i="2"/>
  <c r="Z560" i="2"/>
  <c r="Z515" i="2"/>
  <c r="Z169" i="2"/>
  <c r="Z347" i="2"/>
  <c r="Z657" i="2"/>
  <c r="Z383" i="2"/>
  <c r="Z234" i="2"/>
  <c r="Z508" i="2"/>
  <c r="Z11" i="2"/>
  <c r="Z119" i="2"/>
  <c r="Z60" i="2"/>
  <c r="Z111" i="2"/>
  <c r="Z72" i="2"/>
  <c r="Z539" i="2"/>
  <c r="Z473" i="2"/>
  <c r="Z478" i="2"/>
  <c r="Z677" i="2"/>
  <c r="Z426" i="2"/>
  <c r="Z284" i="2"/>
  <c r="Z270" i="2"/>
  <c r="Z381" i="2"/>
  <c r="Z12" i="2"/>
  <c r="Z502" i="2"/>
  <c r="Z585" i="2"/>
  <c r="Z403" i="2"/>
  <c r="Z171" i="2"/>
  <c r="Z44" i="2"/>
  <c r="Z336" i="2"/>
  <c r="Z617" i="2"/>
  <c r="Z610" i="2"/>
  <c r="Z273" i="2"/>
  <c r="Z365" i="2"/>
  <c r="Z4" i="2"/>
  <c r="Z214" i="2"/>
  <c r="Z458" i="2"/>
  <c r="Z117" i="2"/>
  <c r="Z168" i="2"/>
  <c r="Z78" i="2"/>
  <c r="Z183" i="2"/>
  <c r="Z579" i="2"/>
  <c r="Z664" i="2"/>
  <c r="Z306" i="2"/>
  <c r="Z357" i="2"/>
  <c r="Z124" i="2"/>
  <c r="Z33" i="2"/>
  <c r="Z231" i="2"/>
  <c r="Z196" i="2"/>
  <c r="Z51" i="2"/>
  <c r="Z145" i="2"/>
  <c r="Z472" i="2"/>
  <c r="Z437" i="2"/>
  <c r="Z626" i="2"/>
  <c r="Z219" i="2"/>
  <c r="Z618" i="2"/>
  <c r="Z63" i="2"/>
  <c r="Z440" i="2"/>
  <c r="Z230" i="2"/>
  <c r="Z342" i="2"/>
  <c r="Z449" i="2"/>
  <c r="Z222" i="2"/>
  <c r="Z613" i="2"/>
  <c r="Z640" i="2"/>
  <c r="Z149" i="2"/>
  <c r="Z13" i="2"/>
  <c r="Z542" i="2"/>
  <c r="Z107" i="2"/>
  <c r="Z425" i="2"/>
  <c r="Z547" i="2"/>
  <c r="Z162" i="2"/>
  <c r="Z523" i="2"/>
  <c r="Z413" i="2"/>
  <c r="Z15" i="2"/>
  <c r="Z447" i="2"/>
  <c r="Z503" i="2"/>
  <c r="Z666" i="2"/>
  <c r="Z92" i="2"/>
  <c r="Z223" i="2"/>
  <c r="Z82" i="2"/>
  <c r="Z258" i="2"/>
  <c r="Z379" i="2"/>
  <c r="Z218" i="2"/>
  <c r="Z141" i="2"/>
  <c r="Z327" i="2"/>
  <c r="Z361" i="2"/>
  <c r="Z678" i="2"/>
  <c r="Z202" i="2"/>
  <c r="Z396" i="2"/>
  <c r="Z656" i="2"/>
  <c r="Z518" i="2"/>
  <c r="Z108" i="2"/>
  <c r="Z268" i="2"/>
  <c r="Z53" i="2"/>
  <c r="Z155" i="2"/>
  <c r="Z516" i="2"/>
  <c r="Z227" i="2"/>
  <c r="Z595" i="2"/>
  <c r="Z143" i="2"/>
  <c r="Z301" i="2"/>
  <c r="Z636" i="2"/>
  <c r="Z394" i="2"/>
  <c r="Z565" i="2"/>
  <c r="Z330" i="2"/>
  <c r="Z37" i="2"/>
  <c r="Z58" i="2"/>
  <c r="Z79" i="2"/>
  <c r="Z245" i="2"/>
  <c r="Z529" i="2"/>
  <c r="Z573" i="2"/>
  <c r="Z537" i="2"/>
  <c r="Z238" i="2"/>
  <c r="Z670" i="2"/>
  <c r="Z476" i="2"/>
  <c r="Z368" i="2"/>
  <c r="Z486" i="2"/>
  <c r="Z102" i="2"/>
  <c r="Z652" i="2"/>
  <c r="Z28" i="2"/>
  <c r="Z297" i="2"/>
  <c r="Z485" i="2"/>
  <c r="Z654" i="2"/>
  <c r="Z30" i="2"/>
  <c r="Z608" i="2"/>
  <c r="Z34" i="2"/>
  <c r="Z319" i="2"/>
  <c r="Z126" i="2"/>
  <c r="Z399" i="2"/>
  <c r="Z554" i="2"/>
  <c r="Z528" i="2"/>
  <c r="Z568" i="2"/>
  <c r="Z200" i="2"/>
  <c r="Z597" i="2"/>
  <c r="Z653" i="2"/>
  <c r="Z409" i="2"/>
  <c r="Z594" i="2"/>
  <c r="Z305" i="2"/>
  <c r="Z293" i="2"/>
  <c r="Z370" i="2"/>
  <c r="Z395" i="2"/>
  <c r="Z556" i="2"/>
  <c r="Z109" i="2"/>
  <c r="Z369" i="2"/>
  <c r="Z676" i="2"/>
  <c r="Z67" i="2"/>
  <c r="Z340" i="2"/>
  <c r="Z281" i="2"/>
  <c r="Z288" i="2"/>
  <c r="Z410" i="2"/>
  <c r="Z550" i="2"/>
  <c r="Z138" i="2"/>
  <c r="Z269" i="2"/>
  <c r="Z221" i="2"/>
  <c r="Z406" i="2"/>
  <c r="Z616" i="2"/>
  <c r="Z414" i="2"/>
  <c r="Z186" i="2"/>
  <c r="Z247" i="2"/>
  <c r="Z623" i="2"/>
  <c r="Z604" i="2"/>
  <c r="Z649" i="2"/>
  <c r="Z583" i="2"/>
  <c r="Z606" i="2"/>
  <c r="Z144" i="2"/>
  <c r="Z431" i="2"/>
  <c r="Z253" i="2"/>
  <c r="Z624" i="2"/>
  <c r="Z445" i="2"/>
  <c r="Z122" i="2"/>
  <c r="Z93" i="2"/>
  <c r="Z337" i="2"/>
  <c r="Z633" i="2"/>
  <c r="Z456" i="2"/>
  <c r="Z549" i="2"/>
  <c r="Z397" i="2"/>
  <c r="Z46" i="2"/>
  <c r="Z364" i="2"/>
  <c r="Z121" i="2"/>
  <c r="Z530" i="2"/>
  <c r="Z291" i="2"/>
  <c r="Z62" i="2"/>
  <c r="Z408" i="2"/>
  <c r="Z252" i="2"/>
  <c r="Z555" i="2"/>
  <c r="Z511" i="2"/>
  <c r="Z374" i="2"/>
  <c r="Z377" i="2"/>
  <c r="Z312" i="2"/>
  <c r="Z192" i="2"/>
  <c r="Z267" i="2"/>
  <c r="Z481" i="2"/>
  <c r="Z151" i="2"/>
  <c r="Z226" i="2"/>
  <c r="Z19" i="2"/>
  <c r="Z506" i="2"/>
  <c r="Z302" i="2"/>
  <c r="Z65" i="2"/>
  <c r="Z185" i="2"/>
  <c r="Z494" i="2"/>
  <c r="Z615" i="2"/>
  <c r="Z256" i="2"/>
  <c r="Z295" i="2"/>
  <c r="Z635" i="2"/>
  <c r="Z488" i="2"/>
  <c r="Z201" i="2"/>
  <c r="Z239" i="2"/>
  <c r="Z142" i="2"/>
  <c r="Z275" i="2"/>
  <c r="Z451" i="2"/>
  <c r="Z631" i="2"/>
  <c r="Z26" i="2"/>
  <c r="Z237" i="2"/>
  <c r="Z581" i="2"/>
  <c r="Z56" i="2"/>
  <c r="Z643" i="2"/>
  <c r="Z286" i="2"/>
  <c r="Z254" i="2"/>
  <c r="Z161" i="2"/>
  <c r="Z259" i="2"/>
  <c r="Z86" i="2"/>
  <c r="Z335" i="2"/>
  <c r="Z352" i="2"/>
  <c r="Z625" i="2"/>
  <c r="Z136" i="2"/>
  <c r="Z235" i="2"/>
  <c r="Z489" i="2"/>
  <c r="Z208" i="2"/>
  <c r="Z137" i="2"/>
  <c r="Z339" i="2"/>
  <c r="Z546" i="2"/>
  <c r="Z522" i="2"/>
  <c r="Z125" i="2"/>
  <c r="Z159" i="2"/>
  <c r="Z390" i="2"/>
  <c r="Z203" i="2"/>
  <c r="Z448" i="2"/>
  <c r="Z411" i="2"/>
  <c r="Z533" i="2"/>
  <c r="Z359" i="2"/>
  <c r="Z436" i="2"/>
  <c r="Z532" i="2"/>
  <c r="Z356" i="2"/>
  <c r="Z175" i="2"/>
  <c r="Z405" i="2"/>
  <c r="Z611" i="2"/>
  <c r="Z446" i="2"/>
  <c r="Z531" i="2"/>
  <c r="Z588" i="2"/>
  <c r="Z590" i="2"/>
  <c r="Z41" i="2"/>
  <c r="Z97" i="2"/>
  <c r="Z418" i="2"/>
  <c r="Z216" i="2"/>
  <c r="Z228" i="2"/>
  <c r="Z660" i="2"/>
  <c r="Z349" i="2"/>
  <c r="Z165" i="2"/>
  <c r="Z313" i="2"/>
  <c r="Z496" i="2"/>
  <c r="Z422" i="2"/>
  <c r="Z294" i="2"/>
  <c r="Z439" i="2"/>
  <c r="Z277" i="2"/>
  <c r="Z421" i="2"/>
  <c r="Z681" i="2"/>
  <c r="Z589" i="2"/>
  <c r="Z104" i="2"/>
  <c r="Z179" i="2"/>
  <c r="Z300" i="2"/>
  <c r="Z156" i="2"/>
  <c r="Z150" i="2"/>
  <c r="Z566" i="2"/>
  <c r="Z158" i="2"/>
  <c r="Z333" i="2"/>
  <c r="Z250" i="2"/>
  <c r="Z266" i="2"/>
  <c r="Z140" i="2"/>
  <c r="Z634" i="2"/>
  <c r="Z73" i="2"/>
  <c r="Z96" i="2"/>
  <c r="Z526" i="2"/>
  <c r="Z491" i="2"/>
  <c r="Z387" i="2"/>
  <c r="Z450" i="2"/>
  <c r="Z391" i="2"/>
  <c r="Z441" i="2"/>
  <c r="Z504" i="2"/>
  <c r="Z315" i="2"/>
  <c r="Z244" i="2"/>
  <c r="Z32" i="2"/>
  <c r="Z461" i="2"/>
  <c r="Z5" i="2"/>
  <c r="Z351" i="2"/>
  <c r="Z404" i="2"/>
  <c r="Z198" i="2"/>
  <c r="Z463" i="2"/>
  <c r="Z17" i="2"/>
  <c r="Z464" i="2"/>
  <c r="Z54" i="2"/>
  <c r="Z76" i="2"/>
  <c r="Z135" i="2"/>
  <c r="Z321" i="2"/>
  <c r="Z651" i="2"/>
  <c r="Z64" i="2"/>
  <c r="Z655" i="2"/>
  <c r="Z392" i="2"/>
  <c r="Z499" i="2"/>
  <c r="Z43" i="2"/>
  <c r="Z75" i="2"/>
  <c r="Z189" i="2"/>
  <c r="Z642" i="2"/>
  <c r="Z35" i="2"/>
  <c r="Z316" i="2"/>
  <c r="Z545" i="2"/>
  <c r="Z367" i="2"/>
  <c r="Z675" i="2"/>
  <c r="Z304" i="2"/>
  <c r="Z683" i="2"/>
  <c r="Z498" i="2"/>
  <c r="Z577" i="2"/>
  <c r="Z500" i="2"/>
  <c r="Z551" i="2"/>
  <c r="Z131" i="2"/>
  <c r="Z466" i="2"/>
  <c r="Z164" i="2"/>
  <c r="Z668" i="2"/>
  <c r="Z299" i="2"/>
  <c r="Z572" i="2"/>
  <c r="Z10" i="2"/>
  <c r="Z278" i="2"/>
  <c r="Z338" i="2"/>
  <c r="Z341" i="2"/>
  <c r="Z193" i="2"/>
  <c r="Z263" i="2"/>
  <c r="Z621" i="2"/>
  <c r="Z480" i="2"/>
  <c r="Z540" i="2"/>
  <c r="Z166" i="2"/>
  <c r="Z346" i="2"/>
  <c r="Z596" i="2"/>
  <c r="Z373" i="2"/>
  <c r="Z457" i="2"/>
  <c r="Z553" i="2"/>
  <c r="Z430" i="2"/>
  <c r="Z18" i="2"/>
  <c r="Z452" i="2"/>
  <c r="Z384" i="2"/>
  <c r="Z332" i="2"/>
  <c r="Z310" i="2"/>
  <c r="Z607" i="2"/>
  <c r="Z598" i="2"/>
  <c r="Z442" i="2"/>
  <c r="Z325" i="2"/>
  <c r="Z154" i="2"/>
  <c r="Z205" i="2"/>
  <c r="Z559" i="2"/>
  <c r="Z224" i="2"/>
  <c r="Z371" i="2"/>
  <c r="Z543" i="2"/>
  <c r="Z89" i="2"/>
  <c r="Z48" i="2"/>
  <c r="Z36" i="2"/>
  <c r="Z114" i="2"/>
  <c r="Z587" i="2"/>
  <c r="Z80" i="2"/>
  <c r="Z601" i="2"/>
  <c r="Z482" i="2"/>
  <c r="Z534" i="2"/>
  <c r="Z684" i="2"/>
  <c r="Z605" i="2"/>
  <c r="Z527" i="2"/>
  <c r="Z467" i="2"/>
  <c r="Z271" i="2"/>
  <c r="Z317" i="2"/>
  <c r="Z524" i="2"/>
  <c r="Z420" i="2"/>
  <c r="Z662" i="2"/>
  <c r="Z225" i="2"/>
  <c r="Z176" i="2"/>
  <c r="Z94" i="2"/>
  <c r="Z163" i="2"/>
  <c r="Z47" i="2"/>
  <c r="Z570" i="2"/>
  <c r="Z308" i="2"/>
  <c r="Z497" i="2"/>
  <c r="Z647" i="2"/>
  <c r="Z188" i="2"/>
  <c r="Z385" i="2"/>
  <c r="Z91" i="2"/>
  <c r="Z132" i="2"/>
  <c r="Z462" i="2"/>
  <c r="Z474" i="2"/>
  <c r="Z331" i="2"/>
  <c r="Z471" i="2"/>
  <c r="Z112" i="2"/>
  <c r="Z139" i="2"/>
  <c r="Z217" i="2"/>
  <c r="Z184" i="2"/>
  <c r="Z401" i="2"/>
  <c r="Z21" i="2"/>
  <c r="Z280" i="2"/>
  <c r="Z309" i="2"/>
  <c r="Z375" i="2"/>
  <c r="Z23" i="2"/>
  <c r="Z172" i="2"/>
  <c r="Z355" i="2"/>
  <c r="Z290" i="2"/>
  <c r="Z160" i="2"/>
  <c r="Z83" i="2"/>
  <c r="Z358" i="2"/>
  <c r="Z334" i="2"/>
  <c r="Z432" i="2"/>
  <c r="Z360" i="2"/>
  <c r="Z167" i="2"/>
  <c r="Z157" i="2"/>
  <c r="Z407" i="2"/>
  <c r="Z671" i="2"/>
  <c r="Z477" i="2"/>
  <c r="Z400" i="2"/>
  <c r="Z362" i="2"/>
  <c r="Z363" i="2"/>
  <c r="Z393" i="2"/>
  <c r="Z25" i="2"/>
  <c r="Z612" i="2"/>
  <c r="Z85" i="2"/>
  <c r="Z599" i="2"/>
  <c r="Z483" i="2"/>
  <c r="Z423" i="2"/>
  <c r="Z674" i="2"/>
  <c r="Z419" i="2"/>
  <c r="Z638" i="2"/>
  <c r="Z475" i="2"/>
  <c r="Z194" i="2"/>
  <c r="Z240" i="2"/>
  <c r="Z118" i="2"/>
  <c r="Z661" i="2"/>
  <c r="Z106" i="2"/>
  <c r="Z345" i="2"/>
  <c r="Z3" i="2"/>
  <c r="Z70" i="2"/>
  <c r="Z246" i="2"/>
  <c r="Z673" i="2"/>
  <c r="Z645" i="2"/>
  <c r="Z31" i="2"/>
  <c r="Z115" i="2"/>
  <c r="Z591" i="2"/>
  <c r="Z322" i="2"/>
  <c r="Z509" i="2"/>
  <c r="Z24" i="2"/>
  <c r="Z199" i="2"/>
  <c r="Z600" i="2"/>
  <c r="Z682" i="2"/>
  <c r="Z98" i="2"/>
  <c r="Z7" i="2"/>
  <c r="Z505" i="2"/>
  <c r="Z8" i="2"/>
  <c r="Z427" i="2"/>
  <c r="Z130" i="2"/>
  <c r="Z433" i="2"/>
  <c r="Z495" i="2"/>
  <c r="Z88" i="2"/>
  <c r="Z484" i="2"/>
  <c r="Z69" i="2"/>
  <c r="Z639" i="2"/>
  <c r="Z465" i="2"/>
  <c r="Z296" i="2"/>
  <c r="Z229" i="2"/>
  <c r="Z510" i="2"/>
  <c r="Z101" i="2"/>
  <c r="Z378" i="2"/>
  <c r="Z328" i="2"/>
  <c r="Z438" i="2"/>
  <c r="Z567" i="2"/>
  <c r="Z544" i="2"/>
  <c r="Z501" i="2"/>
  <c r="Z87" i="2"/>
  <c r="Z276" i="2"/>
  <c r="Z663" i="2"/>
  <c r="Z558" i="2"/>
  <c r="Z52" i="2"/>
  <c r="Z257" i="2"/>
  <c r="Z178" i="2"/>
  <c r="Z303" i="2"/>
  <c r="Z152" i="2"/>
  <c r="Z40" i="2"/>
  <c r="Z627" i="2"/>
  <c r="Z66" i="2"/>
  <c r="Z174" i="2"/>
  <c r="Z665" i="2"/>
  <c r="Z128" i="2"/>
  <c r="Z248" i="2"/>
  <c r="Z38" i="2"/>
  <c r="Z582" i="2"/>
  <c r="Z444" i="2"/>
  <c r="Z190" i="2"/>
  <c r="Z580" i="2"/>
  <c r="Z213" i="2"/>
  <c r="Z287" i="2"/>
  <c r="Z372" i="2"/>
  <c r="Z536" i="2"/>
  <c r="Z324" i="2"/>
  <c r="Z669" i="2"/>
  <c r="Z129" i="2"/>
  <c r="Z61" i="2"/>
  <c r="Z204" i="2"/>
  <c r="Z153" i="2"/>
  <c r="Z479" i="2"/>
  <c r="Z571" i="2"/>
  <c r="Z514" i="2"/>
  <c r="Z493" i="2"/>
  <c r="Z552" i="2"/>
  <c r="Z249" i="2"/>
  <c r="Z388" i="2"/>
  <c r="Z382" i="2"/>
  <c r="Z538" i="2"/>
  <c r="Z416" i="2"/>
  <c r="Z520" i="2"/>
  <c r="Z548" i="2"/>
  <c r="Z120" i="2"/>
  <c r="Z100" i="2"/>
  <c r="Z116" i="2"/>
  <c r="Z103" i="2"/>
  <c r="Z110" i="2"/>
  <c r="Z402" i="2"/>
  <c r="Z517" i="2"/>
  <c r="Z6" i="2"/>
  <c r="Z376" i="2"/>
  <c r="Z45" i="2"/>
  <c r="Z428" i="2"/>
  <c r="Z42" i="2"/>
  <c r="Z22" i="2"/>
  <c r="Z576" i="2"/>
  <c r="Z197" i="2"/>
  <c r="Z81" i="2"/>
  <c r="Z630" i="2"/>
  <c r="Z55" i="2"/>
  <c r="Z220" i="2"/>
  <c r="Z320" i="2"/>
  <c r="Z620" i="2"/>
  <c r="Z50" i="2"/>
  <c r="Z519" i="2"/>
  <c r="Z173" i="2"/>
  <c r="Z326" i="2"/>
  <c r="Z650" i="2"/>
  <c r="Z289" i="2"/>
  <c r="Z29" i="2"/>
  <c r="Z658" i="2"/>
  <c r="Z541" i="2"/>
  <c r="Z279" i="2"/>
  <c r="Z318" i="2"/>
  <c r="Z637" i="2"/>
  <c r="Z14" i="2"/>
  <c r="Z609" i="2"/>
  <c r="Z285" i="2"/>
  <c r="Z207" i="2"/>
  <c r="Z187" i="2"/>
  <c r="Z575" i="2"/>
  <c r="Z646" i="2"/>
  <c r="Z147" i="2"/>
  <c r="Z243" i="2"/>
  <c r="Z71" i="2"/>
  <c r="Z460" i="2"/>
  <c r="Z177" i="2"/>
  <c r="Z255" i="2"/>
  <c r="Z525" i="2"/>
  <c r="Z468" i="2"/>
  <c r="Z210" i="2"/>
  <c r="Z113" i="2"/>
  <c r="Z292" i="2"/>
  <c r="Z209" i="2"/>
  <c r="Z622" i="2"/>
  <c r="Z272" i="2"/>
  <c r="Z350" i="2"/>
  <c r="Z20" i="2"/>
  <c r="Z459" i="2"/>
  <c r="Z521" i="2"/>
  <c r="Z74" i="2"/>
  <c r="Z68" i="2"/>
  <c r="Z619" i="2"/>
  <c r="Z366" i="2"/>
  <c r="Z182" i="2"/>
  <c r="Z323" i="2"/>
  <c r="Z59" i="2"/>
  <c r="Z133" i="2"/>
  <c r="Z417" i="2"/>
  <c r="Z629" i="2"/>
  <c r="Z84" i="2"/>
  <c r="Z648" i="2"/>
  <c r="Z586" i="2"/>
  <c r="Z632" i="2"/>
  <c r="Z274" i="2"/>
  <c r="Z262" i="2"/>
  <c r="Z49" i="2"/>
  <c r="Z680" i="2"/>
  <c r="Z561" i="2"/>
  <c r="Z146" i="2"/>
  <c r="Z469" i="2"/>
  <c r="Z386" i="2"/>
  <c r="Z429" i="2"/>
  <c r="Z241" i="2"/>
  <c r="Z2" i="2"/>
  <c r="AI527" i="2" l="1"/>
  <c r="AK527" i="2"/>
  <c r="AL527" i="2"/>
  <c r="AJ527" i="2"/>
  <c r="AJ71" i="2"/>
  <c r="AI71" i="2"/>
  <c r="AK508" i="2"/>
  <c r="AJ508" i="2"/>
  <c r="AI671" i="2"/>
  <c r="AK671" i="2"/>
  <c r="AL671" i="2"/>
  <c r="AJ275" i="2"/>
  <c r="AK275" i="2"/>
  <c r="AL275" i="2"/>
  <c r="AI275" i="2"/>
  <c r="AL347" i="2"/>
  <c r="AI347" i="2"/>
  <c r="AJ347" i="2"/>
  <c r="AI251" i="2"/>
  <c r="AL251" i="2"/>
  <c r="AJ251" i="2"/>
  <c r="AJ59" i="2"/>
  <c r="AK59" i="2"/>
  <c r="AL59" i="2"/>
  <c r="AI59" i="2"/>
  <c r="AK34" i="2"/>
  <c r="AI34" i="2"/>
  <c r="AJ95" i="2"/>
  <c r="AI95" i="2"/>
  <c r="AK95" i="2"/>
  <c r="AL95" i="2"/>
  <c r="AK364" i="2"/>
  <c r="AL364" i="2"/>
  <c r="AI364" i="2"/>
  <c r="AJ364" i="2"/>
  <c r="AK491" i="2"/>
  <c r="AJ491" i="2"/>
  <c r="AI491" i="2"/>
  <c r="AL491" i="2"/>
  <c r="AI359" i="2"/>
  <c r="AJ359" i="2"/>
  <c r="AK359" i="2"/>
  <c r="AL359" i="2"/>
  <c r="AK11" i="2"/>
  <c r="AJ11" i="2"/>
  <c r="AI11" i="2"/>
  <c r="AL11" i="2"/>
  <c r="AI599" i="2"/>
  <c r="AK599" i="2"/>
  <c r="AL599" i="2"/>
  <c r="AJ599" i="2"/>
  <c r="AK239" i="2"/>
  <c r="AJ239" i="2"/>
  <c r="AI239" i="2"/>
  <c r="AL239" i="2"/>
  <c r="AL179" i="2"/>
  <c r="AJ179" i="2"/>
  <c r="AI179" i="2"/>
  <c r="AK179" i="2"/>
  <c r="AL119" i="2"/>
  <c r="AI119" i="2"/>
  <c r="AK119" i="2"/>
  <c r="AJ119" i="2"/>
  <c r="AL611" i="2"/>
  <c r="AJ611" i="2"/>
  <c r="AI611" i="2"/>
  <c r="AK611" i="2"/>
  <c r="AK47" i="2"/>
  <c r="AJ47" i="2"/>
  <c r="AI47" i="2"/>
  <c r="AL47" i="2"/>
  <c r="AK647" i="2"/>
  <c r="AJ647" i="2"/>
  <c r="AI647" i="2"/>
  <c r="AL647" i="2"/>
  <c r="AL586" i="2"/>
  <c r="AK586" i="2"/>
  <c r="AI586" i="2"/>
  <c r="AJ586" i="2"/>
  <c r="AI299" i="2"/>
  <c r="AL299" i="2"/>
  <c r="AJ299" i="2"/>
  <c r="AK299" i="2"/>
  <c r="AK395" i="2"/>
  <c r="AI395" i="2"/>
  <c r="AL395" i="2"/>
  <c r="AJ395" i="2"/>
  <c r="AK496" i="2"/>
  <c r="AI496" i="2"/>
  <c r="AJ496" i="2"/>
  <c r="AL496" i="2"/>
  <c r="AI683" i="2"/>
  <c r="AJ683" i="2"/>
  <c r="AK683" i="2"/>
  <c r="AL683" i="2"/>
  <c r="AK443" i="2"/>
  <c r="AI443" i="2"/>
  <c r="AL443" i="2"/>
  <c r="AJ443" i="2"/>
  <c r="AJ659" i="2"/>
  <c r="AI659" i="2"/>
  <c r="AL659" i="2"/>
  <c r="AK659" i="2"/>
  <c r="AL407" i="2"/>
  <c r="AJ407" i="2"/>
  <c r="AI407" i="2"/>
  <c r="AK407" i="2"/>
  <c r="AI623" i="2"/>
  <c r="AJ623" i="2"/>
  <c r="AK623" i="2"/>
  <c r="AL623" i="2"/>
  <c r="AJ563" i="2"/>
  <c r="AI563" i="2"/>
  <c r="AL563" i="2"/>
  <c r="AK563" i="2"/>
  <c r="AK551" i="2"/>
  <c r="AI551" i="2"/>
  <c r="AJ551" i="2"/>
  <c r="AL551" i="2"/>
  <c r="AI508" i="2"/>
  <c r="AK347" i="2"/>
  <c r="AJ34" i="2"/>
  <c r="AL508" i="2"/>
  <c r="AL34" i="2"/>
  <c r="AK251" i="2"/>
  <c r="AJ671" i="2"/>
  <c r="AL575" i="2"/>
  <c r="AK71" i="2"/>
  <c r="AI575" i="2"/>
  <c r="AL71" i="2"/>
  <c r="AK575" i="2"/>
  <c r="AL2" i="2"/>
  <c r="AJ2" i="2"/>
  <c r="AK2" i="2"/>
  <c r="AI2" i="2"/>
  <c r="G2" i="1"/>
  <c r="C5" i="7" l="1"/>
  <c r="F2" i="1" l="1"/>
  <c r="C9" i="7"/>
  <c r="C11" i="7"/>
  <c r="E2" i="1"/>
  <c r="C7" i="7"/>
  <c r="C8" i="7"/>
  <c r="C1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EAB2C1-1EC2-4282-A8D7-D9421FFDDD09}" keepAlive="1" name="Query - axe" description="Connessione alla query 'axe' nella cartella di lavoro." type="5" refreshedVersion="8" background="1" saveData="1">
    <dbPr connection="Provider=Microsoft.Mashup.OleDb.1;Data Source=$Workbook$;Location=axe;Extended Properties=&quot;&quot;" command="SELECT * FROM [axe]"/>
  </connection>
  <connection id="2" xr16:uid="{1D0EDA24-6EDA-449D-8F79-24463ACFDF24}" keepAlive="1" name="Query - axe mob" description="Connessione alla query 'axe mob' nella cartella di lavoro." type="5" refreshedVersion="8" background="1" saveData="1">
    <dbPr connection="Provider=Microsoft.Mashup.OleDb.1;Data Source=$Workbook$;Location=&quot;axe mob&quot;;Extended Properties=&quot;&quot;" command="SELECT * FROM [axe mob]"/>
  </connection>
  <connection id="3" xr16:uid="{AE0CCBE1-7605-44A7-A07D-8010E6120D0B}" keepAlive="1" name="Query - Export Auto+Manuali" description="Connection to the 'Export Auto+Manuali' query in the workbook." type="5" refreshedVersion="8" background="1" saveData="1">
    <dbPr connection="Provider=Microsoft.Mashup.OleDb.1;Data Source=$Workbook$;Location=&quot;Export Auto+Manuali&quot;;Extended Properties=&quot;&quot;" command="SELECT * FROM [Export Auto+Manuali]"/>
  </connection>
  <connection id="4" xr16:uid="{D1765C70-F6F8-4F40-8C0E-4019941ECE53}" keepAlive="1" name="Query - Export Auto+Manuali (2)" description="Connection to the 'Export Auto+Manuali (2)' query in the workbook." type="5" refreshedVersion="0" background="1" saveData="1">
    <dbPr connection="Provider=Microsoft.Mashup.OleDb.1;Data Source=$Workbook$;Location=&quot;Export Auto+Manuali (2)&quot;;Extended Properties=&quot;&quot;" command="SELECT * FROM [Export Auto+Manuali (2)]"/>
  </connection>
  <connection id="5" xr16:uid="{4BE8A0FF-1307-44C9-86FC-52A251D10FFB}" keepAlive="1" name="Query - File di esempio" description="Connessione alla query 'File di esempio' nella cartella di lavoro." type="5" refreshedVersion="0" background="1">
    <dbPr connection="Provider=Microsoft.Mashup.OleDb.1;Data Source=$Workbook$;Location=&quot;File di esempio&quot;;Extended Properties=&quot;&quot;" command="SELECT * FROM [File di esempio]"/>
  </connection>
  <connection id="6" xr16:uid="{157395F0-482C-47F0-84E4-26BBEA5BAF17}" keepAlive="1" name="Query - File di esempio (2)" description="Connessione alla query 'File di esempio (2)' nella cartella di lavoro." type="5" refreshedVersion="0" background="1">
    <dbPr connection="Provider=Microsoft.Mashup.OleDb.1;Data Source=$Workbook$;Location=&quot;File di esempio (2)&quot;;Extended Properties=&quot;&quot;" command="SELECT * FROM [File di esempio (2)]"/>
  </connection>
  <connection id="7" xr16:uid="{A74D37C0-6951-4A5C-A2FA-C442C64DC269}" keepAlive="1" name="Query - Grouped Violations" description="Connection to the 'Grouped Violations' query in the workbook." type="5" refreshedVersion="8" background="1" saveData="1">
    <dbPr connection="Provider=Microsoft.Mashup.OleDb.1;Data Source=$Workbook$;Location=&quot;Grouped Violations&quot;;Extended Properties=&quot;&quot;" command="SELECT * FROM [Grouped Violations]"/>
  </connection>
  <connection id="8" xr16:uid="{CBA6F786-A2C5-4161-939D-1561D1EB9FA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9" xr16:uid="{74DEDC66-8C97-4F5F-BB58-04DC7BE19715}"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10" xr16:uid="{9570B443-4423-4CC0-A778-74D18150BE1D}"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11" xr16:uid="{4DAB5E0C-DC8B-4CF6-9608-8D6A329637C0}" keepAlive="1" name="Query - Parameter4" description="Connection to the 'Parameter4' query in the workbook." type="5" refreshedVersion="0" background="1">
    <dbPr connection="Provider=Microsoft.Mashup.OleDb.1;Data Source=$Workbook$;Location=Parameter4;Extended Properties=&quot;&quot;" command="SELECT * FROM [Parameter4]"/>
  </connection>
  <connection id="12" xr16:uid="{EC459316-9C99-4E8E-A711-E30252C1909A}" keepAlive="1" name="Query - Parameter5" description="Connection to the 'Parameter5' query in the workbook." type="5" refreshedVersion="0" background="1">
    <dbPr connection="Provider=Microsoft.Mashup.OleDb.1;Data Source=$Workbook$;Location=Parameter5;Extended Properties=&quot;&quot;" command="SELECT * FROM [Parameter5]"/>
  </connection>
  <connection id="13" xr16:uid="{B252B274-2EE1-4EFB-B566-BDBB6FC1A6E1}" keepAlive="1" name="Query - Parametro1" description="Connessione alla query 'Parametro1' nella cartella di lavoro." type="5" refreshedVersion="0" background="1">
    <dbPr connection="Provider=Microsoft.Mashup.OleDb.1;Data Source=$Workbook$;Location=Parametro1;Extended Properties=&quot;&quot;" command="SELECT * FROM [Parametro1]"/>
  </connection>
  <connection id="14" xr16:uid="{35144DFF-2944-4B03-B80C-3542E74F6FDC}" keepAlive="1" name="Query - Parametro2" description="Connessione alla query 'Parametro2' nella cartella di lavoro." type="5" refreshedVersion="0" background="1">
    <dbPr connection="Provider=Microsoft.Mashup.OleDb.1;Data Source=$Workbook$;Location=Parametro2;Extended Properties=&quot;&quot;" command="SELECT * FROM [Parametro2]"/>
  </connection>
  <connection id="15" xr16:uid="{1BAC2D16-E321-4AD1-9C75-D084E8F5C14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6" xr16:uid="{D8D3CFF5-642B-4EAA-8BBD-ED0B96E2D49F}"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7" xr16:uid="{F8CFDC38-018C-4D89-8FE0-F5C8B3B3ACB9}"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18" xr16:uid="{0CA9665D-79A2-4E60-A0DC-FEA4B3406458}" keepAlive="1" name="Query - Sample File (4)" description="Connection to the 'Sample File (4)' query in the workbook." type="5" refreshedVersion="0" background="1">
    <dbPr connection="Provider=Microsoft.Mashup.OleDb.1;Data Source=$Workbook$;Location=&quot;Sample File (4)&quot;;Extended Properties=&quot;&quot;" command="SELECT * FROM [Sample File (4)]"/>
  </connection>
  <connection id="19" xr16:uid="{91FFC5AE-6C16-4381-93EE-5F0AD0F8CB70}" keepAlive="1" name="Query - Sample File (5)" description="Connection to the 'Sample File (5)' query in the workbook." type="5" refreshedVersion="0" background="1">
    <dbPr connection="Provider=Microsoft.Mashup.OleDb.1;Data Source=$Workbook$;Location=&quot;Sample File (5)&quot;;Extended Properties=&quot;&quot;" command="SELECT * FROM [Sample File (5)]"/>
  </connection>
  <connection id="20" xr16:uid="{2F59EFF9-1F4E-4EF2-87A7-9A6ECB350F9D}"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21" xr16:uid="{48CB8715-8D89-4B9F-92D2-2D418CFED3CD}"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22" xr16:uid="{637CA5A9-9CAD-450D-AEEC-B252C2CA000A}"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23" xr16:uid="{3D55CAB5-79D0-45B7-A7B2-1B25DB733237}" keepAlive="1" name="Query - Transform File (4)" description="Connection to the 'Transform File (4)' query in the workbook." type="5" refreshedVersion="0" background="1">
    <dbPr connection="Provider=Microsoft.Mashup.OleDb.1;Data Source=$Workbook$;Location=&quot;Transform File (4)&quot;;Extended Properties=&quot;&quot;" command="SELECT * FROM [Transform File (4)]"/>
  </connection>
  <connection id="24" xr16:uid="{578C8C56-B090-49B4-9898-4E4DF4C89380}" keepAlive="1" name="Query - Transform File (5)" description="Connection to the 'Transform File (5)' query in the workbook." type="5" refreshedVersion="0" background="1">
    <dbPr connection="Provider=Microsoft.Mashup.OleDb.1;Data Source=$Workbook$;Location=&quot;Transform File (5)&quot;;Extended Properties=&quot;&quot;" command="SELECT * FROM [Transform File (5)]"/>
  </connection>
  <connection id="25" xr16:uid="{41742879-1E35-4FCD-89A2-D17C4C2F68B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26" xr16:uid="{C13F0816-D009-4326-8458-68C9A8400C11}"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27" xr16:uid="{83FEB5D4-F789-461B-A2A3-C9639DB3FD44}"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28" xr16:uid="{1D1CBBEE-335E-4CB3-81A4-781BA0BCDEFC}" keepAlive="1" name="Query - Transform Sample File (4)" description="Connection to the 'Transform Sample File (4)' query in the workbook." type="5" refreshedVersion="0" background="1">
    <dbPr connection="Provider=Microsoft.Mashup.OleDb.1;Data Source=$Workbook$;Location=&quot;Transform Sample File (4)&quot;;Extended Properties=&quot;&quot;" command="SELECT * FROM [Transform Sample File (4)]"/>
  </connection>
  <connection id="29" xr16:uid="{F3C1D382-999D-4670-B950-CC4CA6301DBA}" keepAlive="1" name="Query - Transform Sample File (5)" description="Connection to the 'Transform Sample File (5)' query in the workbook." type="5" refreshedVersion="0" background="1">
    <dbPr connection="Provider=Microsoft.Mashup.OleDb.1;Data Source=$Workbook$;Location=&quot;Transform Sample File (5)&quot;;Extended Properties=&quot;&quot;" command="SELECT * FROM [Transform Sample File (5)]"/>
  </connection>
  <connection id="30" xr16:uid="{A1660E7D-12CE-44C0-831D-F9616FEF45AA}" keepAlive="1" name="Query - Trasforma file" description="Connessione alla query 'Trasforma file' nella cartella di lavoro." type="5" refreshedVersion="0" background="1">
    <dbPr connection="Provider=Microsoft.Mashup.OleDb.1;Data Source=$Workbook$;Location=&quot;Trasforma file&quot;;Extended Properties=&quot;&quot;" command="SELECT * FROM [Trasforma file]"/>
  </connection>
  <connection id="31" xr16:uid="{A282072B-F67C-44BB-9240-C7833FBA5596}" keepAlive="1" name="Query - Trasforma file (2)" description="Connessione alla query 'Trasforma file (2)' nella cartella di lavoro." type="5" refreshedVersion="0" background="1">
    <dbPr connection="Provider=Microsoft.Mashup.OleDb.1;Data Source=$Workbook$;Location=&quot;Trasforma file (2)&quot;;Extended Properties=&quot;&quot;" command="SELECT * FROM [Trasforma file (2)]"/>
  </connection>
  <connection id="32" xr16:uid="{E5820C9C-2F86-46F5-9391-EC14E7762E1F}" keepAlive="1" name="Query - Trasforma file di esempio" description="Connessione alla query 'Trasforma file di esempio' nella cartella di lavoro." type="5" refreshedVersion="0" background="1">
    <dbPr connection="Provider=Microsoft.Mashup.OleDb.1;Data Source=$Workbook$;Location=&quot;Trasforma file di esempio&quot;;Extended Properties=&quot;&quot;" command="SELECT * FROM [Trasforma file di esempio]"/>
  </connection>
  <connection id="33" xr16:uid="{5D7B5E1F-2FAD-439D-920D-D95486702EE0}" keepAlive="1" name="Query - Trasforma file di esempio (2)" description="Connessione alla query 'Trasforma file di esempio (2)' nella cartella di lavoro." type="5" refreshedVersion="0" background="1">
    <dbPr connection="Provider=Microsoft.Mashup.OleDb.1;Data Source=$Workbook$;Location=&quot;Trasforma file di esempio (2)&quot;;Extended Properties=&quot;&quot;" command="SELECT * FROM [Trasforma file di esempio (2)]"/>
  </connection>
  <connection id="34" xr16:uid="{CA16467A-9D79-44F9-9AD2-D30D57E036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5" xr16:uid="{69F020D9-7622-4435-81DF-BA2F3138BB2B}" name="WorksheetConnection_001 - PortaleImmigrazione - TB_VTA.xlsx!Grouped_Violations" type="102" refreshedVersion="8" minRefreshableVersion="5">
    <extLst>
      <ext xmlns:x15="http://schemas.microsoft.com/office/spreadsheetml/2010/11/main" uri="{DE250136-89BD-433C-8126-D09CA5730AF9}">
        <x15:connection id="Grouped_Violations">
          <x15:rangePr sourceName="_xlcn.WorksheetConnection_001PortaleImmigrazioneTB_VTA.xlsxGrouped_Violations1"/>
        </x15:connection>
      </ext>
    </extLst>
  </connection>
</connections>
</file>

<file path=xl/sharedStrings.xml><?xml version="1.0" encoding="utf-8"?>
<sst xmlns="http://schemas.openxmlformats.org/spreadsheetml/2006/main" count="34556" uniqueCount="3313">
  <si>
    <t>Nome Servizio/Applicativo</t>
  </si>
  <si>
    <t>URL Playstore</t>
  </si>
  <si>
    <t>URL Log</t>
  </si>
  <si>
    <t>Pagine analizzate con tool automatici</t>
  </si>
  <si>
    <t>Failure rilevate</t>
  </si>
  <si>
    <t>Page ID</t>
  </si>
  <si>
    <t>Pagina</t>
  </si>
  <si>
    <t>Servizio</t>
  </si>
  <si>
    <t>Campione</t>
  </si>
  <si>
    <t>A</t>
  </si>
  <si>
    <t>AA</t>
  </si>
  <si>
    <t>Issue</t>
  </si>
  <si>
    <t>#1</t>
  </si>
  <si>
    <t>ID Silk</t>
  </si>
  <si>
    <t>subID</t>
  </si>
  <si>
    <t>#ID</t>
  </si>
  <si>
    <t>ID defectXsilk</t>
  </si>
  <si>
    <t>Componente</t>
  </si>
  <si>
    <t>Livello</t>
  </si>
  <si>
    <t>Criterio</t>
  </si>
  <si>
    <t>UNI CEI EN 301549</t>
  </si>
  <si>
    <t>User Impact</t>
  </si>
  <si>
    <t>Disabilities</t>
  </si>
  <si>
    <t>Titolo</t>
  </si>
  <si>
    <t>Descrizione</t>
  </si>
  <si>
    <t>Rejected Element</t>
  </si>
  <si>
    <t>Detail</t>
  </si>
  <si>
    <t>Tool</t>
  </si>
  <si>
    <t>IssueID</t>
  </si>
  <si>
    <t>Items Explanation</t>
  </si>
  <si>
    <t>Soluzione note aggiuntive</t>
  </si>
  <si>
    <t>Diffusione</t>
  </si>
  <si>
    <t>Share URL</t>
  </si>
  <si>
    <t>Severity</t>
  </si>
  <si>
    <t>Titolo Defect</t>
  </si>
  <si>
    <t>Description Defect</t>
  </si>
  <si>
    <t>Colonna1</t>
  </si>
  <si>
    <t>Colonna2</t>
  </si>
  <si>
    <t>Colonna3</t>
  </si>
  <si>
    <t>Colonna4</t>
  </si>
  <si>
    <t>Caricato su Silk</t>
  </si>
  <si>
    <t>Testo silk</t>
  </si>
  <si>
    <t>HC_01</t>
  </si>
  <si>
    <t>HC_ID</t>
  </si>
  <si>
    <t>HC Desc</t>
  </si>
  <si>
    <t>HC Viol</t>
  </si>
  <si>
    <t>HC Screen</t>
  </si>
  <si>
    <t>HC Solution</t>
  </si>
  <si>
    <t>URL</t>
  </si>
  <si>
    <t>AAD001</t>
  </si>
  <si>
    <t>Android</t>
  </si>
  <si>
    <t>Etichetta elemento</t>
  </si>
  <si>
    <t>Touch target</t>
  </si>
  <si>
    <t>Contrasto del testo</t>
  </si>
  <si>
    <t>1.1.1</t>
  </si>
  <si>
    <t>2.4.2</t>
  </si>
  <si>
    <t>2.5.8</t>
  </si>
  <si>
    <t>1.3.2</t>
  </si>
  <si>
    <t>2.4.3</t>
  </si>
  <si>
    <t>1.4.5</t>
  </si>
  <si>
    <t>3.1.2</t>
  </si>
  <si>
    <t>Documenti</t>
  </si>
  <si>
    <t>1 - Critical</t>
  </si>
  <si>
    <t>2 - Serious</t>
  </si>
  <si>
    <t>3 - Moderate</t>
  </si>
  <si>
    <t>Area funzionale</t>
  </si>
  <si>
    <t>ID</t>
  </si>
  <si>
    <t>Criterio di successo</t>
  </si>
  <si>
    <t>Title for Fix Suggestion</t>
  </si>
  <si>
    <t>Italian Fix Suggestion</t>
  </si>
  <si>
    <t>REQUISITO</t>
  </si>
  <si>
    <t>NOME DOCUMENTO E LINK</t>
  </si>
  <si>
    <t>LINK ESTESO</t>
  </si>
  <si>
    <t>Contenuti non testuali</t>
  </si>
  <si>
    <t>Elements must only use permitted ARIA attributes</t>
  </si>
  <si>
    <t>L'attributo aria-label non può essere usato sull'elemento come specificato nelle WAI-ARIA.
Se le informazioni trasmesse non sono importanti, l'attributo può essere ignorato. Tuttavia, se le informazioni dovranno essere comunicate, invece di rimuovere l'attributo proibito prendere in considerazione una delle seguenti soluzioni:
- Cambiare il ruolo con uno per il quale l'attributo non è proibito.
- Fornire le informazioni come testo nella pagina.
- Spostare l'attributo su un elemento diverso che lo supporti.</t>
  </si>
  <si>
    <t>10.1.3.1</t>
  </si>
  <si>
    <t>10.1.3.1 Informazioni e correlazioni.docx</t>
  </si>
  <si>
    <t>https://posteitaliane.sharepoint.com/:w:/r/teams/ACCESSIBILITRISULTATIVERIFICHETECNICHE/Shared%20Documents/Generale/SCHEDE_REQUISITI/10.1.3.1%20Informazioni%20e%20correlazioni.docx?d=w16f7613ad3554851b2c89a5ca010a7a2&amp;csf=1&amp;web=1&amp;e=AFWDmi</t>
  </si>
  <si>
    <t>1.2.1</t>
  </si>
  <si>
    <t>Solo audio e solo video (preregistrati)</t>
  </si>
  <si>
    <t>Elements with visible text labels do not have matching accessible names.</t>
  </si>
  <si>
    <t>Correggi uno dei seguenti problemi:
Il testo all'interno dell'elemento non è incluso nel nome accessibile</t>
  </si>
  <si>
    <t>10.1.3.2</t>
  </si>
  <si>
    <t>10.1.3.2 Sequenza significativa.docx</t>
  </si>
  <si>
    <t>https://posteitaliane.sharepoint.com/:w:/r/teams/ACCESSIBILITRISULTATIVERIFICHETECNICHE/Shared%20Documents/Generale/SCHEDE_REQUISITI/10.1.3.2%20Sequenza%20significativa.docx?d=wc358fe04604c46dcad4900207034af1e&amp;csf=1&amp;web=1&amp;e=Egn3Lg</t>
  </si>
  <si>
    <t>1.2.2</t>
  </si>
  <si>
    <t>Sottotitoli (preregistrati)</t>
  </si>
  <si>
    <t>Elements use prohibited ARIA attributes</t>
  </si>
  <si>
    <t>10.1.4.3</t>
  </si>
  <si>
    <t>10.1.4.3 Contrasto (minimo).docx</t>
  </si>
  <si>
    <t>https://posteitaliane.sharepoint.com/:w:/r/teams/ACCESSIBILITRISULTATIVERIFICHETECNICHE/Shared%20Documents/Generale/SCHEDE_REQUISITI/10.1.4.3%20Contrasto%20(minimo).docx?d=wb5da035a086249bca8fc7050a31c158c&amp;csf=1&amp;web=1&amp;e=SVKGXy</t>
  </si>
  <si>
    <t>1.2.3</t>
  </si>
  <si>
    <t>Audiodescrizione o tipo di media alternativo (preregistrato)</t>
  </si>
  <si>
    <t>List items (`&lt;li&gt;`) are not contained within `&lt;ul&gt;`, `&lt;ol&gt;` or `&lt;menu&gt;` parent elements.</t>
  </si>
  <si>
    <t>Correggi uno dei seguenti problemi:
L'elemento dell'elenco non dispone di un &lt;ul&gt;&lt;ol&gt; elemento genitore</t>
  </si>
  <si>
    <t>10.2.4.2</t>
  </si>
  <si>
    <t>10.2.4.2 Titolazione del documento.docx</t>
  </si>
  <si>
    <t>https://posteitaliane.sharepoint.com/:w:/r/teams/ACCESSIBILITRISULTATIVERIFICHETECNICHE/Shared%20Documents/Generale/SCHEDE_REQUISITI/10.2.4.2%20Titolazione%20del%20documento.docx?d=wd1431799a8524b148514a35ac1863838&amp;csf=1&amp;web=1&amp;e=9MpdKG</t>
  </si>
  <si>
    <t>1.2.4</t>
  </si>
  <si>
    <t>Sottotitoli (in tempo reale)</t>
  </si>
  <si>
    <t>Lists do not contain only `&lt;li&gt;` elements and script supporting elements (`&lt;script&gt;` and `&lt;template&gt;`).</t>
  </si>
  <si>
    <t>I lettori di schermo hanno un modo specifico di annunciare le liste, rendendole più chiare da comprendere, ma ciò funziona solo se le liste sono strutturate correttamente.
Sebbene alcuni elementi non di contenuto come `&lt;script&gt;`, `&lt;template&gt;`, `&lt;style&gt;`, `&lt;meta&gt;`, `&lt;link&gt;`, `&lt;map&gt;`, `&lt;area&gt;` e `&lt;datalist&gt;` siano consentiti all'interno delle liste, gli elementi di contenuto diversi da `&lt;li&gt;` non sono permessi.</t>
  </si>
  <si>
    <t>11.1.1.1.1</t>
  </si>
  <si>
    <t>11.1.1.1.1_Contenuti_non_testuali_(funzionalità_aperta).docx</t>
  </si>
  <si>
    <t>https://posteitaliane.sharepoint.com/:w:/r/teams/ACCESSIBILITRISULTATIVERIFICHETECNICHE/Shared%20Documents/Generale/SCHEDE_REQUISITI/11.1.1.1.1_Contenuti_non_testuali_(funzionalit%C3%A0_aperta).docx?d=w87e8fee9cda64daea0b797bbf7db8184&amp;csf=1&amp;web=1&amp;e=GdUue0</t>
  </si>
  <si>
    <t>1.2.5</t>
  </si>
  <si>
    <t>Audiodescrizione (preregistrata)</t>
  </si>
  <si>
    <t>`&lt;td&gt;` elements in a large `&lt;table&gt;` do not have table headers.</t>
  </si>
  <si>
    <t>Correggi tutti i seguenti problemi:
Alcune celle di dati non vuote non dispongono di intestazioni di tabella</t>
  </si>
  <si>
    <t>11.1.3.1.1</t>
  </si>
  <si>
    <t>11.1.3.1.1_Informazioni_e_correlazioni_(funzionalità_aperta).docx</t>
  </si>
  <si>
    <t>https://posteitaliane.sharepoint.com/:w:/r/teams/ACCESSIBILITRISULTATIVERIFICHETECNICHE/Shared%20Documents/Generale/SCHEDE_REQUISITI/11.1.3.1.1_Informazioni_e_correlazioni_(funzionalit%C3%A0_aperta).docx?d=w1723de3ac60b4c5f9c588e068a27725a&amp;csf=1&amp;web=1&amp;e=Gv7WM5</t>
  </si>
  <si>
    <t>1.2.6</t>
  </si>
  <si>
    <t>Lingua dei segni (preregistrato)</t>
  </si>
  <si>
    <t>autocomplete attribute must be used correctly</t>
  </si>
  <si>
    <t>Identifica eventuali elementi del modulo che accettano dati personali di un individuo.
Per ciascun elemento del modulo che accetta dati personali:
- Controlla se i dati personali rientrano in uno dei 53 tipi identificati nella Sezione 7 delle WCAG 2.1, "Input Purposes for User Interface Components".
- Conferma che l'attributo autocomplete sia impostato con il valore appropriato per identificare lo scopo di quel componente dell'interfaccia utente.</t>
  </si>
  <si>
    <t>11.1.4.3</t>
  </si>
  <si>
    <t>11.1.4.3_Contrasto_(minimo).docx</t>
  </si>
  <si>
    <t>https://posteitaliane.sharepoint.com/:w:/r/teams/ACCESSIBILITRISULTATIVERIFICHETECNICHE/Shared%20Documents/Generale/SCHEDE_REQUISITI/11.1.4.3_Contrasto_(minimo).docx?d=w61b20e8f7ec6428fbe679b262725c98f&amp;csf=1&amp;web=1&amp;e=Pnm4F4</t>
  </si>
  <si>
    <t>1.2.7</t>
  </si>
  <si>
    <t>Audiodescrizione estesa (preregistrata)</t>
  </si>
  <si>
    <t>Elements must have their visible text as part of their accessible name</t>
  </si>
  <si>
    <t>11.1.4.4.1</t>
  </si>
  <si>
    <t>11.1.4.4.1_Ridimensionamento_del_testo_(funzionalità_aperta).docx</t>
  </si>
  <si>
    <t>https://posteitaliane.sharepoint.com/:w:/r/teams/ACCESSIBILITRISULTATIVERIFICHETECNICHE/Shared%20Documents/Generale/SCHEDE_REQUISITI/11.1.4.4.1_Ridimensionamento_del_testo_(funzionalit%C3%A0_aperta).docx?d=w48964c94b2224c57bcf3e84b2beb00f2&amp;csf=1&amp;web=1&amp;e=gNF9AI</t>
  </si>
  <si>
    <t>1.2.8</t>
  </si>
  <si>
    <t>Tipo di media alternativo (preregistrato)</t>
  </si>
  <si>
    <t>Styled &lt;p&gt; elements must not be used as headings</t>
  </si>
  <si>
    <t>Correggi i seguenti:
  Al posto di elementi &lt;p&gt; stilizzati come intestazioni, dovrebbero essere utilizzati elementi di intestazione (h1, h2, etc…)</t>
  </si>
  <si>
    <t>11.2.1.1.1</t>
  </si>
  <si>
    <t>11.2.1.1.1 Tastiera (funzionalità aperta).docx</t>
  </si>
  <si>
    <t>https://posteitaliane.sharepoint.com/:w:/r/teams/ACCESSIBILITRISULTATIVERIFICHETECNICHE/Shared%20Documents/Generale/SCHEDE_REQUISITI/11.2.1.1.1%20Tastiera%20(funzionalit%C3%A0%20aperta).docx?d=w62b4d3c4acf14dfd8425f81a2052d5fc&amp;csf=1&amp;web=1&amp;e=hOD3Af</t>
  </si>
  <si>
    <t>1.2.9</t>
  </si>
  <si>
    <t>Solo audio (in tempo reale)</t>
  </si>
  <si>
    <t>All page content should be contained by landmarks</t>
  </si>
  <si>
    <t xml:space="preserve">Tutti i contenuti della pagina devono essere contenuti all'interno di regioni landmark, progettate con landmark HTML5 e/o con elementi ARIA per le regioni landmark. </t>
  </si>
  <si>
    <t>11.2.4.3</t>
  </si>
  <si>
    <t>11.2.4.3_Ordine_del_focus.docx</t>
  </si>
  <si>
    <t>https://posteitaliane.sharepoint.com/:w:/r/teams/ACCESSIBILITRISULTATIVERIFICHETECNICHE/Shared%20Documents/Generale/SCHEDE_REQUISITI/11.2.4.3_Ordine_del_focus.docx?d=wcb056349c8564b71b5cf8e23274b72d3&amp;csf=1&amp;web=1&amp;e=XCZDB2</t>
  </si>
  <si>
    <t>1.3.1</t>
  </si>
  <si>
    <t>Informazioni e correlazioni</t>
  </si>
  <si>
    <t>Scrollable region must have keyboard access</t>
  </si>
  <si>
    <t>Correggi uno dei seguenti problemi:
L'elemento dovrebbe avere contenuto focalizzabile.
L'elemento dovrebbe essere focalizzabile.</t>
  </si>
  <si>
    <t>11.2.4.6</t>
  </si>
  <si>
    <t>11.2.4.6_Intestazioni_ed_etichette.docx</t>
  </si>
  <si>
    <t>https://posteitaliane.sharepoint.com/:w:/r/teams/ACCESSIBILITRISULTATIVERIFICHETECNICHE/Shared%20Documents/Generale/SCHEDE_REQUISITI/11.2.4.6_Intestazioni_ed_etichette.docx?d=we6de86faee7f485db6c8ae30b4ef3d0f&amp;csf=1&amp;web=1&amp;e=izmYSc</t>
  </si>
  <si>
    <t>Sequenza significativa</t>
  </si>
  <si>
    <t>Visual heading text is not marked as heading</t>
  </si>
  <si>
    <t>Il testo che agisce come intestazione visivamente o strutturalmente DOVREBBE essere designato come una intestazione nel markup (h1,h2,...).
Possibile soluzione:
Assicurarsi che il testo che funge da intestazione visiva sia marcato con i tag appropriati di intestazione HTML, come `&lt;h1&gt;`, `&lt;h2&gt;`, ecc. Questo aiuta a definire chiaramente la struttura della pagina per i lettori di schermo.</t>
  </si>
  <si>
    <t>11.4.1.2.1</t>
  </si>
  <si>
    <t>11.4.1.2.1_Nome,ruolo,valore_(funzionalità_aperta).docx</t>
  </si>
  <si>
    <t>https://posteitaliane.sharepoint.com/:w:/r/teams/ACCESSIBILITRISULTATIVERIFICHETECNICHE/Shared%20Documents/Generale/SCHEDE_REQUISITI/11.4.1.2.1_Nome,ruolo,valore_(funzionalit%C3%A0_aperta).docx?d=wb96cf3f2554842538f60f52e05fa31f4&amp;csf=1&amp;web=1&amp;e=FzyCQ3</t>
  </si>
  <si>
    <t>1.3.3</t>
  </si>
  <si>
    <t>Caratteristiche sensoriali</t>
  </si>
  <si>
    <t>Page &lt;title&gt; does not identify purpose of page</t>
  </si>
  <si>
    <t>il &lt;title&gt; della pagina DEVE essere accurato e informativo. Il &lt;title&gt; della pagina DOVREBBE essere unico, se possibile.
Le persone non vedenti non possono esaminare visivamente una pagina per identificare rapidamente il suo scopo. L'elemento &lt;title&gt; è la prima cosa letta da un lettore di schermo quando si carica una pagina o si passa a una nuova scheda del browser. Un &lt;title&gt; descrittivo offre agli utenti un rapido riepilogo della pagina senza doverla leggere completamente.</t>
  </si>
  <si>
    <t>9.1.1.1</t>
  </si>
  <si>
    <t>9.1.1.1 Contenuti non testuali .docx</t>
  </si>
  <si>
    <t>https://posteitaliane.sharepoint.com/:w:/r/teams/ACCESSIBILITRISULTATIVERIFICHETECNICHE/Shared%20Documents/Generale/SCHEDE_REQUISITI/9.1.1.1%20Contenuti%20non%20testuali%20.docx?d=w096cbdf06fa14fbf9d8a34e20106b52f&amp;csf=1&amp;web=1&amp;e=GfrHzT</t>
  </si>
  <si>
    <t>1.3.4</t>
  </si>
  <si>
    <t>Orientamento</t>
  </si>
  <si>
    <t>The decorative image is not hidden from screen readers</t>
  </si>
  <si>
    <t>L'immagine decorativa non è nascosta ai lettori di schermo. Le immagini che non trasmettono contenuti, sono decorative o sono ridondanti rispetto a contenuti già espressi nel testo DEVONO avere un testo alternativo nullo (alt=""), un ruolo ARIA di "presentation", oppure essere implementate come sfondi CSS.</t>
  </si>
  <si>
    <t>9.1.3.1</t>
  </si>
  <si>
    <t>9.1.3.1 Informazioni e correlazioni.docx</t>
  </si>
  <si>
    <t>https://posteitaliane.sharepoint.com/:w:/r/teams/ACCESSIBILITRISULTATIVERIFICHETECNICHE/Shared%20Documents/Generale/SCHEDE_REQUISITI/9.1.3.1%20Informazioni%20e%20correlazioni.docx?d=w7a79f28f1f0b4b86bd6f702204ff96de&amp;csf=1&amp;web=1&amp;e=l3sokQ</t>
  </si>
  <si>
    <t>1.3.5</t>
  </si>
  <si>
    <t>Identificare lo scopo degli input</t>
  </si>
  <si>
    <t>Role: The element's role is missing or incorrect</t>
  </si>
  <si>
    <t>Il nome, ruolo, stato e proprietà dei componenti della user interface devono essere determinabili programmaticamente dalle tecnologie assistive. Correggi questa issue aggiungendo l'ARIA role o il ruolo per l'ARIA appropriato secondo i documenti e le specificiche WAI-ARIA</t>
  </si>
  <si>
    <t>9.1.4.10</t>
  </si>
  <si>
    <t>9.1.4.10 Ricalcolo del flusso.docx</t>
  </si>
  <si>
    <t>https://posteitaliane.sharepoint.com/:w:/r/teams/ACCESSIBILITRISULTATIVERIFICHETECNICHE/Shared%20Documents/Generale/SCHEDE_REQUISITI/9.1.4.10%20Ricalcolo%20del%20flusso.docx?d=wcab1a4b7ac854b1896f011100ac19e1a&amp;csf=1&amp;web=1&amp;e=olvDEd</t>
  </si>
  <si>
    <t>1.3.6</t>
  </si>
  <si>
    <t>Identificare lo scopo</t>
  </si>
  <si>
    <t>Keyboard focus order is not logical</t>
  </si>
  <si>
    <t>Assicurarsi che l'ordine del DOM segua logicamente l'ordine naturale della lettura. Non utilizzare valori di tabIndex positivi per "correggere" l'ordine in quanto l'ordine di lettura non cambierebbe per gli utilizzatori di Screen Readers</t>
  </si>
  <si>
    <t>9.1.4.3</t>
  </si>
  <si>
    <t>9.1.4.3 Contrasto (minimo).docx</t>
  </si>
  <si>
    <t>https://posteitaliane.sharepoint.com/:w:/r/teams/ACCESSIBILITRISULTATIVERIFICHETECNICHE/Shared%20Documents/Generale/SCHEDE_REQUISITI/9.1.4.3%20Contrasto%20(minimo).docx?d=w9f2bd23069d041949f3883a7dbad3f2c&amp;csf=1&amp;web=1&amp;e=tMcxqJ</t>
  </si>
  <si>
    <t>1.4.1</t>
  </si>
  <si>
    <t>Uso del colore</t>
  </si>
  <si>
    <t>Name: The element's name is missing or incorrect</t>
  </si>
  <si>
    <t>Il nome accessibile dell'elemento non è presente o non è appropriato per lo scopo dell'elemento</t>
  </si>
  <si>
    <t>9.1.4.4</t>
  </si>
  <si>
    <t>9.1.4.4 Ridimensionamento del testo.docx</t>
  </si>
  <si>
    <t>https://posteitaliane.sharepoint.com/:w:/r/teams/ACCESSIBILITRISULTATIVERIFICHETECNICHE/Shared%20Documents/Generale/SCHEDE_REQUISITI/9.1.4.4%20Ridimensionamento%20del%20testo.docx?d=wb29e3fb3b6f9461f9c272ad4ae5b9539&amp;csf=1&amp;web=1&amp;e=DsXnvH</t>
  </si>
  <si>
    <t>1.4.2</t>
  </si>
  <si>
    <t>Controllo del sonoro</t>
  </si>
  <si>
    <t>ARIA hidden element must not be focusable or contain focusable elements</t>
  </si>
  <si>
    <t>Fix all of the following:
  Il contenuto che può ricevere focus dovrebbe avere tabindex="-1" o essere rimosso dal DOM</t>
  </si>
  <si>
    <t>9.2.1.1</t>
  </si>
  <si>
    <t>9.2.1.1 Tastiera.docx</t>
  </si>
  <si>
    <t>https://posteitaliane.sharepoint.com/:w:/r/teams/ACCESSIBILITRISULTATIVERIFICHETECNICHE/Shared%20Documents/Generale/SCHEDE_REQUISITI/9.2.1.1%20Tastiera.docx?d=w7e0af80dcc2f478eb0c964bfb973ea4e&amp;csf=1&amp;web=1&amp;e=1LDvvU</t>
  </si>
  <si>
    <t>1.4.3</t>
  </si>
  <si>
    <t>Contrasto (minimo)</t>
  </si>
  <si>
    <t>States/Properties: The element has missing or incorrect states or properties</t>
  </si>
  <si>
    <t>Per garantire che un componente dell'interfaccia utente in un'interfaccia web abbia gli stati e le proprietà ARIA (Accessible Rich Internet Applications) appropriati, segui questi passaggi:
- Determina il ruolo del componente: Identifica il ruolo del componente osservando il codice HTML e verificando se ha l'attributo role appropriato. L'attributo role definisce il tipo di componente e il suo comportamento previsto.
- Identifica gli stati e le proprietà richiesti: Consulta la documentazione ARIA per identificare gli "stati e proprietà richiesti" per il componente, in base al suo ruolo. Ad esempio, un componente con il ruolo "option" deve avere un valore per la proprietà aria-selected.
- Applica gli attributi ARIA: Applica al componente gli attributi ARIA appropriati utilizzando HTML. Ad esempio, se un componente "textbox" è in uno stato di errore, puoi aggiungere l'attributo aria-invalid con valore "true".
- Testa il componente: Testa il componente utilizzando uno screen reader per assicurarti che gli attributi ARIA vengano correttamente comunicati.</t>
  </si>
  <si>
    <t>9.2.4.3</t>
  </si>
  <si>
    <t>9.2.4.3 Ordine del focus.docx</t>
  </si>
  <si>
    <t>https://posteitaliane.sharepoint.com/:w:/r/teams/ACCESSIBILITRISULTATIVERIFICHETECNICHE/Shared%20Documents/Generale/SCHEDE_REQUISITI/9.2.4.3%20Ordine%20del%20focus.docx?d=w8cfd3853e81f4868a46cbdbabe5c4d99&amp;csf=1&amp;web=1&amp;e=ii42fw</t>
  </si>
  <si>
    <t>1.4.4</t>
  </si>
  <si>
    <t>Ridimensionamento del testo</t>
  </si>
  <si>
    <t>Visual list is not marked up as list</t>
  </si>
  <si>
    <t>Il contenuto appare come lista ma non è marcata come tale.
Correggi questo problema utilizzando UNA delle seguenti tecniche:
Lista non ordinata: Racchiudi una serie di elementi di lista &lt;li&gt; all'interno di un elemento di lista non ordinata &lt;ul&gt;. Le liste non ordinate dovrebbero essere utilizzate quando un insieme di elementi può essere disposto in qualsiasi ordine.
Lista ordinata: Racchiudi una serie di elementi di lista &lt;li&gt; all'interno di un elemento di lista ordinata &lt;ol&gt;. Le liste ordinate dovrebbero essere utilizzate quando gli elementi della lista devono essere disposti in un ordine specifico.
Lista di descrizione: Racchiudi una serie di coppie di termini &lt;dt&gt; e descrizioni &lt;dd&gt; all'interno di un elemento di lista di descrizione &lt;dl&gt;. Le liste di descrizione dovrebbero essere utilizzate quando si definisce o si descrive un elenco di termini.
Non fare questo:
Creare liste non ordinate visive che non sono marcate semanticamente, come usando interruzioni &lt;br&gt; e asterischi invece di utilizzare i punti generati automaticamente in una lista non ordinata &lt;ul&gt;.
Creare liste ordinate visive che non sono marcate semanticamente, come usando interruzioni &lt;br&gt; e numeri invece di consentire al browser di numerare automaticamente gli elementi con una lista ordinata &lt;ol&gt;.
Creare liste di descrizione visive che non sono marcate semanticamente, come usando interruzioni &lt;br&gt; e trattini invece della sintassi delle liste di descrizione &lt;dl&gt;</t>
  </si>
  <si>
    <t>9.2.4.6</t>
  </si>
  <si>
    <t>9.2.4.6 Intestazioni ed etichette.docx</t>
  </si>
  <si>
    <t>https://posteitaliane.sharepoint.com/:w:/r/teams/ACCESSIBILITRISULTATIVERIFICHETECNICHE/Shared%20Documents/Generale/SCHEDE_REQUISITI/9.2.4.6%20Intestazioni%20ed%20etichette.docx?d=wf6c9c284bd7149b995df5c13ab23753c&amp;csf=1&amp;web=1&amp;e=ThNYfp</t>
  </si>
  <si>
    <t>Immagini di testo</t>
  </si>
  <si>
    <t>Data cell is marked as a header cell</t>
  </si>
  <si>
    <t>La cella dati è incorrettamente marcata come header</t>
  </si>
  <si>
    <t>9.2.4.7</t>
  </si>
  <si>
    <t>9.2.4.7 Focus visibile.docx</t>
  </si>
  <si>
    <t>https://posteitaliane.sharepoint.com/:w:/r/teams/ACCESSIBILITRISULTATIVERIFICHETECNICHE/Shared%20Documents/Generale/SCHEDE_REQUISITI/9.2.4.7%20Focus%20visibile.docx?d=w1fc5b839f5674a11b612c49a913c44e9&amp;csf=1&amp;web=1&amp;e=8oysv3</t>
  </si>
  <si>
    <t>1.4.6</t>
  </si>
  <si>
    <t>Contrasto (avanzato)</t>
  </si>
  <si>
    <t>Data table has missing or incomplete header cell markup</t>
  </si>
  <si>
    <t>Le tabelle di dati devono utilizzare un markup semantico per associare le celle di dati con le loro celle di intestazione corrispondenti. 
Possibile soluzione: Uso dell'associazione tra intestazioni e id; questa tecnica è consigliata per tabelle di dati complesse in cui le intestazioni delle colonne cambiano o si ripetono, o quando almeno alcune celle di dati sono descritte da tre o più celle di intestazione.</t>
  </si>
  <si>
    <t>9.2.5.3</t>
  </si>
  <si>
    <t>9.2.5.3 Etichetta nel nome.docx</t>
  </si>
  <si>
    <t>https://posteitaliane.sharepoint.com/:w:/r/teams/ACCESSIBILITRISULTATIVERIFICHETECNICHE/Shared%20Documents/Generale/SCHEDE_REQUISITI/9.2.5.3%20Etichetta%20nel%20nome.docx?d=w7044ef49b041441cb975967bc49a7316&amp;csf=1&amp;web=1&amp;e=20GbnH</t>
  </si>
  <si>
    <t>1.4.7</t>
  </si>
  <si>
    <t>Sottofondo sonoro basso o non presente</t>
  </si>
  <si>
    <t>Non-empty &lt;td&gt; elements in larger &lt;table&gt; must have an associated table header</t>
  </si>
  <si>
    <t>Alcune celle di dati non hanno le intestazioni di tabella. 
Le tabelle complesse beneficiano del metodo id + headers per associare le celle di intestazione con le celle di dati. 
Quando possibile, un'opzione più semplice potrebbe essere organizzare i dati in modo da suddividere una tabella complessa in una serie di tabelle più semplici. Queste tabelle potrebbero anche risultare più utili per il pubblico generale.</t>
  </si>
  <si>
    <t>9.3.3.1</t>
  </si>
  <si>
    <t>9.3.3.1 Identificazione degli errori.docx</t>
  </si>
  <si>
    <t>https://posteitaliane.sharepoint.com/:w:/r/teams/ACCESSIBILITRISULTATIVERIFICHETECNICHE/Shared%20Documents/Generale/SCHEDE_REQUISITI/9.3.3.1%20Identificazione%20degli%20errori.docx?d=w7557ede362e04860b5036f0d4737a4b8&amp;csf=1&amp;web=1&amp;e=17zl1d</t>
  </si>
  <si>
    <t>1.4.8</t>
  </si>
  <si>
    <t>Presentazione visiva</t>
  </si>
  <si>
    <t>Change in language is not marked</t>
  </si>
  <si>
    <t>Il cambio di lingua nella porzione di contenuto non è marcata</t>
  </si>
  <si>
    <t>9.3.3.3</t>
  </si>
  <si>
    <t>9.3.3.3 Suggerimenti per gli errori.docx</t>
  </si>
  <si>
    <t>https://posteitaliane.sharepoint.com/:w:/r/teams/ACCESSIBILITRISULTATIVERIFICHETECNICHE/Shared%20Documents/Generale/SCHEDE_REQUISITI/9.3.3.3%20Suggerimenti%20per%20gli%20errori.docx?d=wb025a58cdf8347f6866094fffc511a0b&amp;csf=1&amp;web=1&amp;e=caJkec</t>
  </si>
  <si>
    <t>1.4.9</t>
  </si>
  <si>
    <t>Immagini di testo (senza eccezioni)</t>
  </si>
  <si>
    <t>Breadcrumb: Breadcrumb region is missing appropriate roles and/or attributes</t>
  </si>
  <si>
    <t>Correggi questo problema facendo TUTTI i seguenti passaggi:
- Inserisci il percorso di navigazione all'interno di una regione di navigazione, ad esempio: &lt;nav&gt; o role="navigation".
- Utilizza un attributo aria-label o aria-labelledby per etichettare la regione di navigazione.
- Usa aria-current="page" sul link della pagina corrente. Se l'elemento che rappresenta la pagina corrente non è un link, l'attributo aria-current è facoltativo.</t>
  </si>
  <si>
    <t>9.4.1.2</t>
  </si>
  <si>
    <t>9.4.1.2 Nome, ruolo, valore.docx</t>
  </si>
  <si>
    <t>https://posteitaliane.sharepoint.com/:w:/r/teams/ACCESSIBILITRISULTATIVERIFICHETECNICHE/Shared%20Documents/Generale/SCHEDE_REQUISITI/9.4.1.2%20Nome,%20ruolo,%20valore.docx?d=wc532360c915c4d57b69c2d2be6d3c155&amp;csf=1&amp;web=1&amp;e=RZyIkK</t>
  </si>
  <si>
    <t>1.4.10</t>
  </si>
  <si>
    <t>Ricalcolo del flusso</t>
  </si>
  <si>
    <t>Layout table reading order is not logical</t>
  </si>
  <si>
    <t>L'ordine di lettura della tabella di layout non ha senso quando viene posto in linea. Correggi questo problema assicurandoti che l'ordine dei contenuti nel DOM sia logico, indipendentemente da come è visivamente disposto in una tabella di layout. Questo può essere ottenuto ristrutturando la tabella di layout o, preferibilmente, utilizzando CSS per disporre il contenuto piuttosto che una tabella di layout.</t>
  </si>
  <si>
    <t>9.4.1.3</t>
  </si>
  <si>
    <t>9.4.1.3 Messaggi di stato.docx</t>
  </si>
  <si>
    <t>https://posteitaliane.sharepoint.com/:w:/r/teams/ACCESSIBILITRISULTATIVERIFICHETECNICHE/Shared%20Documents/Generale/SCHEDE_REQUISITI/9.4.1.3%20Messaggi%20di%20stato.docx?d=wcac2bab4ebfc469689210a383cc417e0&amp;csf=1&amp;web=1&amp;e=r7iq8O</t>
  </si>
  <si>
    <t>1.4.11</t>
  </si>
  <si>
    <t>Contrasto in contenuti non testuali</t>
  </si>
  <si>
    <t>Multiple links have the same programmatic link text but different destinations</t>
  </si>
  <si>
    <t>Sono presenti più link con testi identici ma destinazioni diverse, e lo scopo di ciascun link non è chiaro nel suo contesto programmatico determinato.
Correggi questo problema utilizzando UNA delle seguenti tecniche:
- Link multipli devono avere un testo programmaticamente unico.
- Assicurati che il testo del link, insieme al suo contesto programmatico, trasmetta il suo scopo. Il contesto programmatico può essere uno dei seguenti: stessa frase, paragrafo, elemento di lista o cella di tabella in cui si trova il link; nella cella di intestazione di una tabella per un link in una tabella di dati; tramite attributi aria-label, aria-labelledby o aria-describedby.
NOTA: aria-label e aria-labelledby sovrascriveranno completamente qualsiasi altro testo del link, mentre aria-describedby integrerà (non sovrascriverà) il testo del link.
Il contesto fornito dal testo circostante sarà più utile se precede il link.</t>
  </si>
  <si>
    <t>1.4.12</t>
  </si>
  <si>
    <t>Spaziatura del testo</t>
  </si>
  <si>
    <t>Tooltip: Tooltip content is not accessible to screen readers</t>
  </si>
  <si>
    <t>Per risolvere questo problema, assicurati che tutte le seguenti condizioni siano vere:
Il trigger del tooltip deve essere focalizzabile e utilizzabile con la tastiera.
Se il contenuto del tooltip contiene elementi funzionali, come link, pulsanti o campi di form, devono essere focalizzabili e utilizzabili con la tastiera.
Il contenuto del tooltip deve essere leggibile da un lettore di schermo.
L'ordine di messa a fuoco tramite tastiera (tasto Tab) e l'ordine di lettura del lettore di schermo devono essere logici. Il modo più semplice per garantirlo è inserire il contenuto del tooltip immediatamente dopo il trigger del tooltip nel DOM.</t>
  </si>
  <si>
    <t>1.4.13</t>
  </si>
  <si>
    <t>Contenuto con Hover o Focus</t>
  </si>
  <si>
    <t>aria-hidden="true" is used incorrectly</t>
  </si>
  <si>
    <t>L'attributo aria-hidden="true" è utilizzato su contenuti informativi, rendendoli inaccessibili alla tecnologia assistiva.
Possibile Soluzione: Se il contenuto non è ridondante o superfluo, rimuovi l'attributo aria-hidden="true". Se il contenuto è ridondante o superfluo, fornisci le stesse informazioni in un altro modo che sia accessibile alla tecnologia assistiva.</t>
  </si>
  <si>
    <t>2.1.1</t>
  </si>
  <si>
    <t>Tastiera</t>
  </si>
  <si>
    <t>Image of text is used instead of real text</t>
  </si>
  <si>
    <t>Per risolvere questo problema utilizza il testo HTML e applica stili al testo e allo sfondo con CSS per ottenere l'aspetto desiderato.
Non fare questo: utilizza un'immagine di testo stilizzato e sfondo, a meno che non si tratti di un logo o il testo sia altrimenti essenziale nell'immagine.</t>
  </si>
  <si>
    <t>2.1.2</t>
  </si>
  <si>
    <t>Nessun impedimento all'uso della tastiera</t>
  </si>
  <si>
    <t>Group of navigation links missing semantics</t>
  </si>
  <si>
    <t>Un gruppo visivo di collegamenti di navigazione non è marcato semanticamente per trasmettere la loro relazione.
Correggi questo problema eseguendo UNA O PIÙ delle seguenti operazioni:
- Racchiudi l'area di navigazione nell'elemento HTML &lt;nav&gt; (preferibile) o aggiungi role="navigation" al contenitore che avvolge l'area di navigazione. Se la pagina contiene più di una sezione di navigazione, è una buona pratica includere un aria-label per descrivere il tipo di area di navigazione, come "secondaria" o "breadcrumb", per ogni sezione che non è la navigazione principale della pagina.
- Utilizza il markup di lista per fornire una struttura semantica ai collegamenti.
- Usa il markup delle intestazioni per organizzare e descrivere le aree di navigazione.
- Applica il modello di design ARIA menu per migliorare l'accessibilità e la navigazione.</t>
  </si>
  <si>
    <t>2.1.3</t>
  </si>
  <si>
    <t>Tastiera (nessuna eccezione)</t>
  </si>
  <si>
    <t>Functionality is lost at 200% zoom</t>
  </si>
  <si>
    <t>La pagina DEVE essere leggibile e funzionale quando lo zoom del browser è impostato al 200% della sua dimensione iniziale.
Correggi questo problema assicurandoti che, quando la pagina è ingrandita al 200%, la funzionalità non sia nascosta o oscurata dal ridimensionamento dei contenitori di testo o di altri contenuti, e che nessuna funzionalità venga rimossa dalla pagina.</t>
  </si>
  <si>
    <t>2.1.4</t>
  </si>
  <si>
    <t>Tasti di scelta rapida</t>
  </si>
  <si>
    <t>Info or functionality is unavailable at 320px width equivalent</t>
  </si>
  <si>
    <t>Il contenuto DEVE essere presentato senza perdita di informazioni o funzionalità quando il viewport è impostato a una larghezza equivalente di 320 pixel.
Correggi questo problema assicurandoti che tutti i contenuti e le funzionalità siano ancora disponibili, direttamente sullo schermo, rivelati tramite controlli accessibili sulla stessa schermata, accessibili tramite collegamenti diretti dalla schermata in esame o tramite istruzioni chiare su come localizzare il contenuto o la funzionalità quando il layout è impostato a una larghezza di 320 pixel.</t>
  </si>
  <si>
    <t>2.2.1</t>
  </si>
  <si>
    <t>Regolazione tempi di esecuzione</t>
  </si>
  <si>
    <t>Lang attribute for page is not primary page language</t>
  </si>
  <si>
    <t>L'attributo lang per la pagina non indica la lingua primaria utilizzata</t>
  </si>
  <si>
    <t>2.2.2</t>
  </si>
  <si>
    <t>Pausa, stop, nascondi</t>
  </si>
  <si>
    <t>Heading does not describe content</t>
  </si>
  <si>
    <t>Gli header devono essere accurati e informativi. Non utilizzare gli header per stilizzare il testo</t>
  </si>
  <si>
    <t>2.2.3</t>
  </si>
  <si>
    <t>Nessun tempo di esecuzione</t>
  </si>
  <si>
    <t>Page contains duplicate IDs</t>
  </si>
  <si>
    <t>La pagina contiene l'id duplicato id="contenuto"</t>
  </si>
  <si>
    <t>2.2.4</t>
  </si>
  <si>
    <t>Interruzioni</t>
  </si>
  <si>
    <t>Use tags to specify PDF's logical structure framework</t>
  </si>
  <si>
    <t>Cambiare la struttura del PDF a Tagged PDF</t>
  </si>
  <si>
    <t>2.2.5</t>
  </si>
  <si>
    <t>Riautenticazione</t>
  </si>
  <si>
    <t>Providing headings by marking content with heading tags in PDF documents</t>
  </si>
  <si>
    <t>I documenti pdf devono avere gli heading correttamente marcati:
- Aggiungendo o modificando i tag heading su prodotti di modifica PDF
- Creando documenti in programmi Word usando lo styling corretto per la conversione in PDF
- Marcando gli heading usando elementi /Hn</t>
  </si>
  <si>
    <t>2.2.6</t>
  </si>
  <si>
    <t>Termine del tempo</t>
  </si>
  <si>
    <t>Ensuring correct tab and reading order in PDF documents</t>
  </si>
  <si>
    <t>Imposta l'ordine di scorrimento degli elementi su una pagina utilizzando l'opzione "Struttura documento"</t>
  </si>
  <si>
    <t>2.3.1</t>
  </si>
  <si>
    <t>Tre lampeggiamenti o inferiore alla soglia</t>
  </si>
  <si>
    <t xml:space="preserve">Specifying the document title using the Title entry in the document information dictionary of a PDF document </t>
  </si>
  <si>
    <t>Imposta il nuovo titolo PDF</t>
  </si>
  <si>
    <t>2.3.2</t>
  </si>
  <si>
    <t>Tre lampeggiamenti</t>
  </si>
  <si>
    <t xml:space="preserve">Setting the default language using the /Lang entry in the document catalog of a PDF document </t>
  </si>
  <si>
    <t>Seleziona la lingua principale del PDF</t>
  </si>
  <si>
    <t>2.3.3</t>
  </si>
  <si>
    <t>Animazione da interazioni</t>
  </si>
  <si>
    <t>Alternative description missing for an annotation</t>
  </si>
  <si>
    <t>Quando un'immagine è l'unico contenuto di un link, il testo alternativo per l'immagine descrive la funzione unica del link.
Quando il contenuto di un link contiene sia testo che una o più immagini, se il testo è sufficiente a descrivere lo scopo del link, le immagini possono avere un'alternativa di testo vuota.</t>
  </si>
  <si>
    <t>2.4.1</t>
  </si>
  <si>
    <t>Salto di blocchi</t>
  </si>
  <si>
    <t>Font not embedded</t>
  </si>
  <si>
    <t>Non comunicare informazioni solo tramite cambi visivi. Utilizzare font, bold face, font size, underline e altri attributi di testo necessita che le informazioni comunicate visivamente debbano essere comunicate altrove anche via testo</t>
  </si>
  <si>
    <t>Titolazione della pagina</t>
  </si>
  <si>
    <t>Start and end tags that are missing</t>
  </si>
  <si>
    <t>Verificare che il file sia ben formattato tramite un validatore parser XML</t>
  </si>
  <si>
    <t>Ordine del focus</t>
  </si>
  <si>
    <t>Using List tags for lists in PDF documents</t>
  </si>
  <si>
    <t>Alcune tecnologie assistive permettono agli utenti di navigare tra le liste o gli elementi. Se le liste non sono formattate correttamente con i tag appositi, gli utenti avranno difficoltà a comprendere il contenuto.
Il modo più semplice per creare liste nei PDF è usare la formattazione corretta nell'editor di testo, come Microsoft Word o OpenOffice Writer. Se non si ha accesso al file sorgente, si può utilizzare lo strumento Reading Order e il pannello Tags di Acrobat Pro.</t>
  </si>
  <si>
    <t>2.4.4</t>
  </si>
  <si>
    <t>Scopo del collegamento (nel contesto)</t>
  </si>
  <si>
    <t>2.4.5</t>
  </si>
  <si>
    <t>Differenti modalità</t>
  </si>
  <si>
    <t>2.4.6</t>
  </si>
  <si>
    <t>Intestazioni ed etichette</t>
  </si>
  <si>
    <t>2.4.7</t>
  </si>
  <si>
    <t>Focus visibile</t>
  </si>
  <si>
    <t>2.4.8</t>
  </si>
  <si>
    <t>Posizione</t>
  </si>
  <si>
    <t>2.4.9</t>
  </si>
  <si>
    <t>Scopo del collegamento (solo collegamento)</t>
  </si>
  <si>
    <t>2.4.10</t>
  </si>
  <si>
    <t>Intestazioni di sezione</t>
  </si>
  <si>
    <t>2.5.1</t>
  </si>
  <si>
    <t>Movimenti del puntatore</t>
  </si>
  <si>
    <t>2.5.2</t>
  </si>
  <si>
    <t>Cancellazione delle azioni del puntatore</t>
  </si>
  <si>
    <t>2.5.3</t>
  </si>
  <si>
    <t>Etichetta nel nome</t>
  </si>
  <si>
    <t>2.5.4</t>
  </si>
  <si>
    <t>Azionamento da movimento</t>
  </si>
  <si>
    <t>2.5.5</t>
  </si>
  <si>
    <t>Dimensione dell'obiettivo (avanzato)</t>
  </si>
  <si>
    <t>2.5.6</t>
  </si>
  <si>
    <t>Meccanismi di input simultanei</t>
  </si>
  <si>
    <t>Dimensione dell'obiettivo (minimo)</t>
  </si>
  <si>
    <t>3.1.1</t>
  </si>
  <si>
    <t>Lingua della pagina</t>
  </si>
  <si>
    <t>Parti in lingua</t>
  </si>
  <si>
    <t>3.1.3</t>
  </si>
  <si>
    <t>Parole inusuali</t>
  </si>
  <si>
    <t>3.1.4</t>
  </si>
  <si>
    <t>Abbreviazioni</t>
  </si>
  <si>
    <t>3.1.5</t>
  </si>
  <si>
    <t>Livello di lettura</t>
  </si>
  <si>
    <t>3.1.6</t>
  </si>
  <si>
    <t>Pronuncia</t>
  </si>
  <si>
    <t>3.2.1</t>
  </si>
  <si>
    <t>Al focus</t>
  </si>
  <si>
    <t>3.2.2</t>
  </si>
  <si>
    <t>All'input</t>
  </si>
  <si>
    <t>3.2.3</t>
  </si>
  <si>
    <t>Navigazione coerente</t>
  </si>
  <si>
    <t>3.2.4</t>
  </si>
  <si>
    <t>Identificazione coerente</t>
  </si>
  <si>
    <t>3.2.5</t>
  </si>
  <si>
    <t>Cambiamenti su richiesta</t>
  </si>
  <si>
    <t>3.3.1</t>
  </si>
  <si>
    <t>Identificazione di errori</t>
  </si>
  <si>
    <t>3.3.2</t>
  </si>
  <si>
    <t>Etichette o istruzioni</t>
  </si>
  <si>
    <t>3.3.3</t>
  </si>
  <si>
    <t>Suggerimenti per gli errori</t>
  </si>
  <si>
    <t>3.3.4</t>
  </si>
  <si>
    <t>Prevenzione degli errori (legali, finanziari, dati)</t>
  </si>
  <si>
    <t>3.3.5</t>
  </si>
  <si>
    <t>Aiuto</t>
  </si>
  <si>
    <t>3.3.6</t>
  </si>
  <si>
    <t>Prevenzione degli errori (tutti)</t>
  </si>
  <si>
    <t>4.1.1</t>
  </si>
  <si>
    <t>Analisi sintattica (parsing)</t>
  </si>
  <si>
    <t>4.1.2</t>
  </si>
  <si>
    <t>Nome, ruolo, valore</t>
  </si>
  <si>
    <t>4.1.3</t>
  </si>
  <si>
    <t>Messaggi di stato</t>
  </si>
  <si>
    <t>12.1.1</t>
  </si>
  <si>
    <t>Caratteristiche di accessibilità e compatibilità</t>
  </si>
  <si>
    <t>12.1.2</t>
  </si>
  <si>
    <t>Documentazione accessibile</t>
  </si>
  <si>
    <t>12.2.2</t>
  </si>
  <si>
    <t>Informazioni sulle caratteristiche di accessibilità e compatibilità</t>
  </si>
  <si>
    <t>12.2.3</t>
  </si>
  <si>
    <t>Comunicazione effettiva</t>
  </si>
  <si>
    <t>12.2.4</t>
  </si>
  <si>
    <t>AAD002</t>
  </si>
  <si>
    <t>AAD003</t>
  </si>
  <si>
    <t>AAD004</t>
  </si>
  <si>
    <t>AAD005</t>
  </si>
  <si>
    <t>AAD006</t>
  </si>
  <si>
    <t>AAD007</t>
  </si>
  <si>
    <t>AAD008</t>
  </si>
  <si>
    <t>AAD009</t>
  </si>
  <si>
    <t>AAD010</t>
  </si>
  <si>
    <t>AAD011</t>
  </si>
  <si>
    <t>AAD012</t>
  </si>
  <si>
    <t>AAD013</t>
  </si>
  <si>
    <t>AAD014</t>
  </si>
  <si>
    <t>AAD015</t>
  </si>
  <si>
    <t>AAD016</t>
  </si>
  <si>
    <t>AAD017</t>
  </si>
  <si>
    <t>AAD018</t>
  </si>
  <si>
    <t>AAD019</t>
  </si>
  <si>
    <t>AAD020</t>
  </si>
  <si>
    <t>AAD021</t>
  </si>
  <si>
    <t>AAD022</t>
  </si>
  <si>
    <t>AAD023</t>
  </si>
  <si>
    <t>AAD024</t>
  </si>
  <si>
    <t>AAD025</t>
  </si>
  <si>
    <t>AAD026</t>
  </si>
  <si>
    <t>AAD027</t>
  </si>
  <si>
    <t>AAD028</t>
  </si>
  <si>
    <t>AAD029</t>
  </si>
  <si>
    <t>AAD030</t>
  </si>
  <si>
    <t>AAD031</t>
  </si>
  <si>
    <t>AAD032</t>
  </si>
  <si>
    <t>AAD033</t>
  </si>
  <si>
    <t>AAD034</t>
  </si>
  <si>
    <t>AAD035</t>
  </si>
  <si>
    <t>AAD036</t>
  </si>
  <si>
    <t>AAD037</t>
  </si>
  <si>
    <t>AAD038</t>
  </si>
  <si>
    <t>AAD039</t>
  </si>
  <si>
    <t>AAD040</t>
  </si>
  <si>
    <t>AAD041</t>
  </si>
  <si>
    <t>AAD042</t>
  </si>
  <si>
    <t>AAD043</t>
  </si>
  <si>
    <t>AAD044</t>
  </si>
  <si>
    <t>AAD045</t>
  </si>
  <si>
    <t>AAD046</t>
  </si>
  <si>
    <t>AAD047</t>
  </si>
  <si>
    <t>AAD048</t>
  </si>
  <si>
    <t>AAD049</t>
  </si>
  <si>
    <t>AAD050</t>
  </si>
  <si>
    <t>AAD051</t>
  </si>
  <si>
    <t>AAD052</t>
  </si>
  <si>
    <t>AAD053</t>
  </si>
  <si>
    <t>AAD054</t>
  </si>
  <si>
    <t>AAD055</t>
  </si>
  <si>
    <t>AAD056</t>
  </si>
  <si>
    <t>AAD057</t>
  </si>
  <si>
    <t>AAD058</t>
  </si>
  <si>
    <t>AAD059</t>
  </si>
  <si>
    <t>AAD060</t>
  </si>
  <si>
    <t>AAD061</t>
  </si>
  <si>
    <t>AAD062</t>
  </si>
  <si>
    <t>AAD063</t>
  </si>
  <si>
    <t>AAD064</t>
  </si>
  <si>
    <t>AAD065</t>
  </si>
  <si>
    <t>AAD066</t>
  </si>
  <si>
    <t>AAD067</t>
  </si>
  <si>
    <t>AAD068</t>
  </si>
  <si>
    <t>AAD069</t>
  </si>
  <si>
    <t>AAD070</t>
  </si>
  <si>
    <t>AAD071</t>
  </si>
  <si>
    <t>AAD072</t>
  </si>
  <si>
    <t>AAD073</t>
  </si>
  <si>
    <t>AAD074</t>
  </si>
  <si>
    <t>AAD075</t>
  </si>
  <si>
    <t>AAD076</t>
  </si>
  <si>
    <t>AAD077</t>
  </si>
  <si>
    <t>AAD078</t>
  </si>
  <si>
    <t>AAD079</t>
  </si>
  <si>
    <t>AAD080</t>
  </si>
  <si>
    <t>AAD081</t>
  </si>
  <si>
    <t>AAD082</t>
  </si>
  <si>
    <t>AAD083</t>
  </si>
  <si>
    <t>AAD084</t>
  </si>
  <si>
    <t>AAD085</t>
  </si>
  <si>
    <t>AAD086</t>
  </si>
  <si>
    <t>AAD087</t>
  </si>
  <si>
    <t>AAD088</t>
  </si>
  <si>
    <t>AAD089</t>
  </si>
  <si>
    <t>AAD090</t>
  </si>
  <si>
    <t>AAD091</t>
  </si>
  <si>
    <t>AAD092</t>
  </si>
  <si>
    <t>AAD093</t>
  </si>
  <si>
    <t>AAD094</t>
  </si>
  <si>
    <t>AAD095</t>
  </si>
  <si>
    <t>AAD096</t>
  </si>
  <si>
    <t>AAD097</t>
  </si>
  <si>
    <t>AAD098</t>
  </si>
  <si>
    <t>AAD099</t>
  </si>
  <si>
    <t>AAD100</t>
  </si>
  <si>
    <t>AAD101</t>
  </si>
  <si>
    <t>AAD102</t>
  </si>
  <si>
    <t>AAD103</t>
  </si>
  <si>
    <t>AAD104</t>
  </si>
  <si>
    <t>AAD105</t>
  </si>
  <si>
    <t>AAD106</t>
  </si>
  <si>
    <t>AAD107</t>
  </si>
  <si>
    <t>AAD108</t>
  </si>
  <si>
    <t>AAD109</t>
  </si>
  <si>
    <t>AAD110</t>
  </si>
  <si>
    <t>AAD111</t>
  </si>
  <si>
    <t>AAD112</t>
  </si>
  <si>
    <t>AAD113</t>
  </si>
  <si>
    <t>AAD114</t>
  </si>
  <si>
    <t>AAD115</t>
  </si>
  <si>
    <t>AAD116</t>
  </si>
  <si>
    <t>AAD117</t>
  </si>
  <si>
    <t>AAD118</t>
  </si>
  <si>
    <t>AAD119</t>
  </si>
  <si>
    <t>AAD120</t>
  </si>
  <si>
    <t>AAD121</t>
  </si>
  <si>
    <t>AAD122</t>
  </si>
  <si>
    <t>AAD123</t>
  </si>
  <si>
    <t>AAD124</t>
  </si>
  <si>
    <t>AAD125</t>
  </si>
  <si>
    <t>AAD126</t>
  </si>
  <si>
    <t>AAD127</t>
  </si>
  <si>
    <t>AAD128</t>
  </si>
  <si>
    <t>AAD129</t>
  </si>
  <si>
    <t>AAD130</t>
  </si>
  <si>
    <t>AAD131</t>
  </si>
  <si>
    <t>AAD132</t>
  </si>
  <si>
    <t>AAD133</t>
  </si>
  <si>
    <t>AAD134</t>
  </si>
  <si>
    <t>AAD135</t>
  </si>
  <si>
    <t>AAD136</t>
  </si>
  <si>
    <t>AAD137</t>
  </si>
  <si>
    <t>AAD138</t>
  </si>
  <si>
    <t>AAD139</t>
  </si>
  <si>
    <t>AAD140</t>
  </si>
  <si>
    <t>AAD141</t>
  </si>
  <si>
    <t>AAD142</t>
  </si>
  <si>
    <t>AAD143</t>
  </si>
  <si>
    <t>AAD144</t>
  </si>
  <si>
    <t>AAD145</t>
  </si>
  <si>
    <t>AAD146</t>
  </si>
  <si>
    <t>AAD147</t>
  </si>
  <si>
    <t>AAD148</t>
  </si>
  <si>
    <t>AAD149</t>
  </si>
  <si>
    <t>AAD150</t>
  </si>
  <si>
    <t>AAD151</t>
  </si>
  <si>
    <t>AAD152</t>
  </si>
  <si>
    <t>AAD153</t>
  </si>
  <si>
    <t>AAD154</t>
  </si>
  <si>
    <t>AAD155</t>
  </si>
  <si>
    <t>AAD156</t>
  </si>
  <si>
    <t>AAD157</t>
  </si>
  <si>
    <t>AAD158</t>
  </si>
  <si>
    <t>AAD159</t>
  </si>
  <si>
    <t>AAD160</t>
  </si>
  <si>
    <t>AAD161</t>
  </si>
  <si>
    <t>AAD162</t>
  </si>
  <si>
    <t>AAD163</t>
  </si>
  <si>
    <t>AAD164</t>
  </si>
  <si>
    <t>AAD165</t>
  </si>
  <si>
    <t>AAD166</t>
  </si>
  <si>
    <t>AAD167</t>
  </si>
  <si>
    <t>AAD168</t>
  </si>
  <si>
    <t>AAD169</t>
  </si>
  <si>
    <t>AAD170</t>
  </si>
  <si>
    <t>AAD171</t>
  </si>
  <si>
    <t>AAD172</t>
  </si>
  <si>
    <t>AAD173</t>
  </si>
  <si>
    <t>AAD174</t>
  </si>
  <si>
    <t>AAD175</t>
  </si>
  <si>
    <t>AAD176</t>
  </si>
  <si>
    <t>AAD177</t>
  </si>
  <si>
    <t>AAD178</t>
  </si>
  <si>
    <t>AAD179</t>
  </si>
  <si>
    <t>AAD180</t>
  </si>
  <si>
    <t>AAD181</t>
  </si>
  <si>
    <t>AAD182</t>
  </si>
  <si>
    <t>AAD183</t>
  </si>
  <si>
    <t>AAD184</t>
  </si>
  <si>
    <t>AAD185</t>
  </si>
  <si>
    <t>AAD186</t>
  </si>
  <si>
    <t>AAD187</t>
  </si>
  <si>
    <t>AAD188</t>
  </si>
  <si>
    <t>AAD189</t>
  </si>
  <si>
    <t>AAD190</t>
  </si>
  <si>
    <t>AAD191</t>
  </si>
  <si>
    <t>AAD192</t>
  </si>
  <si>
    <t>AAD193</t>
  </si>
  <si>
    <t>AAD194</t>
  </si>
  <si>
    <t>AAD195</t>
  </si>
  <si>
    <t>AAD196</t>
  </si>
  <si>
    <t>AAD197</t>
  </si>
  <si>
    <t>AAD198</t>
  </si>
  <si>
    <t>AAD199</t>
  </si>
  <si>
    <t>AAD200</t>
  </si>
  <si>
    <t>AAD201</t>
  </si>
  <si>
    <t>AAD202</t>
  </si>
  <si>
    <t>AAD203</t>
  </si>
  <si>
    <t>AAD204</t>
  </si>
  <si>
    <t>AAD205</t>
  </si>
  <si>
    <t>AAD206</t>
  </si>
  <si>
    <t>AAD207</t>
  </si>
  <si>
    <t>AAD208</t>
  </si>
  <si>
    <t>AAD209</t>
  </si>
  <si>
    <t>AAD210</t>
  </si>
  <si>
    <t>AAD211</t>
  </si>
  <si>
    <t>AAD212</t>
  </si>
  <si>
    <t>AAD213</t>
  </si>
  <si>
    <t>AAD214</t>
  </si>
  <si>
    <t>AAD215</t>
  </si>
  <si>
    <t>AAD216</t>
  </si>
  <si>
    <t>AAD217</t>
  </si>
  <si>
    <t>AAD218</t>
  </si>
  <si>
    <t>AAD219</t>
  </si>
  <si>
    <t>AAD220</t>
  </si>
  <si>
    <t>AAD221</t>
  </si>
  <si>
    <t>AAD222</t>
  </si>
  <si>
    <t>AAD223</t>
  </si>
  <si>
    <t>AAD224</t>
  </si>
  <si>
    <t>AAD225</t>
  </si>
  <si>
    <t>AAD226</t>
  </si>
  <si>
    <t>AAD227</t>
  </si>
  <si>
    <t>AAD228</t>
  </si>
  <si>
    <t>AAD229</t>
  </si>
  <si>
    <t>AAD230</t>
  </si>
  <si>
    <t>AAD231</t>
  </si>
  <si>
    <t>AAD232</t>
  </si>
  <si>
    <t>AAD233</t>
  </si>
  <si>
    <t>AAD234</t>
  </si>
  <si>
    <t>AAD235</t>
  </si>
  <si>
    <t>AAD236</t>
  </si>
  <si>
    <t>AAD237</t>
  </si>
  <si>
    <t>AAD238</t>
  </si>
  <si>
    <t>AAD239</t>
  </si>
  <si>
    <t>AAD240</t>
  </si>
  <si>
    <t>AAD241</t>
  </si>
  <si>
    <t>AAD242</t>
  </si>
  <si>
    <t>AAD243</t>
  </si>
  <si>
    <t>AAD244</t>
  </si>
  <si>
    <t>AAD245</t>
  </si>
  <si>
    <t>AAD246</t>
  </si>
  <si>
    <t>AAD247</t>
  </si>
  <si>
    <t>AAD248</t>
  </si>
  <si>
    <t>AAD249</t>
  </si>
  <si>
    <t>AAD250</t>
  </si>
  <si>
    <t>AAD251</t>
  </si>
  <si>
    <t>AAD252</t>
  </si>
  <si>
    <t>AAD253</t>
  </si>
  <si>
    <t>AAD254</t>
  </si>
  <si>
    <t>AAD255</t>
  </si>
  <si>
    <t>AAD256</t>
  </si>
  <si>
    <t>AAD257</t>
  </si>
  <si>
    <t>AAD258</t>
  </si>
  <si>
    <t>AAD259</t>
  </si>
  <si>
    <t>AAD260</t>
  </si>
  <si>
    <t>AAD261</t>
  </si>
  <si>
    <t>AAD262</t>
  </si>
  <si>
    <t>AAD263</t>
  </si>
  <si>
    <t>AAD264</t>
  </si>
  <si>
    <t>AAD265</t>
  </si>
  <si>
    <t>AAD266</t>
  </si>
  <si>
    <t>AAD267</t>
  </si>
  <si>
    <t>AAD268</t>
  </si>
  <si>
    <t>AAD269</t>
  </si>
  <si>
    <t>AAD270</t>
  </si>
  <si>
    <t>AAD271</t>
  </si>
  <si>
    <t>AAD272</t>
  </si>
  <si>
    <t>AAD273</t>
  </si>
  <si>
    <t>AAD274</t>
  </si>
  <si>
    <t>AAD275</t>
  </si>
  <si>
    <t>AAD276</t>
  </si>
  <si>
    <t>AAD277</t>
  </si>
  <si>
    <t>AAD278</t>
  </si>
  <si>
    <t>AAD279</t>
  </si>
  <si>
    <t>AAD280</t>
  </si>
  <si>
    <t>AAD281</t>
  </si>
  <si>
    <t>AAD282</t>
  </si>
  <si>
    <t>AAD283</t>
  </si>
  <si>
    <t>AAD284</t>
  </si>
  <si>
    <t>AAD285</t>
  </si>
  <si>
    <t>AAD286</t>
  </si>
  <si>
    <t>AAD287</t>
  </si>
  <si>
    <t>AAD288</t>
  </si>
  <si>
    <t>AAD289</t>
  </si>
  <si>
    <t>AAD290</t>
  </si>
  <si>
    <t>AAD291</t>
  </si>
  <si>
    <t>AAD292</t>
  </si>
  <si>
    <t>AAD293</t>
  </si>
  <si>
    <t>AAD294</t>
  </si>
  <si>
    <t>AAD295</t>
  </si>
  <si>
    <t>AAD296</t>
  </si>
  <si>
    <t>AAD297</t>
  </si>
  <si>
    <t>AAD298</t>
  </si>
  <si>
    <t>AAD299</t>
  </si>
  <si>
    <t>AAD300</t>
  </si>
  <si>
    <t>AAD301</t>
  </si>
  <si>
    <t>AAD302</t>
  </si>
  <si>
    <t>AAD303</t>
  </si>
  <si>
    <t>AAD304</t>
  </si>
  <si>
    <t>AAD305</t>
  </si>
  <si>
    <t>AAD306</t>
  </si>
  <si>
    <t>AAD307</t>
  </si>
  <si>
    <t>AAD308</t>
  </si>
  <si>
    <t>AAD309</t>
  </si>
  <si>
    <t>AAD310</t>
  </si>
  <si>
    <t>AAD311</t>
  </si>
  <si>
    <t>AAD312</t>
  </si>
  <si>
    <t>AAD313</t>
  </si>
  <si>
    <t>AAD314</t>
  </si>
  <si>
    <t>AAD315</t>
  </si>
  <si>
    <t>AAD316</t>
  </si>
  <si>
    <t>AAD317</t>
  </si>
  <si>
    <t>AAD318</t>
  </si>
  <si>
    <t>AAD319</t>
  </si>
  <si>
    <t>AAD320</t>
  </si>
  <si>
    <t>AAD321</t>
  </si>
  <si>
    <t>AAD322</t>
  </si>
  <si>
    <t>AAD323</t>
  </si>
  <si>
    <t>AAD324</t>
  </si>
  <si>
    <t>AAD325</t>
  </si>
  <si>
    <t>AAD326</t>
  </si>
  <si>
    <t>AAD327</t>
  </si>
  <si>
    <t>AAD328</t>
  </si>
  <si>
    <t>AAD329</t>
  </si>
  <si>
    <t>AAD330</t>
  </si>
  <si>
    <t>AAD331</t>
  </si>
  <si>
    <t>AAD332</t>
  </si>
  <si>
    <t>AAD333</t>
  </si>
  <si>
    <t>AAD334</t>
  </si>
  <si>
    <t>AAD335</t>
  </si>
  <si>
    <t>AAD336</t>
  </si>
  <si>
    <t>AAD337</t>
  </si>
  <si>
    <t>AAD338</t>
  </si>
  <si>
    <t>AAD339</t>
  </si>
  <si>
    <t>AAD340</t>
  </si>
  <si>
    <t>AAD341</t>
  </si>
  <si>
    <t>AAD342</t>
  </si>
  <si>
    <t>AAD343</t>
  </si>
  <si>
    <t>AAD344</t>
  </si>
  <si>
    <t>AAD345</t>
  </si>
  <si>
    <t>AAD346</t>
  </si>
  <si>
    <t>AAD347</t>
  </si>
  <si>
    <t>AAD348</t>
  </si>
  <si>
    <t>AAD349</t>
  </si>
  <si>
    <t>AAD350</t>
  </si>
  <si>
    <t>AAD351</t>
  </si>
  <si>
    <t>AAD352</t>
  </si>
  <si>
    <t>AAD353</t>
  </si>
  <si>
    <t>AAD354</t>
  </si>
  <si>
    <t>AAD355</t>
  </si>
  <si>
    <t>AAD356</t>
  </si>
  <si>
    <t>AAD357</t>
  </si>
  <si>
    <t>AAD358</t>
  </si>
  <si>
    <t>AAD359</t>
  </si>
  <si>
    <t>AAD360</t>
  </si>
  <si>
    <t>AAD361</t>
  </si>
  <si>
    <t>AAD362</t>
  </si>
  <si>
    <t>AAD363</t>
  </si>
  <si>
    <t>AAD364</t>
  </si>
  <si>
    <t>AAD365</t>
  </si>
  <si>
    <t>AAD366</t>
  </si>
  <si>
    <t>AAD367</t>
  </si>
  <si>
    <t>AAD368</t>
  </si>
  <si>
    <t>AAD369</t>
  </si>
  <si>
    <t>AAD370</t>
  </si>
  <si>
    <t>AAD371</t>
  </si>
  <si>
    <t>AAD372</t>
  </si>
  <si>
    <t>AAD373</t>
  </si>
  <si>
    <t>AAD374</t>
  </si>
  <si>
    <t>AAD375</t>
  </si>
  <si>
    <t>AAD376</t>
  </si>
  <si>
    <t>AAD377</t>
  </si>
  <si>
    <t>AAD378</t>
  </si>
  <si>
    <t>AAD379</t>
  </si>
  <si>
    <t>AAD380</t>
  </si>
  <si>
    <t>AAD381</t>
  </si>
  <si>
    <t>AAD382</t>
  </si>
  <si>
    <t>AAD383</t>
  </si>
  <si>
    <t>AAD384</t>
  </si>
  <si>
    <t>AAD385</t>
  </si>
  <si>
    <t>AAD386</t>
  </si>
  <si>
    <t>AAD387</t>
  </si>
  <si>
    <t>AAD388</t>
  </si>
  <si>
    <t>AAD389</t>
  </si>
  <si>
    <t>AAD390</t>
  </si>
  <si>
    <t>AAD391</t>
  </si>
  <si>
    <t>AAD392</t>
  </si>
  <si>
    <t>AAD393</t>
  </si>
  <si>
    <t>AAD394</t>
  </si>
  <si>
    <t>AAD395</t>
  </si>
  <si>
    <t>AAD396</t>
  </si>
  <si>
    <t>AAD397</t>
  </si>
  <si>
    <t>AAD398</t>
  </si>
  <si>
    <t>AAD399</t>
  </si>
  <si>
    <t>AAD400</t>
  </si>
  <si>
    <t>AAD401</t>
  </si>
  <si>
    <t>AAD402</t>
  </si>
  <si>
    <t>AAD403</t>
  </si>
  <si>
    <t>AAD404</t>
  </si>
  <si>
    <t>AAD405</t>
  </si>
  <si>
    <t>AAD406</t>
  </si>
  <si>
    <t>AAD407</t>
  </si>
  <si>
    <t>AAD408</t>
  </si>
  <si>
    <t>AAD409</t>
  </si>
  <si>
    <t>AAD410</t>
  </si>
  <si>
    <t>AAD411</t>
  </si>
  <si>
    <t>AAD412</t>
  </si>
  <si>
    <t>AAD413</t>
  </si>
  <si>
    <t>AAD414</t>
  </si>
  <si>
    <t>AAD415</t>
  </si>
  <si>
    <t>AAD416</t>
  </si>
  <si>
    <t>AAD417</t>
  </si>
  <si>
    <t>AAD418</t>
  </si>
  <si>
    <t>AAD419</t>
  </si>
  <si>
    <t>AAD420</t>
  </si>
  <si>
    <t>AAD421</t>
  </si>
  <si>
    <t>AAD422</t>
  </si>
  <si>
    <t>AAD423</t>
  </si>
  <si>
    <t>AAD424</t>
  </si>
  <si>
    <t>AAD425</t>
  </si>
  <si>
    <t>AAD426</t>
  </si>
  <si>
    <t>AAD427</t>
  </si>
  <si>
    <t>AAD428</t>
  </si>
  <si>
    <t>AAD429</t>
  </si>
  <si>
    <t>AAD430</t>
  </si>
  <si>
    <t>AAD431</t>
  </si>
  <si>
    <t>AAD432</t>
  </si>
  <si>
    <t>AAD433</t>
  </si>
  <si>
    <t>AAD434</t>
  </si>
  <si>
    <t>AAD435</t>
  </si>
  <si>
    <t>AAD436</t>
  </si>
  <si>
    <t>AAD437</t>
  </si>
  <si>
    <t>AAD438</t>
  </si>
  <si>
    <t>AAD439</t>
  </si>
  <si>
    <t>AAD440</t>
  </si>
  <si>
    <t>AAD441</t>
  </si>
  <si>
    <t>AAD442</t>
  </si>
  <si>
    <t>AAD443</t>
  </si>
  <si>
    <t>AAD444</t>
  </si>
  <si>
    <t>AAD445</t>
  </si>
  <si>
    <t>AAD446</t>
  </si>
  <si>
    <t>AAD447</t>
  </si>
  <si>
    <t>AAD448</t>
  </si>
  <si>
    <t>AAD449</t>
  </si>
  <si>
    <t>AAD450</t>
  </si>
  <si>
    <t>AAD451</t>
  </si>
  <si>
    <t>AAD452</t>
  </si>
  <si>
    <t>AAD453</t>
  </si>
  <si>
    <t>AAD454</t>
  </si>
  <si>
    <t>AAD455</t>
  </si>
  <si>
    <t>AAD456</t>
  </si>
  <si>
    <t>AAD457</t>
  </si>
  <si>
    <t>AAD458</t>
  </si>
  <si>
    <t>AAD459</t>
  </si>
  <si>
    <t>AAD460</t>
  </si>
  <si>
    <t>AAD461</t>
  </si>
  <si>
    <t>AAD462</t>
  </si>
  <si>
    <t>AAD463</t>
  </si>
  <si>
    <t>AAD464</t>
  </si>
  <si>
    <t>AAD465</t>
  </si>
  <si>
    <t>AAD466</t>
  </si>
  <si>
    <t>AAD467</t>
  </si>
  <si>
    <t>AAD468</t>
  </si>
  <si>
    <t>AAD469</t>
  </si>
  <si>
    <t>AAD470</t>
  </si>
  <si>
    <t>AAD471</t>
  </si>
  <si>
    <t>AAD472</t>
  </si>
  <si>
    <t>AAD473</t>
  </si>
  <si>
    <t>AAD474</t>
  </si>
  <si>
    <t>AAD475</t>
  </si>
  <si>
    <t>AAD476</t>
  </si>
  <si>
    <t>AAD477</t>
  </si>
  <si>
    <t>AAD478</t>
  </si>
  <si>
    <t>AAD479</t>
  </si>
  <si>
    <t>AAD480</t>
  </si>
  <si>
    <t>AAD481</t>
  </si>
  <si>
    <t>AAD482</t>
  </si>
  <si>
    <t>AAD483</t>
  </si>
  <si>
    <t>AAD484</t>
  </si>
  <si>
    <t>AAD485</t>
  </si>
  <si>
    <t>AAD486</t>
  </si>
  <si>
    <t>AAD487</t>
  </si>
  <si>
    <t>AAD488</t>
  </si>
  <si>
    <t>AAD489</t>
  </si>
  <si>
    <t>AAD490</t>
  </si>
  <si>
    <t>AAD491</t>
  </si>
  <si>
    <t>AAD492</t>
  </si>
  <si>
    <t>AAD493</t>
  </si>
  <si>
    <t>AAD494</t>
  </si>
  <si>
    <t>AAD495</t>
  </si>
  <si>
    <t>AAD496</t>
  </si>
  <si>
    <t>AAD497</t>
  </si>
  <si>
    <t>AAD498</t>
  </si>
  <si>
    <t>AAD499</t>
  </si>
  <si>
    <t>AAD500</t>
  </si>
  <si>
    <t>AAD501</t>
  </si>
  <si>
    <t>AAD502</t>
  </si>
  <si>
    <t>AAD503</t>
  </si>
  <si>
    <t>AAD504</t>
  </si>
  <si>
    <t>AAD505</t>
  </si>
  <si>
    <t>AAD506</t>
  </si>
  <si>
    <t>AAD507</t>
  </si>
  <si>
    <t>AAD508</t>
  </si>
  <si>
    <t>AAD509</t>
  </si>
  <si>
    <t>AAD510</t>
  </si>
  <si>
    <t>AAD511</t>
  </si>
  <si>
    <t>AAD512</t>
  </si>
  <si>
    <t>AAD513</t>
  </si>
  <si>
    <t>AAD514</t>
  </si>
  <si>
    <t>AAD515</t>
  </si>
  <si>
    <t>AAD516</t>
  </si>
  <si>
    <t>AAD517</t>
  </si>
  <si>
    <t>AAD518</t>
  </si>
  <si>
    <t>AAD519</t>
  </si>
  <si>
    <t>AAD520</t>
  </si>
  <si>
    <t>AAD521</t>
  </si>
  <si>
    <t>AAD522</t>
  </si>
  <si>
    <t>AAD523</t>
  </si>
  <si>
    <t>AAD524</t>
  </si>
  <si>
    <t>AAD525</t>
  </si>
  <si>
    <t>AAD526</t>
  </si>
  <si>
    <t>AAD527</t>
  </si>
  <si>
    <t>AAD528</t>
  </si>
  <si>
    <t>AAD529</t>
  </si>
  <si>
    <t>AAD530</t>
  </si>
  <si>
    <t>AAD531</t>
  </si>
  <si>
    <t>AAD532</t>
  </si>
  <si>
    <t>AAD533</t>
  </si>
  <si>
    <t>AAD534</t>
  </si>
  <si>
    <t>AAD535</t>
  </si>
  <si>
    <t>AAD536</t>
  </si>
  <si>
    <t>AAD537</t>
  </si>
  <si>
    <t>AAD538</t>
  </si>
  <si>
    <t>AAD539</t>
  </si>
  <si>
    <t>AAD540</t>
  </si>
  <si>
    <t>AAD541</t>
  </si>
  <si>
    <t>AAD542</t>
  </si>
  <si>
    <t>AAD543</t>
  </si>
  <si>
    <t>AAD544</t>
  </si>
  <si>
    <t>AAD545</t>
  </si>
  <si>
    <t>AAD546</t>
  </si>
  <si>
    <t>AAD547</t>
  </si>
  <si>
    <t>AAD548</t>
  </si>
  <si>
    <t>AAD549</t>
  </si>
  <si>
    <t>AAD550</t>
  </si>
  <si>
    <t>AAD551</t>
  </si>
  <si>
    <t>AAD552</t>
  </si>
  <si>
    <t>AAD553</t>
  </si>
  <si>
    <t>AAD554</t>
  </si>
  <si>
    <t>AAD555</t>
  </si>
  <si>
    <t>AAD556</t>
  </si>
  <si>
    <t>AAD557</t>
  </si>
  <si>
    <t>AAD558</t>
  </si>
  <si>
    <t>AAD559</t>
  </si>
  <si>
    <t>AAD560</t>
  </si>
  <si>
    <t>AAD561</t>
  </si>
  <si>
    <t>AAD562</t>
  </si>
  <si>
    <t>AAD563</t>
  </si>
  <si>
    <t>AAD564</t>
  </si>
  <si>
    <t>AAD565</t>
  </si>
  <si>
    <t>AAD566</t>
  </si>
  <si>
    <t>AAD567</t>
  </si>
  <si>
    <t>AAD568</t>
  </si>
  <si>
    <t>AAD569</t>
  </si>
  <si>
    <t>AAD570</t>
  </si>
  <si>
    <t>AAD571</t>
  </si>
  <si>
    <t>AAD572</t>
  </si>
  <si>
    <t>AAD573</t>
  </si>
  <si>
    <t>AAD574</t>
  </si>
  <si>
    <t>AAD575</t>
  </si>
  <si>
    <t>AAD576</t>
  </si>
  <si>
    <t>AAD577</t>
  </si>
  <si>
    <t>AAD578</t>
  </si>
  <si>
    <t>AAD579</t>
  </si>
  <si>
    <t>AAD580</t>
  </si>
  <si>
    <t>AAD581</t>
  </si>
  <si>
    <t>AAD582</t>
  </si>
  <si>
    <t>AAD583</t>
  </si>
  <si>
    <t>AAD584</t>
  </si>
  <si>
    <t>AAD585</t>
  </si>
  <si>
    <t>AAD586</t>
  </si>
  <si>
    <t>AAD587</t>
  </si>
  <si>
    <t>AAD588</t>
  </si>
  <si>
    <t>AAD589</t>
  </si>
  <si>
    <t>AAD590</t>
  </si>
  <si>
    <t>AAD591</t>
  </si>
  <si>
    <t>AAD592</t>
  </si>
  <si>
    <t>AAD593</t>
  </si>
  <si>
    <t>AAD594</t>
  </si>
  <si>
    <t>AAD595</t>
  </si>
  <si>
    <t>AAD596</t>
  </si>
  <si>
    <t>AAD597</t>
  </si>
  <si>
    <t>AAD598</t>
  </si>
  <si>
    <t>AAD599</t>
  </si>
  <si>
    <t>AAD600</t>
  </si>
  <si>
    <t>AAD601</t>
  </si>
  <si>
    <t>AAD602</t>
  </si>
  <si>
    <t>AAD603</t>
  </si>
  <si>
    <t>AAD604</t>
  </si>
  <si>
    <t>AAD605</t>
  </si>
  <si>
    <t>AAD606</t>
  </si>
  <si>
    <t>AAD607</t>
  </si>
  <si>
    <t>AAD608</t>
  </si>
  <si>
    <t>AAD609</t>
  </si>
  <si>
    <t>AAD610</t>
  </si>
  <si>
    <t>AAD611</t>
  </si>
  <si>
    <t>AAD612</t>
  </si>
  <si>
    <t>AAD613</t>
  </si>
  <si>
    <t>AAD614</t>
  </si>
  <si>
    <t>AAD615</t>
  </si>
  <si>
    <t>AAD616</t>
  </si>
  <si>
    <t>AAD617</t>
  </si>
  <si>
    <t>AAD618</t>
  </si>
  <si>
    <t>AAD619</t>
  </si>
  <si>
    <t>AAD620</t>
  </si>
  <si>
    <t>AAD621</t>
  </si>
  <si>
    <t>AAD622</t>
  </si>
  <si>
    <t>AAD623</t>
  </si>
  <si>
    <t>AAD624</t>
  </si>
  <si>
    <t>AAD625</t>
  </si>
  <si>
    <t>AAD626</t>
  </si>
  <si>
    <t>AAD627</t>
  </si>
  <si>
    <t>AAD628</t>
  </si>
  <si>
    <t>AAD629</t>
  </si>
  <si>
    <t>AAD630</t>
  </si>
  <si>
    <t>AAD631</t>
  </si>
  <si>
    <t>AAD632</t>
  </si>
  <si>
    <t>AAD633</t>
  </si>
  <si>
    <t>AAD634</t>
  </si>
  <si>
    <t>AAD635</t>
  </si>
  <si>
    <t>AAD636</t>
  </si>
  <si>
    <t>AAD637</t>
  </si>
  <si>
    <t>AAD638</t>
  </si>
  <si>
    <t>AAD639</t>
  </si>
  <si>
    <t>AAD640</t>
  </si>
  <si>
    <t>AAD641</t>
  </si>
  <si>
    <t>AAD642</t>
  </si>
  <si>
    <t>AAD643</t>
  </si>
  <si>
    <t>AAD644</t>
  </si>
  <si>
    <t>AAD645</t>
  </si>
  <si>
    <t>AAD646</t>
  </si>
  <si>
    <t>AAD647</t>
  </si>
  <si>
    <t>AAD648</t>
  </si>
  <si>
    <t>AAD649</t>
  </si>
  <si>
    <t>AAD650</t>
  </si>
  <si>
    <t>AAD651</t>
  </si>
  <si>
    <t>AAD652</t>
  </si>
  <si>
    <t>AAD653</t>
  </si>
  <si>
    <t>AAD654</t>
  </si>
  <si>
    <t>AAD655</t>
  </si>
  <si>
    <t>AAD656</t>
  </si>
  <si>
    <t>AAD657</t>
  </si>
  <si>
    <t>AAD658</t>
  </si>
  <si>
    <t>AAD659</t>
  </si>
  <si>
    <t>AAD660</t>
  </si>
  <si>
    <t>AAD661</t>
  </si>
  <si>
    <t>AAD662</t>
  </si>
  <si>
    <t>AAD663</t>
  </si>
  <si>
    <t>AAD664</t>
  </si>
  <si>
    <t>AAD665</t>
  </si>
  <si>
    <t>AAD666</t>
  </si>
  <si>
    <t>AAD667</t>
  </si>
  <si>
    <t>AAD668</t>
  </si>
  <si>
    <t>AAD669</t>
  </si>
  <si>
    <t>AAD670</t>
  </si>
  <si>
    <t>AAD671</t>
  </si>
  <si>
    <t>AAD672</t>
  </si>
  <si>
    <t>AAD673</t>
  </si>
  <si>
    <t>AAD674</t>
  </si>
  <si>
    <t>AAD675</t>
  </si>
  <si>
    <t>AAD676</t>
  </si>
  <si>
    <t>AAD677</t>
  </si>
  <si>
    <t>AAD678</t>
  </si>
  <si>
    <t>AAD679</t>
  </si>
  <si>
    <t>AAD680</t>
  </si>
  <si>
    <t>AAD681</t>
  </si>
  <si>
    <t>AAD682</t>
  </si>
  <si>
    <t>AAD683</t>
  </si>
  <si>
    <t>[19,571][1061,838]</t>
  </si>
  <si>
    <t>[836,139][1028,181]</t>
  </si>
  <si>
    <t>[195,225][297,271]</t>
  </si>
  <si>
    <t>[341,225][486,271]</t>
  </si>
  <si>
    <t>[528,225][613,271]</t>
  </si>
  <si>
    <t>[654,225][781,271]</t>
  </si>
  <si>
    <t>[822,225][918,271]</t>
  </si>
  <si>
    <t>[822,225][918,277]</t>
  </si>
  <si>
    <t>[19,544][1061,810]</t>
  </si>
  <si>
    <t>[19,1160][1061,1756]</t>
  </si>
  <si>
    <t>[19,2015][1003,2276]</t>
  </si>
  <si>
    <t>[19,838][618,901]</t>
  </si>
  <si>
    <t>[19,571][1061,816]</t>
  </si>
  <si>
    <t>[19,1091][541,1327]</t>
  </si>
  <si>
    <t>[539,1844][1061,2254]</t>
  </si>
  <si>
    <t>[528,225][613,288]</t>
  </si>
  <si>
    <t>[280,1512][797,1567]</t>
  </si>
  <si>
    <t>[19,1646][1061,1715]</t>
  </si>
  <si>
    <t>[195,225][297,288]</t>
  </si>
  <si>
    <t>[244,1272][833,1385]</t>
  </si>
  <si>
    <t>[445,1435][635,1490]</t>
  </si>
  <si>
    <t>[19,1712][1061,1806]</t>
  </si>
  <si>
    <t>[462,2133][618,2172]</t>
  </si>
  <si>
    <t>[19,775][258,838]</t>
  </si>
  <si>
    <t>[264,775][437,838]</t>
  </si>
  <si>
    <t>[19,775][1042,970]</t>
  </si>
  <si>
    <t>[19,973][992,1168]</t>
  </si>
  <si>
    <t>[19,1171][1028,1234]</t>
  </si>
  <si>
    <t>[27,1237][528,1300]</t>
  </si>
  <si>
    <t>[533,1237][550,1300]</t>
  </si>
  <si>
    <t>[85,1935][1014,2007]</t>
  </si>
  <si>
    <t>[19,538][973,733]</t>
  </si>
  <si>
    <t>[19,802][965,931]</t>
  </si>
  <si>
    <t>[19,934][1056,1063]</t>
  </si>
  <si>
    <t>[19,1066][913,1195]</t>
  </si>
  <si>
    <t>[19,1132][981,1261]</t>
  </si>
  <si>
    <t>[19,1264][888,1327]</t>
  </si>
  <si>
    <t>[19,1330][957,1591]</t>
  </si>
  <si>
    <t>[19,1759][1061,1938]</t>
  </si>
  <si>
    <t>[19,1963][1061,2031]</t>
  </si>
  <si>
    <t>[77,505][198,557]</t>
  </si>
  <si>
    <t>[266,505][437,557]</t>
  </si>
  <si>
    <t>[77,571][244,623]</t>
  </si>
  <si>
    <t>[266,571][1039,623]</t>
  </si>
  <si>
    <t>[77,637][247,689]</t>
  </si>
  <si>
    <t>[266,637][475,689]</t>
  </si>
  <si>
    <t>[668,755][786,794]</t>
  </si>
  <si>
    <t>[19,981][148,1033]</t>
  </si>
  <si>
    <t>[19,1036][148,1088]</t>
  </si>
  <si>
    <t>[19,1083][148,1132]</t>
  </si>
  <si>
    <t>[19,1129][148,1179]</t>
  </si>
  <si>
    <t>[19,1176][148,1226]</t>
  </si>
  <si>
    <t>[19,1223][148,1275]</t>
  </si>
  <si>
    <t>[19,1283][148,1336]</t>
  </si>
  <si>
    <t>[165,981][291,1033]</t>
  </si>
  <si>
    <t>[165,1036][291,1088]</t>
  </si>
  <si>
    <t>[165,1083][291,1132]</t>
  </si>
  <si>
    <t>[165,1129][291,1179]</t>
  </si>
  <si>
    <t>[165,1176][291,1226]</t>
  </si>
  <si>
    <t>[165,1223][291,1275]</t>
  </si>
  <si>
    <t>[165,1283][291,1336]</t>
  </si>
  <si>
    <t>[308,981][434,1033]</t>
  </si>
  <si>
    <t>[308,1036][434,1088]</t>
  </si>
  <si>
    <t>[308,1083][434,1132]</t>
  </si>
  <si>
    <t>[308,1129][434,1179]</t>
  </si>
  <si>
    <t>[308,1176][434,1226]</t>
  </si>
  <si>
    <t>[308,1223][434,1275]</t>
  </si>
  <si>
    <t>[308,1283][434,1336]</t>
  </si>
  <si>
    <t>[451,981][577,1033]</t>
  </si>
  <si>
    <t>[451,1036][577,1088]</t>
  </si>
  <si>
    <t>[451,1083][577,1132]</t>
  </si>
  <si>
    <t>[451,1129][577,1179]</t>
  </si>
  <si>
    <t>[451,1176][577,1226]</t>
  </si>
  <si>
    <t>[451,1223][577,1275]</t>
  </si>
  <si>
    <t>[451,1283][577,1336]</t>
  </si>
  <si>
    <t>[594,981][723,1033]</t>
  </si>
  <si>
    <t>[594,1036][723,1088]</t>
  </si>
  <si>
    <t>[594,1083][723,1132]</t>
  </si>
  <si>
    <t>[594,1129][723,1179]</t>
  </si>
  <si>
    <t>[594,1176][723,1226]</t>
  </si>
  <si>
    <t>[594,1223][723,1275]</t>
  </si>
  <si>
    <t>[594,1283][723,1336]</t>
  </si>
  <si>
    <t>[737,981][866,1033]</t>
  </si>
  <si>
    <t>[737,1036][866,1088]</t>
  </si>
  <si>
    <t>[737,1083][866,1132]</t>
  </si>
  <si>
    <t>[882,981][1009,1033]</t>
  </si>
  <si>
    <t>[882,1041][1009,1069]</t>
  </si>
  <si>
    <t>[19,1536][1061,1586]</t>
  </si>
  <si>
    <t>[734,1875][789,1935]</t>
  </si>
  <si>
    <t>[19,1982][459,2023]</t>
  </si>
  <si>
    <t>[456,1974][508,2026]</t>
  </si>
  <si>
    <t>[709,2111][783,2172]</t>
  </si>
  <si>
    <t>[19,2221][363,2260]</t>
  </si>
  <si>
    <t>[357,2210][412,2265]</t>
  </si>
  <si>
    <t>[660,750][794,799]</t>
  </si>
  <si>
    <t>[19,1836][1061,1957]</t>
  </si>
  <si>
    <t>[19,2075][1061,2196]</t>
  </si>
  <si>
    <t>[77,824][1003,937]</t>
  </si>
  <si>
    <t>[456,874][470,937]</t>
  </si>
  <si>
    <t>[77,1600][1003,1800]</t>
  </si>
  <si>
    <t>[77,984][1003,1091]</t>
  </si>
  <si>
    <t>[77,1102][1003,1187]</t>
  </si>
  <si>
    <t>[77,1853][1003,1960]</t>
  </si>
  <si>
    <t>[77,1968][1003,2056]</t>
  </si>
  <si>
    <t>[19,412][965,453]</t>
  </si>
  <si>
    <t>[19,450][753,491]</t>
  </si>
  <si>
    <t>[19,450][1047,530]</t>
  </si>
  <si>
    <t>[239,912][789,962]</t>
  </si>
  <si>
    <t>[71,1237][957,1349]</t>
  </si>
  <si>
    <t>[266,505][440,557]</t>
  </si>
  <si>
    <t>[266,571][880,623]</t>
  </si>
  <si>
    <t>[737,1143][866,1198]</t>
  </si>
  <si>
    <t>[19,1396][1061,1446]</t>
  </si>
  <si>
    <t>[734,1732][789,1792]</t>
  </si>
  <si>
    <t>[19,1842][459,1883]</t>
  </si>
  <si>
    <t>[456,1833][508,1886]</t>
  </si>
  <si>
    <t>[709,1971][783,2031]</t>
  </si>
  <si>
    <t>[19,2081][363,2122]</t>
  </si>
  <si>
    <t>[357,2073][412,2125]</t>
  </si>
  <si>
    <t>[632,2210][693,2271]</t>
  </si>
  <si>
    <t>[19,2317][324,2356]</t>
  </si>
  <si>
    <t>[321,2309][374,2356]</t>
  </si>
  <si>
    <t>[19,1696][1061,1817]</t>
  </si>
  <si>
    <t>[19,1935][1061,2056]</t>
  </si>
  <si>
    <t>[19,2174][1061,2293]</t>
  </si>
  <si>
    <t>[242,423][308,489]</t>
  </si>
  <si>
    <t>[93,480][456,533]</t>
  </si>
  <si>
    <t>[764,423][822,489]</t>
  </si>
  <si>
    <t>[717,480][869,533]</t>
  </si>
  <si>
    <t>[679,522][907,571]</t>
  </si>
  <si>
    <t>[242,629][308,695]</t>
  </si>
  <si>
    <t>[200,687][349,739]</t>
  </si>
  <si>
    <t>[181,725][368,777]</t>
  </si>
  <si>
    <t>[764,629][822,695]</t>
  </si>
  <si>
    <t>[591,687][995,739]</t>
  </si>
  <si>
    <t>[239,835][313,901]</t>
  </si>
  <si>
    <t>[66,893][484,945]</t>
  </si>
  <si>
    <t>[764,835][822,901]</t>
  </si>
  <si>
    <t>[616,893][973,945]</t>
  </si>
  <si>
    <t>[242,1041][308,1107]</t>
  </si>
  <si>
    <t>[192,1099][357,1151]</t>
  </si>
  <si>
    <t>[178,1138][371,1190]</t>
  </si>
  <si>
    <t>[63,1407][121,1454]</t>
  </si>
  <si>
    <t>[63,1520][121,1567]</t>
  </si>
  <si>
    <t>[63,1633][121,1679]</t>
  </si>
  <si>
    <t>[63,1745][121,1792]</t>
  </si>
  <si>
    <t>[63,1913][121,1963]</t>
  </si>
  <si>
    <t>[63,2029][121,2075]</t>
  </si>
  <si>
    <t>[63,2196][121,2243]</t>
  </si>
  <si>
    <t>[93,423][456,533]</t>
  </si>
  <si>
    <t>[591,629][995,739]</t>
  </si>
  <si>
    <t>[66,835][484,945]</t>
  </si>
  <si>
    <t>[616,835][973,945]</t>
  </si>
  <si>
    <t>[140,1404][431,1459]</t>
  </si>
  <si>
    <t>[140,1517][558,1572]</t>
  </si>
  <si>
    <t>[140,1630][580,1685]</t>
  </si>
  <si>
    <t>[63,1743][855,1853]</t>
  </si>
  <si>
    <t>[140,1910][822,1968]</t>
  </si>
  <si>
    <t>[63,2023][976,2136]</t>
  </si>
  <si>
    <t>[140,2194][533,2249]</t>
  </si>
  <si>
    <t>[71,780][1009,849]</t>
  </si>
  <si>
    <t>[71,1069][1009,1138]</t>
  </si>
  <si>
    <t>[101,1248][979,1327]</t>
  </si>
  <si>
    <t>[101,1492][979,1572]</t>
  </si>
  <si>
    <t>[101,1737][979,1817]</t>
  </si>
  <si>
    <t>[101,1982][979,2062]</t>
  </si>
  <si>
    <t>[101,2227][979,2309]</t>
  </si>
  <si>
    <t>[101,1193][979,1250]</t>
  </si>
  <si>
    <t>[189,1193][891,1250]</t>
  </si>
  <si>
    <t>[101,1437][979,1495]</t>
  </si>
  <si>
    <t>[189,1437][891,1495]</t>
  </si>
  <si>
    <t>[101,1682][979,1740]</t>
  </si>
  <si>
    <t>[189,1682][891,1740]</t>
  </si>
  <si>
    <t>[101,1927][979,1985]</t>
  </si>
  <si>
    <t>[189,1927][891,1985]</t>
  </si>
  <si>
    <t>[101,2174][979,2232]</t>
  </si>
  <si>
    <t>[189,2174][891,2232]</t>
  </si>
  <si>
    <t>[266,505][506,557]</t>
  </si>
  <si>
    <t>[266,571][885,623]</t>
  </si>
  <si>
    <t>[266,637][456,689]</t>
  </si>
  <si>
    <t>[19,1102][1061,1154]</t>
  </si>
  <si>
    <t>[734,1437][789,1498]</t>
  </si>
  <si>
    <t>[19,1547][459,1589]</t>
  </si>
  <si>
    <t>[456,1539][508,1591]</t>
  </si>
  <si>
    <t>[709,1677][783,1737]</t>
  </si>
  <si>
    <t>[19,1787][363,1825]</t>
  </si>
  <si>
    <t>[357,1778][412,1831]</t>
  </si>
  <si>
    <t>[632,1916][693,1976]</t>
  </si>
  <si>
    <t>[19,2023][324,2064]</t>
  </si>
  <si>
    <t>[321,2015][374,2070]</t>
  </si>
  <si>
    <t>[19,1402][1061,1523]</t>
  </si>
  <si>
    <t>[19,1641][1061,1762]</t>
  </si>
  <si>
    <t>[19,1880][1061,2001]</t>
  </si>
  <si>
    <t>[143,370][426,417]</t>
  </si>
  <si>
    <t>[613,370][937,417]</t>
  </si>
  <si>
    <t>[33,918][1045,986]</t>
  </si>
  <si>
    <t>[222,1050][343,1171]</t>
  </si>
  <si>
    <t>[41,1699][198,1740]</t>
  </si>
  <si>
    <t>[528,1699][682,1740]</t>
  </si>
  <si>
    <t>[19,258][66,318]</t>
  </si>
  <si>
    <t>[473,1028][514,1083]</t>
  </si>
  <si>
    <t>[976,1028][1020,1083]</t>
  </si>
  <si>
    <t>[33,1982][258,2095]</t>
  </si>
  <si>
    <t>[376,1919][407,1965]</t>
  </si>
  <si>
    <t>[269,1982][495,2095]</t>
  </si>
  <si>
    <t>[618,1919][649,1965]</t>
  </si>
  <si>
    <t>[506,1982][731,2095]</t>
  </si>
  <si>
    <t>[849,1919][882,1965]</t>
  </si>
  <si>
    <t>[739,1982][965,2095]</t>
  </si>
  <si>
    <t>[209,2139][242,2185]</t>
  </si>
  <si>
    <t>[33,2202][990,2315]</t>
  </si>
  <si>
    <t>[613,95][937,142]</t>
  </si>
  <si>
    <t>[33,249][555,313]</t>
  </si>
  <si>
    <t>[33,365][539,428]</t>
  </si>
  <si>
    <t>[1006,417][1036,483]</t>
  </si>
  <si>
    <t>[33,590][1045,731]</t>
  </si>
  <si>
    <t>[33,755][1045,794]</t>
  </si>
  <si>
    <t>[566,830][1017,942]</t>
  </si>
  <si>
    <t>[244,989][836,1052]</t>
  </si>
  <si>
    <t>[165,1129][195,1160]</t>
  </si>
  <si>
    <t>[717,1129][748,1160]</t>
  </si>
  <si>
    <t>[214,1330][244,1360]</t>
  </si>
  <si>
    <t>[352,1528][385,1561]</t>
  </si>
  <si>
    <t>[209,1930][239,1960]</t>
  </si>
  <si>
    <t>[610,1930][643,1960]</t>
  </si>
  <si>
    <t>[536,365][583,428]</t>
  </si>
  <si>
    <t>[1042,417][1072,483]</t>
  </si>
  <si>
    <t>[165,1110][195,1168]</t>
  </si>
  <si>
    <t>[717,1110][748,1168]</t>
  </si>
  <si>
    <t>[214,1311][244,1369]</t>
  </si>
  <si>
    <t>[352,1512][385,1569]</t>
  </si>
  <si>
    <t>[209,1910][239,1968]</t>
  </si>
  <si>
    <t>[610,1910][643,1968]</t>
  </si>
  <si>
    <t>[629,1294][665,1341]</t>
  </si>
  <si>
    <t>[338,1622][371,1655]</t>
  </si>
  <si>
    <t>[368,1613][761,1660]</t>
  </si>
  <si>
    <t>[484,1795][618,1930]</t>
  </si>
  <si>
    <t>[148,1979][302,2042]</t>
  </si>
  <si>
    <t>[464,1979][951,2042]</t>
  </si>
  <si>
    <t>[99,2037][1001,2084]</t>
  </si>
  <si>
    <t>[629,1283][665,1347]</t>
  </si>
  <si>
    <t>[19,417][93,461]</t>
  </si>
  <si>
    <t>[198,417][550,461]</t>
  </si>
  <si>
    <t>[19,417][981,511]</t>
  </si>
  <si>
    <t>[22,555][269,588]</t>
  </si>
  <si>
    <t>[275,555][525,588]</t>
  </si>
  <si>
    <t>[530,555][778,588]</t>
  </si>
  <si>
    <t>[783,555][1031,588]</t>
  </si>
  <si>
    <t>[19,832][1061,901]</t>
  </si>
  <si>
    <t>[101,588][189,703]</t>
  </si>
  <si>
    <t>[352,588][448,703]</t>
  </si>
  <si>
    <t>[605,588][701,703]</t>
  </si>
  <si>
    <t>[863,588][951,703]</t>
  </si>
  <si>
    <t>[33,541][577,604]</t>
  </si>
  <si>
    <t>[222,607][478,670]</t>
  </si>
  <si>
    <t>[841,607][855,670]</t>
  </si>
  <si>
    <t>[57,673][228,736]</t>
  </si>
  <si>
    <t>[49,673][1031,802]</t>
  </si>
  <si>
    <t>[803,805][940,868]</t>
  </si>
  <si>
    <t>[574,541][1045,604]</t>
  </si>
  <si>
    <t>[475,607][844,670]</t>
  </si>
  <si>
    <t>[19,1022][1061,1113]</t>
  </si>
  <si>
    <t>[266,505][563,557]</t>
  </si>
  <si>
    <t>[266,571][830,623]</t>
  </si>
  <si>
    <t>[737,1129][866,1179]</t>
  </si>
  <si>
    <t>[737,1176][866,1226]</t>
  </si>
  <si>
    <t>[737,1223][866,1275]</t>
  </si>
  <si>
    <t>[737,1283][866,1336]</t>
  </si>
  <si>
    <t>[77,593][198,645]</t>
  </si>
  <si>
    <t>[266,593][635,645]</t>
  </si>
  <si>
    <t>[77,659][244,711]</t>
  </si>
  <si>
    <t>[266,659][946,758]</t>
  </si>
  <si>
    <t>[77,772][247,824]</t>
  </si>
  <si>
    <t>[266,772][456,824]</t>
  </si>
  <si>
    <t>[668,890][786,929]</t>
  </si>
  <si>
    <t>[19,1182][148,1231]</t>
  </si>
  <si>
    <t>[19,1237][148,1286]</t>
  </si>
  <si>
    <t>[19,1283][148,1333]</t>
  </si>
  <si>
    <t>[19,1330][148,1380]</t>
  </si>
  <si>
    <t>[19,1377][148,1429]</t>
  </si>
  <si>
    <t>[19,1424][148,1473]</t>
  </si>
  <si>
    <t>[19,1484][148,1539]</t>
  </si>
  <si>
    <t>[165,1182][291,1231]</t>
  </si>
  <si>
    <t>[165,1237][291,1286]</t>
  </si>
  <si>
    <t>[165,1283][291,1333]</t>
  </si>
  <si>
    <t>[165,1330][291,1380]</t>
  </si>
  <si>
    <t>[165,1377][291,1429]</t>
  </si>
  <si>
    <t>[165,1424][291,1473]</t>
  </si>
  <si>
    <t>[165,1484][291,1539]</t>
  </si>
  <si>
    <t>[308,1182][434,1231]</t>
  </si>
  <si>
    <t>[308,1237][434,1286]</t>
  </si>
  <si>
    <t>[308,1283][434,1333]</t>
  </si>
  <si>
    <t>[308,1330][434,1380]</t>
  </si>
  <si>
    <t>[308,1377][434,1429]</t>
  </si>
  <si>
    <t>[308,1424][434,1473]</t>
  </si>
  <si>
    <t>[308,1484][434,1539]</t>
  </si>
  <si>
    <t>[451,1182][577,1231]</t>
  </si>
  <si>
    <t>[451,1237][577,1286]</t>
  </si>
  <si>
    <t>[451,1283][577,1333]</t>
  </si>
  <si>
    <t>[451,1330][577,1380]</t>
  </si>
  <si>
    <t>[451,1377][577,1429]</t>
  </si>
  <si>
    <t>[451,1424][577,1473]</t>
  </si>
  <si>
    <t>[451,1484][577,1539]</t>
  </si>
  <si>
    <t>[594,1182][723,1231]</t>
  </si>
  <si>
    <t>[594,1237][723,1286]</t>
  </si>
  <si>
    <t>[594,1283][723,1333]</t>
  </si>
  <si>
    <t>[594,1330][723,1380]</t>
  </si>
  <si>
    <t>[594,1377][723,1429]</t>
  </si>
  <si>
    <t>[594,1424][723,1473]</t>
  </si>
  <si>
    <t>[594,1484][723,1539]</t>
  </si>
  <si>
    <t>[737,1182][866,1231]</t>
  </si>
  <si>
    <t>[737,1237][866,1286]</t>
  </si>
  <si>
    <t>[737,1283][866,1333]</t>
  </si>
  <si>
    <t>[737,1330][866,1380]</t>
  </si>
  <si>
    <t>[737,1377][866,1429]</t>
  </si>
  <si>
    <t>[737,1424][866,1473]</t>
  </si>
  <si>
    <t>[737,1484][866,1539]</t>
  </si>
  <si>
    <t>[882,1182][1009,1231]</t>
  </si>
  <si>
    <t>[882,1237][1009,1286]</t>
  </si>
  <si>
    <t>[882,1283][1009,1333]</t>
  </si>
  <si>
    <t>[19,1737][1061,1787]</t>
  </si>
  <si>
    <t>[734,2073][789,2133]</t>
  </si>
  <si>
    <t>[19,2183][459,2224]</t>
  </si>
  <si>
    <t>[456,2174][508,2227]</t>
  </si>
  <si>
    <t>[709,2312][783,2356]</t>
  </si>
  <si>
    <t>[660,885][794,934]</t>
  </si>
  <si>
    <t>[19,2037][1061,2158]</t>
  </si>
  <si>
    <t>[19,365][1061,434]</t>
  </si>
  <si>
    <t>[19,552][1061,901]</t>
  </si>
  <si>
    <t>[266,2279][1061,2356]</t>
  </si>
  <si>
    <t>[643,1558][968,1622]</t>
  </si>
  <si>
    <t>[63,346][121,392]</t>
  </si>
  <si>
    <t>[63,1118][121,1165]</t>
  </si>
  <si>
    <t>[63,1286][121,1336]</t>
  </si>
  <si>
    <t>[63,1399][121,1448]</t>
  </si>
  <si>
    <t>[63,2229][121,2276]</t>
  </si>
  <si>
    <t>[140,343][580,398]</t>
  </si>
  <si>
    <t>[63,1116][855,1226]</t>
  </si>
  <si>
    <t>[140,1283][822,1338]</t>
  </si>
  <si>
    <t>[63,1396][976,1509]</t>
  </si>
  <si>
    <t>[129,1784][561,1839]</t>
  </si>
  <si>
    <t>[140,2227][533,2282]</t>
  </si>
  <si>
    <t>[178,412][580,464]</t>
  </si>
  <si>
    <t>[167,409][695,524]</t>
  </si>
  <si>
    <t>[167,472][808,585]</t>
  </si>
  <si>
    <t>[167,593][797,887]</t>
  </si>
  <si>
    <t>[167,1171][833,1404]</t>
  </si>
  <si>
    <t>[492,1413][742,1465]</t>
  </si>
  <si>
    <t>[167,1473][833,1646]</t>
  </si>
  <si>
    <t>[167,1993][841,2287]</t>
  </si>
  <si>
    <t>[167,2295][836,2356]</t>
  </si>
  <si>
    <t>[167,1649][561,1715]</t>
  </si>
  <si>
    <t>[129,1781][896,1888]</t>
  </si>
  <si>
    <t>[63,417][121,467]</t>
  </si>
  <si>
    <t>[63,1028][121,1074]</t>
  </si>
  <si>
    <t>[63,1580][121,1627]</t>
  </si>
  <si>
    <t>[63,414][921,527]</t>
  </si>
  <si>
    <t>[63,1025][965,1135]</t>
  </si>
  <si>
    <t>[140,1578][709,1633]</t>
  </si>
  <si>
    <t>[63,310][121,357]</t>
  </si>
  <si>
    <t>[63,863][121,909]</t>
  </si>
  <si>
    <t>[63,1800][121,1847]</t>
  </si>
  <si>
    <t>[140,307][679,362]</t>
  </si>
  <si>
    <t>[140,860][627,915]</t>
  </si>
  <si>
    <t>[140,1798][629,1853]</t>
  </si>
  <si>
    <t>[30,123][88,189]</t>
  </si>
  <si>
    <t>[63,1696][121,1745]</t>
  </si>
  <si>
    <t>[140,1693][558,1748]</t>
  </si>
  <si>
    <t>[129,2081][489,2136]</t>
  </si>
  <si>
    <t>[19,458][1050,541]</t>
  </si>
  <si>
    <t>[19,535][1045,695]</t>
  </si>
  <si>
    <t>[19,689][1006,772]</t>
  </si>
  <si>
    <t>[19,728][1053,887]</t>
  </si>
  <si>
    <t>[19,882][1047,1157]</t>
  </si>
  <si>
    <t>[19,1151][525,1195]</t>
  </si>
  <si>
    <t>[19,1151][1047,1272]</t>
  </si>
  <si>
    <t>[19,1267][1020,1311]</t>
  </si>
  <si>
    <t>[19,1305][1031,1388]</t>
  </si>
  <si>
    <t>[19,1382][1034,1465]</t>
  </si>
  <si>
    <t>[71,1459][82,1503]</t>
  </si>
  <si>
    <t>[19,1498][1039,1773]</t>
  </si>
  <si>
    <t>[19,1767][1058,1888]</t>
  </si>
  <si>
    <t>[19,1883][995,1965]</t>
  </si>
  <si>
    <t>[19,1921][973,2042]</t>
  </si>
  <si>
    <t>[19,2037][1056,2196]</t>
  </si>
  <si>
    <t>[19,2191][1017,2273]</t>
  </si>
  <si>
    <t>[19,2229][1047,2356]</t>
  </si>
  <si>
    <t>[198,728][511,772]</t>
  </si>
  <si>
    <t>[519,1151][833,1195]</t>
  </si>
  <si>
    <t>[19,1305][330,1349]</t>
  </si>
  <si>
    <t>[79,1459][627,1503]</t>
  </si>
  <si>
    <t>[423,1498][973,1542]</t>
  </si>
  <si>
    <t>[514,1921][825,1965]</t>
  </si>
  <si>
    <t>[140,2152][745,2196]</t>
  </si>
  <si>
    <t>[693,2229][1006,2273]</t>
  </si>
  <si>
    <t>[19,269][1061,535]</t>
  </si>
  <si>
    <t>[19,563][363,626]</t>
  </si>
  <si>
    <t>[19,777][349,841]</t>
  </si>
  <si>
    <t>[19,992][415,1055]</t>
  </si>
  <si>
    <t>[19,1206][357,1270]</t>
  </si>
  <si>
    <t>[19,1875][918,2004]</t>
  </si>
  <si>
    <t>[836,142][1028,183]</t>
  </si>
  <si>
    <t>[195,227][297,274]</t>
  </si>
  <si>
    <t>[341,227][486,274]</t>
  </si>
  <si>
    <t>[528,227][613,274]</t>
  </si>
  <si>
    <t>[654,227][781,274]</t>
  </si>
  <si>
    <t>[822,227][918,274]</t>
  </si>
  <si>
    <t>[19,626][1061,750]</t>
  </si>
  <si>
    <t>[19,841][1061,964]</t>
  </si>
  <si>
    <t>[19,1055][1061,1179]</t>
  </si>
  <si>
    <t>[74,1883][118,1927]</t>
  </si>
  <si>
    <t>[327,1941][396,2004]</t>
  </si>
  <si>
    <t>[19,2031][1061,2155]</t>
  </si>
  <si>
    <t>[423,799][599,860]</t>
  </si>
  <si>
    <t>[66,1402][1012,1506]</t>
  </si>
  <si>
    <t>[261,1457][596,1506]</t>
  </si>
  <si>
    <t>[22,2199][572,2290]</t>
  </si>
  <si>
    <t>[1045,318][1080,376]</t>
  </si>
  <si>
    <t>[16,271][679,384]</t>
  </si>
  <si>
    <t>[16,271][580,384]</t>
  </si>
  <si>
    <t>[2,258][286,365]</t>
  </si>
  <si>
    <t>[940,373][1064,505]</t>
  </si>
  <si>
    <t>[19,395][1061,505]</t>
  </si>
  <si>
    <t>[19,560][1001,689]</t>
  </si>
  <si>
    <t>[19,560][233,623]</t>
  </si>
  <si>
    <t>[19,414][475,478]</t>
  </si>
  <si>
    <t>[19,414][1039,676]</t>
  </si>
  <si>
    <t>[19,885][1034,1014]</t>
  </si>
  <si>
    <t>[640,951][654,1014]</t>
  </si>
  <si>
    <t>[19,742][1061,857]</t>
  </si>
  <si>
    <t>[363,951][643,1014]</t>
  </si>
  <si>
    <t>[242,505][308,571]</t>
  </si>
  <si>
    <t>[93,563][456,615]</t>
  </si>
  <si>
    <t>[764,505][822,571]</t>
  </si>
  <si>
    <t>[717,563][869,615]</t>
  </si>
  <si>
    <t>[679,601][907,654]</t>
  </si>
  <si>
    <t>[242,711][308,777]</t>
  </si>
  <si>
    <t>[200,769][349,821]</t>
  </si>
  <si>
    <t>[181,808][368,860]</t>
  </si>
  <si>
    <t>[764,711][822,777]</t>
  </si>
  <si>
    <t>[591,769][995,821]</t>
  </si>
  <si>
    <t>[239,918][313,984]</t>
  </si>
  <si>
    <t>[66,975][484,1028]</t>
  </si>
  <si>
    <t>[764,918][822,984]</t>
  </si>
  <si>
    <t>[616,975][973,1028]</t>
  </si>
  <si>
    <t>[242,1124][308,1190]</t>
  </si>
  <si>
    <t>[192,1182][357,1234]</t>
  </si>
  <si>
    <t>[178,1220][371,1272]</t>
  </si>
  <si>
    <t>[63,1490][121,1536]</t>
  </si>
  <si>
    <t>[63,1602][121,1649]</t>
  </si>
  <si>
    <t>[63,1715][121,1762]</t>
  </si>
  <si>
    <t>[63,1828][121,1875]</t>
  </si>
  <si>
    <t>[63,1998][121,2045]</t>
  </si>
  <si>
    <t>[63,2111][121,2158]</t>
  </si>
  <si>
    <t>[63,2279][121,2326]</t>
  </si>
  <si>
    <t>[93,505][456,615]</t>
  </si>
  <si>
    <t>[591,711][995,821]</t>
  </si>
  <si>
    <t>[66,918][484,1028]</t>
  </si>
  <si>
    <t>[616,918][973,1028]</t>
  </si>
  <si>
    <t>[140,1487][431,1542]</t>
  </si>
  <si>
    <t>[140,1600][558,1655]</t>
  </si>
  <si>
    <t>[140,1712][580,1767]</t>
  </si>
  <si>
    <t>[63,1825][855,1935]</t>
  </si>
  <si>
    <t>[140,1996][822,2048]</t>
  </si>
  <si>
    <t>[63,2108][976,2218]</t>
  </si>
  <si>
    <t>[140,2276][533,2331]</t>
  </si>
  <si>
    <t>[19,480][1061,590]</t>
  </si>
  <si>
    <t>[134,247][605,354]</t>
  </si>
  <si>
    <t>[811,150][1025,208]</t>
  </si>
  <si>
    <t>[19,439][1061,511]</t>
  </si>
  <si>
    <t>[418,546][676,607]</t>
  </si>
  <si>
    <t>[803,546][981,667]</t>
  </si>
  <si>
    <t>[451,698][643,758]</t>
  </si>
  <si>
    <t>[93,849][308,970]</t>
  </si>
  <si>
    <t>[451,849][643,970]</t>
  </si>
  <si>
    <t>[60,1000][343,1121]</t>
  </si>
  <si>
    <t>[19,447][1061,516]</t>
  </si>
  <si>
    <t>[825,640][1028,709]</t>
  </si>
  <si>
    <t>[19,893][1009,1003]</t>
  </si>
  <si>
    <t>[825,1140][1028,1209]</t>
  </si>
  <si>
    <t>[19,1440][1009,1498]</t>
  </si>
  <si>
    <t>[825,1635][1028,1704]</t>
  </si>
  <si>
    <t>[19,2078][1009,2188]</t>
  </si>
  <si>
    <t>[825,2326][1028,2356]</t>
  </si>
  <si>
    <t>[19,722][352,772]</t>
  </si>
  <si>
    <t>[19,786][1009,868]</t>
  </si>
  <si>
    <t>[19,1223][352,1319]</t>
  </si>
  <si>
    <t>[19,1333][1009,1418]</t>
  </si>
  <si>
    <t>[19,1971][1009,2053]</t>
  </si>
  <si>
    <t>[475,681][602,852]</t>
  </si>
  <si>
    <t>[52,1052][1028,1124]</t>
  </si>
  <si>
    <t>[52,2199][775,2282]</t>
  </si>
  <si>
    <t>[52,2238][866,2320]</t>
  </si>
  <si>
    <t>[341,225][486,288]</t>
  </si>
  <si>
    <t>[244,918][833,1030]</t>
  </si>
  <si>
    <t>[679,2073][759,2111]</t>
  </si>
  <si>
    <t>[772,2073][855,2111]</t>
  </si>
  <si>
    <t>[63,2191][107,2235]</t>
  </si>
  <si>
    <t>[640,2238][841,2282]</t>
  </si>
  <si>
    <t>[649,2276][808,2320]</t>
  </si>
  <si>
    <t>[654,225][781,288]</t>
  </si>
  <si>
    <t>Home password dimenticata.txt</t>
  </si>
  <si>
    <t>Home prezzi.txt</t>
  </si>
  <si>
    <t>Home pubblica accessibilit .txt</t>
  </si>
  <si>
    <t>Home pubblica ritira.txt</t>
  </si>
  <si>
    <t>Home pubblica.txt</t>
  </si>
  <si>
    <t>home pubblico hai una attivit  .txt</t>
  </si>
  <si>
    <t>Privata acquista crediti.txt</t>
  </si>
  <si>
    <t>Privata Azgomme.txt</t>
  </si>
  <si>
    <t>Privata bonus.txt</t>
  </si>
  <si>
    <t>Privata crediti.txt</t>
  </si>
  <si>
    <t>Privata Dottor ink.txt</t>
  </si>
  <si>
    <t>Privata faq.txt</t>
  </si>
  <si>
    <t>Privata home.txt</t>
  </si>
  <si>
    <t>Privata la tua Edicola.txt</t>
  </si>
  <si>
    <t>Privata spedisci.txt</t>
  </si>
  <si>
    <t>Privata spedizione 2.txt</t>
  </si>
  <si>
    <t>Privata spedizione 3.txt</t>
  </si>
  <si>
    <t>Privata spedizione 4.txt</t>
  </si>
  <si>
    <t>Privata storico.txt</t>
  </si>
  <si>
    <t>Privata supporto assistenza.txt</t>
  </si>
  <si>
    <t>Privata Tabaccheria Maiu.txt</t>
  </si>
  <si>
    <t>Privata TABACCHERIA.txt</t>
  </si>
  <si>
    <t>Privato Acquista crediti.txt</t>
  </si>
  <si>
    <t>Privato Faq 1.txt</t>
  </si>
  <si>
    <t>Privato Faq 2.txt</t>
  </si>
  <si>
    <t>Privato Faq 3.txt</t>
  </si>
  <si>
    <t>Privato Faq 4.txt</t>
  </si>
  <si>
    <t>Privato Faq 5.txt</t>
  </si>
  <si>
    <t>Privato Faq video.txt</t>
  </si>
  <si>
    <t>Privato termini e condizioni.txt</t>
  </si>
  <si>
    <t>Pubblica Form informativo.txt</t>
  </si>
  <si>
    <t>Pubblico accesso Google.txt</t>
  </si>
  <si>
    <t>Pubblico Contatta assistenza.txt</t>
  </si>
  <si>
    <t>Pubblico Corriere Innovazione.txt</t>
  </si>
  <si>
    <t>Pubblico Crediti.txt</t>
  </si>
  <si>
    <t>Pubblico Domande frequenti.txt</t>
  </si>
  <si>
    <t>pubblico IndaBox su Logisticamente.txt</t>
  </si>
  <si>
    <t>pubblico IndaBox su Ninja Marketing.txt</t>
  </si>
  <si>
    <t>Pubblico Informativa sul trattamento dei dati personali.txt</t>
  </si>
  <si>
    <t>Pubblico Informative privacy.txt</t>
  </si>
  <si>
    <t>pubblico La Stampa Mettersi in proprio.txt</t>
  </si>
  <si>
    <t>Pubblico Rassegna stampa.txt</t>
  </si>
  <si>
    <t>Pubblico Registrati subito.txt</t>
  </si>
  <si>
    <t>Pubblico spedisci.txt</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</si>
  <si>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</si>
  <si>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</si>
  <si>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</si>
  <si>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</si>
  <si>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</si>
  <si>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</si>
  <si>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</si>
  <si>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</si>
  <si>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</si>
  <si>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</si>
  <si>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</si>
  <si>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</si>
  <si>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</si>
  <si>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</si>
  <si>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</si>
  <si>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</si>
  <si>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</si>
  <si>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</si>
  <si>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</si>
  <si>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</si>
  <si>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</si>
  <si>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</si>
  <si>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</si>
  <si>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</si>
  <si>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</si>
  <si>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</si>
  <si>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</si>
  <si>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</si>
  <si>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</si>
  <si>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</si>
  <si>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</si>
  <si>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</si>
  <si>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</si>
  <si>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</si>
  <si>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</si>
  <si>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</si>
  <si>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</si>
  <si>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</si>
  <si>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</si>
  <si>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</si>
  <si>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</si>
  <si>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</si>
  <si>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</si>
  <si>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</si>
  <si>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Accessibility Scanner</t>
  </si>
  <si>
    <t>https://drive.google.com/file/d/1vcuRRIDBUgQcDBY7WrD060VGkaCkz7t_/view?usp=drive_link</t>
  </si>
  <si>
    <t>https://drive.google.com/file/d/1NVoOSlcYr7Ae24dwYytwvOMBgdErlKL2/view?usp=drive_link</t>
  </si>
  <si>
    <t>https://drive.google.com/file/d/1NiJmdSybCRnhHDbeTXmn-i52TgsbW9fE/view?usp=drive_link</t>
  </si>
  <si>
    <t>https://drive.google.com/file/d/1cAV5eaDpwmmz5Xh-hk9Lonw5D6As_GrF/view?usp=drive_link</t>
  </si>
  <si>
    <t>https://drive.google.com/file/d/1f9KRoFV-vdKGf0L37sol48wOUestofi8/view?usp=drive_link</t>
  </si>
  <si>
    <t>pubblico Formula IndaBox – LaStampa.it.txt</t>
  </si>
  <si>
    <t>https://drive.google.com/file/d/1AKZVVwivO6TxYprle-EYQ3WopPqtGJRl/view?usp=drive_link</t>
  </si>
  <si>
    <t>https://drive.google.com/file/d/1at6twQa5_mtUXCT2wtp8XNuHtsa7uXsd/view?usp=drive_link</t>
  </si>
  <si>
    <t>https://drive.google.com/file/d/1B0HKKKaiEAsEDarZ6w1bfcIwJjh0QS-F/view?usp=drive_link</t>
  </si>
  <si>
    <t>https://drive.google.com/file/d/1tGNXS9JutSiJpzR7Y1Uz7yG3XhRp4Fqx/view?usp=drive_link</t>
  </si>
  <si>
    <t>https://drive.google.com/file/d/1bsKvxulzV1GfqslNBziJls-uMKhH6Hr_/view?usp=drive_link</t>
  </si>
  <si>
    <t>https://drive.google.com/file/d/1n_m36Sb4VMa68JPg5VQY6uEWph2RJKck/view?usp=drive_link</t>
  </si>
  <si>
    <t>https://drive.google.com/file/d/190WVevSsJ4TLuD7iiOamAgdQvrQe9bQP/view?usp=drive_link</t>
  </si>
  <si>
    <t>https://drive.google.com/file/d/1djppeH8re_JWS3xCFkC5VFxVcgJmbPTZ/view?usp=drive_link</t>
  </si>
  <si>
    <t>https://drive.google.com/file/d/1Ky3onw1yTzntxdtp2e6NbCHhxzGdkenw/view?usp=drive_link</t>
  </si>
  <si>
    <t>https://drive.google.com/file/d/1MhJPH9Vg8MXuazsMdsQsob8Jy-l-XuIz/view?usp=drive_link</t>
  </si>
  <si>
    <t>https://drive.google.com/file/d/1b3yG_Slc4Z8KE_PMwmczXyuudv_rPLY7/view?usp=drive_link</t>
  </si>
  <si>
    <t>https://drive.google.com/file/d/1Yxoa80HK2_Hd2NEsgvMKa99YzzCzkfI5/view?usp=drive_link</t>
  </si>
  <si>
    <t>https://drive.google.com/file/d/1TgpiVzZ8DrULJPY_p9_zP9U_TRXc0iqj/view?usp=drive_link</t>
  </si>
  <si>
    <t>https://drive.google.com/file/d/18F-Ftbwj33d6U2rcTVRD1daE7yT9m8fd/view?usp=drive_link</t>
  </si>
  <si>
    <t>https://drive.google.com/file/d/19SK_hDHeAm58xKhvEzOqL_DA2IllRCjy/view?usp=drive_link</t>
  </si>
  <si>
    <t>https://drive.google.com/file/d/1xS4_BoCrYOnO8KHinyAqErr0HBywaTq_/view?usp=drive_link</t>
  </si>
  <si>
    <t>https://drive.google.com/file/d/1yxB94erx4G7C-CITnRZAzaRmXcgj-KT6/view?usp=drive_link</t>
  </si>
  <si>
    <t>https://drive.google.com/file/d/1f-xW3sEcpOLksu-0FS2LzRKn9sjaYkyc/view?usp=drive_link</t>
  </si>
  <si>
    <t>https://drive.google.com/file/d/1zEG9Ljd9_ecsraOcnj3hJ9wCYpu3HZmh/view?usp=drive_link</t>
  </si>
  <si>
    <t>https://drive.google.com/file/d/1CuifMrBqNnh-nAtjTb-YUgJVCltiK0Rw/view?usp=drive_link</t>
  </si>
  <si>
    <t>https://drive.google.com/file/d/1gfZYcxmtHAC6KICdnGON63HYgl4OQWmZ/view?usp=drive_link</t>
  </si>
  <si>
    <t>https://drive.google.com/file/d/1fPBWUf8V_0s22a-SeFTQ7HzqaqnqkPPP/view?usp=drive_link</t>
  </si>
  <si>
    <t>Privata preferiti.txt</t>
  </si>
  <si>
    <t>https://drive.google.com/file/d/17AgvuGtIZFZ6MFyIEpxdlxWhT1iVb_Jn/view?usp=drive_link</t>
  </si>
  <si>
    <t>https://drive.google.com/file/d/1W3DKaBilsmBcspL6Kv380Yy8q61iXZBh/view?usp=drive_link</t>
  </si>
  <si>
    <t>https://drive.google.com/file/d/1OBGq6ke4bE162mlaHQbkQltsOaNJ-71s/view?usp=drive_link</t>
  </si>
  <si>
    <t>https://drive.google.com/file/d/15xgzh6YShjVMJsLZ_7U_FYY9Es7ZSPyc/view?usp=drive_link</t>
  </si>
  <si>
    <t>https://drive.google.com/file/d/1ZfTIKnwddJpigvmG4p5993A3LbII2LZD/view?usp=drive_link</t>
  </si>
  <si>
    <t>https://drive.google.com/file/d/1D0SpFqPcgxfjF7JlKREsaqd1Em98cD0G/view?usp=drive_link</t>
  </si>
  <si>
    <t>https://drive.google.com/file/d/1rLNUl80aLOX5oSvFBNaCGcTYvQmgVLL8/view?usp=drive_link</t>
  </si>
  <si>
    <t>https://drive.google.com/file/d/1UkliHJgB6X-vh38Bs1BeAjCUYJ8L5035/view?usp=drive_link</t>
  </si>
  <si>
    <t>https://drive.google.com/file/d/1ZwFr7ewa-dMAvF2S5KtkI1eIdtf0KQS6/view?usp=drive_link</t>
  </si>
  <si>
    <t>https://drive.google.com/file/d/1s31GTHXRA9eu158GUdn66fPg0ZAzz12P/view?usp=drive_link</t>
  </si>
  <si>
    <t>https://drive.google.com/file/d/1mJ3I2TqFLcpUAboPRJ9y_v4AW9G3m0XM/view?usp=drive_link</t>
  </si>
  <si>
    <t>https://drive.google.com/file/d/1pCYYbpZTLtUKM2SThxwMCwd2CCeTs655/view?usp=drive_link</t>
  </si>
  <si>
    <t>https://drive.google.com/file/d/1ha3vy1MOO8RwI7dBzUDNRpIsHqKyLFmw/view?usp=drive_link</t>
  </si>
  <si>
    <t>https://drive.google.com/file/d/1EWZXFRd1RBFP9dzLzdw2bYu9sGHFw_Xs/view?usp=drive_link</t>
  </si>
  <si>
    <t>https://drive.google.com/file/d/1db2EdftjR_zuBhS7Q7oHuZSoljKZnenM/view?usp=drive_link</t>
  </si>
  <si>
    <t>https://drive.google.com/file/d/1I_oohY6EujKwiaubDrMgp7Pofu37JBhz/view?usp=drive_link</t>
  </si>
  <si>
    <t>https://drive.google.com/file/d/1bUHXmyI18mLvA94LfTmPGRisF7QimuY_/view?usp=drive_link</t>
  </si>
  <si>
    <t>Privata profilo.txt</t>
  </si>
  <si>
    <t>https://drive.google.com/file/d/1JA7AhimN8gbfxqGNTdRFHNKwS1rCUSkm/view?usp=drive_link</t>
  </si>
  <si>
    <t>S001 Accedi</t>
  </si>
  <si>
    <t>S002 Registrazione</t>
  </si>
  <si>
    <t>S003 Ritira (IndaBox Ritiro Pacchi)</t>
  </si>
  <si>
    <t>S004 Spedisci (IndaBox Spedizione Pacchi)</t>
  </si>
  <si>
    <t>S005 Preferiti</t>
  </si>
  <si>
    <t>S006 Storico</t>
  </si>
  <si>
    <t>S007 Crediti Ritiro</t>
  </si>
  <si>
    <t>S008 Bonus</t>
  </si>
  <si>
    <t>S009 FAQ</t>
  </si>
  <si>
    <t>S010 Profilo</t>
  </si>
  <si>
    <t>S011 Supporto</t>
  </si>
  <si>
    <t>S012 Prezzi</t>
  </si>
  <si>
    <t>S013 IndaBox Fresh</t>
  </si>
  <si>
    <t>S014 Diventa Punto di Ritiro</t>
  </si>
  <si>
    <t>S015 Accessibilità</t>
  </si>
  <si>
    <t>V001 Video tutorial</t>
  </si>
  <si>
    <t>Colorblindness;Low Vision</t>
  </si>
  <si>
    <t>Blind;Low Vision;Mobility</t>
  </si>
  <si>
    <t>AAD684</t>
  </si>
  <si>
    <t>https://support.google.com/accessibility/android/answer/7158390?sjid=7294552562745413635-EU</t>
  </si>
  <si>
    <t>https://support.google.com/accessibility/android/answer/7101858?sjid=12879261749095892834-EU</t>
  </si>
  <si>
    <t>Usa colori con un contrasto minimo di 4.5:1 per il testo normale e 3:1 per il testo grande. Controlla con strumenti come WebAIM o il contrast checker di Material Design.</t>
  </si>
  <si>
    <t>Aumenta le dimensioni minime degli elementi cliccabili o aggiungi padding/click area extra invisibile per raggiungere la dimensione minima.</t>
  </si>
  <si>
    <t>Axe DevTools Mobile</t>
  </si>
  <si>
    <t>ScreenOrientation</t>
  </si>
  <si>
    <t>No ID Available</t>
  </si>
  <si>
    <t>LabelInName</t>
  </si>
  <si>
    <t>logo</t>
  </si>
  <si>
    <t>TouchSizeWcag</t>
  </si>
  <si>
    <t>TouchTargetSpacing</t>
  </si>
  <si>
    <t>FocusableText</t>
  </si>
  <si>
    <t>Registrati</t>
  </si>
  <si>
    <t>link_ritiro_pacchi</t>
  </si>
  <si>
    <t>link_fresh</t>
  </si>
  <si>
    <t>Accedi con Google</t>
  </si>
  <si>
    <t>mostra_esempio_carta</t>
  </si>
  <si>
    <t>aggiungi_pref</t>
  </si>
  <si>
    <t>domande_generali</t>
  </si>
  <si>
    <t>come_si_usa</t>
  </si>
  <si>
    <t>ColorContrast</t>
  </si>
  <si>
    <t>EditTextName</t>
  </si>
  <si>
    <t>email_display</t>
  </si>
  <si>
    <t>pass2</t>
  </si>
  <si>
    <t>CheckBoxName</t>
  </si>
  <si>
    <t>is_int</t>
  </si>
  <si>
    <t>is_naz</t>
  </si>
  <si>
    <t>dato_partenza</t>
  </si>
  <si>
    <t>dato_arrivo</t>
  </si>
  <si>
    <t>data_pickup</t>
  </si>
  <si>
    <t>open_pdr_map_1</t>
  </si>
  <si>
    <t>normal_address</t>
  </si>
  <si>
    <t>nome_1</t>
  </si>
  <si>
    <t>cognome_1</t>
  </si>
  <si>
    <t>telefono_1</t>
  </si>
  <si>
    <t>indirizzo_1_1</t>
  </si>
  <si>
    <t>indirizzo_2_1</t>
  </si>
  <si>
    <t>comune_1</t>
  </si>
  <si>
    <t>cap_1</t>
  </si>
  <si>
    <t>pagamento</t>
  </si>
  <si>
    <t>headingText</t>
  </si>
  <si>
    <t>profilo-utente-cta</t>
  </si>
  <si>
    <t>90510002</t>
  </si>
  <si>
    <t>90510003</t>
  </si>
  <si>
    <t>90510038</t>
  </si>
  <si>
    <t>90510100</t>
  </si>
  <si>
    <t>AAD685</t>
  </si>
  <si>
    <t>AAD686</t>
  </si>
  <si>
    <t>AAD687</t>
  </si>
  <si>
    <t>AAD688</t>
  </si>
  <si>
    <t>AAD689</t>
  </si>
  <si>
    <t>AAD690</t>
  </si>
  <si>
    <t>AAD691</t>
  </si>
  <si>
    <t>AAD692</t>
  </si>
  <si>
    <t>AAD693</t>
  </si>
  <si>
    <t>AAD694</t>
  </si>
  <si>
    <t>AAD695</t>
  </si>
  <si>
    <t>AAD696</t>
  </si>
  <si>
    <t>AAD697</t>
  </si>
  <si>
    <t>AAD698</t>
  </si>
  <si>
    <t>AAD699</t>
  </si>
  <si>
    <t>AAD700</t>
  </si>
  <si>
    <t>AAD701</t>
  </si>
  <si>
    <t>AAD702</t>
  </si>
  <si>
    <t>AAD703</t>
  </si>
  <si>
    <t>AAD704</t>
  </si>
  <si>
    <t>AAD705</t>
  </si>
  <si>
    <t>AAD706</t>
  </si>
  <si>
    <t>AAD707</t>
  </si>
  <si>
    <t>AAD708</t>
  </si>
  <si>
    <t>AAD709</t>
  </si>
  <si>
    <t>AAD710</t>
  </si>
  <si>
    <t>AAD711</t>
  </si>
  <si>
    <t>AAD712</t>
  </si>
  <si>
    <t>AAD713</t>
  </si>
  <si>
    <t>AAD714</t>
  </si>
  <si>
    <t>AAD715</t>
  </si>
  <si>
    <t>AAD716</t>
  </si>
  <si>
    <t>AAD717</t>
  </si>
  <si>
    <t>AAD718</t>
  </si>
  <si>
    <t>AAD719</t>
  </si>
  <si>
    <t>AAD720</t>
  </si>
  <si>
    <t>AAD721</t>
  </si>
  <si>
    <t>AAD722</t>
  </si>
  <si>
    <t>AAD723</t>
  </si>
  <si>
    <t>AAD724</t>
  </si>
  <si>
    <t>AAD725</t>
  </si>
  <si>
    <t>AAD726</t>
  </si>
  <si>
    <t>AAD727</t>
  </si>
  <si>
    <t>AAD728</t>
  </si>
  <si>
    <t>AAD729</t>
  </si>
  <si>
    <t>AAD730</t>
  </si>
  <si>
    <t>AAD731</t>
  </si>
  <si>
    <t>AAD732</t>
  </si>
  <si>
    <t>AAD733</t>
  </si>
  <si>
    <t>AAD734</t>
  </si>
  <si>
    <t>AAD735</t>
  </si>
  <si>
    <t>AAD736</t>
  </si>
  <si>
    <t>AAD737</t>
  </si>
  <si>
    <t>AAD738</t>
  </si>
  <si>
    <t>AAD739</t>
  </si>
  <si>
    <t>AAD740</t>
  </si>
  <si>
    <t>AAD741</t>
  </si>
  <si>
    <t>AAD742</t>
  </si>
  <si>
    <t>AAD743</t>
  </si>
  <si>
    <t>AAD744</t>
  </si>
  <si>
    <t>AAD745</t>
  </si>
  <si>
    <t>AAD746</t>
  </si>
  <si>
    <t>AAD747</t>
  </si>
  <si>
    <t>AAD748</t>
  </si>
  <si>
    <t>AAD749</t>
  </si>
  <si>
    <t>AAD750</t>
  </si>
  <si>
    <t>AAD751</t>
  </si>
  <si>
    <t>AAD752</t>
  </si>
  <si>
    <t>AAD753</t>
  </si>
  <si>
    <t>AAD754</t>
  </si>
  <si>
    <t>AAD755</t>
  </si>
  <si>
    <t>AAD756</t>
  </si>
  <si>
    <t>AAD757</t>
  </si>
  <si>
    <t>AAD758</t>
  </si>
  <si>
    <t>AAD759</t>
  </si>
  <si>
    <t>AAD760</t>
  </si>
  <si>
    <t>AAD761</t>
  </si>
  <si>
    <t>AAD762</t>
  </si>
  <si>
    <t>AAD763</t>
  </si>
  <si>
    <t>AAD764</t>
  </si>
  <si>
    <t>AAD765</t>
  </si>
  <si>
    <t>AAD766</t>
  </si>
  <si>
    <t>AAD767</t>
  </si>
  <si>
    <t>AAD768</t>
  </si>
  <si>
    <t>AAD769</t>
  </si>
  <si>
    <t>AAD770</t>
  </si>
  <si>
    <t>AAD771</t>
  </si>
  <si>
    <t>AAD772</t>
  </si>
  <si>
    <t>AAD773</t>
  </si>
  <si>
    <t>AAD774</t>
  </si>
  <si>
    <t>AAD775</t>
  </si>
  <si>
    <t>AAD776</t>
  </si>
  <si>
    <t>AAD777</t>
  </si>
  <si>
    <t>AAD778</t>
  </si>
  <si>
    <t>AAD779</t>
  </si>
  <si>
    <t>AAD780</t>
  </si>
  <si>
    <t>AAD781</t>
  </si>
  <si>
    <t>AAD782</t>
  </si>
  <si>
    <t>AAD783</t>
  </si>
  <si>
    <t>AAD784</t>
  </si>
  <si>
    <t>AAD785</t>
  </si>
  <si>
    <t>AAD786</t>
  </si>
  <si>
    <t>AAD787</t>
  </si>
  <si>
    <t>AAD788</t>
  </si>
  <si>
    <t>AAD789</t>
  </si>
  <si>
    <t>AAD790</t>
  </si>
  <si>
    <t>AAD791</t>
  </si>
  <si>
    <t>AAD792</t>
  </si>
  <si>
    <t>AAD793</t>
  </si>
  <si>
    <t>AAD794</t>
  </si>
  <si>
    <t>AAD795</t>
  </si>
  <si>
    <t>AAD796</t>
  </si>
  <si>
    <t>AAD797</t>
  </si>
  <si>
    <t>AAD798</t>
  </si>
  <si>
    <t>AAD799</t>
  </si>
  <si>
    <t>AAD800</t>
  </si>
  <si>
    <t>AAD801</t>
  </si>
  <si>
    <t>AAD802</t>
  </si>
  <si>
    <t>AAD803</t>
  </si>
  <si>
    <t>AAD804</t>
  </si>
  <si>
    <t>AAD805</t>
  </si>
  <si>
    <t>AAD806</t>
  </si>
  <si>
    <t>AAD807</t>
  </si>
  <si>
    <t>AAD808</t>
  </si>
  <si>
    <t>AAD809</t>
  </si>
  <si>
    <t>AAD810</t>
  </si>
  <si>
    <t>AAD811</t>
  </si>
  <si>
    <t>AAD812</t>
  </si>
  <si>
    <t>AAD813</t>
  </si>
  <si>
    <t>AAD814</t>
  </si>
  <si>
    <t>AAD815</t>
  </si>
  <si>
    <t>AAD816</t>
  </si>
  <si>
    <t>AAD817</t>
  </si>
  <si>
    <t>AAD818</t>
  </si>
  <si>
    <t>AAD819</t>
  </si>
  <si>
    <t>AAD820</t>
  </si>
  <si>
    <t>AAD821</t>
  </si>
  <si>
    <t>AAD822</t>
  </si>
  <si>
    <t>AAD823</t>
  </si>
  <si>
    <t>AAD824</t>
  </si>
  <si>
    <t>AAD825</t>
  </si>
  <si>
    <t>AAD826</t>
  </si>
  <si>
    <t>AAD827</t>
  </si>
  <si>
    <t>AAD828</t>
  </si>
  <si>
    <t>AAD829</t>
  </si>
  <si>
    <t>AAD830</t>
  </si>
  <si>
    <t>AAD831</t>
  </si>
  <si>
    <t>AAD832</t>
  </si>
  <si>
    <t>AAD833</t>
  </si>
  <si>
    <t>AAD834</t>
  </si>
  <si>
    <t>AAD835</t>
  </si>
  <si>
    <t>AAD836</t>
  </si>
  <si>
    <t>AAD837</t>
  </si>
  <si>
    <t>AAD838</t>
  </si>
  <si>
    <t>AAD839</t>
  </si>
  <si>
    <t>AAD840</t>
  </si>
  <si>
    <t>AAD841</t>
  </si>
  <si>
    <t>AAD842</t>
  </si>
  <si>
    <t>AAD843</t>
  </si>
  <si>
    <t>AAD844</t>
  </si>
  <si>
    <t>AAD845</t>
  </si>
  <si>
    <t>AAD846</t>
  </si>
  <si>
    <t>AAD847</t>
  </si>
  <si>
    <t>AAD848</t>
  </si>
  <si>
    <t>AAD849</t>
  </si>
  <si>
    <t>AAD850</t>
  </si>
  <si>
    <t>AAD851</t>
  </si>
  <si>
    <t>AAD852</t>
  </si>
  <si>
    <t>AAD853</t>
  </si>
  <si>
    <t>AAD854</t>
  </si>
  <si>
    <t>AAD855</t>
  </si>
  <si>
    <t>AAD856</t>
  </si>
  <si>
    <t>AAD857</t>
  </si>
  <si>
    <t>AAD858</t>
  </si>
  <si>
    <t>AAD859</t>
  </si>
  <si>
    <t>AAD860</t>
  </si>
  <si>
    <t>AAD861</t>
  </si>
  <si>
    <t>AAD862</t>
  </si>
  <si>
    <t>AAD863</t>
  </si>
  <si>
    <t>AAD864</t>
  </si>
  <si>
    <t>AAD865</t>
  </si>
  <si>
    <t>AAD866</t>
  </si>
  <si>
    <t>AAD867</t>
  </si>
  <si>
    <t>AAD868</t>
  </si>
  <si>
    <t>AAD869</t>
  </si>
  <si>
    <t>AAD870</t>
  </si>
  <si>
    <t>AAD871</t>
  </si>
  <si>
    <t>AAD872</t>
  </si>
  <si>
    <t>AAD873</t>
  </si>
  <si>
    <t>AAD874</t>
  </si>
  <si>
    <t>AAD875</t>
  </si>
  <si>
    <t>AAD876</t>
  </si>
  <si>
    <t>AAD877</t>
  </si>
  <si>
    <t>AAD878</t>
  </si>
  <si>
    <t>AAD879</t>
  </si>
  <si>
    <t>AAD880</t>
  </si>
  <si>
    <t>AAD881</t>
  </si>
  <si>
    <t>AAD882</t>
  </si>
  <si>
    <t>AAD883</t>
  </si>
  <si>
    <t>AAD884</t>
  </si>
  <si>
    <t>AAD885</t>
  </si>
  <si>
    <t>AAD886</t>
  </si>
  <si>
    <t>AAD887</t>
  </si>
  <si>
    <t>AAD888</t>
  </si>
  <si>
    <t>AAD889</t>
  </si>
  <si>
    <t>AAD890</t>
  </si>
  <si>
    <t>AAD891</t>
  </si>
  <si>
    <t>AAD892</t>
  </si>
  <si>
    <t>AAD893</t>
  </si>
  <si>
    <t>AAD894</t>
  </si>
  <si>
    <t>AAD895</t>
  </si>
  <si>
    <t>AAD896</t>
  </si>
  <si>
    <t>AAD897</t>
  </si>
  <si>
    <t>AAD898</t>
  </si>
  <si>
    <t>AAD899</t>
  </si>
  <si>
    <t>AAD900</t>
  </si>
  <si>
    <t>AAD901</t>
  </si>
  <si>
    <t>AAD902</t>
  </si>
  <si>
    <t>AAD903</t>
  </si>
  <si>
    <t>AAD904</t>
  </si>
  <si>
    <t>AAD905</t>
  </si>
  <si>
    <t>AAD906</t>
  </si>
  <si>
    <t>AAD907</t>
  </si>
  <si>
    <t>AAD908</t>
  </si>
  <si>
    <t>AAD909</t>
  </si>
  <si>
    <t>AAD910</t>
  </si>
  <si>
    <t>AAD911</t>
  </si>
  <si>
    <t>AAD912</t>
  </si>
  <si>
    <t>AAD913</t>
  </si>
  <si>
    <t>AAD914</t>
  </si>
  <si>
    <t>AAD915</t>
  </si>
  <si>
    <t>AAD916</t>
  </si>
  <si>
    <t>AAD917</t>
  </si>
  <si>
    <t>AAD918</t>
  </si>
  <si>
    <t>AAD919</t>
  </si>
  <si>
    <t>AAD920</t>
  </si>
  <si>
    <t>AAD921</t>
  </si>
  <si>
    <t>AAD922</t>
  </si>
  <si>
    <t>AAD923</t>
  </si>
  <si>
    <t>AAD924</t>
  </si>
  <si>
    <t>AAD925</t>
  </si>
  <si>
    <t>AAD926</t>
  </si>
  <si>
    <t>AAD927</t>
  </si>
  <si>
    <t>AAD928</t>
  </si>
  <si>
    <t>AAD929</t>
  </si>
  <si>
    <t>AAD930</t>
  </si>
  <si>
    <t>AAD931</t>
  </si>
  <si>
    <t>AAD932</t>
  </si>
  <si>
    <t>AAD933</t>
  </si>
  <si>
    <t>AAD934</t>
  </si>
  <si>
    <t>AAD935</t>
  </si>
  <si>
    <t>AAD936</t>
  </si>
  <si>
    <t>AAD937</t>
  </si>
  <si>
    <t>AAD938</t>
  </si>
  <si>
    <t>AAD939</t>
  </si>
  <si>
    <t>AAD940</t>
  </si>
  <si>
    <t>AAD941</t>
  </si>
  <si>
    <t>AAD942</t>
  </si>
  <si>
    <t>AAD943</t>
  </si>
  <si>
    <t>AAD944</t>
  </si>
  <si>
    <t>AAD945</t>
  </si>
  <si>
    <t>AAD946</t>
  </si>
  <si>
    <t>AAD947</t>
  </si>
  <si>
    <t>AAD948</t>
  </si>
  <si>
    <t>AAD949</t>
  </si>
  <si>
    <t>AAD950</t>
  </si>
  <si>
    <t>AAD951</t>
  </si>
  <si>
    <t>AAD952</t>
  </si>
  <si>
    <t>AAD953</t>
  </si>
  <si>
    <t>AAD954</t>
  </si>
  <si>
    <t>AAD955</t>
  </si>
  <si>
    <t>AAD956</t>
  </si>
  <si>
    <t>AAD957</t>
  </si>
  <si>
    <t>AAD958</t>
  </si>
  <si>
    <t>AAD959</t>
  </si>
  <si>
    <t>AAD960</t>
  </si>
  <si>
    <t>AAD961</t>
  </si>
  <si>
    <t>AAD962</t>
  </si>
  <si>
    <t>AAD963</t>
  </si>
  <si>
    <t>AAD964</t>
  </si>
  <si>
    <t>AAD965</t>
  </si>
  <si>
    <t>AAD966</t>
  </si>
  <si>
    <t>AAD967</t>
  </si>
  <si>
    <t>AAD968</t>
  </si>
  <si>
    <t>AAD969</t>
  </si>
  <si>
    <t>AAD970</t>
  </si>
  <si>
    <t>AAD971</t>
  </si>
  <si>
    <t>AAD972</t>
  </si>
  <si>
    <t>AAD973</t>
  </si>
  <si>
    <t>AAD974</t>
  </si>
  <si>
    <t>AAD975</t>
  </si>
  <si>
    <t>AAD976</t>
  </si>
  <si>
    <t>AAD977</t>
  </si>
  <si>
    <t>AAD978</t>
  </si>
  <si>
    <t>AAD979</t>
  </si>
  <si>
    <t>AAD980</t>
  </si>
  <si>
    <t>AAD981</t>
  </si>
  <si>
    <t>AAD982</t>
  </si>
  <si>
    <t>AAD983</t>
  </si>
  <si>
    <t>AAD984</t>
  </si>
  <si>
    <t>AAD985</t>
  </si>
  <si>
    <t>AAD986</t>
  </si>
  <si>
    <t>AAD987</t>
  </si>
  <si>
    <t>AAD988</t>
  </si>
  <si>
    <t>AAD989</t>
  </si>
  <si>
    <t>AAD990</t>
  </si>
  <si>
    <t>AAD991</t>
  </si>
  <si>
    <t>AAD992</t>
  </si>
  <si>
    <t>AAD993</t>
  </si>
  <si>
    <t>AAD994</t>
  </si>
  <si>
    <t>AAD995</t>
  </si>
  <si>
    <t>AAD996</t>
  </si>
  <si>
    <t>AAD997</t>
  </si>
  <si>
    <t>AAD998</t>
  </si>
  <si>
    <t>AAD999</t>
  </si>
  <si>
    <t>AAD1000</t>
  </si>
  <si>
    <t>AAD1001</t>
  </si>
  <si>
    <t>AAD1002</t>
  </si>
  <si>
    <t>AAD1003</t>
  </si>
  <si>
    <t>AAD1004</t>
  </si>
  <si>
    <t>AAD1005</t>
  </si>
  <si>
    <t>AAD1006</t>
  </si>
  <si>
    <t>AAD1007</t>
  </si>
  <si>
    <t>AAD1008</t>
  </si>
  <si>
    <t>AAD1009</t>
  </si>
  <si>
    <t>AAD1010</t>
  </si>
  <si>
    <t>AAD1011</t>
  </si>
  <si>
    <t>AAD1012</t>
  </si>
  <si>
    <t>AAD1013</t>
  </si>
  <si>
    <t>AAD1014</t>
  </si>
  <si>
    <t>AAD1015</t>
  </si>
  <si>
    <t>AAD1016</t>
  </si>
  <si>
    <t>AAD1017</t>
  </si>
  <si>
    <t>AAD1018</t>
  </si>
  <si>
    <t>AAD1019</t>
  </si>
  <si>
    <t>AAD1020</t>
  </si>
  <si>
    <t>AAD1021</t>
  </si>
  <si>
    <t>AAD1022</t>
  </si>
  <si>
    <t>AAD1023</t>
  </si>
  <si>
    <t>AAD1024</t>
  </si>
  <si>
    <t>AAD1025</t>
  </si>
  <si>
    <t>AAD1026</t>
  </si>
  <si>
    <t>AAD1027</t>
  </si>
  <si>
    <t>AAD1028</t>
  </si>
  <si>
    <t>AAD1029</t>
  </si>
  <si>
    <t>AAD1030</t>
  </si>
  <si>
    <t>AAD1031</t>
  </si>
  <si>
    <t>AAD1032</t>
  </si>
  <si>
    <t>AAD1033</t>
  </si>
  <si>
    <t>AAD1034</t>
  </si>
  <si>
    <t>AAD1035</t>
  </si>
  <si>
    <t>AAD1036</t>
  </si>
  <si>
    <t>AAD1037</t>
  </si>
  <si>
    <t>AAD1038</t>
  </si>
  <si>
    <t>AAD1039</t>
  </si>
  <si>
    <t>AAD1040</t>
  </si>
  <si>
    <t>AAD1041</t>
  </si>
  <si>
    <t>AAD1042</t>
  </si>
  <si>
    <t>AAD1043</t>
  </si>
  <si>
    <t>AAD1044</t>
  </si>
  <si>
    <t>AAD1045</t>
  </si>
  <si>
    <t>AAD1046</t>
  </si>
  <si>
    <t>AAD1047</t>
  </si>
  <si>
    <t>AAD1048</t>
  </si>
  <si>
    <t>AAD1049</t>
  </si>
  <si>
    <t>AAD1050</t>
  </si>
  <si>
    <t>AAD1051</t>
  </si>
  <si>
    <t>AAD1052</t>
  </si>
  <si>
    <t>AAD1053</t>
  </si>
  <si>
    <t>AAD1054</t>
  </si>
  <si>
    <t>AAD1055</t>
  </si>
  <si>
    <t>AAD1056</t>
  </si>
  <si>
    <t>AAD1057</t>
  </si>
  <si>
    <t>AAD1058</t>
  </si>
  <si>
    <t>AAD1059</t>
  </si>
  <si>
    <t>AAD1060</t>
  </si>
  <si>
    <t>AAD1061</t>
  </si>
  <si>
    <t>AAD1062</t>
  </si>
  <si>
    <t>AAD1063</t>
  </si>
  <si>
    <t>AAD1064</t>
  </si>
  <si>
    <t>AAD1065</t>
  </si>
  <si>
    <t>AAD1066</t>
  </si>
  <si>
    <t>AAD1067</t>
  </si>
  <si>
    <t>AAD1068</t>
  </si>
  <si>
    <t>AAD1069</t>
  </si>
  <si>
    <t>AAD1070</t>
  </si>
  <si>
    <t>AAD1071</t>
  </si>
  <si>
    <t>AAD1072</t>
  </si>
  <si>
    <t>AAD1073</t>
  </si>
  <si>
    <t>AAD1074</t>
  </si>
  <si>
    <t>AAD1075</t>
  </si>
  <si>
    <t>AAD1076</t>
  </si>
  <si>
    <t>AAD1077</t>
  </si>
  <si>
    <t>AAD1078</t>
  </si>
  <si>
    <t>AAD1079</t>
  </si>
  <si>
    <t>AAD1080</t>
  </si>
  <si>
    <t>AAD1081</t>
  </si>
  <si>
    <t>AAD1082</t>
  </si>
  <si>
    <t>AAD1083</t>
  </si>
  <si>
    <t>AAD1084</t>
  </si>
  <si>
    <t>AAD1085</t>
  </si>
  <si>
    <t>AAD1086</t>
  </si>
  <si>
    <t>AAD1087</t>
  </si>
  <si>
    <t>AAD1088</t>
  </si>
  <si>
    <t>AAD1089</t>
  </si>
  <si>
    <t>AAD1090</t>
  </si>
  <si>
    <t>AAD1091</t>
  </si>
  <si>
    <t>AAD1092</t>
  </si>
  <si>
    <t>AAD1093</t>
  </si>
  <si>
    <t>AAD1094</t>
  </si>
  <si>
    <t>AAD1095</t>
  </si>
  <si>
    <t>AAD1096</t>
  </si>
  <si>
    <t>AAD1097</t>
  </si>
  <si>
    <t>AAD1098</t>
  </si>
  <si>
    <t>AAD1099</t>
  </si>
  <si>
    <t>AAD1100</t>
  </si>
  <si>
    <t>AAD1101</t>
  </si>
  <si>
    <t>AAD1102</t>
  </si>
  <si>
    <t>AAD1103</t>
  </si>
  <si>
    <t>AAD1104</t>
  </si>
  <si>
    <t>AAD1105</t>
  </si>
  <si>
    <t>AAD1106</t>
  </si>
  <si>
    <t>AAD1107</t>
  </si>
  <si>
    <t>AAD1108</t>
  </si>
  <si>
    <t>AAD1109</t>
  </si>
  <si>
    <t>AAD1110</t>
  </si>
  <si>
    <t>AAD1111</t>
  </si>
  <si>
    <t>AAD1112</t>
  </si>
  <si>
    <t>AAD1113</t>
  </si>
  <si>
    <t>AAD1114</t>
  </si>
  <si>
    <t>AAD1115</t>
  </si>
  <si>
    <t>AAD1116</t>
  </si>
  <si>
    <t>AAD1117</t>
  </si>
  <si>
    <t>AAD1118</t>
  </si>
  <si>
    <t>AAD1119</t>
  </si>
  <si>
    <t>AAD1120</t>
  </si>
  <si>
    <t>AAD1121</t>
  </si>
  <si>
    <t>AAD1122</t>
  </si>
  <si>
    <t>AAD1123</t>
  </si>
  <si>
    <t>AAD1124</t>
  </si>
  <si>
    <t>AAD1125</t>
  </si>
  <si>
    <t>AAD1126</t>
  </si>
  <si>
    <t>AAD1127</t>
  </si>
  <si>
    <t>AAD1128</t>
  </si>
  <si>
    <t>AAD1129</t>
  </si>
  <si>
    <t>AAD1130</t>
  </si>
  <si>
    <t>AAD1131</t>
  </si>
  <si>
    <t>AAD1132</t>
  </si>
  <si>
    <t>AAD1133</t>
  </si>
  <si>
    <t>AAD1134</t>
  </si>
  <si>
    <t>AAD1135</t>
  </si>
  <si>
    <t>AAD1136</t>
  </si>
  <si>
    <t>AAD1137</t>
  </si>
  <si>
    <t>AAD1138</t>
  </si>
  <si>
    <t>AAD1139</t>
  </si>
  <si>
    <t>AAD1140</t>
  </si>
  <si>
    <t>AAD1141</t>
  </si>
  <si>
    <t>AAD1142</t>
  </si>
  <si>
    <t>AAD1143</t>
  </si>
  <si>
    <t>AAD1144</t>
  </si>
  <si>
    <t>AAD1145</t>
  </si>
  <si>
    <t>AAD1146</t>
  </si>
  <si>
    <t>AAD1147</t>
  </si>
  <si>
    <t>AAD1148</t>
  </si>
  <si>
    <t>AAD1149</t>
  </si>
  <si>
    <t>AAD1150</t>
  </si>
  <si>
    <t>AAD1151</t>
  </si>
  <si>
    <t>AAD1152</t>
  </si>
  <si>
    <t>AAD1153</t>
  </si>
  <si>
    <t>AAD1154</t>
  </si>
  <si>
    <t>AAD1155</t>
  </si>
  <si>
    <t>AAD1156</t>
  </si>
  <si>
    <t>AAD1157</t>
  </si>
  <si>
    <t>AAD1158</t>
  </si>
  <si>
    <t>AAD1159</t>
  </si>
  <si>
    <t>AAD1160</t>
  </si>
  <si>
    <t>AAD1161</t>
  </si>
  <si>
    <t>AAD1162</t>
  </si>
  <si>
    <t>AAD1163</t>
  </si>
  <si>
    <t>AAD1164</t>
  </si>
  <si>
    <t>AAD1165</t>
  </si>
  <si>
    <t>AAD1166</t>
  </si>
  <si>
    <t>AAD1167</t>
  </si>
  <si>
    <t>AAD1168</t>
  </si>
  <si>
    <t>AAD1169</t>
  </si>
  <si>
    <t>AAD1170</t>
  </si>
  <si>
    <t>AAD1171</t>
  </si>
  <si>
    <t>AAD1172</t>
  </si>
  <si>
    <t>AAD1173</t>
  </si>
  <si>
    <t>AAD1174</t>
  </si>
  <si>
    <t>AAD1175</t>
  </si>
  <si>
    <t>AAD1176</t>
  </si>
  <si>
    <t>AAD1177</t>
  </si>
  <si>
    <t>AAD1178</t>
  </si>
  <si>
    <t>AAD1179</t>
  </si>
  <si>
    <t>AAD1180</t>
  </si>
  <si>
    <t>AAD1181</t>
  </si>
  <si>
    <t>AAD1182</t>
  </si>
  <si>
    <t>AAD1183</t>
  </si>
  <si>
    <t>AAD1184</t>
  </si>
  <si>
    <t>AAD1185</t>
  </si>
  <si>
    <t>AAD1186</t>
  </si>
  <si>
    <t>AAD1187</t>
  </si>
  <si>
    <t>AAD1188</t>
  </si>
  <si>
    <t>AAD1189</t>
  </si>
  <si>
    <t>AAD1190</t>
  </si>
  <si>
    <t>AAD1191</t>
  </si>
  <si>
    <t>AAD1192</t>
  </si>
  <si>
    <t>AAD1193</t>
  </si>
  <si>
    <t>AAD1194</t>
  </si>
  <si>
    <t>AAD1195</t>
  </si>
  <si>
    <t>AAD1196</t>
  </si>
  <si>
    <t>AAD1197</t>
  </si>
  <si>
    <t>AAD1198</t>
  </si>
  <si>
    <t>AAD1199</t>
  </si>
  <si>
    <t>AAD1200</t>
  </si>
  <si>
    <t>AAD1201</t>
  </si>
  <si>
    <t>AAD1202</t>
  </si>
  <si>
    <t>AAD1203</t>
  </si>
  <si>
    <t>AAD1204</t>
  </si>
  <si>
    <t>AAD1205</t>
  </si>
  <si>
    <t>AAD1206</t>
  </si>
  <si>
    <t>AAD1207</t>
  </si>
  <si>
    <t>AAD1208</t>
  </si>
  <si>
    <t>AAD1209</t>
  </si>
  <si>
    <t>AAD1210</t>
  </si>
  <si>
    <t>AAD1211</t>
  </si>
  <si>
    <t>AAD1212</t>
  </si>
  <si>
    <t>AAD1213</t>
  </si>
  <si>
    <t>AAD1214</t>
  </si>
  <si>
    <t>AAD1215</t>
  </si>
  <si>
    <t>AAD1216</t>
  </si>
  <si>
    <t>AAD1217</t>
  </si>
  <si>
    <t>AAD1218</t>
  </si>
  <si>
    <t>AAD1219</t>
  </si>
  <si>
    <t>AAD1220</t>
  </si>
  <si>
    <t>AAD1221</t>
  </si>
  <si>
    <t>AAD1222</t>
  </si>
  <si>
    <t>AAD1223</t>
  </si>
  <si>
    <t>AAD1224</t>
  </si>
  <si>
    <t>AAD1225</t>
  </si>
  <si>
    <t>AAD1226</t>
  </si>
  <si>
    <t>AAD1227</t>
  </si>
  <si>
    <t>AAD1228</t>
  </si>
  <si>
    <t>AAD1229</t>
  </si>
  <si>
    <t>AAD1230</t>
  </si>
  <si>
    <t>AAD1231</t>
  </si>
  <si>
    <t>AAD1232</t>
  </si>
  <si>
    <t>AAD1233</t>
  </si>
  <si>
    <t>AAD1234</t>
  </si>
  <si>
    <t>AAD1235</t>
  </si>
  <si>
    <t>AAD1236</t>
  </si>
  <si>
    <t>AAD1237</t>
  </si>
  <si>
    <t>AAD1238</t>
  </si>
  <si>
    <t>AAD1239</t>
  </si>
  <si>
    <t>AAD1240</t>
  </si>
  <si>
    <t>AAD1241</t>
  </si>
  <si>
    <t>AAD1242</t>
  </si>
  <si>
    <t>AAD1243</t>
  </si>
  <si>
    <t>AAD1244</t>
  </si>
  <si>
    <t>AAD1245</t>
  </si>
  <si>
    <t>AAD1246</t>
  </si>
  <si>
    <t>AAD1247</t>
  </si>
  <si>
    <t>AAD1248</t>
  </si>
  <si>
    <t>AAD1249</t>
  </si>
  <si>
    <t>AAD1250</t>
  </si>
  <si>
    <t>AAD1251</t>
  </si>
  <si>
    <t>AAD1252</t>
  </si>
  <si>
    <t>AAD1253</t>
  </si>
  <si>
    <t>AAD1254</t>
  </si>
  <si>
    <t>AAD1255</t>
  </si>
  <si>
    <t>AAD1256</t>
  </si>
  <si>
    <t>AAD1257</t>
  </si>
  <si>
    <t>AAD1258</t>
  </si>
  <si>
    <t>AAD1259</t>
  </si>
  <si>
    <t>AAD1260</t>
  </si>
  <si>
    <t>AAD1261</t>
  </si>
  <si>
    <t>AAD1262</t>
  </si>
  <si>
    <t>AAD1263</t>
  </si>
  <si>
    <t>AAD1264</t>
  </si>
  <si>
    <t>AAD1265</t>
  </si>
  <si>
    <t>AAD1266</t>
  </si>
  <si>
    <t>AAD1267</t>
  </si>
  <si>
    <t>AAD1268</t>
  </si>
  <si>
    <t>AAD1269</t>
  </si>
  <si>
    <t>AAD1270</t>
  </si>
  <si>
    <t>AAD1271</t>
  </si>
  <si>
    <t>AAD1272</t>
  </si>
  <si>
    <t>AAD1273</t>
  </si>
  <si>
    <t>AAD1274</t>
  </si>
  <si>
    <t>AAD1275</t>
  </si>
  <si>
    <t>AAD1276</t>
  </si>
  <si>
    <t>AAD1277</t>
  </si>
  <si>
    <t>AAD1278</t>
  </si>
  <si>
    <t>AAD1279</t>
  </si>
  <si>
    <t>AAD1280</t>
  </si>
  <si>
    <t>AAD1281</t>
  </si>
  <si>
    <t>AAD1282</t>
  </si>
  <si>
    <t>AAD1283</t>
  </si>
  <si>
    <t>AAD1284</t>
  </si>
  <si>
    <t>AAD1285</t>
  </si>
  <si>
    <t>AAD1286</t>
  </si>
  <si>
    <t>AAD1287</t>
  </si>
  <si>
    <t>AAD1288</t>
  </si>
  <si>
    <t>AAD1289</t>
  </si>
  <si>
    <t>AAD1290</t>
  </si>
  <si>
    <t>AAD1291</t>
  </si>
  <si>
    <t>AAD1292</t>
  </si>
  <si>
    <t>AAD1293</t>
  </si>
  <si>
    <t>AAD1294</t>
  </si>
  <si>
    <t>AAD1295</t>
  </si>
  <si>
    <t>AAD1296</t>
  </si>
  <si>
    <t>AAD1297</t>
  </si>
  <si>
    <t>AAD1298</t>
  </si>
  <si>
    <t>AAD1299</t>
  </si>
  <si>
    <t>AAD1300</t>
  </si>
  <si>
    <t>AAD1301</t>
  </si>
  <si>
    <t>AAD1302</t>
  </si>
  <si>
    <t>AAD1303</t>
  </si>
  <si>
    <t>AAD1304</t>
  </si>
  <si>
    <t>AAD1305</t>
  </si>
  <si>
    <t>AAD1306</t>
  </si>
  <si>
    <t>AAD1307</t>
  </si>
  <si>
    <t>AAD1308</t>
  </si>
  <si>
    <t>AAD1309</t>
  </si>
  <si>
    <t>AAD1310</t>
  </si>
  <si>
    <t>AAD1311</t>
  </si>
  <si>
    <t>AAD1312</t>
  </si>
  <si>
    <t>AAD1313</t>
  </si>
  <si>
    <t>AAD1314</t>
  </si>
  <si>
    <t>AAD1315</t>
  </si>
  <si>
    <t>AAD1316</t>
  </si>
  <si>
    <t>AAD1317</t>
  </si>
  <si>
    <t>AAD1318</t>
  </si>
  <si>
    <t>AAD1319</t>
  </si>
  <si>
    <t>AAD1320</t>
  </si>
  <si>
    <t>AAD1321</t>
  </si>
  <si>
    <t>AAD1322</t>
  </si>
  <si>
    <t>AAD1323</t>
  </si>
  <si>
    <t>AAD1324</t>
  </si>
  <si>
    <t>AAD1325</t>
  </si>
  <si>
    <t>AAD1326</t>
  </si>
  <si>
    <t>AAD1327</t>
  </si>
  <si>
    <t>AAD1328</t>
  </si>
  <si>
    <t>AAD1329</t>
  </si>
  <si>
    <t>AAD1330</t>
  </si>
  <si>
    <t>AAD1331</t>
  </si>
  <si>
    <t>AAD1332</t>
  </si>
  <si>
    <t>AAD1333</t>
  </si>
  <si>
    <t>AAD1334</t>
  </si>
  <si>
    <t>AAD1335</t>
  </si>
  <si>
    <t>AAD1336</t>
  </si>
  <si>
    <t>AAD1337</t>
  </si>
  <si>
    <t>AAD1338</t>
  </si>
  <si>
    <t>AAD1339</t>
  </si>
  <si>
    <t>AAD1340</t>
  </si>
  <si>
    <t>AAD1341</t>
  </si>
  <si>
    <t>AAD1342</t>
  </si>
  <si>
    <t>AAD1343</t>
  </si>
  <si>
    <t>AAD1344</t>
  </si>
  <si>
    <t>AAD1345</t>
  </si>
  <si>
    <t>AAD1346</t>
  </si>
  <si>
    <t>AAD1347</t>
  </si>
  <si>
    <t>AAD1348</t>
  </si>
  <si>
    <t>AAD1349</t>
  </si>
  <si>
    <t>AAD1350</t>
  </si>
  <si>
    <t>AAD1351</t>
  </si>
  <si>
    <t>AAD1352</t>
  </si>
  <si>
    <t>AAD1353</t>
  </si>
  <si>
    <t>AAD1354</t>
  </si>
  <si>
    <t>AAD1355</t>
  </si>
  <si>
    <t>AAD1356</t>
  </si>
  <si>
    <t>AAD1357</t>
  </si>
  <si>
    <t>AAD1358</t>
  </si>
  <si>
    <t>AAD1359</t>
  </si>
  <si>
    <t>AAD1360</t>
  </si>
  <si>
    <t>AAD1361</t>
  </si>
  <si>
    <t>AAD1362</t>
  </si>
  <si>
    <t>AAD1363</t>
  </si>
  <si>
    <t>AAD1364</t>
  </si>
  <si>
    <t>AAD1365</t>
  </si>
  <si>
    <t>AAD1366</t>
  </si>
  <si>
    <t>AAD1367</t>
  </si>
  <si>
    <t>AAD1368</t>
  </si>
  <si>
    <t>AAD1369</t>
  </si>
  <si>
    <t>AAD1370</t>
  </si>
  <si>
    <t>AAD1371</t>
  </si>
  <si>
    <t>AAD1372</t>
  </si>
  <si>
    <t>AAD1373</t>
  </si>
  <si>
    <t>AAD1374</t>
  </si>
  <si>
    <t>AAD1375</t>
  </si>
  <si>
    <t>AAD1376</t>
  </si>
  <si>
    <t>AAD1377</t>
  </si>
  <si>
    <t>AAD1378</t>
  </si>
  <si>
    <t>AAD1379</t>
  </si>
  <si>
    <t>AAD1380</t>
  </si>
  <si>
    <t>AAD1381</t>
  </si>
  <si>
    <t>AAD1382</t>
  </si>
  <si>
    <t>AAD1383</t>
  </si>
  <si>
    <t>AAD1384</t>
  </si>
  <si>
    <t>AAD1385</t>
  </si>
  <si>
    <t>AAD1386</t>
  </si>
  <si>
    <t>AAD1387</t>
  </si>
  <si>
    <t>AAD1388</t>
  </si>
  <si>
    <t>AAD1389</t>
  </si>
  <si>
    <t>AAD1390</t>
  </si>
  <si>
    <t>AAD1391</t>
  </si>
  <si>
    <t>AAD1392</t>
  </si>
  <si>
    <t>AAD1393</t>
  </si>
  <si>
    <t>AAD1394</t>
  </si>
  <si>
    <t>AAD1395</t>
  </si>
  <si>
    <t>AAD1396</t>
  </si>
  <si>
    <t>AAD1397</t>
  </si>
  <si>
    <t>AAD1398</t>
  </si>
  <si>
    <t>AAD1399</t>
  </si>
  <si>
    <t>AAD1400</t>
  </si>
  <si>
    <t>AAD1401</t>
  </si>
  <si>
    <t>AAD1402</t>
  </si>
  <si>
    <t>AAD1403</t>
  </si>
  <si>
    <t>AAD1404</t>
  </si>
  <si>
    <t>AAD1405</t>
  </si>
  <si>
    <t>AAD1406</t>
  </si>
  <si>
    <t>AAD1407</t>
  </si>
  <si>
    <t>AAD1408</t>
  </si>
  <si>
    <t>AAD1409</t>
  </si>
  <si>
    <t>AAD1410</t>
  </si>
  <si>
    <t>AAD1411</t>
  </si>
  <si>
    <t>AAD1412</t>
  </si>
  <si>
    <t>AAD1413</t>
  </si>
  <si>
    <t>AAD1414</t>
  </si>
  <si>
    <t>AAD1415</t>
  </si>
  <si>
    <t>AAD1416</t>
  </si>
  <si>
    <t>AAD1417</t>
  </si>
  <si>
    <t>AAD1418</t>
  </si>
  <si>
    <t>AAD1419</t>
  </si>
  <si>
    <t>AAD1420</t>
  </si>
  <si>
    <t>AAD1421</t>
  </si>
  <si>
    <t>AAD1422</t>
  </si>
  <si>
    <t>AAD1423</t>
  </si>
  <si>
    <t>AAD1424</t>
  </si>
  <si>
    <t>AAD1425</t>
  </si>
  <si>
    <t>AAD1426</t>
  </si>
  <si>
    <t>AAD1427</t>
  </si>
  <si>
    <t>AAD1428</t>
  </si>
  <si>
    <t>AAD1429</t>
  </si>
  <si>
    <t>AAD1430</t>
  </si>
  <si>
    <t>AAD1431</t>
  </si>
  <si>
    <t>AAD1432</t>
  </si>
  <si>
    <t>AAD1433</t>
  </si>
  <si>
    <t>AAD1434</t>
  </si>
  <si>
    <t>AAD1435</t>
  </si>
  <si>
    <t>AAD1436</t>
  </si>
  <si>
    <t>AAD1437</t>
  </si>
  <si>
    <t>AAD1438</t>
  </si>
  <si>
    <t>AAD1439</t>
  </si>
  <si>
    <t>AAD1440</t>
  </si>
  <si>
    <t>AAD1441</t>
  </si>
  <si>
    <t>AAD1442</t>
  </si>
  <si>
    <t>AAD1443</t>
  </si>
  <si>
    <t>AAD1444</t>
  </si>
  <si>
    <t>AAD1445</t>
  </si>
  <si>
    <t>AAD1446</t>
  </si>
  <si>
    <t>AAD1447</t>
  </si>
  <si>
    <t>AAD1448</t>
  </si>
  <si>
    <t>AAD1449</t>
  </si>
  <si>
    <t>AAD1450</t>
  </si>
  <si>
    <t>AAD1451</t>
  </si>
  <si>
    <t>AAD1452</t>
  </si>
  <si>
    <t>AAD1453</t>
  </si>
  <si>
    <t>AAD1454</t>
  </si>
  <si>
    <t>AAD1455</t>
  </si>
  <si>
    <t>AAD1456</t>
  </si>
  <si>
    <t>AAD1457</t>
  </si>
  <si>
    <t>AAD1458</t>
  </si>
  <si>
    <t>AAD1459</t>
  </si>
  <si>
    <t>AAD1460</t>
  </si>
  <si>
    <t>AAD1461</t>
  </si>
  <si>
    <t>AAD1462</t>
  </si>
  <si>
    <t>AAD1463</t>
  </si>
  <si>
    <t>AAD1464</t>
  </si>
  <si>
    <t>AAD1465</t>
  </si>
  <si>
    <t>AAD1466</t>
  </si>
  <si>
    <t>AAD1467</t>
  </si>
  <si>
    <t>AAD1468</t>
  </si>
  <si>
    <t>AAD1469</t>
  </si>
  <si>
    <t>AAD1470</t>
  </si>
  <si>
    <t>AAD1471</t>
  </si>
  <si>
    <t>AAD1472</t>
  </si>
  <si>
    <t>AAD1473</t>
  </si>
  <si>
    <t>AAD1474</t>
  </si>
  <si>
    <t>AAD1475</t>
  </si>
  <si>
    <t>AAD1476</t>
  </si>
  <si>
    <t>AAD1477</t>
  </si>
  <si>
    <t>AAD1478</t>
  </si>
  <si>
    <t>AAD1479</t>
  </si>
  <si>
    <t>AAD1480</t>
  </si>
  <si>
    <t>AAD1481</t>
  </si>
  <si>
    <t>AAD1482</t>
  </si>
  <si>
    <t>AAD1483</t>
  </si>
  <si>
    <t>AAD1484</t>
  </si>
  <si>
    <t>AAD1485</t>
  </si>
  <si>
    <t>AAD1486</t>
  </si>
  <si>
    <t>AAD1487</t>
  </si>
  <si>
    <t>AAD1488</t>
  </si>
  <si>
    <t>AAD1489</t>
  </si>
  <si>
    <t>AAD1490</t>
  </si>
  <si>
    <t>AAD1491</t>
  </si>
  <si>
    <t>AAD1492</t>
  </si>
  <si>
    <t>AAD1493</t>
  </si>
  <si>
    <t>AAD1494</t>
  </si>
  <si>
    <t>AAD1495</t>
  </si>
  <si>
    <t>AAD1496</t>
  </si>
  <si>
    <t>AAD1497</t>
  </si>
  <si>
    <t>AAD1498</t>
  </si>
  <si>
    <t>AAD1499</t>
  </si>
  <si>
    <t>AAD1500</t>
  </si>
  <si>
    <t>AAD1501</t>
  </si>
  <si>
    <t>AAD1502</t>
  </si>
  <si>
    <t>AAD1503</t>
  </si>
  <si>
    <t>AAD1504</t>
  </si>
  <si>
    <t>AAD1505</t>
  </si>
  <si>
    <t>AAD1506</t>
  </si>
  <si>
    <t>AAD1507</t>
  </si>
  <si>
    <t>AAD1508</t>
  </si>
  <si>
    <t>AAD1509</t>
  </si>
  <si>
    <t>AAD1510</t>
  </si>
  <si>
    <t>AAD1511</t>
  </si>
  <si>
    <t>AAD1512</t>
  </si>
  <si>
    <t>AAD1513</t>
  </si>
  <si>
    <t>AAD1514</t>
  </si>
  <si>
    <t>AAD1515</t>
  </si>
  <si>
    <t>AAD1516</t>
  </si>
  <si>
    <t>AAD1517</t>
  </si>
  <si>
    <t>AAD1518</t>
  </si>
  <si>
    <t>AAD1519</t>
  </si>
  <si>
    <t>AAD1520</t>
  </si>
  <si>
    <t>AAD1521</t>
  </si>
  <si>
    <t>AAD1522</t>
  </si>
  <si>
    <t>AAD1523</t>
  </si>
  <si>
    <t>AAD1524</t>
  </si>
  <si>
    <t>AAD1525</t>
  </si>
  <si>
    <t>AAD1526</t>
  </si>
  <si>
    <t>AAD1527</t>
  </si>
  <si>
    <t>AAD1528</t>
  </si>
  <si>
    <t>AAD1529</t>
  </si>
  <si>
    <t>AAD1530</t>
  </si>
  <si>
    <t>AAD1531</t>
  </si>
  <si>
    <t>AAD1532</t>
  </si>
  <si>
    <t>AAD1533</t>
  </si>
  <si>
    <t>AAD1534</t>
  </si>
  <si>
    <t>AAD1535</t>
  </si>
  <si>
    <t>AAD1536</t>
  </si>
  <si>
    <t>AAD1537</t>
  </si>
  <si>
    <t>AAD1538</t>
  </si>
  <si>
    <t>AAD1539</t>
  </si>
  <si>
    <t>AAD1540</t>
  </si>
  <si>
    <t>AAD1541</t>
  </si>
  <si>
    <t>AAD1542</t>
  </si>
  <si>
    <t>AAD1543</t>
  </si>
  <si>
    <t>AAD1544</t>
  </si>
  <si>
    <t>AAD1545</t>
  </si>
  <si>
    <t>AAD1546</t>
  </si>
  <si>
    <t>AAD1547</t>
  </si>
  <si>
    <t>AAD1548</t>
  </si>
  <si>
    <t>AAD1549</t>
  </si>
  <si>
    <t>AAD1550</t>
  </si>
  <si>
    <t>AAD1551</t>
  </si>
  <si>
    <t>AAD1552</t>
  </si>
  <si>
    <t>AAD1553</t>
  </si>
  <si>
    <t>AAD1554</t>
  </si>
  <si>
    <t>AAD1555</t>
  </si>
  <si>
    <t>AAD1556</t>
  </si>
  <si>
    <t>AAD1557</t>
  </si>
  <si>
    <t>AAD1558</t>
  </si>
  <si>
    <t>AAD1559</t>
  </si>
  <si>
    <t>AAD1560</t>
  </si>
  <si>
    <t>AAD1561</t>
  </si>
  <si>
    <t>AAD1562</t>
  </si>
  <si>
    <t>AAD1563</t>
  </si>
  <si>
    <t>AAD1564</t>
  </si>
  <si>
    <t>AAD1565</t>
  </si>
  <si>
    <t>AAD1566</t>
  </si>
  <si>
    <t>AAD1567</t>
  </si>
  <si>
    <t>AAD1568</t>
  </si>
  <si>
    <t>AAD1569</t>
  </si>
  <si>
    <t>AAD1570</t>
  </si>
  <si>
    <t>AAD1571</t>
  </si>
  <si>
    <t>AAD1572</t>
  </si>
  <si>
    <t>AAD1573</t>
  </si>
  <si>
    <t>AAD1574</t>
  </si>
  <si>
    <t>AAD1575</t>
  </si>
  <si>
    <t>AAD1576</t>
  </si>
  <si>
    <t>AAD1577</t>
  </si>
  <si>
    <t>AAD1578</t>
  </si>
  <si>
    <t>AAD1579</t>
  </si>
  <si>
    <t>AAD1580</t>
  </si>
  <si>
    <t>AAD1581</t>
  </si>
  <si>
    <t>AAD1582</t>
  </si>
  <si>
    <t>AAD1583</t>
  </si>
  <si>
    <t>AAD1584</t>
  </si>
  <si>
    <t>AAD1585</t>
  </si>
  <si>
    <t>AAD1586</t>
  </si>
  <si>
    <t>AAD1587</t>
  </si>
  <si>
    <t>AAD1588</t>
  </si>
  <si>
    <t>AAD1589</t>
  </si>
  <si>
    <t>AAD1590</t>
  </si>
  <si>
    <t>AAD1591</t>
  </si>
  <si>
    <t>AAD1592</t>
  </si>
  <si>
    <t>AAD1593</t>
  </si>
  <si>
    <t>AAD1594</t>
  </si>
  <si>
    <t>AAD1595</t>
  </si>
  <si>
    <t>AAD1596</t>
  </si>
  <si>
    <t>AAD1597</t>
  </si>
  <si>
    <t>AAD1598</t>
  </si>
  <si>
    <t>AAD1599</t>
  </si>
  <si>
    <t>AAD1600</t>
  </si>
  <si>
    <t>AAD1601</t>
  </si>
  <si>
    <t>AAD1602</t>
  </si>
  <si>
    <t>AAD1603</t>
  </si>
  <si>
    <t>AAD1604</t>
  </si>
  <si>
    <t>AAD1605</t>
  </si>
  <si>
    <t>AAD1606</t>
  </si>
  <si>
    <t>AAD1607</t>
  </si>
  <si>
    <t>AAD1608</t>
  </si>
  <si>
    <t>AAD1609</t>
  </si>
  <si>
    <t>AAD1610</t>
  </si>
  <si>
    <t>AAD1611</t>
  </si>
  <si>
    <t>AAD1612</t>
  </si>
  <si>
    <t>AAD1613</t>
  </si>
  <si>
    <t>AAD1614</t>
  </si>
  <si>
    <t>AAD1615</t>
  </si>
  <si>
    <t>AAD1616</t>
  </si>
  <si>
    <t>AAD1617</t>
  </si>
  <si>
    <t>AAD1618</t>
  </si>
  <si>
    <t>AAD1619</t>
  </si>
  <si>
    <t>AAD1620</t>
  </si>
  <si>
    <t>AAD1621</t>
  </si>
  <si>
    <t>AAD1622</t>
  </si>
  <si>
    <t>AAD1623</t>
  </si>
  <si>
    <t>AAD1624</t>
  </si>
  <si>
    <t>AAD1625</t>
  </si>
  <si>
    <t>AAD1626</t>
  </si>
  <si>
    <t>AAD1627</t>
  </si>
  <si>
    <t>AAD1628</t>
  </si>
  <si>
    <t>AAD1629</t>
  </si>
  <si>
    <t>AAD1630</t>
  </si>
  <si>
    <t>AAD1631</t>
  </si>
  <si>
    <t>AAD1632</t>
  </si>
  <si>
    <t>AAD1633</t>
  </si>
  <si>
    <t>AAD1634</t>
  </si>
  <si>
    <t>AAD1635</t>
  </si>
  <si>
    <t>AAD1636</t>
  </si>
  <si>
    <t>AAD1637</t>
  </si>
  <si>
    <t>AAD1638</t>
  </si>
  <si>
    <t>AAD1639</t>
  </si>
  <si>
    <t>AAD1640</t>
  </si>
  <si>
    <t>AAD1641</t>
  </si>
  <si>
    <t>AAD1642</t>
  </si>
  <si>
    <t>AAD1643</t>
  </si>
  <si>
    <t>AAD1644</t>
  </si>
  <si>
    <t>AAD1645</t>
  </si>
  <si>
    <t>AAD1646</t>
  </si>
  <si>
    <t>AAD1647</t>
  </si>
  <si>
    <t>AAD1648</t>
  </si>
  <si>
    <t>AAD1649</t>
  </si>
  <si>
    <t>AAD1650</t>
  </si>
  <si>
    <t>AAD1651</t>
  </si>
  <si>
    <t>AAD1652</t>
  </si>
  <si>
    <t>AAD1653</t>
  </si>
  <si>
    <t>AAD1654</t>
  </si>
  <si>
    <t>AAD1655</t>
  </si>
  <si>
    <t>AAD1656</t>
  </si>
  <si>
    <t>AAD1657</t>
  </si>
  <si>
    <t>AAD1658</t>
  </si>
  <si>
    <t>AAD1659</t>
  </si>
  <si>
    <t>AAD1660</t>
  </si>
  <si>
    <t>AAD1661</t>
  </si>
  <si>
    <t>AAD1662</t>
  </si>
  <si>
    <t>AAD1663</t>
  </si>
  <si>
    <t>AAD1664</t>
  </si>
  <si>
    <t>AAD1665</t>
  </si>
  <si>
    <t>AAD1666</t>
  </si>
  <si>
    <t>AAD1667</t>
  </si>
  <si>
    <t>AAD1668</t>
  </si>
  <si>
    <t>AAD1669</t>
  </si>
  <si>
    <t>AAD1670</t>
  </si>
  <si>
    <t>AAD1671</t>
  </si>
  <si>
    <t>AAD1672</t>
  </si>
  <si>
    <t>AAD1673</t>
  </si>
  <si>
    <t>AAD1674</t>
  </si>
  <si>
    <t>AAD1675</t>
  </si>
  <si>
    <t>AAD1676</t>
  </si>
  <si>
    <t>AAD1677</t>
  </si>
  <si>
    <t>AAD1678</t>
  </si>
  <si>
    <t>AAD1679</t>
  </si>
  <si>
    <t>AAD1680</t>
  </si>
  <si>
    <t>AAD1681</t>
  </si>
  <si>
    <t>AAD1682</t>
  </si>
  <si>
    <t>AAD1683</t>
  </si>
  <si>
    <t>AAD1684</t>
  </si>
  <si>
    <t>AAD1685</t>
  </si>
  <si>
    <t>AAD1686</t>
  </si>
  <si>
    <t>AAD1687</t>
  </si>
  <si>
    <t>AAD1688</t>
  </si>
  <si>
    <t>AAD1689</t>
  </si>
  <si>
    <t>AAD1690</t>
  </si>
  <si>
    <t>AAD1691</t>
  </si>
  <si>
    <t>AAD1692</t>
  </si>
  <si>
    <t>AAD1693</t>
  </si>
  <si>
    <t>AAD1694</t>
  </si>
  <si>
    <t>AAD1695</t>
  </si>
  <si>
    <t>AAD1696</t>
  </si>
  <si>
    <t>AAD1697</t>
  </si>
  <si>
    <t>AAD1698</t>
  </si>
  <si>
    <t>AAD1699</t>
  </si>
  <si>
    <t>AAD1700</t>
  </si>
  <si>
    <t>AAD1701</t>
  </si>
  <si>
    <t>AAD1702</t>
  </si>
  <si>
    <t>AAD1703</t>
  </si>
  <si>
    <t>AAD1704</t>
  </si>
  <si>
    <t>AAD1705</t>
  </si>
  <si>
    <t>AAD1706</t>
  </si>
  <si>
    <t>AAD1707</t>
  </si>
  <si>
    <t>AAD1708</t>
  </si>
  <si>
    <t>AAD1709</t>
  </si>
  <si>
    <t>AAD1710</t>
  </si>
  <si>
    <t>AAD1711</t>
  </si>
  <si>
    <t>AAD1712</t>
  </si>
  <si>
    <t>AAD1713</t>
  </si>
  <si>
    <t>AAD1714</t>
  </si>
  <si>
    <t>AAD1715</t>
  </si>
  <si>
    <t>AAD1716</t>
  </si>
  <si>
    <t>AAD1717</t>
  </si>
  <si>
    <t>AAD1718</t>
  </si>
  <si>
    <t>AAD1719</t>
  </si>
  <si>
    <t>AAD1720</t>
  </si>
  <si>
    <t>AAD1721</t>
  </si>
  <si>
    <t>AAD1722</t>
  </si>
  <si>
    <t>AAD1723</t>
  </si>
  <si>
    <t>AAD1724</t>
  </si>
  <si>
    <t>AAD1725</t>
  </si>
  <si>
    <t>AAD1726</t>
  </si>
  <si>
    <t>AAD1727</t>
  </si>
  <si>
    <t>AAD1728</t>
  </si>
  <si>
    <t>AAD1729</t>
  </si>
  <si>
    <t>AAD1730</t>
  </si>
  <si>
    <t>AAD1731</t>
  </si>
  <si>
    <t>AAD1732</t>
  </si>
  <si>
    <t>AAD1733</t>
  </si>
  <si>
    <t>AAD1734</t>
  </si>
  <si>
    <t>AAD1735</t>
  </si>
  <si>
    <t>AAD1736</t>
  </si>
  <si>
    <t>AAD1737</t>
  </si>
  <si>
    <t>AAD1738</t>
  </si>
  <si>
    <t>AAD1739</t>
  </si>
  <si>
    <t>AAD1740</t>
  </si>
  <si>
    <t>AAD1741</t>
  </si>
  <si>
    <t>AAD1742</t>
  </si>
  <si>
    <t>AAD1743</t>
  </si>
  <si>
    <t>AAD1744</t>
  </si>
  <si>
    <t>AAD1745</t>
  </si>
  <si>
    <t>AAD1746</t>
  </si>
  <si>
    <t>AAD1747</t>
  </si>
  <si>
    <t>AAD1748</t>
  </si>
  <si>
    <t>AAD1749</t>
  </si>
  <si>
    <t>AAD1750</t>
  </si>
  <si>
    <t>AAD1751</t>
  </si>
  <si>
    <t>AAD1752</t>
  </si>
  <si>
    <t>AAD1753</t>
  </si>
  <si>
    <t>AAD1754</t>
  </si>
  <si>
    <t>AAD1755</t>
  </si>
  <si>
    <t>AAD1756</t>
  </si>
  <si>
    <t>AAD1757</t>
  </si>
  <si>
    <t>AAD1758</t>
  </si>
  <si>
    <t>AAD1759</t>
  </si>
  <si>
    <t>AAD1760</t>
  </si>
  <si>
    <t>AAD1761</t>
  </si>
  <si>
    <t>AAD1762</t>
  </si>
  <si>
    <t>AAD1763</t>
  </si>
  <si>
    <t>AAD1764</t>
  </si>
  <si>
    <t>AAD1765</t>
  </si>
  <si>
    <t>AAD1766</t>
  </si>
  <si>
    <t>AAD1767</t>
  </si>
  <si>
    <t>AAD1768</t>
  </si>
  <si>
    <t>AAD1769</t>
  </si>
  <si>
    <t>AAD1770</t>
  </si>
  <si>
    <t>AAD1771</t>
  </si>
  <si>
    <t>AAD1772</t>
  </si>
  <si>
    <t>AAD1773</t>
  </si>
  <si>
    <t>AAD1774</t>
  </si>
  <si>
    <t>AAD1775</t>
  </si>
  <si>
    <t>AAD1776</t>
  </si>
  <si>
    <t>AAD1777</t>
  </si>
  <si>
    <t>AAD1778</t>
  </si>
  <si>
    <t>AAD1779</t>
  </si>
  <si>
    <t>AAD1780</t>
  </si>
  <si>
    <t>AAD1781</t>
  </si>
  <si>
    <t>AAD1782</t>
  </si>
  <si>
    <t>AAD1783</t>
  </si>
  <si>
    <t>AAD1784</t>
  </si>
  <si>
    <t>AAD1785</t>
  </si>
  <si>
    <t>AAD1786</t>
  </si>
  <si>
    <t>AAD1787</t>
  </si>
  <si>
    <t>AAD1788</t>
  </si>
  <si>
    <t>AAD1789</t>
  </si>
  <si>
    <t>AAD1790</t>
  </si>
  <si>
    <t>AAD1791</t>
  </si>
  <si>
    <t>AAD1792</t>
  </si>
  <si>
    <t>AAD1793</t>
  </si>
  <si>
    <t>AAD1794</t>
  </si>
  <si>
    <t>AAD1795</t>
  </si>
  <si>
    <t>AAD1796</t>
  </si>
  <si>
    <t>AAD1797</t>
  </si>
  <si>
    <t>AAD1798</t>
  </si>
  <si>
    <t>AAD1799</t>
  </si>
  <si>
    <t>AAD1800</t>
  </si>
  <si>
    <t>AAD1801</t>
  </si>
  <si>
    <t>AAD1802</t>
  </si>
  <si>
    <t>AAD1803</t>
  </si>
  <si>
    <t>AAD1804</t>
  </si>
  <si>
    <t>AAD1805</t>
  </si>
  <si>
    <t>AAD1806</t>
  </si>
  <si>
    <t>AAD1807</t>
  </si>
  <si>
    <t>AAD1808</t>
  </si>
  <si>
    <t>AAD1809</t>
  </si>
  <si>
    <t>AAD1810</t>
  </si>
  <si>
    <t>AAD1811</t>
  </si>
  <si>
    <t>AAD1812</t>
  </si>
  <si>
    <t>AAD1813</t>
  </si>
  <si>
    <t>AAD1814</t>
  </si>
  <si>
    <t>AAD1815</t>
  </si>
  <si>
    <t>AAD1816</t>
  </si>
  <si>
    <t>AAD1817</t>
  </si>
  <si>
    <t>AAD1818</t>
  </si>
  <si>
    <t>AAD1819</t>
  </si>
  <si>
    <t>AAD1820</t>
  </si>
  <si>
    <t>AAD1821</t>
  </si>
  <si>
    <t>AAD1822</t>
  </si>
  <si>
    <t>AAD1823</t>
  </si>
  <si>
    <t>AAD1824</t>
  </si>
  <si>
    <t>AAD1825</t>
  </si>
  <si>
    <t>AAD1826</t>
  </si>
  <si>
    <t>AAD1827</t>
  </si>
  <si>
    <t>AAD1828</t>
  </si>
  <si>
    <t>AAD1829</t>
  </si>
  <si>
    <t>AAD1830</t>
  </si>
  <si>
    <t>AAD1831</t>
  </si>
  <si>
    <t>AAD1832</t>
  </si>
  <si>
    <t>AAD1833</t>
  </si>
  <si>
    <t>AAD1834</t>
  </si>
  <si>
    <t>AAD1835</t>
  </si>
  <si>
    <t>AAD1836</t>
  </si>
  <si>
    <t>AAD1837</t>
  </si>
  <si>
    <t>AAD1838</t>
  </si>
  <si>
    <t>AAD1839</t>
  </si>
  <si>
    <t>AAD1840</t>
  </si>
  <si>
    <t>AAD1841</t>
  </si>
  <si>
    <t>AAD1842</t>
  </si>
  <si>
    <t>AAD1843</t>
  </si>
  <si>
    <t>AAD1844</t>
  </si>
  <si>
    <t>AAD1845</t>
  </si>
  <si>
    <t>AAD1846</t>
  </si>
  <si>
    <t>AAD1847</t>
  </si>
  <si>
    <t>AAD1848</t>
  </si>
  <si>
    <t>AAD1849</t>
  </si>
  <si>
    <t>AAD1850</t>
  </si>
  <si>
    <t>AAD1851</t>
  </si>
  <si>
    <t>AAD1852</t>
  </si>
  <si>
    <t>AAD1853</t>
  </si>
  <si>
    <t>AAD1854</t>
  </si>
  <si>
    <t>AAD1855</t>
  </si>
  <si>
    <t>AAD1856</t>
  </si>
  <si>
    <t>AAD1857</t>
  </si>
  <si>
    <t>AAD1858</t>
  </si>
  <si>
    <t>AAD1859</t>
  </si>
  <si>
    <t>AAD1860</t>
  </si>
  <si>
    <t>AAD1861</t>
  </si>
  <si>
    <t>AAD1862</t>
  </si>
  <si>
    <t>AAD1863</t>
  </si>
  <si>
    <t>AAD1864</t>
  </si>
  <si>
    <t>AAD1865</t>
  </si>
  <si>
    <t>AAD1866</t>
  </si>
  <si>
    <t>AAD1867</t>
  </si>
  <si>
    <t>AAD1868</t>
  </si>
  <si>
    <t>AAD1869</t>
  </si>
  <si>
    <t>AAD1870</t>
  </si>
  <si>
    <t>AAD1871</t>
  </si>
  <si>
    <t>AAD1872</t>
  </si>
  <si>
    <t>AAD1873</t>
  </si>
  <si>
    <t>AAD1874</t>
  </si>
  <si>
    <t>AAD1875</t>
  </si>
  <si>
    <t>AAD1876</t>
  </si>
  <si>
    <t>AAD1877</t>
  </si>
  <si>
    <t>AAD1878</t>
  </si>
  <si>
    <t>AAD1879</t>
  </si>
  <si>
    <t>AAD1880</t>
  </si>
  <si>
    <t>AAD1881</t>
  </si>
  <si>
    <t>AAD1882</t>
  </si>
  <si>
    <t>AAD1883</t>
  </si>
  <si>
    <t>AAD1884</t>
  </si>
  <si>
    <t>AAD1885</t>
  </si>
  <si>
    <t>AAD1886</t>
  </si>
  <si>
    <t>AAD1887</t>
  </si>
  <si>
    <t>AAD1888</t>
  </si>
  <si>
    <t>AAD1889</t>
  </si>
  <si>
    <t>AAD1890</t>
  </si>
  <si>
    <t>AAD1891</t>
  </si>
  <si>
    <t>AAD1892</t>
  </si>
  <si>
    <t>AAD1893</t>
  </si>
  <si>
    <t>AAD1894</t>
  </si>
  <si>
    <t>AAD1895</t>
  </si>
  <si>
    <t>AAD1896</t>
  </si>
  <si>
    <t>AAD1897</t>
  </si>
  <si>
    <t>AAD1898</t>
  </si>
  <si>
    <t>AAD1899</t>
  </si>
  <si>
    <t>AAD1900</t>
  </si>
  <si>
    <t>AAD1901</t>
  </si>
  <si>
    <t>AAD1902</t>
  </si>
  <si>
    <t>AAD1903</t>
  </si>
  <si>
    <t>AAD1904</t>
  </si>
  <si>
    <t>AAD1905</t>
  </si>
  <si>
    <t>AAD1906</t>
  </si>
  <si>
    <t>AAD1907</t>
  </si>
  <si>
    <t>AAD1908</t>
  </si>
  <si>
    <t>AAD1909</t>
  </si>
  <si>
    <t>AAD1910</t>
  </si>
  <si>
    <t>AAD1911</t>
  </si>
  <si>
    <t>AAD1912</t>
  </si>
  <si>
    <t>AAD1913</t>
  </si>
  <si>
    <t>AAD1914</t>
  </si>
  <si>
    <t>AAD1915</t>
  </si>
  <si>
    <t>AAD1916</t>
  </si>
  <si>
    <t>AAD1917</t>
  </si>
  <si>
    <t>AAD1918</t>
  </si>
  <si>
    <t>AAD1919</t>
  </si>
  <si>
    <t>AAD1920</t>
  </si>
  <si>
    <t>AAD1921</t>
  </si>
  <si>
    <t>AAD1922</t>
  </si>
  <si>
    <t>AAD1923</t>
  </si>
  <si>
    <t>AAD1924</t>
  </si>
  <si>
    <t>AAD1925</t>
  </si>
  <si>
    <t>AAD1926</t>
  </si>
  <si>
    <t>AAD1927</t>
  </si>
  <si>
    <t>AAD1928</t>
  </si>
  <si>
    <t>AAD1929</t>
  </si>
  <si>
    <t>AAD1930</t>
  </si>
  <si>
    <t>AAD1931</t>
  </si>
  <si>
    <t>AAD1932</t>
  </si>
  <si>
    <t>AAD1933</t>
  </si>
  <si>
    <t>AAD1934</t>
  </si>
  <si>
    <t>AAD1935</t>
  </si>
  <si>
    <t>AAD1936</t>
  </si>
  <si>
    <t>AAD1937</t>
  </si>
  <si>
    <t>AAD1938</t>
  </si>
  <si>
    <t>AAD1939</t>
  </si>
  <si>
    <t>AAD1940</t>
  </si>
  <si>
    <t>AAD1941</t>
  </si>
  <si>
    <t>AAD1942</t>
  </si>
  <si>
    <t>AAD1943</t>
  </si>
  <si>
    <t>AAD1944</t>
  </si>
  <si>
    <t>AAD1945</t>
  </si>
  <si>
    <t>AAD1946</t>
  </si>
  <si>
    <t>AAD1947</t>
  </si>
  <si>
    <t>AAD1948</t>
  </si>
  <si>
    <t>AAD1949</t>
  </si>
  <si>
    <t>AAD1950</t>
  </si>
  <si>
    <t>AAD1951</t>
  </si>
  <si>
    <t>AAD1952</t>
  </si>
  <si>
    <t>AAD1953</t>
  </si>
  <si>
    <t>AAD1954</t>
  </si>
  <si>
    <t>AAD1955</t>
  </si>
  <si>
    <t>AAD1956</t>
  </si>
  <si>
    <t>AAD1957</t>
  </si>
  <si>
    <t>AAD1958</t>
  </si>
  <si>
    <t>AAD1959</t>
  </si>
  <si>
    <t>AAD1960</t>
  </si>
  <si>
    <t>AAD1961</t>
  </si>
  <si>
    <t>AAD1962</t>
  </si>
  <si>
    <t>AAD1963</t>
  </si>
  <si>
    <t>AAD1964</t>
  </si>
  <si>
    <t>AAD1965</t>
  </si>
  <si>
    <t>AAD1966</t>
  </si>
  <si>
    <t>AAD1967</t>
  </si>
  <si>
    <t>AAD1968</t>
  </si>
  <si>
    <t>AAD1969</t>
  </si>
  <si>
    <t>AAD1970</t>
  </si>
  <si>
    <t>AAD1971</t>
  </si>
  <si>
    <t>AAD1972</t>
  </si>
  <si>
    <t>AAD1973</t>
  </si>
  <si>
    <t>AAD1974</t>
  </si>
  <si>
    <t>AAD1975</t>
  </si>
  <si>
    <t>AAD1976</t>
  </si>
  <si>
    <t>AAD1977</t>
  </si>
  <si>
    <t>AAD1978</t>
  </si>
  <si>
    <t>AAD1979</t>
  </si>
  <si>
    <t>AAD1980</t>
  </si>
  <si>
    <t>AAD1981</t>
  </si>
  <si>
    <t>AAD1982</t>
  </si>
  <si>
    <t>AAD1983</t>
  </si>
  <si>
    <t>AAD1984</t>
  </si>
  <si>
    <t>AAD1985</t>
  </si>
  <si>
    <t>AAD1986</t>
  </si>
  <si>
    <t>AAD1987</t>
  </si>
  <si>
    <t>AAD1988</t>
  </si>
  <si>
    <t>AAD1989</t>
  </si>
  <si>
    <t>AAD1990</t>
  </si>
  <si>
    <t>AAD1991</t>
  </si>
  <si>
    <t>AAD1992</t>
  </si>
  <si>
    <t>AAD1993</t>
  </si>
  <si>
    <t>AAD1994</t>
  </si>
  <si>
    <t>AAD1995</t>
  </si>
  <si>
    <t>AAD1996</t>
  </si>
  <si>
    <t>AAD1997</t>
  </si>
  <si>
    <t>AAD1998</t>
  </si>
  <si>
    <t>AAD1999</t>
  </si>
  <si>
    <t>AAD2000</t>
  </si>
  <si>
    <t>AAD2001</t>
  </si>
  <si>
    <t>AAD2002</t>
  </si>
  <si>
    <t>AAD2003</t>
  </si>
  <si>
    <t>AAD2004</t>
  </si>
  <si>
    <t>AAD2005</t>
  </si>
  <si>
    <t>AAD2006</t>
  </si>
  <si>
    <t>AAD2007</t>
  </si>
  <si>
    <t>AAD2008</t>
  </si>
  <si>
    <t>AAD2009</t>
  </si>
  <si>
    <t>AAD2010</t>
  </si>
  <si>
    <t>AAD2011</t>
  </si>
  <si>
    <t>AAD2012</t>
  </si>
  <si>
    <t>AAD2013</t>
  </si>
  <si>
    <t>AAD2014</t>
  </si>
  <si>
    <t>AAD2015</t>
  </si>
  <si>
    <t>AAD2016</t>
  </si>
  <si>
    <t>AAD2017</t>
  </si>
  <si>
    <t>AAD2018</t>
  </si>
  <si>
    <t>AAD2019</t>
  </si>
  <si>
    <t>AAD2020</t>
  </si>
  <si>
    <t>AAD2021</t>
  </si>
  <si>
    <t>#46</t>
  </si>
  <si>
    <t>#47</t>
  </si>
  <si>
    <t>#48</t>
  </si>
  <si>
    <t>https://axe-mobile.deque.com/scan?userId=747da6b3-5f03-493b-bc9b-3a10276b7d6b&amp;packageName=com.android.chrome&amp;resultId=0198757a-aad5-7101-a053-9163a80cb7cd</t>
  </si>
  <si>
    <t>https://axe-mobile.deque.com/scan?userId=747da6b3-5f03-493b-bc9b-3a10276b7d6b&amp;packageName=com.android.chrome&amp;resultId=0198757a-6b1f-733a-80a7-d94b03482e90</t>
  </si>
  <si>
    <t>https://axe-mobile.deque.com/scan?userId=747da6b3-5f03-493b-bc9b-3a10276b7d6b&amp;packageName=com.android.chrome&amp;resultId=0198757a-2606-75bf-a23e-328d9d60a36b</t>
  </si>
  <si>
    <t>https://axe-mobile.deque.com/scan?userId=747da6b3-5f03-493b-bc9b-3a10276b7d6b&amp;packageName=com.android.chrome&amp;resultId=01987579-e0de-7322-81ff-e99e2a9f00ae</t>
  </si>
  <si>
    <t>https://axe-mobile.deque.com/scan?userId=747da6b3-5f03-493b-bc9b-3a10276b7d6b&amp;packageName=com.android.chrome&amp;resultId=01987578-764f-77cf-b98b-24524087886d</t>
  </si>
  <si>
    <t>https://axe-mobile.deque.com/scan?userId=747da6b3-5f03-493b-bc9b-3a10276b7d6b&amp;packageName=com.android.chrome&amp;resultId=01987577-95c2-778a-9d9d-4633938aa3ad</t>
  </si>
  <si>
    <t>https://axe-mobile.deque.com/scan?userId=747da6b3-5f03-493b-bc9b-3a10276b7d6b&amp;packageName=com.android.chrome&amp;resultId=019874ff-b067-701e-9c2f-d8de4216aa26</t>
  </si>
  <si>
    <t>https://axe-mobile.deque.com/scan?userId=747da6b3-5f03-493b-bc9b-3a10276b7d6b&amp;packageName=com.android.chrome&amp;resultId=019874ff-1b53-742b-918e-c4c079ed7db6</t>
  </si>
  <si>
    <t>https://axe-mobile.deque.com/scan?userId=747da6b3-5f03-493b-bc9b-3a10276b7d6b&amp;packageName=com.android.chrome&amp;resultId=019874fe-db19-75fb-b50f-9f9011c80106</t>
  </si>
  <si>
    <t>https://axe-mobile.deque.com/scan?userId=747da6b3-5f03-493b-bc9b-3a10276b7d6b&amp;packageName=com.android.chrome&amp;resultId=019874fe-7fbb-7419-bd65-1f53889bdee1</t>
  </si>
  <si>
    <t>https://axe-mobile.deque.com/scan?userId=747da6b3-5f03-493b-bc9b-3a10276b7d6b&amp;packageName=com.android.chrome&amp;resultId=019874fc-ebd0-73f9-b2bb-463f113a202e</t>
  </si>
  <si>
    <t>https://axe-mobile.deque.com/scan?userId=747da6b3-5f03-493b-bc9b-3a10276b7d6b&amp;packageName=com.android.chrome&amp;resultId=019874b8-9d13-7250-813d-8060c1502060</t>
  </si>
  <si>
    <t>https://axe-mobile.deque.com/scan?userId=747da6b3-5f03-493b-bc9b-3a10276b7d6b&amp;packageName=com.android.chrome&amp;resultId=019874b7-098e-76e4-8a21-57b501e56b7e</t>
  </si>
  <si>
    <t>https://axe-mobile.deque.com/scan?userId=747da6b3-5f03-493b-bc9b-3a10276b7d6b&amp;packageName=com.android.chrome&amp;resultId=019874b6-b4db-71cf-b61c-3f04f6ecb1d6</t>
  </si>
  <si>
    <t>https://axe-mobile.deque.com/scan?userId=747da6b3-5f03-493b-bc9b-3a10276b7d6b&amp;packageName=com.android.chrome&amp;resultId=019874b5-d687-762d-9d06-f1df1802f723</t>
  </si>
  <si>
    <t>https://axe-mobile.deque.com/scan?userId=747da6b3-5f03-493b-bc9b-3a10276b7d6b&amp;packageName=com.android.chrome&amp;resultId=019874b5-2857-73e7-82c7-1b9dcb12319c</t>
  </si>
  <si>
    <t>https://axe-mobile.deque.com/scan?userId=747da6b3-5f03-493b-bc9b-3a10276b7d6b&amp;packageName=com.android.chrome&amp;resultId=019874b4-dcf5-7139-a6bd-017cba2e9131</t>
  </si>
  <si>
    <t>https://axe-mobile.deque.com/scan?userId=747da6b3-5f03-493b-bc9b-3a10276b7d6b&amp;packageName=com.android.chrome&amp;resultId=019874b4-7a1e-7387-8af2-f98bace528cb</t>
  </si>
  <si>
    <t>https://axe-mobile.deque.com/scan?userId=747da6b3-5f03-493b-bc9b-3a10276b7d6b&amp;packageName=com.android.chrome&amp;resultId=019874b4-06e4-765a-95c2-962b74e5512c</t>
  </si>
  <si>
    <t>https://axe-mobile.deque.com/scan?userId=747da6b3-5f03-493b-bc9b-3a10276b7d6b&amp;packageName=com.android.chrome&amp;resultId=019874b3-ba54-73cf-a27e-a16b97052cea</t>
  </si>
  <si>
    <t>https://axe-mobile.deque.com/scan?userId=747da6b3-5f03-493b-bc9b-3a10276b7d6b&amp;packageName=com.android.chrome&amp;resultId=019874b3-700d-75fd-a210-7e5e0931622f</t>
  </si>
  <si>
    <t>https://axe-mobile.deque.com/scan?userId=747da6b3-5f03-493b-bc9b-3a10276b7d6b&amp;packageName=com.android.chrome&amp;resultId=019874b2-d87f-74ba-99f5-4b4363616b90</t>
  </si>
  <si>
    <t>https://axe-mobile.deque.com/scan?userId=747da6b3-5f03-493b-bc9b-3a10276b7d6b&amp;packageName=com.android.chrome&amp;resultId=019874b2-8d7f-7368-9706-57fbafbc7b60</t>
  </si>
  <si>
    <t>https://axe-mobile.deque.com/scan?userId=747da6b3-5f03-493b-bc9b-3a10276b7d6b&amp;packageName=com.android.chrome&amp;resultId=019874b2-3be6-729d-8185-a1e89f4a6969</t>
  </si>
  <si>
    <t>https://axe-mobile.deque.com/scan?userId=747da6b3-5f03-493b-bc9b-3a10276b7d6b&amp;packageName=com.android.chrome&amp;resultId=019874b1-e8b6-76d0-a1a9-676f22da0dd6</t>
  </si>
  <si>
    <t>https://axe-mobile.deque.com/scan?userId=747da6b3-5f03-493b-bc9b-3a10276b7d6b&amp;packageName=com.android.chrome&amp;resultId=019874b1-a58b-70cf-afbc-a490fdec9ae9</t>
  </si>
  <si>
    <t>https://axe-mobile.deque.com/scan?userId=747da6b3-5f03-493b-bc9b-3a10276b7d6b&amp;packageName=com.android.chrome&amp;resultId=019874b1-588e-71b0-ba83-23e794e6f7e7</t>
  </si>
  <si>
    <t>https://axe-mobile.deque.com/scan?userId=747da6b3-5f03-493b-bc9b-3a10276b7d6b&amp;packageName=com.android.chrome&amp;resultId=019874b0-e8d1-72f2-875b-8e9551da1adc</t>
  </si>
  <si>
    <t>https://axe-mobile.deque.com/scan?userId=747da6b3-5f03-493b-bc9b-3a10276b7d6b&amp;packageName=com.android.chrome&amp;resultId=019874b0-26bf-74d7-b1d1-202d46e7b2ee</t>
  </si>
  <si>
    <t>https://axe-mobile.deque.com/scan?userId=747da6b3-5f03-493b-bc9b-3a10276b7d6b&amp;packageName=com.android.chrome&amp;resultId=019874af-78e9-7578-8033-2095f0f5d834</t>
  </si>
  <si>
    <t>https://axe-mobile.deque.com/scan?userId=747da6b3-5f03-493b-bc9b-3a10276b7d6b&amp;packageName=com.android.chrome&amp;resultId=019874af-37a3-726f-8a7d-b91c1a519470</t>
  </si>
  <si>
    <t>https://axe-mobile.deque.com/scan?userId=747da6b3-5f03-493b-bc9b-3a10276b7d6b&amp;packageName=com.android.chrome&amp;resultId=019874ae-f7a2-7049-a1e3-bdb4a462a89d</t>
  </si>
  <si>
    <t>https://axe-mobile.deque.com/scan?userId=747da6b3-5f03-493b-bc9b-3a10276b7d6b&amp;packageName=com.android.chrome&amp;resultId=019874ae-b917-70cc-9f62-e75959d66b6c</t>
  </si>
  <si>
    <t>https://axe-mobile.deque.com/scan?userId=747da6b3-5f03-493b-bc9b-3a10276b7d6b&amp;packageName=com.android.chrome&amp;resultId=019874ae-7903-70a8-b608-eda24251fc2a</t>
  </si>
  <si>
    <t>https://axe-mobile.deque.com/scan?userId=747da6b3-5f03-493b-bc9b-3a10276b7d6b&amp;packageName=com.android.chrome&amp;resultId=019874ae-47c6-70b4-ba88-59c0e54cd399</t>
  </si>
  <si>
    <t>https://axe-mobile.deque.com/scan?userId=747da6b3-5f03-493b-bc9b-3a10276b7d6b&amp;packageName=com.android.chrome&amp;resultId=019874ae-0555-752e-aec6-344ba281fe67</t>
  </si>
  <si>
    <t>https://axe-mobile.deque.com/scan?userId=747da6b3-5f03-493b-bc9b-3a10276b7d6b&amp;packageName=com.android.chrome&amp;resultId=019874ad-afe4-740a-9871-79bfdc50b13f</t>
  </si>
  <si>
    <t>https://axe-mobile.deque.com/scan?userId=747da6b3-5f03-493b-bc9b-3a10276b7d6b&amp;packageName=com.android.chrome&amp;resultId=019874ad-6a65-75e8-8ac4-fea25d36fd14</t>
  </si>
  <si>
    <t>https://axe-mobile.deque.com/scan?userId=747da6b3-5f03-493b-bc9b-3a10276b7d6b&amp;packageName=com.android.chrome&amp;resultId=0198749b-169c-74de-9672-b500e146eb08</t>
  </si>
  <si>
    <t>https://axe-mobile.deque.com/scan?userId=747da6b3-5f03-493b-bc9b-3a10276b7d6b&amp;packageName=com.android.chrome&amp;resultId=0198749a-cc16-752f-ab6a-74fa6294533a</t>
  </si>
  <si>
    <t>https://axe-mobile.deque.com/scan?userId=747da6b3-5f03-493b-bc9b-3a10276b7d6b&amp;packageName=com.android.chrome&amp;resultId=0198749a-9142-708e-819f-096111387bae</t>
  </si>
  <si>
    <t>https://axe-mobile.deque.com/scan?userId=747da6b3-5f03-493b-bc9b-3a10276b7d6b&amp;packageName=com.android.chrome&amp;resultId=0198749a-43f1-742c-995d-71144f460828</t>
  </si>
  <si>
    <t>https://axe-mobile.deque.com/scan?userId=747da6b3-5f03-493b-bc9b-3a10276b7d6b&amp;packageName=com.android.chrome&amp;resultId=01987498-f715-719a-bc64-9e610b8007d0</t>
  </si>
  <si>
    <t>https://axe-mobile.deque.com/scan?userId=747da6b3-5f03-493b-bc9b-3a10276b7d6b&amp;packageName=com.android.chrome&amp;resultId=01987498-918f-7639-bf08-09d26a0751d4</t>
  </si>
  <si>
    <t>AAA</t>
  </si>
  <si>
    <t>V0001</t>
  </si>
  <si>
    <t>Cognitive;Low Vision;Mobility</t>
  </si>
  <si>
    <t>Le visualizzazioni devono essere conformi all'orientamento di visualizzazione preferito dall'utente. [Per saperne di più] (https://docs.deque.com/devtools-mobile/2024.2.14/en/android-screen-orientation)</t>
  </si>
  <si>
    <t>Blind;Deafblind;Mobility</t>
  </si>
  <si>
    <t>Una vista focalizzabile accessibile deve garantire che il nome sia incluso nell'etichetta visibile. [Per saperne di più] (https://docs.deque.com/devtools-mobile/2024.2.14/en/android-label-in-name)</t>
  </si>
  <si>
    <t>Tutti i controlli attivi devono avere un'area visiva e toccabile di almeno 44 dp per 44 dp. [Per saperne di più] (https://docs.deque.com/devtools-mobile/2024.2.14/en/android-touch-target-size)</t>
  </si>
  <si>
    <t>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t>
  </si>
  <si>
    <t>Blind;Cognitive;Low Vision;Mobility</t>
  </si>
  <si>
    <t>Le visualizzazioni contenenti testo devono essere attivabili per le tecnologie per l'accesso facilitato, ad esempio TalkBack. [Per saperne di più] (https://docs.deque.com/devtools-mobile/2024.2.14/en/android-focusable-text)</t>
  </si>
  <si>
    <t>Assicurarsi che ogni elemento di testo abbia un rapporto di contrasto minimo di 4,5:1 con lo sfondo e che il testo di grandi dimensioni abbia un rapporto di contrasto minimo di 3,0:1. [Per saperne di più] (https://docs.deque.com/devtools-mobile/axe/android/rule/ColorContrast)</t>
  </si>
  <si>
    <t>Gli elementi di input di testo devono avere un nome accessibile disponibile per le tecnologie assistive come TalkBack e Voice Access. [Per saperne di più] (https://docs.deque.com/devtools-mobile/2024.2.14/en/android-edit-text-name)</t>
  </si>
  <si>
    <t>Qualsiasi elemento CheckBox deve avere un nome accessibile disponibile per le tecnologie assistive come TalkBack e Voice Access. [Per saperne di più] (https://docs.deque.com/devtools-mobile/2024.2.14/en/android-checkbox-name)</t>
  </si>
  <si>
    <t>https://docs.deque.com/devtools-mobile/2024.2.14/en/android-screen-orientation#how-to-fix</t>
  </si>
  <si>
    <t>Rimuovi android:screenOrientation="portrait" per supportare sia landscape che portrait, salvo che non sia un requisito.</t>
  </si>
  <si>
    <t>https://docs.deque.com/devtools-mobile/2024.2.14/en/android-label-in-name#how-to-fix</t>
  </si>
  <si>
    <t>Assicurati che contentDescription o labelFor contengano l’etichetta visibile dell’elemento.</t>
  </si>
  <si>
    <t>https://docs.deque.com/devtools-mobile/2024.2.14/en/android-touch-target-size#how-to-fix</t>
  </si>
  <si>
    <t>Estendi il padding o usa un contenitore cliccabile più grande per rispettare la dimensione minima.</t>
  </si>
  <si>
    <t>https://docs.deque.com/devtools-mobile/2024.9.18/en/android-touch-target-spacing#how-to-fix</t>
  </si>
  <si>
    <t>Aggiungi margini o padding di almeno 8dp tra elementi interattivi adiacenti.</t>
  </si>
  <si>
    <t>https://docs.deque.com/devtools-mobile/2024.2.14/en/android-focusable-text#how-to-fix</t>
  </si>
  <si>
    <t>Rimuovi android:focusable="true" dal testo statico non interattivo.</t>
  </si>
  <si>
    <t>https://docs.deque.com/devtools-mobile/2024.9.18/en/android-color-contrast#how-to-fix</t>
  </si>
  <si>
    <t>Usa colori con contrasto minimo 4.5:1 (o 3:1 per testi grandi), come in WCAG.</t>
  </si>
  <si>
    <t>https://docs.deque.com/devtools-mobile/2024.2.14/en/android-edit-text-name#how-to-fix</t>
  </si>
  <si>
    <t>Usa android:hint oppure associa una TextView con android:labelFor.</t>
  </si>
  <si>
    <t>https://docs.deque.com/devtools-mobile/2024.2.14/en/android-checkbox-name#how-to-fix</t>
  </si>
  <si>
    <t>Aggiungi un’etichetta visibile e/o android:contentDescription.</t>
  </si>
  <si>
    <t>captions-missing</t>
  </si>
  <si>
    <t>Pubblico Domande frequenti - Video.txt</t>
  </si>
  <si>
    <t>Video</t>
  </si>
  <si>
    <t>Visualizzando il video su mobile, i sottotitoli non sono presenti</t>
  </si>
  <si>
    <t>MAD001</t>
  </si>
  <si>
    <t>Deaf</t>
  </si>
  <si>
    <t>I sottotitoli non sono disponibili per i contenuti multimediali registrati</t>
  </si>
  <si>
    <t>I sottotitoli non sono disponibili per i file multimediali registrati [Ulteriori informazioni] (https://docs.deque.com/issue-help/1.0.0/en/captions-missing)</t>
  </si>
  <si>
    <t>Risolvi questo problema aggiungendo didascalie complete, accurate e sincronizzate al contenuto multimediale.</t>
  </si>
  <si>
    <t>Talkback</t>
  </si>
  <si>
    <t xml:space="preserve">Nello spazio "spedizione nazionale" (Privata Spedisci) il quadrato a DX invece di leggere "spedizione nazionale" legge"link visitato"  </t>
  </si>
  <si>
    <t>Dopo la lattura del titolo nella barra gialla "IndaBox ritiriamo pacchi al posto tuo" legge Visualizzazzione immagine (Home privata) - Visualizzazzione immagine</t>
  </si>
  <si>
    <t>Annuncio errato</t>
  </si>
  <si>
    <t>Nella home privata legge Parti in lingua non italiana - Home privata, lettura generale</t>
  </si>
  <si>
    <t>Al voice over non viene indicato il linguaggio corretto per la parola (https://www.w3.org/WAI/WCAG21/quickref/#language-of-parts)</t>
  </si>
  <si>
    <t>MAD002</t>
  </si>
  <si>
    <t>MAD003</t>
  </si>
  <si>
    <t>Username</t>
  </si>
  <si>
    <t>Non ti ricordi la password, legge 2 di 2</t>
  </si>
  <si>
    <t>scopri come funzion indabox, esegue lo spelling della parola indabox</t>
  </si>
  <si>
    <t>Elementi irrilevanti</t>
  </si>
  <si>
    <t>dopo la lettura del link "accessibilità" legge un elemento nascosto</t>
  </si>
  <si>
    <t>MAD004</t>
  </si>
  <si>
    <t>MAD005</t>
  </si>
  <si>
    <t>MAD006</t>
  </si>
  <si>
    <t>MAD007</t>
  </si>
  <si>
    <t>MAD008</t>
  </si>
  <si>
    <t>MAD009</t>
  </si>
  <si>
    <t>MAD010</t>
  </si>
  <si>
    <t>MAD011</t>
  </si>
  <si>
    <t>talkback non legge le immagini relative alle tariffe nazionali e internazionali</t>
  </si>
  <si>
    <t>fa lo spelling di "Modalità di pagamento"</t>
  </si>
  <si>
    <t>il link "https://www.indox.it/hai-un-bar" non è etichettato come link</t>
  </si>
  <si>
    <t>indabox legge male gli orari di apertura</t>
  </si>
  <si>
    <t>MAD012</t>
  </si>
  <si>
    <t>MAD013</t>
  </si>
  <si>
    <t>MAD014</t>
  </si>
  <si>
    <t>MAD015</t>
  </si>
  <si>
    <t>Blind;Cognitive;Low Vision</t>
  </si>
  <si>
    <t>Talkback legge in maniera errata un elemento(https://www.w3.org/WAI/WCAG21/Understanding/name-role-value)</t>
  </si>
  <si>
    <t>Blind;Low Vision; Cognitive</t>
  </si>
  <si>
    <t>VoiceOver legge elementi irrilevanti(https://www.w3.org/WAI/WCAG22/Understanding/info-and-relationships.html)</t>
  </si>
  <si>
    <t>Pagine non raggiungibili da Talkback (https://www.w3.org/WAI/WCAG21/quickref/#images-of-text)</t>
  </si>
  <si>
    <t>Etichetta elemento mancante (https://support.google.com/accessibility/android/answer/7158690?sjid=12879261749095892834-EU)</t>
  </si>
  <si>
    <t>Fornire informazioni su ruolo, stato e valore su tutti i componenti dell'interfaccia utente</t>
  </si>
  <si>
    <t>Specificare la lingua corretta per parole o frasi che differiscono dalla lingua principale dell’app. In Android, utilizzare l'attributo android:contentDescription con la lingua corretta.</t>
  </si>
  <si>
    <t>Impostare l'attributo "Aria-hidden" a true per nascondere un elemnto al VoiceOver</t>
  </si>
  <si>
    <t>Assicurarsi che tutte le pagine siano navigabili tramite focus accessibile. Aggiungere proprietà focusable agli elementi non raggiungibili e verificare la navigazione con Talkback.</t>
  </si>
  <si>
    <t>In Android, assegna una contentDescription a ogni immagine significativa, così che i lettori di schermo possano identificarla. Per immagini decorative, rendile non focalizzabili per evitare confusione negli utenti con disabilità visive.  Su iOS, assicurati che le immagini informative abbiano un’etichetta descrittiva tramite l'attributo accessibilityLabel, rendendole accessibili agli screen reader. Per le immagini decorative, imposta isAccessibilityElement su false</t>
  </si>
  <si>
    <t>App IndaBox Android</t>
  </si>
  <si>
    <t>https://play.google.com/store/search?q=indabox&amp;c=apps&amp;hl=it</t>
  </si>
  <si>
    <t>https://posteitaliane.sharepoint.com/:x:/r/teams/ACCESSIBILITRISULTATIVERIFICHETECNICHE-DIGITAL_APP/Shared%20Documents/DIGITAL_APP/INDABOX/LOG/Log%20Android.xlsx?d=wab03158ff1604225bf629c54ace00e42&amp;csf=1&amp;web=1&amp;e=L4CRfw</t>
  </si>
  <si>
    <t>Identificativo in relazione  </t>
  </si>
  <si>
    <t>Numero ticket  </t>
  </si>
  <si>
    <t>Priorità  </t>
  </si>
  <si>
    <t>Servizio digitale / pagina  </t>
  </si>
  <si>
    <t>Requisito (criterio) violato  </t>
  </si>
  <si>
    <t>Errore  </t>
  </si>
  <si>
    <t>Soluzione  </t>
  </si>
  <si>
    <t>Link screenshot / video  </t>
  </si>
  <si>
    <t>(#AAD001)</t>
  </si>
  <si>
    <t>001 - Contrasto del testo -</t>
  </si>
  <si>
    <t>001 - Usa colori con un contrasto minimo di 4.5:1 per il testo normale e 3:1 per il testo grande. Controlla con strumenti come WebAIM o il contrast checker di Material Design.</t>
  </si>
  <si>
    <t>001 - https://axe-mobile.deque.com/scan?userId=747da6b3-5f03-493b-bc9b-3a10276b7d6b&amp;packageName=com.android.chrome&amp;resultId=01987498-918f-7639-bf08-09d26a0751d4</t>
  </si>
  <si>
    <t>001 - https://axe-mobile.deque.com/scan?userId=747da6b3-5f03-493b-bc9b-3a10276b7d6b&amp;packageName=com.android.chrome&amp;resultId=01987498-f715-719a-bc64-9e610b8007d0</t>
  </si>
  <si>
    <t>(#AAD014)</t>
  </si>
  <si>
    <t>(#AAD684)</t>
  </si>
  <si>
    <t>001 - ScreenOrientation - Le visualizzazioni devono essere conformi all'orientamento di visualizzazione preferito dall'utente. [Per saperne di più] (https://docs.deque.com/devtools-mobile/2024.2.14/en/android-screen-orientation)</t>
  </si>
  <si>
    <t>001 - Rimuovi android:screenOrientation="portrait" per supportare sia landscape che portrait, salvo che non sia un requisito.</t>
  </si>
  <si>
    <t>001 - LabelInName - Una vista focalizzabile accessibile deve garantire che il nome sia incluso nell'etichetta visibile. [Per saperne di più] (https://docs.deque.com/devtools-mobile/2024.2.14/en/android-label-in-name)</t>
  </si>
  <si>
    <t>001 - Assicurati che contentDescription o labelFor contengano l’etichetta visibile dell’elemento.</t>
  </si>
  <si>
    <t>(#AAD690)</t>
  </si>
  <si>
    <t>001 - FocusableText - Le visualizzazioni contenenti testo devono essere attivabili per le tecnologie per l'accesso facilitato, ad esempio TalkBack. [Per saperne di più] (https://docs.deque.com/devtools-mobile/2024.2.14/en/android-focusable-text)</t>
  </si>
  <si>
    <t>001 - Rimuovi android:focusable="true" dal testo statico non interattivo.</t>
  </si>
  <si>
    <t>(#AAD712)</t>
  </si>
  <si>
    <t>(#AAD713)</t>
  </si>
  <si>
    <t>(#AAD717)</t>
  </si>
  <si>
    <t>(#AAD1979)</t>
  </si>
  <si>
    <t>001 - EditTextName - Gli elementi di input di testo devono avere un nome accessibile disponibile per le tecnologie assistive come TalkBack e Voice Access. [Per saperne di più] (https://docs.deque.com/devtools-mobile/2024.2.14/en/android-edit-text-name)_x000D_
002 - CheckBoxName - Qualsiasi elemento CheckBox deve avere un nome accessibile disponibile per le tecnologie assistive come TalkBack e Voice Access. [Per saperne di più] (https://docs.deque.com/devtools-mobile/2024.2.14/en/android-checkbox-name)_x000D_
003 - Annuncio errato - Talkback legge in maniera errata un elemento(https://www.w3.org/WAI/WCAG21/Understanding/name-role-value)</t>
  </si>
  <si>
    <t>001 - Usa android:hint oppure associa una TextView con android:labelFor._x000D_
002 - Aggiungi un’etichetta visibile e/o android:contentDescription._x000D_
003 - Fornire informazioni su ruolo, stato e valore su tutti i componenti dell'interfaccia utente</t>
  </si>
  <si>
    <t>001 - https://axe-mobile.deque.com/scan?userId=747da6b3-5f03-493b-bc9b-3a10276b7d6b&amp;packageName=com.android.chrome&amp;resultId=019874b6-b4db-71cf-b61c-3f04f6ecb1d6_x000D_
002 - https://axe-mobile.deque.com/scan?userId=747da6b3-5f03-493b-bc9b-3a10276b7d6b&amp;packageName=com.android.chrome&amp;resultId=019874b6-b4db-71cf-b61c-3f04f6ecb1d6</t>
  </si>
  <si>
    <t>10.1.2.2</t>
  </si>
  <si>
    <t>(#MAD009)</t>
  </si>
  <si>
    <t>001 - Elementi irrilevanti - VoiceOver legge elementi irrilevanti(https://www.w3.org/WAI/WCAG22/Understanding/info-and-relationships.html)</t>
  </si>
  <si>
    <t>001 - Impostare l'attributo "Aria-hidden" a true per nascondere un elemnto al VoiceOver</t>
  </si>
  <si>
    <t>11.1.4.3.1</t>
  </si>
  <si>
    <t>11.2.5.8.1</t>
  </si>
  <si>
    <t>11.1.3.4.1</t>
  </si>
  <si>
    <t>11.2.5.3.1</t>
  </si>
  <si>
    <t>11.2.5.5.1</t>
  </si>
  <si>
    <t>11.1.3.2.1</t>
  </si>
  <si>
    <t>11.3.1.2.1</t>
  </si>
  <si>
    <t>11.1.4.5.1</t>
  </si>
  <si>
    <t>11.1.4.3.1S002 Registrazione</t>
  </si>
  <si>
    <t xml:space="preserve">APP INDABOX ANDROID - 11.1.4.3.1 Contrasto (minimo) - S002 Registrazione: (#AAD001)_x000D_
S002 Registrazione_x000D_
Requisito WCAG: 1.4.3_x000D_
Disabilità afflitte: Colorblindness;Low Vision_x000D_
Impatto Utente: 2 - Serious_x000D_
_x000D_
Descrizione_x000D_
001 - Contrasto del testo -_x000D_
_x000D_
Esempio di violazione individuata sull'oggetto:_x000D_
001 - https://drive.google.com/file/d/1Ky3onw1yTzntxdtp2e6NbCHhxzGdkenw/view?usp=drive_link con selettore [19,571][1061,838]_x000D_
_x000D_
Possibile Metodologia Risolutiva:_x000D_
001 - Usa colori con un contrasto minimo di 4.5:1 per il testo normale e 3:1 per il testo grande. Controlla con strumenti come WebAIM o il contrast checker di Material Design._x000D_
_x000D_
Occorrenze rilevate: 1_x000D_
_x000D_
Link al dettaglio requisito WCAG: https://www.w3.org/WAI/WCAG21/quickref/_x000D_
</t>
  </si>
  <si>
    <t>11.1.4.3.1S001 Accedi</t>
  </si>
  <si>
    <t xml:space="preserve">APP INDABOX ANDROID - 11.1.4.3.1 Contrasto (minimo) - S001 Accedi: (#AAD014)_x000D_
S001 Accedi_x000D_
Requisito WCAG: 1.4.3_x000D_
Disabilità afflitte: Colorblindness;Low Vision_x000D_
Impatto Utente: 2 - Serious_x000D_
_x000D_
Descrizione_x000D_
001 - Contrasto del testo -_x000D_
_x000D_
Esempio di violazione individuata sull'oggetto:_x000D_
001 - https://drive.google.com/file/d/1b3yG_Slc4Z8KE_PMwmczXyuudv_rPLY7/view?usp=drive_link con selettore [19,544][1061,810]_x000D_
_x000D_
Possibile Metodologia Risolutiva:_x000D_
001 - Usa colori con un contrasto minimo di 4.5:1 per il testo normale e 3:1 per il testo grande. Controlla con strumenti come WebAIM o il contrast checker di Material Design._x000D_
_x000D_
Occorrenze rilevate: 1_x000D_
_x000D_
Link al dettaglio requisito WCAG: https://www.w3.org/WAI/WCAG21/quickref/_x000D_
</t>
  </si>
  <si>
    <t>11.1.3.4.1S002 Registrazione</t>
  </si>
  <si>
    <t xml:space="preserve">APP INDABOX ANDROID - 11.1.3.4.1 Orientamento - S002 Registrazione: (#AAD684)_x000D_
S002 Registrazione_x000D_
Requisito WCAG: 1.3.4_x000D_
Disabilità afflitte: Cognitive;Low Vision;Mobility_x000D_
Impatto Utente: 2 - Serious_x000D_
_x000D_
Descrizione_x000D_
001 - ScreenOrientation - Le visualizzazioni devono essere conformi all'orientamento di visualizzazione preferito dall'utente. [Per saperne di più] (https://docs.deque.com/devtools-mobile/2024.2.14/en/android-screen-orientation)_x000D_
_x000D_
Esempio di violazione individuata sull'oggetto:_x000D_
001 - con selettore No ID Available_x000D_
_x000D_
Dettaglio + screenshot (accedere con le seguenti credenziali: user, axeposte@gmail.com; password, Poste2024!)_x000D_
001 - https://axe-mobile.deque.com/scan?userId=747da6b3-5f03-493b-bc9b-3a10276b7d6b&amp;packageName=com.android.chrome&amp;resultId=01987498-918f-7639-bf08-09d26a0751d4_x000D_
_x000D_
Possibile Metodologia Risolutiva:_x000D_
001 - Rimuovi android:screenOrientation="portrait" per supportare sia landscape che portrait, salvo che non sia un requisito._x000D_
_x000D_
Occorrenze rilevate: 1_x000D_
_x000D_
Link al dettaglio requisito WCAG: https://www.w3.org/WAI/WCAG21/quickref/_x000D_
</t>
  </si>
  <si>
    <t>11.1.3.2.1S002 Registrazione</t>
  </si>
  <si>
    <t xml:space="preserve">APP INDABOX ANDROID - 11.1.3.2.1 Sequenza significativa - S002 Registrazione: (#AAD690)_x000D_
S002 Registrazione_x000D_
Requisito WCAG: 1.3.2_x000D_
Disabilità afflitte: Blind;Cognitive;Low Vision;Mobility_x000D_
Impatto Utente: 1 - Critical_x000D_
_x000D_
Descrizione_x000D_
001 - FocusableText - Le visualizzazioni contenenti testo devono essere attivabili per le tecnologie per l'accesso facilitato, ad esempio TalkBack. [Per saperne di più] (https://docs.deque.com/devtools-mobile/2024.2.14/en/android-focusable-text)_x000D_
_x000D_
Esempio di violazione individuata sull'oggetto:_x000D_
001 - con selettore No ID Available_x000D_
_x000D_
Dettaglio + screenshot (accedere con le seguenti credenziali: user, axeposte@gmail.com; password, Poste2024!)_x000D_
001 - https://axe-mobile.deque.com/scan?userId=747da6b3-5f03-493b-bc9b-3a10276b7d6b&amp;packageName=com.android.chrome&amp;resultId=01987498-918f-7639-bf08-09d26a0751d4_x000D_
_x000D_
Possibile Metodologia Risolutiva:_x000D_
001 - Rimuovi android:focusable="true" dal testo statico non interattivo._x000D_
_x000D_
Occorrenze rilevate: 1_x000D_
_x000D_
Link al dettaglio requisito WCAG: https://www.w3.org/WAI/WCAG21/quickref/_x000D_
</t>
  </si>
  <si>
    <t>11.1.3.4.1S001 Accedi</t>
  </si>
  <si>
    <t xml:space="preserve">APP INDABOX ANDROID - 11.1.3.4.1 Orientamento - S001 Accedi: (#AAD712)_x000D_
S001 Accedi_x000D_
Requisito WCAG: 1.3.4_x000D_
Disabilità afflitte: Cognitive;Low Vision;Mobility_x000D_
Impatto Utente: 2 - Serious_x000D_
_x000D_
Descrizione_x000D_
001 - ScreenOrientation - Le visualizzazioni devono essere conformi all'orientamento di visualizzazione preferito dall'utente. [Per saperne di più] (https://docs.deque.com/devtools-mobile/2024.2.14/en/android-screen-orientation)_x000D_
_x000D_
Esempio di violazione individuata sull'oggetto:_x000D_
001 - con selettore No ID Available_x000D_
_x000D_
Dettaglio + screenshot (accedere con le seguenti credenziali: user, axeposte@gmail.com; password, Poste2024!)_x000D_
001 - https://axe-mobile.deque.com/scan?userId=747da6b3-5f03-493b-bc9b-3a10276b7d6b&amp;packageName=com.android.chrome&amp;resultId=01987498-f715-719a-bc64-9e610b8007d0_x000D_
_x000D_
Possibile Metodologia Risolutiva:_x000D_
001 - Rimuovi android:screenOrientation="portrait" per supportare sia landscape che portrait, salvo che non sia un requisito._x000D_
_x000D_
Occorrenze rilevate: 1_x000D_
_x000D_
Link al dettaglio requisito WCAG: https://www.w3.org/WAI/WCAG21/quickref/_x000D_
</t>
  </si>
  <si>
    <t>11.2.5.3.1S001 Accedi</t>
  </si>
  <si>
    <t xml:space="preserve">APP INDABOX ANDROID - 11.2.5.3.1 Etichetta nel nome - S001 Accedi: (#AAD713)_x000D_
S001 Accedi_x000D_
Requisito WCAG: 2.5.3_x000D_
Disabilità afflitte: Blind;Deafblind;Mobility_x000D_
Impatto Utente: 2 - Serious_x000D_
_x000D_
Descrizione_x000D_
001 - LabelInName - Una vista focalizzabile accessibile deve garantire che il nome sia incluso nell'etichetta visibile. [Per saperne di più] (https://docs.deque.com/devtools-mobile/2024.2.14/en/android-label-in-name)_x000D_
_x000D_
Esempio di violazione individuata sull'oggetto:_x000D_
001 - con selettore logo_x000D_
_x000D_
Dettaglio + screenshot (accedere con le seguenti credenziali: user, axeposte@gmail.com; password, Poste2024!)_x000D_
001 - https://axe-mobile.deque.com/scan?userId=747da6b3-5f03-493b-bc9b-3a10276b7d6b&amp;packageName=com.android.chrome&amp;resultId=01987498-f715-719a-bc64-9e610b8007d0_x000D_
_x000D_
Possibile Metodologia Risolutiva:_x000D_
001 - Assicurati che contentDescription o labelFor contengano l’etichetta visibile dell’elemento._x000D_
_x000D_
Occorrenze rilevate: 1_x000D_
_x000D_
Link al dettaglio requisito WCAG: https://www.w3.org/WAI/WCAG21/quickref/_x000D_
</t>
  </si>
  <si>
    <t>11.1.3.2.1S001 Accedi</t>
  </si>
  <si>
    <t xml:space="preserve">APP INDABOX ANDROID - 11.1.3.2.1 Sequenza significativa - S001 Accedi: (#AAD717)_x000D_
S001 Accedi_x000D_
Requisito WCAG: 1.3.2_x000D_
Disabilità afflitte: Blind;Cognitive;Low Vision;Mobility_x000D_
Impatto Utente: 1 - Critical_x000D_
_x000D_
Descrizione_x000D_
001 - FocusableText - Le visualizzazioni contenenti testo devono essere attivabili per le tecnologie per l'accesso facilitato, ad esempio TalkBack. [Per saperne di più] (https://docs.deque.com/devtools-mobile/2024.2.14/en/android-focusable-text)_x000D_
_x000D_
Esempio di violazione individuata sull'oggetto:_x000D_
001 - con selettore No ID Available_x000D_
_x000D_
Dettaglio + screenshot (accedere con le seguenti credenziali: user, axeposte@gmail.com; password, Poste2024!)_x000D_
001 - https://axe-mobile.deque.com/scan?userId=747da6b3-5f03-493b-bc9b-3a10276b7d6b&amp;packageName=com.android.chrome&amp;resultId=01987498-f715-719a-bc64-9e610b8007d0_x000D_
_x000D_
Possibile Metodologia Risolutiva:_x000D_
001 - Rimuovi android:focusable="true" dal testo statico non interattivo._x000D_
_x000D_
Occorrenze rilevate: 1_x000D_
_x000D_
Link al dettaglio requisito WCAG: https://www.w3.org/WAI/WCAG21/quickref/_x000D_
</t>
  </si>
  <si>
    <t>11.4.1.2.1S001 Accedi</t>
  </si>
  <si>
    <t xml:space="preserve">APP INDABOX ANDROID - 11.4.1.2.1 Nome, ruolo, valore - S001 Accedi: (#AAD1979)_x000D_
S001 Accedi_x000D_
Requisito WCAG: 4.1.2_x000D_
Disabilità afflitte: Blind;Low Vision;Mobility_x000D_
Impatto Utente: 3 - Moderate_x000D_
_x000D_
Descrizione_x000D_
001 - EditTextName - Gli elementi di input di testo devono avere un nome accessibile disponibile per le tecnologie assistive come TalkBack e Voice Access. [Per saperne di più] (https://docs.deque.com/devtools-mobile/2024.2.14/en/android-edit-text-name)_x000D_
002 - CheckBoxName - Qualsiasi elemento CheckBox deve avere un nome accessibile disponibile per le tecnologie assistive come TalkBack e Voice Access. [Per saperne di più] (https://docs.deque.com/devtools-mobile/2024.2.14/en/android-checkbox-name)_x000D_
003 - Annuncio errato - Talkback legge in maniera errata un elemento(https://www.w3.org/WAI/WCAG21/Understanding/name-role-value)_x000D_
_x000D_
Esempio di violazione individuata sull'oggetto:_x000D_
001 - con selettore No ID Available_x000D_
002 - con selettore No ID Available_x000D_
003 - Accedi con Google con selettore_x000D_
_x000D_
Dettaglio + screenshot (accedere con le seguenti credenziali: user, axeposte@gmail.com; password, Poste2024!)_x000D_
001 - https://axe-mobile.deque.com/scan?userId=747da6b3-5f03-493b-bc9b-3a10276b7d6b&amp;packageName=com.android.chrome&amp;resultId=019874b6-b4db-71cf-b61c-3f04f6ecb1d6_x000D_
002 - https://axe-mobile.deque.com/scan?userId=747da6b3-5f03-493b-bc9b-3a10276b7d6b&amp;packageName=com.android.chrome&amp;resultId=019874b6-b4db-71cf-b61c-3f04f6ecb1d6_x000D_
_x000D_
Possibile Metodologia Risolutiva:_x000D_
001 - Usa android:hint oppure associa una TextView con android:labelFor._x000D_
002 - Aggiungi un’etichetta visibile e/o android:contentDescription._x000D_
003 - Fornire informazioni su ruolo, stato e valore su tutti i componenti dell'interfaccia utente_x000D_
_x000D_
Occorrenze rilevate: 3_x000D_
_x000D_
Link al dettaglio requisito WCAG: https://www.w3.org/WAI/WCAG21/quickref/_x000D_
</t>
  </si>
  <si>
    <t>11.1.3.1.1S001 Accedi</t>
  </si>
  <si>
    <t xml:space="preserve">APP INDABOX ANDROID - 11.1.3.1.1 Informazioni e correlazioni - S001 Accedi: (#MAD009)_x000D_
S001 Accedi_x000D_
Requisito WCAG: 1.3.1_x000D_
Disabilità afflitte: Blind;Low Vision; Cognitive_x000D_
Impatto Utente: 2 - Serious_x000D_
_x000D_
Descrizione_x000D_
001 - Elementi irrilevanti - VoiceOver legge elementi irrilevanti(https://www.w3.org/WAI/WCAG22/Understanding/info-and-relationships.html)_x000D_
_x000D_
Esempio di violazione individuata sull'oggetto:_x000D_
001 - dopo la lettura del link "accessibilità" legge un elemento nascosto con selettore_x000D_
_x000D_
Possibile Metodologia Risolutiva:_x000D_
001 - Impostare l'attributo "Aria-hidden" a true per nascondere un elemnto al VoiceOver_x000D_
_x000D_
Occorrenze rilevate: 1_x000D_
_x000D_
Link al dettaglio requisito WCAG: https://www.w3.org/WAI/WCAG21/quickref/_x000D_
</t>
  </si>
  <si>
    <t>Etichette di riga</t>
  </si>
  <si>
    <t>Totale complessivo</t>
  </si>
  <si>
    <t>Conteggio di ID Silk</t>
  </si>
  <si>
    <t>AP</t>
  </si>
  <si>
    <t>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</si>
</sst>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u/>
      <sz val="11"/>
      <color theme="10"/>
      <name val="Calibri"/>
      <family val="2"/>
      <scheme val="minor"/>
    </font>
    <font>
      <sz val="11"/>
      <name val="Calibri"/>
      <family val="2"/>
      <scheme val="minor"/>
    </font>
    <font>
      <b/>
      <sz val="11"/>
      <color rgb="FFFFFFFF"/>
      <name val="Calibri"/>
      <family val="2"/>
    </font>
    <font>
      <sz val="11"/>
      <color rgb="FF000000"/>
      <name val="Calibri"/>
      <family val="2"/>
      <scheme val="minor"/>
    </font>
    <font>
      <sz val="11"/>
      <color rgb="FF212121"/>
      <name val="Calibri"/>
      <family val="2"/>
      <scheme val="minor"/>
    </font>
    <font>
      <sz val="11"/>
      <color indexed="8"/>
      <name val="Calibri"/>
      <family val="2"/>
      <scheme val="minor"/>
    </font>
    <font>
      <b/>
      <sz val="10"/>
      <color rgb="FF333333"/>
      <name val="Segoe U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rgb="FFC00000"/>
        <bgColor rgb="FF000000"/>
      </patternFill>
    </fill>
    <fill>
      <patternFill patternType="solid">
        <fgColor theme="4"/>
        <bgColor rgb="FF000000"/>
      </patternFill>
    </fill>
    <fill>
      <patternFill patternType="solid">
        <fgColor theme="2"/>
        <bgColor indexed="64"/>
      </patternFill>
    </fill>
    <fill>
      <patternFill patternType="solid">
        <fgColor theme="9" tint="-0.249977111117893"/>
        <bgColor indexed="64"/>
      </patternFill>
    </fill>
    <fill>
      <patternFill patternType="solid">
        <fgColor rgb="FFFFC000"/>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right/>
      <top style="thin">
        <color auto="1"/>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thin">
        <color auto="1"/>
      </right>
      <top style="medium">
        <color indexed="64"/>
      </top>
      <bottom/>
      <diagonal/>
    </border>
    <border>
      <left style="thin">
        <color theme="4" tint="0.39997558519241921"/>
      </left>
      <right style="thin">
        <color theme="0"/>
      </right>
      <top style="thin">
        <color theme="0"/>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xf numFmtId="0" fontId="19" fillId="0" borderId="0" applyNumberFormat="0" applyFill="0" applyBorder="0" applyAlignment="0" applyProtection="0"/>
  </cellStyleXfs>
  <cellXfs count="57">
    <xf numFmtId="0" fontId="0" fillId="0" borderId="0" xfId="0"/>
    <xf numFmtId="0" fontId="0" fillId="0" borderId="0" xfId="0" applyAlignment="1">
      <alignment horizontal="center"/>
    </xf>
    <xf numFmtId="0" fontId="16" fillId="0" borderId="0" xfId="0" applyFont="1"/>
    <xf numFmtId="0" fontId="0" fillId="0" borderId="0" xfId="0" applyAlignment="1">
      <alignment wrapText="1"/>
    </xf>
    <xf numFmtId="0" fontId="13" fillId="33" borderId="14" xfId="0" applyFont="1" applyFill="1" applyBorder="1" applyAlignment="1">
      <alignment wrapText="1"/>
    </xf>
    <xf numFmtId="0" fontId="22" fillId="0" borderId="16" xfId="0" applyFont="1" applyBorder="1" applyAlignment="1">
      <alignment vertical="center"/>
    </xf>
    <xf numFmtId="0" fontId="22" fillId="0" borderId="17" xfId="0" applyFont="1" applyBorder="1" applyAlignment="1">
      <alignment vertical="center"/>
    </xf>
    <xf numFmtId="0" fontId="22" fillId="0" borderId="19" xfId="0" applyFont="1" applyBorder="1" applyAlignment="1">
      <alignment vertical="center"/>
    </xf>
    <xf numFmtId="0" fontId="22" fillId="0" borderId="21" xfId="0" applyFont="1" applyBorder="1" applyAlignment="1">
      <alignment vertical="center"/>
    </xf>
    <xf numFmtId="0" fontId="22" fillId="0" borderId="23" xfId="0" applyFont="1" applyBorder="1" applyAlignment="1">
      <alignment vertical="center"/>
    </xf>
    <xf numFmtId="0" fontId="21" fillId="34" borderId="0" xfId="0" applyFont="1" applyFill="1"/>
    <xf numFmtId="0" fontId="21" fillId="34" borderId="0" xfId="0" applyFont="1" applyFill="1" applyAlignment="1">
      <alignment horizontal="left"/>
    </xf>
    <xf numFmtId="0" fontId="21" fillId="35" borderId="0" xfId="0" applyFont="1" applyFill="1"/>
    <xf numFmtId="0" fontId="0" fillId="0" borderId="0" xfId="0" applyAlignment="1">
      <alignment vertical="center"/>
    </xf>
    <xf numFmtId="0" fontId="13" fillId="33" borderId="13" xfId="0" applyFont="1" applyFill="1" applyBorder="1" applyAlignment="1">
      <alignment horizontal="center"/>
    </xf>
    <xf numFmtId="0" fontId="0" fillId="0" borderId="0" xfId="0" applyAlignment="1">
      <alignment vertical="center" wrapText="1"/>
    </xf>
    <xf numFmtId="0" fontId="13" fillId="37" borderId="13" xfId="0" applyFont="1" applyFill="1" applyBorder="1" applyAlignment="1">
      <alignment horizontal="center" vertical="center" wrapText="1"/>
    </xf>
    <xf numFmtId="0" fontId="13" fillId="38" borderId="13" xfId="0" applyFont="1" applyFill="1" applyBorder="1" applyAlignment="1">
      <alignment horizontal="center"/>
    </xf>
    <xf numFmtId="0" fontId="1" fillId="0" borderId="14" xfId="0" applyFont="1" applyBorder="1" applyAlignment="1">
      <alignment vertical="center"/>
    </xf>
    <xf numFmtId="0" fontId="0" fillId="0" borderId="26" xfId="0" applyBorder="1" applyAlignment="1">
      <alignment horizontal="center" vertical="center"/>
    </xf>
    <xf numFmtId="0" fontId="0" fillId="0" borderId="14" xfId="0" applyBorder="1" applyAlignment="1">
      <alignment horizontal="center" vertical="center"/>
    </xf>
    <xf numFmtId="0" fontId="1" fillId="23" borderId="0" xfId="32" applyAlignment="1">
      <alignment vertical="center"/>
    </xf>
    <xf numFmtId="0" fontId="1" fillId="0" borderId="12" xfId="0" applyFont="1" applyBorder="1" applyAlignment="1">
      <alignment vertical="center"/>
    </xf>
    <xf numFmtId="0" fontId="0" fillId="0" borderId="15" xfId="0" applyBorder="1" applyAlignment="1">
      <alignment horizontal="center" vertical="center"/>
    </xf>
    <xf numFmtId="0" fontId="0" fillId="0" borderId="12" xfId="0" applyBorder="1" applyAlignment="1">
      <alignment horizontal="center" vertical="center"/>
    </xf>
    <xf numFmtId="0" fontId="1" fillId="0" borderId="11" xfId="0" applyFont="1" applyBorder="1" applyAlignment="1">
      <alignment vertical="center"/>
    </xf>
    <xf numFmtId="0" fontId="0" fillId="0" borderId="12" xfId="0" applyBorder="1" applyAlignment="1">
      <alignment vertical="center"/>
    </xf>
    <xf numFmtId="0" fontId="0" fillId="0" borderId="11" xfId="0" applyBorder="1" applyAlignment="1">
      <alignment vertical="center"/>
    </xf>
    <xf numFmtId="0" fontId="1" fillId="23" borderId="0" xfId="32" applyAlignment="1">
      <alignment horizontal="center" vertical="center"/>
    </xf>
    <xf numFmtId="0" fontId="0" fillId="0" borderId="25"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left" vertical="center"/>
    </xf>
    <xf numFmtId="0" fontId="19" fillId="0" borderId="0" xfId="43" applyAlignment="1">
      <alignment horizontal="left" vertical="center"/>
    </xf>
    <xf numFmtId="0" fontId="22" fillId="0" borderId="24" xfId="0" applyFont="1" applyBorder="1" applyAlignment="1">
      <alignment vertical="center"/>
    </xf>
    <xf numFmtId="0" fontId="22" fillId="0" borderId="18" xfId="0" applyFont="1" applyBorder="1" applyAlignment="1">
      <alignment vertical="center"/>
    </xf>
    <xf numFmtId="0" fontId="19" fillId="0" borderId="21" xfId="43" applyBorder="1"/>
    <xf numFmtId="0" fontId="21" fillId="34" borderId="27" xfId="0" applyFont="1" applyFill="1" applyBorder="1"/>
    <xf numFmtId="0" fontId="21" fillId="34" borderId="27" xfId="0" applyFont="1" applyFill="1" applyBorder="1" applyAlignment="1">
      <alignment horizontal="center"/>
    </xf>
    <xf numFmtId="0" fontId="0" fillId="0" borderId="0" xfId="0" applyAlignment="1">
      <alignment horizontal="center" vertical="center"/>
    </xf>
    <xf numFmtId="0" fontId="21" fillId="34" borderId="28" xfId="0" applyFont="1" applyFill="1" applyBorder="1"/>
    <xf numFmtId="0" fontId="21" fillId="34" borderId="29" xfId="0" applyFont="1" applyFill="1" applyBorder="1"/>
    <xf numFmtId="0" fontId="16" fillId="0" borderId="0" xfId="0" applyFont="1" applyAlignment="1">
      <alignment vertical="center"/>
    </xf>
    <xf numFmtId="0" fontId="25" fillId="0" borderId="0" xfId="0" applyFont="1" applyAlignment="1">
      <alignment vertical="center"/>
    </xf>
    <xf numFmtId="0" fontId="23" fillId="0" borderId="0" xfId="0" applyFont="1" applyAlignment="1">
      <alignment vertical="center"/>
    </xf>
    <xf numFmtId="0" fontId="20" fillId="36" borderId="27" xfId="0" applyFont="1" applyFill="1" applyBorder="1"/>
    <xf numFmtId="0" fontId="20" fillId="36" borderId="10" xfId="0" applyFont="1" applyFill="1" applyBorder="1"/>
    <xf numFmtId="0" fontId="0" fillId="0" borderId="26" xfId="0" applyBorder="1"/>
    <xf numFmtId="0" fontId="0" fillId="0" borderId="31" xfId="0" applyBorder="1" applyAlignment="1">
      <alignment horizontal="left" vertical="center"/>
    </xf>
    <xf numFmtId="0" fontId="20" fillId="0" borderId="27" xfId="0" applyFont="1" applyBorder="1" applyAlignment="1">
      <alignment vertical="center"/>
    </xf>
    <xf numFmtId="0" fontId="19" fillId="0" borderId="0" xfId="43"/>
    <xf numFmtId="0" fontId="0" fillId="0" borderId="0" xfId="0" pivotButton="1"/>
    <xf numFmtId="0" fontId="0" fillId="0" borderId="0" xfId="0" applyAlignment="1">
      <alignment horizontal="left"/>
    </xf>
    <xf numFmtId="0" fontId="0" fillId="0" borderId="30" xfId="0" applyBorder="1" applyAlignment="1">
      <alignment horizontal="center" vertical="center"/>
    </xf>
    <xf numFmtId="0" fontId="0" fillId="0" borderId="22" xfId="0" applyBorder="1" applyAlignment="1">
      <alignment horizontal="center" vertical="center"/>
    </xf>
    <xf numFmtId="0" fontId="22" fillId="0" borderId="20" xfId="0" applyFont="1" applyBorder="1" applyAlignment="1">
      <alignment horizontal="left" vertical="center" wrapText="1"/>
    </xf>
    <xf numFmtId="0" fontId="22" fillId="0" borderId="22" xfId="0" applyFont="1" applyBorder="1" applyAlignment="1">
      <alignment horizontal="left" vertical="center" wrapText="1"/>
    </xf>
    <xf numFmtId="0" fontId="0" fillId="0" borderId="0" xfId="0" applyNumberFormat="1" applyAlignment="1"/>
  </cellXfs>
  <cellStyles count="44">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legamento ipertestuale" xfId="43" builtinId="8"/>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 2" xfId="42" xr:uid="{86D502C1-3074-4A08-AE91-AAD3BA02E768}"/>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80">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ont>
        <color rgb="FF9C0006"/>
      </font>
      <fill>
        <patternFill>
          <bgColor rgb="FFFFC7CE"/>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C00000"/>
        </patternFill>
      </fill>
      <alignment horizontal="center" vertical="bottom"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1212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font>
        <b/>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z val="10"/>
        <color rgb="FF333333"/>
        <name val="Segoe UI"/>
        <family val="2"/>
        <scheme val="none"/>
      </font>
      <numFmt numFmtId="0" formatCode="General"/>
      <fill>
        <patternFill patternType="none">
          <fgColor indexed="64"/>
          <bgColor auto="1"/>
        </patternFill>
      </fill>
      <alignment horizontal="general" vertical="center" textRotation="0" wrapText="0" indent="0" justifyLastLine="0" shrinkToFit="0" readingOrder="0"/>
    </dxf>
    <dxf>
      <font>
        <b/>
        <strike val="0"/>
        <outline val="0"/>
        <shadow val="0"/>
        <u val="none"/>
        <vertAlign val="baseline"/>
        <sz val="11"/>
        <name val="Calibri"/>
        <family val="2"/>
        <scheme val="minor"/>
      </font>
      <numFmt numFmtId="0" formatCode="General"/>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rgb="FF000000"/>
          <bgColor rgb="FFC00000"/>
        </patternFill>
      </fill>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fill>
        <patternFill patternType="none">
          <bgColor auto="1"/>
        </patternFill>
      </fill>
      <alignment horizontal="center" vertical="bottom" textRotation="0" wrapText="0" indent="0" justifyLastLine="0" shrinkToFit="0" readingOrder="0"/>
    </dxf>
    <dxf>
      <numFmt numFmtId="0" formatCode="General"/>
    </dxf>
    <dxf>
      <numFmt numFmtId="0" formatCode="General"/>
    </dxf>
    <dxf>
      <fill>
        <patternFill patternType="none">
          <bgColor auto="1"/>
        </patternFill>
      </fill>
    </dxf>
    <dxf>
      <fill>
        <patternFill patternType="none">
          <bgColor auto="1"/>
        </patternFill>
      </fill>
      <alignment horizontal="left"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outline="0">
        <left style="thin">
          <color theme="4" tint="0.39997558519241921"/>
        </left>
        <right style="thin">
          <color theme="0"/>
        </right>
        <top style="thin">
          <color theme="0"/>
        </top>
        <bottom style="thin">
          <color theme="0"/>
        </bottom>
      </border>
    </dxf>
    <dxf>
      <fill>
        <patternFill patternType="none">
          <bgColor auto="1"/>
        </patternFill>
      </fill>
      <alignment horizontal="center" vertical="bottom" textRotation="0" wrapText="0" indent="0" justifyLastLine="0" shrinkToFit="0" readingOrder="0"/>
    </dxf>
    <dxf>
      <fill>
        <patternFill patternType="none">
          <bgColor auto="1"/>
        </patternFill>
      </fill>
    </dxf>
    <dxf>
      <fill>
        <patternFill>
          <bgColor theme="2"/>
        </patternFill>
      </fill>
    </dxf>
    <dxf>
      <font>
        <b/>
        <i val="0"/>
        <color theme="0"/>
      </font>
      <fill>
        <patternFill>
          <bgColor rgb="FFC00000"/>
        </patternFill>
      </fill>
      <border>
        <left style="thin">
          <color auto="1"/>
        </left>
        <right style="thin">
          <color auto="1"/>
        </right>
        <top style="thin">
          <color auto="1"/>
        </top>
        <bottom style="thin">
          <color auto="1"/>
        </bottom>
      </border>
    </dxf>
    <dxf>
      <font>
        <color auto="1"/>
      </font>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Cl" pivot="0" count="3" xr9:uid="{00000000-0011-0000-FFFF-FFFF00000000}">
      <tableStyleElement type="wholeTable" dxfId="79"/>
      <tableStyleElement type="headerRow" dxfId="78"/>
      <tableStyleElement type="secondRowStripe" dxfId="77"/>
    </tableStyle>
    <tableStyle name="Invisible" pivot="0" table="0" count="0" xr9:uid="{E4FE437B-1A9C-4E92-89B9-D0D81CF896A0}"/>
  </tableStyles>
  <colors>
    <mruColors>
      <color rgb="FFFFDB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owerPivotData" Target="model/item.data"/></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6.642883912034" createdVersion="8" refreshedVersion="8" minRefreshableVersion="3" recordCount="50" xr:uid="{E43B384E-27FE-4B22-87F8-7276B33EAA80}">
  <cacheSource type="worksheet">
    <worksheetSource name="outTable"/>
  </cacheSource>
  <cacheFields count="12">
    <cacheField name="ID Silk" numFmtId="0">
      <sharedItems/>
    </cacheField>
    <cacheField name="Titolo" numFmtId="0">
      <sharedItems/>
    </cacheField>
    <cacheField name="Descrizione" numFmtId="0">
      <sharedItems longText="1"/>
    </cacheField>
    <cacheField name="Severity" numFmtId="0">
      <sharedItems/>
    </cacheField>
    <cacheField name="Identificativo in relazione  " numFmtId="0">
      <sharedItems/>
    </cacheField>
    <cacheField name="Numero ticket  " numFmtId="0">
      <sharedItems containsSemiMixedTypes="0" containsString="0" containsNumber="1" containsInteger="1" minValue="5109" maxValue="5158"/>
    </cacheField>
    <cacheField name="Priorità  " numFmtId="0">
      <sharedItems/>
    </cacheField>
    <cacheField name="Servizio digitale / pagina  " numFmtId="0">
      <sharedItems/>
    </cacheField>
    <cacheField name="Requisito (criterio) violato  " numFmtId="0">
      <sharedItems count="9">
        <s v="11.1.3.1.1"/>
        <s v="11.1.3.2.1"/>
        <s v="11.1.3.4.1"/>
        <s v="11.1.4.3.1"/>
        <s v="11.2.5.3.1"/>
        <s v="11.4.1.2.1"/>
        <s v="11.1.4.5.1"/>
        <s v="11.1.1.1.1"/>
        <s v="10.1.2.2"/>
      </sharedItems>
    </cacheField>
    <cacheField name="Errore  " numFmtId="0">
      <sharedItems longText="1"/>
    </cacheField>
    <cacheField name="Soluzione  " numFmtId="0">
      <sharedItems longText="1"/>
    </cacheField>
    <cacheField name="Link screenshot / video  " numFmtId="0">
      <sharedItems containsMixedTypes="1" containsNumber="1" containsInteger="1" minValue="0" maxValue="0"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9.594299189812" createdVersion="8" refreshedVersion="8" minRefreshableVersion="3" recordCount="2037" xr:uid="{41D3AC12-9D8E-44F7-AF93-E77389234E65}">
  <cacheSource type="worksheet">
    <worksheetSource name="Tabella4"/>
  </cacheSource>
  <cacheFields count="39">
    <cacheField name="ID Silk" numFmtId="0">
      <sharedItems count="68">
        <s v="11.1.4.3.1S002 Registrazione"/>
        <s v="11.2.5.8.1S002 Registrazione"/>
        <s v="11.2.5.8.1S001 Accedi"/>
        <s v="11.1.4.3.1S001 Accedi"/>
        <s v="11.1.4.3.1S003 Ritira (IndaBox Ritiro Pacchi)"/>
        <s v="11.2.5.8.1S003 Ritira (IndaBox Ritiro Pacchi)"/>
        <s v="11.1.4.3.1S007 Crediti Ritiro"/>
        <s v="11.1.4.3.1S004 Spedisci (IndaBox Spedizione Pacchi)"/>
        <s v="11.2.5.8.1S004 Spedisci (IndaBox Spedizione Pacchi)"/>
        <s v="11.1.4.3.1S008 Bonus"/>
        <s v="11.2.5.8.1S008 Bonus"/>
        <s v="11.2.5.8.1S007 Crediti Ritiro"/>
        <s v="11.1.4.3.1S009 FAQ"/>
        <s v="11.2.5.8.1S009 FAQ"/>
        <s v="11.1.4.3.1S006 Storico"/>
        <s v="11.2.5.8.1S006 Storico"/>
        <s v="11.1.4.3.1S010 Profilo"/>
        <s v="11.2.5.8.1S010 Profilo"/>
        <s v="11.1.3.4.1S002 Registrazione"/>
        <s v="11.2.5.3.1S002 Registrazione"/>
        <s v="11.2.5.5.1S002 Registrazione"/>
        <s v="11.1.3.2.1S002 Registrazione"/>
        <s v="11.1.3.4.1S001 Accedi"/>
        <s v="11.2.5.3.1S001 Accedi"/>
        <s v="11.2.5.5.1S001 Accedi"/>
        <s v="11.1.3.2.1S001 Accedi"/>
        <s v="11.1.3.4.1S003 Ritira (IndaBox Ritiro Pacchi)"/>
        <s v="11.2.5.3.1S003 Ritira (IndaBox Ritiro Pacchi)"/>
        <s v="11.2.5.5.1S003 Ritira (IndaBox Ritiro Pacchi)"/>
        <s v="11.1.3.2.1S003 Ritira (IndaBox Ritiro Pacchi)"/>
        <s v="11.1.3.4.1S007 Crediti Ritiro"/>
        <s v="11.2.5.3.1S007 Crediti Ritiro"/>
        <s v="11.1.3.2.1S007 Crediti Ritiro"/>
        <s v="11.1.3.4.1S008 Bonus"/>
        <s v="11.2.5.3.1S008 Bonus"/>
        <s v="11.1.3.2.1S008 Bonus"/>
        <s v="11.2.5.5.1S008 Bonus"/>
        <s v="11.2.5.5.1S007 Crediti Ritiro"/>
        <s v="11.1.3.4.1S004 Spedisci (IndaBox Spedizione Pacchi)"/>
        <s v="11.2.5.3.1S004 Spedisci (IndaBox Spedizione Pacchi)"/>
        <s v="11.1.3.2.1S004 Spedisci (IndaBox Spedizione Pacchi)"/>
        <s v="11.1.3.4.1S009 FAQ"/>
        <s v="11.2.5.3.1S009 FAQ"/>
        <s v="11.2.5.5.1S009 FAQ"/>
        <s v="11.1.3.2.1S009 FAQ"/>
        <s v="11.1.3.4.1S005 Preferiti"/>
        <s v="11.2.5.3.1S005 Preferiti"/>
        <s v="11.1.3.2.1S005 Preferiti"/>
        <s v="11.1.4.3.1S005 Preferiti"/>
        <s v="11.1.3.4.1S010 Profilo"/>
        <s v="11.2.5.3.1S010 Profilo"/>
        <s v="11.1.3.2.1S010 Profilo"/>
        <s v="11.4.1.2.1S010 Profilo"/>
        <s v="11.2.5.5.1S010 Profilo"/>
        <s v="11.4.1.2.1S004 Spedisci (IndaBox Spedizione Pacchi)"/>
        <s v="11.2.5.5.1S004 Spedisci (IndaBox Spedizione Pacchi)"/>
        <s v="11.1.3.4.1S006 Storico"/>
        <s v="11.2.5.3.1S006 Storico"/>
        <s v="11.1.3.2.1S006 Storico"/>
        <s v="11.4.1.2.1S009 FAQ"/>
        <s v="11.4.1.2.1S002 Registrazione"/>
        <s v="11.4.1.2.1S001 Accedi"/>
        <s v="10.1.2.2V001 Video tutorial"/>
        <s v="11.3.1.2.1S001 Accedi"/>
        <s v="11.1.3.1.1S001 Accedi"/>
        <s v="11.1.4.5.1S004 Spedisci (IndaBox Spedizione Pacchi)"/>
        <s v="11.1.1.1.1S008 Bonus"/>
        <s v="11.4.1.2.1S011 Supporto"/>
      </sharedItems>
    </cacheField>
    <cacheField name="subID" numFmtId="0">
      <sharedItems/>
    </cacheField>
    <cacheField name="#ID" numFmtId="0">
      <sharedItems/>
    </cacheField>
    <cacheField name="ID defectXsilk" numFmtId="0">
      <sharedItems/>
    </cacheField>
    <cacheField name="Componente" numFmtId="0">
      <sharedItems/>
    </cacheField>
    <cacheField name="Livello" numFmtId="0">
      <sharedItems/>
    </cacheField>
    <cacheField name="Criterio" numFmtId="0">
      <sharedItems/>
    </cacheField>
    <cacheField name="UNI CEI EN 301549" numFmtId="0">
      <sharedItems/>
    </cacheField>
    <cacheField name="User Impact" numFmtId="0">
      <sharedItems/>
    </cacheField>
    <cacheField name="Disabilities" numFmtId="0">
      <sharedItems/>
    </cacheField>
    <cacheField name="Titolo" numFmtId="0">
      <sharedItems/>
    </cacheField>
    <cacheField name="Descrizione" numFmtId="0">
      <sharedItems containsBlank="1" longText="1"/>
    </cacheField>
    <cacheField name="Rejected Element" numFmtId="0">
      <sharedItems containsBlank="1"/>
    </cacheField>
    <cacheField name="Detail" numFmtId="0">
      <sharedItems containsBlank="1"/>
    </cacheField>
    <cacheField name="Pagina" numFmtId="0">
      <sharedItems/>
    </cacheField>
    <cacheField name="Page ID" numFmtId="0">
      <sharedItems/>
    </cacheField>
    <cacheField name="Tool" numFmtId="0">
      <sharedItems containsBlank="1"/>
    </cacheField>
    <cacheField name="IssueID" numFmtId="0">
      <sharedItems containsBlank="1"/>
    </cacheField>
    <cacheField name="Items Explanation" numFmtId="0">
      <sharedItems containsBlank="1"/>
    </cacheField>
    <cacheField name="Soluzione note aggiuntive" numFmtId="0">
      <sharedItems longText="1"/>
    </cacheField>
    <cacheField name="Diffusione" numFmtId="0">
      <sharedItems containsSemiMixedTypes="0" containsString="0" containsNumber="1" containsInteger="1" minValue="0" maxValue="1254"/>
    </cacheField>
    <cacheField name="Servizio" numFmtId="0">
      <sharedItems/>
    </cacheField>
    <cacheField name="Share URL" numFmtId="0">
      <sharedItems containsBlank="1"/>
    </cacheField>
    <cacheField name="Severity" numFmtId="0">
      <sharedItems/>
    </cacheField>
    <cacheField name="Titolo Defect" numFmtId="0">
      <sharedItems/>
    </cacheField>
    <cacheField name="Description Defect" numFmtId="0">
      <sharedItems longText="1"/>
    </cacheField>
    <cacheField name="Colonna1" numFmtId="0">
      <sharedItems containsNonDate="0" containsString="0" containsBlank="1"/>
    </cacheField>
    <cacheField name="Colonna2" numFmtId="0">
      <sharedItems containsNonDate="0" containsString="0" containsBlank="1"/>
    </cacheField>
    <cacheField name="Colonna3" numFmtId="0">
      <sharedItems containsNonDate="0" containsString="0" containsBlank="1"/>
    </cacheField>
    <cacheField name="Colonna4" numFmtId="0">
      <sharedItems containsNonDate="0" containsString="0" containsBlank="1"/>
    </cacheField>
    <cacheField name="Caricato su Silk" numFmtId="0">
      <sharedItems containsMixedTypes="1" containsNumber="1" containsInteger="1" minValue="5109" maxValue="5158" count="51">
        <n v="5117"/>
        <e v="#N/A"/>
        <n v="5112"/>
        <n v="5122"/>
        <n v="5140"/>
        <n v="5126"/>
        <n v="5145"/>
        <n v="5149"/>
        <n v="5136"/>
        <n v="5154"/>
        <n v="5116"/>
        <n v="5118"/>
        <n v="5115"/>
        <n v="5111"/>
        <n v="5113"/>
        <n v="5110"/>
        <n v="5121"/>
        <n v="5123"/>
        <n v="5120"/>
        <n v="5139"/>
        <n v="5141"/>
        <n v="5138"/>
        <n v="5144"/>
        <n v="5146"/>
        <n v="5143"/>
        <n v="5125"/>
        <n v="5128"/>
        <n v="5124"/>
        <n v="5148"/>
        <n v="5150"/>
        <n v="5147"/>
        <n v="5131"/>
        <n v="5133"/>
        <n v="5130"/>
        <n v="5132"/>
        <n v="5153"/>
        <n v="5155"/>
        <n v="5152"/>
        <n v="5156"/>
        <n v="5129"/>
        <n v="5135"/>
        <n v="5137"/>
        <n v="5134"/>
        <n v="5151"/>
        <n v="5119"/>
        <n v="5114"/>
        <n v="5158"/>
        <n v="5109"/>
        <n v="5127"/>
        <n v="5142"/>
        <n v="5157"/>
      </sharedItems>
    </cacheField>
    <cacheField name="Testo silk" numFmtId="0">
      <sharedItems containsNonDate="0" containsString="0" containsBlank="1"/>
    </cacheField>
    <cacheField name="HC_01" numFmtId="0">
      <sharedItems containsNonDate="0" containsString="0" containsBlank="1"/>
    </cacheField>
    <cacheField name="HC_ID" numFmtId="0">
      <sharedItems/>
    </cacheField>
    <cacheField name="HC Desc" numFmtId="0">
      <sharedItems longText="1"/>
    </cacheField>
    <cacheField name="HC Viol" numFmtId="0">
      <sharedItems/>
    </cacheField>
    <cacheField name="HC Screen" numFmtId="0">
      <sharedItems/>
    </cacheField>
    <cacheField name="HC Solution" numFmtId="0">
      <sharedItems longText="1"/>
    </cacheField>
    <cacheField name="UR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11.1.3.1.1S001 Accedi"/>
    <s v="APP INDABOX ANDROID - 11.1.3.1.1 Informazioni e correlazioni - S001 Accedi"/>
    <s v="APP INDABOX ANDROID - 11.1.3.1.1 Informazioni e correlazioni - S001 Accedi: (#MAD009)_x000d__x000a_S001 Accedi_x000d__x000a_Requisito WCAG: 1.3.1_x000d__x000a_Disabilità afflitte: Blind;Low Vision; Cognitive_x000d__x000a_Impatto Utente: 2 - Serious_x000d__x000a__x000d__x000a_Descrizione_x000d__x000a_001 - Elementi irrilevanti - VoiceOver legge elementi irrilevanti(https://www.w3.org/WAI/WCAG22/Understanding/info-and-relationships.html)_x000d__x000a__x000d__x000a_Esempio di violazione individuata sull'oggetto:_x000d__x000a_001 - dopo la lettura del link &quot;accessibilità&quot; legge un elemento nascosto con selettore_x000d__x000a__x000d__x000a_Possibile Metodologia Risolutiva:_x000d__x000a_001 - Impostare l'attributo &quot;Aria-hidden&quot; a true per nascondere un elemnto al VoiceOver_x000d__x000a__x000d__x000a_Occorrenze rilevate: 1_x000d__x000a__x000d__x000a_Link al dettaglio requisito WCAG: https://www.w3.org/WAI/WCAG21/quickref/_x000d__x000a_"/>
    <s v="2 - Serious"/>
    <s v="(#MAD009)"/>
    <n v="5109"/>
    <s v="2 - Serious"/>
    <s v="S001 Accedi"/>
    <x v="0"/>
    <s v="001 - Elementi irrilevanti - VoiceOver legge elementi irrilevanti(https://www.w3.org/WAI/WCAG22/Understanding/info-and-relationships.html)"/>
    <s v="001 - Impostare l'attributo &quot;Aria-hidden&quot; a true per nascondere un elemnto al VoiceOver"/>
    <n v="0"/>
  </r>
  <r>
    <s v="11.1.3.2.1S001 Accedi"/>
    <s v="APP INDABOX ANDROID - 11.1.3.2.1 Sequenza significativa - S001 Accedi"/>
    <s v="APP INDABOX ANDROID - 11.1.3.2.1 Sequenza significativa - S001 Accedi: (#AAD717)_x000d__x000a_S001 Accedi_x000d__x000a_Requisito WCAG: 1.3.2_x000d__x000a_Disabilità afflitte: Blind;Cognitive;Low Vision;Mobility_x000d__x000a_Impatto Utente: 1 - Critical_x000d__x000a__x000d__x000a_Descrizione_x000d__x000a_001 - FocusableText - Le visualizzazioni contenenti testo devono essere attivabili per le tecnologie per l'accesso facilitato, ad esempio TalkBack. [Per saperne di più] (https://docs.deque.com/devtools-mobile/2024.2.14/en/android-focusable-text)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98-f715-719a-bc64-9e610b8007d0_x000d__x000a__x000d__x000a_Possibile Metodologia Risolutiva:_x000d__x000a_001 - Rimuovi android:focusable=&quot;true&quot; dal testo statico non interattivo._x000d__x000a__x000d__x000a_Occorrenze rilevate: 1_x000d__x000a__x000d__x000a_Link al dettaglio requisito WCAG: https://www.w3.org/WAI/WCAG21/quickref/_x000d__x000a_"/>
    <s v="1 - Critical"/>
    <s v="(#AAD717)"/>
    <n v="5110"/>
    <s v="1 - Critical"/>
    <s v="S001 Accedi"/>
    <x v="1"/>
    <s v="001 - FocusableText - Le visualizzazioni contenenti testo devono essere attivabili per le tecnologie per l'accesso facilitato, ad esempio TalkBack. [Per saperne di più] (https://docs.deque.com/devtools-mobile/2024.2.14/en/android-focusable-text)"/>
    <s v="001 - Rimuovi android:focusable=&quot;true&quot; dal testo statico non interattivo."/>
    <s v="001 - https://axe-mobile.deque.com/scan?userId=747da6b3-5f03-493b-bc9b-3a10276b7d6b&amp;packageName=com.android.chrome&amp;resultId=01987498-f715-719a-bc64-9e610b8007d0"/>
  </r>
  <r>
    <s v="11.1.3.4.1S001 Accedi"/>
    <s v="APP INDABOX ANDROID - 11.1.3.4.1 Orientamento - S001 Accedi"/>
    <s v="APP INDABOX ANDROID - 11.1.3.4.1 Orientamento - S001 Accedi: (#AAD712)_x000d__x000a_S001 Accedi_x000d__x000a_Requisito WCAG: 1.3.4_x000d__x000a_Disabilità afflitte: Cognitive;Low Vision;Mobility_x000d__x000a_Impatto Utente: 2 - Serious_x000d__x000a__x000d__x000a_Descrizione_x000d__x000a_001 - ScreenOrientation - Le visualizzazioni devono essere conformi all'orientamento di visualizzazione preferito dall'utente. [Per saperne di più] (https://docs.deque.com/devtools-mobile/2024.2.14/en/android-screen-orientation)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98-f715-719a-bc64-9e610b8007d0_x000d__x000a__x000d__x000a_Possibile Metodologia Risolutiva:_x000d__x000a_001 - Rimuovi android:screenOrientation=&quot;portrait&quot; per supportare sia landscape che portrait, salvo che non sia un requisito._x000d__x000a__x000d__x000a_Occorrenze rilevate: 1_x000d__x000a__x000d__x000a_Link al dettaglio requisito WCAG: https://www.w3.org/WAI/WCAG21/quickref/_x000d__x000a_"/>
    <s v="2 - Serious"/>
    <s v="(#AAD712)"/>
    <n v="5111"/>
    <s v="2 - Serious"/>
    <s v="S001 Accedi"/>
    <x v="2"/>
    <s v="001 - ScreenOrientation - Le visualizzazioni devono essere conformi all'orientamento di visualizzazione preferito dall'utente. [Per saperne di più] (https://docs.deque.com/devtools-mobile/2024.2.14/en/android-screen-orientation)"/>
    <s v="001 - Rimuovi android:screenOrientation=&quot;portrait&quot; per supportare sia landscape che portrait, salvo che non sia un requisito."/>
    <s v="001 - https://axe-mobile.deque.com/scan?userId=747da6b3-5f03-493b-bc9b-3a10276b7d6b&amp;packageName=com.android.chrome&amp;resultId=01987498-f715-719a-bc64-9e610b8007d0"/>
  </r>
  <r>
    <s v="11.1.4.3.1S001 Accedi"/>
    <s v="APP INDABOX ANDROID - 11.1.4.3.1 Contrasto (minimo) - S001 Accedi"/>
    <s v="APP INDABOX ANDROID - 11.1.4.3.1 Contrasto (minimo) - S001 Accedi: (#AAD014)_x000d__x000a_S001 Accedi_x000d__x000a_Requisito WCAG: 1.4.3_x000d__x000a_Disabilità afflitte: Colorblindness;Low Vision_x000d__x000a_Impatto Utente: 2 - Serious_x000d__x000a__x000d__x000a_Descrizione_x000d__x000a_001 - Contrasto del testo -_x000d__x000a__x000d__x000a_Esempio di violazione individuata sull'oggetto:_x000d__x000a_001 - https://drive.google.com/file/d/1b3yG_Slc4Z8KE_PMwmczXyuudv_rPLY7/view?usp=drive_link con selettore [19,544][1061,810]_x000d__x000a__x000d__x000a_Possibile Metodologia Risolutiva:_x000d__x000a_001 - Usa colori con un contrasto minimo di 4.5:1 per il testo normale e 3:1 per il testo grande. Controlla con strumenti come WebAIM o il contrast checker di Material Design._x000d__x000a__x000d__x000a_Occorrenze rilevate: 1_x000d__x000a__x000d__x000a_Link al dettaglio requisito WCAG: https://www.w3.org/WAI/WCAG21/quickref/_x000d__x000a_"/>
    <s v="2 - Serious"/>
    <s v="(#AAD014)"/>
    <n v="5112"/>
    <s v="2 - Serious"/>
    <s v="S001 Accedi"/>
    <x v="3"/>
    <s v="001 - Contrasto del testo -"/>
    <s v="001 - Usa colori con un contrasto minimo di 4.5:1 per il testo normale e 3:1 per il testo grande. Controlla con strumenti come WebAIM o il contrast checker di Material Design."/>
    <n v="0"/>
  </r>
  <r>
    <s v="11.2.5.3.1S001 Accedi"/>
    <s v="APP INDABOX ANDROID - 11.2.5.3.1 Etichetta nel nome - S001 Accedi"/>
    <s v="APP INDABOX ANDROID - 11.2.5.3.1 Etichetta nel nome - S001 Accedi: (#AAD713)_x000d__x000a_S001 Accedi_x000d__x000a_Requisito WCAG: 2.5.3_x000d__x000a_Disabilità afflitte: Blind;Deafblind;Mobility_x000d__x000a_Impatto Utente: 2 - Serious_x000d__x000a__x000d__x000a_Descrizione_x000d__x000a_001 - LabelInName - Una vista focalizzabile accessibile deve garantire che il nome sia incluso nell'etichetta visibile. [Per saperne di più] (https://docs.deque.com/devtools-mobile/2024.2.14/en/android-label-in-name)_x000d__x000a__x000d__x000a_Esempio di violazione individuata sull'oggetto:_x000d__x000a_001 - con selettore logo_x000d__x000a__x000d__x000a_Dettaglio + screenshot (accedere con le seguenti credenziali: user, axeposte@gmail.com; password, Poste2024!)_x000d__x000a_001 - https://axe-mobile.deque.com/scan?userId=747da6b3-5f03-493b-bc9b-3a10276b7d6b&amp;packageName=com.android.chrome&amp;resultId=01987498-f715-719a-bc64-9e610b8007d0_x000d__x000a__x000d__x000a_Possibile Metodologia Risolutiva:_x000d__x000a_001 - Assicurati che contentDescription o labelFor contengano l’etichetta visibile dell’elemento._x000d__x000a__x000d__x000a_Occorrenze rilevate: 1_x000d__x000a__x000d__x000a_Link al dettaglio requisito WCAG: https://www.w3.org/WAI/WCAG21/quickref/_x000d__x000a_"/>
    <s v="2 - Serious"/>
    <s v="(#AAD713)"/>
    <n v="5113"/>
    <s v="2 - Serious"/>
    <s v="S001 Accedi"/>
    <x v="4"/>
    <s v="001 - LabelInName - Una vista focalizzabile accessibile deve garantire che il nome sia incluso nell'etichetta visibile. [Per saperne di più] (https://docs.deque.com/devtools-mobile/2024.2.14/en/android-label-in-name)"/>
    <s v="001 - Assicurati che contentDescription o labelFor contengano l’etichetta visibile dell’elemento."/>
    <s v="001 - https://axe-mobile.deque.com/scan?userId=747da6b3-5f03-493b-bc9b-3a10276b7d6b&amp;packageName=com.android.chrome&amp;resultId=01987498-f715-719a-bc64-9e610b8007d0"/>
  </r>
  <r>
    <s v="11.4.1.2.1S001 Accedi"/>
    <s v="APP INDABOX ANDROID - 11.4.1.2.1 Nome, ruolo, valore - S001 Accedi"/>
    <s v="APP INDABOX ANDROID - 11.4.1.2.1 Nome, ruolo, valore - S001 Accedi: (#AAD1979)_x000d__x000a_S001 Accedi_x000d__x000a_Requisito WCAG: 4.1.2_x000d__x000a_Disabilità afflitte: Blind;Low Vision;Mobility_x000d__x000a_Impatto Utente: 3 - Moderate_x000d__x000a__x000d__x000a_Descrizione_x000d__x000a_001 - EditTextName - Gli elementi di input di testo devono avere un nome accessibile disponibile per le tecnologie assistive come TalkBack e Voice Access. [Per saperne di più] (https://docs.deque.com/devtools-mobile/2024.2.14/en/android-edit-text-name)_x000d__x000a_002 - CheckBoxName - Qualsiasi elemento CheckBox deve avere un nome accessibile disponibile per le tecnologie assistive come TalkBack e Voice Access. [Per saperne di più] (https://docs.deque.com/devtools-mobile/2024.2.14/en/android-checkbox-name)_x000d__x000a_003 - Annuncio errato - Talkback legge in maniera errata un elemento(https://www.w3.org/WAI/WCAG21/Understanding/name-role-value)_x000d__x000a__x000d__x000a_Esempio di violazione individuata sull'oggetto:_x000d__x000a_001 - con selettore No ID Available_x000d__x000a_002 - con selettore No ID Available_x000d__x000a_003 - Accedi con Google con selettore_x000d__x000a__x000d__x000a_Dettaglio + screenshot (accedere con le seguenti credenziali: user, axeposte@gmail.com; password, Poste2024!)_x000d__x000a_001 - https://axe-mobile.deque.com/scan?userId=747da6b3-5f03-493b-bc9b-3a10276b7d6b&amp;packageName=com.android.chrome&amp;resultId=019874b6-b4db-71cf-b61c-3f04f6ecb1d6_x000d__x000a_002 - https://axe-mobile.deque.com/scan?userId=747da6b3-5f03-493b-bc9b-3a10276b7d6b&amp;packageName=com.android.chrome&amp;resultId=019874b6-b4db-71cf-b61c-3f04f6ecb1d6_x000d__x000a__x000d__x000a_Possibile Metodologia Risolutiva:_x000d__x000a_001 - Usa android:hint oppure associa una TextView con android:labelFor._x000d__x000a_002 - Aggiungi un’etichetta visibile e/o android:contentDescription._x000d__x000a_003 - Fornire informazioni su ruolo, stato e valore su tutti i componenti dell'interfaccia utente_x000d__x000a__x000d__x000a_Occorrenze rilevate: 3_x000d__x000a__x000d__x000a_Link al dettaglio requisito WCAG: https://www.w3.org/WAI/WCAG21/quickref/_x000d__x000a_"/>
    <s v="3 - Moderate"/>
    <s v="(#AAD1979)"/>
    <n v="5114"/>
    <s v="3 - Moderate"/>
    <s v="S001 Accedi"/>
    <x v="5"/>
    <s v="001 - EditTextName - Gli elementi di input di testo devono avere un nome accessibile disponibile per le tecnologie assistive come TalkBack e Voice Access. [Per saperne di più] (https://docs.deque.com/devtools-mobile/2024.2.14/en/android-edit-text-name)_x000d__x000a_002 - CheckBoxName - Qualsiasi elemento CheckBox deve avere un nome accessibile disponibile per le tecnologie assistive come TalkBack e Voice Access. [Per saperne di più] (https://docs.deque.com/devtools-mobile/2024.2.14/en/android-checkbox-name)_x000d__x000a_003 - Annuncio errato - Talkback legge in maniera errata un elemento(https://www.w3.org/WAI/WCAG21/Understanding/name-role-value)"/>
    <s v="001 - Usa android:hint oppure associa una TextView con android:labelFor._x000d__x000a_002 - Aggiungi un’etichetta visibile e/o android:contentDescription._x000d__x000a_003 - Fornire informazioni su ruolo, stato e valore su tutti i componenti dell'interfaccia utente"/>
    <s v="001 - https://axe-mobile.deque.com/scan?userId=747da6b3-5f03-493b-bc9b-3a10276b7d6b&amp;packageName=com.android.chrome&amp;resultId=019874b6-b4db-71cf-b61c-3f04f6ecb1d6_x000d__x000a_002 - https://axe-mobile.deque.com/scan?userId=747da6b3-5f03-493b-bc9b-3a10276b7d6b&amp;packageName=com.android.chrome&amp;resultId=019874b6-b4db-71cf-b61c-3f04f6ecb1d6"/>
  </r>
  <r>
    <s v="11.1.3.2.1S002 Registrazione"/>
    <s v="APP INDABOX ANDROID - 11.1.3.2.1 Sequenza significativa - S002 Registrazione"/>
    <s v="APP INDABOX ANDROID - 11.1.3.2.1 Sequenza significativa - S002 Registrazione: (#AAD690)_x000d__x000a_S002 Registrazione_x000d__x000a_Requisito WCAG: 1.3.2_x000d__x000a_Disabilità afflitte: Blind;Cognitive;Low Vision;Mobility_x000d__x000a_Impatto Utente: 1 - Critical_x000d__x000a__x000d__x000a_Descrizione_x000d__x000a_001 - FocusableText - Le visualizzazioni contenenti testo devono essere attivabili per le tecnologie per l'accesso facilitato, ad esempio TalkBack. [Per saperne di più] (https://docs.deque.com/devtools-mobile/2024.2.14/en/android-focusable-text)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98-918f-7639-bf08-09d26a0751d4_x000d__x000a__x000d__x000a_Possibile Metodologia Risolutiva:_x000d__x000a_001 - Rimuovi android:focusable=&quot;true&quot; dal testo statico non interattivo._x000d__x000a__x000d__x000a_Occorrenze rilevate: 1_x000d__x000a__x000d__x000a_Link al dettaglio requisito WCAG: https://www.w3.org/WAI/WCAG21/quickref/_x000d__x000a_"/>
    <s v="1 - Critical"/>
    <s v="(#AAD690)"/>
    <n v="5115"/>
    <s v="1 - Critical"/>
    <s v="S002 Registrazione"/>
    <x v="1"/>
    <s v="001 - FocusableText - Le visualizzazioni contenenti testo devono essere attivabili per le tecnologie per l'accesso facilitato, ad esempio TalkBack. [Per saperne di più] (https://docs.deque.com/devtools-mobile/2024.2.14/en/android-focusable-text)"/>
    <s v="001 - Rimuovi android:focusable=&quot;true&quot; dal testo statico non interattivo."/>
    <s v="001 - https://axe-mobile.deque.com/scan?userId=747da6b3-5f03-493b-bc9b-3a10276b7d6b&amp;packageName=com.android.chrome&amp;resultId=01987498-918f-7639-bf08-09d26a0751d4"/>
  </r>
  <r>
    <s v="11.1.3.4.1S002 Registrazione"/>
    <s v="APP INDABOX ANDROID - 11.1.3.4.1 Orientamento - S002 Registrazione"/>
    <s v="APP INDABOX ANDROID - 11.1.3.4.1 Orientamento - S002 Registrazione: (#AAD684)_x000d__x000a_S002 Registrazione_x000d__x000a_Requisito WCAG: 1.3.4_x000d__x000a_Disabilità afflitte: Cognitive;Low Vision;Mobility_x000d__x000a_Impatto Utente: 2 - Serious_x000d__x000a__x000d__x000a_Descrizione_x000d__x000a_001 - ScreenOrientation - Le visualizzazioni devono essere conformi all'orientamento di visualizzazione preferito dall'utente. [Per saperne di più] (https://docs.deque.com/devtools-mobile/2024.2.14/en/android-screen-orientation)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98-918f-7639-bf08-09d26a0751d4_x000d__x000a__x000d__x000a_Possibile Metodologia Risolutiva:_x000d__x000a_001 - Rimuovi android:screenOrientation=&quot;portrait&quot; per supportare sia landscape che portrait, salvo che non sia un requisito._x000d__x000a__x000d__x000a_Occorrenze rilevate: 1_x000d__x000a__x000d__x000a_Link al dettaglio requisito WCAG: https://www.w3.org/WAI/WCAG21/quickref/_x000d__x000a_"/>
    <s v="2 - Serious"/>
    <s v="(#AAD684)"/>
    <n v="5116"/>
    <s v="2 - Serious"/>
    <s v="S002 Registrazione"/>
    <x v="2"/>
    <s v="001 - ScreenOrientation - Le visualizzazioni devono essere conformi all'orientamento di visualizzazione preferito dall'utente. [Per saperne di più] (https://docs.deque.com/devtools-mobile/2024.2.14/en/android-screen-orientation)"/>
    <s v="001 - Rimuovi android:screenOrientation=&quot;portrait&quot; per supportare sia landscape che portrait, salvo che non sia un requisito."/>
    <s v="001 - https://axe-mobile.deque.com/scan?userId=747da6b3-5f03-493b-bc9b-3a10276b7d6b&amp;packageName=com.android.chrome&amp;resultId=01987498-918f-7639-bf08-09d26a0751d4"/>
  </r>
  <r>
    <s v="11.1.4.3.1S002 Registrazione"/>
    <s v="APP INDABOX ANDROID - 11.1.4.3.1 Contrasto (minimo) - S002 Registrazione"/>
    <s v="APP INDABOX ANDROID - 11.1.4.3.1 Contrasto (minimo) - S002 Registrazione: (#AAD001)_x000d__x000a_S002 Registrazione_x000d__x000a_Requisito WCAG: 1.4.3_x000d__x000a_Disabilità afflitte: Colorblindness;Low Vision_x000d__x000a_Impatto Utente: 2 - Serious_x000d__x000a__x000d__x000a_Descrizione_x000d__x000a_001 - Contrasto del testo -_x000d__x000a__x000d__x000a_Esempio di violazione individuata sull'oggetto:_x000d__x000a_001 - https://drive.google.com/file/d/1Ky3onw1yTzntxdtp2e6NbCHhxzGdkenw/view?usp=drive_link con selettore [19,571][1061,838]_x000d__x000a__x000d__x000a_Possibile Metodologia Risolutiva:_x000d__x000a_001 - Usa colori con un contrasto minimo di 4.5:1 per il testo normale e 3:1 per il testo grande. Controlla con strumenti come WebAIM o il contrast checker di Material Design._x000d__x000a__x000d__x000a_Occorrenze rilevate: 1_x000d__x000a__x000d__x000a_Link al dettaglio requisito WCAG: https://www.w3.org/WAI/WCAG21/quickref/_x000d__x000a_"/>
    <s v="2 - Serious"/>
    <s v="(#AAD001)"/>
    <n v="5117"/>
    <s v="2 - Serious"/>
    <s v="S002 Registrazione"/>
    <x v="3"/>
    <s v="001 - Contrasto del testo -"/>
    <s v="001 - Usa colori con un contrasto minimo di 4.5:1 per il testo normale e 3:1 per il testo grande. Controlla con strumenti come WebAIM o il contrast checker di Material Design."/>
    <n v="0"/>
  </r>
  <r>
    <s v="11.2.5.3.1S002 Registrazione"/>
    <s v="APP INDABOX ANDROID - 11.2.5.3.1 Etichetta nel nome - S002 Registrazione"/>
    <s v="APP INDABOX ANDROID - 11.2.5.3.1 Etichetta nel nome - S002 Registrazione: (#AAD685)_x000d__x000a_S002 Registrazione_x000d__x000a_Requisito WCAG: 2.5.3_x000d__x000a_Disabilità afflitte: Blind;Deafblind;Mobility_x000d__x000a_Impatto Utente: 2 - Serious_x000d__x000a__x000d__x000a_Descrizione_x000d__x000a_001 - LabelInName - Una vista focalizzabile accessibile deve garantire che il nome sia incluso nell'etichetta visibile. [Per saperne di più] (https://docs.deque.com/devtools-mobile/2024.2.14/en/android-label-in-name)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98-918f-7639-bf08-09d26a0751d4_x000d__x000a__x000d__x000a_Possibile Metodologia Risolutiva:_x000d__x000a_001 - Assicurati che contentDescription o labelFor contengano l’etichetta visibile dell’elemento._x000d__x000a__x000d__x000a_Occorrenze rilevate: 1_x000d__x000a__x000d__x000a_Link al dettaglio requisito WCAG: https://www.w3.org/WAI/WCAG21/quickref/_x000d__x000a_"/>
    <s v="2 - Serious"/>
    <s v="(#AAD685)"/>
    <n v="5118"/>
    <s v="2 - Serious"/>
    <s v="S002 Registrazione"/>
    <x v="4"/>
    <s v="001 - LabelInName - Una vista focalizzabile accessibile deve garantire che il nome sia incluso nell'etichetta visibile. [Per saperne di più] (https://docs.deque.com/devtools-mobile/2024.2.14/en/android-label-in-name)"/>
    <s v="001 - Assicurati che contentDescription o labelFor contengano l’etichetta visibile dell’elemento."/>
    <s v="001 - https://axe-mobile.deque.com/scan?userId=747da6b3-5f03-493b-bc9b-3a10276b7d6b&amp;packageName=com.android.chrome&amp;resultId=01987498-918f-7639-bf08-09d26a0751d4"/>
  </r>
  <r>
    <s v="11.4.1.2.1S002 Registrazione"/>
    <s v="APP INDABOX ANDROID - 11.4.1.2.1 Nome, ruolo, valore - S002 Registrazione"/>
    <s v="APP INDABOX ANDROID - 11.4.1.2.1 Nome, ruolo, valore - S002 Registrazione: (#AAD1939)_x000d__x000a_S002 Registrazione_x000d__x000a_Requisito WCAG: 4.1.2_x000d__x000a_Disabilità afflitte: Blind;Low Vision;Mobility_x000d__x000a_Impatto Utente: 3 - Moderate_x000d__x000a__x000d__x000a_Descrizione_x000d__x000a_001 - CheckBoxName - Qualsiasi elemento CheckBox deve avere un nome accessibile disponibile per le tecnologie assistive come TalkBack e Voice Access. [Per saperne di più] (https://docs.deque.com/devtools-mobile/2024.2.14/en/android-checkbox-name)_x000d__x000a_002 - Annuncio errato - Talkback legge in maniera errata un elemento(https://www.w3.org/WAI/WCAG21/Understanding/name-role-value)_x000d__x000a__x000d__x000a_Esempio di violazione individuata sull'oggetto:_x000d__x000a_001 - con selettore No ID Available_x000d__x000a_002 - Accedi con Google con selettore_x000d__x000a__x000d__x000a_Dettaglio + screenshot (accedere con le seguenti credenziali: user, axeposte@gmail.com; password, Poste2024!)_x000d__x000a_001 - https://axe-mobile.deque.com/scan?userId=747da6b3-5f03-493b-bc9b-3a10276b7d6b&amp;packageName=com.android.chrome&amp;resultId=019874ff-1b53-742b-918e-c4c079ed7db6_x000d__x000a__x000d__x000a_Possibile Metodologia Risolutiva:_x000d__x000a_001 - Aggiungi un’etichetta visibile e/o android:contentDescription._x000d__x000a_002 - Fornire informazioni su ruolo, stato e valore su tutti i componenti dell'interfaccia utente_x000d__x000a__x000d__x000a_Occorrenze rilevate: 2_x000d__x000a__x000d__x000a_Link al dettaglio requisito WCAG: https://www.w3.org/WAI/WCAG21/quickref/_x000d__x000a_"/>
    <s v="3 - Moderate"/>
    <s v="(#AAD1939)"/>
    <n v="5119"/>
    <s v="3 - Moderate"/>
    <s v="S002 Registrazione"/>
    <x v="5"/>
    <s v="001 - CheckBoxName - Qualsiasi elemento CheckBox deve avere un nome accessibile disponibile per le tecnologie assistive come TalkBack e Voice Access. [Per saperne di più] (https://docs.deque.com/devtools-mobile/2024.2.14/en/android-checkbox-name)_x000d__x000a_002 - Annuncio errato - Talkback legge in maniera errata un elemento(https://www.w3.org/WAI/WCAG21/Understanding/name-role-value)"/>
    <s v="001 - Aggiungi un’etichetta visibile e/o android:contentDescription._x000d__x000a_002 - Fornire informazioni su ruolo, stato e valore su tutti i componenti dell'interfaccia utente"/>
    <s v="001 - https://axe-mobile.deque.com/scan?userId=747da6b3-5f03-493b-bc9b-3a10276b7d6b&amp;packageName=com.android.chrome&amp;resultId=019874ff-1b53-742b-918e-c4c079ed7db6"/>
  </r>
  <r>
    <s v="11.1.3.2.1S003 Ritira (IndaBox Ritiro Pacchi)"/>
    <s v="APP INDABOX ANDROID - 11.1.3.2.1 Sequenza significativa - S003 Ritira (IndaBox Ritiro Pacchi)"/>
    <s v="APP INDABOX ANDROID - 11.1.3.2.1 Sequenza significativa - S003 Ritira (IndaBox Ritiro Pacchi): (#AAD781)_x000d__x000a_S003 Ritira (IndaBox Ritiro Pacchi)_x000d__x000a_Requisito WCAG: 1.3.2_x000d__x000a_Disabilità afflitte: Blind;Cognitive;Low Vision;Mobility_x000d__x000a_Impatto Utente: 1 - Critical_x000d__x000a__x000d__x000a_Descrizione_x000d__x000a_001 - FocusableText - Le visualizzazioni contenenti testo devono essere attivabili per le tecnologie per l'accesso facilitato, ad esempio TalkBack. [Per saperne di più] (https://docs.deque.com/devtools-mobile/2024.2.14/en/android-focusable-text)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9a-9142-708e-819f-096111387bae_x000d__x000a__x000d__x000a_Possibile Metodologia Risolutiva:_x000d__x000a_001 - Rimuovi android:focusable=&quot;true&quot; dal testo statico non interattivo._x000d__x000a__x000d__x000a_Occorrenze rilevate: 1_x000d__x000a__x000d__x000a_Link al dettaglio requisito WCAG: https://www.w3.org/WAI/WCAG21/quickref/_x000d__x000a_"/>
    <s v="1 - Critical"/>
    <s v="(#AAD781)"/>
    <n v="5120"/>
    <s v="1 - Critical"/>
    <s v="S003 Ritira (IndaBox Ritiro Pacchi)"/>
    <x v="1"/>
    <s v="001 - FocusableText - Le visualizzazioni contenenti testo devono essere attivabili per le tecnologie per l'accesso facilitato, ad esempio TalkBack. [Per saperne di più] (https://docs.deque.com/devtools-mobile/2024.2.14/en/android-focusable-text)"/>
    <s v="001 - Rimuovi android:focusable=&quot;true&quot; dal testo statico non interattivo."/>
    <s v="001 - https://axe-mobile.deque.com/scan?userId=747da6b3-5f03-493b-bc9b-3a10276b7d6b&amp;packageName=com.android.chrome&amp;resultId=0198749a-9142-708e-819f-096111387bae"/>
  </r>
  <r>
    <s v="11.1.3.4.1S003 Ritira (IndaBox Ritiro Pacchi)"/>
    <s v="APP INDABOX ANDROID - 11.1.3.4.1 Orientamento - S003 Ritira (IndaBox Ritiro Pacchi)"/>
    <s v="APP INDABOX ANDROID - 11.1.3.4.1 Orientamento - S003 Ritira (IndaBox Ritiro Pacchi): (#AAD776)_x000d__x000a_S003 Ritira (IndaBox Ritiro Pacchi)_x000d__x000a_Requisito WCAG: 1.3.4_x000d__x000a_Disabilità afflitte: Cognitive;Low Vision;Mobility_x000d__x000a_Impatto Utente: 2 - Serious_x000d__x000a__x000d__x000a_Descrizione_x000d__x000a_001 - ScreenOrientation - Le visualizzazioni devono essere conformi all'orientamento di visualizzazione preferito dall'utente. [Per saperne di più] (https://docs.deque.com/devtools-mobile/2024.2.14/en/android-screen-orientation)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9a-9142-708e-819f-096111387bae_x000d__x000a__x000d__x000a_Possibile Metodologia Risolutiva:_x000d__x000a_001 - Rimuovi android:screenOrientation=&quot;portrait&quot; per supportare sia landscape che portrait, salvo che non sia un requisito._x000d__x000a__x000d__x000a_Occorrenze rilevate: 1_x000d__x000a__x000d__x000a_Link al dettaglio requisito WCAG: https://www.w3.org/WAI/WCAG21/quickref/_x000d__x000a_"/>
    <s v="2 - Serious"/>
    <s v="(#AAD776)"/>
    <n v="5121"/>
    <s v="2 - Serious"/>
    <s v="S003 Ritira (IndaBox Ritiro Pacchi)"/>
    <x v="2"/>
    <s v="001 - ScreenOrientation - Le visualizzazioni devono essere conformi all'orientamento di visualizzazione preferito dall'utente. [Per saperne di più] (https://docs.deque.com/devtools-mobile/2024.2.14/en/android-screen-orientation)"/>
    <s v="001 - Rimuovi android:screenOrientation=&quot;portrait&quot; per supportare sia landscape che portrait, salvo che non sia un requisito."/>
    <s v="001 - https://axe-mobile.deque.com/scan?userId=747da6b3-5f03-493b-bc9b-3a10276b7d6b&amp;packageName=com.android.chrome&amp;resultId=0198749a-9142-708e-819f-096111387bae"/>
  </r>
  <r>
    <s v="11.1.4.3.1S003 Ritira (IndaBox Ritiro Pacchi)"/>
    <s v="APP INDABOX ANDROID - 11.1.4.3.1 Contrasto (minimo) - S003 Ritira (IndaBox Ritiro Pacchi)"/>
    <s v="APP INDABOX ANDROID - 11.1.4.3.1 Contrasto (minimo) - S003 Ritira (IndaBox Ritiro Pacchi): (#AAD024)_x000d__x000a_S003 Ritira (IndaBox Ritiro Pacchi)_x000d__x000a_Requisito WCAG: 1.4.3_x000d__x000a_Disabilità afflitte: Colorblindness;Low Vision_x000d__x000a_Impatto Utente: 2 - Serious_x000d__x000a__x000d__x000a_Descrizione_x000d__x000a_001 - Contrasto del testo -_x000d__x000a__x000d__x000a_Esempio di violazione individuata sull'oggetto:_x000d__x000a_001 - https://drive.google.com/file/d/1Yxoa80HK2_Hd2NEsgvMKa99YzzCzkfI5/view?usp=drive_link con selettore [19,571][1061,816]_x000d__x000a__x000d__x000a_Possibile Metodologia Risolutiva:_x000d__x000a_001 - Usa colori con un contrasto minimo di 4.5:1 per il testo normale e 3:1 per il testo grande. Controlla con strumenti come WebAIM o il contrast checker di Material Design._x000d__x000a__x000d__x000a_Occorrenze rilevate: 1_x000d__x000a__x000d__x000a_Link al dettaglio requisito WCAG: https://www.w3.org/WAI/WCAG21/quickref/_x000d__x000a_"/>
    <s v="2 - Serious"/>
    <s v="(#AAD024)"/>
    <n v="5122"/>
    <s v="2 - Serious"/>
    <s v="S003 Ritira (IndaBox Ritiro Pacchi)"/>
    <x v="3"/>
    <s v="001 - Contrasto del testo -"/>
    <s v="001 - Usa colori con un contrasto minimo di 4.5:1 per il testo normale e 3:1 per il testo grande. Controlla con strumenti come WebAIM o il contrast checker di Material Design."/>
    <n v="0"/>
  </r>
  <r>
    <s v="11.2.5.3.1S003 Ritira (IndaBox Ritiro Pacchi)"/>
    <s v="APP INDABOX ANDROID - 11.2.5.3.1 Etichetta nel nome - S003 Ritira (IndaBox Ritiro Pacchi)"/>
    <s v="APP INDABOX ANDROID - 11.2.5.3.1 Etichetta nel nome - S003 Ritira (IndaBox Ritiro Pacchi): (#AAD777)_x000d__x000a_S003 Ritira (IndaBox Ritiro Pacchi)_x000d__x000a_Requisito WCAG: 2.5.3_x000d__x000a_Disabilità afflitte: Blind;Deafblind;Mobility_x000d__x000a_Impatto Utente: 2 - Serious_x000d__x000a__x000d__x000a_Descrizione_x000d__x000a_001 - LabelInName - Una vista focalizzabile accessibile deve garantire che il nome sia incluso nell'etichetta visibile. [Per saperne di più] (https://docs.deque.com/devtools-mobile/2024.2.14/en/android-label-in-name)_x000d__x000a__x000d__x000a_Esempio di violazione individuata sull'oggetto:_x000d__x000a_001 - con selettore logo_x000d__x000a__x000d__x000a_Dettaglio + screenshot (accedere con le seguenti credenziali: user, axeposte@gmail.com; password, Poste2024!)_x000d__x000a_001 - https://axe-mobile.deque.com/scan?userId=747da6b3-5f03-493b-bc9b-3a10276b7d6b&amp;packageName=com.android.chrome&amp;resultId=0198749a-9142-708e-819f-096111387bae_x000d__x000a__x000d__x000a_Possibile Metodologia Risolutiva:_x000d__x000a_001 - Assicurati che contentDescription o labelFor contengano l’etichetta visibile dell’elemento._x000d__x000a__x000d__x000a_Occorrenze rilevate: 1_x000d__x000a__x000d__x000a_Link al dettaglio requisito WCAG: https://www.w3.org/WAI/WCAG21/quickref/_x000d__x000a_"/>
    <s v="2 - Serious"/>
    <s v="(#AAD777)"/>
    <n v="5123"/>
    <s v="2 - Serious"/>
    <s v="S003 Ritira (IndaBox Ritiro Pacchi)"/>
    <x v="4"/>
    <s v="001 - LabelInName - Una vista focalizzabile accessibile deve garantire che il nome sia incluso nell'etichetta visibile. [Per saperne di più] (https://docs.deque.com/devtools-mobile/2024.2.14/en/android-label-in-name)"/>
    <s v="001 - Assicurati che contentDescription o labelFor contengano l’etichetta visibile dell’elemento."/>
    <s v="001 - https://axe-mobile.deque.com/scan?userId=747da6b3-5f03-493b-bc9b-3a10276b7d6b&amp;packageName=com.android.chrome&amp;resultId=0198749a-9142-708e-819f-096111387bae"/>
  </r>
  <r>
    <s v="11.1.3.2.1S004 Spedisci (IndaBox Spedizione Pacchi)"/>
    <s v="APP INDABOX ANDROID - 11.1.3.2.1 Sequenza significativa - S004 Spedisci (IndaBox Spedizione Pacchi)"/>
    <s v="APP INDABOX ANDROID - 11.1.3.2.1 Sequenza significativa - S004 Spedisci (IndaBox Spedizione Pacchi): (#AAD939)_x000d__x000a_S004 Spedisci (IndaBox Spedizione Pacchi)_x000d__x000a_Requisito WCAG: 1.3.2_x000d__x000a_Disabilità afflitte: Blind;Cognitive;Low Vision;Mobility_x000d__x000a_Impatto Utente: 1 - Critical_x000d__x000a__x000d__x000a_Descrizione_x000d__x000a_001 - FocusableText - Le visualizzazioni contenenti testo devono essere attivabili per le tecnologie per l'accesso facilitato, ad esempio TalkBack. [Per saperne di più] (https://docs.deque.com/devtools-mobile/2024.2.14/en/android-focusable-text)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ae-0555-752e-aec6-344ba281fe67_x000d__x000a__x000d__x000a_Possibile Metodologia Risolutiva:_x000d__x000a_001 - Rimuovi android:focusable=&quot;true&quot; dal testo statico non interattivo._x000d__x000a__x000d__x000a_Occorrenze rilevate: 1_x000d__x000a__x000d__x000a_Link al dettaglio requisito WCAG: https://www.w3.org/WAI/WCAG21/quickref/_x000d__x000a_"/>
    <s v="1 - Critical"/>
    <s v="(#AAD939)"/>
    <n v="5124"/>
    <s v="1 - Critical"/>
    <s v="S004 Spedisci (IndaBox Spedizione Pacchi)"/>
    <x v="1"/>
    <s v="001 - FocusableText - Le visualizzazioni contenenti testo devono essere attivabili per le tecnologie per l'accesso facilitato, ad esempio TalkBack. [Per saperne di più] (https://docs.deque.com/devtools-mobile/2024.2.14/en/android-focusable-text)"/>
    <s v="001 - Rimuovi android:focusable=&quot;true&quot; dal testo statico non interattivo."/>
    <s v="001 - https://axe-mobile.deque.com/scan?userId=747da6b3-5f03-493b-bc9b-3a10276b7d6b&amp;packageName=com.android.chrome&amp;resultId=019874ae-0555-752e-aec6-344ba281fe67"/>
  </r>
  <r>
    <s v="11.1.3.4.1S004 Spedisci (IndaBox Spedizione Pacchi)"/>
    <s v="APP INDABOX ANDROID - 11.1.3.4.1 Orientamento - S004 Spedisci (IndaBox Spedizione Pacchi)"/>
    <s v="APP INDABOX ANDROID - 11.1.3.4.1 Orientamento - S004 Spedisci (IndaBox Spedizione Pacchi): (#AAD937)_x000d__x000a_S004 Spedisci (IndaBox Spedizione Pacchi)_x000d__x000a_Requisito WCAG: 1.3.4_x000d__x000a_Disabilità afflitte: Cognitive;Low Vision;Mobility_x000d__x000a_Impatto Utente: 2 - Serious_x000d__x000a__x000d__x000a_Descrizione_x000d__x000a_001 - ScreenOrientation - Le visualizzazioni devono essere conformi all'orientamento di visualizzazione preferito dall'utente. [Per saperne di più] (https://docs.deque.com/devtools-mobile/2024.2.14/en/android-screen-orientation)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ae-0555-752e-aec6-344ba281fe67_x000d__x000a__x000d__x000a_Possibile Metodologia Risolutiva:_x000d__x000a_001 - Rimuovi android:screenOrientation=&quot;portrait&quot; per supportare sia landscape che portrait, salvo che non sia un requisito._x000d__x000a__x000d__x000a_Occorrenze rilevate: 1_x000d__x000a__x000d__x000a_Link al dettaglio requisito WCAG: https://www.w3.org/WAI/WCAG21/quickref/_x000d__x000a_"/>
    <s v="2 - Serious"/>
    <s v="(#AAD937)"/>
    <n v="5125"/>
    <s v="2 - Serious"/>
    <s v="S004 Spedisci (IndaBox Spedizione Pacchi)"/>
    <x v="2"/>
    <s v="001 - ScreenOrientation - Le visualizzazioni devono essere conformi all'orientamento di visualizzazione preferito dall'utente. [Per saperne di più] (https://docs.deque.com/devtools-mobile/2024.2.14/en/android-screen-orientation)"/>
    <s v="001 - Rimuovi android:screenOrientation=&quot;portrait&quot; per supportare sia landscape che portrait, salvo che non sia un requisito."/>
    <s v="001 - https://axe-mobile.deque.com/scan?userId=747da6b3-5f03-493b-bc9b-3a10276b7d6b&amp;packageName=com.android.chrome&amp;resultId=019874ae-0555-752e-aec6-344ba281fe67"/>
  </r>
  <r>
    <s v="11.1.4.3.1S004 Spedisci (IndaBox Spedizione Pacchi)"/>
    <s v="APP INDABOX ANDROID - 11.1.4.3.1 Contrasto (minimo) - S004 Spedisci (IndaBox Spedizione Pacchi)"/>
    <s v="APP INDABOX ANDROID - 11.1.4.3.1 Contrasto (minimo) - S004 Spedisci (IndaBox Spedizione Pacchi): (#AAD069)_x000d__x000a_S004 Spedisci (IndaBox Spedizione Pacchi)_x000d__x000a_Requisito WCAG: 1.4.3_x000d__x000a_Disabilità afflitte: Colorblindness;Low Vision_x000d__x000a_Impatto Utente: 2 - Serious_x000d__x000a__x000d__x000a_Descrizione_x000d__x000a_001 - Contrasto del testo -_x000d__x000a_002 - ColorContrast - Assicurarsi che ogni elemento di testo abbia un rapporto di contrasto minimo di 4,5:1 con lo sfondo e che il testo di grandi dimensioni abbia un rapporto di contrasto minimo di 3,0:1. [Per saperne di più] (https://docs.deque.com/devtools-mobile/axe/android/rule/ColorContrast)_x000d__x000a__x000d__x000a_Esempio di violazione individuata sull'oggetto:_x000d__x000a_001 - https://drive.google.com/file/d/1xS4_BoCrYOnO8KHinyAqErr0HBywaTq_/view?usp=drive_link con selettore [77,505][198,557]_x000d__x000a_002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b1-588e-71b0-ba83-23e794e6f7e7_x000d__x000a__x000d__x000a_Possibile Metodologia Risolutiva:_x000d__x000a_001 - Usa colori con un contrasto minimo di 4.5:1 per il testo normale e 3:1 per il testo grande. Controlla con strumenti come WebAIM o il contrast checker di Material Design._x000d__x000a_002 - Usa colori con contrasto minimo 4.5:1 (o 3:1 per testi grandi), come in WCAG._x000d__x000a__x000d__x000a_Occorrenze rilevate: 2_x000d__x000a__x000d__x000a_Link al dettaglio requisito WCAG: https://www.w3.org/WAI/WCAG21/quickref/_x000d__x000a_"/>
    <s v="2 - Serious"/>
    <s v="(#AAD069)"/>
    <n v="5126"/>
    <s v="2 - Serious"/>
    <s v="S004 Spedisci (IndaBox Spedizione Pacchi)"/>
    <x v="3"/>
    <s v="001 - Contrasto del testo -_x000d__x000a_002 - ColorContrast - Assicurarsi che ogni elemento di testo abbia un rapporto di contrasto minimo di 4,5:1 con lo sfondo e che il testo di grandi dimensioni abbia un rapporto di contrasto minimo di 3,0:1. [Per saperne di più] (https://docs.deque.com/devtools-mobile/axe/android/rule/ColorContrast)"/>
    <s v="001 - Usa colori con un contrasto minimo di 4.5:1 per il testo normale e 3:1 per il testo grande. Controlla con strumenti come WebAIM o il contrast checker di Material Design._x000d__x000a_002 - Usa colori con contrasto minimo 4.5:1 (o 3:1 per testi grandi), come in WCAG."/>
    <s v="001 - https://axe-mobile.deque.com/scan?userId=747da6b3-5f03-493b-bc9b-3a10276b7d6b&amp;packageName=com.android.chrome&amp;resultId=019874b1-588e-71b0-ba83-23e794e6f7e7"/>
  </r>
  <r>
    <s v="11.1.4.5.1S004 Spedisci (IndaBox Spedizione Pacchi)"/>
    <s v="APP INDABOX ANDROID - 11.1.4.5.1 Immagini di testo - S004 Spedisci (IndaBox Spedizione Pacchi)"/>
    <s v="APP INDABOX ANDROID - 11.1.4.5.1 Immagini di testo - S004 Spedisci (IndaBox Spedizione Pacchi): (#MAD011)_x000d__x000a_S004 Spedisci (IndaBox Spedizione Pacchi)_x000d__x000a_Requisito WCAG: 1.4.5_x000d__x000a_Disabilità afflitte: Blind;Deafblind;Mobility_x000d__x000a_Impatto Utente: 2 - Serious_x000d__x000a__x000d__x000a_Descrizione_x000d__x000a_001 - Immagini di testo - Pagine non raggiungibili da Talkback (https://www.w3.org/WAI/WCAG21/quickref/#images-of-text)_x000d__x000a__x000d__x000a_Esempio di violazione individuata sull'oggetto:_x000d__x000a_001 - talkback non legge le immagini relative alle tariffe nazionali e internazionali con selettore_x000d__x000a__x000d__x000a_Possibile Metodologia Risolutiva:_x000d__x000a_001 - Assicurarsi che tutte le pagine siano navigabili tramite focus accessibile. Aggiungere proprietà focusable agli elementi non raggiungibili e verificare la navigazione con Talkback._x000d__x000a__x000d__x000a_Occorrenze rilevate: 1_x000d__x000a__x000d__x000a_Link al dettaglio requisito WCAG: https://www.w3.org/WAI/WCAG21/quickref/_x000d__x000a_"/>
    <s v="2 - Serious"/>
    <s v="(#MAD011)"/>
    <n v="5127"/>
    <s v="2 - Serious"/>
    <s v="S004 Spedisci (IndaBox Spedizione Pacchi)"/>
    <x v="6"/>
    <s v="001 - Immagini di testo - Pagine non raggiungibili da Talkback (https://www.w3.org/WAI/WCAG21/quickref/#images-of-text)"/>
    <s v="001 - Assicurarsi che tutte le pagine siano navigabili tramite focus accessibile. Aggiungere proprietà focusable agli elementi non raggiungibili e verificare la navigazione con Talkback."/>
    <n v="0"/>
  </r>
  <r>
    <s v="11.2.5.3.1S004 Spedisci (IndaBox Spedizione Pacchi)"/>
    <s v="APP INDABOX ANDROID - 11.2.5.3.1 Etichetta nel nome - S004 Spedisci (IndaBox Spedizione Pacchi)"/>
    <s v="APP INDABOX ANDROID - 11.2.5.3.1 Etichetta nel nome - S004 Spedisci (IndaBox Spedizione Pacchi): (#AAD938)_x000d__x000a_S004 Spedisci (IndaBox Spedizione Pacchi)_x000d__x000a_Requisito WCAG: 2.5.3_x000d__x000a_Disabilità afflitte: Blind;Deafblind;Mobility_x000d__x000a_Impatto Utente: 2 - Serious_x000d__x000a__x000d__x000a_Descrizione_x000d__x000a_001 - LabelInName - Una vista focalizzabile accessibile deve garantire che il nome sia incluso nell'etichetta visibile. [Per saperne di più] (https://docs.deque.com/devtools-mobile/2024.2.14/en/android-label-in-name)_x000d__x000a__x000d__x000a_Esempio di violazione individuata sull'oggetto:_x000d__x000a_001 - con selettore logo_x000d__x000a__x000d__x000a_Dettaglio + screenshot (accedere con le seguenti credenziali: user, axeposte@gmail.com; password, Poste2024!)_x000d__x000a_001 - https://axe-mobile.deque.com/scan?userId=747da6b3-5f03-493b-bc9b-3a10276b7d6b&amp;packageName=com.android.chrome&amp;resultId=019874ae-0555-752e-aec6-344ba281fe67_x000d__x000a__x000d__x000a_Possibile Metodologia Risolutiva:_x000d__x000a_001 - Assicurati che contentDescription o labelFor contengano l’etichetta visibile dell’elemento._x000d__x000a__x000d__x000a_Occorrenze rilevate: 1_x000d__x000a__x000d__x000a_Link al dettaglio requisito WCAG: https://www.w3.org/WAI/WCAG21/quickref/_x000d__x000a_"/>
    <s v="2 - Serious"/>
    <s v="(#AAD938)"/>
    <n v="5128"/>
    <s v="2 - Serious"/>
    <s v="S004 Spedisci (IndaBox Spedizione Pacchi)"/>
    <x v="4"/>
    <s v="001 - LabelInName - Una vista focalizzabile accessibile deve garantire che il nome sia incluso nell'etichetta visibile. [Per saperne di più] (https://docs.deque.com/devtools-mobile/2024.2.14/en/android-label-in-name)"/>
    <s v="001 - Assicurati che contentDescription o labelFor contengano l’etichetta visibile dell’elemento."/>
    <s v="001 - https://axe-mobile.deque.com/scan?userId=747da6b3-5f03-493b-bc9b-3a10276b7d6b&amp;packageName=com.android.chrome&amp;resultId=019874ae-0555-752e-aec6-344ba281fe67"/>
  </r>
  <r>
    <s v="11.4.1.2.1S004 Spedisci (IndaBox Spedizione Pacchi)"/>
    <s v="APP INDABOX ANDROID - 11.4.1.2.1 Nome, ruolo, valore - S004 Spedisci (IndaBox Spedizione Pacchi)"/>
    <s v="APP INDABOX ANDROID - 11.4.1.2.1 Nome, ruolo, valore - S004 Spedisci (IndaBox Spedizione Pacchi): (#AAD1120)_x000d__x000a_S004 Spedisci (IndaBox Spedizione Pacchi)_x000d__x000a_Requisito WCAG: 4.1.2_x000d__x000a_Disabilità afflitte: Blind;Low Vision;Mobility_x000d__x000a_Impatto Utente: 3 - Moderate_x000d__x000a__x000d__x000a_Descrizione_x000d__x000a_001 - CheckBoxName - Qualsiasi elemento CheckBox deve avere un nome accessibile disponibile per le tecnologie assistive come TalkBack e Voice Access. [Per saperne di più] (https://docs.deque.com/devtools-mobile/2024.2.14/en/android-checkbox-name)_x000d__x000a_002 - EditTextName - Gli elementi di input di testo devono avere un nome accessibile disponibile per le tecnologie assistive come TalkBack e Voice Access. [Per saperne di più] (https://docs.deque.com/devtools-mobile/2024.2.14/en/android-edit-text-name)_x000d__x000a_003 - Annuncio errato - Talkback legge in maniera errata un elemento(https://www.w3.org/WAI/WCAG21/Understanding/name-role-value)_x000d__x000a__x000d__x000a_Esempio di violazione individuata sull'oggetto:_x000d__x000a_001 - con selettore is_int_x000d__x000a_002 - con selettore dato_partenza_x000d__x000a_003 - Dopo la lattura del titolo nella barra gialla &quot;IndaBox ritiriamo pacchi al posto tuo&quot; legge Visualizzazzione immagine (Home privata) - Visualizzazzione immagine con selettore_x000d__x000a__x000d__x000a_Dettaglio + screenshot (accedere con le seguenti credenziali: user, axeposte@gmail.com; password, Poste2024!)_x000d__x000a_001 - https://axe-mobile.deque.com/scan?userId=747da6b3-5f03-493b-bc9b-3a10276b7d6b&amp;packageName=com.android.chrome&amp;resultId=019874af-78e9-7578-8033-2095f0f5d834_x000d__x000a_002 - https://axe-mobile.deque.com/scan?userId=747da6b3-5f03-493b-bc9b-3a10276b7d6b&amp;packageName=com.android.chrome&amp;resultId=019874af-78e9-7578-8033-2095f0f5d834_x000d__x000a__x000d__x000a_Possibile Metodologia Risolutiva:_x000d__x000a_001 - Aggiungi un’etichetta visibile e/o android:contentDescription._x000d__x000a_002 - Usa android:hint oppure associa una TextView con android:labelFor._x000d__x000a_003 - Fornire informazioni su ruolo, stato e valore su tutti i componenti dell'interfaccia utente_x000d__x000a__x000d__x000a_Occorrenze rilevate: 3_x000d__x000a__x000d__x000a_Link al dettaglio requisito WCAG: https://www.w3.org/WAI/WCAG21/quickref/_x000d__x000a_"/>
    <s v="3 - Moderate"/>
    <s v="(#AAD1120)"/>
    <n v="5129"/>
    <s v="3 - Moderate"/>
    <s v="S004 Spedisci (IndaBox Spedizione Pacchi)"/>
    <x v="5"/>
    <s v="001 - CheckBoxName - Qualsiasi elemento CheckBox deve avere un nome accessibile disponibile per le tecnologie assistive come TalkBack e Voice Access. [Per saperne di più] (https://docs.deque.com/devtools-mobile/2024.2.14/en/android-checkbox-name)_x000d__x000a_002 - EditTextName - Gli elementi di input di testo devono avere un nome accessibile disponibile per le tecnologie assistive come TalkBack e Voice Access. [Per saperne di più] (https://docs.deque.com/devtools-mobile/2024.2.14/en/android-edit-text-name)_x000d__x000a_003 - Annuncio errato - Talkback legge in maniera errata un elemento(https://www.w3.org/WAI/WCAG21/Understanding/name-role-value)"/>
    <s v="001 - Aggiungi un’etichetta visibile e/o android:contentDescription._x000d__x000a_002 - Usa android:hint oppure associa una TextView con android:labelFor._x000d__x000a_003 - Fornire informazioni su ruolo, stato e valore su tutti i componenti dell'interfaccia utente"/>
    <s v="001 - https://axe-mobile.deque.com/scan?userId=747da6b3-5f03-493b-bc9b-3a10276b7d6b&amp;packageName=com.android.chrome&amp;resultId=019874af-78e9-7578-8033-2095f0f5d834_x000d__x000a_002 - https://axe-mobile.deque.com/scan?userId=747da6b3-5f03-493b-bc9b-3a10276b7d6b&amp;packageName=com.android.chrome&amp;resultId=019874af-78e9-7578-8033-2095f0f5d834"/>
  </r>
  <r>
    <s v="11.1.3.2.1S005 Preferiti"/>
    <s v="APP INDABOX ANDROID - 11.1.3.2.1 Sequenza significativa - S005 Preferiti"/>
    <s v="APP INDABOX ANDROID - 11.1.3.2.1 Sequenza significativa - S005 Preferiti: (#AAD1086)_x000d__x000a_S005 Preferiti_x000d__x000a_Requisito WCAG: 1.3.2_x000d__x000a_Disabilità afflitte: Blind;Cognitive;Low Vision;Mobility_x000d__x000a_Impatto Utente: 1 - Critical_x000d__x000a__x000d__x000a_Descrizione_x000d__x000a_001 - FocusableText - Le visualizzazioni contenenti testo devono essere attivabili per le tecnologie per l'accesso facilitato, ad esempio TalkBack. [Per saperne di più] (https://docs.deque.com/devtools-mobile/2024.2.14/en/android-focusable-text)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ae-f7a2-7049-a1e3-bdb4a462a89d_x000d__x000a__x000d__x000a_Possibile Metodologia Risolutiva:_x000d__x000a_001 - Rimuovi android:focusable=&quot;true&quot; dal testo statico non interattivo._x000d__x000a__x000d__x000a_Occorrenze rilevate: 1_x000d__x000a__x000d__x000a_Link al dettaglio requisito WCAG: https://www.w3.org/WAI/WCAG21/quickref/_x000d__x000a_"/>
    <s v="1 - Critical"/>
    <s v="(#AAD1086)"/>
    <n v="5130"/>
    <s v="1 - Critical"/>
    <s v="S005 Preferiti"/>
    <x v="1"/>
    <s v="001 - FocusableText - Le visualizzazioni contenenti testo devono essere attivabili per le tecnologie per l'accesso facilitato, ad esempio TalkBack. [Per saperne di più] (https://docs.deque.com/devtools-mobile/2024.2.14/en/android-focusable-text)"/>
    <s v="001 - Rimuovi android:focusable=&quot;true&quot; dal testo statico non interattivo."/>
    <s v="001 - https://axe-mobile.deque.com/scan?userId=747da6b3-5f03-493b-bc9b-3a10276b7d6b&amp;packageName=com.android.chrome&amp;resultId=019874ae-f7a2-7049-a1e3-bdb4a462a89d"/>
  </r>
  <r>
    <s v="11.1.3.4.1S005 Preferiti"/>
    <s v="APP INDABOX ANDROID - 11.1.3.4.1 Orientamento - S005 Preferiti"/>
    <s v="APP INDABOX ANDROID - 11.1.3.4.1 Orientamento - S005 Preferiti: (#AAD1083)_x000d__x000a_S005 Preferiti_x000d__x000a_Requisito WCAG: 1.3.4_x000d__x000a_Disabilità afflitte: Cognitive;Low Vision;Mobility_x000d__x000a_Impatto Utente: 2 - Serious_x000d__x000a__x000d__x000a_Descrizione_x000d__x000a_001 - ScreenOrientation - Le visualizzazioni devono essere conformi all'orientamento di visualizzazione preferito dall'utente. [Per saperne di più] (https://docs.deque.com/devtools-mobile/2024.2.14/en/android-screen-orientation)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ae-f7a2-7049-a1e3-bdb4a462a89d_x000d__x000a__x000d__x000a_Possibile Metodologia Risolutiva:_x000d__x000a_001 - Rimuovi android:screenOrientation=&quot;portrait&quot; per supportare sia landscape che portrait, salvo che non sia un requisito._x000d__x000a__x000d__x000a_Occorrenze rilevate: 1_x000d__x000a__x000d__x000a_Link al dettaglio requisito WCAG: https://www.w3.org/WAI/WCAG21/quickref/_x000d__x000a_"/>
    <s v="2 - Serious"/>
    <s v="(#AAD1083)"/>
    <n v="5131"/>
    <s v="2 - Serious"/>
    <s v="S005 Preferiti"/>
    <x v="2"/>
    <s v="001 - ScreenOrientation - Le visualizzazioni devono essere conformi all'orientamento di visualizzazione preferito dall'utente. [Per saperne di più] (https://docs.deque.com/devtools-mobile/2024.2.14/en/android-screen-orientation)"/>
    <s v="001 - Rimuovi android:screenOrientation=&quot;portrait&quot; per supportare sia landscape che portrait, salvo che non sia un requisito."/>
    <s v="001 - https://axe-mobile.deque.com/scan?userId=747da6b3-5f03-493b-bc9b-3a10276b7d6b&amp;packageName=com.android.chrome&amp;resultId=019874ae-f7a2-7049-a1e3-bdb4a462a89d"/>
  </r>
  <r>
    <s v="11.1.4.3.1S005 Preferiti"/>
    <s v="APP INDABOX ANDROID - 11.1.4.3.1 Contrasto (minimo) - S005 Preferiti"/>
    <s v="APP INDABOX ANDROID - 11.1.4.3.1 Contrasto (minimo) - S005 Preferiti: (#AAD1088)_x000d__x000a_S005 Preferiti_x000d__x000a_Requisito WCAG: 1.4.3_x000d__x000a_Disabilità afflitte: Colorblindness;Low Vision_x000d__x000a_Impatto Utente: 2 - Serious_x000d__x000a__x000d__x000a_Descrizione_x000d__x000a_001 - ColorContrast - Assicurarsi che ogni elemento di testo abbia un rapporto di contrasto minimo di 4,5:1 con lo sfondo e che il testo di grandi dimensioni abbia un rapporto di contrasto minimo di 3,0:1. [Per saperne di più] (https://docs.deque.com/devtools-mobile/axe/android/rule/ColorContrast)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ae-f7a2-7049-a1e3-bdb4a462a89d_x000d__x000a__x000d__x000a_Possibile Metodologia Risolutiva:_x000d__x000a_001 - Usa colori con contrasto minimo 4.5:1 (o 3:1 per testi grandi), come in WCAG._x000d__x000a__x000d__x000a_Occorrenze rilevate: 1_x000d__x000a__x000d__x000a_Link al dettaglio requisito WCAG: https://www.w3.org/WAI/WCAG21/quickref/_x000d__x000a_"/>
    <s v="2 - Serious"/>
    <s v="(#AAD1088)"/>
    <n v="5132"/>
    <s v="2 - Serious"/>
    <s v="S005 Preferiti"/>
    <x v="3"/>
    <s v="001 - ColorContrast - Assicurarsi che ogni elemento di testo abbia un rapporto di contrasto minimo di 4,5:1 con lo sfondo e che il testo di grandi dimensioni abbia un rapporto di contrasto minimo di 3,0:1. [Per saperne di più] (https://docs.deque.com/devtools-mobile/axe/android/rule/ColorContrast)"/>
    <s v="001 - Usa colori con contrasto minimo 4.5:1 (o 3:1 per testi grandi), come in WCAG."/>
    <s v="001 - https://axe-mobile.deque.com/scan?userId=747da6b3-5f03-493b-bc9b-3a10276b7d6b&amp;packageName=com.android.chrome&amp;resultId=019874ae-f7a2-7049-a1e3-bdb4a462a89d"/>
  </r>
  <r>
    <s v="11.2.5.3.1S005 Preferiti"/>
    <s v="APP INDABOX ANDROID - 11.2.5.3.1 Etichetta nel nome - S005 Preferiti"/>
    <s v="APP INDABOX ANDROID - 11.2.5.3.1 Etichetta nel nome - S005 Preferiti: (#AAD1084)_x000d__x000a_S005 Preferiti_x000d__x000a_Requisito WCAG: 2.5.3_x000d__x000a_Disabilità afflitte: Blind;Deafblind;Mobility_x000d__x000a_Impatto Utente: 2 - Serious_x000d__x000a__x000d__x000a_Descrizione_x000d__x000a_001 - LabelInName - Una vista focalizzabile accessibile deve garantire che il nome sia incluso nell'etichetta visibile. [Per saperne di più] (https://docs.deque.com/devtools-mobile/2024.2.14/en/android-label-in-name)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ae-f7a2-7049-a1e3-bdb4a462a89d_x000d__x000a__x000d__x000a_Possibile Metodologia Risolutiva:_x000d__x000a_001 - Assicurati che contentDescription o labelFor contengano l’etichetta visibile dell’elemento._x000d__x000a__x000d__x000a_Occorrenze rilevate: 1_x000d__x000a__x000d__x000a_Link al dettaglio requisito WCAG: https://www.w3.org/WAI/WCAG21/quickref/_x000d__x000a_"/>
    <s v="2 - Serious"/>
    <s v="(#AAD1084)"/>
    <n v="5133"/>
    <s v="2 - Serious"/>
    <s v="S005 Preferiti"/>
    <x v="4"/>
    <s v="001 - LabelInName - Una vista focalizzabile accessibile deve garantire che il nome sia incluso nell'etichetta visibile. [Per saperne di più] (https://docs.deque.com/devtools-mobile/2024.2.14/en/android-label-in-name)"/>
    <s v="001 - Assicurati che contentDescription o labelFor contengano l’etichetta visibile dell’elemento."/>
    <s v="001 - https://axe-mobile.deque.com/scan?userId=747da6b3-5f03-493b-bc9b-3a10276b7d6b&amp;packageName=com.android.chrome&amp;resultId=019874ae-f7a2-7049-a1e3-bdb4a462a89d"/>
  </r>
  <r>
    <s v="11.1.3.2.1S006 Storico"/>
    <s v="APP INDABOX ANDROID - 11.1.3.2.1 Sequenza significativa - S006 Storico"/>
    <s v="APP INDABOX ANDROID - 11.1.3.2.1 Sequenza significativa - S006 Storico: (#AAD1211)_x000d__x000a_S006 Storico_x000d__x000a_Requisito WCAG: 1.3.2_x000d__x000a_Disabilità afflitte: Blind;Cognitive;Low Vision;Mobility_x000d__x000a_Impatto Utente: 1 - Critical_x000d__x000a__x000d__x000a_Descrizione_x000d__x000a_001 - FocusableText - Le visualizzazioni contenenti testo devono essere attivabili per le tecnologie per l'accesso facilitato, ad esempio TalkBack. [Per saperne di più] (https://docs.deque.com/devtools-mobile/2024.2.14/en/android-focusable-text)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b1-a58b-70cf-afbc-a490fdec9ae9_x000d__x000a__x000d__x000a_Possibile Metodologia Risolutiva:_x000d__x000a_001 - Rimuovi android:focusable=&quot;true&quot; dal testo statico non interattivo._x000d__x000a__x000d__x000a_Occorrenze rilevate: 1_x000d__x000a__x000d__x000a_Link al dettaglio requisito WCAG: https://www.w3.org/WAI/WCAG21/quickref/_x000d__x000a_"/>
    <s v="1 - Critical"/>
    <s v="(#AAD1211)"/>
    <n v="5134"/>
    <s v="1 - Critical"/>
    <s v="S006 Storico"/>
    <x v="1"/>
    <s v="001 - FocusableText - Le visualizzazioni contenenti testo devono essere attivabili per le tecnologie per l'accesso facilitato, ad esempio TalkBack. [Per saperne di più] (https://docs.deque.com/devtools-mobile/2024.2.14/en/android-focusable-text)"/>
    <s v="001 - Rimuovi android:focusable=&quot;true&quot; dal testo statico non interattivo."/>
    <s v="001 - https://axe-mobile.deque.com/scan?userId=747da6b3-5f03-493b-bc9b-3a10276b7d6b&amp;packageName=com.android.chrome&amp;resultId=019874b1-a58b-70cf-afbc-a490fdec9ae9"/>
  </r>
  <r>
    <s v="11.1.3.4.1S006 Storico"/>
    <s v="APP INDABOX ANDROID - 11.1.3.4.1 Orientamento - S006 Storico"/>
    <s v="APP INDABOX ANDROID - 11.1.3.4.1 Orientamento - S006 Storico: (#AAD1208)_x000d__x000a_S006 Storico_x000d__x000a_Requisito WCAG: 1.3.4_x000d__x000a_Disabilità afflitte: Cognitive;Low Vision;Mobility_x000d__x000a_Impatto Utente: 2 - Serious_x000d__x000a__x000d__x000a_Descrizione_x000d__x000a_001 - ScreenOrientation - Le visualizzazioni devono essere conformi all'orientamento di visualizzazione preferito dall'utente. [Per saperne di più] (https://docs.deque.com/devtools-mobile/2024.2.14/en/android-screen-orientation)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b1-a58b-70cf-afbc-a490fdec9ae9_x000d__x000a__x000d__x000a_Possibile Metodologia Risolutiva:_x000d__x000a_001 - Rimuovi android:screenOrientation=&quot;portrait&quot; per supportare sia landscape che portrait, salvo che non sia un requisito._x000d__x000a__x000d__x000a_Occorrenze rilevate: 1_x000d__x000a__x000d__x000a_Link al dettaglio requisito WCAG: https://www.w3.org/WAI/WCAG21/quickref/_x000d__x000a_"/>
    <s v="2 - Serious"/>
    <s v="(#AAD1208)"/>
    <n v="5135"/>
    <s v="2 - Serious"/>
    <s v="S006 Storico"/>
    <x v="2"/>
    <s v="001 - ScreenOrientation - Le visualizzazioni devono essere conformi all'orientamento di visualizzazione preferito dall'utente. [Per saperne di più] (https://docs.deque.com/devtools-mobile/2024.2.14/en/android-screen-orientation)"/>
    <s v="001 - Rimuovi android:screenOrientation=&quot;portrait&quot; per supportare sia landscape che portrait, salvo che non sia un requisito."/>
    <s v="001 - https://axe-mobile.deque.com/scan?userId=747da6b3-5f03-493b-bc9b-3a10276b7d6b&amp;packageName=com.android.chrome&amp;resultId=019874b1-a58b-70cf-afbc-a490fdec9ae9"/>
  </r>
  <r>
    <s v="11.1.4.3.1S006 Storico"/>
    <s v="APP INDABOX ANDROID - 11.1.4.3.1 Contrasto (minimo) - S006 Storico"/>
    <s v="APP INDABOX ANDROID - 11.1.4.3.1 Contrasto (minimo) - S006 Storico: (#AAD305)_x000d__x000a_S006 Storico_x000d__x000a_Requisito WCAG: 1.4.3_x000d__x000a_Disabilità afflitte: Colorblindness;Low Vision_x000d__x000a_Impatto Utente: 2 - Serious_x000d__x000a__x000d__x000a_Descrizione_x000d__x000a_001 - Contrasto del testo -_x000d__x000a__x000d__x000a_Esempio di violazione individuata sull'oggetto:_x000d__x000a_001 - https://drive.google.com/file/d/1ZfTIKnwddJpigvmG4p5993A3LbII2LZD/view?usp=drive_link con selettore [19,417][93,461]_x000d__x000a__x000d__x000a_Possibile Metodologia Risolutiva:_x000d__x000a_001 - Usa colori con un contrasto minimo di 4.5:1 per il testo normale e 3:1 per il testo grande. Controlla con strumenti come WebAIM o il contrast checker di Material Design._x000d__x000a__x000d__x000a_Occorrenze rilevate: 1_x000d__x000a__x000d__x000a_Link al dettaglio requisito WCAG: https://www.w3.org/WAI/WCAG21/quickref/_x000d__x000a_"/>
    <s v="2 - Serious"/>
    <s v="(#AAD305)"/>
    <n v="5136"/>
    <s v="2 - Serious"/>
    <s v="S006 Storico"/>
    <x v="3"/>
    <s v="001 - Contrasto del testo -"/>
    <s v="001 - Usa colori con un contrasto minimo di 4.5:1 per il testo normale e 3:1 per il testo grande. Controlla con strumenti come WebAIM o il contrast checker di Material Design."/>
    <n v="0"/>
  </r>
  <r>
    <s v="11.2.5.3.1S006 Storico"/>
    <s v="APP INDABOX ANDROID - 11.2.5.3.1 Etichetta nel nome - S006 Storico"/>
    <s v="APP INDABOX ANDROID - 11.2.5.3.1 Etichetta nel nome - S006 Storico: (#AAD1209)_x000d__x000a_S006 Storico_x000d__x000a_Requisito WCAG: 2.5.3_x000d__x000a_Disabilità afflitte: Blind;Deafblind;Mobility_x000d__x000a_Impatto Utente: 2 - Serious_x000d__x000a__x000d__x000a_Descrizione_x000d__x000a_001 - LabelInName - Una vista focalizzabile accessibile deve garantire che il nome sia incluso nell'etichetta visibile. [Per saperne di più] (https://docs.deque.com/devtools-mobile/2024.2.14/en/android-label-in-name)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b1-a58b-70cf-afbc-a490fdec9ae9_x000d__x000a__x000d__x000a_Possibile Metodologia Risolutiva:_x000d__x000a_001 - Assicurati che contentDescription o labelFor contengano l’etichetta visibile dell’elemento._x000d__x000a__x000d__x000a_Occorrenze rilevate: 1_x000d__x000a__x000d__x000a_Link al dettaglio requisito WCAG: https://www.w3.org/WAI/WCAG21/quickref/_x000d__x000a_"/>
    <s v="2 - Serious"/>
    <s v="(#AAD1209)"/>
    <n v="5137"/>
    <s v="2 - Serious"/>
    <s v="S006 Storico"/>
    <x v="4"/>
    <s v="001 - LabelInName - Una vista focalizzabile accessibile deve garantire che il nome sia incluso nell'etichetta visibile. [Per saperne di più] (https://docs.deque.com/devtools-mobile/2024.2.14/en/android-label-in-name)"/>
    <s v="001 - Assicurati che contentDescription o labelFor contengano l’etichetta visibile dell’elemento."/>
    <s v="001 - https://axe-mobile.deque.com/scan?userId=747da6b3-5f03-493b-bc9b-3a10276b7d6b&amp;packageName=com.android.chrome&amp;resultId=019874b1-a58b-70cf-afbc-a490fdec9ae9"/>
  </r>
  <r>
    <s v="11.1.3.2.1S007 Crediti Ritiro"/>
    <s v="APP INDABOX ANDROID - 11.1.3.2.1 Sequenza significativa - S007 Crediti Ritiro"/>
    <s v="APP INDABOX ANDROID - 11.1.3.2.1 Sequenza significativa - S007 Crediti Ritiro: (#AAD889)_x000d__x000a_S007 Crediti Ritiro_x000d__x000a_Requisito WCAG: 1.3.2_x000d__x000a_Disabilità afflitte: Blind;Cognitive;Low Vision;Mobility_x000d__x000a_Impatto Utente: 1 - Critical_x000d__x000a__x000d__x000a_Descrizione_x000d__x000a_001 - FocusableText - Le visualizzazioni contenenti testo devono essere attivabili per le tecnologie per l'accesso facilitato, ad esempio TalkBack. [Per saperne di più] (https://docs.deque.com/devtools-mobile/2024.2.14/en/android-focusable-text)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b2-d87f-74ba-99f5-4b4363616b90_x000d__x000a__x000d__x000a_Possibile Metodologia Risolutiva:_x000d__x000a_001 - Rimuovi android:focusable=&quot;true&quot; dal testo statico non interattivo._x000d__x000a__x000d__x000a_Occorrenze rilevate: 1_x000d__x000a__x000d__x000a_Link al dettaglio requisito WCAG: https://www.w3.org/WAI/WCAG21/quickref/_x000d__x000a_"/>
    <s v="1 - Critical"/>
    <s v="(#AAD889)"/>
    <n v="5138"/>
    <s v="1 - Critical"/>
    <s v="S007 Crediti Ritiro"/>
    <x v="1"/>
    <s v="001 - FocusableText - Le visualizzazioni contenenti testo devono essere attivabili per le tecnologie per l'accesso facilitato, ad esempio TalkBack. [Per saperne di più] (https://docs.deque.com/devtools-mobile/2024.2.14/en/android-focusable-text)"/>
    <s v="001 - Rimuovi android:focusable=&quot;true&quot; dal testo statico non interattivo."/>
    <s v="001 - https://axe-mobile.deque.com/scan?userId=747da6b3-5f03-493b-bc9b-3a10276b7d6b&amp;packageName=com.android.chrome&amp;resultId=019874b2-d87f-74ba-99f5-4b4363616b90"/>
  </r>
  <r>
    <s v="11.1.3.4.1S007 Crediti Ritiro"/>
    <s v="APP INDABOX ANDROID - 11.1.3.4.1 Orientamento - S007 Crediti Ritiro"/>
    <s v="APP INDABOX ANDROID - 11.1.3.4.1 Orientamento - S007 Crediti Ritiro: (#AAD887)_x000d__x000a_S007 Crediti Ritiro_x000d__x000a_Requisito WCAG: 1.3.4_x000d__x000a_Disabilità afflitte: Cognitive;Low Vision;Mobility_x000d__x000a_Impatto Utente: 2 - Serious_x000d__x000a__x000d__x000a_Descrizione_x000d__x000a_001 - ScreenOrientation - Le visualizzazioni devono essere conformi all'orientamento di visualizzazione preferito dall'utente. [Per saperne di più] (https://docs.deque.com/devtools-mobile/2024.2.14/en/android-screen-orientation)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b2-d87f-74ba-99f5-4b4363616b90_x000d__x000a__x000d__x000a_Possibile Metodologia Risolutiva:_x000d__x000a_001 - Rimuovi android:screenOrientation=&quot;portrait&quot; per supportare sia landscape che portrait, salvo che non sia un requisito._x000d__x000a__x000d__x000a_Occorrenze rilevate: 1_x000d__x000a__x000d__x000a_Link al dettaglio requisito WCAG: https://www.w3.org/WAI/WCAG21/quickref/_x000d__x000a_"/>
    <s v="2 - Serious"/>
    <s v="(#AAD887)"/>
    <n v="5139"/>
    <s v="2 - Serious"/>
    <s v="S007 Crediti Ritiro"/>
    <x v="2"/>
    <s v="001 - ScreenOrientation - Le visualizzazioni devono essere conformi all'orientamento di visualizzazione preferito dall'utente. [Per saperne di più] (https://docs.deque.com/devtools-mobile/2024.2.14/en/android-screen-orientation)"/>
    <s v="001 - Rimuovi android:screenOrientation=&quot;portrait&quot; per supportare sia landscape che portrait, salvo che non sia un requisito."/>
    <s v="001 - https://axe-mobile.deque.com/scan?userId=747da6b3-5f03-493b-bc9b-3a10276b7d6b&amp;packageName=com.android.chrome&amp;resultId=019874b2-d87f-74ba-99f5-4b4363616b90"/>
  </r>
  <r>
    <s v="11.1.4.3.1S007 Crediti Ritiro"/>
    <s v="APP INDABOX ANDROID - 11.1.4.3.1 Contrasto (minimo) - S007 Crediti Ritiro"/>
    <s v="APP INDABOX ANDROID - 11.1.4.3.1 Contrasto (minimo) - S007 Crediti Ritiro: (#AAD060)_x000d__x000a_S007 Crediti Ritiro_x000d__x000a_Requisito WCAG: 1.4.3_x000d__x000a_Disabilità afflitte: Colorblindness;Low Vision_x000d__x000a_Impatto Utente: 2 - Serious_x000d__x000a__x000d__x000a_Descrizione_x000d__x000a_001 - Contrasto del testo -_x000d__x000a_002 - ColorContrast - Assicurarsi che ogni elemento di testo abbia un rapporto di contrasto minimo di 4,5:1 con lo sfondo e che il testo di grandi dimensioni abbia un rapporto di contrasto minimo di 3,0:1. [Per saperne di più] (https://docs.deque.com/devtools-mobile/axe/android/rule/ColorContrast)_x000d__x000a__x000d__x000a_Esempio di violazione individuata sull'oggetto:_x000d__x000a_001 - https://drive.google.com/file/d/19SK_hDHeAm58xKhvEzOqL_DA2IllRCjy/view?usp=drive_link con selettore [19,538][973,733]_x000d__x000a_002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ad-6a65-75e8-8ac4-fea25d36fd14_x000d__x000a__x000d__x000a_Possibile Metodologia Risolutiva:_x000d__x000a_001 - Usa colori con un contrasto minimo di 4.5:1 per il testo normale e 3:1 per il testo grande. Controlla con strumenti come WebAIM o il contrast checker di Material Design._x000d__x000a_002 - Usa colori con contrasto minimo 4.5:1 (o 3:1 per testi grandi), come in WCAG._x000d__x000a__x000d__x000a_Occorrenze rilevate: 2_x000d__x000a__x000d__x000a_Link al dettaglio requisito WCAG: https://www.w3.org/WAI/WCAG21/quickref/_x000d__x000a_"/>
    <s v="2 - Serious"/>
    <s v="(#AAD060)"/>
    <n v="5140"/>
    <s v="2 - Serious"/>
    <s v="S007 Crediti Ritiro"/>
    <x v="3"/>
    <s v="001 - Contrasto del testo -_x000d__x000a_002 - ColorContrast - Assicurarsi che ogni elemento di testo abbia un rapporto di contrasto minimo di 4,5:1 con lo sfondo e che il testo di grandi dimensioni abbia un rapporto di contrasto minimo di 3,0:1. [Per saperne di più] (https://docs.deque.com/devtools-mobile/axe/android/rule/ColorContrast)"/>
    <s v="001 - Usa colori con un contrasto minimo di 4.5:1 per il testo normale e 3:1 per il testo grande. Controlla con strumenti come WebAIM o il contrast checker di Material Design._x000d__x000a_002 - Usa colori con contrasto minimo 4.5:1 (o 3:1 per testi grandi), come in WCAG."/>
    <s v="001 - https://axe-mobile.deque.com/scan?userId=747da6b3-5f03-493b-bc9b-3a10276b7d6b&amp;packageName=com.android.chrome&amp;resultId=019874ad-6a65-75e8-8ac4-fea25d36fd14"/>
  </r>
  <r>
    <s v="11.2.5.3.1S007 Crediti Ritiro"/>
    <s v="APP INDABOX ANDROID - 11.2.5.3.1 Etichetta nel nome - S007 Crediti Ritiro"/>
    <s v="APP INDABOX ANDROID - 11.2.5.3.1 Etichetta nel nome - S007 Crediti Ritiro: (#AAD888)_x000d__x000a_S007 Crediti Ritiro_x000d__x000a_Requisito WCAG: 2.5.3_x000d__x000a_Disabilità afflitte: Blind;Deafblind;Mobility_x000d__x000a_Impatto Utente: 2 - Serious_x000d__x000a__x000d__x000a_Descrizione_x000d__x000a_001 - LabelInName - Una vista focalizzabile accessibile deve garantire che il nome sia incluso nell'etichetta visibile. [Per saperne di più] (https://docs.deque.com/devtools-mobile/2024.2.14/en/android-label-in-name)_x000d__x000a__x000d__x000a_Esempio di violazione individuata sull'oggetto:_x000d__x000a_001 - con selettore logo_x000d__x000a__x000d__x000a_Dettaglio + screenshot (accedere con le seguenti credenziali: user, axeposte@gmail.com; password, Poste2024!)_x000d__x000a_001 - https://axe-mobile.deque.com/scan?userId=747da6b3-5f03-493b-bc9b-3a10276b7d6b&amp;packageName=com.android.chrome&amp;resultId=019874b2-d87f-74ba-99f5-4b4363616b90_x000d__x000a__x000d__x000a_Possibile Metodologia Risolutiva:_x000d__x000a_001 - Assicurati che contentDescription o labelFor contengano l’etichetta visibile dell’elemento._x000d__x000a__x000d__x000a_Occorrenze rilevate: 1_x000d__x000a__x000d__x000a_Link al dettaglio requisito WCAG: https://www.w3.org/WAI/WCAG21/quickref/_x000d__x000a_"/>
    <s v="2 - Serious"/>
    <s v="(#AAD888)"/>
    <n v="5141"/>
    <s v="2 - Serious"/>
    <s v="S007 Crediti Ritiro"/>
    <x v="4"/>
    <s v="001 - LabelInName - Una vista focalizzabile accessibile deve garantire che il nome sia incluso nell'etichetta visibile. [Per saperne di più] (https://docs.deque.com/devtools-mobile/2024.2.14/en/android-label-in-name)"/>
    <s v="001 - Assicurati che contentDescription o labelFor contengano l’etichetta visibile dell’elemento."/>
    <s v="001 - https://axe-mobile.deque.com/scan?userId=747da6b3-5f03-493b-bc9b-3a10276b7d6b&amp;packageName=com.android.chrome&amp;resultId=019874b2-d87f-74ba-99f5-4b4363616b90"/>
  </r>
  <r>
    <s v="11.1.1.1.1S008 Bonus"/>
    <s v="APP INDABOX ANDROID - 11.1.1.1.1 Contenuti non testuali - S008 Bonus"/>
    <s v="APP INDABOX ANDROID - 11.1.1.1.1 Contenuti non testuali - S008 Bonus: (#MAD014)_x000d__x000a_S008 Bonus_x000d__x000a_Requisito WCAG: 1.1.1_x000d__x000a_Disabilità afflitte: Blind;Cognitive;Low Vision;Mobility_x000d__x000a_Impatto Utente: 1 - Critical_x000d__x000a__x000d__x000a_Descrizione_x000d__x000a_001 - Etichetta elemento - Etichetta elemento mancante (https://support.google.com/accessibility/android/answer/7158690?sjid=12879261749095892834-EU)_x000d__x000a__x000d__x000a_Esempio di violazione individuata sull'oggetto:_x000d__x000a_001 - il link &quot;https://www.indox.it/hai-un-bar&quot; non è etichettato come link con selettore_x000d__x000a__x000d__x000a_Possibile Metodologia Risolutiva:_x000d__x000a_001 - In Android, assegna una contentDescription a ogni immagine significativa, così che i lettori di schermo possano identificarla. Per immagini decorative, rendile non focalizzabili per evitare confusione negli utenti con disabilità visive.  Su iOS, assicurati che le immagini informative abbiano un’etichetta descrittiva tramite l'attributo accessibilityLabel, rendendole accessibili agli screen reader. Per le immagini decorative, imposta isAccessibilityElement su false_x000d__x000a__x000d__x000a_Occorrenze rilevate: 1_x000d__x000a__x000d__x000a_Link al dettaglio requisito WCAG: https://www.w3.org/WAI/WCAG21/quickref/_x000d__x000a_"/>
    <s v="1 - Critical"/>
    <s v="(#MAD014)"/>
    <n v="5142"/>
    <s v="1 - Critical"/>
    <s v="S008 Bonus"/>
    <x v="7"/>
    <s v="001 - Etichetta elemento - Etichetta elemento mancante (https://support.google.com/accessibility/android/answer/7158690?sjid=12879261749095892834-EU)"/>
    <s v="001 - In Android, assegna una contentDescription a ogni immagine significativa, così che i lettori di schermo possano identificarla. Per immagini decorative, rendile non focalizzabili per evitare confusione negli utenti con disabilità visive.  Su iOS, assicurati che le immagini informative abbiano un’etichetta descrittiva tramite l'attributo accessibilityLabel, rendendole accessibili agli screen reader. Per le immagini decorative, imposta isAccessibilityElement su false"/>
    <n v="0"/>
  </r>
  <r>
    <s v="11.1.3.2.1S008 Bonus"/>
    <s v="APP INDABOX ANDROID - 11.1.3.2.1 Sequenza significativa - S008 Bonus"/>
    <s v="APP INDABOX ANDROID - 11.1.3.2.1 Sequenza significativa - S008 Bonus: (#AAD901)_x000d__x000a_S008 Bonus_x000d__x000a_Requisito WCAG: 1.3.2_x000d__x000a_Disabilità afflitte: Blind;Cognitive;Low Vision;Mobility_x000d__x000a_Impatto Utente: 1 - Critical_x000d__x000a__x000d__x000a_Descrizione_x000d__x000a_001 - FocusableText - Le visualizzazioni contenenti testo devono essere attivabili per le tecnologie per l'accesso facilitato, ad esempio TalkBack. [Per saperne di più] (https://docs.deque.com/devtools-mobile/2024.2.14/en/android-focusable-text)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ad-6a65-75e8-8ac4-fea25d36fd14_x000d__x000a__x000d__x000a_Possibile Metodologia Risolutiva:_x000d__x000a_001 - Rimuovi android:focusable=&quot;true&quot; dal testo statico non interattivo._x000d__x000a__x000d__x000a_Occorrenze rilevate: 1_x000d__x000a__x000d__x000a_Link al dettaglio requisito WCAG: https://www.w3.org/WAI/WCAG21/quickref/_x000d__x000a_"/>
    <s v="1 - Critical"/>
    <s v="(#AAD901)"/>
    <n v="5143"/>
    <s v="1 - Critical"/>
    <s v="S008 Bonus"/>
    <x v="1"/>
    <s v="001 - FocusableText - Le visualizzazioni contenenti testo devono essere attivabili per le tecnologie per l'accesso facilitato, ad esempio TalkBack. [Per saperne di più] (https://docs.deque.com/devtools-mobile/2024.2.14/en/android-focusable-text)"/>
    <s v="001 - Rimuovi android:focusable=&quot;true&quot; dal testo statico non interattivo."/>
    <s v="001 - https://axe-mobile.deque.com/scan?userId=747da6b3-5f03-493b-bc9b-3a10276b7d6b&amp;packageName=com.android.chrome&amp;resultId=019874ad-6a65-75e8-8ac4-fea25d36fd14"/>
  </r>
  <r>
    <s v="11.1.3.4.1S008 Bonus"/>
    <s v="APP INDABOX ANDROID - 11.1.3.4.1 Orientamento - S008 Bonus"/>
    <s v="APP INDABOX ANDROID - 11.1.3.4.1 Orientamento - S008 Bonus: (#AAD899)_x000d__x000a_S008 Bonus_x000d__x000a_Requisito WCAG: 1.3.4_x000d__x000a_Disabilità afflitte: Cognitive;Low Vision;Mobility_x000d__x000a_Impatto Utente: 2 - Serious_x000d__x000a__x000d__x000a_Descrizione_x000d__x000a_001 - ScreenOrientation - Le visualizzazioni devono essere conformi all'orientamento di visualizzazione preferito dall'utente. [Per saperne di più] (https://docs.deque.com/devtools-mobile/2024.2.14/en/android-screen-orientation)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ad-6a65-75e8-8ac4-fea25d36fd14_x000d__x000a__x000d__x000a_Possibile Metodologia Risolutiva:_x000d__x000a_001 - Rimuovi android:screenOrientation=&quot;portrait&quot; per supportare sia landscape che portrait, salvo che non sia un requisito._x000d__x000a__x000d__x000a_Occorrenze rilevate: 1_x000d__x000a__x000d__x000a_Link al dettaglio requisito WCAG: https://www.w3.org/WAI/WCAG21/quickref/_x000d__x000a_"/>
    <s v="2 - Serious"/>
    <s v="(#AAD899)"/>
    <n v="5144"/>
    <s v="2 - Serious"/>
    <s v="S008 Bonus"/>
    <x v="2"/>
    <s v="001 - ScreenOrientation - Le visualizzazioni devono essere conformi all'orientamento di visualizzazione preferito dall'utente. [Per saperne di più] (https://docs.deque.com/devtools-mobile/2024.2.14/en/android-screen-orientation)"/>
    <s v="001 - Rimuovi android:screenOrientation=&quot;portrait&quot; per supportare sia landscape che portrait, salvo che non sia un requisito."/>
    <s v="001 - https://axe-mobile.deque.com/scan?userId=747da6b3-5f03-493b-bc9b-3a10276b7d6b&amp;packageName=com.android.chrome&amp;resultId=019874ad-6a65-75e8-8ac4-fea25d36fd14"/>
  </r>
  <r>
    <s v="11.1.4.3.1S008 Bonus"/>
    <s v="APP INDABOX ANDROID - 11.1.4.3.1 Contrasto (minimo) - S008 Bonus"/>
    <s v="APP INDABOX ANDROID - 11.1.4.3.1 Contrasto (minimo) - S008 Bonus: (#AAD126)_x000d__x000a_S008 Bonus_x000d__x000a_Requisito WCAG: 1.4.3_x000d__x000a_Disabilità afflitte: Colorblindness;Low Vision_x000d__x000a_Impatto Utente: 2 - Serious_x000d__x000a__x000d__x000a_Descrizione_x000d__x000a_001 - Contrasto del testo -_x000d__x000a__x000d__x000a_Esempio di violazione individuata sull'oggetto:_x000d__x000a_001 - https://drive.google.com/file/d/1yxB94erx4G7C-CITnRZAzaRmXcgj-KT6/view?usp=drive_link con selettore [77,824][1003,937]_x000d__x000a__x000d__x000a_Possibile Metodologia Risolutiva:_x000d__x000a_001 - Usa colori con un contrasto minimo di 4.5:1 per il testo normale e 3:1 per il testo grande. Controlla con strumenti come WebAIM o il contrast checker di Material Design._x000d__x000a__x000d__x000a_Occorrenze rilevate: 1_x000d__x000a__x000d__x000a_Link al dettaglio requisito WCAG: https://www.w3.org/WAI/WCAG21/quickref/_x000d__x000a_"/>
    <s v="2 - Serious"/>
    <s v="(#AAD126)"/>
    <n v="5145"/>
    <s v="2 - Serious"/>
    <s v="S008 Bonus"/>
    <x v="3"/>
    <s v="001 - Contrasto del testo -"/>
    <s v="001 - Usa colori con un contrasto minimo di 4.5:1 per il testo normale e 3:1 per il testo grande. Controlla con strumenti come WebAIM o il contrast checker di Material Design."/>
    <n v="0"/>
  </r>
  <r>
    <s v="11.2.5.3.1S008 Bonus"/>
    <s v="APP INDABOX ANDROID - 11.2.5.3.1 Etichetta nel nome - S008 Bonus"/>
    <s v="APP INDABOX ANDROID - 11.2.5.3.1 Etichetta nel nome - S008 Bonus: (#AAD900)_x000d__x000a_S008 Bonus_x000d__x000a_Requisito WCAG: 2.5.3_x000d__x000a_Disabilità afflitte: Blind;Deafblind;Mobility_x000d__x000a_Impatto Utente: 2 - Serious_x000d__x000a__x000d__x000a_Descrizione_x000d__x000a_001 - LabelInName - Una vista focalizzabile accessibile deve garantire che il nome sia incluso nell'etichetta visibile. [Per saperne di più] (https://docs.deque.com/devtools-mobile/2024.2.14/en/android-label-in-name)_x000d__x000a__x000d__x000a_Esempio di violazione individuata sull'oggetto:_x000d__x000a_001 - con selettore logo_x000d__x000a__x000d__x000a_Dettaglio + screenshot (accedere con le seguenti credenziali: user, axeposte@gmail.com; password, Poste2024!)_x000d__x000a_001 - https://axe-mobile.deque.com/scan?userId=747da6b3-5f03-493b-bc9b-3a10276b7d6b&amp;packageName=com.android.chrome&amp;resultId=019874ad-6a65-75e8-8ac4-fea25d36fd14_x000d__x000a__x000d__x000a_Possibile Metodologia Risolutiva:_x000d__x000a_001 - Assicurati che contentDescription o labelFor contengano l’etichetta visibile dell’elemento._x000d__x000a__x000d__x000a_Occorrenze rilevate: 1_x000d__x000a__x000d__x000a_Link al dettaglio requisito WCAG: https://www.w3.org/WAI/WCAG21/quickref/_x000d__x000a_"/>
    <s v="2 - Serious"/>
    <s v="(#AAD900)"/>
    <n v="5146"/>
    <s v="2 - Serious"/>
    <s v="S008 Bonus"/>
    <x v="4"/>
    <s v="001 - LabelInName - Una vista focalizzabile accessibile deve garantire che il nome sia incluso nell'etichetta visibile. [Per saperne di più] (https://docs.deque.com/devtools-mobile/2024.2.14/en/android-label-in-name)"/>
    <s v="001 - Assicurati che contentDescription o labelFor contengano l’etichetta visibile dell’elemento."/>
    <s v="001 - https://axe-mobile.deque.com/scan?userId=747da6b3-5f03-493b-bc9b-3a10276b7d6b&amp;packageName=com.android.chrome&amp;resultId=019874ad-6a65-75e8-8ac4-fea25d36fd14"/>
  </r>
  <r>
    <s v="11.1.3.2.1S009 FAQ"/>
    <s v="APP INDABOX ANDROID - 11.1.3.2.1 Sequenza significativa - S009 FAQ"/>
    <s v="APP INDABOX ANDROID - 11.1.3.2.1 Sequenza significativa - S009 FAQ: (#AAD979)_x000d__x000a_S009 FAQ_x000d__x000a_Requisito WCAG: 1.3.2_x000d__x000a_Disabilità afflitte: Blind;Cognitive;Low Vision;Mobility_x000d__x000a_Impatto Utente: 1 - Critical_x000d__x000a__x000d__x000a_Descrizione_x000d__x000a_001 - FocusableText - Le visualizzazioni contenenti testo devono essere attivabili per le tecnologie per l'accesso facilitato, ad esempio TalkBack. [Per saperne di più] (https://docs.deque.com/devtools-mobile/2024.2.14/en/android-focusable-text)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ae-47c6-70b4-ba88-59c0e54cd399_x000d__x000a__x000d__x000a_Possibile Metodologia Risolutiva:_x000d__x000a_001 - Rimuovi android:focusable=&quot;true&quot; dal testo statico non interattivo._x000d__x000a__x000d__x000a_Occorrenze rilevate: 1_x000d__x000a__x000d__x000a_Link al dettaglio requisito WCAG: https://www.w3.org/WAI/WCAG21/quickref/_x000d__x000a_"/>
    <s v="1 - Critical"/>
    <s v="(#AAD979)"/>
    <n v="5147"/>
    <s v="1 - Critical"/>
    <s v="S009 FAQ"/>
    <x v="1"/>
    <s v="001 - FocusableText - Le visualizzazioni contenenti testo devono essere attivabili per le tecnologie per l'accesso facilitato, ad esempio TalkBack. [Per saperne di più] (https://docs.deque.com/devtools-mobile/2024.2.14/en/android-focusable-text)"/>
    <s v="001 - Rimuovi android:focusable=&quot;true&quot; dal testo statico non interattivo."/>
    <s v="001 - https://axe-mobile.deque.com/scan?userId=747da6b3-5f03-493b-bc9b-3a10276b7d6b&amp;packageName=com.android.chrome&amp;resultId=019874ae-47c6-70b4-ba88-59c0e54cd399"/>
  </r>
  <r>
    <s v="11.1.3.4.1S009 FAQ"/>
    <s v="APP INDABOX ANDROID - 11.1.3.4.1 Orientamento - S009 FAQ"/>
    <s v="APP INDABOX ANDROID - 11.1.3.4.1 Orientamento - S009 FAQ: (#AAD975)_x000d__x000a_S009 FAQ_x000d__x000a_Requisito WCAG: 1.3.4_x000d__x000a_Disabilità afflitte: Cognitive;Low Vision;Mobility_x000d__x000a_Impatto Utente: 2 - Serious_x000d__x000a__x000d__x000a_Descrizione_x000d__x000a_001 - ScreenOrientation - Le visualizzazioni devono essere conformi all'orientamento di visualizzazione preferito dall'utente. [Per saperne di più] (https://docs.deque.com/devtools-mobile/2024.2.14/en/android-screen-orientation)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ae-47c6-70b4-ba88-59c0e54cd399_x000d__x000a__x000d__x000a_Possibile Metodologia Risolutiva:_x000d__x000a_001 - Rimuovi android:screenOrientation=&quot;portrait&quot; per supportare sia landscape che portrait, salvo che non sia un requisito._x000d__x000a__x000d__x000a_Occorrenze rilevate: 1_x000d__x000a__x000d__x000a_Link al dettaglio requisito WCAG: https://www.w3.org/WAI/WCAG21/quickref/_x000d__x000a_"/>
    <s v="2 - Serious"/>
    <s v="(#AAD975)"/>
    <n v="5148"/>
    <s v="2 - Serious"/>
    <s v="S009 FAQ"/>
    <x v="2"/>
    <s v="001 - ScreenOrientation - Le visualizzazioni devono essere conformi all'orientamento di visualizzazione preferito dall'utente. [Per saperne di più] (https://docs.deque.com/devtools-mobile/2024.2.14/en/android-screen-orientation)"/>
    <s v="001 - Rimuovi android:screenOrientation=&quot;portrait&quot; per supportare sia landscape che portrait, salvo che non sia un requisito."/>
    <s v="001 - https://axe-mobile.deque.com/scan?userId=747da6b3-5f03-493b-bc9b-3a10276b7d6b&amp;packageName=com.android.chrome&amp;resultId=019874ae-47c6-70b4-ba88-59c0e54cd399"/>
  </r>
  <r>
    <s v="11.1.4.3.1S009 FAQ"/>
    <s v="APP INDABOX ANDROID - 11.1.4.3.1 Contrasto (minimo) - S009 FAQ"/>
    <s v="APP INDABOX ANDROID - 11.1.4.3.1 Contrasto (minimo) - S009 FAQ: (#AAD180)_x000d__x000a_S009 FAQ_x000d__x000a_Requisito WCAG: 1.4.3_x000d__x000a_Disabilità afflitte: Colorblindness;Low Vision_x000d__x000a_Impatto Utente: 2 - Serious_x000d__x000a__x000d__x000a_Descrizione_x000d__x000a_001 - Contrasto del testo -_x000d__x000a__x000d__x000a_Esempio di violazione individuata sull'oggetto:_x000d__x000a_001 - https://drive.google.com/file/d/1CuifMrBqNnh-nAtjTb-YUgJVCltiK0Rw/view?usp=drive_link con selettore [242,423][308,489]_x000d__x000a__x000d__x000a_Possibile Metodologia Risolutiva:_x000d__x000a_001 - Usa colori con un contrasto minimo di 4.5:1 per il testo normale e 3:1 per il testo grande. Controlla con strumenti come WebAIM o il contrast checker di Material Design._x000d__x000a__x000d__x000a_Occorrenze rilevate: 1_x000d__x000a__x000d__x000a_Link al dettaglio requisito WCAG: https://www.w3.org/WAI/WCAG21/quickref/_x000d__x000a_"/>
    <s v="2 - Serious"/>
    <s v="(#AAD180)"/>
    <n v="5149"/>
    <s v="2 - Serious"/>
    <s v="S009 FAQ"/>
    <x v="3"/>
    <s v="001 - Contrasto del testo -"/>
    <s v="001 - Usa colori con un contrasto minimo di 4.5:1 per il testo normale e 3:1 per il testo grande. Controlla con strumenti come WebAIM o il contrast checker di Material Design."/>
    <n v="0"/>
  </r>
  <r>
    <s v="11.2.5.3.1S009 FAQ"/>
    <s v="APP INDABOX ANDROID - 11.2.5.3.1 Etichetta nel nome - S009 FAQ"/>
    <s v="APP INDABOX ANDROID - 11.2.5.3.1 Etichetta nel nome - S009 FAQ: (#AAD976)_x000d__x000a_S009 FAQ_x000d__x000a_Requisito WCAG: 2.5.3_x000d__x000a_Disabilità afflitte: Blind;Deafblind;Mobility_x000d__x000a_Impatto Utente: 2 - Serious_x000d__x000a__x000d__x000a_Descrizione_x000d__x000a_001 - LabelInName - Una vista focalizzabile accessibile deve garantire che il nome sia incluso nell'etichetta visibile. [Per saperne di più] (https://docs.deque.com/devtools-mobile/2024.2.14/en/android-label-in-name)_x000d__x000a__x000d__x000a_Esempio di violazione individuata sull'oggetto:_x000d__x000a_001 - con selettore logo_x000d__x000a__x000d__x000a_Dettaglio + screenshot (accedere con le seguenti credenziali: user, axeposte@gmail.com; password, Poste2024!)_x000d__x000a_001 - https://axe-mobile.deque.com/scan?userId=747da6b3-5f03-493b-bc9b-3a10276b7d6b&amp;packageName=com.android.chrome&amp;resultId=019874ae-47c6-70b4-ba88-59c0e54cd399_x000d__x000a__x000d__x000a_Possibile Metodologia Risolutiva:_x000d__x000a_001 - Assicurati che contentDescription o labelFor contengano l’etichetta visibile dell’elemento._x000d__x000a__x000d__x000a_Occorrenze rilevate: 1_x000d__x000a__x000d__x000a_Link al dettaglio requisito WCAG: https://www.w3.org/WAI/WCAG21/quickref/_x000d__x000a_"/>
    <s v="2 - Serious"/>
    <s v="(#AAD976)"/>
    <n v="5150"/>
    <s v="2 - Serious"/>
    <s v="S009 FAQ"/>
    <x v="4"/>
    <s v="001 - LabelInName - Una vista focalizzabile accessibile deve garantire che il nome sia incluso nell'etichetta visibile. [Per saperne di più] (https://docs.deque.com/devtools-mobile/2024.2.14/en/android-label-in-name)"/>
    <s v="001 - Assicurati che contentDescription o labelFor contengano l’etichetta visibile dell’elemento."/>
    <s v="001 - https://axe-mobile.deque.com/scan?userId=747da6b3-5f03-493b-bc9b-3a10276b7d6b&amp;packageName=com.android.chrome&amp;resultId=019874ae-47c6-70b4-ba88-59c0e54cd399"/>
  </r>
  <r>
    <s v="11.4.1.2.1S009 FAQ"/>
    <s v="APP INDABOX ANDROID - 11.4.1.2.1 Nome, ruolo, valore - S009 FAQ"/>
    <s v="APP INDABOX ANDROID - 11.4.1.2.1 Nome, ruolo, valore - S009 FAQ: (#AAD1241)_x000d__x000a_S009 FAQ_x000d__x000a_Requisito WCAG: 4.1.2_x000d__x000a_Disabilità afflitte: Blind;Low Vision;Mobility_x000d__x000a_Impatto Utente: 2 - Serious_x000d__x000a__x000d__x000a_Descrizione_x000d__x000a_001 - EditTextName - Gli elementi di input di testo devono avere un nome accessibile disponibile per le tecnologie assistive come TalkBack e Voice Access. [Per saperne di più] (https://docs.deque.com/devtools-mobile/2024.2.14/en/android-edit-text-name)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b1-e8b6-76d0-a1a9-676f22da0dd6_x000d__x000a__x000d__x000a_Possibile Metodologia Risolutiva:_x000d__x000a_001 - Usa android:hint oppure associa una TextView con android:labelFor._x000d__x000a__x000d__x000a_Occorrenze rilevate: 1_x000d__x000a__x000d__x000a_Link al dettaglio requisito WCAG: https://www.w3.org/WAI/WCAG21/quickref/_x000d__x000a_"/>
    <s v="2 - Serious"/>
    <s v="(#AAD1241)"/>
    <n v="5151"/>
    <s v="2 - Serious"/>
    <s v="S009 FAQ"/>
    <x v="5"/>
    <s v="001 - EditTextName - Gli elementi di input di testo devono avere un nome accessibile disponibile per le tecnologie assistive come TalkBack e Voice Access. [Per saperne di più] (https://docs.deque.com/devtools-mobile/2024.2.14/en/android-edit-text-name)"/>
    <s v="001 - Usa android:hint oppure associa una TextView con android:labelFor."/>
    <s v="001 - https://axe-mobile.deque.com/scan?userId=747da6b3-5f03-493b-bc9b-3a10276b7d6b&amp;packageName=com.android.chrome&amp;resultId=019874b1-e8b6-76d0-a1a9-676f22da0dd6"/>
  </r>
  <r>
    <s v="11.1.3.2.1S010 Profilo"/>
    <s v="APP INDABOX ANDROID - 11.1.3.2.1 Sequenza significativa - S010 Profilo"/>
    <s v="APP INDABOX ANDROID - 11.1.3.2.1 Sequenza significativa - S010 Profilo: (#AAD1091)_x000d__x000a_S010 Profilo_x000d__x000a_Requisito WCAG: 1.3.2_x000d__x000a_Disabilità afflitte: Blind;Cognitive;Low Vision;Mobility_x000d__x000a_Impatto Utente: 1 - Critical_x000d__x000a__x000d__x000a_Descrizione_x000d__x000a_001 - FocusableText - Le visualizzazioni contenenti testo devono essere attivabili per le tecnologie per l'accesso facilitato, ad esempio TalkBack. [Per saperne di più] (https://docs.deque.com/devtools-mobile/2024.2.14/en/android-focusable-text)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af-37a3-726f-8a7d-b91c1a519470_x000d__x000a__x000d__x000a_Possibile Metodologia Risolutiva:_x000d__x000a_001 - Rimuovi android:focusable=&quot;true&quot; dal testo statico non interattivo._x000d__x000a__x000d__x000a_Occorrenze rilevate: 1_x000d__x000a__x000d__x000a_Link al dettaglio requisito WCAG: https://www.w3.org/WAI/WCAG21/quickref/_x000d__x000a_"/>
    <s v="1 - Critical"/>
    <s v="(#AAD1091)"/>
    <n v="5152"/>
    <s v="1 - Critical"/>
    <s v="S010 Profilo"/>
    <x v="1"/>
    <s v="001 - FocusableText - Le visualizzazioni contenenti testo devono essere attivabili per le tecnologie per l'accesso facilitato, ad esempio TalkBack. [Per saperne di più] (https://docs.deque.com/devtools-mobile/2024.2.14/en/android-focusable-text)"/>
    <s v="001 - Rimuovi android:focusable=&quot;true&quot; dal testo statico non interattivo."/>
    <s v="001 - https://axe-mobile.deque.com/scan?userId=747da6b3-5f03-493b-bc9b-3a10276b7d6b&amp;packageName=com.android.chrome&amp;resultId=019874af-37a3-726f-8a7d-b91c1a519470"/>
  </r>
  <r>
    <s v="11.1.3.4.1S010 Profilo"/>
    <s v="APP INDABOX ANDROID - 11.1.3.4.1 Orientamento - S010 Profilo"/>
    <s v="APP INDABOX ANDROID - 11.1.3.4.1 Orientamento - S010 Profilo: (#AAD1089)_x000d__x000a_S010 Profilo_x000d__x000a_Requisito WCAG: 1.3.4_x000d__x000a_Disabilità afflitte: Cognitive;Low Vision;Mobility_x000d__x000a_Impatto Utente: 2 - Serious_x000d__x000a__x000d__x000a_Descrizione_x000d__x000a_001 - ScreenOrientation - Le visualizzazioni devono essere conformi all'orientamento di visualizzazione preferito dall'utente. [Per saperne di più] (https://docs.deque.com/devtools-mobile/2024.2.14/en/android-screen-orientation)_x000d__x000a__x000d__x000a_Esempio di violazione individuata sull'oggetto:_x000d__x000a_001 - con selettore No ID Available_x000d__x000a__x000d__x000a_Dettaglio + screenshot (accedere con le seguenti credenziali: user, axeposte@gmail.com; password, Poste2024!)_x000d__x000a_001 - https://axe-mobile.deque.com/scan?userId=747da6b3-5f03-493b-bc9b-3a10276b7d6b&amp;packageName=com.android.chrome&amp;resultId=019874af-37a3-726f-8a7d-b91c1a519470_x000d__x000a__x000d__x000a_Possibile Metodologia Risolutiva:_x000d__x000a_001 - Rimuovi android:screenOrientation=&quot;portrait&quot; per supportare sia landscape che portrait, salvo che non sia un requisito._x000d__x000a__x000d__x000a_Occorrenze rilevate: 1_x000d__x000a__x000d__x000a_Link al dettaglio requisito WCAG: https://www.w3.org/WAI/WCAG21/quickref/_x000d__x000a_"/>
    <s v="2 - Serious"/>
    <s v="(#AAD1089)"/>
    <n v="5153"/>
    <s v="2 - Serious"/>
    <s v="S010 Profilo"/>
    <x v="2"/>
    <s v="001 - ScreenOrientation - Le visualizzazioni devono essere conformi all'orientamento di visualizzazione preferito dall'utente. [Per saperne di più] (https://docs.deque.com/devtools-mobile/2024.2.14/en/android-screen-orientation)"/>
    <s v="001 - Rimuovi android:screenOrientation=&quot;portrait&quot; per supportare sia landscape che portrait, salvo che non sia un requisito."/>
    <s v="001 - https://axe-mobile.deque.com/scan?userId=747da6b3-5f03-493b-bc9b-3a10276b7d6b&amp;packageName=com.android.chrome&amp;resultId=019874af-37a3-726f-8a7d-b91c1a519470"/>
  </r>
  <r>
    <s v="11.1.4.3.1S010 Profilo"/>
    <s v="APP INDABOX ANDROID - 11.1.4.3.1 Contrasto (minimo) - S010 Profilo"/>
    <s v="APP INDABOX ANDROID - 11.1.4.3.1 Contrasto (minimo) - S010 Profilo: (#AAD446)_x000d__x000a_S010 Profilo_x000d__x000a_Requisito WCAG: 1.4.3_x000d__x000a_Disabilità afflitte: Colorblindness;Low Vision_x000d__x000a_Impatto Utente: 2 - Serious_x000d__x000a__x000d__x000a_Descrizione_x000d__x000a_001 - Contrasto del testo -_x000d__x000a__x000d__x000a_Esempio di violazione individuata sull'oggetto:_x000d__x000a_001 - https://drive.google.com/file/d/1JA7AhimN8gbfxqGNTdRFHNKwS1rCUSkm/view?usp=drive_link con selettore [19,365][1061,434]_x000d__x000a__x000d__x000a_Possibile Metodologia Risolutiva:_x000d__x000a_001 - Usa colori con un contrasto minimo di 4.5:1 per il testo normale e 3:1 per il testo grande. Controlla con strumenti come WebAIM o il contrast checker di Material Design._x000d__x000a__x000d__x000a_Occorrenze rilevate: 1_x000d__x000a__x000d__x000a_Link al dettaglio requisito WCAG: https://www.w3.org/WAI/WCAG21/quickref/_x000d__x000a_"/>
    <s v="2 - Serious"/>
    <s v="(#AAD446)"/>
    <n v="5154"/>
    <s v="2 - Serious"/>
    <s v="S010 Profilo"/>
    <x v="3"/>
    <s v="001 - Contrasto del testo -"/>
    <s v="001 - Usa colori con un contrasto minimo di 4.5:1 per il testo normale e 3:1 per il testo grande. Controlla con strumenti come WebAIM o il contrast checker di Material Design."/>
    <n v="0"/>
  </r>
  <r>
    <s v="11.2.5.3.1S010 Profilo"/>
    <s v="APP INDABOX ANDROID - 11.2.5.3.1 Etichetta nel nome - S010 Profilo"/>
    <s v="APP INDABOX ANDROID - 11.2.5.3.1 Etichetta nel nome - S010 Profilo: (#AAD1090)_x000d__x000a_S010 Profilo_x000d__x000a_Requisito WCAG: 2.5.3_x000d__x000a_Disabilità afflitte: Blind;Deafblind;Mobility_x000d__x000a_Impatto Utente: 2 - Serious_x000d__x000a__x000d__x000a_Descrizione_x000d__x000a_001 - LabelInName - Una vista focalizzabile accessibile deve garantire che il nome sia incluso nell'etichetta visibile. [Per saperne di più] (https://docs.deque.com/devtools-mobile/2024.2.14/en/android-label-in-name)_x000d__x000a__x000d__x000a_Esempio di violazione individuata sull'oggetto:_x000d__x000a_001 - con selettore logo_x000d__x000a__x000d__x000a_Dettaglio + screenshot (accedere con le seguenti credenziali: user, axeposte@gmail.com; password, Poste2024!)_x000d__x000a_001 - https://axe-mobile.deque.com/scan?userId=747da6b3-5f03-493b-bc9b-3a10276b7d6b&amp;packageName=com.android.chrome&amp;resultId=019874af-37a3-726f-8a7d-b91c1a519470_x000d__x000a__x000d__x000a_Possibile Metodologia Risolutiva:_x000d__x000a_001 - Assicurati che contentDescription o labelFor contengano l’etichetta visibile dell’elemento._x000d__x000a__x000d__x000a_Occorrenze rilevate: 1_x000d__x000a__x000d__x000a_Link al dettaglio requisito WCAG: https://www.w3.org/WAI/WCAG21/quickref/_x000d__x000a_"/>
    <s v="2 - Serious"/>
    <s v="(#AAD1090)"/>
    <n v="5155"/>
    <s v="2 - Serious"/>
    <s v="S010 Profilo"/>
    <x v="4"/>
    <s v="001 - LabelInName - Una vista focalizzabile accessibile deve garantire che il nome sia incluso nell'etichetta visibile. [Per saperne di più] (https://docs.deque.com/devtools-mobile/2024.2.14/en/android-label-in-name)"/>
    <s v="001 - Assicurati che contentDescription o labelFor contengano l’etichetta visibile dell’elemento."/>
    <s v="001 - https://axe-mobile.deque.com/scan?userId=747da6b3-5f03-493b-bc9b-3a10276b7d6b&amp;packageName=com.android.chrome&amp;resultId=019874af-37a3-726f-8a7d-b91c1a519470"/>
  </r>
  <r>
    <s v="11.4.1.2.1S010 Profilo"/>
    <s v="APP INDABOX ANDROID - 11.4.1.2.1 Nome, ruolo, valore - S010 Profilo"/>
    <s v="APP INDABOX ANDROID - 11.4.1.2.1 Nome, ruolo, valore - S010 Profilo: (#AAD1095)_x000d__x000a_S010 Profilo_x000d__x000a_Requisito WCAG: 4.1.2_x000d__x000a_Disabilità afflitte: Blind;Low Vision;Mobility_x000d__x000a_Impatto Utente: 2 - Serious_x000d__x000a__x000d__x000a_Descrizione_x000d__x000a_001 - EditTextName - Gli elementi di input di testo devono avere un nome accessibile disponibile per le tecnologie assistive come TalkBack e Voice Access. [Per saperne di più] (https://docs.deque.com/devtools-mobile/2024.2.14/en/android-edit-text-name)_x000d__x000a__x000d__x000a_Esempio di violazione individuata sull'oggetto:_x000d__x000a_001 - con selettore email_display_x000d__x000a__x000d__x000a_Dettaglio + screenshot (accedere con le seguenti credenziali: user, axeposte@gmail.com; password, Poste2024!)_x000d__x000a_001 - https://axe-mobile.deque.com/scan?userId=747da6b3-5f03-493b-bc9b-3a10276b7d6b&amp;packageName=com.android.chrome&amp;resultId=019874af-37a3-726f-8a7d-b91c1a519470_x000d__x000a__x000d__x000a_Possibile Metodologia Risolutiva:_x000d__x000a_001 - Usa android:hint oppure associa una TextView con android:labelFor._x000d__x000a__x000d__x000a_Occorrenze rilevate: 1_x000d__x000a__x000d__x000a_Link al dettaglio requisito WCAG: https://www.w3.org/WAI/WCAG21/quickref/_x000d__x000a_"/>
    <s v="2 - Serious"/>
    <s v="(#AAD1095)"/>
    <n v="5156"/>
    <s v="2 - Serious"/>
    <s v="S010 Profilo"/>
    <x v="5"/>
    <s v="001 - EditTextName - Gli elementi di input di testo devono avere un nome accessibile disponibile per le tecnologie assistive come TalkBack e Voice Access. [Per saperne di più] (https://docs.deque.com/devtools-mobile/2024.2.14/en/android-edit-text-name)"/>
    <s v="001 - Usa android:hint oppure associa una TextView con android:labelFor."/>
    <s v="001 - https://axe-mobile.deque.com/scan?userId=747da6b3-5f03-493b-bc9b-3a10276b7d6b&amp;packageName=com.android.chrome&amp;resultId=019874af-37a3-726f-8a7d-b91c1a519470"/>
  </r>
  <r>
    <s v="11.4.1.2.1S011 Supporto"/>
    <s v="APP INDABOX ANDROID - 11.4.1.2.1 Nome, ruolo, valore - S011 Supporto"/>
    <s v="APP INDABOX ANDROID - 11.4.1.2.1 Nome, ruolo, valore - S011 Supporto: (#MAD015)_x000d__x000a_S011 Supporto_x000d__x000a_Requisito WCAG: 4.1.2_x000d__x000a_Disabilità afflitte: Blind;Cognitive;Low Vision_x000d__x000a_Impatto Utente: 3 - Moderate_x000d__x000a__x000d__x000a_Descrizione_x000d__x000a_001 - Annuncio errato - Talkback legge in maniera errata un elemento(https://www.w3.org/WAI/WCAG21/Understanding/name-role-value)_x000d__x000a__x000d__x000a_Esempio di violazione individuata sull'oggetto:_x000d__x000a_001 - indabox legge male gli orari di apertura con selettore_x000d__x000a__x000d__x000a_Possibile Metodologia Risolutiva:_x000d__x000a_001 - Fornire informazioni su ruolo, stato e valore su tutti i componenti dell'interfaccia utente_x000d__x000a__x000d__x000a_Occorrenze rilevate: 1_x000d__x000a__x000d__x000a_Link al dettaglio requisito WCAG: https://www.w3.org/WAI/WCAG21/quickref/_x000d__x000a_"/>
    <s v="3 - Moderate"/>
    <s v="(#MAD015)"/>
    <n v="5157"/>
    <s v="3 - Moderate"/>
    <s v="S011 Supporto"/>
    <x v="5"/>
    <s v="001 - Annuncio errato - Talkback legge in maniera errata un elemento(https://www.w3.org/WAI/WCAG21/Understanding/name-role-value)"/>
    <s v="001 - Fornire informazioni su ruolo, stato e valore su tutti i componenti dell'interfaccia utente"/>
    <n v="0"/>
  </r>
  <r>
    <s v="10.1.2.2V001 Video tutorial"/>
    <s v="APP INDABOX ANDROID - 10.1.2.2 Sottotitoli (preregistrati) - V001 Video tutorial"/>
    <s v="APP INDABOX ANDROID - 10.1.2.2 Sottotitoli (preregistrati) - V001 Video tutorial: (#V0001)_x000d__x000a_V001 Video tutorial_x000d__x000a_Requisito WCAG: 1.2.2_x000d__x000a_Disabilità afflitte: Deaf_x000d__x000a_Impatto Utente: 1 - Critical_x000d__x000a__x000d__x000a_Descrizione_x000d__x000a_001 - I sottotitoli non sono disponibili per i contenuti multimediali registrati - I sottotitoli non sono disponibili per i file multimediali registrati [Ulteriori informazioni] (https://docs.deque.com/issue-help/1.0.0/en/captions-missing)_x000d__x000a__x000d__x000a_Esempio di violazione individuata sull'oggetto:_x000d__x000a_001 - con selettore Video_x000d__x000a__x000d__x000a_Possibile Metodologia Risolutiva:_x000d__x000a_001 - Risolvi questo problema aggiungendo didascalie complete, accurate e sincronizzate al contenuto multimediale._x000d__x000a__x000d__x000a_Occorrenze rilevate: 1_x000d__x000a__x000d__x000a_Link al dettaglio requisito WCAG: https://www.w3.org/WAI/WCAG21/quickref/_x000d__x000a_"/>
    <s v="1 - Critical"/>
    <s v="(#V0001)"/>
    <n v="5158"/>
    <s v="1 - Critical"/>
    <s v="V001 Video tutorial"/>
    <x v="8"/>
    <s v="001 - I sottotitoli non sono disponibili per i contenuti multimediali registrati - I sottotitoli non sono disponibili per i file multimediali registrati [Ulteriori informazioni] (https://docs.deque.com/issue-help/1.0.0/en/captions-missing)"/>
    <s v="001 - Risolvi questo problema aggiungendo didascalie complete, accurate e sincronizzate al contenuto multimediale."/>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7">
  <r>
    <x v="0"/>
    <s v="S002 Registrazione"/>
    <s v="AAD001"/>
    <s v="(#AAD001)"/>
    <s v="Android"/>
    <s v="AA"/>
    <s v="1.4.3"/>
    <s v="11.1.4.3.1"/>
    <s v="2 - Serious"/>
    <s v="Colorblindness;Low Vision"/>
    <s v="Contrasto del testo"/>
    <m/>
    <s v="[19,571][1061,838]"/>
    <s v="https://drive.google.com/file/d/1Ky3onw1yTzntxdtp2e6NbCHhxzGdkenw/view?usp=drive_link"/>
    <s v="Home password dimenticata.txt"/>
    <s v="#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2 Registrazione"/>
    <m/>
    <s v="2 - Serious"/>
    <s v="APP INDABOX ANDROID - 11.1.4.3.1 Contrasto (minimo) - S002 Registrazione"/>
    <s v="APP INDABOX ANDROID - 11.1.4.3.1 Contrasto (minimo) - S002 Registrazione (#AAD001)_x000a_S002 Registrazione_x000a_Requisito: WCAG 1.4.3_x000a_Disabilità afflitte: Colorblindness;Low Vision_x000a_Impatto Utente: 2 - Serious_x000a__x000a_Descrizione: Contrasto del testo - _x000a__x000a_Esempio di violazione individuata sull'oggetto: _x000a_ - https://drive.google.com/file/d/1Ky3onw1yTzntxdtp2e6NbCHhxzGdkenw/view?usp=drive_link con selettore: _x000a_[19,571][1061,83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5): https://posteitaliane.sharepoint.com/:x:/r/teams/ACCESSIBILITRISULTATIVERIFICHETECNICHE/Shared%20Documents/TGPOSTE_APP/TGPOSTE_APP/LOG/Log.xlsx?d=w630300a71bd74143a1658fe5ab688bc4&amp;csf=1&amp;web=1&amp;e=Y9XHGL_x000a__x000a_Link al dettaglio requisito WCAG: "/>
    <m/>
    <m/>
    <m/>
    <m/>
    <x v="0"/>
    <m/>
    <m/>
    <s v="5117"/>
    <s v="5117: "/>
    <s v="5117: - https://drive.google.com/file/d/1Ky3onw1yTzntxdtp2e6NbCHhxzGdkenw/view?usp=drive_link con selettore: [19,571][1061,838]"/>
    <s v="5117: "/>
    <s v="5117: Usa colori con un contrasto minimo di 4.5:1 per il testo normale e 3:1 per il testo grande. Controlla con strumenti come WebAIM o il contrast checker di Material Design."/>
    <m/>
  </r>
  <r>
    <x v="1"/>
    <s v="S002 Registrazione"/>
    <s v="AAD002"/>
    <s v="(#AAD002)"/>
    <s v="Android"/>
    <s v="AA"/>
    <s v="2.5.8"/>
    <s v="11.2.5.8.1"/>
    <s v="2 - Serious"/>
    <s v="Blind;Low Vision;Mobility"/>
    <s v="Touch target"/>
    <m/>
    <s v="[836,139][1028,181]"/>
    <s v="https://drive.google.com/file/d/1Ky3onw1yTzntxdtp2e6NbCHhxzGdkenw/view?usp=drive_link"/>
    <s v="Home password dimenticata.txt"/>
    <s v="#1"/>
    <s v="Accessibility Scanner"/>
    <m/>
    <s v="https://support.google.com/accessibility/android/answer/7101858?sjid=12879261749095892834-EU"/>
    <s v="Aumenta le dimensioni minime degli elementi cliccabili o aggiungi padding/click area extra invisibile per raggiungere la dimensione minima."/>
    <n v="15"/>
    <s v="S002 Registrazione"/>
    <m/>
    <s v="2 - Serious"/>
    <s v="APP INDABOX ANDROID - 11.2.5.8.1 Dimensione dell'obiettivo (minimo) - S002 Registrazione"/>
    <s v="APP INDABOX ANDROID - 11.2.5.8.1 Dimensione dell'obiettivo (minimo) - S002 Registrazione (#AAD002)_x000a_S002 Registrazione_x000a_Requisito: WCAG 2.5.8_x000a_Disabilità afflitte: Blind;Low Vision;Mobility_x000a_Impatto Utente: 2 - Serious_x000a__x000a_Descrizione: Touch target - _x000a__x000a_Esempio di violazione individuata sull'oggetto: _x000a_ - https://drive.google.com/file/d/1Ky3onw1yTzntxdtp2e6NbCHhxzGdkenw/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003"/>
    <s v="(#AAD003)"/>
    <s v="Android"/>
    <s v="AA"/>
    <s v="2.5.8"/>
    <s v="11.2.5.8.1"/>
    <s v="2 - Serious"/>
    <s v="Blind;Low Vision;Mobility"/>
    <s v="Touch target"/>
    <m/>
    <s v="[195,225][297,271]"/>
    <s v="https://drive.google.com/file/d/1Ky3onw1yTzntxdtp2e6NbCHhxzGdkenw/view?usp=drive_link"/>
    <s v="Home password dimenticata.txt"/>
    <s v="#1"/>
    <s v="Accessibility Scanner"/>
    <m/>
    <s v="https://support.google.com/accessibility/android/answer/7101858?sjid=12879261749095892834-EU"/>
    <s v="Aumenta le dimensioni minime degli elementi cliccabili o aggiungi padding/click area extra invisibile per raggiungere la dimensione minima."/>
    <n v="14"/>
    <s v="S002 Registrazione"/>
    <m/>
    <s v="2 - Serious"/>
    <s v="APP INDABOX ANDROID - 11.2.5.8.1 Dimensione dell'obiettivo (minimo) - S002 Registrazione"/>
    <s v="APP INDABOX ANDROID - 11.2.5.8.1 Dimensione dell'obiettivo (minimo) - S002 Registrazione (#AAD003)_x000a_S002 Registrazione_x000a_Requisito: WCAG 2.5.8_x000a_Disabilità afflitte: Blind;Low Vision;Mobility_x000a_Impatto Utente: 2 - Serious_x000a__x000a_Descrizione: Touch target - _x000a__x000a_Esempio di violazione individuata sull'oggetto: _x000a_ - https://drive.google.com/file/d/1Ky3onw1yTzntxdtp2e6NbCHhxzGdkenw/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004"/>
    <s v="(#AAD004)"/>
    <s v="Android"/>
    <s v="AA"/>
    <s v="2.5.8"/>
    <s v="11.2.5.8.1"/>
    <s v="2 - Serious"/>
    <s v="Blind;Low Vision;Mobility"/>
    <s v="Touch target"/>
    <m/>
    <s v="[341,225][486,271]"/>
    <s v="https://drive.google.com/file/d/1Ky3onw1yTzntxdtp2e6NbCHhxzGdkenw/view?usp=drive_link"/>
    <s v="Home password dimenticata.txt"/>
    <s v="#1"/>
    <s v="Accessibility Scanner"/>
    <m/>
    <s v="https://support.google.com/accessibility/android/answer/7101858?sjid=12879261749095892834-EU"/>
    <s v="Aumenta le dimensioni minime degli elementi cliccabili o aggiungi padding/click area extra invisibile per raggiungere la dimensione minima."/>
    <n v="14"/>
    <s v="S002 Registrazione"/>
    <m/>
    <s v="2 - Serious"/>
    <s v="APP INDABOX ANDROID - 11.2.5.8.1 Dimensione dell'obiettivo (minimo) - S002 Registrazione"/>
    <s v="APP INDABOX ANDROID - 11.2.5.8.1 Dimensione dell'obiettivo (minimo) - S002 Registrazione (#AAD004)_x000a_S002 Registrazione_x000a_Requisito: WCAG 2.5.8_x000a_Disabilità afflitte: Blind;Low Vision;Mobility_x000a_Impatto Utente: 2 - Serious_x000a__x000a_Descrizione: Touch target - _x000a__x000a_Esempio di violazione individuata sull'oggetto: _x000a_ - https://drive.google.com/file/d/1Ky3onw1yTzntxdtp2e6NbCHhxzGdkenw/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005"/>
    <s v="(#AAD005)"/>
    <s v="Android"/>
    <s v="AA"/>
    <s v="2.5.8"/>
    <s v="11.2.5.8.1"/>
    <s v="2 - Serious"/>
    <s v="Blind;Low Vision;Mobility"/>
    <s v="Touch target"/>
    <m/>
    <s v="[528,225][613,271]"/>
    <s v="https://drive.google.com/file/d/1Ky3onw1yTzntxdtp2e6NbCHhxzGdkenw/view?usp=drive_link"/>
    <s v="Home password dimenticata.txt"/>
    <s v="#1"/>
    <s v="Accessibility Scanner"/>
    <m/>
    <s v="https://support.google.com/accessibility/android/answer/7101858?sjid=12879261749095892834-EU"/>
    <s v="Aumenta le dimensioni minime degli elementi cliccabili o aggiungi padding/click area extra invisibile per raggiungere la dimensione minima."/>
    <n v="14"/>
    <s v="S002 Registrazione"/>
    <m/>
    <s v="2 - Serious"/>
    <s v="APP INDABOX ANDROID - 11.2.5.8.1 Dimensione dell'obiettivo (minimo) - S002 Registrazione"/>
    <s v="APP INDABOX ANDROID - 11.2.5.8.1 Dimensione dell'obiettivo (minimo) - S002 Registrazione (#AAD005)_x000a_S002 Registrazione_x000a_Requisito: WCAG 2.5.8_x000a_Disabilità afflitte: Blind;Low Vision;Mobility_x000a_Impatto Utente: 2 - Serious_x000a__x000a_Descrizione: Touch target - _x000a__x000a_Esempio di violazione individuata sull'oggetto: _x000a_ - https://drive.google.com/file/d/1Ky3onw1yTzntxdtp2e6NbCHhxzGdkenw/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006"/>
    <s v="(#AAD006)"/>
    <s v="Android"/>
    <s v="AA"/>
    <s v="2.5.8"/>
    <s v="11.2.5.8.1"/>
    <s v="2 - Serious"/>
    <s v="Blind;Low Vision;Mobility"/>
    <s v="Touch target"/>
    <m/>
    <s v="[654,225][781,271]"/>
    <s v="https://drive.google.com/file/d/1Ky3onw1yTzntxdtp2e6NbCHhxzGdkenw/view?usp=drive_link"/>
    <s v="Home password dimenticata.txt"/>
    <s v="#1"/>
    <s v="Accessibility Scanner"/>
    <m/>
    <s v="https://support.google.com/accessibility/android/answer/7101858?sjid=12879261749095892834-EU"/>
    <s v="Aumenta le dimensioni minime degli elementi cliccabili o aggiungi padding/click area extra invisibile per raggiungere la dimensione minima."/>
    <n v="14"/>
    <s v="S002 Registrazione"/>
    <m/>
    <s v="2 - Serious"/>
    <s v="APP INDABOX ANDROID - 11.2.5.8.1 Dimensione dell'obiettivo (minimo) - S002 Registrazione"/>
    <s v="APP INDABOX ANDROID - 11.2.5.8.1 Dimensione dell'obiettivo (minimo) - S002 Registrazione (#AAD006)_x000a_S002 Registrazione_x000a_Requisito: WCAG 2.5.8_x000a_Disabilità afflitte: Blind;Low Vision;Mobility_x000a_Impatto Utente: 2 - Serious_x000a__x000a_Descrizione: Touch target - _x000a__x000a_Esempio di violazione individuata sull'oggetto: _x000a_ - https://drive.google.com/file/d/1Ky3onw1yTzntxdtp2e6NbCHhxzGdkenw/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007"/>
    <s v="(#AAD007)"/>
    <s v="Android"/>
    <s v="AA"/>
    <s v="2.5.8"/>
    <s v="11.2.5.8.1"/>
    <s v="2 - Serious"/>
    <s v="Blind;Low Vision;Mobility"/>
    <s v="Touch target"/>
    <m/>
    <s v="[822,225][918,271]"/>
    <s v="https://drive.google.com/file/d/1Ky3onw1yTzntxdtp2e6NbCHhxzGdkenw/view?usp=drive_link"/>
    <s v="Home password dimenticata.txt"/>
    <s v="#1"/>
    <s v="Accessibility Scanner"/>
    <m/>
    <s v="https://support.google.com/accessibility/android/answer/7101858?sjid=12879261749095892834-EU"/>
    <s v="Aumenta le dimensioni minime degli elementi cliccabili o aggiungi padding/click area extra invisibile per raggiungere la dimensione minima."/>
    <n v="14"/>
    <s v="S002 Registrazione"/>
    <m/>
    <s v="2 - Serious"/>
    <s v="APP INDABOX ANDROID - 11.2.5.8.1 Dimensione dell'obiettivo (minimo) - S002 Registrazione"/>
    <s v="APP INDABOX ANDROID - 11.2.5.8.1 Dimensione dell'obiettivo (minimo) - S002 Registrazione (#AAD007)_x000a_S002 Registrazione_x000a_Requisito: WCAG 2.5.8_x000a_Disabilità afflitte: Blind;Low Vision;Mobility_x000a_Impatto Utente: 2 - Serious_x000a__x000a_Descrizione: Touch target - _x000a__x000a_Esempio di violazione individuata sull'oggetto: _x000a_ - https://drive.google.com/file/d/1Ky3onw1yTzntxdtp2e6NbCHhxzGdkenw/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08"/>
    <s v="(#AAD008)"/>
    <s v="Android"/>
    <s v="AA"/>
    <s v="2.5.8"/>
    <s v="11.2.5.8.1"/>
    <s v="2 - Serious"/>
    <s v="Blind;Low Vision;Mobility"/>
    <s v="Touch target"/>
    <m/>
    <s v="[836,139][1028,181]"/>
    <s v="https://drive.google.com/file/d/1MhJPH9Vg8MXuazsMdsQsob8Jy-l-XuIz/view?usp=drive_link"/>
    <s v="Home prezzi.txt"/>
    <s v="#2"/>
    <s v="Accessibility Scanner"/>
    <m/>
    <s v="https://support.google.com/accessibility/android/answer/7101858?sjid=12879261749095892834-EU"/>
    <s v="Aumenta le dimensioni minime degli elementi cliccabili o aggiungi padding/click area extra invisibile per raggiungere la dimensione minima."/>
    <n v="15"/>
    <s v="S001 Accedi"/>
    <m/>
    <s v="2 - Serious"/>
    <s v="APP INDABOX ANDROID - 11.2.5.8.1 Dimensione dell'obiettivo (minimo) - S001 Accedi"/>
    <s v="APP INDABOX ANDROID - 11.2.5.8.1 Dimensione dell'obiettivo (minimo) - S001 Accedi (#AAD008)_x000a_S001 Accedi_x000a_Requisito: WCAG 2.5.8_x000a_Disabilità afflitte: Blind;Low Vision;Mobility_x000a_Impatto Utente: 2 - Serious_x000a__x000a_Descrizione: Touch target - _x000a__x000a_Esempio di violazione individuata sull'oggetto: _x000a_ - https://drive.google.com/file/d/1MhJPH9Vg8MXuazsMdsQsob8Jy-l-XuIz/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09"/>
    <s v="(#AAD009)"/>
    <s v="Android"/>
    <s v="AA"/>
    <s v="2.5.8"/>
    <s v="11.2.5.8.1"/>
    <s v="2 - Serious"/>
    <s v="Blind;Low Vision;Mobility"/>
    <s v="Touch target"/>
    <m/>
    <s v="[195,225][297,271]"/>
    <s v="https://drive.google.com/file/d/1MhJPH9Vg8MXuazsMdsQsob8Jy-l-XuIz/view?usp=drive_link"/>
    <s v="Home prezzi.txt"/>
    <s v="#2"/>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09)_x000a_S001 Accedi_x000a_Requisito: WCAG 2.5.8_x000a_Disabilità afflitte: Blind;Low Vision;Mobility_x000a_Impatto Utente: 2 - Serious_x000a__x000a_Descrizione: Touch target - _x000a__x000a_Esempio di violazione individuata sull'oggetto: _x000a_ - https://drive.google.com/file/d/1MhJPH9Vg8MXuazsMdsQsob8Jy-l-XuIz/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10"/>
    <s v="(#AAD010)"/>
    <s v="Android"/>
    <s v="AA"/>
    <s v="2.5.8"/>
    <s v="11.2.5.8.1"/>
    <s v="2 - Serious"/>
    <s v="Blind;Low Vision;Mobility"/>
    <s v="Touch target"/>
    <m/>
    <s v="[341,225][486,271]"/>
    <s v="https://drive.google.com/file/d/1MhJPH9Vg8MXuazsMdsQsob8Jy-l-XuIz/view?usp=drive_link"/>
    <s v="Home prezzi.txt"/>
    <s v="#2"/>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10)_x000a_S001 Accedi_x000a_Requisito: WCAG 2.5.8_x000a_Disabilità afflitte: Blind;Low Vision;Mobility_x000a_Impatto Utente: 2 - Serious_x000a__x000a_Descrizione: Touch target - _x000a__x000a_Esempio di violazione individuata sull'oggetto: _x000a_ - https://drive.google.com/file/d/1MhJPH9Vg8MXuazsMdsQsob8Jy-l-XuIz/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11"/>
    <s v="(#AAD011)"/>
    <s v="Android"/>
    <s v="AA"/>
    <s v="2.5.8"/>
    <s v="11.2.5.8.1"/>
    <s v="2 - Serious"/>
    <s v="Blind;Low Vision;Mobility"/>
    <s v="Touch target"/>
    <m/>
    <s v="[528,225][613,271]"/>
    <s v="https://drive.google.com/file/d/1MhJPH9Vg8MXuazsMdsQsob8Jy-l-XuIz/view?usp=drive_link"/>
    <s v="Home prezzi.txt"/>
    <s v="#2"/>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11)_x000a_S001 Accedi_x000a_Requisito: WCAG 2.5.8_x000a_Disabilità afflitte: Blind;Low Vision;Mobility_x000a_Impatto Utente: 2 - Serious_x000a__x000a_Descrizione: Touch target - _x000a__x000a_Esempio di violazione individuata sull'oggetto: _x000a_ - https://drive.google.com/file/d/1MhJPH9Vg8MXuazsMdsQsob8Jy-l-XuIz/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12"/>
    <s v="(#AAD012)"/>
    <s v="Android"/>
    <s v="AA"/>
    <s v="2.5.8"/>
    <s v="11.2.5.8.1"/>
    <s v="2 - Serious"/>
    <s v="Blind;Low Vision;Mobility"/>
    <s v="Touch target"/>
    <m/>
    <s v="[654,225][781,271]"/>
    <s v="https://drive.google.com/file/d/1MhJPH9Vg8MXuazsMdsQsob8Jy-l-XuIz/view?usp=drive_link"/>
    <s v="Home prezzi.txt"/>
    <s v="#2"/>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12)_x000a_S001 Accedi_x000a_Requisito: WCAG 2.5.8_x000a_Disabilità afflitte: Blind;Low Vision;Mobility_x000a_Impatto Utente: 2 - Serious_x000a__x000a_Descrizione: Touch target - _x000a__x000a_Esempio di violazione individuata sull'oggetto: _x000a_ - https://drive.google.com/file/d/1MhJPH9Vg8MXuazsMdsQsob8Jy-l-XuIz/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13"/>
    <s v="(#AAD013)"/>
    <s v="Android"/>
    <s v="AA"/>
    <s v="2.5.8"/>
    <s v="11.2.5.8.1"/>
    <s v="2 - Serious"/>
    <s v="Blind;Low Vision;Mobility"/>
    <s v="Touch target"/>
    <m/>
    <s v="[822,225][918,277]"/>
    <s v="https://drive.google.com/file/d/1MhJPH9Vg8MXuazsMdsQsob8Jy-l-XuIz/view?usp=drive_link"/>
    <s v="Home prezzi.txt"/>
    <s v="#2"/>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013)_x000a_S001 Accedi_x000a_Requisito: WCAG 2.5.8_x000a_Disabilità afflitte: Blind;Low Vision;Mobility_x000a_Impatto Utente: 2 - Serious_x000a__x000a_Descrizione: Touch target - _x000a__x000a_Esempio di violazione individuata sull'oggetto: _x000a_ - https://drive.google.com/file/d/1MhJPH9Vg8MXuazsMdsQsob8Jy-l-XuIz/view?usp=drive_link con selettore: _x000a_[822,225][918,277]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
    <s v="S001 Accedi"/>
    <s v="AAD014"/>
    <s v="(#AAD014)"/>
    <s v="Android"/>
    <s v="AA"/>
    <s v="1.4.3"/>
    <s v="11.1.4.3.1"/>
    <s v="2 - Serious"/>
    <s v="Colorblindness;Low Vision"/>
    <s v="Contrasto del testo"/>
    <m/>
    <s v="[19,544][1061,810]"/>
    <s v="https://drive.google.com/file/d/1b3yG_Slc4Z8KE_PMwmczXyuudv_rPLY7/view?usp=drive_link"/>
    <s v="Home pubblica accessibilit .txt"/>
    <s v="#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014)_x000a_S001 Accedi_x000a_Requisito: WCAG 1.4.3_x000a_Disabilità afflitte: Colorblindness;Low Vision_x000a_Impatto Utente: 2 - Serious_x000a__x000a_Descrizione: Contrasto del testo - _x000a__x000a_Esempio di violazione individuata sull'oggetto: _x000a_ - https://drive.google.com/file/d/1b3yG_Slc4Z8KE_PMwmczXyuudv_rPLY7/view?usp=drive_link con selettore: _x000a_[19,544][1061,81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b3yG_Slc4Z8KE_PMwmczXyuudv_rPLY7/view?usp=drive_link con selettore: [19,544][1061,810]"/>
    <s v="5112: "/>
    <s v="5112: Usa colori con un contrasto minimo di 4.5:1 per il testo normale e 3:1 per il testo grande. Controlla con strumenti come WebAIM o il contrast checker di Material Design."/>
    <m/>
  </r>
  <r>
    <x v="3"/>
    <s v="S001 Accedi"/>
    <s v="AAD015"/>
    <s v="(#AAD015)"/>
    <s v="Android"/>
    <s v="AA"/>
    <s v="1.4.3"/>
    <s v="11.1.4.3.1"/>
    <s v="2 - Serious"/>
    <s v="Colorblindness;Low Vision"/>
    <s v="Contrasto del testo"/>
    <m/>
    <s v="[19,1160][1061,1756]"/>
    <s v="https://drive.google.com/file/d/1b3yG_Slc4Z8KE_PMwmczXyuudv_rPLY7/view?usp=drive_link"/>
    <s v="Home pubblica accessibilit .txt"/>
    <s v="#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015)_x000a_S001 Accedi_x000a_Requisito: WCAG 1.4.3_x000a_Disabilità afflitte: Colorblindness;Low Vision_x000a_Impatto Utente: 2 - Serious_x000a__x000a_Descrizione: Contrasto del testo - _x000a__x000a_Esempio di violazione individuata sull'oggetto: _x000a_ - https://drive.google.com/file/d/1b3yG_Slc4Z8KE_PMwmczXyuudv_rPLY7/view?usp=drive_link con selettore: _x000a_[19,1160][1061,175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b3yG_Slc4Z8KE_PMwmczXyuudv_rPLY7/view?usp=drive_link con selettore: [19,1160][1061,1756]"/>
    <s v="5112: "/>
    <s v="5112: Usa colori con un contrasto minimo di 4.5:1 per il testo normale e 3:1 per il testo grande. Controlla con strumenti come WebAIM o il contrast checker di Material Design."/>
    <m/>
  </r>
  <r>
    <x v="3"/>
    <s v="S001 Accedi"/>
    <s v="AAD016"/>
    <s v="(#AAD016)"/>
    <s v="Android"/>
    <s v="AA"/>
    <s v="1.4.3"/>
    <s v="11.1.4.3.1"/>
    <s v="2 - Serious"/>
    <s v="Colorblindness;Low Vision"/>
    <s v="Contrasto del testo"/>
    <m/>
    <s v="[19,2015][1003,2276]"/>
    <s v="https://drive.google.com/file/d/1b3yG_Slc4Z8KE_PMwmczXyuudv_rPLY7/view?usp=drive_link"/>
    <s v="Home pubblica accessibilit .txt"/>
    <s v="#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016)_x000a_S001 Accedi_x000a_Requisito: WCAG 1.4.3_x000a_Disabilità afflitte: Colorblindness;Low Vision_x000a_Impatto Utente: 2 - Serious_x000a__x000a_Descrizione: Contrasto del testo - _x000a__x000a_Esempio di violazione individuata sull'oggetto: _x000a_ - https://drive.google.com/file/d/1b3yG_Slc4Z8KE_PMwmczXyuudv_rPLY7/view?usp=drive_link con selettore: _x000a_[19,2015][1003,227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b3yG_Slc4Z8KE_PMwmczXyuudv_rPLY7/view?usp=drive_link con selettore: [19,2015][1003,2276]"/>
    <s v="5112: "/>
    <s v="5112: Usa colori con un contrasto minimo di 4.5:1 per il testo normale e 3:1 per il testo grande. Controlla con strumenti come WebAIM o il contrast checker di Material Design."/>
    <m/>
  </r>
  <r>
    <x v="2"/>
    <s v="S001 Accedi"/>
    <s v="AAD017"/>
    <s v="(#AAD017)"/>
    <s v="Android"/>
    <s v="AA"/>
    <s v="2.5.8"/>
    <s v="11.2.5.8.1"/>
    <s v="2 - Serious"/>
    <s v="Blind;Low Vision;Mobility"/>
    <s v="Touch target"/>
    <m/>
    <s v="[836,139][1028,181]"/>
    <s v="https://drive.google.com/file/d/1b3yG_Slc4Z8KE_PMwmczXyuudv_rPLY7/view?usp=drive_link"/>
    <s v="Home pubblica accessibilit .txt"/>
    <s v="#3"/>
    <s v="Accessibility Scanner"/>
    <m/>
    <s v="https://support.google.com/accessibility/android/answer/7101858?sjid=12879261749095892834-EU"/>
    <s v="Aumenta le dimensioni minime degli elementi cliccabili o aggiungi padding/click area extra invisibile per raggiungere la dimensione minima."/>
    <n v="15"/>
    <s v="S001 Accedi"/>
    <m/>
    <s v="2 - Serious"/>
    <s v="APP INDABOX ANDROID - 11.2.5.8.1 Dimensione dell'obiettivo (minimo) - S001 Accedi"/>
    <s v="APP INDABOX ANDROID - 11.2.5.8.1 Dimensione dell'obiettivo (minimo) - S001 Accedi (#AAD017)_x000a_S001 Accedi_x000a_Requisito: WCAG 2.5.8_x000a_Disabilità afflitte: Blind;Low Vision;Mobility_x000a_Impatto Utente: 2 - Serious_x000a__x000a_Descrizione: Touch target - _x000a__x000a_Esempio di violazione individuata sull'oggetto: _x000a_ - https://drive.google.com/file/d/1b3yG_Slc4Z8KE_PMwmczXyuudv_rPLY7/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18"/>
    <s v="(#AAD018)"/>
    <s v="Android"/>
    <s v="AA"/>
    <s v="2.5.8"/>
    <s v="11.2.5.8.1"/>
    <s v="2 - Serious"/>
    <s v="Blind;Low Vision;Mobility"/>
    <s v="Touch target"/>
    <m/>
    <s v="[195,225][297,271]"/>
    <s v="https://drive.google.com/file/d/1b3yG_Slc4Z8KE_PMwmczXyuudv_rPLY7/view?usp=drive_link"/>
    <s v="Home pubblica accessibilit .txt"/>
    <s v="#3"/>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18)_x000a_S001 Accedi_x000a_Requisito: WCAG 2.5.8_x000a_Disabilità afflitte: Blind;Low Vision;Mobility_x000a_Impatto Utente: 2 - Serious_x000a__x000a_Descrizione: Touch target - _x000a__x000a_Esempio di violazione individuata sull'oggetto: _x000a_ - https://drive.google.com/file/d/1b3yG_Slc4Z8KE_PMwmczXyuudv_rPLY7/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19"/>
    <s v="(#AAD019)"/>
    <s v="Android"/>
    <s v="AA"/>
    <s v="2.5.8"/>
    <s v="11.2.5.8.1"/>
    <s v="2 - Serious"/>
    <s v="Blind;Low Vision;Mobility"/>
    <s v="Touch target"/>
    <m/>
    <s v="[341,225][486,271]"/>
    <s v="https://drive.google.com/file/d/1b3yG_Slc4Z8KE_PMwmczXyuudv_rPLY7/view?usp=drive_link"/>
    <s v="Home pubblica accessibilit .txt"/>
    <s v="#3"/>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19)_x000a_S001 Accedi_x000a_Requisito: WCAG 2.5.8_x000a_Disabilità afflitte: Blind;Low Vision;Mobility_x000a_Impatto Utente: 2 - Serious_x000a__x000a_Descrizione: Touch target - _x000a__x000a_Esempio di violazione individuata sull'oggetto: _x000a_ - https://drive.google.com/file/d/1b3yG_Slc4Z8KE_PMwmczXyuudv_rPLY7/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20"/>
    <s v="(#AAD020)"/>
    <s v="Android"/>
    <s v="AA"/>
    <s v="2.5.8"/>
    <s v="11.2.5.8.1"/>
    <s v="2 - Serious"/>
    <s v="Blind;Low Vision;Mobility"/>
    <s v="Touch target"/>
    <m/>
    <s v="[528,225][613,271]"/>
    <s v="https://drive.google.com/file/d/1b3yG_Slc4Z8KE_PMwmczXyuudv_rPLY7/view?usp=drive_link"/>
    <s v="Home pubblica accessibilit .txt"/>
    <s v="#3"/>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20)_x000a_S001 Accedi_x000a_Requisito: WCAG 2.5.8_x000a_Disabilità afflitte: Blind;Low Vision;Mobility_x000a_Impatto Utente: 2 - Serious_x000a__x000a_Descrizione: Touch target - _x000a__x000a_Esempio di violazione individuata sull'oggetto: _x000a_ - https://drive.google.com/file/d/1b3yG_Slc4Z8KE_PMwmczXyuudv_rPLY7/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21"/>
    <s v="(#AAD021)"/>
    <s v="Android"/>
    <s v="AA"/>
    <s v="2.5.8"/>
    <s v="11.2.5.8.1"/>
    <s v="2 - Serious"/>
    <s v="Blind;Low Vision;Mobility"/>
    <s v="Touch target"/>
    <m/>
    <s v="[654,225][781,271]"/>
    <s v="https://drive.google.com/file/d/1b3yG_Slc4Z8KE_PMwmczXyuudv_rPLY7/view?usp=drive_link"/>
    <s v="Home pubblica accessibilit .txt"/>
    <s v="#3"/>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21)_x000a_S001 Accedi_x000a_Requisito: WCAG 2.5.8_x000a_Disabilità afflitte: Blind;Low Vision;Mobility_x000a_Impatto Utente: 2 - Serious_x000a__x000a_Descrizione: Touch target - _x000a__x000a_Esempio di violazione individuata sull'oggetto: _x000a_ - https://drive.google.com/file/d/1b3yG_Slc4Z8KE_PMwmczXyuudv_rPLY7/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22"/>
    <s v="(#AAD022)"/>
    <s v="Android"/>
    <s v="AA"/>
    <s v="2.5.8"/>
    <s v="11.2.5.8.1"/>
    <s v="2 - Serious"/>
    <s v="Blind;Low Vision;Mobility"/>
    <s v="Touch target"/>
    <m/>
    <s v="[822,225][918,271]"/>
    <s v="https://drive.google.com/file/d/1b3yG_Slc4Z8KE_PMwmczXyuudv_rPLY7/view?usp=drive_link"/>
    <s v="Home pubblica accessibilit .txt"/>
    <s v="#3"/>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22)_x000a_S001 Accedi_x000a_Requisito: WCAG 2.5.8_x000a_Disabilità afflitte: Blind;Low Vision;Mobility_x000a_Impatto Utente: 2 - Serious_x000a__x000a_Descrizione: Touch target - _x000a__x000a_Esempio di violazione individuata sull'oggetto: _x000a_ - https://drive.google.com/file/d/1b3yG_Slc4Z8KE_PMwmczXyuudv_rPLY7/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23"/>
    <s v="(#AAD023)"/>
    <s v="Android"/>
    <s v="AA"/>
    <s v="2.5.8"/>
    <s v="11.2.5.8.1"/>
    <s v="2 - Serious"/>
    <s v="Blind;Low Vision;Mobility"/>
    <s v="Touch target"/>
    <m/>
    <s v="[19,838][618,901]"/>
    <s v="https://drive.google.com/file/d/1b3yG_Slc4Z8KE_PMwmczXyuudv_rPLY7/view?usp=drive_link"/>
    <s v="Home pubblica accessibilit .txt"/>
    <s v="#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023)_x000a_S001 Accedi_x000a_Requisito: WCAG 2.5.8_x000a_Disabilità afflitte: Blind;Low Vision;Mobility_x000a_Impatto Utente: 2 - Serious_x000a__x000a_Descrizione: Touch target - _x000a__x000a_Esempio di violazione individuata sull'oggetto: _x000a_ - https://drive.google.com/file/d/1b3yG_Slc4Z8KE_PMwmczXyuudv_rPLY7/view?usp=drive_link con selettore: _x000a_[19,838][618,90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
    <s v="S003 Ritira (IndaBox Ritiro Pacchi)"/>
    <s v="AAD024"/>
    <s v="(#AAD024)"/>
    <s v="Android"/>
    <s v="AA"/>
    <s v="1.4.3"/>
    <s v="11.1.4.3.1"/>
    <s v="2 - Serious"/>
    <s v="Colorblindness;Low Vision"/>
    <s v="Contrasto del testo"/>
    <m/>
    <s v="[19,571][1061,816]"/>
    <s v="https://drive.google.com/file/d/1Yxoa80HK2_Hd2NEsgvMKa99YzzCzkfI5/view?usp=drive_link"/>
    <s v="Home pubblica ritira.txt"/>
    <s v="#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024)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Yxoa80HK2_Hd2NEsgvMKa99YzzCzkfI5/view?usp=drive_link con selettore: _x000a_[19,571][1061,81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Yxoa80HK2_Hd2NEsgvMKa99YzzCzkfI5/view?usp=drive_link con selettore: [19,571][1061,816]"/>
    <s v="5122: "/>
    <s v="5122: Usa colori con un contrasto minimo di 4.5:1 per il testo normale e 3:1 per il testo grande. Controlla con strumenti come WebAIM o il contrast checker di Material Design."/>
    <m/>
  </r>
  <r>
    <x v="4"/>
    <s v="S003 Ritira (IndaBox Ritiro Pacchi)"/>
    <s v="AAD025"/>
    <s v="(#AAD025)"/>
    <s v="Android"/>
    <s v="AA"/>
    <s v="1.4.3"/>
    <s v="11.1.4.3.1"/>
    <s v="2 - Serious"/>
    <s v="Colorblindness;Low Vision"/>
    <s v="Contrasto del testo"/>
    <m/>
    <s v="[19,1091][541,1327]"/>
    <s v="https://drive.google.com/file/d/1Yxoa80HK2_Hd2NEsgvMKa99YzzCzkfI5/view?usp=drive_link"/>
    <s v="Home pubblica ritira.txt"/>
    <s v="#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025)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Yxoa80HK2_Hd2NEsgvMKa99YzzCzkfI5/view?usp=drive_link con selettore: _x000a_[19,1091][541,132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Yxoa80HK2_Hd2NEsgvMKa99YzzCzkfI5/view?usp=drive_link con selettore: [19,1091][541,1327]"/>
    <s v="5122: "/>
    <s v="5122: Usa colori con un contrasto minimo di 4.5:1 per il testo normale e 3:1 per il testo grande. Controlla con strumenti come WebAIM o il contrast checker di Material Design."/>
    <m/>
  </r>
  <r>
    <x v="4"/>
    <s v="S003 Ritira (IndaBox Ritiro Pacchi)"/>
    <s v="AAD026"/>
    <s v="(#AAD026)"/>
    <s v="Android"/>
    <s v="AA"/>
    <s v="1.4.3"/>
    <s v="11.1.4.3.1"/>
    <s v="2 - Serious"/>
    <s v="Colorblindness;Low Vision"/>
    <s v="Contrasto del testo"/>
    <m/>
    <s v="[539,1844][1061,2254]"/>
    <s v="https://drive.google.com/file/d/1Yxoa80HK2_Hd2NEsgvMKa99YzzCzkfI5/view?usp=drive_link"/>
    <s v="Home pubblica ritira.txt"/>
    <s v="#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026)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Yxoa80HK2_Hd2NEsgvMKa99YzzCzkfI5/view?usp=drive_link con selettore: _x000a_[539,1844][1061,225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Yxoa80HK2_Hd2NEsgvMKa99YzzCzkfI5/view?usp=drive_link con selettore: [539,1844][1061,2254]"/>
    <s v="5122: "/>
    <s v="5122: Usa colori con un contrasto minimo di 4.5:1 per il testo normale e 3:1 per il testo grande. Controlla con strumenti come WebAIM o il contrast checker di Material Design."/>
    <m/>
  </r>
  <r>
    <x v="5"/>
    <s v="S003 Ritira (IndaBox Ritiro Pacchi)"/>
    <s v="AAD027"/>
    <s v="(#AAD027)"/>
    <s v="Android"/>
    <s v="AA"/>
    <s v="2.5.8"/>
    <s v="11.2.5.8.1"/>
    <s v="2 - Serious"/>
    <s v="Blind;Low Vision;Mobility"/>
    <s v="Touch target"/>
    <m/>
    <s v="[836,139][1028,181]"/>
    <s v="https://drive.google.com/file/d/1Yxoa80HK2_Hd2NEsgvMKa99YzzCzkfI5/view?usp=drive_link"/>
    <s v="Home pubblica ritira.txt"/>
    <s v="#4"/>
    <s v="Accessibility Scanner"/>
    <m/>
    <s v="https://support.google.com/accessibility/android/answer/7101858?sjid=12879261749095892834-EU"/>
    <s v="Aumenta le dimensioni minime degli elementi cliccabili o aggiungi padding/click area extra invisibile per raggiungere la dimensione minima."/>
    <n v="15"/>
    <s v="S003 Ritira (IndaBox Ritiro Pacchi)"/>
    <m/>
    <s v="2 - Serious"/>
    <s v="APP INDABOX ANDROID - 11.2.5.8.1 Dimensione dell'obiettivo (minimo) - S003 Ritira (IndaBox Ritiro Pacchi)"/>
    <s v="APP INDABOX ANDROID - 11.2.5.8.1 Dimensione dell'obiettivo (minimo) - S003 Ritira (IndaBox Ritiro Pacchi) (#AAD027)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Yxoa80HK2_Hd2NEsgvMKa99YzzCzkfI5/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028"/>
    <s v="(#AAD028)"/>
    <s v="Android"/>
    <s v="AA"/>
    <s v="2.5.8"/>
    <s v="11.2.5.8.1"/>
    <s v="2 - Serious"/>
    <s v="Blind;Low Vision;Mobility"/>
    <s v="Touch target"/>
    <m/>
    <s v="[195,225][297,271]"/>
    <s v="https://drive.google.com/file/d/1Yxoa80HK2_Hd2NEsgvMKa99YzzCzkfI5/view?usp=drive_link"/>
    <s v="Home pubblica ritira.txt"/>
    <s v="#4"/>
    <s v="Accessibility Scanner"/>
    <m/>
    <s v="https://support.google.com/accessibility/android/answer/7101858?sjid=12879261749095892834-EU"/>
    <s v="Aumenta le dimensioni minime degli elementi cliccabili o aggiungi padding/click area extra invisibile per raggiungere la dimensione minima."/>
    <n v="14"/>
    <s v="S003 Ritira (IndaBox Ritiro Pacchi)"/>
    <m/>
    <s v="2 - Serious"/>
    <s v="APP INDABOX ANDROID - 11.2.5.8.1 Dimensione dell'obiettivo (minimo) - S003 Ritira (IndaBox Ritiro Pacchi)"/>
    <s v="APP INDABOX ANDROID - 11.2.5.8.1 Dimensione dell'obiettivo (minimo) - S003 Ritira (IndaBox Ritiro Pacchi) (#AAD028)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Yxoa80HK2_Hd2NEsgvMKa99YzzCzkfI5/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029"/>
    <s v="(#AAD029)"/>
    <s v="Android"/>
    <s v="AA"/>
    <s v="2.5.8"/>
    <s v="11.2.5.8.1"/>
    <s v="2 - Serious"/>
    <s v="Blind;Low Vision;Mobility"/>
    <s v="Touch target"/>
    <m/>
    <s v="[341,225][486,271]"/>
    <s v="https://drive.google.com/file/d/1Yxoa80HK2_Hd2NEsgvMKa99YzzCzkfI5/view?usp=drive_link"/>
    <s v="Home pubblica ritira.txt"/>
    <s v="#4"/>
    <s v="Accessibility Scanner"/>
    <m/>
    <s v="https://support.google.com/accessibility/android/answer/7101858?sjid=12879261749095892834-EU"/>
    <s v="Aumenta le dimensioni minime degli elementi cliccabili o aggiungi padding/click area extra invisibile per raggiungere la dimensione minima."/>
    <n v="14"/>
    <s v="S003 Ritira (IndaBox Ritiro Pacchi)"/>
    <m/>
    <s v="2 - Serious"/>
    <s v="APP INDABOX ANDROID - 11.2.5.8.1 Dimensione dell'obiettivo (minimo) - S003 Ritira (IndaBox Ritiro Pacchi)"/>
    <s v="APP INDABOX ANDROID - 11.2.5.8.1 Dimensione dell'obiettivo (minimo) - S003 Ritira (IndaBox Ritiro Pacchi) (#AAD029)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Yxoa80HK2_Hd2NEsgvMKa99YzzCzkfI5/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030"/>
    <s v="(#AAD030)"/>
    <s v="Android"/>
    <s v="AA"/>
    <s v="2.5.8"/>
    <s v="11.2.5.8.1"/>
    <s v="2 - Serious"/>
    <s v="Blind;Low Vision;Mobility"/>
    <s v="Touch target"/>
    <m/>
    <s v="[528,225][613,288]"/>
    <s v="https://drive.google.com/file/d/1Yxoa80HK2_Hd2NEsgvMKa99YzzCzkfI5/view?usp=drive_link"/>
    <s v="Home pubblica ritira.txt"/>
    <s v="#4"/>
    <s v="Accessibility Scanner"/>
    <m/>
    <s v="https://support.google.com/accessibility/android/answer/7101858?sjid=12879261749095892834-EU"/>
    <s v="Aumenta le dimensioni minime degli elementi cliccabili o aggiungi padding/click area extra invisibile per raggiungere la dimensione minima."/>
    <n v="1"/>
    <s v="S003 Ritira (IndaBox Ritiro Pacchi)"/>
    <m/>
    <s v="2 - Serious"/>
    <s v="APP INDABOX ANDROID - 11.2.5.8.1 Dimensione dell'obiettivo (minimo) - S003 Ritira (IndaBox Ritiro Pacchi)"/>
    <s v="APP INDABOX ANDROID - 11.2.5.8.1 Dimensione dell'obiettivo (minimo) - S003 Ritira (IndaBox Ritiro Pacchi) (#AAD030)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Yxoa80HK2_Hd2NEsgvMKa99YzzCzkfI5/view?usp=drive_link con selettore: _x000a_[528,225][613,28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031"/>
    <s v="(#AAD031)"/>
    <s v="Android"/>
    <s v="AA"/>
    <s v="2.5.8"/>
    <s v="11.2.5.8.1"/>
    <s v="2 - Serious"/>
    <s v="Blind;Low Vision;Mobility"/>
    <s v="Touch target"/>
    <m/>
    <s v="[654,225][781,271]"/>
    <s v="https://drive.google.com/file/d/1Yxoa80HK2_Hd2NEsgvMKa99YzzCzkfI5/view?usp=drive_link"/>
    <s v="Home pubblica ritira.txt"/>
    <s v="#4"/>
    <s v="Accessibility Scanner"/>
    <m/>
    <s v="https://support.google.com/accessibility/android/answer/7101858?sjid=12879261749095892834-EU"/>
    <s v="Aumenta le dimensioni minime degli elementi cliccabili o aggiungi padding/click area extra invisibile per raggiungere la dimensione minima."/>
    <n v="14"/>
    <s v="S003 Ritira (IndaBox Ritiro Pacchi)"/>
    <m/>
    <s v="2 - Serious"/>
    <s v="APP INDABOX ANDROID - 11.2.5.8.1 Dimensione dell'obiettivo (minimo) - S003 Ritira (IndaBox Ritiro Pacchi)"/>
    <s v="APP INDABOX ANDROID - 11.2.5.8.1 Dimensione dell'obiettivo (minimo) - S003 Ritira (IndaBox Ritiro Pacchi) (#AAD031)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Yxoa80HK2_Hd2NEsgvMKa99YzzCzkfI5/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032"/>
    <s v="(#AAD032)"/>
    <s v="Android"/>
    <s v="AA"/>
    <s v="2.5.8"/>
    <s v="11.2.5.8.1"/>
    <s v="2 - Serious"/>
    <s v="Blind;Low Vision;Mobility"/>
    <s v="Touch target"/>
    <m/>
    <s v="[822,225][918,271]"/>
    <s v="https://drive.google.com/file/d/1Yxoa80HK2_Hd2NEsgvMKa99YzzCzkfI5/view?usp=drive_link"/>
    <s v="Home pubblica ritira.txt"/>
    <s v="#4"/>
    <s v="Accessibility Scanner"/>
    <m/>
    <s v="https://support.google.com/accessibility/android/answer/7101858?sjid=12879261749095892834-EU"/>
    <s v="Aumenta le dimensioni minime degli elementi cliccabili o aggiungi padding/click area extra invisibile per raggiungere la dimensione minima."/>
    <n v="14"/>
    <s v="S003 Ritira (IndaBox Ritiro Pacchi)"/>
    <m/>
    <s v="2 - Serious"/>
    <s v="APP INDABOX ANDROID - 11.2.5.8.1 Dimensione dell'obiettivo (minimo) - S003 Ritira (IndaBox Ritiro Pacchi)"/>
    <s v="APP INDABOX ANDROID - 11.2.5.8.1 Dimensione dell'obiettivo (minimo) - S003 Ritira (IndaBox Ritiro Pacchi) (#AAD032)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Yxoa80HK2_Hd2NEsgvMKa99YzzCzkfI5/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
    <s v="S001 Accedi"/>
    <s v="AAD033"/>
    <s v="(#AAD033)"/>
    <s v="Android"/>
    <s v="AA"/>
    <s v="1.4.3"/>
    <s v="11.1.4.3.1"/>
    <s v="2 - Serious"/>
    <s v="Colorblindness;Low Vision"/>
    <s v="Contrasto del testo"/>
    <m/>
    <s v="[280,1512][797,1567]"/>
    <s v="https://drive.google.com/file/d/1TgpiVzZ8DrULJPY_p9_zP9U_TRXc0iqj/view?usp=drive_link"/>
    <s v="Home pubblica.txt"/>
    <s v="#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1 Accedi"/>
    <m/>
    <s v="2 - Serious"/>
    <s v="APP INDABOX ANDROID - 11.1.4.3.1 Contrasto (minimo) - S001 Accedi"/>
    <s v="APP INDABOX ANDROID - 11.1.4.3.1 Contrasto (minimo) - S001 Accedi (#AAD033)_x000a_S001 Accedi_x000a_Requisito: WCAG 1.4.3_x000a_Disabilità afflitte: Colorblindness;Low Vision_x000a_Impatto Utente: 2 - Serious_x000a__x000a_Descrizione: Contrasto del testo - _x000a__x000a_Esempio di violazione individuata sull'oggetto: _x000a_ - https://drive.google.com/file/d/1TgpiVzZ8DrULJPY_p9_zP9U_TRXc0iqj/view?usp=drive_link con selettore: _x000a_[280,1512][797,156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TgpiVzZ8DrULJPY_p9_zP9U_TRXc0iqj/view?usp=drive_link con selettore: [280,1512][797,1567]"/>
    <s v="5112: "/>
    <s v="5112: Usa colori con un contrasto minimo di 4.5:1 per il testo normale e 3:1 per il testo grande. Controlla con strumenti come WebAIM o il contrast checker di Material Design."/>
    <m/>
  </r>
  <r>
    <x v="3"/>
    <s v="S001 Accedi"/>
    <s v="AAD034"/>
    <s v="(#AAD034)"/>
    <s v="Android"/>
    <s v="AA"/>
    <s v="1.4.3"/>
    <s v="11.1.4.3.1"/>
    <s v="2 - Serious"/>
    <s v="Colorblindness;Low Vision"/>
    <s v="Contrasto del testo"/>
    <m/>
    <s v="[19,1646][1061,1715]"/>
    <s v="https://drive.google.com/file/d/1TgpiVzZ8DrULJPY_p9_zP9U_TRXc0iqj/view?usp=drive_link"/>
    <s v="Home pubblica.txt"/>
    <s v="#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034)_x000a_S001 Accedi_x000a_Requisito: WCAG 1.4.3_x000a_Disabilità afflitte: Colorblindness;Low Vision_x000a_Impatto Utente: 2 - Serious_x000a__x000a_Descrizione: Contrasto del testo - _x000a__x000a_Esempio di violazione individuata sull'oggetto: _x000a_ - https://drive.google.com/file/d/1TgpiVzZ8DrULJPY_p9_zP9U_TRXc0iqj/view?usp=drive_link con selettore: _x000a_[19,1646][1061,171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TgpiVzZ8DrULJPY_p9_zP9U_TRXc0iqj/view?usp=drive_link con selettore: [19,1646][1061,1715]"/>
    <s v="5112: "/>
    <s v="5112: Usa colori con un contrasto minimo di 4.5:1 per il testo normale e 3:1 per il testo grande. Controlla con strumenti come WebAIM o il contrast checker di Material Design."/>
    <m/>
  </r>
  <r>
    <x v="2"/>
    <s v="S001 Accedi"/>
    <s v="AAD035"/>
    <s v="(#AAD035)"/>
    <s v="Android"/>
    <s v="AA"/>
    <s v="2.5.8"/>
    <s v="11.2.5.8.1"/>
    <s v="2 - Serious"/>
    <s v="Blind;Low Vision;Mobility"/>
    <s v="Touch target"/>
    <m/>
    <s v="[836,139][1028,181]"/>
    <s v="https://drive.google.com/file/d/1TgpiVzZ8DrULJPY_p9_zP9U_TRXc0iqj/view?usp=drive_link"/>
    <s v="Home pubblica.txt"/>
    <s v="#5"/>
    <s v="Accessibility Scanner"/>
    <m/>
    <s v="https://support.google.com/accessibility/android/answer/7101858?sjid=12879261749095892834-EU"/>
    <s v="Aumenta le dimensioni minime degli elementi cliccabili o aggiungi padding/click area extra invisibile per raggiungere la dimensione minima."/>
    <n v="15"/>
    <s v="S001 Accedi"/>
    <m/>
    <s v="2 - Serious"/>
    <s v="APP INDABOX ANDROID - 11.2.5.8.1 Dimensione dell'obiettivo (minimo) - S001 Accedi"/>
    <s v="APP INDABOX ANDROID - 11.2.5.8.1 Dimensione dell'obiettivo (minimo) - S001 Accedi (#AAD035)_x000a_S001 Accedi_x000a_Requisito: WCAG 2.5.8_x000a_Disabilità afflitte: Blind;Low Vision;Mobility_x000a_Impatto Utente: 2 - Serious_x000a__x000a_Descrizione: Touch target - _x000a__x000a_Esempio di violazione individuata sull'oggetto: _x000a_ - https://drive.google.com/file/d/1TgpiVzZ8DrULJPY_p9_zP9U_TRXc0iqj/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36"/>
    <s v="(#AAD036)"/>
    <s v="Android"/>
    <s v="AA"/>
    <s v="2.5.8"/>
    <s v="11.2.5.8.1"/>
    <s v="2 - Serious"/>
    <s v="Blind;Low Vision;Mobility"/>
    <s v="Touch target"/>
    <m/>
    <s v="[195,225][297,288]"/>
    <s v="https://drive.google.com/file/d/1TgpiVzZ8DrULJPY_p9_zP9U_TRXc0iqj/view?usp=drive_link"/>
    <s v="Home pubblica.txt"/>
    <s v="#5"/>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036)_x000a_S001 Accedi_x000a_Requisito: WCAG 2.5.8_x000a_Disabilità afflitte: Blind;Low Vision;Mobility_x000a_Impatto Utente: 2 - Serious_x000a__x000a_Descrizione: Touch target - _x000a__x000a_Esempio di violazione individuata sull'oggetto: _x000a_ - https://drive.google.com/file/d/1TgpiVzZ8DrULJPY_p9_zP9U_TRXc0iqj/view?usp=drive_link con selettore: _x000a_[195,225][297,28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37"/>
    <s v="(#AAD037)"/>
    <s v="Android"/>
    <s v="AA"/>
    <s v="2.5.8"/>
    <s v="11.2.5.8.1"/>
    <s v="2 - Serious"/>
    <s v="Blind;Low Vision;Mobility"/>
    <s v="Touch target"/>
    <m/>
    <s v="[341,225][486,271]"/>
    <s v="https://drive.google.com/file/d/1TgpiVzZ8DrULJPY_p9_zP9U_TRXc0iqj/view?usp=drive_link"/>
    <s v="Home pubblica.txt"/>
    <s v="#5"/>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37)_x000a_S001 Accedi_x000a_Requisito: WCAG 2.5.8_x000a_Disabilità afflitte: Blind;Low Vision;Mobility_x000a_Impatto Utente: 2 - Serious_x000a__x000a_Descrizione: Touch target - _x000a__x000a_Esempio di violazione individuata sull'oggetto: _x000a_ - https://drive.google.com/file/d/1TgpiVzZ8DrULJPY_p9_zP9U_TRXc0iqj/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38"/>
    <s v="(#AAD038)"/>
    <s v="Android"/>
    <s v="AA"/>
    <s v="2.5.8"/>
    <s v="11.2.5.8.1"/>
    <s v="2 - Serious"/>
    <s v="Blind;Low Vision;Mobility"/>
    <s v="Touch target"/>
    <m/>
    <s v="[528,225][613,271]"/>
    <s v="https://drive.google.com/file/d/1TgpiVzZ8DrULJPY_p9_zP9U_TRXc0iqj/view?usp=drive_link"/>
    <s v="Home pubblica.txt"/>
    <s v="#5"/>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38)_x000a_S001 Accedi_x000a_Requisito: WCAG 2.5.8_x000a_Disabilità afflitte: Blind;Low Vision;Mobility_x000a_Impatto Utente: 2 - Serious_x000a__x000a_Descrizione: Touch target - _x000a__x000a_Esempio di violazione individuata sull'oggetto: _x000a_ - https://drive.google.com/file/d/1TgpiVzZ8DrULJPY_p9_zP9U_TRXc0iqj/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39"/>
    <s v="(#AAD039)"/>
    <s v="Android"/>
    <s v="AA"/>
    <s v="2.5.8"/>
    <s v="11.2.5.8.1"/>
    <s v="2 - Serious"/>
    <s v="Blind;Low Vision;Mobility"/>
    <s v="Touch target"/>
    <m/>
    <s v="[654,225][781,271]"/>
    <s v="https://drive.google.com/file/d/1TgpiVzZ8DrULJPY_p9_zP9U_TRXc0iqj/view?usp=drive_link"/>
    <s v="Home pubblica.txt"/>
    <s v="#5"/>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39)_x000a_S001 Accedi_x000a_Requisito: WCAG 2.5.8_x000a_Disabilità afflitte: Blind;Low Vision;Mobility_x000a_Impatto Utente: 2 - Serious_x000a__x000a_Descrizione: Touch target - _x000a__x000a_Esempio di violazione individuata sull'oggetto: _x000a_ - https://drive.google.com/file/d/1TgpiVzZ8DrULJPY_p9_zP9U_TRXc0iqj/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40"/>
    <s v="(#AAD040)"/>
    <s v="Android"/>
    <s v="AA"/>
    <s v="2.5.8"/>
    <s v="11.2.5.8.1"/>
    <s v="2 - Serious"/>
    <s v="Blind;Low Vision;Mobility"/>
    <s v="Touch target"/>
    <m/>
    <s v="[822,225][918,271]"/>
    <s v="https://drive.google.com/file/d/1TgpiVzZ8DrULJPY_p9_zP9U_TRXc0iqj/view?usp=drive_link"/>
    <s v="Home pubblica.txt"/>
    <s v="#5"/>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40)_x000a_S001 Accedi_x000a_Requisito: WCAG 2.5.8_x000a_Disabilità afflitte: Blind;Low Vision;Mobility_x000a_Impatto Utente: 2 - Serious_x000a__x000a_Descrizione: Touch target - _x000a__x000a_Esempio di violazione individuata sull'oggetto: _x000a_ - https://drive.google.com/file/d/1TgpiVzZ8DrULJPY_p9_zP9U_TRXc0iqj/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41"/>
    <s v="(#AAD041)"/>
    <s v="Android"/>
    <s v="AA"/>
    <s v="2.5.8"/>
    <s v="11.2.5.8.1"/>
    <s v="2 - Serious"/>
    <s v="Blind;Low Vision;Mobility"/>
    <s v="Touch target"/>
    <m/>
    <s v="[244,1272][833,1385]"/>
    <s v="https://drive.google.com/file/d/1TgpiVzZ8DrULJPY_p9_zP9U_TRXc0iqj/view?usp=drive_link"/>
    <s v="Home pubblica.txt"/>
    <s v="#5"/>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041)_x000a_S001 Accedi_x000a_Requisito: WCAG 2.5.8_x000a_Disabilità afflitte: Blind;Low Vision;Mobility_x000a_Impatto Utente: 2 - Serious_x000a__x000a_Descrizione: Touch target - _x000a__x000a_Esempio di violazione individuata sull'oggetto: _x000a_ - https://drive.google.com/file/d/1TgpiVzZ8DrULJPY_p9_zP9U_TRXc0iqj/view?usp=drive_link con selettore: _x000a_[244,1272][833,138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42"/>
    <s v="(#AAD042)"/>
    <s v="Android"/>
    <s v="AA"/>
    <s v="2.5.8"/>
    <s v="11.2.5.8.1"/>
    <s v="2 - Serious"/>
    <s v="Blind;Low Vision;Mobility"/>
    <s v="Touch target"/>
    <m/>
    <s v="[445,1435][635,1490]"/>
    <s v="https://drive.google.com/file/d/1TgpiVzZ8DrULJPY_p9_zP9U_TRXc0iqj/view?usp=drive_link"/>
    <s v="Home pubblica.txt"/>
    <s v="#5"/>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042)_x000a_S001 Accedi_x000a_Requisito: WCAG 2.5.8_x000a_Disabilità afflitte: Blind;Low Vision;Mobility_x000a_Impatto Utente: 2 - Serious_x000a__x000a_Descrizione: Touch target - _x000a__x000a_Esempio di violazione individuata sull'oggetto: _x000a_ - https://drive.google.com/file/d/1TgpiVzZ8DrULJPY_p9_zP9U_TRXc0iqj/view?usp=drive_link con selettore: _x000a_[445,1435][635,149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43"/>
    <s v="(#AAD043)"/>
    <s v="Android"/>
    <s v="AA"/>
    <s v="2.5.8"/>
    <s v="11.2.5.8.1"/>
    <s v="2 - Serious"/>
    <s v="Blind;Low Vision;Mobility"/>
    <s v="Touch target"/>
    <m/>
    <s v="[280,1512][797,1567]"/>
    <s v="https://drive.google.com/file/d/1TgpiVzZ8DrULJPY_p9_zP9U_TRXc0iqj/view?usp=drive_link"/>
    <s v="Home pubblica.txt"/>
    <s v="#5"/>
    <s v="Accessibility Scanner"/>
    <m/>
    <s v="https://support.google.com/accessibility/android/answer/7101858?sjid=12879261749095892834-EU"/>
    <s v="Aumenta le dimensioni minime degli elementi cliccabili o aggiungi padding/click area extra invisibile per raggiungere la dimensione minima."/>
    <n v="2"/>
    <s v="S001 Accedi"/>
    <m/>
    <s v="2 - Serious"/>
    <s v="APP INDABOX ANDROID - 11.2.5.8.1 Dimensione dell'obiettivo (minimo) - S001 Accedi"/>
    <s v="APP INDABOX ANDROID - 11.2.5.8.1 Dimensione dell'obiettivo (minimo) - S001 Accedi (#AAD043)_x000a_S001 Accedi_x000a_Requisito: WCAG 2.5.8_x000a_Disabilità afflitte: Blind;Low Vision;Mobility_x000a_Impatto Utente: 2 - Serious_x000a__x000a_Descrizione: Touch target - _x000a__x000a_Esempio di violazione individuata sull'oggetto: _x000a_ - https://drive.google.com/file/d/1TgpiVzZ8DrULJPY_p9_zP9U_TRXc0iqj/view?usp=drive_link con selettore: _x000a_[280,1512][797,1567]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44"/>
    <s v="(#AAD044)"/>
    <s v="Android"/>
    <s v="AA"/>
    <s v="2.5.8"/>
    <s v="11.2.5.8.1"/>
    <s v="2 - Serious"/>
    <s v="Blind;Low Vision;Mobility"/>
    <s v="Touch target"/>
    <m/>
    <s v="[19,1712][1061,1806]"/>
    <s v="https://drive.google.com/file/d/1TgpiVzZ8DrULJPY_p9_zP9U_TRXc0iqj/view?usp=drive_link"/>
    <s v="Home pubblica.txt"/>
    <s v="#5"/>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044)_x000a_S001 Accedi_x000a_Requisito: WCAG 2.5.8_x000a_Disabilità afflitte: Blind;Low Vision;Mobility_x000a_Impatto Utente: 2 - Serious_x000a__x000a_Descrizione: Touch target - _x000a__x000a_Esempio di violazione individuata sull'oggetto: _x000a_ - https://drive.google.com/file/d/1TgpiVzZ8DrULJPY_p9_zP9U_TRXc0iqj/view?usp=drive_link con selettore: _x000a_[19,1712][1061,1806]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45"/>
    <s v="(#AAD045)"/>
    <s v="Android"/>
    <s v="AA"/>
    <s v="2.5.8"/>
    <s v="11.2.5.8.1"/>
    <s v="2 - Serious"/>
    <s v="Blind;Low Vision;Mobility"/>
    <s v="Touch target"/>
    <m/>
    <s v="[462,2133][618,2172]"/>
    <s v="https://drive.google.com/file/d/1TgpiVzZ8DrULJPY_p9_zP9U_TRXc0iqj/view?usp=drive_link"/>
    <s v="Home pubblica.txt"/>
    <s v="#5"/>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045)_x000a_S001 Accedi_x000a_Requisito: WCAG 2.5.8_x000a_Disabilità afflitte: Blind;Low Vision;Mobility_x000a_Impatto Utente: 2 - Serious_x000a__x000a_Descrizione: Touch target - _x000a__x000a_Esempio di violazione individuata sull'oggetto: _x000a_ - https://drive.google.com/file/d/1TgpiVzZ8DrULJPY_p9_zP9U_TRXc0iqj/view?usp=drive_link con selettore: _x000a_[462,2133][618,217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
    <s v="S001 Accedi"/>
    <s v="AAD046"/>
    <s v="(#AAD046)"/>
    <s v="Android"/>
    <s v="AA"/>
    <s v="1.4.3"/>
    <s v="11.1.4.3.1"/>
    <s v="2 - Serious"/>
    <s v="Colorblindness;Low Vision"/>
    <s v="Contrasto del testo"/>
    <m/>
    <s v="[19,775][258,838]"/>
    <s v="https://drive.google.com/file/d/18F-Ftbwj33d6U2rcTVRD1daE7yT9m8fd/view?usp=drive_link"/>
    <s v="home pubblico hai una attivit  .txt"/>
    <s v="#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046)_x000a_S001 Accedi_x000a_Requisito: WCAG 1.4.3_x000a_Disabilità afflitte: Colorblindness;Low Vision_x000a_Impatto Utente: 2 - Serious_x000a__x000a_Descrizione: Contrasto del testo - _x000a__x000a_Esempio di violazione individuata sull'oggetto: _x000a_ - https://drive.google.com/file/d/18F-Ftbwj33d6U2rcTVRD1daE7yT9m8fd/view?usp=drive_link con selettore: _x000a_[19,775][258,83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8F-Ftbwj33d6U2rcTVRD1daE7yT9m8fd/view?usp=drive_link con selettore: [19,775][258,838]"/>
    <s v="5112: "/>
    <s v="5112: Usa colori con un contrasto minimo di 4.5:1 per il testo normale e 3:1 per il testo grande. Controlla con strumenti come WebAIM o il contrast checker di Material Design."/>
    <m/>
  </r>
  <r>
    <x v="3"/>
    <s v="S001 Accedi"/>
    <s v="AAD047"/>
    <s v="(#AAD047)"/>
    <s v="Android"/>
    <s v="AA"/>
    <s v="1.4.3"/>
    <s v="11.1.4.3.1"/>
    <s v="2 - Serious"/>
    <s v="Colorblindness;Low Vision"/>
    <s v="Contrasto del testo"/>
    <m/>
    <s v="[264,775][437,838]"/>
    <s v="https://drive.google.com/file/d/18F-Ftbwj33d6U2rcTVRD1daE7yT9m8fd/view?usp=drive_link"/>
    <s v="home pubblico hai una attivit  .txt"/>
    <s v="#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047)_x000a_S001 Accedi_x000a_Requisito: WCAG 1.4.3_x000a_Disabilità afflitte: Colorblindness;Low Vision_x000a_Impatto Utente: 2 - Serious_x000a__x000a_Descrizione: Contrasto del testo - _x000a__x000a_Esempio di violazione individuata sull'oggetto: _x000a_ - https://drive.google.com/file/d/18F-Ftbwj33d6U2rcTVRD1daE7yT9m8fd/view?usp=drive_link con selettore: _x000a_[264,775][437,83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8F-Ftbwj33d6U2rcTVRD1daE7yT9m8fd/view?usp=drive_link con selettore: [264,775][437,838]"/>
    <s v="5112: "/>
    <s v="5112: Usa colori con un contrasto minimo di 4.5:1 per il testo normale e 3:1 per il testo grande. Controlla con strumenti come WebAIM o il contrast checker di Material Design."/>
    <m/>
  </r>
  <r>
    <x v="3"/>
    <s v="S001 Accedi"/>
    <s v="AAD048"/>
    <s v="(#AAD048)"/>
    <s v="Android"/>
    <s v="AA"/>
    <s v="1.4.3"/>
    <s v="11.1.4.3.1"/>
    <s v="2 - Serious"/>
    <s v="Colorblindness;Low Vision"/>
    <s v="Contrasto del testo"/>
    <m/>
    <s v="[19,775][1042,970]"/>
    <s v="https://drive.google.com/file/d/18F-Ftbwj33d6U2rcTVRD1daE7yT9m8fd/view?usp=drive_link"/>
    <s v="home pubblico hai una attivit  .txt"/>
    <s v="#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048)_x000a_S001 Accedi_x000a_Requisito: WCAG 1.4.3_x000a_Disabilità afflitte: Colorblindness;Low Vision_x000a_Impatto Utente: 2 - Serious_x000a__x000a_Descrizione: Contrasto del testo - _x000a__x000a_Esempio di violazione individuata sull'oggetto: _x000a_ - https://drive.google.com/file/d/18F-Ftbwj33d6U2rcTVRD1daE7yT9m8fd/view?usp=drive_link con selettore: _x000a_[19,775][1042,97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8F-Ftbwj33d6U2rcTVRD1daE7yT9m8fd/view?usp=drive_link con selettore: [19,775][1042,970]"/>
    <s v="5112: "/>
    <s v="5112: Usa colori con un contrasto minimo di 4.5:1 per il testo normale e 3:1 per il testo grande. Controlla con strumenti come WebAIM o il contrast checker di Material Design."/>
    <m/>
  </r>
  <r>
    <x v="3"/>
    <s v="S001 Accedi"/>
    <s v="AAD049"/>
    <s v="(#AAD049)"/>
    <s v="Android"/>
    <s v="AA"/>
    <s v="1.4.3"/>
    <s v="11.1.4.3.1"/>
    <s v="2 - Serious"/>
    <s v="Colorblindness;Low Vision"/>
    <s v="Contrasto del testo"/>
    <m/>
    <s v="[19,973][992,1168]"/>
    <s v="https://drive.google.com/file/d/18F-Ftbwj33d6U2rcTVRD1daE7yT9m8fd/view?usp=drive_link"/>
    <s v="home pubblico hai una attivit  .txt"/>
    <s v="#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049)_x000a_S001 Accedi_x000a_Requisito: WCAG 1.4.3_x000a_Disabilità afflitte: Colorblindness;Low Vision_x000a_Impatto Utente: 2 - Serious_x000a__x000a_Descrizione: Contrasto del testo - _x000a__x000a_Esempio di violazione individuata sull'oggetto: _x000a_ - https://drive.google.com/file/d/18F-Ftbwj33d6U2rcTVRD1daE7yT9m8fd/view?usp=drive_link con selettore: _x000a_[19,973][992,116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8F-Ftbwj33d6U2rcTVRD1daE7yT9m8fd/view?usp=drive_link con selettore: [19,973][992,1168]"/>
    <s v="5112: "/>
    <s v="5112: Usa colori con un contrasto minimo di 4.5:1 per il testo normale e 3:1 per il testo grande. Controlla con strumenti come WebAIM o il contrast checker di Material Design."/>
    <m/>
  </r>
  <r>
    <x v="3"/>
    <s v="S001 Accedi"/>
    <s v="AAD050"/>
    <s v="(#AAD050)"/>
    <s v="Android"/>
    <s v="AA"/>
    <s v="1.4.3"/>
    <s v="11.1.4.3.1"/>
    <s v="2 - Serious"/>
    <s v="Colorblindness;Low Vision"/>
    <s v="Contrasto del testo"/>
    <m/>
    <s v="[19,1171][1028,1234]"/>
    <s v="https://drive.google.com/file/d/18F-Ftbwj33d6U2rcTVRD1daE7yT9m8fd/view?usp=drive_link"/>
    <s v="home pubblico hai una attivit  .txt"/>
    <s v="#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050)_x000a_S001 Accedi_x000a_Requisito: WCAG 1.4.3_x000a_Disabilità afflitte: Colorblindness;Low Vision_x000a_Impatto Utente: 2 - Serious_x000a__x000a_Descrizione: Contrasto del testo - _x000a__x000a_Esempio di violazione individuata sull'oggetto: _x000a_ - https://drive.google.com/file/d/18F-Ftbwj33d6U2rcTVRD1daE7yT9m8fd/view?usp=drive_link con selettore: _x000a_[19,1171][1028,123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8F-Ftbwj33d6U2rcTVRD1daE7yT9m8fd/view?usp=drive_link con selettore: [19,1171][1028,1234]"/>
    <s v="5112: "/>
    <s v="5112: Usa colori con un contrasto minimo di 4.5:1 per il testo normale e 3:1 per il testo grande. Controlla con strumenti come WebAIM o il contrast checker di Material Design."/>
    <m/>
  </r>
  <r>
    <x v="3"/>
    <s v="S001 Accedi"/>
    <s v="AAD051"/>
    <s v="(#AAD051)"/>
    <s v="Android"/>
    <s v="AA"/>
    <s v="1.4.3"/>
    <s v="11.1.4.3.1"/>
    <s v="2 - Serious"/>
    <s v="Colorblindness;Low Vision"/>
    <s v="Contrasto del testo"/>
    <m/>
    <s v="[27,1237][528,1300]"/>
    <s v="https://drive.google.com/file/d/18F-Ftbwj33d6U2rcTVRD1daE7yT9m8fd/view?usp=drive_link"/>
    <s v="home pubblico hai una attivit  .txt"/>
    <s v="#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051)_x000a_S001 Accedi_x000a_Requisito: WCAG 1.4.3_x000a_Disabilità afflitte: Colorblindness;Low Vision_x000a_Impatto Utente: 2 - Serious_x000a__x000a_Descrizione: Contrasto del testo - _x000a__x000a_Esempio di violazione individuata sull'oggetto: _x000a_ - https://drive.google.com/file/d/18F-Ftbwj33d6U2rcTVRD1daE7yT9m8fd/view?usp=drive_link con selettore: _x000a_[27,1237][528,130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8F-Ftbwj33d6U2rcTVRD1daE7yT9m8fd/view?usp=drive_link con selettore: [27,1237][528,1300]"/>
    <s v="5112: "/>
    <s v="5112: Usa colori con un contrasto minimo di 4.5:1 per il testo normale e 3:1 per il testo grande. Controlla con strumenti come WebAIM o il contrast checker di Material Design."/>
    <m/>
  </r>
  <r>
    <x v="3"/>
    <s v="S001 Accedi"/>
    <s v="AAD052"/>
    <s v="(#AAD052)"/>
    <s v="Android"/>
    <s v="AA"/>
    <s v="1.4.3"/>
    <s v="11.1.4.3.1"/>
    <s v="2 - Serious"/>
    <s v="Colorblindness;Low Vision"/>
    <s v="Contrasto del testo"/>
    <m/>
    <s v="[533,1237][550,1300]"/>
    <s v="https://drive.google.com/file/d/18F-Ftbwj33d6U2rcTVRD1daE7yT9m8fd/view?usp=drive_link"/>
    <s v="home pubblico hai una attivit  .txt"/>
    <s v="#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052)_x000a_S001 Accedi_x000a_Requisito: WCAG 1.4.3_x000a_Disabilità afflitte: Colorblindness;Low Vision_x000a_Impatto Utente: 2 - Serious_x000a__x000a_Descrizione: Contrasto del testo - _x000a__x000a_Esempio di violazione individuata sull'oggetto: _x000a_ - https://drive.google.com/file/d/18F-Ftbwj33d6U2rcTVRD1daE7yT9m8fd/view?usp=drive_link con selettore: _x000a_[533,1237][550,130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8F-Ftbwj33d6U2rcTVRD1daE7yT9m8fd/view?usp=drive_link con selettore: [533,1237][550,1300]"/>
    <s v="5112: "/>
    <s v="5112: Usa colori con un contrasto minimo di 4.5:1 per il testo normale e 3:1 per il testo grande. Controlla con strumenti come WebAIM o il contrast checker di Material Design."/>
    <m/>
  </r>
  <r>
    <x v="3"/>
    <s v="S001 Accedi"/>
    <s v="AAD053"/>
    <s v="(#AAD053)"/>
    <s v="Android"/>
    <s v="AA"/>
    <s v="1.4.3"/>
    <s v="11.1.4.3.1"/>
    <s v="2 - Serious"/>
    <s v="Colorblindness;Low Vision"/>
    <s v="Contrasto del testo"/>
    <m/>
    <s v="[85,1935][1014,2007]"/>
    <s v="https://drive.google.com/file/d/18F-Ftbwj33d6U2rcTVRD1daE7yT9m8fd/view?usp=drive_link"/>
    <s v="home pubblico hai una attivit  .txt"/>
    <s v="#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053)_x000a_S001 Accedi_x000a_Requisito: WCAG 1.4.3_x000a_Disabilità afflitte: Colorblindness;Low Vision_x000a_Impatto Utente: 2 - Serious_x000a__x000a_Descrizione: Contrasto del testo - _x000a__x000a_Esempio di violazione individuata sull'oggetto: _x000a_ - https://drive.google.com/file/d/18F-Ftbwj33d6U2rcTVRD1daE7yT9m8fd/view?usp=drive_link con selettore: _x000a_[85,1935][1014,200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8F-Ftbwj33d6U2rcTVRD1daE7yT9m8fd/view?usp=drive_link con selettore: [85,1935][1014,2007]"/>
    <s v="5112: "/>
    <s v="5112: Usa colori con un contrasto minimo di 4.5:1 per il testo normale e 3:1 per il testo grande. Controlla con strumenti come WebAIM o il contrast checker di Material Design."/>
    <m/>
  </r>
  <r>
    <x v="2"/>
    <s v="S001 Accedi"/>
    <s v="AAD054"/>
    <s v="(#AAD054)"/>
    <s v="Android"/>
    <s v="AA"/>
    <s v="2.5.8"/>
    <s v="11.2.5.8.1"/>
    <s v="2 - Serious"/>
    <s v="Blind;Low Vision;Mobility"/>
    <s v="Touch target"/>
    <m/>
    <s v="[836,139][1028,181]"/>
    <s v="https://drive.google.com/file/d/18F-Ftbwj33d6U2rcTVRD1daE7yT9m8fd/view?usp=drive_link"/>
    <s v="home pubblico hai una attivit  .txt"/>
    <s v="#6"/>
    <s v="Accessibility Scanner"/>
    <m/>
    <s v="https://support.google.com/accessibility/android/answer/7101858?sjid=12879261749095892834-EU"/>
    <s v="Aumenta le dimensioni minime degli elementi cliccabili o aggiungi padding/click area extra invisibile per raggiungere la dimensione minima."/>
    <n v="15"/>
    <s v="S001 Accedi"/>
    <m/>
    <s v="2 - Serious"/>
    <s v="APP INDABOX ANDROID - 11.2.5.8.1 Dimensione dell'obiettivo (minimo) - S001 Accedi"/>
    <s v="APP INDABOX ANDROID - 11.2.5.8.1 Dimensione dell'obiettivo (minimo) - S001 Accedi (#AAD054)_x000a_S001 Accedi_x000a_Requisito: WCAG 2.5.8_x000a_Disabilità afflitte: Blind;Low Vision;Mobility_x000a_Impatto Utente: 2 - Serious_x000a__x000a_Descrizione: Touch target - _x000a__x000a_Esempio di violazione individuata sull'oggetto: _x000a_ - https://drive.google.com/file/d/18F-Ftbwj33d6U2rcTVRD1daE7yT9m8fd/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55"/>
    <s v="(#AAD055)"/>
    <s v="Android"/>
    <s v="AA"/>
    <s v="2.5.8"/>
    <s v="11.2.5.8.1"/>
    <s v="2 - Serious"/>
    <s v="Blind;Low Vision;Mobility"/>
    <s v="Touch target"/>
    <m/>
    <s v="[195,225][297,271]"/>
    <s v="https://drive.google.com/file/d/18F-Ftbwj33d6U2rcTVRD1daE7yT9m8fd/view?usp=drive_link"/>
    <s v="home pubblico hai una attivit  .txt"/>
    <s v="#6"/>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55)_x000a_S001 Accedi_x000a_Requisito: WCAG 2.5.8_x000a_Disabilità afflitte: Blind;Low Vision;Mobility_x000a_Impatto Utente: 2 - Serious_x000a__x000a_Descrizione: Touch target - _x000a__x000a_Esempio di violazione individuata sull'oggetto: _x000a_ - https://drive.google.com/file/d/18F-Ftbwj33d6U2rcTVRD1daE7yT9m8fd/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56"/>
    <s v="(#AAD056)"/>
    <s v="Android"/>
    <s v="AA"/>
    <s v="2.5.8"/>
    <s v="11.2.5.8.1"/>
    <s v="2 - Serious"/>
    <s v="Blind;Low Vision;Mobility"/>
    <s v="Touch target"/>
    <m/>
    <s v="[341,225][486,271]"/>
    <s v="https://drive.google.com/file/d/18F-Ftbwj33d6U2rcTVRD1daE7yT9m8fd/view?usp=drive_link"/>
    <s v="home pubblico hai una attivit  .txt"/>
    <s v="#6"/>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56)_x000a_S001 Accedi_x000a_Requisito: WCAG 2.5.8_x000a_Disabilità afflitte: Blind;Low Vision;Mobility_x000a_Impatto Utente: 2 - Serious_x000a__x000a_Descrizione: Touch target - _x000a__x000a_Esempio di violazione individuata sull'oggetto: _x000a_ - https://drive.google.com/file/d/18F-Ftbwj33d6U2rcTVRD1daE7yT9m8fd/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57"/>
    <s v="(#AAD057)"/>
    <s v="Android"/>
    <s v="AA"/>
    <s v="2.5.8"/>
    <s v="11.2.5.8.1"/>
    <s v="2 - Serious"/>
    <s v="Blind;Low Vision;Mobility"/>
    <s v="Touch target"/>
    <m/>
    <s v="[528,225][613,271]"/>
    <s v="https://drive.google.com/file/d/18F-Ftbwj33d6U2rcTVRD1daE7yT9m8fd/view?usp=drive_link"/>
    <s v="home pubblico hai una attivit  .txt"/>
    <s v="#6"/>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57)_x000a_S001 Accedi_x000a_Requisito: WCAG 2.5.8_x000a_Disabilità afflitte: Blind;Low Vision;Mobility_x000a_Impatto Utente: 2 - Serious_x000a__x000a_Descrizione: Touch target - _x000a__x000a_Esempio di violazione individuata sull'oggetto: _x000a_ - https://drive.google.com/file/d/18F-Ftbwj33d6U2rcTVRD1daE7yT9m8fd/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58"/>
    <s v="(#AAD058)"/>
    <s v="Android"/>
    <s v="AA"/>
    <s v="2.5.8"/>
    <s v="11.2.5.8.1"/>
    <s v="2 - Serious"/>
    <s v="Blind;Low Vision;Mobility"/>
    <s v="Touch target"/>
    <m/>
    <s v="[654,225][781,271]"/>
    <s v="https://drive.google.com/file/d/18F-Ftbwj33d6U2rcTVRD1daE7yT9m8fd/view?usp=drive_link"/>
    <s v="home pubblico hai una attivit  .txt"/>
    <s v="#6"/>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58)_x000a_S001 Accedi_x000a_Requisito: WCAG 2.5.8_x000a_Disabilità afflitte: Blind;Low Vision;Mobility_x000a_Impatto Utente: 2 - Serious_x000a__x000a_Descrizione: Touch target - _x000a__x000a_Esempio di violazione individuata sull'oggetto: _x000a_ - https://drive.google.com/file/d/18F-Ftbwj33d6U2rcTVRD1daE7yT9m8fd/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059"/>
    <s v="(#AAD059)"/>
    <s v="Android"/>
    <s v="AA"/>
    <s v="2.5.8"/>
    <s v="11.2.5.8.1"/>
    <s v="2 - Serious"/>
    <s v="Blind;Low Vision;Mobility"/>
    <s v="Touch target"/>
    <m/>
    <s v="[822,225][918,271]"/>
    <s v="https://drive.google.com/file/d/18F-Ftbwj33d6U2rcTVRD1daE7yT9m8fd/view?usp=drive_link"/>
    <s v="home pubblico hai una attivit  .txt"/>
    <s v="#6"/>
    <s v="Accessibility Scanner"/>
    <m/>
    <s v="https://support.google.com/accessibility/android/answer/7101858?sjid=12879261749095892834-EU"/>
    <s v="Aumenta le dimensioni minime degli elementi cliccabili o aggiungi padding/click area extra invisibile per raggiungere la dimensione minima."/>
    <n v="14"/>
    <s v="S001 Accedi"/>
    <m/>
    <s v="2 - Serious"/>
    <s v="APP INDABOX ANDROID - 11.2.5.8.1 Dimensione dell'obiettivo (minimo) - S001 Accedi"/>
    <s v="APP INDABOX ANDROID - 11.2.5.8.1 Dimensione dell'obiettivo (minimo) - S001 Accedi (#AAD059)_x000a_S001 Accedi_x000a_Requisito: WCAG 2.5.8_x000a_Disabilità afflitte: Blind;Low Vision;Mobility_x000a_Impatto Utente: 2 - Serious_x000a__x000a_Descrizione: Touch target - _x000a__x000a_Esempio di violazione individuata sull'oggetto: _x000a_ - https://drive.google.com/file/d/18F-Ftbwj33d6U2rcTVRD1daE7yT9m8fd/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6"/>
    <s v="S007 Crediti Ritiro"/>
    <s v="AAD060"/>
    <s v="(#AAD060)"/>
    <s v="Android"/>
    <s v="AA"/>
    <s v="1.4.3"/>
    <s v="11.1.4.3.1"/>
    <s v="2 - Serious"/>
    <s v="Colorblindness;Low Vision"/>
    <s v="Contrasto del testo"/>
    <m/>
    <s v="[19,538][973,733]"/>
    <s v="https://drive.google.com/file/d/19SK_hDHeAm58xKhvEzOqL_DA2IllRCjy/view?usp=drive_link"/>
    <s v="Privata acquista crediti.txt"/>
    <s v="#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060)_x000a_S007 Crediti Ritiro_x000a_Requisito: WCAG 1.4.3_x000a_Disabilità afflitte: Colorblindness;Low Vision_x000a_Impatto Utente: 2 - Serious_x000a__x000a_Descrizione: Contrasto del testo - _x000a__x000a_Esempio di violazione individuata sull'oggetto: _x000a_ - https://drive.google.com/file/d/19SK_hDHeAm58xKhvEzOqL_DA2IllRCjy/view?usp=drive_link con selettore: _x000a_[19,538][973,7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9SK_hDHeAm58xKhvEzOqL_DA2IllRCjy/view?usp=drive_link con selettore: [19,538][973,733]"/>
    <s v="5140: "/>
    <s v="5140: Usa colori con un contrasto minimo di 4.5:1 per il testo normale e 3:1 per il testo grande. Controlla con strumenti come WebAIM o il contrast checker di Material Design."/>
    <m/>
  </r>
  <r>
    <x v="6"/>
    <s v="S007 Crediti Ritiro"/>
    <s v="AAD061"/>
    <s v="(#AAD061)"/>
    <s v="Android"/>
    <s v="AA"/>
    <s v="1.4.3"/>
    <s v="11.1.4.3.1"/>
    <s v="2 - Serious"/>
    <s v="Colorblindness;Low Vision"/>
    <s v="Contrasto del testo"/>
    <m/>
    <s v="[19,802][965,931]"/>
    <s v="https://drive.google.com/file/d/19SK_hDHeAm58xKhvEzOqL_DA2IllRCjy/view?usp=drive_link"/>
    <s v="Privata acquista crediti.txt"/>
    <s v="#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061)_x000a_S007 Crediti Ritiro_x000a_Requisito: WCAG 1.4.3_x000a_Disabilità afflitte: Colorblindness;Low Vision_x000a_Impatto Utente: 2 - Serious_x000a__x000a_Descrizione: Contrasto del testo - _x000a__x000a_Esempio di violazione individuata sull'oggetto: _x000a_ - https://drive.google.com/file/d/19SK_hDHeAm58xKhvEzOqL_DA2IllRCjy/view?usp=drive_link con selettore: _x000a_[19,802][965,9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9SK_hDHeAm58xKhvEzOqL_DA2IllRCjy/view?usp=drive_link con selettore: [19,802][965,931]"/>
    <s v="5140: "/>
    <s v="5140: Usa colori con un contrasto minimo di 4.5:1 per il testo normale e 3:1 per il testo grande. Controlla con strumenti come WebAIM o il contrast checker di Material Design."/>
    <m/>
  </r>
  <r>
    <x v="6"/>
    <s v="S007 Crediti Ritiro"/>
    <s v="AAD062"/>
    <s v="(#AAD062)"/>
    <s v="Android"/>
    <s v="AA"/>
    <s v="1.4.3"/>
    <s v="11.1.4.3.1"/>
    <s v="2 - Serious"/>
    <s v="Colorblindness;Low Vision"/>
    <s v="Contrasto del testo"/>
    <m/>
    <s v="[19,934][1056,1063]"/>
    <s v="https://drive.google.com/file/d/19SK_hDHeAm58xKhvEzOqL_DA2IllRCjy/view?usp=drive_link"/>
    <s v="Privata acquista crediti.txt"/>
    <s v="#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062)_x000a_S007 Crediti Ritiro_x000a_Requisito: WCAG 1.4.3_x000a_Disabilità afflitte: Colorblindness;Low Vision_x000a_Impatto Utente: 2 - Serious_x000a__x000a_Descrizione: Contrasto del testo - _x000a__x000a_Esempio di violazione individuata sull'oggetto: _x000a_ - https://drive.google.com/file/d/19SK_hDHeAm58xKhvEzOqL_DA2IllRCjy/view?usp=drive_link con selettore: _x000a_[19,934][1056,106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9SK_hDHeAm58xKhvEzOqL_DA2IllRCjy/view?usp=drive_link con selettore: [19,934][1056,1063]"/>
    <s v="5140: "/>
    <s v="5140: Usa colori con un contrasto minimo di 4.5:1 per il testo normale e 3:1 per il testo grande. Controlla con strumenti come WebAIM o il contrast checker di Material Design."/>
    <m/>
  </r>
  <r>
    <x v="6"/>
    <s v="S007 Crediti Ritiro"/>
    <s v="AAD063"/>
    <s v="(#AAD063)"/>
    <s v="Android"/>
    <s v="AA"/>
    <s v="1.4.3"/>
    <s v="11.1.4.3.1"/>
    <s v="2 - Serious"/>
    <s v="Colorblindness;Low Vision"/>
    <s v="Contrasto del testo"/>
    <m/>
    <s v="[19,1066][913,1195]"/>
    <s v="https://drive.google.com/file/d/19SK_hDHeAm58xKhvEzOqL_DA2IllRCjy/view?usp=drive_link"/>
    <s v="Privata acquista crediti.txt"/>
    <s v="#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063)_x000a_S007 Crediti Ritiro_x000a_Requisito: WCAG 1.4.3_x000a_Disabilità afflitte: Colorblindness;Low Vision_x000a_Impatto Utente: 2 - Serious_x000a__x000a_Descrizione: Contrasto del testo - _x000a__x000a_Esempio di violazione individuata sull'oggetto: _x000a_ - https://drive.google.com/file/d/19SK_hDHeAm58xKhvEzOqL_DA2IllRCjy/view?usp=drive_link con selettore: _x000a_[19,1066][913,119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9SK_hDHeAm58xKhvEzOqL_DA2IllRCjy/view?usp=drive_link con selettore: [19,1066][913,1195]"/>
    <s v="5140: "/>
    <s v="5140: Usa colori con un contrasto minimo di 4.5:1 per il testo normale e 3:1 per il testo grande. Controlla con strumenti come WebAIM o il contrast checker di Material Design."/>
    <m/>
  </r>
  <r>
    <x v="6"/>
    <s v="S007 Crediti Ritiro"/>
    <s v="AAD064"/>
    <s v="(#AAD064)"/>
    <s v="Android"/>
    <s v="AA"/>
    <s v="1.4.3"/>
    <s v="11.1.4.3.1"/>
    <s v="2 - Serious"/>
    <s v="Colorblindness;Low Vision"/>
    <s v="Contrasto del testo"/>
    <m/>
    <s v="[19,1132][981,1261]"/>
    <s v="https://drive.google.com/file/d/19SK_hDHeAm58xKhvEzOqL_DA2IllRCjy/view?usp=drive_link"/>
    <s v="Privata acquista crediti.txt"/>
    <s v="#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064)_x000a_S007 Crediti Ritiro_x000a_Requisito: WCAG 1.4.3_x000a_Disabilità afflitte: Colorblindness;Low Vision_x000a_Impatto Utente: 2 - Serious_x000a__x000a_Descrizione: Contrasto del testo - _x000a__x000a_Esempio di violazione individuata sull'oggetto: _x000a_ - https://drive.google.com/file/d/19SK_hDHeAm58xKhvEzOqL_DA2IllRCjy/view?usp=drive_link con selettore: _x000a_[19,1132][981,126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9SK_hDHeAm58xKhvEzOqL_DA2IllRCjy/view?usp=drive_link con selettore: [19,1132][981,1261]"/>
    <s v="5140: "/>
    <s v="5140: Usa colori con un contrasto minimo di 4.5:1 per il testo normale e 3:1 per il testo grande. Controlla con strumenti come WebAIM o il contrast checker di Material Design."/>
    <m/>
  </r>
  <r>
    <x v="6"/>
    <s v="S007 Crediti Ritiro"/>
    <s v="AAD065"/>
    <s v="(#AAD065)"/>
    <s v="Android"/>
    <s v="AA"/>
    <s v="1.4.3"/>
    <s v="11.1.4.3.1"/>
    <s v="2 - Serious"/>
    <s v="Colorblindness;Low Vision"/>
    <s v="Contrasto del testo"/>
    <m/>
    <s v="[19,1264][888,1327]"/>
    <s v="https://drive.google.com/file/d/19SK_hDHeAm58xKhvEzOqL_DA2IllRCjy/view?usp=drive_link"/>
    <s v="Privata acquista crediti.txt"/>
    <s v="#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065)_x000a_S007 Crediti Ritiro_x000a_Requisito: WCAG 1.4.3_x000a_Disabilità afflitte: Colorblindness;Low Vision_x000a_Impatto Utente: 2 - Serious_x000a__x000a_Descrizione: Contrasto del testo - _x000a__x000a_Esempio di violazione individuata sull'oggetto: _x000a_ - https://drive.google.com/file/d/19SK_hDHeAm58xKhvEzOqL_DA2IllRCjy/view?usp=drive_link con selettore: _x000a_[19,1264][888,132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9SK_hDHeAm58xKhvEzOqL_DA2IllRCjy/view?usp=drive_link con selettore: [19,1264][888,1327]"/>
    <s v="5140: "/>
    <s v="5140: Usa colori con un contrasto minimo di 4.5:1 per il testo normale e 3:1 per il testo grande. Controlla con strumenti come WebAIM o il contrast checker di Material Design."/>
    <m/>
  </r>
  <r>
    <x v="6"/>
    <s v="S007 Crediti Ritiro"/>
    <s v="AAD066"/>
    <s v="(#AAD066)"/>
    <s v="Android"/>
    <s v="AA"/>
    <s v="1.4.3"/>
    <s v="11.1.4.3.1"/>
    <s v="2 - Serious"/>
    <s v="Colorblindness;Low Vision"/>
    <s v="Contrasto del testo"/>
    <m/>
    <s v="[19,1330][957,1591]"/>
    <s v="https://drive.google.com/file/d/19SK_hDHeAm58xKhvEzOqL_DA2IllRCjy/view?usp=drive_link"/>
    <s v="Privata acquista crediti.txt"/>
    <s v="#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066)_x000a_S007 Crediti Ritiro_x000a_Requisito: WCAG 1.4.3_x000a_Disabilità afflitte: Colorblindness;Low Vision_x000a_Impatto Utente: 2 - Serious_x000a__x000a_Descrizione: Contrasto del testo - _x000a__x000a_Esempio di violazione individuata sull'oggetto: _x000a_ - https://drive.google.com/file/d/19SK_hDHeAm58xKhvEzOqL_DA2IllRCjy/view?usp=drive_link con selettore: _x000a_[19,1330][957,159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9SK_hDHeAm58xKhvEzOqL_DA2IllRCjy/view?usp=drive_link con selettore: [19,1330][957,1591]"/>
    <s v="5140: "/>
    <s v="5140: Usa colori con un contrasto minimo di 4.5:1 per il testo normale e 3:1 per il testo grande. Controlla con strumenti come WebAIM o il contrast checker di Material Design."/>
    <m/>
  </r>
  <r>
    <x v="6"/>
    <s v="S007 Crediti Ritiro"/>
    <s v="AAD067"/>
    <s v="(#AAD067)"/>
    <s v="Android"/>
    <s v="AA"/>
    <s v="1.4.3"/>
    <s v="11.1.4.3.1"/>
    <s v="2 - Serious"/>
    <s v="Colorblindness;Low Vision"/>
    <s v="Contrasto del testo"/>
    <m/>
    <s v="[19,1759][1061,1938]"/>
    <s v="https://drive.google.com/file/d/19SK_hDHeAm58xKhvEzOqL_DA2IllRCjy/view?usp=drive_link"/>
    <s v="Privata acquista crediti.txt"/>
    <s v="#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067)_x000a_S007 Crediti Ritiro_x000a_Requisito: WCAG 1.4.3_x000a_Disabilità afflitte: Colorblindness;Low Vision_x000a_Impatto Utente: 2 - Serious_x000a__x000a_Descrizione: Contrasto del testo - _x000a__x000a_Esempio di violazione individuata sull'oggetto: _x000a_ - https://drive.google.com/file/d/19SK_hDHeAm58xKhvEzOqL_DA2IllRCjy/view?usp=drive_link con selettore: _x000a_[19,1759][1061,193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9SK_hDHeAm58xKhvEzOqL_DA2IllRCjy/view?usp=drive_link con selettore: [19,1759][1061,1938]"/>
    <s v="5140: "/>
    <s v="5140: Usa colori con un contrasto minimo di 4.5:1 per il testo normale e 3:1 per il testo grande. Controlla con strumenti come WebAIM o il contrast checker di Material Design."/>
    <m/>
  </r>
  <r>
    <x v="6"/>
    <s v="S007 Crediti Ritiro"/>
    <s v="AAD068"/>
    <s v="(#AAD068)"/>
    <s v="Android"/>
    <s v="AA"/>
    <s v="1.4.3"/>
    <s v="11.1.4.3.1"/>
    <s v="2 - Serious"/>
    <s v="Colorblindness;Low Vision"/>
    <s v="Contrasto del testo"/>
    <m/>
    <s v="[19,1963][1061,2031]"/>
    <s v="https://drive.google.com/file/d/19SK_hDHeAm58xKhvEzOqL_DA2IllRCjy/view?usp=drive_link"/>
    <s v="Privata acquista crediti.txt"/>
    <s v="#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068)_x000a_S007 Crediti Ritiro_x000a_Requisito: WCAG 1.4.3_x000a_Disabilità afflitte: Colorblindness;Low Vision_x000a_Impatto Utente: 2 - Serious_x000a__x000a_Descrizione: Contrasto del testo - _x000a__x000a_Esempio di violazione individuata sull'oggetto: _x000a_ - https://drive.google.com/file/d/19SK_hDHeAm58xKhvEzOqL_DA2IllRCjy/view?usp=drive_link con selettore: _x000a_[19,1963][1061,20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9SK_hDHeAm58xKhvEzOqL_DA2IllRCjy/view?usp=drive_link con selettore: [19,1963][1061,2031]"/>
    <s v="5140: "/>
    <s v="5140: Usa colori con un contrasto minimo di 4.5:1 per il testo normale e 3:1 per il testo grande. Controlla con strumenti come WebAIM o il contrast checker di Material Design."/>
    <m/>
  </r>
  <r>
    <x v="7"/>
    <s v="S004 Spedisci (IndaBox Spedizione Pacchi)"/>
    <s v="AAD069"/>
    <s v="(#AAD069)"/>
    <s v="Android"/>
    <s v="AA"/>
    <s v="1.4.3"/>
    <s v="11.1.4.3.1"/>
    <s v="2 - Serious"/>
    <s v="Colorblindness;Low Vision"/>
    <s v="Contrasto del testo"/>
    <m/>
    <s v="[77,505][198,557]"/>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4 Spedisci (IndaBox Spedizione Pacchi)"/>
    <m/>
    <s v="2 - Serious"/>
    <s v="APP INDABOX ANDROID - 11.1.4.3.1 Contrasto (minimo) - S004 Spedisci (IndaBox Spedizione Pacchi)"/>
    <s v="APP INDABOX ANDROID - 11.1.4.3.1 Contrasto (minimo) - S004 Spedisci (IndaBox Spedizione Pacchi) (#AAD06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77,505][198,55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77,505][198,557]"/>
    <s v="5126: "/>
    <s v="5126: Usa colori con un contrasto minimo di 4.5:1 per il testo normale e 3:1 per il testo grande. Controlla con strumenti come WebAIM o il contrast checker di Material Design."/>
    <m/>
  </r>
  <r>
    <x v="7"/>
    <s v="S004 Spedisci (IndaBox Spedizione Pacchi)"/>
    <s v="AAD070"/>
    <s v="(#AAD070)"/>
    <s v="Android"/>
    <s v="AA"/>
    <s v="1.4.3"/>
    <s v="11.1.4.3.1"/>
    <s v="2 - Serious"/>
    <s v="Colorblindness;Low Vision"/>
    <s v="Contrasto del testo"/>
    <m/>
    <s v="[266,505][437,557]"/>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07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266,505][437,55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266,505][437,557]"/>
    <s v="5126: "/>
    <s v="5126: Usa colori con un contrasto minimo di 4.5:1 per il testo normale e 3:1 per il testo grande. Controlla con strumenti come WebAIM o il contrast checker di Material Design."/>
    <m/>
  </r>
  <r>
    <x v="7"/>
    <s v="S004 Spedisci (IndaBox Spedizione Pacchi)"/>
    <s v="AAD071"/>
    <s v="(#AAD071)"/>
    <s v="Android"/>
    <s v="AA"/>
    <s v="1.4.3"/>
    <s v="11.1.4.3.1"/>
    <s v="2 - Serious"/>
    <s v="Colorblindness;Low Vision"/>
    <s v="Contrasto del testo"/>
    <m/>
    <s v="[77,571][244,623]"/>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4 Spedisci (IndaBox Spedizione Pacchi)"/>
    <m/>
    <s v="2 - Serious"/>
    <s v="APP INDABOX ANDROID - 11.1.4.3.1 Contrasto (minimo) - S004 Spedisci (IndaBox Spedizione Pacchi)"/>
    <s v="APP INDABOX ANDROID - 11.1.4.3.1 Contrasto (minimo) - S004 Spedisci (IndaBox Spedizione Pacchi) (#AAD07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77,571][244,62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77,571][244,623]"/>
    <s v="5126: "/>
    <s v="5126: Usa colori con un contrasto minimo di 4.5:1 per il testo normale e 3:1 per il testo grande. Controlla con strumenti come WebAIM o il contrast checker di Material Design."/>
    <m/>
  </r>
  <r>
    <x v="7"/>
    <s v="S004 Spedisci (IndaBox Spedizione Pacchi)"/>
    <s v="AAD072"/>
    <s v="(#AAD072)"/>
    <s v="Android"/>
    <s v="AA"/>
    <s v="1.4.3"/>
    <s v="11.1.4.3.1"/>
    <s v="2 - Serious"/>
    <s v="Colorblindness;Low Vision"/>
    <s v="Contrasto del testo"/>
    <m/>
    <s v="[266,571][1039,623]"/>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07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266,571][1039,62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266,571][1039,623]"/>
    <s v="5126: "/>
    <s v="5126: Usa colori con un contrasto minimo di 4.5:1 per il testo normale e 3:1 per il testo grande. Controlla con strumenti come WebAIM o il contrast checker di Material Design."/>
    <m/>
  </r>
  <r>
    <x v="7"/>
    <s v="S004 Spedisci (IndaBox Spedizione Pacchi)"/>
    <s v="AAD073"/>
    <s v="(#AAD073)"/>
    <s v="Android"/>
    <s v="AA"/>
    <s v="1.4.3"/>
    <s v="11.1.4.3.1"/>
    <s v="2 - Serious"/>
    <s v="Colorblindness;Low Vision"/>
    <s v="Contrasto del testo"/>
    <m/>
    <s v="[77,637][247,689]"/>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4 Spedisci (IndaBox Spedizione Pacchi)"/>
    <m/>
    <s v="2 - Serious"/>
    <s v="APP INDABOX ANDROID - 11.1.4.3.1 Contrasto (minimo) - S004 Spedisci (IndaBox Spedizione Pacchi)"/>
    <s v="APP INDABOX ANDROID - 11.1.4.3.1 Contrasto (minimo) - S004 Spedisci (IndaBox Spedizione Pacchi) (#AAD07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77,637][247,68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77,637][247,689]"/>
    <s v="5126: "/>
    <s v="5126: Usa colori con un contrasto minimo di 4.5:1 per il testo normale e 3:1 per il testo grande. Controlla con strumenti come WebAIM o il contrast checker di Material Design."/>
    <m/>
  </r>
  <r>
    <x v="7"/>
    <s v="S004 Spedisci (IndaBox Spedizione Pacchi)"/>
    <s v="AAD074"/>
    <s v="(#AAD074)"/>
    <s v="Android"/>
    <s v="AA"/>
    <s v="1.4.3"/>
    <s v="11.1.4.3.1"/>
    <s v="2 - Serious"/>
    <s v="Colorblindness;Low Vision"/>
    <s v="Contrasto del testo"/>
    <m/>
    <s v="[266,637][475,689]"/>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07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266,637][475,68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266,637][475,689]"/>
    <s v="5126: "/>
    <s v="5126: Usa colori con un contrasto minimo di 4.5:1 per il testo normale e 3:1 per il testo grande. Controlla con strumenti come WebAIM o il contrast checker di Material Design."/>
    <m/>
  </r>
  <r>
    <x v="7"/>
    <s v="S004 Spedisci (IndaBox Spedizione Pacchi)"/>
    <s v="AAD075"/>
    <s v="(#AAD075)"/>
    <s v="Android"/>
    <s v="AA"/>
    <s v="1.4.3"/>
    <s v="11.1.4.3.1"/>
    <s v="2 - Serious"/>
    <s v="Colorblindness;Low Vision"/>
    <s v="Contrasto del testo"/>
    <m/>
    <s v="[668,755][786,794]"/>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4 Spedisci (IndaBox Spedizione Pacchi)"/>
    <m/>
    <s v="2 - Serious"/>
    <s v="APP INDABOX ANDROID - 11.1.4.3.1 Contrasto (minimo) - S004 Spedisci (IndaBox Spedizione Pacchi)"/>
    <s v="APP INDABOX ANDROID - 11.1.4.3.1 Contrasto (minimo) - S004 Spedisci (IndaBox Spedizione Pacchi) (#AAD07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668,755][786,79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668,755][786,794]"/>
    <s v="5126: "/>
    <s v="5126: Usa colori con un contrasto minimo di 4.5:1 per il testo normale e 3:1 per il testo grande. Controlla con strumenti come WebAIM o il contrast checker di Material Design."/>
    <m/>
  </r>
  <r>
    <x v="7"/>
    <s v="S004 Spedisci (IndaBox Spedizione Pacchi)"/>
    <s v="AAD076"/>
    <s v="(#AAD076)"/>
    <s v="Android"/>
    <s v="AA"/>
    <s v="1.4.3"/>
    <s v="11.1.4.3.1"/>
    <s v="2 - Serious"/>
    <s v="Colorblindness;Low Vision"/>
    <s v="Contrasto del testo"/>
    <m/>
    <s v="[19,981][148,1033]"/>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07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9,981][148,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9,981][148,1033]"/>
    <s v="5126: "/>
    <s v="5126: Usa colori con un contrasto minimo di 4.5:1 per il testo normale e 3:1 per il testo grande. Controlla con strumenti come WebAIM o il contrast checker di Material Design."/>
    <m/>
  </r>
  <r>
    <x v="7"/>
    <s v="S004 Spedisci (IndaBox Spedizione Pacchi)"/>
    <s v="AAD077"/>
    <s v="(#AAD077)"/>
    <s v="Android"/>
    <s v="AA"/>
    <s v="1.4.3"/>
    <s v="11.1.4.3.1"/>
    <s v="2 - Serious"/>
    <s v="Colorblindness;Low Vision"/>
    <s v="Contrasto del testo"/>
    <m/>
    <s v="[19,1036][148,1088]"/>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07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9,1036][148,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9,1036][148,1088]"/>
    <s v="5126: "/>
    <s v="5126: Usa colori con un contrasto minimo di 4.5:1 per il testo normale e 3:1 per il testo grande. Controlla con strumenti come WebAIM o il contrast checker di Material Design."/>
    <m/>
  </r>
  <r>
    <x v="7"/>
    <s v="S004 Spedisci (IndaBox Spedizione Pacchi)"/>
    <s v="AAD078"/>
    <s v="(#AAD078)"/>
    <s v="Android"/>
    <s v="AA"/>
    <s v="1.4.3"/>
    <s v="11.1.4.3.1"/>
    <s v="2 - Serious"/>
    <s v="Colorblindness;Low Vision"/>
    <s v="Contrasto del testo"/>
    <m/>
    <s v="[19,1083][148,1132]"/>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07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9,1083][148,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9,1083][148,1132]"/>
    <s v="5126: "/>
    <s v="5126: Usa colori con un contrasto minimo di 4.5:1 per il testo normale e 3:1 per il testo grande. Controlla con strumenti come WebAIM o il contrast checker di Material Design."/>
    <m/>
  </r>
  <r>
    <x v="7"/>
    <s v="S004 Spedisci (IndaBox Spedizione Pacchi)"/>
    <s v="AAD079"/>
    <s v="(#AAD079)"/>
    <s v="Android"/>
    <s v="AA"/>
    <s v="1.4.3"/>
    <s v="11.1.4.3.1"/>
    <s v="2 - Serious"/>
    <s v="Colorblindness;Low Vision"/>
    <s v="Contrasto del testo"/>
    <m/>
    <s v="[19,1129][148,1179]"/>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07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9,1129][148,117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9,1129][148,1179]"/>
    <s v="5126: "/>
    <s v="5126: Usa colori con un contrasto minimo di 4.5:1 per il testo normale e 3:1 per il testo grande. Controlla con strumenti come WebAIM o il contrast checker di Material Design."/>
    <m/>
  </r>
  <r>
    <x v="7"/>
    <s v="S004 Spedisci (IndaBox Spedizione Pacchi)"/>
    <s v="AAD080"/>
    <s v="(#AAD080)"/>
    <s v="Android"/>
    <s v="AA"/>
    <s v="1.4.3"/>
    <s v="11.1.4.3.1"/>
    <s v="2 - Serious"/>
    <s v="Colorblindness;Low Vision"/>
    <s v="Contrasto del testo"/>
    <m/>
    <s v="[19,1176][148,1226]"/>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08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9,1176][148,12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9,1176][148,1226]"/>
    <s v="5126: "/>
    <s v="5126: Usa colori con un contrasto minimo di 4.5:1 per il testo normale e 3:1 per il testo grande. Controlla con strumenti come WebAIM o il contrast checker di Material Design."/>
    <m/>
  </r>
  <r>
    <x v="7"/>
    <s v="S004 Spedisci (IndaBox Spedizione Pacchi)"/>
    <s v="AAD081"/>
    <s v="(#AAD081)"/>
    <s v="Android"/>
    <s v="AA"/>
    <s v="1.4.3"/>
    <s v="11.1.4.3.1"/>
    <s v="2 - Serious"/>
    <s v="Colorblindness;Low Vision"/>
    <s v="Contrasto del testo"/>
    <m/>
    <s v="[19,1223][148,1275]"/>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08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9,1223][148,127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9,1223][148,1275]"/>
    <s v="5126: "/>
    <s v="5126: Usa colori con un contrasto minimo di 4.5:1 per il testo normale e 3:1 per il testo grande. Controlla con strumenti come WebAIM o il contrast checker di Material Design."/>
    <m/>
  </r>
  <r>
    <x v="7"/>
    <s v="S004 Spedisci (IndaBox Spedizione Pacchi)"/>
    <s v="AAD082"/>
    <s v="(#AAD082)"/>
    <s v="Android"/>
    <s v="AA"/>
    <s v="1.4.3"/>
    <s v="11.1.4.3.1"/>
    <s v="2 - Serious"/>
    <s v="Colorblindness;Low Vision"/>
    <s v="Contrasto del testo"/>
    <m/>
    <s v="[19,1283][148,1336]"/>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08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9,1283][148,13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9,1283][148,1336]"/>
    <s v="5126: "/>
    <s v="5126: Usa colori con un contrasto minimo di 4.5:1 per il testo normale e 3:1 per il testo grande. Controlla con strumenti come WebAIM o il contrast checker di Material Design."/>
    <m/>
  </r>
  <r>
    <x v="7"/>
    <s v="S004 Spedisci (IndaBox Spedizione Pacchi)"/>
    <s v="AAD083"/>
    <s v="(#AAD083)"/>
    <s v="Android"/>
    <s v="AA"/>
    <s v="1.4.3"/>
    <s v="11.1.4.3.1"/>
    <s v="2 - Serious"/>
    <s v="Colorblindness;Low Vision"/>
    <s v="Contrasto del testo"/>
    <m/>
    <s v="[165,981][291,1033]"/>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08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65,981][291,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65,981][291,1033]"/>
    <s v="5126: "/>
    <s v="5126: Usa colori con un contrasto minimo di 4.5:1 per il testo normale e 3:1 per il testo grande. Controlla con strumenti come WebAIM o il contrast checker di Material Design."/>
    <m/>
  </r>
  <r>
    <x v="7"/>
    <s v="S004 Spedisci (IndaBox Spedizione Pacchi)"/>
    <s v="AAD084"/>
    <s v="(#AAD084)"/>
    <s v="Android"/>
    <s v="AA"/>
    <s v="1.4.3"/>
    <s v="11.1.4.3.1"/>
    <s v="2 - Serious"/>
    <s v="Colorblindness;Low Vision"/>
    <s v="Contrasto del testo"/>
    <m/>
    <s v="[165,1036][291,1088]"/>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08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65,1036][291,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65,1036][291,1088]"/>
    <s v="5126: "/>
    <s v="5126: Usa colori con un contrasto minimo di 4.5:1 per il testo normale e 3:1 per il testo grande. Controlla con strumenti come WebAIM o il contrast checker di Material Design."/>
    <m/>
  </r>
  <r>
    <x v="7"/>
    <s v="S004 Spedisci (IndaBox Spedizione Pacchi)"/>
    <s v="AAD085"/>
    <s v="(#AAD085)"/>
    <s v="Android"/>
    <s v="AA"/>
    <s v="1.4.3"/>
    <s v="11.1.4.3.1"/>
    <s v="2 - Serious"/>
    <s v="Colorblindness;Low Vision"/>
    <s v="Contrasto del testo"/>
    <m/>
    <s v="[165,1083][291,1132]"/>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08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65,1083][291,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65,1083][291,1132]"/>
    <s v="5126: "/>
    <s v="5126: Usa colori con un contrasto minimo di 4.5:1 per il testo normale e 3:1 per il testo grande. Controlla con strumenti come WebAIM o il contrast checker di Material Design."/>
    <m/>
  </r>
  <r>
    <x v="7"/>
    <s v="S004 Spedisci (IndaBox Spedizione Pacchi)"/>
    <s v="AAD086"/>
    <s v="(#AAD086)"/>
    <s v="Android"/>
    <s v="AA"/>
    <s v="1.4.3"/>
    <s v="11.1.4.3.1"/>
    <s v="2 - Serious"/>
    <s v="Colorblindness;Low Vision"/>
    <s v="Contrasto del testo"/>
    <m/>
    <s v="[165,1129][291,1179]"/>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08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65,1129][291,117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65,1129][291,1179]"/>
    <s v="5126: "/>
    <s v="5126: Usa colori con un contrasto minimo di 4.5:1 per il testo normale e 3:1 per il testo grande. Controlla con strumenti come WebAIM o il contrast checker di Material Design."/>
    <m/>
  </r>
  <r>
    <x v="7"/>
    <s v="S004 Spedisci (IndaBox Spedizione Pacchi)"/>
    <s v="AAD087"/>
    <s v="(#AAD087)"/>
    <s v="Android"/>
    <s v="AA"/>
    <s v="1.4.3"/>
    <s v="11.1.4.3.1"/>
    <s v="2 - Serious"/>
    <s v="Colorblindness;Low Vision"/>
    <s v="Contrasto del testo"/>
    <m/>
    <s v="[165,1176][291,1226]"/>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08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65,1176][291,12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65,1176][291,1226]"/>
    <s v="5126: "/>
    <s v="5126: Usa colori con un contrasto minimo di 4.5:1 per il testo normale e 3:1 per il testo grande. Controlla con strumenti come WebAIM o il contrast checker di Material Design."/>
    <m/>
  </r>
  <r>
    <x v="7"/>
    <s v="S004 Spedisci (IndaBox Spedizione Pacchi)"/>
    <s v="AAD088"/>
    <s v="(#AAD088)"/>
    <s v="Android"/>
    <s v="AA"/>
    <s v="1.4.3"/>
    <s v="11.1.4.3.1"/>
    <s v="2 - Serious"/>
    <s v="Colorblindness;Low Vision"/>
    <s v="Contrasto del testo"/>
    <m/>
    <s v="[165,1223][291,1275]"/>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08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65,1223][291,127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65,1223][291,1275]"/>
    <s v="5126: "/>
    <s v="5126: Usa colori con un contrasto minimo di 4.5:1 per il testo normale e 3:1 per il testo grande. Controlla con strumenti come WebAIM o il contrast checker di Material Design."/>
    <m/>
  </r>
  <r>
    <x v="7"/>
    <s v="S004 Spedisci (IndaBox Spedizione Pacchi)"/>
    <s v="AAD089"/>
    <s v="(#AAD089)"/>
    <s v="Android"/>
    <s v="AA"/>
    <s v="1.4.3"/>
    <s v="11.1.4.3.1"/>
    <s v="2 - Serious"/>
    <s v="Colorblindness;Low Vision"/>
    <s v="Contrasto del testo"/>
    <m/>
    <s v="[165,1283][291,1336]"/>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08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65,1283][291,13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65,1283][291,1336]"/>
    <s v="5126: "/>
    <s v="5126: Usa colori con un contrasto minimo di 4.5:1 per il testo normale e 3:1 per il testo grande. Controlla con strumenti come WebAIM o il contrast checker di Material Design."/>
    <m/>
  </r>
  <r>
    <x v="7"/>
    <s v="S004 Spedisci (IndaBox Spedizione Pacchi)"/>
    <s v="AAD090"/>
    <s v="(#AAD090)"/>
    <s v="Android"/>
    <s v="AA"/>
    <s v="1.4.3"/>
    <s v="11.1.4.3.1"/>
    <s v="2 - Serious"/>
    <s v="Colorblindness;Low Vision"/>
    <s v="Contrasto del testo"/>
    <m/>
    <s v="[308,981][434,1033]"/>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09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308,981][434,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308,981][434,1033]"/>
    <s v="5126: "/>
    <s v="5126: Usa colori con un contrasto minimo di 4.5:1 per il testo normale e 3:1 per il testo grande. Controlla con strumenti come WebAIM o il contrast checker di Material Design."/>
    <m/>
  </r>
  <r>
    <x v="7"/>
    <s v="S004 Spedisci (IndaBox Spedizione Pacchi)"/>
    <s v="AAD091"/>
    <s v="(#AAD091)"/>
    <s v="Android"/>
    <s v="AA"/>
    <s v="1.4.3"/>
    <s v="11.1.4.3.1"/>
    <s v="2 - Serious"/>
    <s v="Colorblindness;Low Vision"/>
    <s v="Contrasto del testo"/>
    <m/>
    <s v="[308,1036][434,1088]"/>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09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308,1036][434,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308,1036][434,1088]"/>
    <s v="5126: "/>
    <s v="5126: Usa colori con un contrasto minimo di 4.5:1 per il testo normale e 3:1 per il testo grande. Controlla con strumenti come WebAIM o il contrast checker di Material Design."/>
    <m/>
  </r>
  <r>
    <x v="7"/>
    <s v="S004 Spedisci (IndaBox Spedizione Pacchi)"/>
    <s v="AAD092"/>
    <s v="(#AAD092)"/>
    <s v="Android"/>
    <s v="AA"/>
    <s v="1.4.3"/>
    <s v="11.1.4.3.1"/>
    <s v="2 - Serious"/>
    <s v="Colorblindness;Low Vision"/>
    <s v="Contrasto del testo"/>
    <m/>
    <s v="[308,1083][434,1132]"/>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09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308,1083][434,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308,1083][434,1132]"/>
    <s v="5126: "/>
    <s v="5126: Usa colori con un contrasto minimo di 4.5:1 per il testo normale e 3:1 per il testo grande. Controlla con strumenti come WebAIM o il contrast checker di Material Design."/>
    <m/>
  </r>
  <r>
    <x v="7"/>
    <s v="S004 Spedisci (IndaBox Spedizione Pacchi)"/>
    <s v="AAD093"/>
    <s v="(#AAD093)"/>
    <s v="Android"/>
    <s v="AA"/>
    <s v="1.4.3"/>
    <s v="11.1.4.3.1"/>
    <s v="2 - Serious"/>
    <s v="Colorblindness;Low Vision"/>
    <s v="Contrasto del testo"/>
    <m/>
    <s v="[308,1129][434,1179]"/>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09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308,1129][434,117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308,1129][434,1179]"/>
    <s v="5126: "/>
    <s v="5126: Usa colori con un contrasto minimo di 4.5:1 per il testo normale e 3:1 per il testo grande. Controlla con strumenti come WebAIM o il contrast checker di Material Design."/>
    <m/>
  </r>
  <r>
    <x v="7"/>
    <s v="S004 Spedisci (IndaBox Spedizione Pacchi)"/>
    <s v="AAD094"/>
    <s v="(#AAD094)"/>
    <s v="Android"/>
    <s v="AA"/>
    <s v="1.4.3"/>
    <s v="11.1.4.3.1"/>
    <s v="2 - Serious"/>
    <s v="Colorblindness;Low Vision"/>
    <s v="Contrasto del testo"/>
    <m/>
    <s v="[308,1176][434,1226]"/>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09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308,1176][434,12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308,1176][434,1226]"/>
    <s v="5126: "/>
    <s v="5126: Usa colori con un contrasto minimo di 4.5:1 per il testo normale e 3:1 per il testo grande. Controlla con strumenti come WebAIM o il contrast checker di Material Design."/>
    <m/>
  </r>
  <r>
    <x v="7"/>
    <s v="S004 Spedisci (IndaBox Spedizione Pacchi)"/>
    <s v="AAD095"/>
    <s v="(#AAD095)"/>
    <s v="Android"/>
    <s v="AA"/>
    <s v="1.4.3"/>
    <s v="11.1.4.3.1"/>
    <s v="2 - Serious"/>
    <s v="Colorblindness;Low Vision"/>
    <s v="Contrasto del testo"/>
    <m/>
    <s v="[308,1223][434,1275]"/>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09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308,1223][434,127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308,1223][434,1275]"/>
    <s v="5126: "/>
    <s v="5126: Usa colori con un contrasto minimo di 4.5:1 per il testo normale e 3:1 per il testo grande. Controlla con strumenti come WebAIM o il contrast checker di Material Design."/>
    <m/>
  </r>
  <r>
    <x v="7"/>
    <s v="S004 Spedisci (IndaBox Spedizione Pacchi)"/>
    <s v="AAD096"/>
    <s v="(#AAD096)"/>
    <s v="Android"/>
    <s v="AA"/>
    <s v="1.4.3"/>
    <s v="11.1.4.3.1"/>
    <s v="2 - Serious"/>
    <s v="Colorblindness;Low Vision"/>
    <s v="Contrasto del testo"/>
    <m/>
    <s v="[308,1283][434,1336]"/>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09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308,1283][434,13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308,1283][434,1336]"/>
    <s v="5126: "/>
    <s v="5126: Usa colori con un contrasto minimo di 4.5:1 per il testo normale e 3:1 per il testo grande. Controlla con strumenti come WebAIM o il contrast checker di Material Design."/>
    <m/>
  </r>
  <r>
    <x v="7"/>
    <s v="S004 Spedisci (IndaBox Spedizione Pacchi)"/>
    <s v="AAD097"/>
    <s v="(#AAD097)"/>
    <s v="Android"/>
    <s v="AA"/>
    <s v="1.4.3"/>
    <s v="11.1.4.3.1"/>
    <s v="2 - Serious"/>
    <s v="Colorblindness;Low Vision"/>
    <s v="Contrasto del testo"/>
    <m/>
    <s v="[451,981][577,1033]"/>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09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451,981][577,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451,981][577,1033]"/>
    <s v="5126: "/>
    <s v="5126: Usa colori con un contrasto minimo di 4.5:1 per il testo normale e 3:1 per il testo grande. Controlla con strumenti come WebAIM o il contrast checker di Material Design."/>
    <m/>
  </r>
  <r>
    <x v="7"/>
    <s v="S004 Spedisci (IndaBox Spedizione Pacchi)"/>
    <s v="AAD098"/>
    <s v="(#AAD098)"/>
    <s v="Android"/>
    <s v="AA"/>
    <s v="1.4.3"/>
    <s v="11.1.4.3.1"/>
    <s v="2 - Serious"/>
    <s v="Colorblindness;Low Vision"/>
    <s v="Contrasto del testo"/>
    <m/>
    <s v="[451,1036][577,1088]"/>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09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451,1036][577,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451,1036][577,1088]"/>
    <s v="5126: "/>
    <s v="5126: Usa colori con un contrasto minimo di 4.5:1 per il testo normale e 3:1 per il testo grande. Controlla con strumenti come WebAIM o il contrast checker di Material Design."/>
    <m/>
  </r>
  <r>
    <x v="7"/>
    <s v="S004 Spedisci (IndaBox Spedizione Pacchi)"/>
    <s v="AAD099"/>
    <s v="(#AAD099)"/>
    <s v="Android"/>
    <s v="AA"/>
    <s v="1.4.3"/>
    <s v="11.1.4.3.1"/>
    <s v="2 - Serious"/>
    <s v="Colorblindness;Low Vision"/>
    <s v="Contrasto del testo"/>
    <m/>
    <s v="[451,1083][577,1132]"/>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09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451,1083][577,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451,1083][577,1132]"/>
    <s v="5126: "/>
    <s v="5126: Usa colori con un contrasto minimo di 4.5:1 per il testo normale e 3:1 per il testo grande. Controlla con strumenti come WebAIM o il contrast checker di Material Design."/>
    <m/>
  </r>
  <r>
    <x v="7"/>
    <s v="S004 Spedisci (IndaBox Spedizione Pacchi)"/>
    <s v="AAD100"/>
    <s v="(#AAD100)"/>
    <s v="Android"/>
    <s v="AA"/>
    <s v="1.4.3"/>
    <s v="11.1.4.3.1"/>
    <s v="2 - Serious"/>
    <s v="Colorblindness;Low Vision"/>
    <s v="Contrasto del testo"/>
    <m/>
    <s v="[451,1129][577,1179]"/>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0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451,1129][577,117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451,1129][577,1179]"/>
    <s v="5126: "/>
    <s v="5126: Usa colori con un contrasto minimo di 4.5:1 per il testo normale e 3:1 per il testo grande. Controlla con strumenti come WebAIM o il contrast checker di Material Design."/>
    <m/>
  </r>
  <r>
    <x v="7"/>
    <s v="S004 Spedisci (IndaBox Spedizione Pacchi)"/>
    <s v="AAD101"/>
    <s v="(#AAD101)"/>
    <s v="Android"/>
    <s v="AA"/>
    <s v="1.4.3"/>
    <s v="11.1.4.3.1"/>
    <s v="2 - Serious"/>
    <s v="Colorblindness;Low Vision"/>
    <s v="Contrasto del testo"/>
    <m/>
    <s v="[451,1176][577,1226]"/>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0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451,1176][577,12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451,1176][577,1226]"/>
    <s v="5126: "/>
    <s v="5126: Usa colori con un contrasto minimo di 4.5:1 per il testo normale e 3:1 per il testo grande. Controlla con strumenti come WebAIM o il contrast checker di Material Design."/>
    <m/>
  </r>
  <r>
    <x v="7"/>
    <s v="S004 Spedisci (IndaBox Spedizione Pacchi)"/>
    <s v="AAD102"/>
    <s v="(#AAD102)"/>
    <s v="Android"/>
    <s v="AA"/>
    <s v="1.4.3"/>
    <s v="11.1.4.3.1"/>
    <s v="2 - Serious"/>
    <s v="Colorblindness;Low Vision"/>
    <s v="Contrasto del testo"/>
    <m/>
    <s v="[451,1223][577,1275]"/>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0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451,1223][577,127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451,1223][577,1275]"/>
    <s v="5126: "/>
    <s v="5126: Usa colori con un contrasto minimo di 4.5:1 per il testo normale e 3:1 per il testo grande. Controlla con strumenti come WebAIM o il contrast checker di Material Design."/>
    <m/>
  </r>
  <r>
    <x v="7"/>
    <s v="S004 Spedisci (IndaBox Spedizione Pacchi)"/>
    <s v="AAD103"/>
    <s v="(#AAD103)"/>
    <s v="Android"/>
    <s v="AA"/>
    <s v="1.4.3"/>
    <s v="11.1.4.3.1"/>
    <s v="2 - Serious"/>
    <s v="Colorblindness;Low Vision"/>
    <s v="Contrasto del testo"/>
    <m/>
    <s v="[451,1283][577,1336]"/>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0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451,1283][577,13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451,1283][577,1336]"/>
    <s v="5126: "/>
    <s v="5126: Usa colori con un contrasto minimo di 4.5:1 per il testo normale e 3:1 per il testo grande. Controlla con strumenti come WebAIM o il contrast checker di Material Design."/>
    <m/>
  </r>
  <r>
    <x v="7"/>
    <s v="S004 Spedisci (IndaBox Spedizione Pacchi)"/>
    <s v="AAD104"/>
    <s v="(#AAD104)"/>
    <s v="Android"/>
    <s v="AA"/>
    <s v="1.4.3"/>
    <s v="11.1.4.3.1"/>
    <s v="2 - Serious"/>
    <s v="Colorblindness;Low Vision"/>
    <s v="Contrasto del testo"/>
    <m/>
    <s v="[594,981][723,1033]"/>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0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594,981][723,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594,981][723,1033]"/>
    <s v="5126: "/>
    <s v="5126: Usa colori con un contrasto minimo di 4.5:1 per il testo normale e 3:1 per il testo grande. Controlla con strumenti come WebAIM o il contrast checker di Material Design."/>
    <m/>
  </r>
  <r>
    <x v="7"/>
    <s v="S004 Spedisci (IndaBox Spedizione Pacchi)"/>
    <s v="AAD105"/>
    <s v="(#AAD105)"/>
    <s v="Android"/>
    <s v="AA"/>
    <s v="1.4.3"/>
    <s v="11.1.4.3.1"/>
    <s v="2 - Serious"/>
    <s v="Colorblindness;Low Vision"/>
    <s v="Contrasto del testo"/>
    <m/>
    <s v="[594,1036][723,1088]"/>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0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594,1036][723,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594,1036][723,1088]"/>
    <s v="5126: "/>
    <s v="5126: Usa colori con un contrasto minimo di 4.5:1 per il testo normale e 3:1 per il testo grande. Controlla con strumenti come WebAIM o il contrast checker di Material Design."/>
    <m/>
  </r>
  <r>
    <x v="7"/>
    <s v="S004 Spedisci (IndaBox Spedizione Pacchi)"/>
    <s v="AAD106"/>
    <s v="(#AAD106)"/>
    <s v="Android"/>
    <s v="AA"/>
    <s v="1.4.3"/>
    <s v="11.1.4.3.1"/>
    <s v="2 - Serious"/>
    <s v="Colorblindness;Low Vision"/>
    <s v="Contrasto del testo"/>
    <m/>
    <s v="[594,1083][723,1132]"/>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0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594,1083][723,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594,1083][723,1132]"/>
    <s v="5126: "/>
    <s v="5126: Usa colori con un contrasto minimo di 4.5:1 per il testo normale e 3:1 per il testo grande. Controlla con strumenti come WebAIM o il contrast checker di Material Design."/>
    <m/>
  </r>
  <r>
    <x v="7"/>
    <s v="S004 Spedisci (IndaBox Spedizione Pacchi)"/>
    <s v="AAD107"/>
    <s v="(#AAD107)"/>
    <s v="Android"/>
    <s v="AA"/>
    <s v="1.4.3"/>
    <s v="11.1.4.3.1"/>
    <s v="2 - Serious"/>
    <s v="Colorblindness;Low Vision"/>
    <s v="Contrasto del testo"/>
    <m/>
    <s v="[594,1129][723,1179]"/>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0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594,1129][723,117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594,1129][723,1179]"/>
    <s v="5126: "/>
    <s v="5126: Usa colori con un contrasto minimo di 4.5:1 per il testo normale e 3:1 per il testo grande. Controlla con strumenti come WebAIM o il contrast checker di Material Design."/>
    <m/>
  </r>
  <r>
    <x v="7"/>
    <s v="S004 Spedisci (IndaBox Spedizione Pacchi)"/>
    <s v="AAD108"/>
    <s v="(#AAD108)"/>
    <s v="Android"/>
    <s v="AA"/>
    <s v="1.4.3"/>
    <s v="11.1.4.3.1"/>
    <s v="2 - Serious"/>
    <s v="Colorblindness;Low Vision"/>
    <s v="Contrasto del testo"/>
    <m/>
    <s v="[594,1176][723,1226]"/>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0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594,1176][723,12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594,1176][723,1226]"/>
    <s v="5126: "/>
    <s v="5126: Usa colori con un contrasto minimo di 4.5:1 per il testo normale e 3:1 per il testo grande. Controlla con strumenti come WebAIM o il contrast checker di Material Design."/>
    <m/>
  </r>
  <r>
    <x v="7"/>
    <s v="S004 Spedisci (IndaBox Spedizione Pacchi)"/>
    <s v="AAD109"/>
    <s v="(#AAD109)"/>
    <s v="Android"/>
    <s v="AA"/>
    <s v="1.4.3"/>
    <s v="11.1.4.3.1"/>
    <s v="2 - Serious"/>
    <s v="Colorblindness;Low Vision"/>
    <s v="Contrasto del testo"/>
    <m/>
    <s v="[594,1223][723,1275]"/>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0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594,1223][723,127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594,1223][723,1275]"/>
    <s v="5126: "/>
    <s v="5126: Usa colori con un contrasto minimo di 4.5:1 per il testo normale e 3:1 per il testo grande. Controlla con strumenti come WebAIM o il contrast checker di Material Design."/>
    <m/>
  </r>
  <r>
    <x v="7"/>
    <s v="S004 Spedisci (IndaBox Spedizione Pacchi)"/>
    <s v="AAD110"/>
    <s v="(#AAD110)"/>
    <s v="Android"/>
    <s v="AA"/>
    <s v="1.4.3"/>
    <s v="11.1.4.3.1"/>
    <s v="2 - Serious"/>
    <s v="Colorblindness;Low Vision"/>
    <s v="Contrasto del testo"/>
    <m/>
    <s v="[594,1283][723,1336]"/>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1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594,1283][723,13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594,1283][723,1336]"/>
    <s v="5126: "/>
    <s v="5126: Usa colori con un contrasto minimo di 4.5:1 per il testo normale e 3:1 per il testo grande. Controlla con strumenti come WebAIM o il contrast checker di Material Design."/>
    <m/>
  </r>
  <r>
    <x v="7"/>
    <s v="S004 Spedisci (IndaBox Spedizione Pacchi)"/>
    <s v="AAD111"/>
    <s v="(#AAD111)"/>
    <s v="Android"/>
    <s v="AA"/>
    <s v="1.4.3"/>
    <s v="11.1.4.3.1"/>
    <s v="2 - Serious"/>
    <s v="Colorblindness;Low Vision"/>
    <s v="Contrasto del testo"/>
    <m/>
    <s v="[737,981][866,1033]"/>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1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737,981][866,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737,981][866,1033]"/>
    <s v="5126: "/>
    <s v="5126: Usa colori con un contrasto minimo di 4.5:1 per il testo normale e 3:1 per il testo grande. Controlla con strumenti come WebAIM o il contrast checker di Material Design."/>
    <m/>
  </r>
  <r>
    <x v="7"/>
    <s v="S004 Spedisci (IndaBox Spedizione Pacchi)"/>
    <s v="AAD112"/>
    <s v="(#AAD112)"/>
    <s v="Android"/>
    <s v="AA"/>
    <s v="1.4.3"/>
    <s v="11.1.4.3.1"/>
    <s v="2 - Serious"/>
    <s v="Colorblindness;Low Vision"/>
    <s v="Contrasto del testo"/>
    <m/>
    <s v="[737,1036][866,1088]"/>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1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737,1036][866,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737,1036][866,1088]"/>
    <s v="5126: "/>
    <s v="5126: Usa colori con un contrasto minimo di 4.5:1 per il testo normale e 3:1 per il testo grande. Controlla con strumenti come WebAIM o il contrast checker di Material Design."/>
    <m/>
  </r>
  <r>
    <x v="7"/>
    <s v="S004 Spedisci (IndaBox Spedizione Pacchi)"/>
    <s v="AAD113"/>
    <s v="(#AAD113)"/>
    <s v="Android"/>
    <s v="AA"/>
    <s v="1.4.3"/>
    <s v="11.1.4.3.1"/>
    <s v="2 - Serious"/>
    <s v="Colorblindness;Low Vision"/>
    <s v="Contrasto del testo"/>
    <m/>
    <s v="[737,1083][866,1132]"/>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1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737,1083][866,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737,1083][866,1132]"/>
    <s v="5126: "/>
    <s v="5126: Usa colori con un contrasto minimo di 4.5:1 per il testo normale e 3:1 per il testo grande. Controlla con strumenti come WebAIM o il contrast checker di Material Design."/>
    <m/>
  </r>
  <r>
    <x v="7"/>
    <s v="S004 Spedisci (IndaBox Spedizione Pacchi)"/>
    <s v="AAD114"/>
    <s v="(#AAD114)"/>
    <s v="Android"/>
    <s v="AA"/>
    <s v="1.4.3"/>
    <s v="11.1.4.3.1"/>
    <s v="2 - Serious"/>
    <s v="Colorblindness;Low Vision"/>
    <s v="Contrasto del testo"/>
    <m/>
    <s v="[882,981][1009,1033]"/>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1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882,981][1009,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882,981][1009,1033]"/>
    <s v="5126: "/>
    <s v="5126: Usa colori con un contrasto minimo di 4.5:1 per il testo normale e 3:1 per il testo grande. Controlla con strumenti come WebAIM o il contrast checker di Material Design."/>
    <m/>
  </r>
  <r>
    <x v="7"/>
    <s v="S004 Spedisci (IndaBox Spedizione Pacchi)"/>
    <s v="AAD115"/>
    <s v="(#AAD115)"/>
    <s v="Android"/>
    <s v="AA"/>
    <s v="1.4.3"/>
    <s v="11.1.4.3.1"/>
    <s v="2 - Serious"/>
    <s v="Colorblindness;Low Vision"/>
    <s v="Contrasto del testo"/>
    <m/>
    <s v="[882,1041][1009,1069]"/>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1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882,1041][1009,106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882,1041][1009,1069]"/>
    <s v="5126: "/>
    <s v="5126: Usa colori con un contrasto minimo di 4.5:1 per il testo normale e 3:1 per il testo grande. Controlla con strumenti come WebAIM o il contrast checker di Material Design."/>
    <m/>
  </r>
  <r>
    <x v="7"/>
    <s v="S004 Spedisci (IndaBox Spedizione Pacchi)"/>
    <s v="AAD116"/>
    <s v="(#AAD116)"/>
    <s v="Android"/>
    <s v="AA"/>
    <s v="1.4.3"/>
    <s v="11.1.4.3.1"/>
    <s v="2 - Serious"/>
    <s v="Colorblindness;Low Vision"/>
    <s v="Contrasto del testo"/>
    <m/>
    <s v="[19,1536][1061,1586]"/>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1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9,1536][1061,158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9,1536][1061,1586]"/>
    <s v="5126: "/>
    <s v="5126: Usa colori con un contrasto minimo di 4.5:1 per il testo normale e 3:1 per il testo grande. Controlla con strumenti come WebAIM o il contrast checker di Material Design."/>
    <m/>
  </r>
  <r>
    <x v="7"/>
    <s v="S004 Spedisci (IndaBox Spedizione Pacchi)"/>
    <s v="AAD117"/>
    <s v="(#AAD117)"/>
    <s v="Android"/>
    <s v="AA"/>
    <s v="1.4.3"/>
    <s v="11.1.4.3.1"/>
    <s v="2 - Serious"/>
    <s v="Colorblindness;Low Vision"/>
    <s v="Contrasto del testo"/>
    <m/>
    <s v="[734,1875][789,1935]"/>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1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734,1875][789,193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734,1875][789,1935]"/>
    <s v="5126: "/>
    <s v="5126: Usa colori con un contrasto minimo di 4.5:1 per il testo normale e 3:1 per il testo grande. Controlla con strumenti come WebAIM o il contrast checker di Material Design."/>
    <m/>
  </r>
  <r>
    <x v="7"/>
    <s v="S004 Spedisci (IndaBox Spedizione Pacchi)"/>
    <s v="AAD118"/>
    <s v="(#AAD118)"/>
    <s v="Android"/>
    <s v="AA"/>
    <s v="1.4.3"/>
    <s v="11.1.4.3.1"/>
    <s v="2 - Serious"/>
    <s v="Colorblindness;Low Vision"/>
    <s v="Contrasto del testo"/>
    <m/>
    <s v="[19,1982][459,2023]"/>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1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9,1982][459,202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9,1982][459,2023]"/>
    <s v="5126: "/>
    <s v="5126: Usa colori con un contrasto minimo di 4.5:1 per il testo normale e 3:1 per il testo grande. Controlla con strumenti come WebAIM o il contrast checker di Material Design."/>
    <m/>
  </r>
  <r>
    <x v="7"/>
    <s v="S004 Spedisci (IndaBox Spedizione Pacchi)"/>
    <s v="AAD119"/>
    <s v="(#AAD119)"/>
    <s v="Android"/>
    <s v="AA"/>
    <s v="1.4.3"/>
    <s v="11.1.4.3.1"/>
    <s v="2 - Serious"/>
    <s v="Colorblindness;Low Vision"/>
    <s v="Contrasto del testo"/>
    <m/>
    <s v="[456,1974][508,2026]"/>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1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456,1974][508,20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456,1974][508,2026]"/>
    <s v="5126: "/>
    <s v="5126: Usa colori con un contrasto minimo di 4.5:1 per il testo normale e 3:1 per il testo grande. Controlla con strumenti come WebAIM o il contrast checker di Material Design."/>
    <m/>
  </r>
  <r>
    <x v="7"/>
    <s v="S004 Spedisci (IndaBox Spedizione Pacchi)"/>
    <s v="AAD120"/>
    <s v="(#AAD120)"/>
    <s v="Android"/>
    <s v="AA"/>
    <s v="1.4.3"/>
    <s v="11.1.4.3.1"/>
    <s v="2 - Serious"/>
    <s v="Colorblindness;Low Vision"/>
    <s v="Contrasto del testo"/>
    <m/>
    <s v="[709,2111][783,2172]"/>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2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709,2111][783,217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709,2111][783,2172]"/>
    <s v="5126: "/>
    <s v="5126: Usa colori con un contrasto minimo di 4.5:1 per il testo normale e 3:1 per il testo grande. Controlla con strumenti come WebAIM o il contrast checker di Material Design."/>
    <m/>
  </r>
  <r>
    <x v="7"/>
    <s v="S004 Spedisci (IndaBox Spedizione Pacchi)"/>
    <s v="AAD121"/>
    <s v="(#AAD121)"/>
    <s v="Android"/>
    <s v="AA"/>
    <s v="1.4.3"/>
    <s v="11.1.4.3.1"/>
    <s v="2 - Serious"/>
    <s v="Colorblindness;Low Vision"/>
    <s v="Contrasto del testo"/>
    <m/>
    <s v="[19,2221][363,2260]"/>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2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19,2221][363,226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19,2221][363,2260]"/>
    <s v="5126: "/>
    <s v="5126: Usa colori con un contrasto minimo di 4.5:1 per il testo normale e 3:1 per il testo grande. Controlla con strumenti come WebAIM o il contrast checker di Material Design."/>
    <m/>
  </r>
  <r>
    <x v="7"/>
    <s v="S004 Spedisci (IndaBox Spedizione Pacchi)"/>
    <s v="AAD122"/>
    <s v="(#AAD122)"/>
    <s v="Android"/>
    <s v="AA"/>
    <s v="1.4.3"/>
    <s v="11.1.4.3.1"/>
    <s v="2 - Serious"/>
    <s v="Colorblindness;Low Vision"/>
    <s v="Contrasto del testo"/>
    <m/>
    <s v="[357,2210][412,2265]"/>
    <s v="https://drive.google.com/file/d/1xS4_BoCrYOnO8KHinyAqErr0HBywaTq_/view?usp=drive_link"/>
    <s v="Privata Azgomme.txt"/>
    <s v="#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12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xS4_BoCrYOnO8KHinyAqErr0HBywaTq_/view?usp=drive_link con selettore: _x000a_[357,2210][412,226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xS4_BoCrYOnO8KHinyAqErr0HBywaTq_/view?usp=drive_link con selettore: [357,2210][412,2265]"/>
    <s v="5126: "/>
    <s v="5126: Usa colori con un contrasto minimo di 4.5:1 per il testo normale e 3:1 per il testo grande. Controlla con strumenti come WebAIM o il contrast checker di Material Design."/>
    <m/>
  </r>
  <r>
    <x v="8"/>
    <s v="S004 Spedisci (IndaBox Spedizione Pacchi)"/>
    <s v="AAD123"/>
    <s v="(#AAD123)"/>
    <s v="Android"/>
    <s v="AA"/>
    <s v="2.5.8"/>
    <s v="11.2.5.8.1"/>
    <s v="2 - Serious"/>
    <s v="Blind;Low Vision;Mobility"/>
    <s v="Touch target"/>
    <m/>
    <s v="[660,750][794,799]"/>
    <s v="https://drive.google.com/file/d/1xS4_BoCrYOnO8KHinyAqErr0HBywaTq_/view?usp=drive_link"/>
    <s v="Privata Azgomme.txt"/>
    <s v="#8"/>
    <s v="Accessibility Scanner"/>
    <m/>
    <s v="https://support.google.com/accessibility/android/answer/7101858?sjid=12879261749095892834-EU"/>
    <s v="Aumenta le dimensioni minime degli elementi cliccabili o aggiungi padding/click area extra invisibile per raggiungere la dimensione minima."/>
    <n v="4"/>
    <s v="S004 Spedisci (IndaBox Spedizione Pacchi)"/>
    <m/>
    <s v="2 - Serious"/>
    <s v="APP INDABOX ANDROID - 11.2.5.8.1 Dimensione dell'obiettivo (minimo) - S004 Spedisci (IndaBox Spedizione Pacchi)"/>
    <s v="APP INDABOX ANDROID - 11.2.5.8.1 Dimensione dell'obiettivo (minimo) - S004 Spedisci (IndaBox Spedizione Pacchi) (#AAD123)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xS4_BoCrYOnO8KHinyAqErr0HBywaTq_/view?usp=drive_link con selettore: _x000a_[660,750][794,79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124"/>
    <s v="(#AAD124)"/>
    <s v="Android"/>
    <s v="AA"/>
    <s v="2.5.8"/>
    <s v="11.2.5.8.1"/>
    <s v="2 - Serious"/>
    <s v="Blind;Low Vision;Mobility"/>
    <s v="Touch target"/>
    <m/>
    <s v="[19,1836][1061,1957]"/>
    <s v="https://drive.google.com/file/d/1xS4_BoCrYOnO8KHinyAqErr0HBywaTq_/view?usp=drive_link"/>
    <s v="Privata Azgomme.txt"/>
    <s v="#8"/>
    <s v="Accessibility Scanner"/>
    <m/>
    <s v="https://support.google.com/accessibility/android/answer/7101858?sjid=12879261749095892834-EU"/>
    <s v="Aumenta le dimensioni minime degli elementi cliccabili o aggiungi padding/click area extra invisibile per raggiungere la dimensione minima."/>
    <n v="2"/>
    <s v="S004 Spedisci (IndaBox Spedizione Pacchi)"/>
    <m/>
    <s v="2 - Serious"/>
    <s v="APP INDABOX ANDROID - 11.2.5.8.1 Dimensione dell'obiettivo (minimo) - S004 Spedisci (IndaBox Spedizione Pacchi)"/>
    <s v="APP INDABOX ANDROID - 11.2.5.8.1 Dimensione dell'obiettivo (minimo) - S004 Spedisci (IndaBox Spedizione Pacchi) (#AAD124)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xS4_BoCrYOnO8KHinyAqErr0HBywaTq_/view?usp=drive_link con selettore: _x000a_[19,1836][1061,1957]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125"/>
    <s v="(#AAD125)"/>
    <s v="Android"/>
    <s v="AA"/>
    <s v="2.5.8"/>
    <s v="11.2.5.8.1"/>
    <s v="2 - Serious"/>
    <s v="Blind;Low Vision;Mobility"/>
    <s v="Touch target"/>
    <m/>
    <s v="[19,2075][1061,2196]"/>
    <s v="https://drive.google.com/file/d/1xS4_BoCrYOnO8KHinyAqErr0HBywaTq_/view?usp=drive_link"/>
    <s v="Privata Azgomme.txt"/>
    <s v="#8"/>
    <s v="Accessibility Scanner"/>
    <m/>
    <s v="https://support.google.com/accessibility/android/answer/7101858?sjid=12879261749095892834-EU"/>
    <s v="Aumenta le dimensioni minime degli elementi cliccabili o aggiungi padding/click area extra invisibile per raggiungere la dimensione minima."/>
    <n v="2"/>
    <s v="S004 Spedisci (IndaBox Spedizione Pacchi)"/>
    <m/>
    <s v="2 - Serious"/>
    <s v="APP INDABOX ANDROID - 11.2.5.8.1 Dimensione dell'obiettivo (minimo) - S004 Spedisci (IndaBox Spedizione Pacchi)"/>
    <s v="APP INDABOX ANDROID - 11.2.5.8.1 Dimensione dell'obiettivo (minimo) - S004 Spedisci (IndaBox Spedizione Pacchi) (#AAD125)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xS4_BoCrYOnO8KHinyAqErr0HBywaTq_/view?usp=drive_link con selettore: _x000a_[19,2075][1061,2196]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9"/>
    <s v="S008 Bonus"/>
    <s v="AAD126"/>
    <s v="(#AAD126)"/>
    <s v="Android"/>
    <s v="AA"/>
    <s v="1.4.3"/>
    <s v="11.1.4.3.1"/>
    <s v="2 - Serious"/>
    <s v="Colorblindness;Low Vision"/>
    <s v="Contrasto del testo"/>
    <m/>
    <s v="[77,824][1003,937]"/>
    <s v="https://drive.google.com/file/d/1yxB94erx4G7C-CITnRZAzaRmXcgj-KT6/view?usp=drive_link"/>
    <s v="Privata bonus.txt"/>
    <s v="#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8 Bonus"/>
    <m/>
    <s v="2 - Serious"/>
    <s v="APP INDABOX ANDROID - 11.1.4.3.1 Contrasto (minimo) - S008 Bonus"/>
    <s v="APP INDABOX ANDROID - 11.1.4.3.1 Contrasto (minimo) - S008 Bonus (#AAD126)_x000a_S008 Bonus_x000a_Requisito: WCAG 1.4.3_x000a_Disabilità afflitte: Colorblindness;Low Vision_x000a_Impatto Utente: 2 - Serious_x000a__x000a_Descrizione: Contrasto del testo - _x000a__x000a_Esempio di violazione individuata sull'oggetto: _x000a_ - https://drive.google.com/file/d/1yxB94erx4G7C-CITnRZAzaRmXcgj-KT6/view?usp=drive_link con selettore: _x000a_[77,824][1003,93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3): https://posteitaliane.sharepoint.com/:x:/r/teams/ACCESSIBILITRISULTATIVERIFICHETECNICHE/Shared%20Documents/TGPOSTE_APP/TGPOSTE_APP/LOG/Log.xlsx?d=w630300a71bd74143a1658fe5ab688bc4&amp;csf=1&amp;web=1&amp;e=Y9XHGL_x000a__x000a_Link al dettaglio requisito WCAG: "/>
    <m/>
    <m/>
    <m/>
    <m/>
    <x v="6"/>
    <m/>
    <m/>
    <s v="5145"/>
    <s v="5145: "/>
    <s v="5145: - https://drive.google.com/file/d/1yxB94erx4G7C-CITnRZAzaRmXcgj-KT6/view?usp=drive_link con selettore: [77,824][1003,937]"/>
    <s v="5145: "/>
    <s v="5145: Usa colori con un contrasto minimo di 4.5:1 per il testo normale e 3:1 per il testo grande. Controlla con strumenti come WebAIM o il contrast checker di Material Design."/>
    <m/>
  </r>
  <r>
    <x v="9"/>
    <s v="S008 Bonus"/>
    <s v="AAD127"/>
    <s v="(#AAD127)"/>
    <s v="Android"/>
    <s v="AA"/>
    <s v="1.4.3"/>
    <s v="11.1.4.3.1"/>
    <s v="2 - Serious"/>
    <s v="Colorblindness;Low Vision"/>
    <s v="Contrasto del testo"/>
    <m/>
    <s v="[456,874][470,937]"/>
    <s v="https://drive.google.com/file/d/1yxB94erx4G7C-CITnRZAzaRmXcgj-KT6/view?usp=drive_link"/>
    <s v="Privata bonus.txt"/>
    <s v="#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8 Bonus"/>
    <m/>
    <s v="2 - Serious"/>
    <s v="APP INDABOX ANDROID - 11.1.4.3.1 Contrasto (minimo) - S008 Bonus"/>
    <s v="APP INDABOX ANDROID - 11.1.4.3.1 Contrasto (minimo) - S008 Bonus (#AAD127)_x000a_S008 Bonus_x000a_Requisito: WCAG 1.4.3_x000a_Disabilità afflitte: Colorblindness;Low Vision_x000a_Impatto Utente: 2 - Serious_x000a__x000a_Descrizione: Contrasto del testo - _x000a__x000a_Esempio di violazione individuata sull'oggetto: _x000a_ - https://drive.google.com/file/d/1yxB94erx4G7C-CITnRZAzaRmXcgj-KT6/view?usp=drive_link con selettore: _x000a_[456,874][470,93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3): https://posteitaliane.sharepoint.com/:x:/r/teams/ACCESSIBILITRISULTATIVERIFICHETECNICHE/Shared%20Documents/TGPOSTE_APP/TGPOSTE_APP/LOG/Log.xlsx?d=w630300a71bd74143a1658fe5ab688bc4&amp;csf=1&amp;web=1&amp;e=Y9XHGL_x000a__x000a_Link al dettaglio requisito WCAG: "/>
    <m/>
    <m/>
    <m/>
    <m/>
    <x v="6"/>
    <m/>
    <m/>
    <s v="5145"/>
    <s v="5145: "/>
    <s v="5145: - https://drive.google.com/file/d/1yxB94erx4G7C-CITnRZAzaRmXcgj-KT6/view?usp=drive_link con selettore: [456,874][470,937]"/>
    <s v="5145: "/>
    <s v="5145: Usa colori con un contrasto minimo di 4.5:1 per il testo normale e 3:1 per il testo grande. Controlla con strumenti come WebAIM o il contrast checker di Material Design."/>
    <m/>
  </r>
  <r>
    <x v="9"/>
    <s v="S008 Bonus"/>
    <s v="AAD128"/>
    <s v="(#AAD128)"/>
    <s v="Android"/>
    <s v="AA"/>
    <s v="1.4.3"/>
    <s v="11.1.4.3.1"/>
    <s v="2 - Serious"/>
    <s v="Colorblindness;Low Vision"/>
    <s v="Contrasto del testo"/>
    <m/>
    <s v="[77,1600][1003,1800]"/>
    <s v="https://drive.google.com/file/d/1yxB94erx4G7C-CITnRZAzaRmXcgj-KT6/view?usp=drive_link"/>
    <s v="Privata bonus.txt"/>
    <s v="#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8 Bonus"/>
    <m/>
    <s v="2 - Serious"/>
    <s v="APP INDABOX ANDROID - 11.1.4.3.1 Contrasto (minimo) - S008 Bonus"/>
    <s v="APP INDABOX ANDROID - 11.1.4.3.1 Contrasto (minimo) - S008 Bonus (#AAD128)_x000a_S008 Bonus_x000a_Requisito: WCAG 1.4.3_x000a_Disabilità afflitte: Colorblindness;Low Vision_x000a_Impatto Utente: 2 - Serious_x000a__x000a_Descrizione: Contrasto del testo - _x000a__x000a_Esempio di violazione individuata sull'oggetto: _x000a_ - https://drive.google.com/file/d/1yxB94erx4G7C-CITnRZAzaRmXcgj-KT6/view?usp=drive_link con selettore: _x000a_[77,1600][1003,180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3): https://posteitaliane.sharepoint.com/:x:/r/teams/ACCESSIBILITRISULTATIVERIFICHETECNICHE/Shared%20Documents/TGPOSTE_APP/TGPOSTE_APP/LOG/Log.xlsx?d=w630300a71bd74143a1658fe5ab688bc4&amp;csf=1&amp;web=1&amp;e=Y9XHGL_x000a__x000a_Link al dettaglio requisito WCAG: "/>
    <m/>
    <m/>
    <m/>
    <m/>
    <x v="6"/>
    <m/>
    <m/>
    <s v="5145"/>
    <s v="5145: "/>
    <s v="5145: - https://drive.google.com/file/d/1yxB94erx4G7C-CITnRZAzaRmXcgj-KT6/view?usp=drive_link con selettore: [77,1600][1003,1800]"/>
    <s v="5145: "/>
    <s v="5145: Usa colori con un contrasto minimo di 4.5:1 per il testo normale e 3:1 per il testo grande. Controlla con strumenti come WebAIM o il contrast checker di Material Design."/>
    <m/>
  </r>
  <r>
    <x v="10"/>
    <s v="S008 Bonus"/>
    <s v="AAD129"/>
    <s v="(#AAD129)"/>
    <s v="Android"/>
    <s v="AA"/>
    <s v="2.5.8"/>
    <s v="11.2.5.8.1"/>
    <s v="2 - Serious"/>
    <s v="Blind;Low Vision;Mobility"/>
    <s v="Touch target"/>
    <m/>
    <s v="[77,984][1003,1091]"/>
    <s v="https://drive.google.com/file/d/1yxB94erx4G7C-CITnRZAzaRmXcgj-KT6/view?usp=drive_link"/>
    <s v="Privata bonus.txt"/>
    <s v="#9"/>
    <s v="Accessibility Scanner"/>
    <m/>
    <s v="https://support.google.com/accessibility/android/answer/7101858?sjid=12879261749095892834-EU"/>
    <s v="Aumenta le dimensioni minime degli elementi cliccabili o aggiungi padding/click area extra invisibile per raggiungere la dimensione minima."/>
    <n v="1"/>
    <s v="S008 Bonus"/>
    <m/>
    <s v="2 - Serious"/>
    <s v="APP INDABOX ANDROID - 11.2.5.8.1 Dimensione dell'obiettivo (minimo) - S008 Bonus"/>
    <s v="APP INDABOX ANDROID - 11.2.5.8.1 Dimensione dell'obiettivo (minimo) - S008 Bonus (#AAD129)_x000a_S008 Bonus_x000a_Requisito: WCAG 2.5.8_x000a_Disabilità afflitte: Blind;Low Vision;Mobility_x000a_Impatto Utente: 2 - Serious_x000a__x000a_Descrizione: Touch target - _x000a__x000a_Esempio di violazione individuata sull'oggetto: _x000a_ - https://drive.google.com/file/d/1yxB94erx4G7C-CITnRZAzaRmXcgj-KT6/view?usp=drive_link con selettore: _x000a_[77,984][1003,109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0"/>
    <s v="S008 Bonus"/>
    <s v="AAD130"/>
    <s v="(#AAD130)"/>
    <s v="Android"/>
    <s v="AA"/>
    <s v="2.5.8"/>
    <s v="11.2.5.8.1"/>
    <s v="2 - Serious"/>
    <s v="Blind;Low Vision;Mobility"/>
    <s v="Touch target"/>
    <m/>
    <s v="[77,1102][1003,1187]"/>
    <s v="https://drive.google.com/file/d/1yxB94erx4G7C-CITnRZAzaRmXcgj-KT6/view?usp=drive_link"/>
    <s v="Privata bonus.txt"/>
    <s v="#9"/>
    <s v="Accessibility Scanner"/>
    <m/>
    <s v="https://support.google.com/accessibility/android/answer/7101858?sjid=12879261749095892834-EU"/>
    <s v="Aumenta le dimensioni minime degli elementi cliccabili o aggiungi padding/click area extra invisibile per raggiungere la dimensione minima."/>
    <n v="1"/>
    <s v="S008 Bonus"/>
    <m/>
    <s v="2 - Serious"/>
    <s v="APP INDABOX ANDROID - 11.2.5.8.1 Dimensione dell'obiettivo (minimo) - S008 Bonus"/>
    <s v="APP INDABOX ANDROID - 11.2.5.8.1 Dimensione dell'obiettivo (minimo) - S008 Bonus (#AAD130)_x000a_S008 Bonus_x000a_Requisito: WCAG 2.5.8_x000a_Disabilità afflitte: Blind;Low Vision;Mobility_x000a_Impatto Utente: 2 - Serious_x000a__x000a_Descrizione: Touch target - _x000a__x000a_Esempio di violazione individuata sull'oggetto: _x000a_ - https://drive.google.com/file/d/1yxB94erx4G7C-CITnRZAzaRmXcgj-KT6/view?usp=drive_link con selettore: _x000a_[77,1102][1003,1187]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0"/>
    <s v="S008 Bonus"/>
    <s v="AAD131"/>
    <s v="(#AAD131)"/>
    <s v="Android"/>
    <s v="AA"/>
    <s v="2.5.8"/>
    <s v="11.2.5.8.1"/>
    <s v="2 - Serious"/>
    <s v="Blind;Low Vision;Mobility"/>
    <s v="Touch target"/>
    <m/>
    <s v="[77,1853][1003,1960]"/>
    <s v="https://drive.google.com/file/d/1yxB94erx4G7C-CITnRZAzaRmXcgj-KT6/view?usp=drive_link"/>
    <s v="Privata bonus.txt"/>
    <s v="#9"/>
    <s v="Accessibility Scanner"/>
    <m/>
    <s v="https://support.google.com/accessibility/android/answer/7101858?sjid=12879261749095892834-EU"/>
    <s v="Aumenta le dimensioni minime degli elementi cliccabili o aggiungi padding/click area extra invisibile per raggiungere la dimensione minima."/>
    <n v="1"/>
    <s v="S008 Bonus"/>
    <m/>
    <s v="2 - Serious"/>
    <s v="APP INDABOX ANDROID - 11.2.5.8.1 Dimensione dell'obiettivo (minimo) - S008 Bonus"/>
    <s v="APP INDABOX ANDROID - 11.2.5.8.1 Dimensione dell'obiettivo (minimo) - S008 Bonus (#AAD131)_x000a_S008 Bonus_x000a_Requisito: WCAG 2.5.8_x000a_Disabilità afflitte: Blind;Low Vision;Mobility_x000a_Impatto Utente: 2 - Serious_x000a__x000a_Descrizione: Touch target - _x000a__x000a_Esempio di violazione individuata sull'oggetto: _x000a_ - https://drive.google.com/file/d/1yxB94erx4G7C-CITnRZAzaRmXcgj-KT6/view?usp=drive_link con selettore: _x000a_[77,1853][1003,196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0"/>
    <s v="S008 Bonus"/>
    <s v="AAD132"/>
    <s v="(#AAD132)"/>
    <s v="Android"/>
    <s v="AA"/>
    <s v="2.5.8"/>
    <s v="11.2.5.8.1"/>
    <s v="2 - Serious"/>
    <s v="Blind;Low Vision;Mobility"/>
    <s v="Touch target"/>
    <m/>
    <s v="[77,1968][1003,2056]"/>
    <s v="https://drive.google.com/file/d/1yxB94erx4G7C-CITnRZAzaRmXcgj-KT6/view?usp=drive_link"/>
    <s v="Privata bonus.txt"/>
    <s v="#9"/>
    <s v="Accessibility Scanner"/>
    <m/>
    <s v="https://support.google.com/accessibility/android/answer/7101858?sjid=12879261749095892834-EU"/>
    <s v="Aumenta le dimensioni minime degli elementi cliccabili o aggiungi padding/click area extra invisibile per raggiungere la dimensione minima."/>
    <n v="1"/>
    <s v="S008 Bonus"/>
    <m/>
    <s v="2 - Serious"/>
    <s v="APP INDABOX ANDROID - 11.2.5.8.1 Dimensione dell'obiettivo (minimo) - S008 Bonus"/>
    <s v="APP INDABOX ANDROID - 11.2.5.8.1 Dimensione dell'obiettivo (minimo) - S008 Bonus (#AAD132)_x000a_S008 Bonus_x000a_Requisito: WCAG 2.5.8_x000a_Disabilità afflitte: Blind;Low Vision;Mobility_x000a_Impatto Utente: 2 - Serious_x000a__x000a_Descrizione: Touch target - _x000a__x000a_Esempio di violazione individuata sull'oggetto: _x000a_ - https://drive.google.com/file/d/1yxB94erx4G7C-CITnRZAzaRmXcgj-KT6/view?usp=drive_link con selettore: _x000a_[77,1968][1003,2056]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6"/>
    <s v="S007 Crediti Ritiro"/>
    <s v="AAD133"/>
    <s v="(#AAD133)"/>
    <s v="Android"/>
    <s v="AA"/>
    <s v="1.4.3"/>
    <s v="11.1.4.3.1"/>
    <s v="2 - Serious"/>
    <s v="Colorblindness;Low Vision"/>
    <s v="Contrasto del testo"/>
    <m/>
    <s v="[19,412][965,453]"/>
    <s v="https://drive.google.com/file/d/1f-xW3sEcpOLksu-0FS2LzRKn9sjaYkyc/view?usp=drive_link"/>
    <s v="Privata crediti.txt"/>
    <s v="#10"/>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7 Crediti Ritiro"/>
    <m/>
    <s v="2 - Serious"/>
    <s v="APP INDABOX ANDROID - 11.1.4.3.1 Contrasto (minimo) - S007 Crediti Ritiro"/>
    <s v="APP INDABOX ANDROID - 11.1.4.3.1 Contrasto (minimo) - S007 Crediti Ritiro (#AAD133)_x000a_S007 Crediti Ritiro_x000a_Requisito: WCAG 1.4.3_x000a_Disabilità afflitte: Colorblindness;Low Vision_x000a_Impatto Utente: 2 - Serious_x000a__x000a_Descrizione: Contrasto del testo - _x000a__x000a_Esempio di violazione individuata sull'oggetto: _x000a_ - https://drive.google.com/file/d/1f-xW3sEcpOLksu-0FS2LzRKn9sjaYkyc/view?usp=drive_link con selettore: _x000a_[19,412][965,45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f-xW3sEcpOLksu-0FS2LzRKn9sjaYkyc/view?usp=drive_link con selettore: [19,412][965,453]"/>
    <s v="5140: "/>
    <s v="5140: Usa colori con un contrasto minimo di 4.5:1 per il testo normale e 3:1 per il testo grande. Controlla con strumenti come WebAIM o il contrast checker di Material Design."/>
    <m/>
  </r>
  <r>
    <x v="6"/>
    <s v="S007 Crediti Ritiro"/>
    <s v="AAD134"/>
    <s v="(#AAD134)"/>
    <s v="Android"/>
    <s v="AA"/>
    <s v="1.4.3"/>
    <s v="11.1.4.3.1"/>
    <s v="2 - Serious"/>
    <s v="Colorblindness;Low Vision"/>
    <s v="Contrasto del testo"/>
    <m/>
    <s v="[19,450][753,491]"/>
    <s v="https://drive.google.com/file/d/1f-xW3sEcpOLksu-0FS2LzRKn9sjaYkyc/view?usp=drive_link"/>
    <s v="Privata crediti.txt"/>
    <s v="#10"/>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7 Crediti Ritiro"/>
    <m/>
    <s v="2 - Serious"/>
    <s v="APP INDABOX ANDROID - 11.1.4.3.1 Contrasto (minimo) - S007 Crediti Ritiro"/>
    <s v="APP INDABOX ANDROID - 11.1.4.3.1 Contrasto (minimo) - S007 Crediti Ritiro (#AAD134)_x000a_S007 Crediti Ritiro_x000a_Requisito: WCAG 1.4.3_x000a_Disabilità afflitte: Colorblindness;Low Vision_x000a_Impatto Utente: 2 - Serious_x000a__x000a_Descrizione: Contrasto del testo - _x000a__x000a_Esempio di violazione individuata sull'oggetto: _x000a_ - https://drive.google.com/file/d/1f-xW3sEcpOLksu-0FS2LzRKn9sjaYkyc/view?usp=drive_link con selettore: _x000a_[19,450][753,49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f-xW3sEcpOLksu-0FS2LzRKn9sjaYkyc/view?usp=drive_link con selettore: [19,450][753,491]"/>
    <s v="5140: "/>
    <s v="5140: Usa colori con un contrasto minimo di 4.5:1 per il testo normale e 3:1 per il testo grande. Controlla con strumenti come WebAIM o il contrast checker di Material Design."/>
    <m/>
  </r>
  <r>
    <x v="6"/>
    <s v="S007 Crediti Ritiro"/>
    <s v="AAD135"/>
    <s v="(#AAD135)"/>
    <s v="Android"/>
    <s v="AA"/>
    <s v="1.4.3"/>
    <s v="11.1.4.3.1"/>
    <s v="2 - Serious"/>
    <s v="Colorblindness;Low Vision"/>
    <s v="Contrasto del testo"/>
    <m/>
    <s v="[19,450][1047,530]"/>
    <s v="https://drive.google.com/file/d/1f-xW3sEcpOLksu-0FS2LzRKn9sjaYkyc/view?usp=drive_link"/>
    <s v="Privata crediti.txt"/>
    <s v="#10"/>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7 Crediti Ritiro"/>
    <m/>
    <s v="2 - Serious"/>
    <s v="APP INDABOX ANDROID - 11.1.4.3.1 Contrasto (minimo) - S007 Crediti Ritiro"/>
    <s v="APP INDABOX ANDROID - 11.1.4.3.1 Contrasto (minimo) - S007 Crediti Ritiro (#AAD135)_x000a_S007 Crediti Ritiro_x000a_Requisito: WCAG 1.4.3_x000a_Disabilità afflitte: Colorblindness;Low Vision_x000a_Impatto Utente: 2 - Serious_x000a__x000a_Descrizione: Contrasto del testo - _x000a__x000a_Esempio di violazione individuata sull'oggetto: _x000a_ - https://drive.google.com/file/d/1f-xW3sEcpOLksu-0FS2LzRKn9sjaYkyc/view?usp=drive_link con selettore: _x000a_[19,450][1047,53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f-xW3sEcpOLksu-0FS2LzRKn9sjaYkyc/view?usp=drive_link con selettore: [19,450][1047,530]"/>
    <s v="5140: "/>
    <s v="5140: Usa colori con un contrasto minimo di 4.5:1 per il testo normale e 3:1 per il testo grande. Controlla con strumenti come WebAIM o il contrast checker di Material Design."/>
    <m/>
  </r>
  <r>
    <x v="11"/>
    <s v="S007 Crediti Ritiro"/>
    <s v="AAD136"/>
    <s v="(#AAD136)"/>
    <s v="Android"/>
    <s v="AA"/>
    <s v="2.5.8"/>
    <s v="11.2.5.8.1"/>
    <s v="2 - Serious"/>
    <s v="Blind;Low Vision;Mobility"/>
    <s v="Touch target"/>
    <m/>
    <s v="[239,912][789,962]"/>
    <s v="https://drive.google.com/file/d/1f-xW3sEcpOLksu-0FS2LzRKn9sjaYkyc/view?usp=drive_link"/>
    <s v="Privata crediti.txt"/>
    <s v="#10"/>
    <s v="Accessibility Scanner"/>
    <m/>
    <s v="https://support.google.com/accessibility/android/answer/7101858?sjid=12879261749095892834-EU"/>
    <s v="Aumenta le dimensioni minime degli elementi cliccabili o aggiungi padding/click area extra invisibile per raggiungere la dimensione minima."/>
    <n v="1"/>
    <s v="S007 Crediti Ritiro"/>
    <m/>
    <s v="2 - Serious"/>
    <s v="APP INDABOX ANDROID - 11.2.5.8.1 Dimensione dell'obiettivo (minimo) - S007 Crediti Ritiro"/>
    <s v="APP INDABOX ANDROID - 11.2.5.8.1 Dimensione dell'obiettivo (minimo) - S007 Crediti Ritiro (#AAD136)_x000a_S007 Crediti Ritiro_x000a_Requisito: WCAG 2.5.8_x000a_Disabilità afflitte: Blind;Low Vision;Mobility_x000a_Impatto Utente: 2 - Serious_x000a__x000a_Descrizione: Touch target - _x000a__x000a_Esempio di violazione individuata sull'oggetto: _x000a_ - https://drive.google.com/file/d/1f-xW3sEcpOLksu-0FS2LzRKn9sjaYkyc/view?usp=drive_link con selettore: _x000a_[239,912][789,96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1"/>
    <s v="S007 Crediti Ritiro"/>
    <s v="AAD137"/>
    <s v="(#AAD137)"/>
    <s v="Android"/>
    <s v="AA"/>
    <s v="2.5.8"/>
    <s v="11.2.5.8.1"/>
    <s v="2 - Serious"/>
    <s v="Blind;Low Vision;Mobility"/>
    <s v="Touch target"/>
    <m/>
    <s v="[71,1237][957,1349]"/>
    <s v="https://drive.google.com/file/d/1f-xW3sEcpOLksu-0FS2LzRKn9sjaYkyc/view?usp=drive_link"/>
    <s v="Privata crediti.txt"/>
    <s v="#10"/>
    <s v="Accessibility Scanner"/>
    <m/>
    <s v="https://support.google.com/accessibility/android/answer/7101858?sjid=12879261749095892834-EU"/>
    <s v="Aumenta le dimensioni minime degli elementi cliccabili o aggiungi padding/click area extra invisibile per raggiungere la dimensione minima."/>
    <n v="1"/>
    <s v="S007 Crediti Ritiro"/>
    <m/>
    <s v="2 - Serious"/>
    <s v="APP INDABOX ANDROID - 11.2.5.8.1 Dimensione dell'obiettivo (minimo) - S007 Crediti Ritiro"/>
    <s v="APP INDABOX ANDROID - 11.2.5.8.1 Dimensione dell'obiettivo (minimo) - S007 Crediti Ritiro (#AAD137)_x000a_S007 Crediti Ritiro_x000a_Requisito: WCAG 2.5.8_x000a_Disabilità afflitte: Blind;Low Vision;Mobility_x000a_Impatto Utente: 2 - Serious_x000a__x000a_Descrizione: Touch target - _x000a__x000a_Esempio di violazione individuata sull'oggetto: _x000a_ - https://drive.google.com/file/d/1f-xW3sEcpOLksu-0FS2LzRKn9sjaYkyc/view?usp=drive_link con selettore: _x000a_[71,1237][957,134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7"/>
    <s v="S004 Spedisci (IndaBox Spedizione Pacchi)"/>
    <s v="AAD138"/>
    <s v="(#AAD138)"/>
    <s v="Android"/>
    <s v="AA"/>
    <s v="1.4.3"/>
    <s v="11.1.4.3.1"/>
    <s v="2 - Serious"/>
    <s v="Colorblindness;Low Vision"/>
    <s v="Contrasto del testo"/>
    <m/>
    <s v="[77,505][198,557]"/>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4 Spedisci (IndaBox Spedizione Pacchi)"/>
    <m/>
    <s v="2 - Serious"/>
    <s v="APP INDABOX ANDROID - 11.1.4.3.1 Contrasto (minimo) - S004 Spedisci (IndaBox Spedizione Pacchi)"/>
    <s v="APP INDABOX ANDROID - 11.1.4.3.1 Contrasto (minimo) - S004 Spedisci (IndaBox Spedizione Pacchi) (#AAD13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77,505][198,55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77,505][198,557]"/>
    <s v="5126: "/>
    <s v="5126: Usa colori con un contrasto minimo di 4.5:1 per il testo normale e 3:1 per il testo grande. Controlla con strumenti come WebAIM o il contrast checker di Material Design."/>
    <m/>
  </r>
  <r>
    <x v="7"/>
    <s v="S004 Spedisci (IndaBox Spedizione Pacchi)"/>
    <s v="AAD139"/>
    <s v="(#AAD139)"/>
    <s v="Android"/>
    <s v="AA"/>
    <s v="1.4.3"/>
    <s v="11.1.4.3.1"/>
    <s v="2 - Serious"/>
    <s v="Colorblindness;Low Vision"/>
    <s v="Contrasto del testo"/>
    <m/>
    <s v="[266,505][440,557]"/>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13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266,505][440,55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266,505][440,557]"/>
    <s v="5126: "/>
    <s v="5126: Usa colori con un contrasto minimo di 4.5:1 per il testo normale e 3:1 per il testo grande. Controlla con strumenti come WebAIM o il contrast checker di Material Design."/>
    <m/>
  </r>
  <r>
    <x v="7"/>
    <s v="S004 Spedisci (IndaBox Spedizione Pacchi)"/>
    <s v="AAD140"/>
    <s v="(#AAD140)"/>
    <s v="Android"/>
    <s v="AA"/>
    <s v="1.4.3"/>
    <s v="11.1.4.3.1"/>
    <s v="2 - Serious"/>
    <s v="Colorblindness;Low Vision"/>
    <s v="Contrasto del testo"/>
    <m/>
    <s v="[77,571][244,623]"/>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4 Spedisci (IndaBox Spedizione Pacchi)"/>
    <m/>
    <s v="2 - Serious"/>
    <s v="APP INDABOX ANDROID - 11.1.4.3.1 Contrasto (minimo) - S004 Spedisci (IndaBox Spedizione Pacchi)"/>
    <s v="APP INDABOX ANDROID - 11.1.4.3.1 Contrasto (minimo) - S004 Spedisci (IndaBox Spedizione Pacchi) (#AAD14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77,571][244,62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77,571][244,623]"/>
    <s v="5126: "/>
    <s v="5126: Usa colori con un contrasto minimo di 4.5:1 per il testo normale e 3:1 per il testo grande. Controlla con strumenti come WebAIM o il contrast checker di Material Design."/>
    <m/>
  </r>
  <r>
    <x v="7"/>
    <s v="S004 Spedisci (IndaBox Spedizione Pacchi)"/>
    <s v="AAD141"/>
    <s v="(#AAD141)"/>
    <s v="Android"/>
    <s v="AA"/>
    <s v="1.4.3"/>
    <s v="11.1.4.3.1"/>
    <s v="2 - Serious"/>
    <s v="Colorblindness;Low Vision"/>
    <s v="Contrasto del testo"/>
    <m/>
    <s v="[266,571][880,623]"/>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14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266,571][880,62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266,571][880,623]"/>
    <s v="5126: "/>
    <s v="5126: Usa colori con un contrasto minimo di 4.5:1 per il testo normale e 3:1 per il testo grande. Controlla con strumenti come WebAIM o il contrast checker di Material Design."/>
    <m/>
  </r>
  <r>
    <x v="7"/>
    <s v="S004 Spedisci (IndaBox Spedizione Pacchi)"/>
    <s v="AAD142"/>
    <s v="(#AAD142)"/>
    <s v="Android"/>
    <s v="AA"/>
    <s v="1.4.3"/>
    <s v="11.1.4.3.1"/>
    <s v="2 - Serious"/>
    <s v="Colorblindness;Low Vision"/>
    <s v="Contrasto del testo"/>
    <m/>
    <s v="[77,637][247,689]"/>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4 Spedisci (IndaBox Spedizione Pacchi)"/>
    <m/>
    <s v="2 - Serious"/>
    <s v="APP INDABOX ANDROID - 11.1.4.3.1 Contrasto (minimo) - S004 Spedisci (IndaBox Spedizione Pacchi)"/>
    <s v="APP INDABOX ANDROID - 11.1.4.3.1 Contrasto (minimo) - S004 Spedisci (IndaBox Spedizione Pacchi) (#AAD14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77,637][247,68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77,637][247,689]"/>
    <s v="5126: "/>
    <s v="5126: Usa colori con un contrasto minimo di 4.5:1 per il testo normale e 3:1 per il testo grande. Controlla con strumenti come WebAIM o il contrast checker di Material Design."/>
    <m/>
  </r>
  <r>
    <x v="7"/>
    <s v="S004 Spedisci (IndaBox Spedizione Pacchi)"/>
    <s v="AAD143"/>
    <s v="(#AAD143)"/>
    <s v="Android"/>
    <s v="AA"/>
    <s v="1.4.3"/>
    <s v="11.1.4.3.1"/>
    <s v="2 - Serious"/>
    <s v="Colorblindness;Low Vision"/>
    <s v="Contrasto del testo"/>
    <m/>
    <s v="[266,637][475,689]"/>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4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266,637][475,68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266,637][475,689]"/>
    <s v="5126: "/>
    <s v="5126: Usa colori con un contrasto minimo di 4.5:1 per il testo normale e 3:1 per il testo grande. Controlla con strumenti come WebAIM o il contrast checker di Material Design."/>
    <m/>
  </r>
  <r>
    <x v="7"/>
    <s v="S004 Spedisci (IndaBox Spedizione Pacchi)"/>
    <s v="AAD144"/>
    <s v="(#AAD144)"/>
    <s v="Android"/>
    <s v="AA"/>
    <s v="1.4.3"/>
    <s v="11.1.4.3.1"/>
    <s v="2 - Serious"/>
    <s v="Colorblindness;Low Vision"/>
    <s v="Contrasto del testo"/>
    <m/>
    <s v="[668,755][786,794]"/>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4 Spedisci (IndaBox Spedizione Pacchi)"/>
    <m/>
    <s v="2 - Serious"/>
    <s v="APP INDABOX ANDROID - 11.1.4.3.1 Contrasto (minimo) - S004 Spedisci (IndaBox Spedizione Pacchi)"/>
    <s v="APP INDABOX ANDROID - 11.1.4.3.1 Contrasto (minimo) - S004 Spedisci (IndaBox Spedizione Pacchi) (#AAD14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668,755][786,79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668,755][786,794]"/>
    <s v="5126: "/>
    <s v="5126: Usa colori con un contrasto minimo di 4.5:1 per il testo normale e 3:1 per il testo grande. Controlla con strumenti come WebAIM o il contrast checker di Material Design."/>
    <m/>
  </r>
  <r>
    <x v="7"/>
    <s v="S004 Spedisci (IndaBox Spedizione Pacchi)"/>
    <s v="AAD145"/>
    <s v="(#AAD145)"/>
    <s v="Android"/>
    <s v="AA"/>
    <s v="1.4.3"/>
    <s v="11.1.4.3.1"/>
    <s v="2 - Serious"/>
    <s v="Colorblindness;Low Vision"/>
    <s v="Contrasto del testo"/>
    <m/>
    <s v="[19,981][148,1033]"/>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4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19,981][148,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19,981][148,1033]"/>
    <s v="5126: "/>
    <s v="5126: Usa colori con un contrasto minimo di 4.5:1 per il testo normale e 3:1 per il testo grande. Controlla con strumenti come WebAIM o il contrast checker di Material Design."/>
    <m/>
  </r>
  <r>
    <x v="7"/>
    <s v="S004 Spedisci (IndaBox Spedizione Pacchi)"/>
    <s v="AAD146"/>
    <s v="(#AAD146)"/>
    <s v="Android"/>
    <s v="AA"/>
    <s v="1.4.3"/>
    <s v="11.1.4.3.1"/>
    <s v="2 - Serious"/>
    <s v="Colorblindness;Low Vision"/>
    <s v="Contrasto del testo"/>
    <m/>
    <s v="[19,1036][148,1088]"/>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4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19,1036][148,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19,1036][148,1088]"/>
    <s v="5126: "/>
    <s v="5126: Usa colori con un contrasto minimo di 4.5:1 per il testo normale e 3:1 per il testo grande. Controlla con strumenti come WebAIM o il contrast checker di Material Design."/>
    <m/>
  </r>
  <r>
    <x v="7"/>
    <s v="S004 Spedisci (IndaBox Spedizione Pacchi)"/>
    <s v="AAD147"/>
    <s v="(#AAD147)"/>
    <s v="Android"/>
    <s v="AA"/>
    <s v="1.4.3"/>
    <s v="11.1.4.3.1"/>
    <s v="2 - Serious"/>
    <s v="Colorblindness;Low Vision"/>
    <s v="Contrasto del testo"/>
    <m/>
    <s v="[19,1083][148,1132]"/>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4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19,1083][148,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19,1083][148,1132]"/>
    <s v="5126: "/>
    <s v="5126: Usa colori con un contrasto minimo di 4.5:1 per il testo normale e 3:1 per il testo grande. Controlla con strumenti come WebAIM o il contrast checker di Material Design."/>
    <m/>
  </r>
  <r>
    <x v="7"/>
    <s v="S004 Spedisci (IndaBox Spedizione Pacchi)"/>
    <s v="AAD148"/>
    <s v="(#AAD148)"/>
    <s v="Android"/>
    <s v="AA"/>
    <s v="1.4.3"/>
    <s v="11.1.4.3.1"/>
    <s v="2 - Serious"/>
    <s v="Colorblindness;Low Vision"/>
    <s v="Contrasto del testo"/>
    <m/>
    <s v="[165,981][291,1033]"/>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4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165,981][291,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165,981][291,1033]"/>
    <s v="5126: "/>
    <s v="5126: Usa colori con un contrasto minimo di 4.5:1 per il testo normale e 3:1 per il testo grande. Controlla con strumenti come WebAIM o il contrast checker di Material Design."/>
    <m/>
  </r>
  <r>
    <x v="7"/>
    <s v="S004 Spedisci (IndaBox Spedizione Pacchi)"/>
    <s v="AAD149"/>
    <s v="(#AAD149)"/>
    <s v="Android"/>
    <s v="AA"/>
    <s v="1.4.3"/>
    <s v="11.1.4.3.1"/>
    <s v="2 - Serious"/>
    <s v="Colorblindness;Low Vision"/>
    <s v="Contrasto del testo"/>
    <m/>
    <s v="[165,1036][291,1088]"/>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4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165,1036][291,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165,1036][291,1088]"/>
    <s v="5126: "/>
    <s v="5126: Usa colori con un contrasto minimo di 4.5:1 per il testo normale e 3:1 per il testo grande. Controlla con strumenti come WebAIM o il contrast checker di Material Design."/>
    <m/>
  </r>
  <r>
    <x v="7"/>
    <s v="S004 Spedisci (IndaBox Spedizione Pacchi)"/>
    <s v="AAD150"/>
    <s v="(#AAD150)"/>
    <s v="Android"/>
    <s v="AA"/>
    <s v="1.4.3"/>
    <s v="11.1.4.3.1"/>
    <s v="2 - Serious"/>
    <s v="Colorblindness;Low Vision"/>
    <s v="Contrasto del testo"/>
    <m/>
    <s v="[165,1083][291,1132]"/>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5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165,1083][291,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165,1083][291,1132]"/>
    <s v="5126: "/>
    <s v="5126: Usa colori con un contrasto minimo di 4.5:1 per il testo normale e 3:1 per il testo grande. Controlla con strumenti come WebAIM o il contrast checker di Material Design."/>
    <m/>
  </r>
  <r>
    <x v="7"/>
    <s v="S004 Spedisci (IndaBox Spedizione Pacchi)"/>
    <s v="AAD151"/>
    <s v="(#AAD151)"/>
    <s v="Android"/>
    <s v="AA"/>
    <s v="1.4.3"/>
    <s v="11.1.4.3.1"/>
    <s v="2 - Serious"/>
    <s v="Colorblindness;Low Vision"/>
    <s v="Contrasto del testo"/>
    <m/>
    <s v="[308,981][434,1033]"/>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5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308,981][434,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308,981][434,1033]"/>
    <s v="5126: "/>
    <s v="5126: Usa colori con un contrasto minimo di 4.5:1 per il testo normale e 3:1 per il testo grande. Controlla con strumenti come WebAIM o il contrast checker di Material Design."/>
    <m/>
  </r>
  <r>
    <x v="7"/>
    <s v="S004 Spedisci (IndaBox Spedizione Pacchi)"/>
    <s v="AAD152"/>
    <s v="(#AAD152)"/>
    <s v="Android"/>
    <s v="AA"/>
    <s v="1.4.3"/>
    <s v="11.1.4.3.1"/>
    <s v="2 - Serious"/>
    <s v="Colorblindness;Low Vision"/>
    <s v="Contrasto del testo"/>
    <m/>
    <s v="[308,1036][434,1088]"/>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5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308,1036][434,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308,1036][434,1088]"/>
    <s v="5126: "/>
    <s v="5126: Usa colori con un contrasto minimo di 4.5:1 per il testo normale e 3:1 per il testo grande. Controlla con strumenti come WebAIM o il contrast checker di Material Design."/>
    <m/>
  </r>
  <r>
    <x v="7"/>
    <s v="S004 Spedisci (IndaBox Spedizione Pacchi)"/>
    <s v="AAD153"/>
    <s v="(#AAD153)"/>
    <s v="Android"/>
    <s v="AA"/>
    <s v="1.4.3"/>
    <s v="11.1.4.3.1"/>
    <s v="2 - Serious"/>
    <s v="Colorblindness;Low Vision"/>
    <s v="Contrasto del testo"/>
    <m/>
    <s v="[308,1083][434,1132]"/>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5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308,1083][434,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308,1083][434,1132]"/>
    <s v="5126: "/>
    <s v="5126: Usa colori con un contrasto minimo di 4.5:1 per il testo normale e 3:1 per il testo grande. Controlla con strumenti come WebAIM o il contrast checker di Material Design."/>
    <m/>
  </r>
  <r>
    <x v="7"/>
    <s v="S004 Spedisci (IndaBox Spedizione Pacchi)"/>
    <s v="AAD154"/>
    <s v="(#AAD154)"/>
    <s v="Android"/>
    <s v="AA"/>
    <s v="1.4.3"/>
    <s v="11.1.4.3.1"/>
    <s v="2 - Serious"/>
    <s v="Colorblindness;Low Vision"/>
    <s v="Contrasto del testo"/>
    <m/>
    <s v="[451,981][577,1033]"/>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5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451,981][577,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451,981][577,1033]"/>
    <s v="5126: "/>
    <s v="5126: Usa colori con un contrasto minimo di 4.5:1 per il testo normale e 3:1 per il testo grande. Controlla con strumenti come WebAIM o il contrast checker di Material Design."/>
    <m/>
  </r>
  <r>
    <x v="7"/>
    <s v="S004 Spedisci (IndaBox Spedizione Pacchi)"/>
    <s v="AAD155"/>
    <s v="(#AAD155)"/>
    <s v="Android"/>
    <s v="AA"/>
    <s v="1.4.3"/>
    <s v="11.1.4.3.1"/>
    <s v="2 - Serious"/>
    <s v="Colorblindness;Low Vision"/>
    <s v="Contrasto del testo"/>
    <m/>
    <s v="[451,1036][577,1088]"/>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5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451,1036][577,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451,1036][577,1088]"/>
    <s v="5126: "/>
    <s v="5126: Usa colori con un contrasto minimo di 4.5:1 per il testo normale e 3:1 per il testo grande. Controlla con strumenti come WebAIM o il contrast checker di Material Design."/>
    <m/>
  </r>
  <r>
    <x v="7"/>
    <s v="S004 Spedisci (IndaBox Spedizione Pacchi)"/>
    <s v="AAD156"/>
    <s v="(#AAD156)"/>
    <s v="Android"/>
    <s v="AA"/>
    <s v="1.4.3"/>
    <s v="11.1.4.3.1"/>
    <s v="2 - Serious"/>
    <s v="Colorblindness;Low Vision"/>
    <s v="Contrasto del testo"/>
    <m/>
    <s v="[451,1083][577,1132]"/>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5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451,1083][577,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451,1083][577,1132]"/>
    <s v="5126: "/>
    <s v="5126: Usa colori con un contrasto minimo di 4.5:1 per il testo normale e 3:1 per il testo grande. Controlla con strumenti come WebAIM o il contrast checker di Material Design."/>
    <m/>
  </r>
  <r>
    <x v="7"/>
    <s v="S004 Spedisci (IndaBox Spedizione Pacchi)"/>
    <s v="AAD157"/>
    <s v="(#AAD157)"/>
    <s v="Android"/>
    <s v="AA"/>
    <s v="1.4.3"/>
    <s v="11.1.4.3.1"/>
    <s v="2 - Serious"/>
    <s v="Colorblindness;Low Vision"/>
    <s v="Contrasto del testo"/>
    <m/>
    <s v="[594,981][723,1033]"/>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5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594,981][723,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594,981][723,1033]"/>
    <s v="5126: "/>
    <s v="5126: Usa colori con un contrasto minimo di 4.5:1 per il testo normale e 3:1 per il testo grande. Controlla con strumenti come WebAIM o il contrast checker di Material Design."/>
    <m/>
  </r>
  <r>
    <x v="7"/>
    <s v="S004 Spedisci (IndaBox Spedizione Pacchi)"/>
    <s v="AAD158"/>
    <s v="(#AAD158)"/>
    <s v="Android"/>
    <s v="AA"/>
    <s v="1.4.3"/>
    <s v="11.1.4.3.1"/>
    <s v="2 - Serious"/>
    <s v="Colorblindness;Low Vision"/>
    <s v="Contrasto del testo"/>
    <m/>
    <s v="[594,1036][723,1088]"/>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5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594,1036][723,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594,1036][723,1088]"/>
    <s v="5126: "/>
    <s v="5126: Usa colori con un contrasto minimo di 4.5:1 per il testo normale e 3:1 per il testo grande. Controlla con strumenti come WebAIM o il contrast checker di Material Design."/>
    <m/>
  </r>
  <r>
    <x v="7"/>
    <s v="S004 Spedisci (IndaBox Spedizione Pacchi)"/>
    <s v="AAD159"/>
    <s v="(#AAD159)"/>
    <s v="Android"/>
    <s v="AA"/>
    <s v="1.4.3"/>
    <s v="11.1.4.3.1"/>
    <s v="2 - Serious"/>
    <s v="Colorblindness;Low Vision"/>
    <s v="Contrasto del testo"/>
    <m/>
    <s v="[594,1083][723,1132]"/>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5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594,1083][723,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594,1083][723,1132]"/>
    <s v="5126: "/>
    <s v="5126: Usa colori con un contrasto minimo di 4.5:1 per il testo normale e 3:1 per il testo grande. Controlla con strumenti come WebAIM o il contrast checker di Material Design."/>
    <m/>
  </r>
  <r>
    <x v="7"/>
    <s v="S004 Spedisci (IndaBox Spedizione Pacchi)"/>
    <s v="AAD160"/>
    <s v="(#AAD160)"/>
    <s v="Android"/>
    <s v="AA"/>
    <s v="1.4.3"/>
    <s v="11.1.4.3.1"/>
    <s v="2 - Serious"/>
    <s v="Colorblindness;Low Vision"/>
    <s v="Contrasto del testo"/>
    <m/>
    <s v="[737,981][866,1033]"/>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6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737,981][866,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737,981][866,1033]"/>
    <s v="5126: "/>
    <s v="5126: Usa colori con un contrasto minimo di 4.5:1 per il testo normale e 3:1 per il testo grande. Controlla con strumenti come WebAIM o il contrast checker di Material Design."/>
    <m/>
  </r>
  <r>
    <x v="7"/>
    <s v="S004 Spedisci (IndaBox Spedizione Pacchi)"/>
    <s v="AAD161"/>
    <s v="(#AAD161)"/>
    <s v="Android"/>
    <s v="AA"/>
    <s v="1.4.3"/>
    <s v="11.1.4.3.1"/>
    <s v="2 - Serious"/>
    <s v="Colorblindness;Low Vision"/>
    <s v="Contrasto del testo"/>
    <m/>
    <s v="[737,1036][866,1088]"/>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6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737,1036][866,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737,1036][866,1088]"/>
    <s v="5126: "/>
    <s v="5126: Usa colori con un contrasto minimo di 4.5:1 per il testo normale e 3:1 per il testo grande. Controlla con strumenti come WebAIM o il contrast checker di Material Design."/>
    <m/>
  </r>
  <r>
    <x v="7"/>
    <s v="S004 Spedisci (IndaBox Spedizione Pacchi)"/>
    <s v="AAD162"/>
    <s v="(#AAD162)"/>
    <s v="Android"/>
    <s v="AA"/>
    <s v="1.4.3"/>
    <s v="11.1.4.3.1"/>
    <s v="2 - Serious"/>
    <s v="Colorblindness;Low Vision"/>
    <s v="Contrasto del testo"/>
    <m/>
    <s v="[737,1083][866,1132]"/>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6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737,1083][866,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737,1083][866,1132]"/>
    <s v="5126: "/>
    <s v="5126: Usa colori con un contrasto minimo di 4.5:1 per il testo normale e 3:1 per il testo grande. Controlla con strumenti come WebAIM o il contrast checker di Material Design."/>
    <m/>
  </r>
  <r>
    <x v="7"/>
    <s v="S004 Spedisci (IndaBox Spedizione Pacchi)"/>
    <s v="AAD163"/>
    <s v="(#AAD163)"/>
    <s v="Android"/>
    <s v="AA"/>
    <s v="1.4.3"/>
    <s v="11.1.4.3.1"/>
    <s v="2 - Serious"/>
    <s v="Colorblindness;Low Vision"/>
    <s v="Contrasto del testo"/>
    <m/>
    <s v="[737,1143][866,1198]"/>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16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737,1143][866,119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737,1143][866,1198]"/>
    <s v="5126: "/>
    <s v="5126: Usa colori con un contrasto minimo di 4.5:1 per il testo normale e 3:1 per il testo grande. Controlla con strumenti come WebAIM o il contrast checker di Material Design."/>
    <m/>
  </r>
  <r>
    <x v="7"/>
    <s v="S004 Spedisci (IndaBox Spedizione Pacchi)"/>
    <s v="AAD164"/>
    <s v="(#AAD164)"/>
    <s v="Android"/>
    <s v="AA"/>
    <s v="1.4.3"/>
    <s v="11.1.4.3.1"/>
    <s v="2 - Serious"/>
    <s v="Colorblindness;Low Vision"/>
    <s v="Contrasto del testo"/>
    <m/>
    <s v="[882,981][1009,1033]"/>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6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882,981][1009,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882,981][1009,1033]"/>
    <s v="5126: "/>
    <s v="5126: Usa colori con un contrasto minimo di 4.5:1 per il testo normale e 3:1 per il testo grande. Controlla con strumenti come WebAIM o il contrast checker di Material Design."/>
    <m/>
  </r>
  <r>
    <x v="7"/>
    <s v="S004 Spedisci (IndaBox Spedizione Pacchi)"/>
    <s v="AAD165"/>
    <s v="(#AAD165)"/>
    <s v="Android"/>
    <s v="AA"/>
    <s v="1.4.3"/>
    <s v="11.1.4.3.1"/>
    <s v="2 - Serious"/>
    <s v="Colorblindness;Low Vision"/>
    <s v="Contrasto del testo"/>
    <m/>
    <s v="[882,1041][1009,1069]"/>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16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882,1041][1009,106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882,1041][1009,1069]"/>
    <s v="5126: "/>
    <s v="5126: Usa colori con un contrasto minimo di 4.5:1 per il testo normale e 3:1 per il testo grande. Controlla con strumenti come WebAIM o il contrast checker di Material Design."/>
    <m/>
  </r>
  <r>
    <x v="7"/>
    <s v="S004 Spedisci (IndaBox Spedizione Pacchi)"/>
    <s v="AAD166"/>
    <s v="(#AAD166)"/>
    <s v="Android"/>
    <s v="AA"/>
    <s v="1.4.3"/>
    <s v="11.1.4.3.1"/>
    <s v="2 - Serious"/>
    <s v="Colorblindness;Low Vision"/>
    <s v="Contrasto del testo"/>
    <m/>
    <s v="[19,1396][1061,1446]"/>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16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19,1396][1061,144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19,1396][1061,1446]"/>
    <s v="5126: "/>
    <s v="5126: Usa colori con un contrasto minimo di 4.5:1 per il testo normale e 3:1 per il testo grande. Controlla con strumenti come WebAIM o il contrast checker di Material Design."/>
    <m/>
  </r>
  <r>
    <x v="7"/>
    <s v="S004 Spedisci (IndaBox Spedizione Pacchi)"/>
    <s v="AAD167"/>
    <s v="(#AAD167)"/>
    <s v="Android"/>
    <s v="AA"/>
    <s v="1.4.3"/>
    <s v="11.1.4.3.1"/>
    <s v="2 - Serious"/>
    <s v="Colorblindness;Low Vision"/>
    <s v="Contrasto del testo"/>
    <m/>
    <s v="[734,1732][789,1792]"/>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16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734,1732][789,179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734,1732][789,1792]"/>
    <s v="5126: "/>
    <s v="5126: Usa colori con un contrasto minimo di 4.5:1 per il testo normale e 3:1 per il testo grande. Controlla con strumenti come WebAIM o il contrast checker di Material Design."/>
    <m/>
  </r>
  <r>
    <x v="7"/>
    <s v="S004 Spedisci (IndaBox Spedizione Pacchi)"/>
    <s v="AAD168"/>
    <s v="(#AAD168)"/>
    <s v="Android"/>
    <s v="AA"/>
    <s v="1.4.3"/>
    <s v="11.1.4.3.1"/>
    <s v="2 - Serious"/>
    <s v="Colorblindness;Low Vision"/>
    <s v="Contrasto del testo"/>
    <m/>
    <s v="[19,1842][459,1883]"/>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16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19,1842][459,188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19,1842][459,1883]"/>
    <s v="5126: "/>
    <s v="5126: Usa colori con un contrasto minimo di 4.5:1 per il testo normale e 3:1 per il testo grande. Controlla con strumenti come WebAIM o il contrast checker di Material Design."/>
    <m/>
  </r>
  <r>
    <x v="7"/>
    <s v="S004 Spedisci (IndaBox Spedizione Pacchi)"/>
    <s v="AAD169"/>
    <s v="(#AAD169)"/>
    <s v="Android"/>
    <s v="AA"/>
    <s v="1.4.3"/>
    <s v="11.1.4.3.1"/>
    <s v="2 - Serious"/>
    <s v="Colorblindness;Low Vision"/>
    <s v="Contrasto del testo"/>
    <m/>
    <s v="[456,1833][508,1886]"/>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16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456,1833][508,188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456,1833][508,1886]"/>
    <s v="5126: "/>
    <s v="5126: Usa colori con un contrasto minimo di 4.5:1 per il testo normale e 3:1 per il testo grande. Controlla con strumenti come WebAIM o il contrast checker di Material Design."/>
    <m/>
  </r>
  <r>
    <x v="7"/>
    <s v="S004 Spedisci (IndaBox Spedizione Pacchi)"/>
    <s v="AAD170"/>
    <s v="(#AAD170)"/>
    <s v="Android"/>
    <s v="AA"/>
    <s v="1.4.3"/>
    <s v="11.1.4.3.1"/>
    <s v="2 - Serious"/>
    <s v="Colorblindness;Low Vision"/>
    <s v="Contrasto del testo"/>
    <m/>
    <s v="[709,1971][783,2031]"/>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17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709,1971][783,20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709,1971][783,2031]"/>
    <s v="5126: "/>
    <s v="5126: Usa colori con un contrasto minimo di 4.5:1 per il testo normale e 3:1 per il testo grande. Controlla con strumenti come WebAIM o il contrast checker di Material Design."/>
    <m/>
  </r>
  <r>
    <x v="7"/>
    <s v="S004 Spedisci (IndaBox Spedizione Pacchi)"/>
    <s v="AAD171"/>
    <s v="(#AAD171)"/>
    <s v="Android"/>
    <s v="AA"/>
    <s v="1.4.3"/>
    <s v="11.1.4.3.1"/>
    <s v="2 - Serious"/>
    <s v="Colorblindness;Low Vision"/>
    <s v="Contrasto del testo"/>
    <m/>
    <s v="[19,2081][363,2122]"/>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17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19,2081][363,212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19,2081][363,2122]"/>
    <s v="5126: "/>
    <s v="5126: Usa colori con un contrasto minimo di 4.5:1 per il testo normale e 3:1 per il testo grande. Controlla con strumenti come WebAIM o il contrast checker di Material Design."/>
    <m/>
  </r>
  <r>
    <x v="7"/>
    <s v="S004 Spedisci (IndaBox Spedizione Pacchi)"/>
    <s v="AAD172"/>
    <s v="(#AAD172)"/>
    <s v="Android"/>
    <s v="AA"/>
    <s v="1.4.3"/>
    <s v="11.1.4.3.1"/>
    <s v="2 - Serious"/>
    <s v="Colorblindness;Low Vision"/>
    <s v="Contrasto del testo"/>
    <m/>
    <s v="[357,2073][412,2125]"/>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17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357,2073][412,212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357,2073][412,2125]"/>
    <s v="5126: "/>
    <s v="5126: Usa colori con un contrasto minimo di 4.5:1 per il testo normale e 3:1 per il testo grande. Controlla con strumenti come WebAIM o il contrast checker di Material Design."/>
    <m/>
  </r>
  <r>
    <x v="7"/>
    <s v="S004 Spedisci (IndaBox Spedizione Pacchi)"/>
    <s v="AAD173"/>
    <s v="(#AAD173)"/>
    <s v="Android"/>
    <s v="AA"/>
    <s v="1.4.3"/>
    <s v="11.1.4.3.1"/>
    <s v="2 - Serious"/>
    <s v="Colorblindness;Low Vision"/>
    <s v="Contrasto del testo"/>
    <m/>
    <s v="[632,2210][693,2271]"/>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17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632,2210][693,227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632,2210][693,2271]"/>
    <s v="5126: "/>
    <s v="5126: Usa colori con un contrasto minimo di 4.5:1 per il testo normale e 3:1 per il testo grande. Controlla con strumenti come WebAIM o il contrast checker di Material Design."/>
    <m/>
  </r>
  <r>
    <x v="7"/>
    <s v="S004 Spedisci (IndaBox Spedizione Pacchi)"/>
    <s v="AAD174"/>
    <s v="(#AAD174)"/>
    <s v="Android"/>
    <s v="AA"/>
    <s v="1.4.3"/>
    <s v="11.1.4.3.1"/>
    <s v="2 - Serious"/>
    <s v="Colorblindness;Low Vision"/>
    <s v="Contrasto del testo"/>
    <m/>
    <s v="[19,2317][324,2356]"/>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17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19,2317][324,235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19,2317][324,2356]"/>
    <s v="5126: "/>
    <s v="5126: Usa colori con un contrasto minimo di 4.5:1 per il testo normale e 3:1 per il testo grande. Controlla con strumenti come WebAIM o il contrast checker di Material Design."/>
    <m/>
  </r>
  <r>
    <x v="7"/>
    <s v="S004 Spedisci (IndaBox Spedizione Pacchi)"/>
    <s v="AAD175"/>
    <s v="(#AAD175)"/>
    <s v="Android"/>
    <s v="AA"/>
    <s v="1.4.3"/>
    <s v="11.1.4.3.1"/>
    <s v="2 - Serious"/>
    <s v="Colorblindness;Low Vision"/>
    <s v="Contrasto del testo"/>
    <m/>
    <s v="[321,2309][374,2356]"/>
    <s v="https://drive.google.com/file/d/1zEG9Ljd9_ecsraOcnj3hJ9wCYpu3HZmh/view?usp=drive_link"/>
    <s v="Privata Dottor ink.txt"/>
    <s v="#1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17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zEG9Ljd9_ecsraOcnj3hJ9wCYpu3HZmh/view?usp=drive_link con selettore: _x000a_[321,2309][374,235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zEG9Ljd9_ecsraOcnj3hJ9wCYpu3HZmh/view?usp=drive_link con selettore: [321,2309][374,2356]"/>
    <s v="5126: "/>
    <s v="5126: Usa colori con un contrasto minimo di 4.5:1 per il testo normale e 3:1 per il testo grande. Controlla con strumenti come WebAIM o il contrast checker di Material Design."/>
    <m/>
  </r>
  <r>
    <x v="8"/>
    <s v="S004 Spedisci (IndaBox Spedizione Pacchi)"/>
    <s v="AAD176"/>
    <s v="(#AAD176)"/>
    <s v="Android"/>
    <s v="AA"/>
    <s v="2.5.8"/>
    <s v="11.2.5.8.1"/>
    <s v="2 - Serious"/>
    <s v="Blind;Low Vision;Mobility"/>
    <s v="Touch target"/>
    <m/>
    <s v="[660,750][794,799]"/>
    <s v="https://drive.google.com/file/d/1zEG9Ljd9_ecsraOcnj3hJ9wCYpu3HZmh/view?usp=drive_link"/>
    <s v="Privata Dottor ink.txt"/>
    <s v="#11"/>
    <s v="Accessibility Scanner"/>
    <m/>
    <s v="https://support.google.com/accessibility/android/answer/7101858?sjid=12879261749095892834-EU"/>
    <s v="Aumenta le dimensioni minime degli elementi cliccabili o aggiungi padding/click area extra invisibile per raggiungere la dimensione minima."/>
    <n v="4"/>
    <s v="S004 Spedisci (IndaBox Spedizione Pacchi)"/>
    <m/>
    <s v="2 - Serious"/>
    <s v="APP INDABOX ANDROID - 11.2.5.8.1 Dimensione dell'obiettivo (minimo) - S004 Spedisci (IndaBox Spedizione Pacchi)"/>
    <s v="APP INDABOX ANDROID - 11.2.5.8.1 Dimensione dell'obiettivo (minimo) - S004 Spedisci (IndaBox Spedizione Pacchi) (#AAD176)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zEG9Ljd9_ecsraOcnj3hJ9wCYpu3HZmh/view?usp=drive_link con selettore: _x000a_[660,750][794,79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177"/>
    <s v="(#AAD177)"/>
    <s v="Android"/>
    <s v="AA"/>
    <s v="2.5.8"/>
    <s v="11.2.5.8.1"/>
    <s v="2 - Serious"/>
    <s v="Blind;Low Vision;Mobility"/>
    <s v="Touch target"/>
    <m/>
    <s v="[19,1696][1061,1817]"/>
    <s v="https://drive.google.com/file/d/1zEG9Ljd9_ecsraOcnj3hJ9wCYpu3HZmh/view?usp=drive_link"/>
    <s v="Privata Dottor ink.txt"/>
    <s v="#11"/>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177)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zEG9Ljd9_ecsraOcnj3hJ9wCYpu3HZmh/view?usp=drive_link con selettore: _x000a_[19,1696][1061,1817]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178"/>
    <s v="(#AAD178)"/>
    <s v="Android"/>
    <s v="AA"/>
    <s v="2.5.8"/>
    <s v="11.2.5.8.1"/>
    <s v="2 - Serious"/>
    <s v="Blind;Low Vision;Mobility"/>
    <s v="Touch target"/>
    <m/>
    <s v="[19,1935][1061,2056]"/>
    <s v="https://drive.google.com/file/d/1zEG9Ljd9_ecsraOcnj3hJ9wCYpu3HZmh/view?usp=drive_link"/>
    <s v="Privata Dottor ink.txt"/>
    <s v="#11"/>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178)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zEG9Ljd9_ecsraOcnj3hJ9wCYpu3HZmh/view?usp=drive_link con selettore: _x000a_[19,1935][1061,2056]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179"/>
    <s v="(#AAD179)"/>
    <s v="Android"/>
    <s v="AA"/>
    <s v="2.5.8"/>
    <s v="11.2.5.8.1"/>
    <s v="2 - Serious"/>
    <s v="Blind;Low Vision;Mobility"/>
    <s v="Touch target"/>
    <m/>
    <s v="[19,2174][1061,2293]"/>
    <s v="https://drive.google.com/file/d/1zEG9Ljd9_ecsraOcnj3hJ9wCYpu3HZmh/view?usp=drive_link"/>
    <s v="Privata Dottor ink.txt"/>
    <s v="#11"/>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179)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zEG9Ljd9_ecsraOcnj3hJ9wCYpu3HZmh/view?usp=drive_link con selettore: _x000a_[19,2174][1061,229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2"/>
    <s v="S009 FAQ"/>
    <s v="AAD180"/>
    <s v="(#AAD180)"/>
    <s v="Android"/>
    <s v="AA"/>
    <s v="1.4.3"/>
    <s v="11.1.4.3.1"/>
    <s v="2 - Serious"/>
    <s v="Colorblindness;Low Vision"/>
    <s v="Contrasto del testo"/>
    <m/>
    <s v="[242,423][308,489]"/>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80)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242,423][308,48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242,423][308,489]"/>
    <s v="5149: "/>
    <s v="5149: Usa colori con un contrasto minimo di 4.5:1 per il testo normale e 3:1 per il testo grande. Controlla con strumenti come WebAIM o il contrast checker di Material Design."/>
    <m/>
  </r>
  <r>
    <x v="12"/>
    <s v="S009 FAQ"/>
    <s v="AAD181"/>
    <s v="(#AAD181)"/>
    <s v="Android"/>
    <s v="AA"/>
    <s v="1.4.3"/>
    <s v="11.1.4.3.1"/>
    <s v="2 - Serious"/>
    <s v="Colorblindness;Low Vision"/>
    <s v="Contrasto del testo"/>
    <m/>
    <s v="[93,480][456,533]"/>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81)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93,480][456,5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93,480][456,533]"/>
    <s v="5149: "/>
    <s v="5149: Usa colori con un contrasto minimo di 4.5:1 per il testo normale e 3:1 per il testo grande. Controlla con strumenti come WebAIM o il contrast checker di Material Design."/>
    <m/>
  </r>
  <r>
    <x v="12"/>
    <s v="S009 FAQ"/>
    <s v="AAD182"/>
    <s v="(#AAD182)"/>
    <s v="Android"/>
    <s v="AA"/>
    <s v="1.4.3"/>
    <s v="11.1.4.3.1"/>
    <s v="2 - Serious"/>
    <s v="Colorblindness;Low Vision"/>
    <s v="Contrasto del testo"/>
    <m/>
    <s v="[764,423][822,489]"/>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82)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764,423][822,48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764,423][822,489]"/>
    <s v="5149: "/>
    <s v="5149: Usa colori con un contrasto minimo di 4.5:1 per il testo normale e 3:1 per il testo grande. Controlla con strumenti come WebAIM o il contrast checker di Material Design."/>
    <m/>
  </r>
  <r>
    <x v="12"/>
    <s v="S009 FAQ"/>
    <s v="AAD183"/>
    <s v="(#AAD183)"/>
    <s v="Android"/>
    <s v="AA"/>
    <s v="1.4.3"/>
    <s v="11.1.4.3.1"/>
    <s v="2 - Serious"/>
    <s v="Colorblindness;Low Vision"/>
    <s v="Contrasto del testo"/>
    <m/>
    <s v="[717,480][869,533]"/>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83)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717,480][869,5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717,480][869,533]"/>
    <s v="5149: "/>
    <s v="5149: Usa colori con un contrasto minimo di 4.5:1 per il testo normale e 3:1 per il testo grande. Controlla con strumenti come WebAIM o il contrast checker di Material Design."/>
    <m/>
  </r>
  <r>
    <x v="12"/>
    <s v="S009 FAQ"/>
    <s v="AAD184"/>
    <s v="(#AAD184)"/>
    <s v="Android"/>
    <s v="AA"/>
    <s v="1.4.3"/>
    <s v="11.1.4.3.1"/>
    <s v="2 - Serious"/>
    <s v="Colorblindness;Low Vision"/>
    <s v="Contrasto del testo"/>
    <m/>
    <s v="[679,522][907,571]"/>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84)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679,522][907,57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679,522][907,571]"/>
    <s v="5149: "/>
    <s v="5149: Usa colori con un contrasto minimo di 4.5:1 per il testo normale e 3:1 per il testo grande. Controlla con strumenti come WebAIM o il contrast checker di Material Design."/>
    <m/>
  </r>
  <r>
    <x v="12"/>
    <s v="S009 FAQ"/>
    <s v="AAD185"/>
    <s v="(#AAD185)"/>
    <s v="Android"/>
    <s v="AA"/>
    <s v="1.4.3"/>
    <s v="11.1.4.3.1"/>
    <s v="2 - Serious"/>
    <s v="Colorblindness;Low Vision"/>
    <s v="Contrasto del testo"/>
    <m/>
    <s v="[242,629][308,695]"/>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85)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242,629][308,69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242,629][308,695]"/>
    <s v="5149: "/>
    <s v="5149: Usa colori con un contrasto minimo di 4.5:1 per il testo normale e 3:1 per il testo grande. Controlla con strumenti come WebAIM o il contrast checker di Material Design."/>
    <m/>
  </r>
  <r>
    <x v="12"/>
    <s v="S009 FAQ"/>
    <s v="AAD186"/>
    <s v="(#AAD186)"/>
    <s v="Android"/>
    <s v="AA"/>
    <s v="1.4.3"/>
    <s v="11.1.4.3.1"/>
    <s v="2 - Serious"/>
    <s v="Colorblindness;Low Vision"/>
    <s v="Contrasto del testo"/>
    <m/>
    <s v="[200,687][349,739]"/>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86)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200,687][349,73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200,687][349,739]"/>
    <s v="5149: "/>
    <s v="5149: Usa colori con un contrasto minimo di 4.5:1 per il testo normale e 3:1 per il testo grande. Controlla con strumenti come WebAIM o il contrast checker di Material Design."/>
    <m/>
  </r>
  <r>
    <x v="12"/>
    <s v="S009 FAQ"/>
    <s v="AAD187"/>
    <s v="(#AAD187)"/>
    <s v="Android"/>
    <s v="AA"/>
    <s v="1.4.3"/>
    <s v="11.1.4.3.1"/>
    <s v="2 - Serious"/>
    <s v="Colorblindness;Low Vision"/>
    <s v="Contrasto del testo"/>
    <m/>
    <s v="[181,725][368,777]"/>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87)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181,725][368,77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181,725][368,777]"/>
    <s v="5149: "/>
    <s v="5149: Usa colori con un contrasto minimo di 4.5:1 per il testo normale e 3:1 per il testo grande. Controlla con strumenti come WebAIM o il contrast checker di Material Design."/>
    <m/>
  </r>
  <r>
    <x v="12"/>
    <s v="S009 FAQ"/>
    <s v="AAD188"/>
    <s v="(#AAD188)"/>
    <s v="Android"/>
    <s v="AA"/>
    <s v="1.4.3"/>
    <s v="11.1.4.3.1"/>
    <s v="2 - Serious"/>
    <s v="Colorblindness;Low Vision"/>
    <s v="Contrasto del testo"/>
    <m/>
    <s v="[764,629][822,695]"/>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88)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764,629][822,69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764,629][822,695]"/>
    <s v="5149: "/>
    <s v="5149: Usa colori con un contrasto minimo di 4.5:1 per il testo normale e 3:1 per il testo grande. Controlla con strumenti come WebAIM o il contrast checker di Material Design."/>
    <m/>
  </r>
  <r>
    <x v="12"/>
    <s v="S009 FAQ"/>
    <s v="AAD189"/>
    <s v="(#AAD189)"/>
    <s v="Android"/>
    <s v="AA"/>
    <s v="1.4.3"/>
    <s v="11.1.4.3.1"/>
    <s v="2 - Serious"/>
    <s v="Colorblindness;Low Vision"/>
    <s v="Contrasto del testo"/>
    <m/>
    <s v="[591,687][995,739]"/>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89)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591,687][995,73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591,687][995,739]"/>
    <s v="5149: "/>
    <s v="5149: Usa colori con un contrasto minimo di 4.5:1 per il testo normale e 3:1 per il testo grande. Controlla con strumenti come WebAIM o il contrast checker di Material Design."/>
    <m/>
  </r>
  <r>
    <x v="12"/>
    <s v="S009 FAQ"/>
    <s v="AAD190"/>
    <s v="(#AAD190)"/>
    <s v="Android"/>
    <s v="AA"/>
    <s v="1.4.3"/>
    <s v="11.1.4.3.1"/>
    <s v="2 - Serious"/>
    <s v="Colorblindness;Low Vision"/>
    <s v="Contrasto del testo"/>
    <m/>
    <s v="[239,835][313,901]"/>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90)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239,835][313,90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239,835][313,901]"/>
    <s v="5149: "/>
    <s v="5149: Usa colori con un contrasto minimo di 4.5:1 per il testo normale e 3:1 per il testo grande. Controlla con strumenti come WebAIM o il contrast checker di Material Design."/>
    <m/>
  </r>
  <r>
    <x v="12"/>
    <s v="S009 FAQ"/>
    <s v="AAD191"/>
    <s v="(#AAD191)"/>
    <s v="Android"/>
    <s v="AA"/>
    <s v="1.4.3"/>
    <s v="11.1.4.3.1"/>
    <s v="2 - Serious"/>
    <s v="Colorblindness;Low Vision"/>
    <s v="Contrasto del testo"/>
    <m/>
    <s v="[66,893][484,945]"/>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91)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66,893][484,94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66,893][484,945]"/>
    <s v="5149: "/>
    <s v="5149: Usa colori con un contrasto minimo di 4.5:1 per il testo normale e 3:1 per il testo grande. Controlla con strumenti come WebAIM o il contrast checker di Material Design."/>
    <m/>
  </r>
  <r>
    <x v="12"/>
    <s v="S009 FAQ"/>
    <s v="AAD192"/>
    <s v="(#AAD192)"/>
    <s v="Android"/>
    <s v="AA"/>
    <s v="1.4.3"/>
    <s v="11.1.4.3.1"/>
    <s v="2 - Serious"/>
    <s v="Colorblindness;Low Vision"/>
    <s v="Contrasto del testo"/>
    <m/>
    <s v="[764,835][822,901]"/>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92)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764,835][822,90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764,835][822,901]"/>
    <s v="5149: "/>
    <s v="5149: Usa colori con un contrasto minimo di 4.5:1 per il testo normale e 3:1 per il testo grande. Controlla con strumenti come WebAIM o il contrast checker di Material Design."/>
    <m/>
  </r>
  <r>
    <x v="12"/>
    <s v="S009 FAQ"/>
    <s v="AAD193"/>
    <s v="(#AAD193)"/>
    <s v="Android"/>
    <s v="AA"/>
    <s v="1.4.3"/>
    <s v="11.1.4.3.1"/>
    <s v="2 - Serious"/>
    <s v="Colorblindness;Low Vision"/>
    <s v="Contrasto del testo"/>
    <m/>
    <s v="[616,893][973,945]"/>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93)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616,893][973,94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616,893][973,945]"/>
    <s v="5149: "/>
    <s v="5149: Usa colori con un contrasto minimo di 4.5:1 per il testo normale e 3:1 per il testo grande. Controlla con strumenti come WebAIM o il contrast checker di Material Design."/>
    <m/>
  </r>
  <r>
    <x v="12"/>
    <s v="S009 FAQ"/>
    <s v="AAD194"/>
    <s v="(#AAD194)"/>
    <s v="Android"/>
    <s v="AA"/>
    <s v="1.4.3"/>
    <s v="11.1.4.3.1"/>
    <s v="2 - Serious"/>
    <s v="Colorblindness;Low Vision"/>
    <s v="Contrasto del testo"/>
    <m/>
    <s v="[242,1041][308,1107]"/>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94)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242,1041][308,110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242,1041][308,1107]"/>
    <s v="5149: "/>
    <s v="5149: Usa colori con un contrasto minimo di 4.5:1 per il testo normale e 3:1 per il testo grande. Controlla con strumenti come WebAIM o il contrast checker di Material Design."/>
    <m/>
  </r>
  <r>
    <x v="12"/>
    <s v="S009 FAQ"/>
    <s v="AAD195"/>
    <s v="(#AAD195)"/>
    <s v="Android"/>
    <s v="AA"/>
    <s v="1.4.3"/>
    <s v="11.1.4.3.1"/>
    <s v="2 - Serious"/>
    <s v="Colorblindness;Low Vision"/>
    <s v="Contrasto del testo"/>
    <m/>
    <s v="[192,1099][357,1151]"/>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95)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192,1099][357,115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192,1099][357,1151]"/>
    <s v="5149: "/>
    <s v="5149: Usa colori con un contrasto minimo di 4.5:1 per il testo normale e 3:1 per il testo grande. Controlla con strumenti come WebAIM o il contrast checker di Material Design."/>
    <m/>
  </r>
  <r>
    <x v="12"/>
    <s v="S009 FAQ"/>
    <s v="AAD196"/>
    <s v="(#AAD196)"/>
    <s v="Android"/>
    <s v="AA"/>
    <s v="1.4.3"/>
    <s v="11.1.4.3.1"/>
    <s v="2 - Serious"/>
    <s v="Colorblindness;Low Vision"/>
    <s v="Contrasto del testo"/>
    <m/>
    <s v="[178,1138][371,1190]"/>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96)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178,1138][371,119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178,1138][371,1190]"/>
    <s v="5149: "/>
    <s v="5149: Usa colori con un contrasto minimo di 4.5:1 per il testo normale e 3:1 per il testo grande. Controlla con strumenti come WebAIM o il contrast checker di Material Design."/>
    <m/>
  </r>
  <r>
    <x v="12"/>
    <s v="S009 FAQ"/>
    <s v="AAD197"/>
    <s v="(#AAD197)"/>
    <s v="Android"/>
    <s v="AA"/>
    <s v="1.4.3"/>
    <s v="11.1.4.3.1"/>
    <s v="2 - Serious"/>
    <s v="Colorblindness;Low Vision"/>
    <s v="Contrasto del testo"/>
    <m/>
    <s v="[63,1407][121,1454]"/>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97)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63,1407][121,145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63,1407][121,1454]"/>
    <s v="5149: "/>
    <s v="5149: Usa colori con un contrasto minimo di 4.5:1 per il testo normale e 3:1 per il testo grande. Controlla con strumenti come WebAIM o il contrast checker di Material Design."/>
    <m/>
  </r>
  <r>
    <x v="12"/>
    <s v="S009 FAQ"/>
    <s v="AAD198"/>
    <s v="(#AAD198)"/>
    <s v="Android"/>
    <s v="AA"/>
    <s v="1.4.3"/>
    <s v="11.1.4.3.1"/>
    <s v="2 - Serious"/>
    <s v="Colorblindness;Low Vision"/>
    <s v="Contrasto del testo"/>
    <m/>
    <s v="[63,1520][121,1567]"/>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98)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63,1520][121,156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63,1520][121,1567]"/>
    <s v="5149: "/>
    <s v="5149: Usa colori con un contrasto minimo di 4.5:1 per il testo normale e 3:1 per il testo grande. Controlla con strumenti come WebAIM o il contrast checker di Material Design."/>
    <m/>
  </r>
  <r>
    <x v="12"/>
    <s v="S009 FAQ"/>
    <s v="AAD199"/>
    <s v="(#AAD199)"/>
    <s v="Android"/>
    <s v="AA"/>
    <s v="1.4.3"/>
    <s v="11.1.4.3.1"/>
    <s v="2 - Serious"/>
    <s v="Colorblindness;Low Vision"/>
    <s v="Contrasto del testo"/>
    <m/>
    <s v="[63,1633][121,1679]"/>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199)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63,1633][121,167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63,1633][121,1679]"/>
    <s v="5149: "/>
    <s v="5149: Usa colori con un contrasto minimo di 4.5:1 per il testo normale e 3:1 per il testo grande. Controlla con strumenti come WebAIM o il contrast checker di Material Design."/>
    <m/>
  </r>
  <r>
    <x v="12"/>
    <s v="S009 FAQ"/>
    <s v="AAD200"/>
    <s v="(#AAD200)"/>
    <s v="Android"/>
    <s v="AA"/>
    <s v="1.4.3"/>
    <s v="11.1.4.3.1"/>
    <s v="2 - Serious"/>
    <s v="Colorblindness;Low Vision"/>
    <s v="Contrasto del testo"/>
    <m/>
    <s v="[63,1745][121,1792]"/>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200)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63,1745][121,179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63,1745][121,1792]"/>
    <s v="5149: "/>
    <s v="5149: Usa colori con un contrasto minimo di 4.5:1 per il testo normale e 3:1 per il testo grande. Controlla con strumenti come WebAIM o il contrast checker di Material Design."/>
    <m/>
  </r>
  <r>
    <x v="12"/>
    <s v="S009 FAQ"/>
    <s v="AAD201"/>
    <s v="(#AAD201)"/>
    <s v="Android"/>
    <s v="AA"/>
    <s v="1.4.3"/>
    <s v="11.1.4.3.1"/>
    <s v="2 - Serious"/>
    <s v="Colorblindness;Low Vision"/>
    <s v="Contrasto del testo"/>
    <m/>
    <s v="[63,1913][121,1963]"/>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201)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63,1913][121,196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63,1913][121,1963]"/>
    <s v="5149: "/>
    <s v="5149: Usa colori con un contrasto minimo di 4.5:1 per il testo normale e 3:1 per il testo grande. Controlla con strumenti come WebAIM o il contrast checker di Material Design."/>
    <m/>
  </r>
  <r>
    <x v="12"/>
    <s v="S009 FAQ"/>
    <s v="AAD202"/>
    <s v="(#AAD202)"/>
    <s v="Android"/>
    <s v="AA"/>
    <s v="1.4.3"/>
    <s v="11.1.4.3.1"/>
    <s v="2 - Serious"/>
    <s v="Colorblindness;Low Vision"/>
    <s v="Contrasto del testo"/>
    <m/>
    <s v="[63,2029][121,2075]"/>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202)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63,2029][121,207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63,2029][121,2075]"/>
    <s v="5149: "/>
    <s v="5149: Usa colori con un contrasto minimo di 4.5:1 per il testo normale e 3:1 per il testo grande. Controlla con strumenti come WebAIM o il contrast checker di Material Design."/>
    <m/>
  </r>
  <r>
    <x v="12"/>
    <s v="S009 FAQ"/>
    <s v="AAD203"/>
    <s v="(#AAD203)"/>
    <s v="Android"/>
    <s v="AA"/>
    <s v="1.4.3"/>
    <s v="11.1.4.3.1"/>
    <s v="2 - Serious"/>
    <s v="Colorblindness;Low Vision"/>
    <s v="Contrasto del testo"/>
    <m/>
    <s v="[63,2196][121,2243]"/>
    <s v="https://drive.google.com/file/d/1CuifMrBqNnh-nAtjTb-YUgJVCltiK0Rw/view?usp=drive_link"/>
    <s v="Privata faq.txt"/>
    <s v="#1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203)_x000a_S009 FAQ_x000a_Requisito: WCAG 1.4.3_x000a_Disabilità afflitte: Colorblindness;Low Vision_x000a_Impatto Utente: 2 - Serious_x000a__x000a_Descrizione: Contrasto del testo - _x000a__x000a_Esempio di violazione individuata sull'oggetto: _x000a_ - https://drive.google.com/file/d/1CuifMrBqNnh-nAtjTb-YUgJVCltiK0Rw/view?usp=drive_link con selettore: _x000a_[63,2196][121,224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CuifMrBqNnh-nAtjTb-YUgJVCltiK0Rw/view?usp=drive_link con selettore: [63,2196][121,2243]"/>
    <s v="5149: "/>
    <s v="5149: Usa colori con un contrasto minimo di 4.5:1 per il testo normale e 3:1 per il testo grande. Controlla con strumenti come WebAIM o il contrast checker di Material Design."/>
    <m/>
  </r>
  <r>
    <x v="13"/>
    <s v="S009 FAQ"/>
    <s v="AAD204"/>
    <s v="(#AAD204)"/>
    <s v="Android"/>
    <s v="AA"/>
    <s v="2.5.8"/>
    <s v="11.2.5.8.1"/>
    <s v="2 - Serious"/>
    <s v="Blind;Low Vision;Mobility"/>
    <s v="Touch target"/>
    <m/>
    <s v="[93,423][456,533]"/>
    <s v="https://drive.google.com/file/d/1CuifMrBqNnh-nAtjTb-YUgJVCltiK0Rw/view?usp=drive_link"/>
    <s v="Privata faq.txt"/>
    <s v="#12"/>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204)_x000a_S009 FAQ_x000a_Requisito: WCAG 2.5.8_x000a_Disabilità afflitte: Blind;Low Vision;Mobility_x000a_Impatto Utente: 2 - Serious_x000a__x000a_Descrizione: Touch target - _x000a__x000a_Esempio di violazione individuata sull'oggetto: _x000a_ - https://drive.google.com/file/d/1CuifMrBqNnh-nAtjTb-YUgJVCltiK0Rw/view?usp=drive_link con selettore: _x000a_[93,423][456,53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205"/>
    <s v="(#AAD205)"/>
    <s v="Android"/>
    <s v="AA"/>
    <s v="2.5.8"/>
    <s v="11.2.5.8.1"/>
    <s v="2 - Serious"/>
    <s v="Blind;Low Vision;Mobility"/>
    <s v="Touch target"/>
    <m/>
    <s v="[591,629][995,739]"/>
    <s v="https://drive.google.com/file/d/1CuifMrBqNnh-nAtjTb-YUgJVCltiK0Rw/view?usp=drive_link"/>
    <s v="Privata faq.txt"/>
    <s v="#12"/>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205)_x000a_S009 FAQ_x000a_Requisito: WCAG 2.5.8_x000a_Disabilità afflitte: Blind;Low Vision;Mobility_x000a_Impatto Utente: 2 - Serious_x000a__x000a_Descrizione: Touch target - _x000a__x000a_Esempio di violazione individuata sull'oggetto: _x000a_ - https://drive.google.com/file/d/1CuifMrBqNnh-nAtjTb-YUgJVCltiK0Rw/view?usp=drive_link con selettore: _x000a_[591,629][995,73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206"/>
    <s v="(#AAD206)"/>
    <s v="Android"/>
    <s v="AA"/>
    <s v="2.5.8"/>
    <s v="11.2.5.8.1"/>
    <s v="2 - Serious"/>
    <s v="Blind;Low Vision;Mobility"/>
    <s v="Touch target"/>
    <m/>
    <s v="[66,835][484,945]"/>
    <s v="https://drive.google.com/file/d/1CuifMrBqNnh-nAtjTb-YUgJVCltiK0Rw/view?usp=drive_link"/>
    <s v="Privata faq.txt"/>
    <s v="#12"/>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206)_x000a_S009 FAQ_x000a_Requisito: WCAG 2.5.8_x000a_Disabilità afflitte: Blind;Low Vision;Mobility_x000a_Impatto Utente: 2 - Serious_x000a__x000a_Descrizione: Touch target - _x000a__x000a_Esempio di violazione individuata sull'oggetto: _x000a_ - https://drive.google.com/file/d/1CuifMrBqNnh-nAtjTb-YUgJVCltiK0Rw/view?usp=drive_link con selettore: _x000a_[66,835][484,94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207"/>
    <s v="(#AAD207)"/>
    <s v="Android"/>
    <s v="AA"/>
    <s v="2.5.8"/>
    <s v="11.2.5.8.1"/>
    <s v="2 - Serious"/>
    <s v="Blind;Low Vision;Mobility"/>
    <s v="Touch target"/>
    <m/>
    <s v="[616,835][973,945]"/>
    <s v="https://drive.google.com/file/d/1CuifMrBqNnh-nAtjTb-YUgJVCltiK0Rw/view?usp=drive_link"/>
    <s v="Privata faq.txt"/>
    <s v="#12"/>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207)_x000a_S009 FAQ_x000a_Requisito: WCAG 2.5.8_x000a_Disabilità afflitte: Blind;Low Vision;Mobility_x000a_Impatto Utente: 2 - Serious_x000a__x000a_Descrizione: Touch target - _x000a__x000a_Esempio di violazione individuata sull'oggetto: _x000a_ - https://drive.google.com/file/d/1CuifMrBqNnh-nAtjTb-YUgJVCltiK0Rw/view?usp=drive_link con selettore: _x000a_[616,835][973,94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208"/>
    <s v="(#AAD208)"/>
    <s v="Android"/>
    <s v="AA"/>
    <s v="2.5.8"/>
    <s v="11.2.5.8.1"/>
    <s v="2 - Serious"/>
    <s v="Blind;Low Vision;Mobility"/>
    <s v="Touch target"/>
    <m/>
    <s v="[140,1404][431,1459]"/>
    <s v="https://drive.google.com/file/d/1CuifMrBqNnh-nAtjTb-YUgJVCltiK0Rw/view?usp=drive_link"/>
    <s v="Privata faq.txt"/>
    <s v="#12"/>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208)_x000a_S009 FAQ_x000a_Requisito: WCAG 2.5.8_x000a_Disabilità afflitte: Blind;Low Vision;Mobility_x000a_Impatto Utente: 2 - Serious_x000a__x000a_Descrizione: Touch target - _x000a__x000a_Esempio di violazione individuata sull'oggetto: _x000a_ - https://drive.google.com/file/d/1CuifMrBqNnh-nAtjTb-YUgJVCltiK0Rw/view?usp=drive_link con selettore: _x000a_[140,1404][431,145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209"/>
    <s v="(#AAD209)"/>
    <s v="Android"/>
    <s v="AA"/>
    <s v="2.5.8"/>
    <s v="11.2.5.8.1"/>
    <s v="2 - Serious"/>
    <s v="Blind;Low Vision;Mobility"/>
    <s v="Touch target"/>
    <m/>
    <s v="[140,1517][558,1572]"/>
    <s v="https://drive.google.com/file/d/1CuifMrBqNnh-nAtjTb-YUgJVCltiK0Rw/view?usp=drive_link"/>
    <s v="Privata faq.txt"/>
    <s v="#12"/>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209)_x000a_S009 FAQ_x000a_Requisito: WCAG 2.5.8_x000a_Disabilità afflitte: Blind;Low Vision;Mobility_x000a_Impatto Utente: 2 - Serious_x000a__x000a_Descrizione: Touch target - _x000a__x000a_Esempio di violazione individuata sull'oggetto: _x000a_ - https://drive.google.com/file/d/1CuifMrBqNnh-nAtjTb-YUgJVCltiK0Rw/view?usp=drive_link con selettore: _x000a_[140,1517][558,157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210"/>
    <s v="(#AAD210)"/>
    <s v="Android"/>
    <s v="AA"/>
    <s v="2.5.8"/>
    <s v="11.2.5.8.1"/>
    <s v="2 - Serious"/>
    <s v="Blind;Low Vision;Mobility"/>
    <s v="Touch target"/>
    <m/>
    <s v="[140,1630][580,1685]"/>
    <s v="https://drive.google.com/file/d/1CuifMrBqNnh-nAtjTb-YUgJVCltiK0Rw/view?usp=drive_link"/>
    <s v="Privata faq.txt"/>
    <s v="#12"/>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210)_x000a_S009 FAQ_x000a_Requisito: WCAG 2.5.8_x000a_Disabilità afflitte: Blind;Low Vision;Mobility_x000a_Impatto Utente: 2 - Serious_x000a__x000a_Descrizione: Touch target - _x000a__x000a_Esempio di violazione individuata sull'oggetto: _x000a_ - https://drive.google.com/file/d/1CuifMrBqNnh-nAtjTb-YUgJVCltiK0Rw/view?usp=drive_link con selettore: _x000a_[140,1630][580,168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211"/>
    <s v="(#AAD211)"/>
    <s v="Android"/>
    <s v="AA"/>
    <s v="2.5.8"/>
    <s v="11.2.5.8.1"/>
    <s v="2 - Serious"/>
    <s v="Blind;Low Vision;Mobility"/>
    <s v="Touch target"/>
    <m/>
    <s v="[63,1743][855,1853]"/>
    <s v="https://drive.google.com/file/d/1CuifMrBqNnh-nAtjTb-YUgJVCltiK0Rw/view?usp=drive_link"/>
    <s v="Privata faq.txt"/>
    <s v="#12"/>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211)_x000a_S009 FAQ_x000a_Requisito: WCAG 2.5.8_x000a_Disabilità afflitte: Blind;Low Vision;Mobility_x000a_Impatto Utente: 2 - Serious_x000a__x000a_Descrizione: Touch target - _x000a__x000a_Esempio di violazione individuata sull'oggetto: _x000a_ - https://drive.google.com/file/d/1CuifMrBqNnh-nAtjTb-YUgJVCltiK0Rw/view?usp=drive_link con selettore: _x000a_[63,1743][855,185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212"/>
    <s v="(#AAD212)"/>
    <s v="Android"/>
    <s v="AA"/>
    <s v="2.5.8"/>
    <s v="11.2.5.8.1"/>
    <s v="2 - Serious"/>
    <s v="Blind;Low Vision;Mobility"/>
    <s v="Touch target"/>
    <m/>
    <s v="[140,1910][822,1968]"/>
    <s v="https://drive.google.com/file/d/1CuifMrBqNnh-nAtjTb-YUgJVCltiK0Rw/view?usp=drive_link"/>
    <s v="Privata faq.txt"/>
    <s v="#12"/>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212)_x000a_S009 FAQ_x000a_Requisito: WCAG 2.5.8_x000a_Disabilità afflitte: Blind;Low Vision;Mobility_x000a_Impatto Utente: 2 - Serious_x000a__x000a_Descrizione: Touch target - _x000a__x000a_Esempio di violazione individuata sull'oggetto: _x000a_ - https://drive.google.com/file/d/1CuifMrBqNnh-nAtjTb-YUgJVCltiK0Rw/view?usp=drive_link con selettore: _x000a_[140,1910][822,196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213"/>
    <s v="(#AAD213)"/>
    <s v="Android"/>
    <s v="AA"/>
    <s v="2.5.8"/>
    <s v="11.2.5.8.1"/>
    <s v="2 - Serious"/>
    <s v="Blind;Low Vision;Mobility"/>
    <s v="Touch target"/>
    <m/>
    <s v="[63,2023][976,2136]"/>
    <s v="https://drive.google.com/file/d/1CuifMrBqNnh-nAtjTb-YUgJVCltiK0Rw/view?usp=drive_link"/>
    <s v="Privata faq.txt"/>
    <s v="#12"/>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213)_x000a_S009 FAQ_x000a_Requisito: WCAG 2.5.8_x000a_Disabilità afflitte: Blind;Low Vision;Mobility_x000a_Impatto Utente: 2 - Serious_x000a__x000a_Descrizione: Touch target - _x000a__x000a_Esempio di violazione individuata sull'oggetto: _x000a_ - https://drive.google.com/file/d/1CuifMrBqNnh-nAtjTb-YUgJVCltiK0Rw/view?usp=drive_link con selettore: _x000a_[63,2023][976,2136]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214"/>
    <s v="(#AAD214)"/>
    <s v="Android"/>
    <s v="AA"/>
    <s v="2.5.8"/>
    <s v="11.2.5.8.1"/>
    <s v="2 - Serious"/>
    <s v="Blind;Low Vision;Mobility"/>
    <s v="Touch target"/>
    <m/>
    <s v="[140,2194][533,2249]"/>
    <s v="https://drive.google.com/file/d/1CuifMrBqNnh-nAtjTb-YUgJVCltiK0Rw/view?usp=drive_link"/>
    <s v="Privata faq.txt"/>
    <s v="#12"/>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214)_x000a_S009 FAQ_x000a_Requisito: WCAG 2.5.8_x000a_Disabilità afflitte: Blind;Low Vision;Mobility_x000a_Impatto Utente: 2 - Serious_x000a__x000a_Descrizione: Touch target - _x000a__x000a_Esempio di violazione individuata sull'oggetto: _x000a_ - https://drive.google.com/file/d/1CuifMrBqNnh-nAtjTb-YUgJVCltiK0Rw/view?usp=drive_link con selettore: _x000a_[140,2194][533,224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
    <s v="S001 Accedi"/>
    <s v="AAD215"/>
    <s v="(#AAD215)"/>
    <s v="Android"/>
    <s v="AA"/>
    <s v="1.4.3"/>
    <s v="11.1.4.3.1"/>
    <s v="2 - Serious"/>
    <s v="Colorblindness;Low Vision"/>
    <s v="Contrasto del testo"/>
    <m/>
    <s v="[71,780][1009,849]"/>
    <s v="https://drive.google.com/file/d/1gfZYcxmtHAC6KICdnGON63HYgl4OQWmZ/view?usp=drive_link"/>
    <s v="Privata home.txt"/>
    <s v="#1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215)_x000a_S001 Accedi_x000a_Requisito: WCAG 1.4.3_x000a_Disabilità afflitte: Colorblindness;Low Vision_x000a_Impatto Utente: 2 - Serious_x000a__x000a_Descrizione: Contrasto del testo - _x000a__x000a_Esempio di violazione individuata sull'oggetto: _x000a_ - https://drive.google.com/file/d/1gfZYcxmtHAC6KICdnGON63HYgl4OQWmZ/view?usp=drive_link con selettore: _x000a_[71,780][1009,84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gfZYcxmtHAC6KICdnGON63HYgl4OQWmZ/view?usp=drive_link con selettore: [71,780][1009,849]"/>
    <s v="5112: "/>
    <s v="5112: Usa colori con un contrasto minimo di 4.5:1 per il testo normale e 3:1 per il testo grande. Controlla con strumenti come WebAIM o il contrast checker di Material Design."/>
    <m/>
  </r>
  <r>
    <x v="3"/>
    <s v="S001 Accedi"/>
    <s v="AAD216"/>
    <s v="(#AAD216)"/>
    <s v="Android"/>
    <s v="AA"/>
    <s v="1.4.3"/>
    <s v="11.1.4.3.1"/>
    <s v="2 - Serious"/>
    <s v="Colorblindness;Low Vision"/>
    <s v="Contrasto del testo"/>
    <m/>
    <s v="[71,1069][1009,1138]"/>
    <s v="https://drive.google.com/file/d/1gfZYcxmtHAC6KICdnGON63HYgl4OQWmZ/view?usp=drive_link"/>
    <s v="Privata home.txt"/>
    <s v="#1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216)_x000a_S001 Accedi_x000a_Requisito: WCAG 1.4.3_x000a_Disabilità afflitte: Colorblindness;Low Vision_x000a_Impatto Utente: 2 - Serious_x000a__x000a_Descrizione: Contrasto del testo - _x000a__x000a_Esempio di violazione individuata sull'oggetto: _x000a_ - https://drive.google.com/file/d/1gfZYcxmtHAC6KICdnGON63HYgl4OQWmZ/view?usp=drive_link con selettore: _x000a_[71,1069][1009,113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gfZYcxmtHAC6KICdnGON63HYgl4OQWmZ/view?usp=drive_link con selettore: [71,1069][1009,1138]"/>
    <s v="5112: "/>
    <s v="5112: Usa colori con un contrasto minimo di 4.5:1 per il testo normale e 3:1 per il testo grande. Controlla con strumenti come WebAIM o il contrast checker di Material Design."/>
    <m/>
  </r>
  <r>
    <x v="3"/>
    <s v="S001 Accedi"/>
    <s v="AAD217"/>
    <s v="(#AAD217)"/>
    <s v="Android"/>
    <s v="AA"/>
    <s v="1.4.3"/>
    <s v="11.1.4.3.1"/>
    <s v="2 - Serious"/>
    <s v="Colorblindness;Low Vision"/>
    <s v="Contrasto del testo"/>
    <m/>
    <s v="[101,1248][979,1327]"/>
    <s v="https://drive.google.com/file/d/1gfZYcxmtHAC6KICdnGON63HYgl4OQWmZ/view?usp=drive_link"/>
    <s v="Privata home.txt"/>
    <s v="#1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217)_x000a_S001 Accedi_x000a_Requisito: WCAG 1.4.3_x000a_Disabilità afflitte: Colorblindness;Low Vision_x000a_Impatto Utente: 2 - Serious_x000a__x000a_Descrizione: Contrasto del testo - _x000a__x000a_Esempio di violazione individuata sull'oggetto: _x000a_ - https://drive.google.com/file/d/1gfZYcxmtHAC6KICdnGON63HYgl4OQWmZ/view?usp=drive_link con selettore: _x000a_[101,1248][979,132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gfZYcxmtHAC6KICdnGON63HYgl4OQWmZ/view?usp=drive_link con selettore: [101,1248][979,1327]"/>
    <s v="5112: "/>
    <s v="5112: Usa colori con un contrasto minimo di 4.5:1 per il testo normale e 3:1 per il testo grande. Controlla con strumenti come WebAIM o il contrast checker di Material Design."/>
    <m/>
  </r>
  <r>
    <x v="3"/>
    <s v="S001 Accedi"/>
    <s v="AAD218"/>
    <s v="(#AAD218)"/>
    <s v="Android"/>
    <s v="AA"/>
    <s v="1.4.3"/>
    <s v="11.1.4.3.1"/>
    <s v="2 - Serious"/>
    <s v="Colorblindness;Low Vision"/>
    <s v="Contrasto del testo"/>
    <m/>
    <s v="[101,1492][979,1572]"/>
    <s v="https://drive.google.com/file/d/1gfZYcxmtHAC6KICdnGON63HYgl4OQWmZ/view?usp=drive_link"/>
    <s v="Privata home.txt"/>
    <s v="#1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218)_x000a_S001 Accedi_x000a_Requisito: WCAG 1.4.3_x000a_Disabilità afflitte: Colorblindness;Low Vision_x000a_Impatto Utente: 2 - Serious_x000a__x000a_Descrizione: Contrasto del testo - _x000a__x000a_Esempio di violazione individuata sull'oggetto: _x000a_ - https://drive.google.com/file/d/1gfZYcxmtHAC6KICdnGON63HYgl4OQWmZ/view?usp=drive_link con selettore: _x000a_[101,1492][979,157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gfZYcxmtHAC6KICdnGON63HYgl4OQWmZ/view?usp=drive_link con selettore: [101,1492][979,1572]"/>
    <s v="5112: "/>
    <s v="5112: Usa colori con un contrasto minimo di 4.5:1 per il testo normale e 3:1 per il testo grande. Controlla con strumenti come WebAIM o il contrast checker di Material Design."/>
    <m/>
  </r>
  <r>
    <x v="3"/>
    <s v="S001 Accedi"/>
    <s v="AAD219"/>
    <s v="(#AAD219)"/>
    <s v="Android"/>
    <s v="AA"/>
    <s v="1.4.3"/>
    <s v="11.1.4.3.1"/>
    <s v="2 - Serious"/>
    <s v="Colorblindness;Low Vision"/>
    <s v="Contrasto del testo"/>
    <m/>
    <s v="[101,1737][979,1817]"/>
    <s v="https://drive.google.com/file/d/1gfZYcxmtHAC6KICdnGON63HYgl4OQWmZ/view?usp=drive_link"/>
    <s v="Privata home.txt"/>
    <s v="#1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219)_x000a_S001 Accedi_x000a_Requisito: WCAG 1.4.3_x000a_Disabilità afflitte: Colorblindness;Low Vision_x000a_Impatto Utente: 2 - Serious_x000a__x000a_Descrizione: Contrasto del testo - _x000a__x000a_Esempio di violazione individuata sull'oggetto: _x000a_ - https://drive.google.com/file/d/1gfZYcxmtHAC6KICdnGON63HYgl4OQWmZ/view?usp=drive_link con selettore: _x000a_[101,1737][979,181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gfZYcxmtHAC6KICdnGON63HYgl4OQWmZ/view?usp=drive_link con selettore: [101,1737][979,1817]"/>
    <s v="5112: "/>
    <s v="5112: Usa colori con un contrasto minimo di 4.5:1 per il testo normale e 3:1 per il testo grande. Controlla con strumenti come WebAIM o il contrast checker di Material Design."/>
    <m/>
  </r>
  <r>
    <x v="3"/>
    <s v="S001 Accedi"/>
    <s v="AAD220"/>
    <s v="(#AAD220)"/>
    <s v="Android"/>
    <s v="AA"/>
    <s v="1.4.3"/>
    <s v="11.1.4.3.1"/>
    <s v="2 - Serious"/>
    <s v="Colorblindness;Low Vision"/>
    <s v="Contrasto del testo"/>
    <m/>
    <s v="[101,1982][979,2062]"/>
    <s v="https://drive.google.com/file/d/1gfZYcxmtHAC6KICdnGON63HYgl4OQWmZ/view?usp=drive_link"/>
    <s v="Privata home.txt"/>
    <s v="#1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220)_x000a_S001 Accedi_x000a_Requisito: WCAG 1.4.3_x000a_Disabilità afflitte: Colorblindness;Low Vision_x000a_Impatto Utente: 2 - Serious_x000a__x000a_Descrizione: Contrasto del testo - _x000a__x000a_Esempio di violazione individuata sull'oggetto: _x000a_ - https://drive.google.com/file/d/1gfZYcxmtHAC6KICdnGON63HYgl4OQWmZ/view?usp=drive_link con selettore: _x000a_[101,1982][979,206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gfZYcxmtHAC6KICdnGON63HYgl4OQWmZ/view?usp=drive_link con selettore: [101,1982][979,2062]"/>
    <s v="5112: "/>
    <s v="5112: Usa colori con un contrasto minimo di 4.5:1 per il testo normale e 3:1 per il testo grande. Controlla con strumenti come WebAIM o il contrast checker di Material Design."/>
    <m/>
  </r>
  <r>
    <x v="3"/>
    <s v="S001 Accedi"/>
    <s v="AAD221"/>
    <s v="(#AAD221)"/>
    <s v="Android"/>
    <s v="AA"/>
    <s v="1.4.3"/>
    <s v="11.1.4.3.1"/>
    <s v="2 - Serious"/>
    <s v="Colorblindness;Low Vision"/>
    <s v="Contrasto del testo"/>
    <m/>
    <s v="[101,2227][979,2309]"/>
    <s v="https://drive.google.com/file/d/1gfZYcxmtHAC6KICdnGON63HYgl4OQWmZ/view?usp=drive_link"/>
    <s v="Privata home.txt"/>
    <s v="#1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221)_x000a_S001 Accedi_x000a_Requisito: WCAG 1.4.3_x000a_Disabilità afflitte: Colorblindness;Low Vision_x000a_Impatto Utente: 2 - Serious_x000a__x000a_Descrizione: Contrasto del testo - _x000a__x000a_Esempio di violazione individuata sull'oggetto: _x000a_ - https://drive.google.com/file/d/1gfZYcxmtHAC6KICdnGON63HYgl4OQWmZ/view?usp=drive_link con selettore: _x000a_[101,2227][979,230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gfZYcxmtHAC6KICdnGON63HYgl4OQWmZ/view?usp=drive_link con selettore: [101,2227][979,2309]"/>
    <s v="5112: "/>
    <s v="5112: Usa colori con un contrasto minimo di 4.5:1 per il testo normale e 3:1 per il testo grande. Controlla con strumenti come WebAIM o il contrast checker di Material Design."/>
    <m/>
  </r>
  <r>
    <x v="2"/>
    <s v="S001 Accedi"/>
    <s v="AAD222"/>
    <s v="(#AAD222)"/>
    <s v="Android"/>
    <s v="AA"/>
    <s v="2.5.8"/>
    <s v="11.2.5.8.1"/>
    <s v="2 - Serious"/>
    <s v="Blind;Low Vision;Mobility"/>
    <s v="Touch target"/>
    <m/>
    <s v="[101,1193][979,1250]"/>
    <s v="https://drive.google.com/file/d/1gfZYcxmtHAC6KICdnGON63HYgl4OQWmZ/view?usp=drive_link"/>
    <s v="Privata home.txt"/>
    <s v="#1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222)_x000a_S001 Accedi_x000a_Requisito: WCAG 2.5.8_x000a_Disabilità afflitte: Blind;Low Vision;Mobility_x000a_Impatto Utente: 2 - Serious_x000a__x000a_Descrizione: Touch target - _x000a__x000a_Esempio di violazione individuata sull'oggetto: _x000a_ - https://drive.google.com/file/d/1gfZYcxmtHAC6KICdnGON63HYgl4OQWmZ/view?usp=drive_link con selettore: _x000a_[101,1193][979,125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223"/>
    <s v="(#AAD223)"/>
    <s v="Android"/>
    <s v="AA"/>
    <s v="2.5.8"/>
    <s v="11.2.5.8.1"/>
    <s v="2 - Serious"/>
    <s v="Blind;Low Vision;Mobility"/>
    <s v="Touch target"/>
    <m/>
    <s v="[189,1193][891,1250]"/>
    <s v="https://drive.google.com/file/d/1gfZYcxmtHAC6KICdnGON63HYgl4OQWmZ/view?usp=drive_link"/>
    <s v="Privata home.txt"/>
    <s v="#1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223)_x000a_S001 Accedi_x000a_Requisito: WCAG 2.5.8_x000a_Disabilità afflitte: Blind;Low Vision;Mobility_x000a_Impatto Utente: 2 - Serious_x000a__x000a_Descrizione: Touch target - _x000a__x000a_Esempio di violazione individuata sull'oggetto: _x000a_ - https://drive.google.com/file/d/1gfZYcxmtHAC6KICdnGON63HYgl4OQWmZ/view?usp=drive_link con selettore: _x000a_[189,1193][891,125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224"/>
    <s v="(#AAD224)"/>
    <s v="Android"/>
    <s v="AA"/>
    <s v="2.5.8"/>
    <s v="11.2.5.8.1"/>
    <s v="2 - Serious"/>
    <s v="Blind;Low Vision;Mobility"/>
    <s v="Touch target"/>
    <m/>
    <s v="[101,1437][979,1495]"/>
    <s v="https://drive.google.com/file/d/1gfZYcxmtHAC6KICdnGON63HYgl4OQWmZ/view?usp=drive_link"/>
    <s v="Privata home.txt"/>
    <s v="#1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224)_x000a_S001 Accedi_x000a_Requisito: WCAG 2.5.8_x000a_Disabilità afflitte: Blind;Low Vision;Mobility_x000a_Impatto Utente: 2 - Serious_x000a__x000a_Descrizione: Touch target - _x000a__x000a_Esempio di violazione individuata sull'oggetto: _x000a_ - https://drive.google.com/file/d/1gfZYcxmtHAC6KICdnGON63HYgl4OQWmZ/view?usp=drive_link con selettore: _x000a_[101,1437][979,149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225"/>
    <s v="(#AAD225)"/>
    <s v="Android"/>
    <s v="AA"/>
    <s v="2.5.8"/>
    <s v="11.2.5.8.1"/>
    <s v="2 - Serious"/>
    <s v="Blind;Low Vision;Mobility"/>
    <s v="Touch target"/>
    <m/>
    <s v="[189,1437][891,1495]"/>
    <s v="https://drive.google.com/file/d/1gfZYcxmtHAC6KICdnGON63HYgl4OQWmZ/view?usp=drive_link"/>
    <s v="Privata home.txt"/>
    <s v="#1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225)_x000a_S001 Accedi_x000a_Requisito: WCAG 2.5.8_x000a_Disabilità afflitte: Blind;Low Vision;Mobility_x000a_Impatto Utente: 2 - Serious_x000a__x000a_Descrizione: Touch target - _x000a__x000a_Esempio di violazione individuata sull'oggetto: _x000a_ - https://drive.google.com/file/d/1gfZYcxmtHAC6KICdnGON63HYgl4OQWmZ/view?usp=drive_link con selettore: _x000a_[189,1437][891,149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226"/>
    <s v="(#AAD226)"/>
    <s v="Android"/>
    <s v="AA"/>
    <s v="2.5.8"/>
    <s v="11.2.5.8.1"/>
    <s v="2 - Serious"/>
    <s v="Blind;Low Vision;Mobility"/>
    <s v="Touch target"/>
    <m/>
    <s v="[101,1682][979,1740]"/>
    <s v="https://drive.google.com/file/d/1gfZYcxmtHAC6KICdnGON63HYgl4OQWmZ/view?usp=drive_link"/>
    <s v="Privata home.txt"/>
    <s v="#1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226)_x000a_S001 Accedi_x000a_Requisito: WCAG 2.5.8_x000a_Disabilità afflitte: Blind;Low Vision;Mobility_x000a_Impatto Utente: 2 - Serious_x000a__x000a_Descrizione: Touch target - _x000a__x000a_Esempio di violazione individuata sull'oggetto: _x000a_ - https://drive.google.com/file/d/1gfZYcxmtHAC6KICdnGON63HYgl4OQWmZ/view?usp=drive_link con selettore: _x000a_[101,1682][979,174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227"/>
    <s v="(#AAD227)"/>
    <s v="Android"/>
    <s v="AA"/>
    <s v="2.5.8"/>
    <s v="11.2.5.8.1"/>
    <s v="2 - Serious"/>
    <s v="Blind;Low Vision;Mobility"/>
    <s v="Touch target"/>
    <m/>
    <s v="[189,1682][891,1740]"/>
    <s v="https://drive.google.com/file/d/1gfZYcxmtHAC6KICdnGON63HYgl4OQWmZ/view?usp=drive_link"/>
    <s v="Privata home.txt"/>
    <s v="#1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227)_x000a_S001 Accedi_x000a_Requisito: WCAG 2.5.8_x000a_Disabilità afflitte: Blind;Low Vision;Mobility_x000a_Impatto Utente: 2 - Serious_x000a__x000a_Descrizione: Touch target - _x000a__x000a_Esempio di violazione individuata sull'oggetto: _x000a_ - https://drive.google.com/file/d/1gfZYcxmtHAC6KICdnGON63HYgl4OQWmZ/view?usp=drive_link con selettore: _x000a_[189,1682][891,174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228"/>
    <s v="(#AAD228)"/>
    <s v="Android"/>
    <s v="AA"/>
    <s v="2.5.8"/>
    <s v="11.2.5.8.1"/>
    <s v="2 - Serious"/>
    <s v="Blind;Low Vision;Mobility"/>
    <s v="Touch target"/>
    <m/>
    <s v="[101,1927][979,1985]"/>
    <s v="https://drive.google.com/file/d/1gfZYcxmtHAC6KICdnGON63HYgl4OQWmZ/view?usp=drive_link"/>
    <s v="Privata home.txt"/>
    <s v="#1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228)_x000a_S001 Accedi_x000a_Requisito: WCAG 2.5.8_x000a_Disabilità afflitte: Blind;Low Vision;Mobility_x000a_Impatto Utente: 2 - Serious_x000a__x000a_Descrizione: Touch target - _x000a__x000a_Esempio di violazione individuata sull'oggetto: _x000a_ - https://drive.google.com/file/d/1gfZYcxmtHAC6KICdnGON63HYgl4OQWmZ/view?usp=drive_link con selettore: _x000a_[101,1927][979,198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229"/>
    <s v="(#AAD229)"/>
    <s v="Android"/>
    <s v="AA"/>
    <s v="2.5.8"/>
    <s v="11.2.5.8.1"/>
    <s v="2 - Serious"/>
    <s v="Blind;Low Vision;Mobility"/>
    <s v="Touch target"/>
    <m/>
    <s v="[189,1927][891,1985]"/>
    <s v="https://drive.google.com/file/d/1gfZYcxmtHAC6KICdnGON63HYgl4OQWmZ/view?usp=drive_link"/>
    <s v="Privata home.txt"/>
    <s v="#1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229)_x000a_S001 Accedi_x000a_Requisito: WCAG 2.5.8_x000a_Disabilità afflitte: Blind;Low Vision;Mobility_x000a_Impatto Utente: 2 - Serious_x000a__x000a_Descrizione: Touch target - _x000a__x000a_Esempio di violazione individuata sull'oggetto: _x000a_ - https://drive.google.com/file/d/1gfZYcxmtHAC6KICdnGON63HYgl4OQWmZ/view?usp=drive_link con selettore: _x000a_[189,1927][891,198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230"/>
    <s v="(#AAD230)"/>
    <s v="Android"/>
    <s v="AA"/>
    <s v="2.5.8"/>
    <s v="11.2.5.8.1"/>
    <s v="2 - Serious"/>
    <s v="Blind;Low Vision;Mobility"/>
    <s v="Touch target"/>
    <m/>
    <s v="[101,2174][979,2232]"/>
    <s v="https://drive.google.com/file/d/1gfZYcxmtHAC6KICdnGON63HYgl4OQWmZ/view?usp=drive_link"/>
    <s v="Privata home.txt"/>
    <s v="#1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230)_x000a_S001 Accedi_x000a_Requisito: WCAG 2.5.8_x000a_Disabilità afflitte: Blind;Low Vision;Mobility_x000a_Impatto Utente: 2 - Serious_x000a__x000a_Descrizione: Touch target - _x000a__x000a_Esempio di violazione individuata sull'oggetto: _x000a_ - https://drive.google.com/file/d/1gfZYcxmtHAC6KICdnGON63HYgl4OQWmZ/view?usp=drive_link con selettore: _x000a_[101,2174][979,223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231"/>
    <s v="(#AAD231)"/>
    <s v="Android"/>
    <s v="AA"/>
    <s v="2.5.8"/>
    <s v="11.2.5.8.1"/>
    <s v="2 - Serious"/>
    <s v="Blind;Low Vision;Mobility"/>
    <s v="Touch target"/>
    <m/>
    <s v="[189,2174][891,2232]"/>
    <s v="https://drive.google.com/file/d/1gfZYcxmtHAC6KICdnGON63HYgl4OQWmZ/view?usp=drive_link"/>
    <s v="Privata home.txt"/>
    <s v="#1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231)_x000a_S001 Accedi_x000a_Requisito: WCAG 2.5.8_x000a_Disabilità afflitte: Blind;Low Vision;Mobility_x000a_Impatto Utente: 2 - Serious_x000a__x000a_Descrizione: Touch target - _x000a__x000a_Esempio di violazione individuata sull'oggetto: _x000a_ - https://drive.google.com/file/d/1gfZYcxmtHAC6KICdnGON63HYgl4OQWmZ/view?usp=drive_link con selettore: _x000a_[189,2174][891,223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
    <s v="S003 Ritira (IndaBox Ritiro Pacchi)"/>
    <s v="AAD232"/>
    <s v="(#AAD232)"/>
    <s v="Android"/>
    <s v="AA"/>
    <s v="1.4.3"/>
    <s v="11.1.4.3.1"/>
    <s v="2 - Serious"/>
    <s v="Colorblindness;Low Vision"/>
    <s v="Contrasto del testo"/>
    <m/>
    <s v="[77,505][198,557]"/>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3 Ritira (IndaBox Ritiro Pacchi)"/>
    <m/>
    <s v="2 - Serious"/>
    <s v="APP INDABOX ANDROID - 11.1.4.3.1 Contrasto (minimo) - S003 Ritira (IndaBox Ritiro Pacchi)"/>
    <s v="APP INDABOX ANDROID - 11.1.4.3.1 Contrasto (minimo) - S003 Ritira (IndaBox Ritiro Pacchi) (#AAD232)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77,505][198,55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77,505][198,557]"/>
    <s v="5122: "/>
    <s v="5122: Usa colori con un contrasto minimo di 4.5:1 per il testo normale e 3:1 per il testo grande. Controlla con strumenti come WebAIM o il contrast checker di Material Design."/>
    <m/>
  </r>
  <r>
    <x v="4"/>
    <s v="S003 Ritira (IndaBox Ritiro Pacchi)"/>
    <s v="AAD233"/>
    <s v="(#AAD233)"/>
    <s v="Android"/>
    <s v="AA"/>
    <s v="1.4.3"/>
    <s v="11.1.4.3.1"/>
    <s v="2 - Serious"/>
    <s v="Colorblindness;Low Vision"/>
    <s v="Contrasto del testo"/>
    <m/>
    <s v="[266,505][506,557]"/>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233)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266,505][506,55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266,505][506,557]"/>
    <s v="5122: "/>
    <s v="5122: Usa colori con un contrasto minimo di 4.5:1 per il testo normale e 3:1 per il testo grande. Controlla con strumenti come WebAIM o il contrast checker di Material Design."/>
    <m/>
  </r>
  <r>
    <x v="4"/>
    <s v="S003 Ritira (IndaBox Ritiro Pacchi)"/>
    <s v="AAD234"/>
    <s v="(#AAD234)"/>
    <s v="Android"/>
    <s v="AA"/>
    <s v="1.4.3"/>
    <s v="11.1.4.3.1"/>
    <s v="2 - Serious"/>
    <s v="Colorblindness;Low Vision"/>
    <s v="Contrasto del testo"/>
    <m/>
    <s v="[77,571][244,623]"/>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3 Ritira (IndaBox Ritiro Pacchi)"/>
    <m/>
    <s v="2 - Serious"/>
    <s v="APP INDABOX ANDROID - 11.1.4.3.1 Contrasto (minimo) - S003 Ritira (IndaBox Ritiro Pacchi)"/>
    <s v="APP INDABOX ANDROID - 11.1.4.3.1 Contrasto (minimo) - S003 Ritira (IndaBox Ritiro Pacchi) (#AAD234)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77,571][244,62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77,571][244,623]"/>
    <s v="5122: "/>
    <s v="5122: Usa colori con un contrasto minimo di 4.5:1 per il testo normale e 3:1 per il testo grande. Controlla con strumenti come WebAIM o il contrast checker di Material Design."/>
    <m/>
  </r>
  <r>
    <x v="4"/>
    <s v="S003 Ritira (IndaBox Ritiro Pacchi)"/>
    <s v="AAD235"/>
    <s v="(#AAD235)"/>
    <s v="Android"/>
    <s v="AA"/>
    <s v="1.4.3"/>
    <s v="11.1.4.3.1"/>
    <s v="2 - Serious"/>
    <s v="Colorblindness;Low Vision"/>
    <s v="Contrasto del testo"/>
    <m/>
    <s v="[266,571][885,623]"/>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235)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266,571][885,62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266,571][885,623]"/>
    <s v="5122: "/>
    <s v="5122: Usa colori con un contrasto minimo di 4.5:1 per il testo normale e 3:1 per il testo grande. Controlla con strumenti come WebAIM o il contrast checker di Material Design."/>
    <m/>
  </r>
  <r>
    <x v="4"/>
    <s v="S003 Ritira (IndaBox Ritiro Pacchi)"/>
    <s v="AAD236"/>
    <s v="(#AAD236)"/>
    <s v="Android"/>
    <s v="AA"/>
    <s v="1.4.3"/>
    <s v="11.1.4.3.1"/>
    <s v="2 - Serious"/>
    <s v="Colorblindness;Low Vision"/>
    <s v="Contrasto del testo"/>
    <m/>
    <s v="[77,637][247,689]"/>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3 Ritira (IndaBox Ritiro Pacchi)"/>
    <m/>
    <s v="2 - Serious"/>
    <s v="APP INDABOX ANDROID - 11.1.4.3.1 Contrasto (minimo) - S003 Ritira (IndaBox Ritiro Pacchi)"/>
    <s v="APP INDABOX ANDROID - 11.1.4.3.1 Contrasto (minimo) - S003 Ritira (IndaBox Ritiro Pacchi) (#AAD236)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77,637][247,68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77,637][247,689]"/>
    <s v="5122: "/>
    <s v="5122: Usa colori con un contrasto minimo di 4.5:1 per il testo normale e 3:1 per il testo grande. Controlla con strumenti come WebAIM o il contrast checker di Material Design."/>
    <m/>
  </r>
  <r>
    <x v="4"/>
    <s v="S003 Ritira (IndaBox Ritiro Pacchi)"/>
    <s v="AAD237"/>
    <s v="(#AAD237)"/>
    <s v="Android"/>
    <s v="AA"/>
    <s v="1.4.3"/>
    <s v="11.1.4.3.1"/>
    <s v="2 - Serious"/>
    <s v="Colorblindness;Low Vision"/>
    <s v="Contrasto del testo"/>
    <m/>
    <s v="[266,637][456,689]"/>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237)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266,637][456,68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266,637][456,689]"/>
    <s v="5122: "/>
    <s v="5122: Usa colori con un contrasto minimo di 4.5:1 per il testo normale e 3:1 per il testo grande. Controlla con strumenti come WebAIM o il contrast checker di Material Design."/>
    <m/>
  </r>
  <r>
    <x v="4"/>
    <s v="S003 Ritira (IndaBox Ritiro Pacchi)"/>
    <s v="AAD238"/>
    <s v="(#AAD238)"/>
    <s v="Android"/>
    <s v="AA"/>
    <s v="1.4.3"/>
    <s v="11.1.4.3.1"/>
    <s v="2 - Serious"/>
    <s v="Colorblindness;Low Vision"/>
    <s v="Contrasto del testo"/>
    <m/>
    <s v="[668,755][786,794]"/>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3 Ritira (IndaBox Ritiro Pacchi)"/>
    <m/>
    <s v="2 - Serious"/>
    <s v="APP INDABOX ANDROID - 11.1.4.3.1 Contrasto (minimo) - S003 Ritira (IndaBox Ritiro Pacchi)"/>
    <s v="APP INDABOX ANDROID - 11.1.4.3.1 Contrasto (minimo) - S003 Ritira (IndaBox Ritiro Pacchi) (#AAD238)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668,755][786,79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668,755][786,794]"/>
    <s v="5122: "/>
    <s v="5122: Usa colori con un contrasto minimo di 4.5:1 per il testo normale e 3:1 per il testo grande. Controlla con strumenti come WebAIM o il contrast checker di Material Design."/>
    <m/>
  </r>
  <r>
    <x v="4"/>
    <s v="S003 Ritira (IndaBox Ritiro Pacchi)"/>
    <s v="AAD239"/>
    <s v="(#AAD239)"/>
    <s v="Android"/>
    <s v="AA"/>
    <s v="1.4.3"/>
    <s v="11.1.4.3.1"/>
    <s v="2 - Serious"/>
    <s v="Colorblindness;Low Vision"/>
    <s v="Contrasto del testo"/>
    <m/>
    <s v="[19,1102][1061,1154]"/>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239)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19,1102][1061,115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19,1102][1061,1154]"/>
    <s v="5122: "/>
    <s v="5122: Usa colori con un contrasto minimo di 4.5:1 per il testo normale e 3:1 per il testo grande. Controlla con strumenti come WebAIM o il contrast checker di Material Design."/>
    <m/>
  </r>
  <r>
    <x v="4"/>
    <s v="S003 Ritira (IndaBox Ritiro Pacchi)"/>
    <s v="AAD240"/>
    <s v="(#AAD240)"/>
    <s v="Android"/>
    <s v="AA"/>
    <s v="1.4.3"/>
    <s v="11.1.4.3.1"/>
    <s v="2 - Serious"/>
    <s v="Colorblindness;Low Vision"/>
    <s v="Contrasto del testo"/>
    <m/>
    <s v="[734,1437][789,1498]"/>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240)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734,1437][789,149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734,1437][789,1498]"/>
    <s v="5122: "/>
    <s v="5122: Usa colori con un contrasto minimo di 4.5:1 per il testo normale e 3:1 per il testo grande. Controlla con strumenti come WebAIM o il contrast checker di Material Design."/>
    <m/>
  </r>
  <r>
    <x v="4"/>
    <s v="S003 Ritira (IndaBox Ritiro Pacchi)"/>
    <s v="AAD241"/>
    <s v="(#AAD241)"/>
    <s v="Android"/>
    <s v="AA"/>
    <s v="1.4.3"/>
    <s v="11.1.4.3.1"/>
    <s v="2 - Serious"/>
    <s v="Colorblindness;Low Vision"/>
    <s v="Contrasto del testo"/>
    <m/>
    <s v="[19,1547][459,1589]"/>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241)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19,1547][459,158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19,1547][459,1589]"/>
    <s v="5122: "/>
    <s v="5122: Usa colori con un contrasto minimo di 4.5:1 per il testo normale e 3:1 per il testo grande. Controlla con strumenti come WebAIM o il contrast checker di Material Design."/>
    <m/>
  </r>
  <r>
    <x v="4"/>
    <s v="S003 Ritira (IndaBox Ritiro Pacchi)"/>
    <s v="AAD242"/>
    <s v="(#AAD242)"/>
    <s v="Android"/>
    <s v="AA"/>
    <s v="1.4.3"/>
    <s v="11.1.4.3.1"/>
    <s v="2 - Serious"/>
    <s v="Colorblindness;Low Vision"/>
    <s v="Contrasto del testo"/>
    <m/>
    <s v="[456,1539][508,1591]"/>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242)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456,1539][508,159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456,1539][508,1591]"/>
    <s v="5122: "/>
    <s v="5122: Usa colori con un contrasto minimo di 4.5:1 per il testo normale e 3:1 per il testo grande. Controlla con strumenti come WebAIM o il contrast checker di Material Design."/>
    <m/>
  </r>
  <r>
    <x v="4"/>
    <s v="S003 Ritira (IndaBox Ritiro Pacchi)"/>
    <s v="AAD243"/>
    <s v="(#AAD243)"/>
    <s v="Android"/>
    <s v="AA"/>
    <s v="1.4.3"/>
    <s v="11.1.4.3.1"/>
    <s v="2 - Serious"/>
    <s v="Colorblindness;Low Vision"/>
    <s v="Contrasto del testo"/>
    <m/>
    <s v="[709,1677][783,1737]"/>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243)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709,1677][783,173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709,1677][783,1737]"/>
    <s v="5122: "/>
    <s v="5122: Usa colori con un contrasto minimo di 4.5:1 per il testo normale e 3:1 per il testo grande. Controlla con strumenti come WebAIM o il contrast checker di Material Design."/>
    <m/>
  </r>
  <r>
    <x v="4"/>
    <s v="S003 Ritira (IndaBox Ritiro Pacchi)"/>
    <s v="AAD244"/>
    <s v="(#AAD244)"/>
    <s v="Android"/>
    <s v="AA"/>
    <s v="1.4.3"/>
    <s v="11.1.4.3.1"/>
    <s v="2 - Serious"/>
    <s v="Colorblindness;Low Vision"/>
    <s v="Contrasto del testo"/>
    <m/>
    <s v="[19,1787][363,1825]"/>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244)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19,1787][363,182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19,1787][363,1825]"/>
    <s v="5122: "/>
    <s v="5122: Usa colori con un contrasto minimo di 4.5:1 per il testo normale e 3:1 per il testo grande. Controlla con strumenti come WebAIM o il contrast checker di Material Design."/>
    <m/>
  </r>
  <r>
    <x v="4"/>
    <s v="S003 Ritira (IndaBox Ritiro Pacchi)"/>
    <s v="AAD245"/>
    <s v="(#AAD245)"/>
    <s v="Android"/>
    <s v="AA"/>
    <s v="1.4.3"/>
    <s v="11.1.4.3.1"/>
    <s v="2 - Serious"/>
    <s v="Colorblindness;Low Vision"/>
    <s v="Contrasto del testo"/>
    <m/>
    <s v="[357,1778][412,1831]"/>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245)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357,1778][412,18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357,1778][412,1831]"/>
    <s v="5122: "/>
    <s v="5122: Usa colori con un contrasto minimo di 4.5:1 per il testo normale e 3:1 per il testo grande. Controlla con strumenti come WebAIM o il contrast checker di Material Design."/>
    <m/>
  </r>
  <r>
    <x v="4"/>
    <s v="S003 Ritira (IndaBox Ritiro Pacchi)"/>
    <s v="AAD246"/>
    <s v="(#AAD246)"/>
    <s v="Android"/>
    <s v="AA"/>
    <s v="1.4.3"/>
    <s v="11.1.4.3.1"/>
    <s v="2 - Serious"/>
    <s v="Colorblindness;Low Vision"/>
    <s v="Contrasto del testo"/>
    <m/>
    <s v="[632,1916][693,1976]"/>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246)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632,1916][693,197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632,1916][693,1976]"/>
    <s v="5122: "/>
    <s v="5122: Usa colori con un contrasto minimo di 4.5:1 per il testo normale e 3:1 per il testo grande. Controlla con strumenti come WebAIM o il contrast checker di Material Design."/>
    <m/>
  </r>
  <r>
    <x v="4"/>
    <s v="S003 Ritira (IndaBox Ritiro Pacchi)"/>
    <s v="AAD247"/>
    <s v="(#AAD247)"/>
    <s v="Android"/>
    <s v="AA"/>
    <s v="1.4.3"/>
    <s v="11.1.4.3.1"/>
    <s v="2 - Serious"/>
    <s v="Colorblindness;Low Vision"/>
    <s v="Contrasto del testo"/>
    <m/>
    <s v="[19,2023][324,2064]"/>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247)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19,2023][324,206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19,2023][324,2064]"/>
    <s v="5122: "/>
    <s v="5122: Usa colori con un contrasto minimo di 4.5:1 per il testo normale e 3:1 per il testo grande. Controlla con strumenti come WebAIM o il contrast checker di Material Design."/>
    <m/>
  </r>
  <r>
    <x v="4"/>
    <s v="S003 Ritira (IndaBox Ritiro Pacchi)"/>
    <s v="AAD248"/>
    <s v="(#AAD248)"/>
    <s v="Android"/>
    <s v="AA"/>
    <s v="1.4.3"/>
    <s v="11.1.4.3.1"/>
    <s v="2 - Serious"/>
    <s v="Colorblindness;Low Vision"/>
    <s v="Contrasto del testo"/>
    <m/>
    <s v="[321,2015][374,2070]"/>
    <s v="https://drive.google.com/file/d/1fPBWUf8V_0s22a-SeFTQ7HzqaqnqkPPP/view?usp=drive_link"/>
    <s v="Privata la tua Edicola.txt"/>
    <s v="#1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248)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fPBWUf8V_0s22a-SeFTQ7HzqaqnqkPPP/view?usp=drive_link con selettore: _x000a_[321,2015][374,207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fPBWUf8V_0s22a-SeFTQ7HzqaqnqkPPP/view?usp=drive_link con selettore: [321,2015][374,2070]"/>
    <s v="5122: "/>
    <s v="5122: Usa colori con un contrasto minimo di 4.5:1 per il testo normale e 3:1 per il testo grande. Controlla con strumenti come WebAIM o il contrast checker di Material Design."/>
    <m/>
  </r>
  <r>
    <x v="5"/>
    <s v="S003 Ritira (IndaBox Ritiro Pacchi)"/>
    <s v="AAD249"/>
    <s v="(#AAD249)"/>
    <s v="Android"/>
    <s v="AA"/>
    <s v="2.5.8"/>
    <s v="11.2.5.8.1"/>
    <s v="2 - Serious"/>
    <s v="Blind;Low Vision;Mobility"/>
    <s v="Touch target"/>
    <m/>
    <s v="[660,750][794,799]"/>
    <s v="https://drive.google.com/file/d/1fPBWUf8V_0s22a-SeFTQ7HzqaqnqkPPP/view?usp=drive_link"/>
    <s v="Privata la tua Edicola.txt"/>
    <s v="#14"/>
    <s v="Accessibility Scanner"/>
    <m/>
    <s v="https://support.google.com/accessibility/android/answer/7101858?sjid=12879261749095892834-EU"/>
    <s v="Aumenta le dimensioni minime degli elementi cliccabili o aggiungi padding/click area extra invisibile per raggiungere la dimensione minima."/>
    <n v="4"/>
    <s v="S003 Ritira (IndaBox Ritiro Pacchi)"/>
    <m/>
    <s v="2 - Serious"/>
    <s v="APP INDABOX ANDROID - 11.2.5.8.1 Dimensione dell'obiettivo (minimo) - S003 Ritira (IndaBox Ritiro Pacchi)"/>
    <s v="APP INDABOX ANDROID - 11.2.5.8.1 Dimensione dell'obiettivo (minimo) - S003 Ritira (IndaBox Ritiro Pacchi) (#AAD249)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fPBWUf8V_0s22a-SeFTQ7HzqaqnqkPPP/view?usp=drive_link con selettore: _x000a_[660,750][794,79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250"/>
    <s v="(#AAD250)"/>
    <s v="Android"/>
    <s v="AA"/>
    <s v="2.5.8"/>
    <s v="11.2.5.8.1"/>
    <s v="2 - Serious"/>
    <s v="Blind;Low Vision;Mobility"/>
    <s v="Touch target"/>
    <m/>
    <s v="[19,1402][1061,1523]"/>
    <s v="https://drive.google.com/file/d/1fPBWUf8V_0s22a-SeFTQ7HzqaqnqkPPP/view?usp=drive_link"/>
    <s v="Privata la tua Edicola.txt"/>
    <s v="#14"/>
    <s v="Accessibility Scanner"/>
    <m/>
    <s v="https://support.google.com/accessibility/android/answer/7101858?sjid=12879261749095892834-EU"/>
    <s v="Aumenta le dimensioni minime degli elementi cliccabili o aggiungi padding/click area extra invisibile per raggiungere la dimensione minima."/>
    <n v="1"/>
    <s v="S003 Ritira (IndaBox Ritiro Pacchi)"/>
    <m/>
    <s v="2 - Serious"/>
    <s v="APP INDABOX ANDROID - 11.2.5.8.1 Dimensione dell'obiettivo (minimo) - S003 Ritira (IndaBox Ritiro Pacchi)"/>
    <s v="APP INDABOX ANDROID - 11.2.5.8.1 Dimensione dell'obiettivo (minimo) - S003 Ritira (IndaBox Ritiro Pacchi) (#AAD250)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fPBWUf8V_0s22a-SeFTQ7HzqaqnqkPPP/view?usp=drive_link con selettore: _x000a_[19,1402][1061,152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251"/>
    <s v="(#AAD251)"/>
    <s v="Android"/>
    <s v="AA"/>
    <s v="2.5.8"/>
    <s v="11.2.5.8.1"/>
    <s v="2 - Serious"/>
    <s v="Blind;Low Vision;Mobility"/>
    <s v="Touch target"/>
    <m/>
    <s v="[19,1641][1061,1762]"/>
    <s v="https://drive.google.com/file/d/1fPBWUf8V_0s22a-SeFTQ7HzqaqnqkPPP/view?usp=drive_link"/>
    <s v="Privata la tua Edicola.txt"/>
    <s v="#14"/>
    <s v="Accessibility Scanner"/>
    <m/>
    <s v="https://support.google.com/accessibility/android/answer/7101858?sjid=12879261749095892834-EU"/>
    <s v="Aumenta le dimensioni minime degli elementi cliccabili o aggiungi padding/click area extra invisibile per raggiungere la dimensione minima."/>
    <n v="1"/>
    <s v="S003 Ritira (IndaBox Ritiro Pacchi)"/>
    <m/>
    <s v="2 - Serious"/>
    <s v="APP INDABOX ANDROID - 11.2.5.8.1 Dimensione dell'obiettivo (minimo) - S003 Ritira (IndaBox Ritiro Pacchi)"/>
    <s v="APP INDABOX ANDROID - 11.2.5.8.1 Dimensione dell'obiettivo (minimo) - S003 Ritira (IndaBox Ritiro Pacchi) (#AAD251)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fPBWUf8V_0s22a-SeFTQ7HzqaqnqkPPP/view?usp=drive_link con selettore: _x000a_[19,1641][1061,176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252"/>
    <s v="(#AAD252)"/>
    <s v="Android"/>
    <s v="AA"/>
    <s v="2.5.8"/>
    <s v="11.2.5.8.1"/>
    <s v="2 - Serious"/>
    <s v="Blind;Low Vision;Mobility"/>
    <s v="Touch target"/>
    <m/>
    <s v="[19,1880][1061,2001]"/>
    <s v="https://drive.google.com/file/d/1fPBWUf8V_0s22a-SeFTQ7HzqaqnqkPPP/view?usp=drive_link"/>
    <s v="Privata la tua Edicola.txt"/>
    <s v="#14"/>
    <s v="Accessibility Scanner"/>
    <m/>
    <s v="https://support.google.com/accessibility/android/answer/7101858?sjid=12879261749095892834-EU"/>
    <s v="Aumenta le dimensioni minime degli elementi cliccabili o aggiungi padding/click area extra invisibile per raggiungere la dimensione minima."/>
    <n v="1"/>
    <s v="S003 Ritira (IndaBox Ritiro Pacchi)"/>
    <m/>
    <s v="2 - Serious"/>
    <s v="APP INDABOX ANDROID - 11.2.5.8.1 Dimensione dell'obiettivo (minimo) - S003 Ritira (IndaBox Ritiro Pacchi)"/>
    <s v="APP INDABOX ANDROID - 11.2.5.8.1 Dimensione dell'obiettivo (minimo) - S003 Ritira (IndaBox Ritiro Pacchi) (#AAD252)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fPBWUf8V_0s22a-SeFTQ7HzqaqnqkPPP/view?usp=drive_link con selettore: _x000a_[19,1880][1061,200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7"/>
    <s v="S004 Spedisci (IndaBox Spedizione Pacchi)"/>
    <s v="AAD253"/>
    <s v="(#AAD253)"/>
    <s v="Android"/>
    <s v="AA"/>
    <s v="1.4.3"/>
    <s v="11.1.4.3.1"/>
    <s v="2 - Serious"/>
    <s v="Colorblindness;Low Vision"/>
    <s v="Contrasto del testo"/>
    <m/>
    <s v="[143,370][426,417]"/>
    <s v="https://drive.google.com/file/d/17AgvuGtIZFZ6MFyIEpxdlxWhT1iVb_Jn/view?usp=drive_link"/>
    <s v="Privata spedisci.txt"/>
    <s v="#1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25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7AgvuGtIZFZ6MFyIEpxdlxWhT1iVb_Jn/view?usp=drive_link con selettore: _x000a_[143,370][426,41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7AgvuGtIZFZ6MFyIEpxdlxWhT1iVb_Jn/view?usp=drive_link con selettore: [143,370][426,417]"/>
    <s v="5126: "/>
    <s v="5126: Usa colori con un contrasto minimo di 4.5:1 per il testo normale e 3:1 per il testo grande. Controlla con strumenti come WebAIM o il contrast checker di Material Design."/>
    <m/>
  </r>
  <r>
    <x v="7"/>
    <s v="S004 Spedisci (IndaBox Spedizione Pacchi)"/>
    <s v="AAD254"/>
    <s v="(#AAD254)"/>
    <s v="Android"/>
    <s v="AA"/>
    <s v="1.4.3"/>
    <s v="11.1.4.3.1"/>
    <s v="2 - Serious"/>
    <s v="Colorblindness;Low Vision"/>
    <s v="Contrasto del testo"/>
    <m/>
    <s v="[613,370][937,417]"/>
    <s v="https://drive.google.com/file/d/17AgvuGtIZFZ6MFyIEpxdlxWhT1iVb_Jn/view?usp=drive_link"/>
    <s v="Privata spedisci.txt"/>
    <s v="#1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25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7AgvuGtIZFZ6MFyIEpxdlxWhT1iVb_Jn/view?usp=drive_link con selettore: _x000a_[613,370][937,41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7AgvuGtIZFZ6MFyIEpxdlxWhT1iVb_Jn/view?usp=drive_link con selettore: [613,370][937,417]"/>
    <s v="5126: "/>
    <s v="5126: Usa colori con un contrasto minimo di 4.5:1 per il testo normale e 3:1 per il testo grande. Controlla con strumenti come WebAIM o il contrast checker di Material Design."/>
    <m/>
  </r>
  <r>
    <x v="7"/>
    <s v="S004 Spedisci (IndaBox Spedizione Pacchi)"/>
    <s v="AAD255"/>
    <s v="(#AAD255)"/>
    <s v="Android"/>
    <s v="AA"/>
    <s v="1.4.3"/>
    <s v="11.1.4.3.1"/>
    <s v="2 - Serious"/>
    <s v="Colorblindness;Low Vision"/>
    <s v="Contrasto del testo"/>
    <m/>
    <s v="[33,918][1045,986]"/>
    <s v="https://drive.google.com/file/d/17AgvuGtIZFZ6MFyIEpxdlxWhT1iVb_Jn/view?usp=drive_link"/>
    <s v="Privata spedisci.txt"/>
    <s v="#1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5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7AgvuGtIZFZ6MFyIEpxdlxWhT1iVb_Jn/view?usp=drive_link con selettore: _x000a_[33,918][1045,98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7AgvuGtIZFZ6MFyIEpxdlxWhT1iVb_Jn/view?usp=drive_link con selettore: [33,918][1045,986]"/>
    <s v="5126: "/>
    <s v="5126: Usa colori con un contrasto minimo di 4.5:1 per il testo normale e 3:1 per il testo grande. Controlla con strumenti come WebAIM o il contrast checker di Material Design."/>
    <m/>
  </r>
  <r>
    <x v="7"/>
    <s v="S004 Spedisci (IndaBox Spedizione Pacchi)"/>
    <s v="AAD256"/>
    <s v="(#AAD256)"/>
    <s v="Android"/>
    <s v="AA"/>
    <s v="1.4.3"/>
    <s v="11.1.4.3.1"/>
    <s v="2 - Serious"/>
    <s v="Colorblindness;Low Vision"/>
    <s v="Contrasto del testo"/>
    <m/>
    <s v="[222,1050][343,1171]"/>
    <s v="https://drive.google.com/file/d/17AgvuGtIZFZ6MFyIEpxdlxWhT1iVb_Jn/view?usp=drive_link"/>
    <s v="Privata spedisci.txt"/>
    <s v="#1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5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7AgvuGtIZFZ6MFyIEpxdlxWhT1iVb_Jn/view?usp=drive_link con selettore: _x000a_[222,1050][343,117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7AgvuGtIZFZ6MFyIEpxdlxWhT1iVb_Jn/view?usp=drive_link con selettore: [222,1050][343,1171]"/>
    <s v="5126: "/>
    <s v="5126: Usa colori con un contrasto minimo di 4.5:1 per il testo normale e 3:1 per il testo grande. Controlla con strumenti come WebAIM o il contrast checker di Material Design."/>
    <m/>
  </r>
  <r>
    <x v="7"/>
    <s v="S004 Spedisci (IndaBox Spedizione Pacchi)"/>
    <s v="AAD257"/>
    <s v="(#AAD257)"/>
    <s v="Android"/>
    <s v="AA"/>
    <s v="1.4.3"/>
    <s v="11.1.4.3.1"/>
    <s v="2 - Serious"/>
    <s v="Colorblindness;Low Vision"/>
    <s v="Contrasto del testo"/>
    <m/>
    <s v="[41,1699][198,1740]"/>
    <s v="https://drive.google.com/file/d/17AgvuGtIZFZ6MFyIEpxdlxWhT1iVb_Jn/view?usp=drive_link"/>
    <s v="Privata spedisci.txt"/>
    <s v="#1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5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7AgvuGtIZFZ6MFyIEpxdlxWhT1iVb_Jn/view?usp=drive_link con selettore: _x000a_[41,1699][198,174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7AgvuGtIZFZ6MFyIEpxdlxWhT1iVb_Jn/view?usp=drive_link con selettore: [41,1699][198,1740]"/>
    <s v="5126: "/>
    <s v="5126: Usa colori con un contrasto minimo di 4.5:1 per il testo normale e 3:1 per il testo grande. Controlla con strumenti come WebAIM o il contrast checker di Material Design."/>
    <m/>
  </r>
  <r>
    <x v="7"/>
    <s v="S004 Spedisci (IndaBox Spedizione Pacchi)"/>
    <s v="AAD258"/>
    <s v="(#AAD258)"/>
    <s v="Android"/>
    <s v="AA"/>
    <s v="1.4.3"/>
    <s v="11.1.4.3.1"/>
    <s v="2 - Serious"/>
    <s v="Colorblindness;Low Vision"/>
    <s v="Contrasto del testo"/>
    <m/>
    <s v="[528,1699][682,1740]"/>
    <s v="https://drive.google.com/file/d/17AgvuGtIZFZ6MFyIEpxdlxWhT1iVb_Jn/view?usp=drive_link"/>
    <s v="Privata spedisci.txt"/>
    <s v="#1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5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7AgvuGtIZFZ6MFyIEpxdlxWhT1iVb_Jn/view?usp=drive_link con selettore: _x000a_[528,1699][682,174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7AgvuGtIZFZ6MFyIEpxdlxWhT1iVb_Jn/view?usp=drive_link con selettore: [528,1699][682,1740]"/>
    <s v="5126: "/>
    <s v="5126: Usa colori con un contrasto minimo di 4.5:1 per il testo normale e 3:1 per il testo grande. Controlla con strumenti come WebAIM o il contrast checker di Material Design."/>
    <m/>
  </r>
  <r>
    <x v="8"/>
    <s v="S004 Spedisci (IndaBox Spedizione Pacchi)"/>
    <s v="AAD259"/>
    <s v="(#AAD259)"/>
    <s v="Android"/>
    <s v="AA"/>
    <s v="2.5.8"/>
    <s v="11.2.5.8.1"/>
    <s v="2 - Serious"/>
    <s v="Blind;Low Vision;Mobility"/>
    <s v="Touch target"/>
    <m/>
    <s v="[19,258][66,318]"/>
    <s v="https://drive.google.com/file/d/17AgvuGtIZFZ6MFyIEpxdlxWhT1iVb_Jn/view?usp=drive_link"/>
    <s v="Privata spedisci.txt"/>
    <s v="#15"/>
    <s v="Accessibility Scanner"/>
    <m/>
    <s v="https://support.google.com/accessibility/android/answer/7101858?sjid=12879261749095892834-EU"/>
    <s v="Aumenta le dimensioni minime degli elementi cliccabili o aggiungi padding/click area extra invisibile per raggiungere la dimensione minima."/>
    <n v="2"/>
    <s v="S004 Spedisci (IndaBox Spedizione Pacchi)"/>
    <m/>
    <s v="2 - Serious"/>
    <s v="APP INDABOX ANDROID - 11.2.5.8.1 Dimensione dell'obiettivo (minimo) - S004 Spedisci (IndaBox Spedizione Pacchi)"/>
    <s v="APP INDABOX ANDROID - 11.2.5.8.1 Dimensione dell'obiettivo (minimo) - S004 Spedisci (IndaBox Spedizione Pacchi) (#AAD259)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7AgvuGtIZFZ6MFyIEpxdlxWhT1iVb_Jn/view?usp=drive_link con selettore: _x000a_[19,258][66,31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60"/>
    <s v="(#AAD260)"/>
    <s v="Android"/>
    <s v="AA"/>
    <s v="2.5.8"/>
    <s v="11.2.5.8.1"/>
    <s v="2 - Serious"/>
    <s v="Blind;Low Vision;Mobility"/>
    <s v="Touch target"/>
    <m/>
    <s v="[473,1028][514,1083]"/>
    <s v="https://drive.google.com/file/d/17AgvuGtIZFZ6MFyIEpxdlxWhT1iVb_Jn/view?usp=drive_link"/>
    <s v="Privata spedisci.txt"/>
    <s v="#15"/>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60)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7AgvuGtIZFZ6MFyIEpxdlxWhT1iVb_Jn/view?usp=drive_link con selettore: _x000a_[473,1028][514,108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61"/>
    <s v="(#AAD261)"/>
    <s v="Android"/>
    <s v="AA"/>
    <s v="2.5.8"/>
    <s v="11.2.5.8.1"/>
    <s v="2 - Serious"/>
    <s v="Blind;Low Vision;Mobility"/>
    <s v="Touch target"/>
    <m/>
    <s v="[976,1028][1020,1083]"/>
    <s v="https://drive.google.com/file/d/17AgvuGtIZFZ6MFyIEpxdlxWhT1iVb_Jn/view?usp=drive_link"/>
    <s v="Privata spedisci.txt"/>
    <s v="#15"/>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61)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7AgvuGtIZFZ6MFyIEpxdlxWhT1iVb_Jn/view?usp=drive_link con selettore: _x000a_[976,1028][1020,108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62"/>
    <s v="(#AAD262)"/>
    <s v="Android"/>
    <s v="AA"/>
    <s v="2.5.8"/>
    <s v="11.2.5.8.1"/>
    <s v="2 - Serious"/>
    <s v="Blind;Low Vision;Mobility"/>
    <s v="Touch target"/>
    <m/>
    <s v="[33,1982][258,2095]"/>
    <s v="https://drive.google.com/file/d/17AgvuGtIZFZ6MFyIEpxdlxWhT1iVb_Jn/view?usp=drive_link"/>
    <s v="Privata spedisci.txt"/>
    <s v="#15"/>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62)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7AgvuGtIZFZ6MFyIEpxdlxWhT1iVb_Jn/view?usp=drive_link con selettore: _x000a_[33,1982][258,209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63"/>
    <s v="(#AAD263)"/>
    <s v="Android"/>
    <s v="AA"/>
    <s v="2.5.8"/>
    <s v="11.2.5.8.1"/>
    <s v="2 - Serious"/>
    <s v="Blind;Low Vision;Mobility"/>
    <s v="Touch target"/>
    <m/>
    <s v="[376,1919][407,1965]"/>
    <s v="https://drive.google.com/file/d/17AgvuGtIZFZ6MFyIEpxdlxWhT1iVb_Jn/view?usp=drive_link"/>
    <s v="Privata spedisci.txt"/>
    <s v="#15"/>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63)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7AgvuGtIZFZ6MFyIEpxdlxWhT1iVb_Jn/view?usp=drive_link con selettore: _x000a_[376,1919][407,196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64"/>
    <s v="(#AAD264)"/>
    <s v="Android"/>
    <s v="AA"/>
    <s v="2.5.8"/>
    <s v="11.2.5.8.1"/>
    <s v="2 - Serious"/>
    <s v="Blind;Low Vision;Mobility"/>
    <s v="Touch target"/>
    <m/>
    <s v="[269,1982][495,2095]"/>
    <s v="https://drive.google.com/file/d/17AgvuGtIZFZ6MFyIEpxdlxWhT1iVb_Jn/view?usp=drive_link"/>
    <s v="Privata spedisci.txt"/>
    <s v="#15"/>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64)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7AgvuGtIZFZ6MFyIEpxdlxWhT1iVb_Jn/view?usp=drive_link con selettore: _x000a_[269,1982][495,209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65"/>
    <s v="(#AAD265)"/>
    <s v="Android"/>
    <s v="AA"/>
    <s v="2.5.8"/>
    <s v="11.2.5.8.1"/>
    <s v="2 - Serious"/>
    <s v="Blind;Low Vision;Mobility"/>
    <s v="Touch target"/>
    <m/>
    <s v="[618,1919][649,1965]"/>
    <s v="https://drive.google.com/file/d/17AgvuGtIZFZ6MFyIEpxdlxWhT1iVb_Jn/view?usp=drive_link"/>
    <s v="Privata spedisci.txt"/>
    <s v="#15"/>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65)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7AgvuGtIZFZ6MFyIEpxdlxWhT1iVb_Jn/view?usp=drive_link con selettore: _x000a_[618,1919][649,196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66"/>
    <s v="(#AAD266)"/>
    <s v="Android"/>
    <s v="AA"/>
    <s v="2.5.8"/>
    <s v="11.2.5.8.1"/>
    <s v="2 - Serious"/>
    <s v="Blind;Low Vision;Mobility"/>
    <s v="Touch target"/>
    <m/>
    <s v="[506,1982][731,2095]"/>
    <s v="https://drive.google.com/file/d/17AgvuGtIZFZ6MFyIEpxdlxWhT1iVb_Jn/view?usp=drive_link"/>
    <s v="Privata spedisci.txt"/>
    <s v="#15"/>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66)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7AgvuGtIZFZ6MFyIEpxdlxWhT1iVb_Jn/view?usp=drive_link con selettore: _x000a_[506,1982][731,209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67"/>
    <s v="(#AAD267)"/>
    <s v="Android"/>
    <s v="AA"/>
    <s v="2.5.8"/>
    <s v="11.2.5.8.1"/>
    <s v="2 - Serious"/>
    <s v="Blind;Low Vision;Mobility"/>
    <s v="Touch target"/>
    <m/>
    <s v="[849,1919][882,1965]"/>
    <s v="https://drive.google.com/file/d/17AgvuGtIZFZ6MFyIEpxdlxWhT1iVb_Jn/view?usp=drive_link"/>
    <s v="Privata spedisci.txt"/>
    <s v="#15"/>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67)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7AgvuGtIZFZ6MFyIEpxdlxWhT1iVb_Jn/view?usp=drive_link con selettore: _x000a_[849,1919][882,196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68"/>
    <s v="(#AAD268)"/>
    <s v="Android"/>
    <s v="AA"/>
    <s v="2.5.8"/>
    <s v="11.2.5.8.1"/>
    <s v="2 - Serious"/>
    <s v="Blind;Low Vision;Mobility"/>
    <s v="Touch target"/>
    <m/>
    <s v="[739,1982][965,2095]"/>
    <s v="https://drive.google.com/file/d/17AgvuGtIZFZ6MFyIEpxdlxWhT1iVb_Jn/view?usp=drive_link"/>
    <s v="Privata spedisci.txt"/>
    <s v="#15"/>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68)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7AgvuGtIZFZ6MFyIEpxdlxWhT1iVb_Jn/view?usp=drive_link con selettore: _x000a_[739,1982][965,209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69"/>
    <s v="(#AAD269)"/>
    <s v="Android"/>
    <s v="AA"/>
    <s v="2.5.8"/>
    <s v="11.2.5.8.1"/>
    <s v="2 - Serious"/>
    <s v="Blind;Low Vision;Mobility"/>
    <s v="Touch target"/>
    <m/>
    <s v="[209,2139][242,2185]"/>
    <s v="https://drive.google.com/file/d/17AgvuGtIZFZ6MFyIEpxdlxWhT1iVb_Jn/view?usp=drive_link"/>
    <s v="Privata spedisci.txt"/>
    <s v="#15"/>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69)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7AgvuGtIZFZ6MFyIEpxdlxWhT1iVb_Jn/view?usp=drive_link con selettore: _x000a_[209,2139][242,218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70"/>
    <s v="(#AAD270)"/>
    <s v="Android"/>
    <s v="AA"/>
    <s v="2.5.8"/>
    <s v="11.2.5.8.1"/>
    <s v="2 - Serious"/>
    <s v="Blind;Low Vision;Mobility"/>
    <s v="Touch target"/>
    <m/>
    <s v="[33,2202][990,2315]"/>
    <s v="https://drive.google.com/file/d/17AgvuGtIZFZ6MFyIEpxdlxWhT1iVb_Jn/view?usp=drive_link"/>
    <s v="Privata spedisci.txt"/>
    <s v="#15"/>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70)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7AgvuGtIZFZ6MFyIEpxdlxWhT1iVb_Jn/view?usp=drive_link con selettore: _x000a_[33,2202][990,231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7"/>
    <s v="S004 Spedisci (IndaBox Spedizione Pacchi)"/>
    <s v="AAD271"/>
    <s v="(#AAD271)"/>
    <s v="Android"/>
    <s v="AA"/>
    <s v="1.4.3"/>
    <s v="11.1.4.3.1"/>
    <s v="2 - Serious"/>
    <s v="Colorblindness;Low Vision"/>
    <s v="Contrasto del testo"/>
    <m/>
    <s v="[613,95][937,142]"/>
    <s v="https://drive.google.com/file/d/1W3DKaBilsmBcspL6Kv380Yy8q61iXZBh/view?usp=drive_link"/>
    <s v="Privata spedizione 2.txt"/>
    <s v="#1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7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W3DKaBilsmBcspL6Kv380Yy8q61iXZBh/view?usp=drive_link con selettore: _x000a_[613,95][937,14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W3DKaBilsmBcspL6Kv380Yy8q61iXZBh/view?usp=drive_link con selettore: [613,95][937,142]"/>
    <s v="5126: "/>
    <s v="5126: Usa colori con un contrasto minimo di 4.5:1 per il testo normale e 3:1 per il testo grande. Controlla con strumenti come WebAIM o il contrast checker di Material Design."/>
    <m/>
  </r>
  <r>
    <x v="7"/>
    <s v="S004 Spedisci (IndaBox Spedizione Pacchi)"/>
    <s v="AAD272"/>
    <s v="(#AAD272)"/>
    <s v="Android"/>
    <s v="AA"/>
    <s v="1.4.3"/>
    <s v="11.1.4.3.1"/>
    <s v="2 - Serious"/>
    <s v="Colorblindness;Low Vision"/>
    <s v="Contrasto del testo"/>
    <m/>
    <s v="[33,249][555,313]"/>
    <s v="https://drive.google.com/file/d/1OBGq6ke4bE162mlaHQbkQltsOaNJ-71s/view?usp=drive_link"/>
    <s v="Privata spedizione 3.txt"/>
    <s v="#1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7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OBGq6ke4bE162mlaHQbkQltsOaNJ-71s/view?usp=drive_link con selettore: _x000a_[33,249][555,31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OBGq6ke4bE162mlaHQbkQltsOaNJ-71s/view?usp=drive_link con selettore: [33,249][555,313]"/>
    <s v="5126: "/>
    <s v="5126: Usa colori con un contrasto minimo di 4.5:1 per il testo normale e 3:1 per il testo grande. Controlla con strumenti come WebAIM o il contrast checker di Material Design."/>
    <m/>
  </r>
  <r>
    <x v="7"/>
    <s v="S004 Spedisci (IndaBox Spedizione Pacchi)"/>
    <s v="AAD273"/>
    <s v="(#AAD273)"/>
    <s v="Android"/>
    <s v="AA"/>
    <s v="1.4.3"/>
    <s v="11.1.4.3.1"/>
    <s v="2 - Serious"/>
    <s v="Colorblindness;Low Vision"/>
    <s v="Contrasto del testo"/>
    <m/>
    <s v="[33,365][539,428]"/>
    <s v="https://drive.google.com/file/d/1OBGq6ke4bE162mlaHQbkQltsOaNJ-71s/view?usp=drive_link"/>
    <s v="Privata spedizione 3.txt"/>
    <s v="#1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7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OBGq6ke4bE162mlaHQbkQltsOaNJ-71s/view?usp=drive_link con selettore: _x000a_[33,365][539,42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OBGq6ke4bE162mlaHQbkQltsOaNJ-71s/view?usp=drive_link con selettore: [33,365][539,428]"/>
    <s v="5126: "/>
    <s v="5126: Usa colori con un contrasto minimo di 4.5:1 per il testo normale e 3:1 per il testo grande. Controlla con strumenti come WebAIM o il contrast checker di Material Design."/>
    <m/>
  </r>
  <r>
    <x v="7"/>
    <s v="S004 Spedisci (IndaBox Spedizione Pacchi)"/>
    <s v="AAD274"/>
    <s v="(#AAD274)"/>
    <s v="Android"/>
    <s v="AA"/>
    <s v="1.4.3"/>
    <s v="11.1.4.3.1"/>
    <s v="2 - Serious"/>
    <s v="Colorblindness;Low Vision"/>
    <s v="Contrasto del testo"/>
    <m/>
    <s v="[1006,417][1036,483]"/>
    <s v="https://drive.google.com/file/d/1OBGq6ke4bE162mlaHQbkQltsOaNJ-71s/view?usp=drive_link"/>
    <s v="Privata spedizione 3.txt"/>
    <s v="#1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27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OBGq6ke4bE162mlaHQbkQltsOaNJ-71s/view?usp=drive_link con selettore: _x000a_[1006,417][1036,48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OBGq6ke4bE162mlaHQbkQltsOaNJ-71s/view?usp=drive_link con selettore: [1006,417][1036,483]"/>
    <s v="5126: "/>
    <s v="5126: Usa colori con un contrasto minimo di 4.5:1 per il testo normale e 3:1 per il testo grande. Controlla con strumenti come WebAIM o il contrast checker di Material Design."/>
    <m/>
  </r>
  <r>
    <x v="7"/>
    <s v="S004 Spedisci (IndaBox Spedizione Pacchi)"/>
    <s v="AAD275"/>
    <s v="(#AAD275)"/>
    <s v="Android"/>
    <s v="AA"/>
    <s v="1.4.3"/>
    <s v="11.1.4.3.1"/>
    <s v="2 - Serious"/>
    <s v="Colorblindness;Low Vision"/>
    <s v="Contrasto del testo"/>
    <m/>
    <s v="[33,590][1045,731]"/>
    <s v="https://drive.google.com/file/d/1OBGq6ke4bE162mlaHQbkQltsOaNJ-71s/view?usp=drive_link"/>
    <s v="Privata spedizione 3.txt"/>
    <s v="#1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7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OBGq6ke4bE162mlaHQbkQltsOaNJ-71s/view?usp=drive_link con selettore: _x000a_[33,590][1045,7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OBGq6ke4bE162mlaHQbkQltsOaNJ-71s/view?usp=drive_link con selettore: [33,590][1045,731]"/>
    <s v="5126: "/>
    <s v="5126: Usa colori con un contrasto minimo di 4.5:1 per il testo normale e 3:1 per il testo grande. Controlla con strumenti come WebAIM o il contrast checker di Material Design."/>
    <m/>
  </r>
  <r>
    <x v="7"/>
    <s v="S004 Spedisci (IndaBox Spedizione Pacchi)"/>
    <s v="AAD276"/>
    <s v="(#AAD276)"/>
    <s v="Android"/>
    <s v="AA"/>
    <s v="1.4.3"/>
    <s v="11.1.4.3.1"/>
    <s v="2 - Serious"/>
    <s v="Colorblindness;Low Vision"/>
    <s v="Contrasto del testo"/>
    <m/>
    <s v="[33,755][1045,794]"/>
    <s v="https://drive.google.com/file/d/1OBGq6ke4bE162mlaHQbkQltsOaNJ-71s/view?usp=drive_link"/>
    <s v="Privata spedizione 3.txt"/>
    <s v="#1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7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OBGq6ke4bE162mlaHQbkQltsOaNJ-71s/view?usp=drive_link con selettore: _x000a_[33,755][1045,79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OBGq6ke4bE162mlaHQbkQltsOaNJ-71s/view?usp=drive_link con selettore: [33,755][1045,794]"/>
    <s v="5126: "/>
    <s v="5126: Usa colori con un contrasto minimo di 4.5:1 per il testo normale e 3:1 per il testo grande. Controlla con strumenti come WebAIM o il contrast checker di Material Design."/>
    <m/>
  </r>
  <r>
    <x v="7"/>
    <s v="S004 Spedisci (IndaBox Spedizione Pacchi)"/>
    <s v="AAD277"/>
    <s v="(#AAD277)"/>
    <s v="Android"/>
    <s v="AA"/>
    <s v="1.4.3"/>
    <s v="11.1.4.3.1"/>
    <s v="2 - Serious"/>
    <s v="Colorblindness;Low Vision"/>
    <s v="Contrasto del testo"/>
    <m/>
    <s v="[566,830][1017,942]"/>
    <s v="https://drive.google.com/file/d/1OBGq6ke4bE162mlaHQbkQltsOaNJ-71s/view?usp=drive_link"/>
    <s v="Privata spedizione 3.txt"/>
    <s v="#1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7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OBGq6ke4bE162mlaHQbkQltsOaNJ-71s/view?usp=drive_link con selettore: _x000a_[566,830][1017,94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OBGq6ke4bE162mlaHQbkQltsOaNJ-71s/view?usp=drive_link con selettore: [566,830][1017,942]"/>
    <s v="5126: "/>
    <s v="5126: Usa colori con un contrasto minimo di 4.5:1 per il testo normale e 3:1 per il testo grande. Controlla con strumenti come WebAIM o il contrast checker di Material Design."/>
    <m/>
  </r>
  <r>
    <x v="7"/>
    <s v="S004 Spedisci (IndaBox Spedizione Pacchi)"/>
    <s v="AAD278"/>
    <s v="(#AAD278)"/>
    <s v="Android"/>
    <s v="AA"/>
    <s v="1.4.3"/>
    <s v="11.1.4.3.1"/>
    <s v="2 - Serious"/>
    <s v="Colorblindness;Low Vision"/>
    <s v="Contrasto del testo"/>
    <m/>
    <s v="[244,989][836,1052]"/>
    <s v="https://drive.google.com/file/d/1OBGq6ke4bE162mlaHQbkQltsOaNJ-71s/view?usp=drive_link"/>
    <s v="Privata spedizione 3.txt"/>
    <s v="#1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7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OBGq6ke4bE162mlaHQbkQltsOaNJ-71s/view?usp=drive_link con selettore: _x000a_[244,989][836,105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OBGq6ke4bE162mlaHQbkQltsOaNJ-71s/view?usp=drive_link con selettore: [244,989][836,1052]"/>
    <s v="5126: "/>
    <s v="5126: Usa colori con un contrasto minimo di 4.5:1 per il testo normale e 3:1 per il testo grande. Controlla con strumenti come WebAIM o il contrast checker di Material Design."/>
    <m/>
  </r>
  <r>
    <x v="7"/>
    <s v="S004 Spedisci (IndaBox Spedizione Pacchi)"/>
    <s v="AAD279"/>
    <s v="(#AAD279)"/>
    <s v="Android"/>
    <s v="AA"/>
    <s v="1.4.3"/>
    <s v="11.1.4.3.1"/>
    <s v="2 - Serious"/>
    <s v="Colorblindness;Low Vision"/>
    <s v="Contrasto del testo"/>
    <m/>
    <s v="[165,1129][195,1160]"/>
    <s v="https://drive.google.com/file/d/1OBGq6ke4bE162mlaHQbkQltsOaNJ-71s/view?usp=drive_link"/>
    <s v="Privata spedizione 3.txt"/>
    <s v="#1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7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OBGq6ke4bE162mlaHQbkQltsOaNJ-71s/view?usp=drive_link con selettore: _x000a_[165,1129][195,116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OBGq6ke4bE162mlaHQbkQltsOaNJ-71s/view?usp=drive_link con selettore: [165,1129][195,1160]"/>
    <s v="5126: "/>
    <s v="5126: Usa colori con un contrasto minimo di 4.5:1 per il testo normale e 3:1 per il testo grande. Controlla con strumenti come WebAIM o il contrast checker di Material Design."/>
    <m/>
  </r>
  <r>
    <x v="7"/>
    <s v="S004 Spedisci (IndaBox Spedizione Pacchi)"/>
    <s v="AAD280"/>
    <s v="(#AAD280)"/>
    <s v="Android"/>
    <s v="AA"/>
    <s v="1.4.3"/>
    <s v="11.1.4.3.1"/>
    <s v="2 - Serious"/>
    <s v="Colorblindness;Low Vision"/>
    <s v="Contrasto del testo"/>
    <m/>
    <s v="[717,1129][748,1160]"/>
    <s v="https://drive.google.com/file/d/1OBGq6ke4bE162mlaHQbkQltsOaNJ-71s/view?usp=drive_link"/>
    <s v="Privata spedizione 3.txt"/>
    <s v="#1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8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OBGq6ke4bE162mlaHQbkQltsOaNJ-71s/view?usp=drive_link con selettore: _x000a_[717,1129][748,116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OBGq6ke4bE162mlaHQbkQltsOaNJ-71s/view?usp=drive_link con selettore: [717,1129][748,1160]"/>
    <s v="5126: "/>
    <s v="5126: Usa colori con un contrasto minimo di 4.5:1 per il testo normale e 3:1 per il testo grande. Controlla con strumenti come WebAIM o il contrast checker di Material Design."/>
    <m/>
  </r>
  <r>
    <x v="7"/>
    <s v="S004 Spedisci (IndaBox Spedizione Pacchi)"/>
    <s v="AAD281"/>
    <s v="(#AAD281)"/>
    <s v="Android"/>
    <s v="AA"/>
    <s v="1.4.3"/>
    <s v="11.1.4.3.1"/>
    <s v="2 - Serious"/>
    <s v="Colorblindness;Low Vision"/>
    <s v="Contrasto del testo"/>
    <m/>
    <s v="[214,1330][244,1360]"/>
    <s v="https://drive.google.com/file/d/1OBGq6ke4bE162mlaHQbkQltsOaNJ-71s/view?usp=drive_link"/>
    <s v="Privata spedizione 3.txt"/>
    <s v="#1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8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OBGq6ke4bE162mlaHQbkQltsOaNJ-71s/view?usp=drive_link con selettore: _x000a_[214,1330][244,136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OBGq6ke4bE162mlaHQbkQltsOaNJ-71s/view?usp=drive_link con selettore: [214,1330][244,1360]"/>
    <s v="5126: "/>
    <s v="5126: Usa colori con un contrasto minimo di 4.5:1 per il testo normale e 3:1 per il testo grande. Controlla con strumenti come WebAIM o il contrast checker di Material Design."/>
    <m/>
  </r>
  <r>
    <x v="7"/>
    <s v="S004 Spedisci (IndaBox Spedizione Pacchi)"/>
    <s v="AAD282"/>
    <s v="(#AAD282)"/>
    <s v="Android"/>
    <s v="AA"/>
    <s v="1.4.3"/>
    <s v="11.1.4.3.1"/>
    <s v="2 - Serious"/>
    <s v="Colorblindness;Low Vision"/>
    <s v="Contrasto del testo"/>
    <m/>
    <s v="[352,1528][385,1561]"/>
    <s v="https://drive.google.com/file/d/1OBGq6ke4bE162mlaHQbkQltsOaNJ-71s/view?usp=drive_link"/>
    <s v="Privata spedizione 3.txt"/>
    <s v="#1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8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OBGq6ke4bE162mlaHQbkQltsOaNJ-71s/view?usp=drive_link con selettore: _x000a_[352,1528][385,156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OBGq6ke4bE162mlaHQbkQltsOaNJ-71s/view?usp=drive_link con selettore: [352,1528][385,1561]"/>
    <s v="5126: "/>
    <s v="5126: Usa colori con un contrasto minimo di 4.5:1 per il testo normale e 3:1 per il testo grande. Controlla con strumenti come WebAIM o il contrast checker di Material Design."/>
    <m/>
  </r>
  <r>
    <x v="7"/>
    <s v="S004 Spedisci (IndaBox Spedizione Pacchi)"/>
    <s v="AAD283"/>
    <s v="(#AAD283)"/>
    <s v="Android"/>
    <s v="AA"/>
    <s v="1.4.3"/>
    <s v="11.1.4.3.1"/>
    <s v="2 - Serious"/>
    <s v="Colorblindness;Low Vision"/>
    <s v="Contrasto del testo"/>
    <m/>
    <s v="[209,1930][239,1960]"/>
    <s v="https://drive.google.com/file/d/1OBGq6ke4bE162mlaHQbkQltsOaNJ-71s/view?usp=drive_link"/>
    <s v="Privata spedizione 3.txt"/>
    <s v="#1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8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OBGq6ke4bE162mlaHQbkQltsOaNJ-71s/view?usp=drive_link con selettore: _x000a_[209,1930][239,196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OBGq6ke4bE162mlaHQbkQltsOaNJ-71s/view?usp=drive_link con selettore: [209,1930][239,1960]"/>
    <s v="5126: "/>
    <s v="5126: Usa colori con un contrasto minimo di 4.5:1 per il testo normale e 3:1 per il testo grande. Controlla con strumenti come WebAIM o il contrast checker di Material Design."/>
    <m/>
  </r>
  <r>
    <x v="7"/>
    <s v="S004 Spedisci (IndaBox Spedizione Pacchi)"/>
    <s v="AAD284"/>
    <s v="(#AAD284)"/>
    <s v="Android"/>
    <s v="AA"/>
    <s v="1.4.3"/>
    <s v="11.1.4.3.1"/>
    <s v="2 - Serious"/>
    <s v="Colorblindness;Low Vision"/>
    <s v="Contrasto del testo"/>
    <m/>
    <s v="[610,1930][643,1960]"/>
    <s v="https://drive.google.com/file/d/1OBGq6ke4bE162mlaHQbkQltsOaNJ-71s/view?usp=drive_link"/>
    <s v="Privata spedizione 3.txt"/>
    <s v="#1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8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OBGq6ke4bE162mlaHQbkQltsOaNJ-71s/view?usp=drive_link con selettore: _x000a_[610,1930][643,196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OBGq6ke4bE162mlaHQbkQltsOaNJ-71s/view?usp=drive_link con selettore: [610,1930][643,1960]"/>
    <s v="5126: "/>
    <s v="5126: Usa colori con un contrasto minimo di 4.5:1 per il testo normale e 3:1 per il testo grande. Controlla con strumenti come WebAIM o il contrast checker di Material Design."/>
    <m/>
  </r>
  <r>
    <x v="8"/>
    <s v="S004 Spedisci (IndaBox Spedizione Pacchi)"/>
    <s v="AAD285"/>
    <s v="(#AAD285)"/>
    <s v="Android"/>
    <s v="AA"/>
    <s v="2.5.8"/>
    <s v="11.2.5.8.1"/>
    <s v="2 - Serious"/>
    <s v="Blind;Low Vision;Mobility"/>
    <s v="Touch target"/>
    <m/>
    <s v="[536,365][583,428]"/>
    <s v="https://drive.google.com/file/d/1OBGq6ke4bE162mlaHQbkQltsOaNJ-71s/view?usp=drive_link"/>
    <s v="Privata spedizione 3.txt"/>
    <s v="#17"/>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85)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OBGq6ke4bE162mlaHQbkQltsOaNJ-71s/view?usp=drive_link con selettore: _x000a_[536,365][583,42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86"/>
    <s v="(#AAD286)"/>
    <s v="Android"/>
    <s v="AA"/>
    <s v="2.5.8"/>
    <s v="11.2.5.8.1"/>
    <s v="2 - Serious"/>
    <s v="Blind;Low Vision;Mobility"/>
    <s v="Touch target"/>
    <m/>
    <s v="[1042,417][1072,483]"/>
    <s v="https://drive.google.com/file/d/1OBGq6ke4bE162mlaHQbkQltsOaNJ-71s/view?usp=drive_link"/>
    <s v="Privata spedizione 3.txt"/>
    <s v="#17"/>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86)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OBGq6ke4bE162mlaHQbkQltsOaNJ-71s/view?usp=drive_link con selettore: _x000a_[1042,417][1072,48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87"/>
    <s v="(#AAD287)"/>
    <s v="Android"/>
    <s v="AA"/>
    <s v="2.5.8"/>
    <s v="11.2.5.8.1"/>
    <s v="2 - Serious"/>
    <s v="Blind;Low Vision;Mobility"/>
    <s v="Touch target"/>
    <m/>
    <s v="[1006,417][1036,483]"/>
    <s v="https://drive.google.com/file/d/1OBGq6ke4bE162mlaHQbkQltsOaNJ-71s/view?usp=drive_link"/>
    <s v="Privata spedizione 3.txt"/>
    <s v="#17"/>
    <s v="Accessibility Scanner"/>
    <m/>
    <s v="https://support.google.com/accessibility/android/answer/7101858?sjid=12879261749095892834-EU"/>
    <s v="Aumenta le dimensioni minime degli elementi cliccabili o aggiungi padding/click area extra invisibile per raggiungere la dimensione minima."/>
    <n v="2"/>
    <s v="S004 Spedisci (IndaBox Spedizione Pacchi)"/>
    <m/>
    <s v="2 - Serious"/>
    <s v="APP INDABOX ANDROID - 11.2.5.8.1 Dimensione dell'obiettivo (minimo) - S004 Spedisci (IndaBox Spedizione Pacchi)"/>
    <s v="APP INDABOX ANDROID - 11.2.5.8.1 Dimensione dell'obiettivo (minimo) - S004 Spedisci (IndaBox Spedizione Pacchi) (#AAD287)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OBGq6ke4bE162mlaHQbkQltsOaNJ-71s/view?usp=drive_link con selettore: _x000a_[1006,417][1036,48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88"/>
    <s v="(#AAD288)"/>
    <s v="Android"/>
    <s v="AA"/>
    <s v="2.5.8"/>
    <s v="11.2.5.8.1"/>
    <s v="2 - Serious"/>
    <s v="Blind;Low Vision;Mobility"/>
    <s v="Touch target"/>
    <m/>
    <s v="[165,1110][195,1168]"/>
    <s v="https://drive.google.com/file/d/1OBGq6ke4bE162mlaHQbkQltsOaNJ-71s/view?usp=drive_link"/>
    <s v="Privata spedizione 3.txt"/>
    <s v="#17"/>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88)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OBGq6ke4bE162mlaHQbkQltsOaNJ-71s/view?usp=drive_link con selettore: _x000a_[165,1110][195,116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89"/>
    <s v="(#AAD289)"/>
    <s v="Android"/>
    <s v="AA"/>
    <s v="2.5.8"/>
    <s v="11.2.5.8.1"/>
    <s v="2 - Serious"/>
    <s v="Blind;Low Vision;Mobility"/>
    <s v="Touch target"/>
    <m/>
    <s v="[717,1110][748,1168]"/>
    <s v="https://drive.google.com/file/d/1OBGq6ke4bE162mlaHQbkQltsOaNJ-71s/view?usp=drive_link"/>
    <s v="Privata spedizione 3.txt"/>
    <s v="#17"/>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89)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OBGq6ke4bE162mlaHQbkQltsOaNJ-71s/view?usp=drive_link con selettore: _x000a_[717,1110][748,116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90"/>
    <s v="(#AAD290)"/>
    <s v="Android"/>
    <s v="AA"/>
    <s v="2.5.8"/>
    <s v="11.2.5.8.1"/>
    <s v="2 - Serious"/>
    <s v="Blind;Low Vision;Mobility"/>
    <s v="Touch target"/>
    <m/>
    <s v="[214,1311][244,1369]"/>
    <s v="https://drive.google.com/file/d/1OBGq6ke4bE162mlaHQbkQltsOaNJ-71s/view?usp=drive_link"/>
    <s v="Privata spedizione 3.txt"/>
    <s v="#17"/>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90)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OBGq6ke4bE162mlaHQbkQltsOaNJ-71s/view?usp=drive_link con selettore: _x000a_[214,1311][244,136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91"/>
    <s v="(#AAD291)"/>
    <s v="Android"/>
    <s v="AA"/>
    <s v="2.5.8"/>
    <s v="11.2.5.8.1"/>
    <s v="2 - Serious"/>
    <s v="Blind;Low Vision;Mobility"/>
    <s v="Touch target"/>
    <m/>
    <s v="[352,1512][385,1569]"/>
    <s v="https://drive.google.com/file/d/1OBGq6ke4bE162mlaHQbkQltsOaNJ-71s/view?usp=drive_link"/>
    <s v="Privata spedizione 3.txt"/>
    <s v="#17"/>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91)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OBGq6ke4bE162mlaHQbkQltsOaNJ-71s/view?usp=drive_link con selettore: _x000a_[352,1512][385,156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92"/>
    <s v="(#AAD292)"/>
    <s v="Android"/>
    <s v="AA"/>
    <s v="2.5.8"/>
    <s v="11.2.5.8.1"/>
    <s v="2 - Serious"/>
    <s v="Blind;Low Vision;Mobility"/>
    <s v="Touch target"/>
    <m/>
    <s v="[209,1910][239,1968]"/>
    <s v="https://drive.google.com/file/d/1OBGq6ke4bE162mlaHQbkQltsOaNJ-71s/view?usp=drive_link"/>
    <s v="Privata spedizione 3.txt"/>
    <s v="#17"/>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92)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OBGq6ke4bE162mlaHQbkQltsOaNJ-71s/view?usp=drive_link con selettore: _x000a_[209,1910][239,196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93"/>
    <s v="(#AAD293)"/>
    <s v="Android"/>
    <s v="AA"/>
    <s v="2.5.8"/>
    <s v="11.2.5.8.1"/>
    <s v="2 - Serious"/>
    <s v="Blind;Low Vision;Mobility"/>
    <s v="Touch target"/>
    <m/>
    <s v="[610,1910][643,1968]"/>
    <s v="https://drive.google.com/file/d/1OBGq6ke4bE162mlaHQbkQltsOaNJ-71s/view?usp=drive_link"/>
    <s v="Privata spedizione 3.txt"/>
    <s v="#17"/>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293)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OBGq6ke4bE162mlaHQbkQltsOaNJ-71s/view?usp=drive_link con selettore: _x000a_[610,1910][643,196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7"/>
    <s v="S004 Spedisci (IndaBox Spedizione Pacchi)"/>
    <s v="AAD294"/>
    <s v="(#AAD294)"/>
    <s v="Android"/>
    <s v="AA"/>
    <s v="1.4.3"/>
    <s v="11.1.4.3.1"/>
    <s v="2 - Serious"/>
    <s v="Colorblindness;Low Vision"/>
    <s v="Contrasto del testo"/>
    <m/>
    <s v="[143,370][426,417]"/>
    <s v="https://drive.google.com/file/d/15xgzh6YShjVMJsLZ_7U_FYY9Es7ZSPyc/view?usp=drive_link"/>
    <s v="Privata spedizione 4.txt"/>
    <s v="#1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29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5xgzh6YShjVMJsLZ_7U_FYY9Es7ZSPyc/view?usp=drive_link con selettore: _x000a_[143,370][426,41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5xgzh6YShjVMJsLZ_7U_FYY9Es7ZSPyc/view?usp=drive_link con selettore: [143,370][426,417]"/>
    <s v="5126: "/>
    <s v="5126: Usa colori con un contrasto minimo di 4.5:1 per il testo normale e 3:1 per il testo grande. Controlla con strumenti come WebAIM o il contrast checker di Material Design."/>
    <m/>
  </r>
  <r>
    <x v="7"/>
    <s v="S004 Spedisci (IndaBox Spedizione Pacchi)"/>
    <s v="AAD295"/>
    <s v="(#AAD295)"/>
    <s v="Android"/>
    <s v="AA"/>
    <s v="1.4.3"/>
    <s v="11.1.4.3.1"/>
    <s v="2 - Serious"/>
    <s v="Colorblindness;Low Vision"/>
    <s v="Contrasto del testo"/>
    <m/>
    <s v="[613,370][937,417]"/>
    <s v="https://drive.google.com/file/d/15xgzh6YShjVMJsLZ_7U_FYY9Es7ZSPyc/view?usp=drive_link"/>
    <s v="Privata spedizione 4.txt"/>
    <s v="#1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4 Spedisci (IndaBox Spedizione Pacchi)"/>
    <m/>
    <s v="2 - Serious"/>
    <s v="APP INDABOX ANDROID - 11.1.4.3.1 Contrasto (minimo) - S004 Spedisci (IndaBox Spedizione Pacchi)"/>
    <s v="APP INDABOX ANDROID - 11.1.4.3.1 Contrasto (minimo) - S004 Spedisci (IndaBox Spedizione Pacchi) (#AAD29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5xgzh6YShjVMJsLZ_7U_FYY9Es7ZSPyc/view?usp=drive_link con selettore: _x000a_[613,370][937,41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5xgzh6YShjVMJsLZ_7U_FYY9Es7ZSPyc/view?usp=drive_link con selettore: [613,370][937,417]"/>
    <s v="5126: "/>
    <s v="5126: Usa colori con un contrasto minimo di 4.5:1 per il testo normale e 3:1 per il testo grande. Controlla con strumenti come WebAIM o il contrast checker di Material Design."/>
    <m/>
  </r>
  <r>
    <x v="7"/>
    <s v="S004 Spedisci (IndaBox Spedizione Pacchi)"/>
    <s v="AAD296"/>
    <s v="(#AAD296)"/>
    <s v="Android"/>
    <s v="AA"/>
    <s v="1.4.3"/>
    <s v="11.1.4.3.1"/>
    <s v="2 - Serious"/>
    <s v="Colorblindness;Low Vision"/>
    <s v="Contrasto del testo"/>
    <m/>
    <s v="[629,1294][665,1341]"/>
    <s v="https://drive.google.com/file/d/15xgzh6YShjVMJsLZ_7U_FYY9Es7ZSPyc/view?usp=drive_link"/>
    <s v="Privata spedizione 4.txt"/>
    <s v="#1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9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5xgzh6YShjVMJsLZ_7U_FYY9Es7ZSPyc/view?usp=drive_link con selettore: _x000a_[629,1294][665,134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5xgzh6YShjVMJsLZ_7U_FYY9Es7ZSPyc/view?usp=drive_link con selettore: [629,1294][665,1341]"/>
    <s v="5126: "/>
    <s v="5126: Usa colori con un contrasto minimo di 4.5:1 per il testo normale e 3:1 per il testo grande. Controlla con strumenti come WebAIM o il contrast checker di Material Design."/>
    <m/>
  </r>
  <r>
    <x v="7"/>
    <s v="S004 Spedisci (IndaBox Spedizione Pacchi)"/>
    <s v="AAD297"/>
    <s v="(#AAD297)"/>
    <s v="Android"/>
    <s v="AA"/>
    <s v="1.4.3"/>
    <s v="11.1.4.3.1"/>
    <s v="2 - Serious"/>
    <s v="Colorblindness;Low Vision"/>
    <s v="Contrasto del testo"/>
    <m/>
    <s v="[338,1622][371,1655]"/>
    <s v="https://drive.google.com/file/d/15xgzh6YShjVMJsLZ_7U_FYY9Es7ZSPyc/view?usp=drive_link"/>
    <s v="Privata spedizione 4.txt"/>
    <s v="#1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9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5xgzh6YShjVMJsLZ_7U_FYY9Es7ZSPyc/view?usp=drive_link con selettore: _x000a_[338,1622][371,165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5xgzh6YShjVMJsLZ_7U_FYY9Es7ZSPyc/view?usp=drive_link con selettore: [338,1622][371,1655]"/>
    <s v="5126: "/>
    <s v="5126: Usa colori con un contrasto minimo di 4.5:1 per il testo normale e 3:1 per il testo grande. Controlla con strumenti come WebAIM o il contrast checker di Material Design."/>
    <m/>
  </r>
  <r>
    <x v="7"/>
    <s v="S004 Spedisci (IndaBox Spedizione Pacchi)"/>
    <s v="AAD298"/>
    <s v="(#AAD298)"/>
    <s v="Android"/>
    <s v="AA"/>
    <s v="1.4.3"/>
    <s v="11.1.4.3.1"/>
    <s v="2 - Serious"/>
    <s v="Colorblindness;Low Vision"/>
    <s v="Contrasto del testo"/>
    <m/>
    <s v="[368,1613][761,1660]"/>
    <s v="https://drive.google.com/file/d/15xgzh6YShjVMJsLZ_7U_FYY9Es7ZSPyc/view?usp=drive_link"/>
    <s v="Privata spedizione 4.txt"/>
    <s v="#1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9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5xgzh6YShjVMJsLZ_7U_FYY9Es7ZSPyc/view?usp=drive_link con selettore: _x000a_[368,1613][761,166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5xgzh6YShjVMJsLZ_7U_FYY9Es7ZSPyc/view?usp=drive_link con selettore: [368,1613][761,1660]"/>
    <s v="5126: "/>
    <s v="5126: Usa colori con un contrasto minimo di 4.5:1 per il testo normale e 3:1 per il testo grande. Controlla con strumenti come WebAIM o il contrast checker di Material Design."/>
    <m/>
  </r>
  <r>
    <x v="7"/>
    <s v="S004 Spedisci (IndaBox Spedizione Pacchi)"/>
    <s v="AAD299"/>
    <s v="(#AAD299)"/>
    <s v="Android"/>
    <s v="AA"/>
    <s v="1.4.3"/>
    <s v="11.1.4.3.1"/>
    <s v="2 - Serious"/>
    <s v="Colorblindness;Low Vision"/>
    <s v="Contrasto del testo"/>
    <m/>
    <s v="[484,1795][618,1930]"/>
    <s v="https://drive.google.com/file/d/15xgzh6YShjVMJsLZ_7U_FYY9Es7ZSPyc/view?usp=drive_link"/>
    <s v="Privata spedizione 4.txt"/>
    <s v="#1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29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5xgzh6YShjVMJsLZ_7U_FYY9Es7ZSPyc/view?usp=drive_link con selettore: _x000a_[484,1795][618,193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5xgzh6YShjVMJsLZ_7U_FYY9Es7ZSPyc/view?usp=drive_link con selettore: [484,1795][618,1930]"/>
    <s v="5126: "/>
    <s v="5126: Usa colori con un contrasto minimo di 4.5:1 per il testo normale e 3:1 per il testo grande. Controlla con strumenti come WebAIM o il contrast checker di Material Design."/>
    <m/>
  </r>
  <r>
    <x v="7"/>
    <s v="S004 Spedisci (IndaBox Spedizione Pacchi)"/>
    <s v="AAD300"/>
    <s v="(#AAD300)"/>
    <s v="Android"/>
    <s v="AA"/>
    <s v="1.4.3"/>
    <s v="11.1.4.3.1"/>
    <s v="2 - Serious"/>
    <s v="Colorblindness;Low Vision"/>
    <s v="Contrasto del testo"/>
    <m/>
    <s v="[148,1979][302,2042]"/>
    <s v="https://drive.google.com/file/d/15xgzh6YShjVMJsLZ_7U_FYY9Es7ZSPyc/view?usp=drive_link"/>
    <s v="Privata spedizione 4.txt"/>
    <s v="#1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0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5xgzh6YShjVMJsLZ_7U_FYY9Es7ZSPyc/view?usp=drive_link con selettore: _x000a_[148,1979][302,204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5xgzh6YShjVMJsLZ_7U_FYY9Es7ZSPyc/view?usp=drive_link con selettore: [148,1979][302,2042]"/>
    <s v="5126: "/>
    <s v="5126: Usa colori con un contrasto minimo di 4.5:1 per il testo normale e 3:1 per il testo grande. Controlla con strumenti come WebAIM o il contrast checker di Material Design."/>
    <m/>
  </r>
  <r>
    <x v="7"/>
    <s v="S004 Spedisci (IndaBox Spedizione Pacchi)"/>
    <s v="AAD301"/>
    <s v="(#AAD301)"/>
    <s v="Android"/>
    <s v="AA"/>
    <s v="1.4.3"/>
    <s v="11.1.4.3.1"/>
    <s v="2 - Serious"/>
    <s v="Colorblindness;Low Vision"/>
    <s v="Contrasto del testo"/>
    <m/>
    <s v="[464,1979][951,2042]"/>
    <s v="https://drive.google.com/file/d/15xgzh6YShjVMJsLZ_7U_FYY9Es7ZSPyc/view?usp=drive_link"/>
    <s v="Privata spedizione 4.txt"/>
    <s v="#1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0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5xgzh6YShjVMJsLZ_7U_FYY9Es7ZSPyc/view?usp=drive_link con selettore: _x000a_[464,1979][951,204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5xgzh6YShjVMJsLZ_7U_FYY9Es7ZSPyc/view?usp=drive_link con selettore: [464,1979][951,2042]"/>
    <s v="5126: "/>
    <s v="5126: Usa colori con un contrasto minimo di 4.5:1 per il testo normale e 3:1 per il testo grande. Controlla con strumenti come WebAIM o il contrast checker di Material Design."/>
    <m/>
  </r>
  <r>
    <x v="7"/>
    <s v="S004 Spedisci (IndaBox Spedizione Pacchi)"/>
    <s v="AAD302"/>
    <s v="(#AAD302)"/>
    <s v="Android"/>
    <s v="AA"/>
    <s v="1.4.3"/>
    <s v="11.1.4.3.1"/>
    <s v="2 - Serious"/>
    <s v="Colorblindness;Low Vision"/>
    <s v="Contrasto del testo"/>
    <m/>
    <s v="[99,2037][1001,2084]"/>
    <s v="https://drive.google.com/file/d/15xgzh6YShjVMJsLZ_7U_FYY9Es7ZSPyc/view?usp=drive_link"/>
    <s v="Privata spedizione 4.txt"/>
    <s v="#1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0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5xgzh6YShjVMJsLZ_7U_FYY9Es7ZSPyc/view?usp=drive_link con selettore: _x000a_[99,2037][1001,208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5xgzh6YShjVMJsLZ_7U_FYY9Es7ZSPyc/view?usp=drive_link con selettore: [99,2037][1001,2084]"/>
    <s v="5126: "/>
    <s v="5126: Usa colori con un contrasto minimo di 4.5:1 per il testo normale e 3:1 per il testo grande. Controlla con strumenti come WebAIM o il contrast checker di Material Design."/>
    <m/>
  </r>
  <r>
    <x v="8"/>
    <s v="S004 Spedisci (IndaBox Spedizione Pacchi)"/>
    <s v="AAD303"/>
    <s v="(#AAD303)"/>
    <s v="Android"/>
    <s v="AA"/>
    <s v="2.5.8"/>
    <s v="11.2.5.8.1"/>
    <s v="2 - Serious"/>
    <s v="Blind;Low Vision;Mobility"/>
    <s v="Touch target"/>
    <m/>
    <s v="[19,258][66,318]"/>
    <s v="https://drive.google.com/file/d/15xgzh6YShjVMJsLZ_7U_FYY9Es7ZSPyc/view?usp=drive_link"/>
    <s v="Privata spedizione 4.txt"/>
    <s v="#18"/>
    <s v="Accessibility Scanner"/>
    <m/>
    <s v="https://support.google.com/accessibility/android/answer/7101858?sjid=12879261749095892834-EU"/>
    <s v="Aumenta le dimensioni minime degli elementi cliccabili o aggiungi padding/click area extra invisibile per raggiungere la dimensione minima."/>
    <n v="2"/>
    <s v="S004 Spedisci (IndaBox Spedizione Pacchi)"/>
    <m/>
    <s v="2 - Serious"/>
    <s v="APP INDABOX ANDROID - 11.2.5.8.1 Dimensione dell'obiettivo (minimo) - S004 Spedisci (IndaBox Spedizione Pacchi)"/>
    <s v="APP INDABOX ANDROID - 11.2.5.8.1 Dimensione dell'obiettivo (minimo) - S004 Spedisci (IndaBox Spedizione Pacchi) (#AAD303)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5xgzh6YShjVMJsLZ_7U_FYY9Es7ZSPyc/view?usp=drive_link con selettore: _x000a_[19,258][66,31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304"/>
    <s v="(#AAD304)"/>
    <s v="Android"/>
    <s v="AA"/>
    <s v="2.5.8"/>
    <s v="11.2.5.8.1"/>
    <s v="2 - Serious"/>
    <s v="Blind;Low Vision;Mobility"/>
    <s v="Touch target"/>
    <m/>
    <s v="[629,1283][665,1347]"/>
    <s v="https://drive.google.com/file/d/15xgzh6YShjVMJsLZ_7U_FYY9Es7ZSPyc/view?usp=drive_link"/>
    <s v="Privata spedizione 4.txt"/>
    <s v="#18"/>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304)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5xgzh6YShjVMJsLZ_7U_FYY9Es7ZSPyc/view?usp=drive_link con selettore: _x000a_[629,1283][665,1347]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4"/>
    <s v="S006 Storico"/>
    <s v="AAD305"/>
    <s v="(#AAD305)"/>
    <s v="Android"/>
    <s v="AA"/>
    <s v="1.4.3"/>
    <s v="11.1.4.3.1"/>
    <s v="2 - Serious"/>
    <s v="Colorblindness;Low Vision"/>
    <s v="Contrasto del testo"/>
    <m/>
    <s v="[19,417][93,461]"/>
    <s v="https://drive.google.com/file/d/1ZfTIKnwddJpigvmG4p5993A3LbII2LZD/view?usp=drive_link"/>
    <s v="Privata storico.txt"/>
    <s v="#1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6 Storico"/>
    <m/>
    <s v="2 - Serious"/>
    <s v="APP INDABOX ANDROID - 11.1.4.3.1 Contrasto (minimo) - S006 Storico"/>
    <s v="APP INDABOX ANDROID - 11.1.4.3.1 Contrasto (minimo) - S006 Storico (#AAD305)_x000a_S006 Storico_x000a_Requisito: WCAG 1.4.3_x000a_Disabilità afflitte: Colorblindness;Low Vision_x000a_Impatto Utente: 2 - Serious_x000a__x000a_Descrizione: Contrasto del testo - _x000a__x000a_Esempio di violazione individuata sull'oggetto: _x000a_ - https://drive.google.com/file/d/1ZfTIKnwddJpigvmG4p5993A3LbII2LZD/view?usp=drive_link con selettore: _x000a_[19,417][93,46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8"/>
    <m/>
    <m/>
    <s v="5136"/>
    <s v="5136: "/>
    <s v="5136: - https://drive.google.com/file/d/1ZfTIKnwddJpigvmG4p5993A3LbII2LZD/view?usp=drive_link con selettore: [19,417][93,461]"/>
    <s v="5136: "/>
    <s v="5136: Usa colori con un contrasto minimo di 4.5:1 per il testo normale e 3:1 per il testo grande. Controlla con strumenti come WebAIM o il contrast checker di Material Design."/>
    <m/>
  </r>
  <r>
    <x v="14"/>
    <s v="S006 Storico"/>
    <s v="AAD306"/>
    <s v="(#AAD306)"/>
    <s v="Android"/>
    <s v="AA"/>
    <s v="1.4.3"/>
    <s v="11.1.4.3.1"/>
    <s v="2 - Serious"/>
    <s v="Colorblindness;Low Vision"/>
    <s v="Contrasto del testo"/>
    <m/>
    <s v="[198,417][550,461]"/>
    <s v="https://drive.google.com/file/d/1ZfTIKnwddJpigvmG4p5993A3LbII2LZD/view?usp=drive_link"/>
    <s v="Privata storico.txt"/>
    <s v="#1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6 Storico"/>
    <m/>
    <s v="2 - Serious"/>
    <s v="APP INDABOX ANDROID - 11.1.4.3.1 Contrasto (minimo) - S006 Storico"/>
    <s v="APP INDABOX ANDROID - 11.1.4.3.1 Contrasto (minimo) - S006 Storico (#AAD306)_x000a_S006 Storico_x000a_Requisito: WCAG 1.4.3_x000a_Disabilità afflitte: Colorblindness;Low Vision_x000a_Impatto Utente: 2 - Serious_x000a__x000a_Descrizione: Contrasto del testo - _x000a__x000a_Esempio di violazione individuata sull'oggetto: _x000a_ - https://drive.google.com/file/d/1ZfTIKnwddJpigvmG4p5993A3LbII2LZD/view?usp=drive_link con selettore: _x000a_[198,417][550,46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8"/>
    <m/>
    <m/>
    <s v="5136"/>
    <s v="5136: "/>
    <s v="5136: - https://drive.google.com/file/d/1ZfTIKnwddJpigvmG4p5993A3LbII2LZD/view?usp=drive_link con selettore: [198,417][550,461]"/>
    <s v="5136: "/>
    <s v="5136: Usa colori con un contrasto minimo di 4.5:1 per il testo normale e 3:1 per il testo grande. Controlla con strumenti come WebAIM o il contrast checker di Material Design."/>
    <m/>
  </r>
  <r>
    <x v="14"/>
    <s v="S006 Storico"/>
    <s v="AAD307"/>
    <s v="(#AAD307)"/>
    <s v="Android"/>
    <s v="AA"/>
    <s v="1.4.3"/>
    <s v="11.1.4.3.1"/>
    <s v="2 - Serious"/>
    <s v="Colorblindness;Low Vision"/>
    <s v="Contrasto del testo"/>
    <m/>
    <s v="[19,417][981,511]"/>
    <s v="https://drive.google.com/file/d/1ZfTIKnwddJpigvmG4p5993A3LbII2LZD/view?usp=drive_link"/>
    <s v="Privata storico.txt"/>
    <s v="#1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6 Storico"/>
    <m/>
    <s v="2 - Serious"/>
    <s v="APP INDABOX ANDROID - 11.1.4.3.1 Contrasto (minimo) - S006 Storico"/>
    <s v="APP INDABOX ANDROID - 11.1.4.3.1 Contrasto (minimo) - S006 Storico (#AAD307)_x000a_S006 Storico_x000a_Requisito: WCAG 1.4.3_x000a_Disabilità afflitte: Colorblindness;Low Vision_x000a_Impatto Utente: 2 - Serious_x000a__x000a_Descrizione: Contrasto del testo - _x000a__x000a_Esempio di violazione individuata sull'oggetto: _x000a_ - https://drive.google.com/file/d/1ZfTIKnwddJpigvmG4p5993A3LbII2LZD/view?usp=drive_link con selettore: _x000a_[19,417][981,51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8"/>
    <m/>
    <m/>
    <s v="5136"/>
    <s v="5136: "/>
    <s v="5136: - https://drive.google.com/file/d/1ZfTIKnwddJpigvmG4p5993A3LbII2LZD/view?usp=drive_link con selettore: [19,417][981,511]"/>
    <s v="5136: "/>
    <s v="5136: Usa colori con un contrasto minimo di 4.5:1 per il testo normale e 3:1 per il testo grande. Controlla con strumenti come WebAIM o il contrast checker di Material Design."/>
    <m/>
  </r>
  <r>
    <x v="14"/>
    <s v="S006 Storico"/>
    <s v="AAD308"/>
    <s v="(#AAD308)"/>
    <s v="Android"/>
    <s v="AA"/>
    <s v="1.4.3"/>
    <s v="11.1.4.3.1"/>
    <s v="2 - Serious"/>
    <s v="Colorblindness;Low Vision"/>
    <s v="Contrasto del testo"/>
    <m/>
    <s v="[22,555][269,588]"/>
    <s v="https://drive.google.com/file/d/1ZfTIKnwddJpigvmG4p5993A3LbII2LZD/view?usp=drive_link"/>
    <s v="Privata storico.txt"/>
    <s v="#1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6 Storico"/>
    <m/>
    <s v="2 - Serious"/>
    <s v="APP INDABOX ANDROID - 11.1.4.3.1 Contrasto (minimo) - S006 Storico"/>
    <s v="APP INDABOX ANDROID - 11.1.4.3.1 Contrasto (minimo) - S006 Storico (#AAD308)_x000a_S006 Storico_x000a_Requisito: WCAG 1.4.3_x000a_Disabilità afflitte: Colorblindness;Low Vision_x000a_Impatto Utente: 2 - Serious_x000a__x000a_Descrizione: Contrasto del testo - _x000a__x000a_Esempio di violazione individuata sull'oggetto: _x000a_ - https://drive.google.com/file/d/1ZfTIKnwddJpigvmG4p5993A3LbII2LZD/view?usp=drive_link con selettore: _x000a_[22,555][269,5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8"/>
    <m/>
    <m/>
    <s v="5136"/>
    <s v="5136: "/>
    <s v="5136: - https://drive.google.com/file/d/1ZfTIKnwddJpigvmG4p5993A3LbII2LZD/view?usp=drive_link con selettore: [22,555][269,588]"/>
    <s v="5136: "/>
    <s v="5136: Usa colori con un contrasto minimo di 4.5:1 per il testo normale e 3:1 per il testo grande. Controlla con strumenti come WebAIM o il contrast checker di Material Design."/>
    <m/>
  </r>
  <r>
    <x v="14"/>
    <s v="S006 Storico"/>
    <s v="AAD309"/>
    <s v="(#AAD309)"/>
    <s v="Android"/>
    <s v="AA"/>
    <s v="1.4.3"/>
    <s v="11.1.4.3.1"/>
    <s v="2 - Serious"/>
    <s v="Colorblindness;Low Vision"/>
    <s v="Contrasto del testo"/>
    <m/>
    <s v="[275,555][525,588]"/>
    <s v="https://drive.google.com/file/d/1ZfTIKnwddJpigvmG4p5993A3LbII2LZD/view?usp=drive_link"/>
    <s v="Privata storico.txt"/>
    <s v="#1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6 Storico"/>
    <m/>
    <s v="2 - Serious"/>
    <s v="APP INDABOX ANDROID - 11.1.4.3.1 Contrasto (minimo) - S006 Storico"/>
    <s v="APP INDABOX ANDROID - 11.1.4.3.1 Contrasto (minimo) - S006 Storico (#AAD309)_x000a_S006 Storico_x000a_Requisito: WCAG 1.4.3_x000a_Disabilità afflitte: Colorblindness;Low Vision_x000a_Impatto Utente: 2 - Serious_x000a__x000a_Descrizione: Contrasto del testo - _x000a__x000a_Esempio di violazione individuata sull'oggetto: _x000a_ - https://drive.google.com/file/d/1ZfTIKnwddJpigvmG4p5993A3LbII2LZD/view?usp=drive_link con selettore: _x000a_[275,555][525,5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8"/>
    <m/>
    <m/>
    <s v="5136"/>
    <s v="5136: "/>
    <s v="5136: - https://drive.google.com/file/d/1ZfTIKnwddJpigvmG4p5993A3LbII2LZD/view?usp=drive_link con selettore: [275,555][525,588]"/>
    <s v="5136: "/>
    <s v="5136: Usa colori con un contrasto minimo di 4.5:1 per il testo normale e 3:1 per il testo grande. Controlla con strumenti come WebAIM o il contrast checker di Material Design."/>
    <m/>
  </r>
  <r>
    <x v="14"/>
    <s v="S006 Storico"/>
    <s v="AAD310"/>
    <s v="(#AAD310)"/>
    <s v="Android"/>
    <s v="AA"/>
    <s v="1.4.3"/>
    <s v="11.1.4.3.1"/>
    <s v="2 - Serious"/>
    <s v="Colorblindness;Low Vision"/>
    <s v="Contrasto del testo"/>
    <m/>
    <s v="[530,555][778,588]"/>
    <s v="https://drive.google.com/file/d/1ZfTIKnwddJpigvmG4p5993A3LbII2LZD/view?usp=drive_link"/>
    <s v="Privata storico.txt"/>
    <s v="#1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6 Storico"/>
    <m/>
    <s v="2 - Serious"/>
    <s v="APP INDABOX ANDROID - 11.1.4.3.1 Contrasto (minimo) - S006 Storico"/>
    <s v="APP INDABOX ANDROID - 11.1.4.3.1 Contrasto (minimo) - S006 Storico (#AAD310)_x000a_S006 Storico_x000a_Requisito: WCAG 1.4.3_x000a_Disabilità afflitte: Colorblindness;Low Vision_x000a_Impatto Utente: 2 - Serious_x000a__x000a_Descrizione: Contrasto del testo - _x000a__x000a_Esempio di violazione individuata sull'oggetto: _x000a_ - https://drive.google.com/file/d/1ZfTIKnwddJpigvmG4p5993A3LbII2LZD/view?usp=drive_link con selettore: _x000a_[530,555][778,5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8"/>
    <m/>
    <m/>
    <s v="5136"/>
    <s v="5136: "/>
    <s v="5136: - https://drive.google.com/file/d/1ZfTIKnwddJpigvmG4p5993A3LbII2LZD/view?usp=drive_link con selettore: [530,555][778,588]"/>
    <s v="5136: "/>
    <s v="5136: Usa colori con un contrasto minimo di 4.5:1 per il testo normale e 3:1 per il testo grande. Controlla con strumenti come WebAIM o il contrast checker di Material Design."/>
    <m/>
  </r>
  <r>
    <x v="14"/>
    <s v="S006 Storico"/>
    <s v="AAD311"/>
    <s v="(#AAD311)"/>
    <s v="Android"/>
    <s v="AA"/>
    <s v="1.4.3"/>
    <s v="11.1.4.3.1"/>
    <s v="2 - Serious"/>
    <s v="Colorblindness;Low Vision"/>
    <s v="Contrasto del testo"/>
    <m/>
    <s v="[783,555][1031,588]"/>
    <s v="https://drive.google.com/file/d/1ZfTIKnwddJpigvmG4p5993A3LbII2LZD/view?usp=drive_link"/>
    <s v="Privata storico.txt"/>
    <s v="#1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6 Storico"/>
    <m/>
    <s v="2 - Serious"/>
    <s v="APP INDABOX ANDROID - 11.1.4.3.1 Contrasto (minimo) - S006 Storico"/>
    <s v="APP INDABOX ANDROID - 11.1.4.3.1 Contrasto (minimo) - S006 Storico (#AAD311)_x000a_S006 Storico_x000a_Requisito: WCAG 1.4.3_x000a_Disabilità afflitte: Colorblindness;Low Vision_x000a_Impatto Utente: 2 - Serious_x000a__x000a_Descrizione: Contrasto del testo - _x000a__x000a_Esempio di violazione individuata sull'oggetto: _x000a_ - https://drive.google.com/file/d/1ZfTIKnwddJpigvmG4p5993A3LbII2LZD/view?usp=drive_link con selettore: _x000a_[783,555][1031,5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8"/>
    <m/>
    <m/>
    <s v="5136"/>
    <s v="5136: "/>
    <s v="5136: - https://drive.google.com/file/d/1ZfTIKnwddJpigvmG4p5993A3LbII2LZD/view?usp=drive_link con selettore: [783,555][1031,588]"/>
    <s v="5136: "/>
    <s v="5136: Usa colori con un contrasto minimo di 4.5:1 per il testo normale e 3:1 per il testo grande. Controlla con strumenti come WebAIM o il contrast checker di Material Design."/>
    <m/>
  </r>
  <r>
    <x v="14"/>
    <s v="S006 Storico"/>
    <s v="AAD312"/>
    <s v="(#AAD312)"/>
    <s v="Android"/>
    <s v="AA"/>
    <s v="1.4.3"/>
    <s v="11.1.4.3.1"/>
    <s v="2 - Serious"/>
    <s v="Colorblindness;Low Vision"/>
    <s v="Contrasto del testo"/>
    <m/>
    <s v="[19,832][1061,901]"/>
    <s v="https://drive.google.com/file/d/1ZfTIKnwddJpigvmG4p5993A3LbII2LZD/view?usp=drive_link"/>
    <s v="Privata storico.txt"/>
    <s v="#1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6 Storico"/>
    <m/>
    <s v="2 - Serious"/>
    <s v="APP INDABOX ANDROID - 11.1.4.3.1 Contrasto (minimo) - S006 Storico"/>
    <s v="APP INDABOX ANDROID - 11.1.4.3.1 Contrasto (minimo) - S006 Storico (#AAD312)_x000a_S006 Storico_x000a_Requisito: WCAG 1.4.3_x000a_Disabilità afflitte: Colorblindness;Low Vision_x000a_Impatto Utente: 2 - Serious_x000a__x000a_Descrizione: Contrasto del testo - _x000a__x000a_Esempio di violazione individuata sull'oggetto: _x000a_ - https://drive.google.com/file/d/1ZfTIKnwddJpigvmG4p5993A3LbII2LZD/view?usp=drive_link con selettore: _x000a_[19,832][1061,90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8"/>
    <m/>
    <m/>
    <s v="5136"/>
    <s v="5136: "/>
    <s v="5136: - https://drive.google.com/file/d/1ZfTIKnwddJpigvmG4p5993A3LbII2LZD/view?usp=drive_link con selettore: [19,832][1061,901]"/>
    <s v="5136: "/>
    <s v="5136: Usa colori con un contrasto minimo di 4.5:1 per il testo normale e 3:1 per il testo grande. Controlla con strumenti come WebAIM o il contrast checker di Material Design."/>
    <m/>
  </r>
  <r>
    <x v="15"/>
    <s v="S006 Storico"/>
    <s v="AAD313"/>
    <s v="(#AAD313)"/>
    <s v="Android"/>
    <s v="AA"/>
    <s v="2.5.8"/>
    <s v="11.2.5.8.1"/>
    <s v="2 - Serious"/>
    <s v="Blind;Low Vision;Mobility"/>
    <s v="Touch target"/>
    <m/>
    <s v="[101,588][189,703]"/>
    <s v="https://drive.google.com/file/d/1ZfTIKnwddJpigvmG4p5993A3LbII2LZD/view?usp=drive_link"/>
    <s v="Privata storico.txt"/>
    <s v="#19"/>
    <s v="Accessibility Scanner"/>
    <m/>
    <s v="https://support.google.com/accessibility/android/answer/7101858?sjid=12879261749095892834-EU"/>
    <s v="Aumenta le dimensioni minime degli elementi cliccabili o aggiungi padding/click area extra invisibile per raggiungere la dimensione minima."/>
    <n v="1"/>
    <s v="S006 Storico"/>
    <m/>
    <s v="2 - Serious"/>
    <s v="APP INDABOX ANDROID - 11.2.5.8.1 Dimensione dell'obiettivo (minimo) - S006 Storico"/>
    <s v="APP INDABOX ANDROID - 11.2.5.8.1 Dimensione dell'obiettivo (minimo) - S006 Storico (#AAD313)_x000a_S006 Storico_x000a_Requisito: WCAG 2.5.8_x000a_Disabilità afflitte: Blind;Low Vision;Mobility_x000a_Impatto Utente: 2 - Serious_x000a__x000a_Descrizione: Touch target - _x000a__x000a_Esempio di violazione individuata sull'oggetto: _x000a_ - https://drive.google.com/file/d/1ZfTIKnwddJpigvmG4p5993A3LbII2LZD/view?usp=drive_link con selettore: _x000a_[101,588][189,70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5"/>
    <s v="S006 Storico"/>
    <s v="AAD314"/>
    <s v="(#AAD314)"/>
    <s v="Android"/>
    <s v="AA"/>
    <s v="2.5.8"/>
    <s v="11.2.5.8.1"/>
    <s v="2 - Serious"/>
    <s v="Blind;Low Vision;Mobility"/>
    <s v="Touch target"/>
    <m/>
    <s v="[352,588][448,703]"/>
    <s v="https://drive.google.com/file/d/1ZfTIKnwddJpigvmG4p5993A3LbII2LZD/view?usp=drive_link"/>
    <s v="Privata storico.txt"/>
    <s v="#19"/>
    <s v="Accessibility Scanner"/>
    <m/>
    <s v="https://support.google.com/accessibility/android/answer/7101858?sjid=12879261749095892834-EU"/>
    <s v="Aumenta le dimensioni minime degli elementi cliccabili o aggiungi padding/click area extra invisibile per raggiungere la dimensione minima."/>
    <n v="1"/>
    <s v="S006 Storico"/>
    <m/>
    <s v="2 - Serious"/>
    <s v="APP INDABOX ANDROID - 11.2.5.8.1 Dimensione dell'obiettivo (minimo) - S006 Storico"/>
    <s v="APP INDABOX ANDROID - 11.2.5.8.1 Dimensione dell'obiettivo (minimo) - S006 Storico (#AAD314)_x000a_S006 Storico_x000a_Requisito: WCAG 2.5.8_x000a_Disabilità afflitte: Blind;Low Vision;Mobility_x000a_Impatto Utente: 2 - Serious_x000a__x000a_Descrizione: Touch target - _x000a__x000a_Esempio di violazione individuata sull'oggetto: _x000a_ - https://drive.google.com/file/d/1ZfTIKnwddJpigvmG4p5993A3LbII2LZD/view?usp=drive_link con selettore: _x000a_[352,588][448,70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5"/>
    <s v="S006 Storico"/>
    <s v="AAD315"/>
    <s v="(#AAD315)"/>
    <s v="Android"/>
    <s v="AA"/>
    <s v="2.5.8"/>
    <s v="11.2.5.8.1"/>
    <s v="2 - Serious"/>
    <s v="Blind;Low Vision;Mobility"/>
    <s v="Touch target"/>
    <m/>
    <s v="[605,588][701,703]"/>
    <s v="https://drive.google.com/file/d/1ZfTIKnwddJpigvmG4p5993A3LbII2LZD/view?usp=drive_link"/>
    <s v="Privata storico.txt"/>
    <s v="#19"/>
    <s v="Accessibility Scanner"/>
    <m/>
    <s v="https://support.google.com/accessibility/android/answer/7101858?sjid=12879261749095892834-EU"/>
    <s v="Aumenta le dimensioni minime degli elementi cliccabili o aggiungi padding/click area extra invisibile per raggiungere la dimensione minima."/>
    <n v="1"/>
    <s v="S006 Storico"/>
    <m/>
    <s v="2 - Serious"/>
    <s v="APP INDABOX ANDROID - 11.2.5.8.1 Dimensione dell'obiettivo (minimo) - S006 Storico"/>
    <s v="APP INDABOX ANDROID - 11.2.5.8.1 Dimensione dell'obiettivo (minimo) - S006 Storico (#AAD315)_x000a_S006 Storico_x000a_Requisito: WCAG 2.5.8_x000a_Disabilità afflitte: Blind;Low Vision;Mobility_x000a_Impatto Utente: 2 - Serious_x000a__x000a_Descrizione: Touch target - _x000a__x000a_Esempio di violazione individuata sull'oggetto: _x000a_ - https://drive.google.com/file/d/1ZfTIKnwddJpigvmG4p5993A3LbII2LZD/view?usp=drive_link con selettore: _x000a_[605,588][701,70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5"/>
    <s v="S006 Storico"/>
    <s v="AAD316"/>
    <s v="(#AAD316)"/>
    <s v="Android"/>
    <s v="AA"/>
    <s v="2.5.8"/>
    <s v="11.2.5.8.1"/>
    <s v="2 - Serious"/>
    <s v="Blind;Low Vision;Mobility"/>
    <s v="Touch target"/>
    <m/>
    <s v="[863,588][951,703]"/>
    <s v="https://drive.google.com/file/d/1ZfTIKnwddJpigvmG4p5993A3LbII2LZD/view?usp=drive_link"/>
    <s v="Privata storico.txt"/>
    <s v="#19"/>
    <s v="Accessibility Scanner"/>
    <m/>
    <s v="https://support.google.com/accessibility/android/answer/7101858?sjid=12879261749095892834-EU"/>
    <s v="Aumenta le dimensioni minime degli elementi cliccabili o aggiungi padding/click area extra invisibile per raggiungere la dimensione minima."/>
    <n v="1"/>
    <s v="S006 Storico"/>
    <m/>
    <s v="2 - Serious"/>
    <s v="APP INDABOX ANDROID - 11.2.5.8.1 Dimensione dell'obiettivo (minimo) - S006 Storico"/>
    <s v="APP INDABOX ANDROID - 11.2.5.8.1 Dimensione dell'obiettivo (minimo) - S006 Storico (#AAD316)_x000a_S006 Storico_x000a_Requisito: WCAG 2.5.8_x000a_Disabilità afflitte: Blind;Low Vision;Mobility_x000a_Impatto Utente: 2 - Serious_x000a__x000a_Descrizione: Touch target - _x000a__x000a_Esempio di violazione individuata sull'oggetto: _x000a_ - https://drive.google.com/file/d/1ZfTIKnwddJpigvmG4p5993A3LbII2LZD/view?usp=drive_link con selettore: _x000a_[863,588][951,70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2"/>
    <s v="S009 FAQ"/>
    <s v="AAD317"/>
    <s v="(#AAD317)"/>
    <s v="Android"/>
    <s v="AA"/>
    <s v="1.4.3"/>
    <s v="11.1.4.3.1"/>
    <s v="2 - Serious"/>
    <s v="Colorblindness;Low Vision"/>
    <s v="Contrasto del testo"/>
    <m/>
    <s v="[33,541][577,604]"/>
    <s v="https://drive.google.com/file/d/1D0SpFqPcgxfjF7JlKREsaqd1Em98cD0G/view?usp=drive_link"/>
    <s v="Privata supporto assistenza.txt"/>
    <s v="#20"/>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317)_x000a_S009 FAQ_x000a_Requisito: WCAG 1.4.3_x000a_Disabilità afflitte: Colorblindness;Low Vision_x000a_Impatto Utente: 2 - Serious_x000a__x000a_Descrizione: Contrasto del testo - _x000a__x000a_Esempio di violazione individuata sull'oggetto: _x000a_ - https://drive.google.com/file/d/1D0SpFqPcgxfjF7JlKREsaqd1Em98cD0G/view?usp=drive_link con selettore: _x000a_[33,541][577,60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D0SpFqPcgxfjF7JlKREsaqd1Em98cD0G/view?usp=drive_link con selettore: [33,541][577,604]"/>
    <s v="5149: "/>
    <s v="5149: Usa colori con un contrasto minimo di 4.5:1 per il testo normale e 3:1 per il testo grande. Controlla con strumenti come WebAIM o il contrast checker di Material Design."/>
    <m/>
  </r>
  <r>
    <x v="12"/>
    <s v="S009 FAQ"/>
    <s v="AAD318"/>
    <s v="(#AAD318)"/>
    <s v="Android"/>
    <s v="AA"/>
    <s v="1.4.3"/>
    <s v="11.1.4.3.1"/>
    <s v="2 - Serious"/>
    <s v="Colorblindness;Low Vision"/>
    <s v="Contrasto del testo"/>
    <m/>
    <s v="[222,607][478,670]"/>
    <s v="https://drive.google.com/file/d/1D0SpFqPcgxfjF7JlKREsaqd1Em98cD0G/view?usp=drive_link"/>
    <s v="Privata supporto assistenza.txt"/>
    <s v="#20"/>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318)_x000a_S009 FAQ_x000a_Requisito: WCAG 1.4.3_x000a_Disabilità afflitte: Colorblindness;Low Vision_x000a_Impatto Utente: 2 - Serious_x000a__x000a_Descrizione: Contrasto del testo - _x000a__x000a_Esempio di violazione individuata sull'oggetto: _x000a_ - https://drive.google.com/file/d/1D0SpFqPcgxfjF7JlKREsaqd1Em98cD0G/view?usp=drive_link con selettore: _x000a_[222,607][478,67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D0SpFqPcgxfjF7JlKREsaqd1Em98cD0G/view?usp=drive_link con selettore: [222,607][478,670]"/>
    <s v="5149: "/>
    <s v="5149: Usa colori con un contrasto minimo di 4.5:1 per il testo normale e 3:1 per il testo grande. Controlla con strumenti come WebAIM o il contrast checker di Material Design."/>
    <m/>
  </r>
  <r>
    <x v="12"/>
    <s v="S009 FAQ"/>
    <s v="AAD319"/>
    <s v="(#AAD319)"/>
    <s v="Android"/>
    <s v="AA"/>
    <s v="1.4.3"/>
    <s v="11.1.4.3.1"/>
    <s v="2 - Serious"/>
    <s v="Colorblindness;Low Vision"/>
    <s v="Contrasto del testo"/>
    <m/>
    <s v="[841,607][855,670]"/>
    <s v="https://drive.google.com/file/d/1D0SpFqPcgxfjF7JlKREsaqd1Em98cD0G/view?usp=drive_link"/>
    <s v="Privata supporto assistenza.txt"/>
    <s v="#20"/>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319)_x000a_S009 FAQ_x000a_Requisito: WCAG 1.4.3_x000a_Disabilità afflitte: Colorblindness;Low Vision_x000a_Impatto Utente: 2 - Serious_x000a__x000a_Descrizione: Contrasto del testo - _x000a__x000a_Esempio di violazione individuata sull'oggetto: _x000a_ - https://drive.google.com/file/d/1D0SpFqPcgxfjF7JlKREsaqd1Em98cD0G/view?usp=drive_link con selettore: _x000a_[841,607][855,67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D0SpFqPcgxfjF7JlKREsaqd1Em98cD0G/view?usp=drive_link con selettore: [841,607][855,670]"/>
    <s v="5149: "/>
    <s v="5149: Usa colori con un contrasto minimo di 4.5:1 per il testo normale e 3:1 per il testo grande. Controlla con strumenti come WebAIM o il contrast checker di Material Design."/>
    <m/>
  </r>
  <r>
    <x v="12"/>
    <s v="S009 FAQ"/>
    <s v="AAD320"/>
    <s v="(#AAD320)"/>
    <s v="Android"/>
    <s v="AA"/>
    <s v="1.4.3"/>
    <s v="11.1.4.3.1"/>
    <s v="2 - Serious"/>
    <s v="Colorblindness;Low Vision"/>
    <s v="Contrasto del testo"/>
    <m/>
    <s v="[57,673][228,736]"/>
    <s v="https://drive.google.com/file/d/1D0SpFqPcgxfjF7JlKREsaqd1Em98cD0G/view?usp=drive_link"/>
    <s v="Privata supporto assistenza.txt"/>
    <s v="#20"/>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320)_x000a_S009 FAQ_x000a_Requisito: WCAG 1.4.3_x000a_Disabilità afflitte: Colorblindness;Low Vision_x000a_Impatto Utente: 2 - Serious_x000a__x000a_Descrizione: Contrasto del testo - _x000a__x000a_Esempio di violazione individuata sull'oggetto: _x000a_ - https://drive.google.com/file/d/1D0SpFqPcgxfjF7JlKREsaqd1Em98cD0G/view?usp=drive_link con selettore: _x000a_[57,673][228,7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D0SpFqPcgxfjF7JlKREsaqd1Em98cD0G/view?usp=drive_link con selettore: [57,673][228,736]"/>
    <s v="5149: "/>
    <s v="5149: Usa colori con un contrasto minimo di 4.5:1 per il testo normale e 3:1 per il testo grande. Controlla con strumenti come WebAIM o il contrast checker di Material Design."/>
    <m/>
  </r>
  <r>
    <x v="12"/>
    <s v="S009 FAQ"/>
    <s v="AAD321"/>
    <s v="(#AAD321)"/>
    <s v="Android"/>
    <s v="AA"/>
    <s v="1.4.3"/>
    <s v="11.1.4.3.1"/>
    <s v="2 - Serious"/>
    <s v="Colorblindness;Low Vision"/>
    <s v="Contrasto del testo"/>
    <m/>
    <s v="[49,673][1031,802]"/>
    <s v="https://drive.google.com/file/d/1D0SpFqPcgxfjF7JlKREsaqd1Em98cD0G/view?usp=drive_link"/>
    <s v="Privata supporto assistenza.txt"/>
    <s v="#20"/>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321)_x000a_S009 FAQ_x000a_Requisito: WCAG 1.4.3_x000a_Disabilità afflitte: Colorblindness;Low Vision_x000a_Impatto Utente: 2 - Serious_x000a__x000a_Descrizione: Contrasto del testo - _x000a__x000a_Esempio di violazione individuata sull'oggetto: _x000a_ - https://drive.google.com/file/d/1D0SpFqPcgxfjF7JlKREsaqd1Em98cD0G/view?usp=drive_link con selettore: _x000a_[49,673][1031,80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D0SpFqPcgxfjF7JlKREsaqd1Em98cD0G/view?usp=drive_link con selettore: [49,673][1031,802]"/>
    <s v="5149: "/>
    <s v="5149: Usa colori con un contrasto minimo di 4.5:1 per il testo normale e 3:1 per il testo grande. Controlla con strumenti come WebAIM o il contrast checker di Material Design."/>
    <m/>
  </r>
  <r>
    <x v="12"/>
    <s v="S009 FAQ"/>
    <s v="AAD322"/>
    <s v="(#AAD322)"/>
    <s v="Android"/>
    <s v="AA"/>
    <s v="1.4.3"/>
    <s v="11.1.4.3.1"/>
    <s v="2 - Serious"/>
    <s v="Colorblindness;Low Vision"/>
    <s v="Contrasto del testo"/>
    <m/>
    <s v="[803,805][940,868]"/>
    <s v="https://drive.google.com/file/d/1D0SpFqPcgxfjF7JlKREsaqd1Em98cD0G/view?usp=drive_link"/>
    <s v="Privata supporto assistenza.txt"/>
    <s v="#20"/>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322)_x000a_S009 FAQ_x000a_Requisito: WCAG 1.4.3_x000a_Disabilità afflitte: Colorblindness;Low Vision_x000a_Impatto Utente: 2 - Serious_x000a__x000a_Descrizione: Contrasto del testo - _x000a__x000a_Esempio di violazione individuata sull'oggetto: _x000a_ - https://drive.google.com/file/d/1D0SpFqPcgxfjF7JlKREsaqd1Em98cD0G/view?usp=drive_link con selettore: _x000a_[803,805][940,86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D0SpFqPcgxfjF7JlKREsaqd1Em98cD0G/view?usp=drive_link con selettore: [803,805][940,868]"/>
    <s v="5149: "/>
    <s v="5149: Usa colori con un contrasto minimo di 4.5:1 per il testo normale e 3:1 per il testo grande. Controlla con strumenti come WebAIM o il contrast checker di Material Design."/>
    <m/>
  </r>
  <r>
    <x v="13"/>
    <s v="S009 FAQ"/>
    <s v="AAD323"/>
    <s v="(#AAD323)"/>
    <s v="Android"/>
    <s v="AA"/>
    <s v="2.5.8"/>
    <s v="11.2.5.8.1"/>
    <s v="2 - Serious"/>
    <s v="Blind;Low Vision;Mobility"/>
    <s v="Touch target"/>
    <m/>
    <s v="[574,541][1045,604]"/>
    <s v="https://drive.google.com/file/d/1D0SpFqPcgxfjF7JlKREsaqd1Em98cD0G/view?usp=drive_link"/>
    <s v="Privata supporto assistenza.txt"/>
    <s v="#20"/>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323)_x000a_S009 FAQ_x000a_Requisito: WCAG 2.5.8_x000a_Disabilità afflitte: Blind;Low Vision;Mobility_x000a_Impatto Utente: 2 - Serious_x000a__x000a_Descrizione: Touch target - _x000a__x000a_Esempio di violazione individuata sull'oggetto: _x000a_ - https://drive.google.com/file/d/1D0SpFqPcgxfjF7JlKREsaqd1Em98cD0G/view?usp=drive_link con selettore: _x000a_[574,541][1045,604]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324"/>
    <s v="(#AAD324)"/>
    <s v="Android"/>
    <s v="AA"/>
    <s v="2.5.8"/>
    <s v="11.2.5.8.1"/>
    <s v="2 - Serious"/>
    <s v="Blind;Low Vision;Mobility"/>
    <s v="Touch target"/>
    <m/>
    <s v="[475,607][844,670]"/>
    <s v="https://drive.google.com/file/d/1D0SpFqPcgxfjF7JlKREsaqd1Em98cD0G/view?usp=drive_link"/>
    <s v="Privata supporto assistenza.txt"/>
    <s v="#20"/>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324)_x000a_S009 FAQ_x000a_Requisito: WCAG 2.5.8_x000a_Disabilità afflitte: Blind;Low Vision;Mobility_x000a_Impatto Utente: 2 - Serious_x000a__x000a_Descrizione: Touch target - _x000a__x000a_Esempio di violazione individuata sull'oggetto: _x000a_ - https://drive.google.com/file/d/1D0SpFqPcgxfjF7JlKREsaqd1Em98cD0G/view?usp=drive_link con selettore: _x000a_[475,607][844,67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325"/>
    <s v="(#AAD325)"/>
    <s v="Android"/>
    <s v="AA"/>
    <s v="2.5.8"/>
    <s v="11.2.5.8.1"/>
    <s v="2 - Serious"/>
    <s v="Blind;Low Vision;Mobility"/>
    <s v="Touch target"/>
    <m/>
    <s v="[19,1022][1061,1113]"/>
    <s v="https://drive.google.com/file/d/1D0SpFqPcgxfjF7JlKREsaqd1Em98cD0G/view?usp=drive_link"/>
    <s v="Privata supporto assistenza.txt"/>
    <s v="#20"/>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325)_x000a_S009 FAQ_x000a_Requisito: WCAG 2.5.8_x000a_Disabilità afflitte: Blind;Low Vision;Mobility_x000a_Impatto Utente: 2 - Serious_x000a__x000a_Descrizione: Touch target - _x000a__x000a_Esempio di violazione individuata sull'oggetto: _x000a_ - https://drive.google.com/file/d/1D0SpFqPcgxfjF7JlKREsaqd1Em98cD0G/view?usp=drive_link con selettore: _x000a_[19,1022][1061,111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
    <s v="S003 Ritira (IndaBox Ritiro Pacchi)"/>
    <s v="AAD326"/>
    <s v="(#AAD326)"/>
    <s v="Android"/>
    <s v="AA"/>
    <s v="1.4.3"/>
    <s v="11.1.4.3.1"/>
    <s v="2 - Serious"/>
    <s v="Colorblindness;Low Vision"/>
    <s v="Contrasto del testo"/>
    <m/>
    <s v="[77,505][198,557]"/>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3 Ritira (IndaBox Ritiro Pacchi)"/>
    <m/>
    <s v="2 - Serious"/>
    <s v="APP INDABOX ANDROID - 11.1.4.3.1 Contrasto (minimo) - S003 Ritira (IndaBox Ritiro Pacchi)"/>
    <s v="APP INDABOX ANDROID - 11.1.4.3.1 Contrasto (minimo) - S003 Ritira (IndaBox Ritiro Pacchi) (#AAD326)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77,505][198,55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77,505][198,557]"/>
    <s v="5122: "/>
    <s v="5122: Usa colori con un contrasto minimo di 4.5:1 per il testo normale e 3:1 per il testo grande. Controlla con strumenti come WebAIM o il contrast checker di Material Design."/>
    <m/>
  </r>
  <r>
    <x v="4"/>
    <s v="S003 Ritira (IndaBox Ritiro Pacchi)"/>
    <s v="AAD327"/>
    <s v="(#AAD327)"/>
    <s v="Android"/>
    <s v="AA"/>
    <s v="1.4.3"/>
    <s v="11.1.4.3.1"/>
    <s v="2 - Serious"/>
    <s v="Colorblindness;Low Vision"/>
    <s v="Contrasto del testo"/>
    <m/>
    <s v="[266,505][563,557]"/>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327)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266,505][563,55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266,505][563,557]"/>
    <s v="5122: "/>
    <s v="5122: Usa colori con un contrasto minimo di 4.5:1 per il testo normale e 3:1 per il testo grande. Controlla con strumenti come WebAIM o il contrast checker di Material Design."/>
    <m/>
  </r>
  <r>
    <x v="4"/>
    <s v="S003 Ritira (IndaBox Ritiro Pacchi)"/>
    <s v="AAD328"/>
    <s v="(#AAD328)"/>
    <s v="Android"/>
    <s v="AA"/>
    <s v="1.4.3"/>
    <s v="11.1.4.3.1"/>
    <s v="2 - Serious"/>
    <s v="Colorblindness;Low Vision"/>
    <s v="Contrasto del testo"/>
    <m/>
    <s v="[77,571][244,623]"/>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3 Ritira (IndaBox Ritiro Pacchi)"/>
    <m/>
    <s v="2 - Serious"/>
    <s v="APP INDABOX ANDROID - 11.1.4.3.1 Contrasto (minimo) - S003 Ritira (IndaBox Ritiro Pacchi)"/>
    <s v="APP INDABOX ANDROID - 11.1.4.3.1 Contrasto (minimo) - S003 Ritira (IndaBox Ritiro Pacchi) (#AAD328)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77,571][244,62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77,571][244,623]"/>
    <s v="5122: "/>
    <s v="5122: Usa colori con un contrasto minimo di 4.5:1 per il testo normale e 3:1 per il testo grande. Controlla con strumenti come WebAIM o il contrast checker di Material Design."/>
    <m/>
  </r>
  <r>
    <x v="4"/>
    <s v="S003 Ritira (IndaBox Ritiro Pacchi)"/>
    <s v="AAD329"/>
    <s v="(#AAD329)"/>
    <s v="Android"/>
    <s v="AA"/>
    <s v="1.4.3"/>
    <s v="11.1.4.3.1"/>
    <s v="2 - Serious"/>
    <s v="Colorblindness;Low Vision"/>
    <s v="Contrasto del testo"/>
    <m/>
    <s v="[266,571][830,623]"/>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329)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266,571][830,62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266,571][830,623]"/>
    <s v="5122: "/>
    <s v="5122: Usa colori con un contrasto minimo di 4.5:1 per il testo normale e 3:1 per il testo grande. Controlla con strumenti come WebAIM o il contrast checker di Material Design."/>
    <m/>
  </r>
  <r>
    <x v="4"/>
    <s v="S003 Ritira (IndaBox Ritiro Pacchi)"/>
    <s v="AAD330"/>
    <s v="(#AAD330)"/>
    <s v="Android"/>
    <s v="AA"/>
    <s v="1.4.3"/>
    <s v="11.1.4.3.1"/>
    <s v="2 - Serious"/>
    <s v="Colorblindness;Low Vision"/>
    <s v="Contrasto del testo"/>
    <m/>
    <s v="[77,637][247,689]"/>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3 Ritira (IndaBox Ritiro Pacchi)"/>
    <m/>
    <s v="2 - Serious"/>
    <s v="APP INDABOX ANDROID - 11.1.4.3.1 Contrasto (minimo) - S003 Ritira (IndaBox Ritiro Pacchi)"/>
    <s v="APP INDABOX ANDROID - 11.1.4.3.1 Contrasto (minimo) - S003 Ritira (IndaBox Ritiro Pacchi) (#AAD330)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77,637][247,68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77,637][247,689]"/>
    <s v="5122: "/>
    <s v="5122: Usa colori con un contrasto minimo di 4.5:1 per il testo normale e 3:1 per il testo grande. Controlla con strumenti come WebAIM o il contrast checker di Material Design."/>
    <m/>
  </r>
  <r>
    <x v="4"/>
    <s v="S003 Ritira (IndaBox Ritiro Pacchi)"/>
    <s v="AAD331"/>
    <s v="(#AAD331)"/>
    <s v="Android"/>
    <s v="AA"/>
    <s v="1.4.3"/>
    <s v="11.1.4.3.1"/>
    <s v="2 - Serious"/>
    <s v="Colorblindness;Low Vision"/>
    <s v="Contrasto del testo"/>
    <m/>
    <s v="[266,637][475,689]"/>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31)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266,637][475,68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266,637][475,689]"/>
    <s v="5122: "/>
    <s v="5122: Usa colori con un contrasto minimo di 4.5:1 per il testo normale e 3:1 per il testo grande. Controlla con strumenti come WebAIM o il contrast checker di Material Design."/>
    <m/>
  </r>
  <r>
    <x v="4"/>
    <s v="S003 Ritira (IndaBox Ritiro Pacchi)"/>
    <s v="AAD332"/>
    <s v="(#AAD332)"/>
    <s v="Android"/>
    <s v="AA"/>
    <s v="1.4.3"/>
    <s v="11.1.4.3.1"/>
    <s v="2 - Serious"/>
    <s v="Colorblindness;Low Vision"/>
    <s v="Contrasto del testo"/>
    <m/>
    <s v="[668,755][786,794]"/>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4"/>
    <s v="S003 Ritira (IndaBox Ritiro Pacchi)"/>
    <m/>
    <s v="2 - Serious"/>
    <s v="APP INDABOX ANDROID - 11.1.4.3.1 Contrasto (minimo) - S003 Ritira (IndaBox Ritiro Pacchi)"/>
    <s v="APP INDABOX ANDROID - 11.1.4.3.1 Contrasto (minimo) - S003 Ritira (IndaBox Ritiro Pacchi) (#AAD332)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668,755][786,79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668,755][786,794]"/>
    <s v="5122: "/>
    <s v="5122: Usa colori con un contrasto minimo di 4.5:1 per il testo normale e 3:1 per il testo grande. Controlla con strumenti come WebAIM o il contrast checker di Material Design."/>
    <m/>
  </r>
  <r>
    <x v="4"/>
    <s v="S003 Ritira (IndaBox Ritiro Pacchi)"/>
    <s v="AAD333"/>
    <s v="(#AAD333)"/>
    <s v="Android"/>
    <s v="AA"/>
    <s v="1.4.3"/>
    <s v="11.1.4.3.1"/>
    <s v="2 - Serious"/>
    <s v="Colorblindness;Low Vision"/>
    <s v="Contrasto del testo"/>
    <m/>
    <s v="[19,981][148,1033]"/>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33)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9,981][148,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9,981][148,1033]"/>
    <s v="5122: "/>
    <s v="5122: Usa colori con un contrasto minimo di 4.5:1 per il testo normale e 3:1 per il testo grande. Controlla con strumenti come WebAIM o il contrast checker di Material Design."/>
    <m/>
  </r>
  <r>
    <x v="4"/>
    <s v="S003 Ritira (IndaBox Ritiro Pacchi)"/>
    <s v="AAD334"/>
    <s v="(#AAD334)"/>
    <s v="Android"/>
    <s v="AA"/>
    <s v="1.4.3"/>
    <s v="11.1.4.3.1"/>
    <s v="2 - Serious"/>
    <s v="Colorblindness;Low Vision"/>
    <s v="Contrasto del testo"/>
    <m/>
    <s v="[19,1036][148,1088]"/>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34)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9,1036][148,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9,1036][148,1088]"/>
    <s v="5122: "/>
    <s v="5122: Usa colori con un contrasto minimo di 4.5:1 per il testo normale e 3:1 per il testo grande. Controlla con strumenti come WebAIM o il contrast checker di Material Design."/>
    <m/>
  </r>
  <r>
    <x v="4"/>
    <s v="S003 Ritira (IndaBox Ritiro Pacchi)"/>
    <s v="AAD335"/>
    <s v="(#AAD335)"/>
    <s v="Android"/>
    <s v="AA"/>
    <s v="1.4.3"/>
    <s v="11.1.4.3.1"/>
    <s v="2 - Serious"/>
    <s v="Colorblindness;Low Vision"/>
    <s v="Contrasto del testo"/>
    <m/>
    <s v="[19,1083][148,1132]"/>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35)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9,1083][148,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9,1083][148,1132]"/>
    <s v="5122: "/>
    <s v="5122: Usa colori con un contrasto minimo di 4.5:1 per il testo normale e 3:1 per il testo grande. Controlla con strumenti come WebAIM o il contrast checker di Material Design."/>
    <m/>
  </r>
  <r>
    <x v="4"/>
    <s v="S003 Ritira (IndaBox Ritiro Pacchi)"/>
    <s v="AAD336"/>
    <s v="(#AAD336)"/>
    <s v="Android"/>
    <s v="AA"/>
    <s v="1.4.3"/>
    <s v="11.1.4.3.1"/>
    <s v="2 - Serious"/>
    <s v="Colorblindness;Low Vision"/>
    <s v="Contrasto del testo"/>
    <m/>
    <s v="[19,1129][148,1179]"/>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36)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9,1129][148,117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9,1129][148,1179]"/>
    <s v="5122: "/>
    <s v="5122: Usa colori con un contrasto minimo di 4.5:1 per il testo normale e 3:1 per il testo grande. Controlla con strumenti come WebAIM o il contrast checker di Material Design."/>
    <m/>
  </r>
  <r>
    <x v="4"/>
    <s v="S003 Ritira (IndaBox Ritiro Pacchi)"/>
    <s v="AAD337"/>
    <s v="(#AAD337)"/>
    <s v="Android"/>
    <s v="AA"/>
    <s v="1.4.3"/>
    <s v="11.1.4.3.1"/>
    <s v="2 - Serious"/>
    <s v="Colorblindness;Low Vision"/>
    <s v="Contrasto del testo"/>
    <m/>
    <s v="[19,1176][148,122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37)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9,1176][148,12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9,1176][148,1226]"/>
    <s v="5122: "/>
    <s v="5122: Usa colori con un contrasto minimo di 4.5:1 per il testo normale e 3:1 per il testo grande. Controlla con strumenti come WebAIM o il contrast checker di Material Design."/>
    <m/>
  </r>
  <r>
    <x v="4"/>
    <s v="S003 Ritira (IndaBox Ritiro Pacchi)"/>
    <s v="AAD338"/>
    <s v="(#AAD338)"/>
    <s v="Android"/>
    <s v="AA"/>
    <s v="1.4.3"/>
    <s v="11.1.4.3.1"/>
    <s v="2 - Serious"/>
    <s v="Colorblindness;Low Vision"/>
    <s v="Contrasto del testo"/>
    <m/>
    <s v="[19,1223][148,1275]"/>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38)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9,1223][148,127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9,1223][148,1275]"/>
    <s v="5122: "/>
    <s v="5122: Usa colori con un contrasto minimo di 4.5:1 per il testo normale e 3:1 per il testo grande. Controlla con strumenti come WebAIM o il contrast checker di Material Design."/>
    <m/>
  </r>
  <r>
    <x v="4"/>
    <s v="S003 Ritira (IndaBox Ritiro Pacchi)"/>
    <s v="AAD339"/>
    <s v="(#AAD339)"/>
    <s v="Android"/>
    <s v="AA"/>
    <s v="1.4.3"/>
    <s v="11.1.4.3.1"/>
    <s v="2 - Serious"/>
    <s v="Colorblindness;Low Vision"/>
    <s v="Contrasto del testo"/>
    <m/>
    <s v="[19,1283][148,133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39)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9,1283][148,13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9,1283][148,1336]"/>
    <s v="5122: "/>
    <s v="5122: Usa colori con un contrasto minimo di 4.5:1 per il testo normale e 3:1 per il testo grande. Controlla con strumenti come WebAIM o il contrast checker di Material Design."/>
    <m/>
  </r>
  <r>
    <x v="4"/>
    <s v="S003 Ritira (IndaBox Ritiro Pacchi)"/>
    <s v="AAD340"/>
    <s v="(#AAD340)"/>
    <s v="Android"/>
    <s v="AA"/>
    <s v="1.4.3"/>
    <s v="11.1.4.3.1"/>
    <s v="2 - Serious"/>
    <s v="Colorblindness;Low Vision"/>
    <s v="Contrasto del testo"/>
    <m/>
    <s v="[165,981][291,1033]"/>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40)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65,981][291,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65,981][291,1033]"/>
    <s v="5122: "/>
    <s v="5122: Usa colori con un contrasto minimo di 4.5:1 per il testo normale e 3:1 per il testo grande. Controlla con strumenti come WebAIM o il contrast checker di Material Design."/>
    <m/>
  </r>
  <r>
    <x v="4"/>
    <s v="S003 Ritira (IndaBox Ritiro Pacchi)"/>
    <s v="AAD341"/>
    <s v="(#AAD341)"/>
    <s v="Android"/>
    <s v="AA"/>
    <s v="1.4.3"/>
    <s v="11.1.4.3.1"/>
    <s v="2 - Serious"/>
    <s v="Colorblindness;Low Vision"/>
    <s v="Contrasto del testo"/>
    <m/>
    <s v="[165,1036][291,1088]"/>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41)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65,1036][291,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65,1036][291,1088]"/>
    <s v="5122: "/>
    <s v="5122: Usa colori con un contrasto minimo di 4.5:1 per il testo normale e 3:1 per il testo grande. Controlla con strumenti come WebAIM o il contrast checker di Material Design."/>
    <m/>
  </r>
  <r>
    <x v="4"/>
    <s v="S003 Ritira (IndaBox Ritiro Pacchi)"/>
    <s v="AAD342"/>
    <s v="(#AAD342)"/>
    <s v="Android"/>
    <s v="AA"/>
    <s v="1.4.3"/>
    <s v="11.1.4.3.1"/>
    <s v="2 - Serious"/>
    <s v="Colorblindness;Low Vision"/>
    <s v="Contrasto del testo"/>
    <m/>
    <s v="[165,1083][291,1132]"/>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42)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65,1083][291,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65,1083][291,1132]"/>
    <s v="5122: "/>
    <s v="5122: Usa colori con un contrasto minimo di 4.5:1 per il testo normale e 3:1 per il testo grande. Controlla con strumenti come WebAIM o il contrast checker di Material Design."/>
    <m/>
  </r>
  <r>
    <x v="4"/>
    <s v="S003 Ritira (IndaBox Ritiro Pacchi)"/>
    <s v="AAD343"/>
    <s v="(#AAD343)"/>
    <s v="Android"/>
    <s v="AA"/>
    <s v="1.4.3"/>
    <s v="11.1.4.3.1"/>
    <s v="2 - Serious"/>
    <s v="Colorblindness;Low Vision"/>
    <s v="Contrasto del testo"/>
    <m/>
    <s v="[165,1129][291,1179]"/>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43)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65,1129][291,117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65,1129][291,1179]"/>
    <s v="5122: "/>
    <s v="5122: Usa colori con un contrasto minimo di 4.5:1 per il testo normale e 3:1 per il testo grande. Controlla con strumenti come WebAIM o il contrast checker di Material Design."/>
    <m/>
  </r>
  <r>
    <x v="4"/>
    <s v="S003 Ritira (IndaBox Ritiro Pacchi)"/>
    <s v="AAD344"/>
    <s v="(#AAD344)"/>
    <s v="Android"/>
    <s v="AA"/>
    <s v="1.4.3"/>
    <s v="11.1.4.3.1"/>
    <s v="2 - Serious"/>
    <s v="Colorblindness;Low Vision"/>
    <s v="Contrasto del testo"/>
    <m/>
    <s v="[165,1176][291,122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44)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65,1176][291,12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65,1176][291,1226]"/>
    <s v="5122: "/>
    <s v="5122: Usa colori con un contrasto minimo di 4.5:1 per il testo normale e 3:1 per il testo grande. Controlla con strumenti come WebAIM o il contrast checker di Material Design."/>
    <m/>
  </r>
  <r>
    <x v="4"/>
    <s v="S003 Ritira (IndaBox Ritiro Pacchi)"/>
    <s v="AAD345"/>
    <s v="(#AAD345)"/>
    <s v="Android"/>
    <s v="AA"/>
    <s v="1.4.3"/>
    <s v="11.1.4.3.1"/>
    <s v="2 - Serious"/>
    <s v="Colorblindness;Low Vision"/>
    <s v="Contrasto del testo"/>
    <m/>
    <s v="[165,1223][291,1275]"/>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45)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65,1223][291,127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65,1223][291,1275]"/>
    <s v="5122: "/>
    <s v="5122: Usa colori con un contrasto minimo di 4.5:1 per il testo normale e 3:1 per il testo grande. Controlla con strumenti come WebAIM o il contrast checker di Material Design."/>
    <m/>
  </r>
  <r>
    <x v="4"/>
    <s v="S003 Ritira (IndaBox Ritiro Pacchi)"/>
    <s v="AAD346"/>
    <s v="(#AAD346)"/>
    <s v="Android"/>
    <s v="AA"/>
    <s v="1.4.3"/>
    <s v="11.1.4.3.1"/>
    <s v="2 - Serious"/>
    <s v="Colorblindness;Low Vision"/>
    <s v="Contrasto del testo"/>
    <m/>
    <s v="[165,1283][291,133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46)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65,1283][291,13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65,1283][291,1336]"/>
    <s v="5122: "/>
    <s v="5122: Usa colori con un contrasto minimo di 4.5:1 per il testo normale e 3:1 per il testo grande. Controlla con strumenti come WebAIM o il contrast checker di Material Design."/>
    <m/>
  </r>
  <r>
    <x v="4"/>
    <s v="S003 Ritira (IndaBox Ritiro Pacchi)"/>
    <s v="AAD347"/>
    <s v="(#AAD347)"/>
    <s v="Android"/>
    <s v="AA"/>
    <s v="1.4.3"/>
    <s v="11.1.4.3.1"/>
    <s v="2 - Serious"/>
    <s v="Colorblindness;Low Vision"/>
    <s v="Contrasto del testo"/>
    <m/>
    <s v="[308,981][434,1033]"/>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47)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308,981][434,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308,981][434,1033]"/>
    <s v="5122: "/>
    <s v="5122: Usa colori con un contrasto minimo di 4.5:1 per il testo normale e 3:1 per il testo grande. Controlla con strumenti come WebAIM o il contrast checker di Material Design."/>
    <m/>
  </r>
  <r>
    <x v="4"/>
    <s v="S003 Ritira (IndaBox Ritiro Pacchi)"/>
    <s v="AAD348"/>
    <s v="(#AAD348)"/>
    <s v="Android"/>
    <s v="AA"/>
    <s v="1.4.3"/>
    <s v="11.1.4.3.1"/>
    <s v="2 - Serious"/>
    <s v="Colorblindness;Low Vision"/>
    <s v="Contrasto del testo"/>
    <m/>
    <s v="[308,1036][434,1088]"/>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48)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308,1036][434,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308,1036][434,1088]"/>
    <s v="5122: "/>
    <s v="5122: Usa colori con un contrasto minimo di 4.5:1 per il testo normale e 3:1 per il testo grande. Controlla con strumenti come WebAIM o il contrast checker di Material Design."/>
    <m/>
  </r>
  <r>
    <x v="4"/>
    <s v="S003 Ritira (IndaBox Ritiro Pacchi)"/>
    <s v="AAD349"/>
    <s v="(#AAD349)"/>
    <s v="Android"/>
    <s v="AA"/>
    <s v="1.4.3"/>
    <s v="11.1.4.3.1"/>
    <s v="2 - Serious"/>
    <s v="Colorblindness;Low Vision"/>
    <s v="Contrasto del testo"/>
    <m/>
    <s v="[308,1083][434,1132]"/>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49)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308,1083][434,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308,1083][434,1132]"/>
    <s v="5122: "/>
    <s v="5122: Usa colori con un contrasto minimo di 4.5:1 per il testo normale e 3:1 per il testo grande. Controlla con strumenti come WebAIM o il contrast checker di Material Design."/>
    <m/>
  </r>
  <r>
    <x v="4"/>
    <s v="S003 Ritira (IndaBox Ritiro Pacchi)"/>
    <s v="AAD350"/>
    <s v="(#AAD350)"/>
    <s v="Android"/>
    <s v="AA"/>
    <s v="1.4.3"/>
    <s v="11.1.4.3.1"/>
    <s v="2 - Serious"/>
    <s v="Colorblindness;Low Vision"/>
    <s v="Contrasto del testo"/>
    <m/>
    <s v="[308,1129][434,1179]"/>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50)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308,1129][434,117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308,1129][434,1179]"/>
    <s v="5122: "/>
    <s v="5122: Usa colori con un contrasto minimo di 4.5:1 per il testo normale e 3:1 per il testo grande. Controlla con strumenti come WebAIM o il contrast checker di Material Design."/>
    <m/>
  </r>
  <r>
    <x v="4"/>
    <s v="S003 Ritira (IndaBox Ritiro Pacchi)"/>
    <s v="AAD351"/>
    <s v="(#AAD351)"/>
    <s v="Android"/>
    <s v="AA"/>
    <s v="1.4.3"/>
    <s v="11.1.4.3.1"/>
    <s v="2 - Serious"/>
    <s v="Colorblindness;Low Vision"/>
    <s v="Contrasto del testo"/>
    <m/>
    <s v="[308,1176][434,122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51)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308,1176][434,12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308,1176][434,1226]"/>
    <s v="5122: "/>
    <s v="5122: Usa colori con un contrasto minimo di 4.5:1 per il testo normale e 3:1 per il testo grande. Controlla con strumenti come WebAIM o il contrast checker di Material Design."/>
    <m/>
  </r>
  <r>
    <x v="4"/>
    <s v="S003 Ritira (IndaBox Ritiro Pacchi)"/>
    <s v="AAD352"/>
    <s v="(#AAD352)"/>
    <s v="Android"/>
    <s v="AA"/>
    <s v="1.4.3"/>
    <s v="11.1.4.3.1"/>
    <s v="2 - Serious"/>
    <s v="Colorblindness;Low Vision"/>
    <s v="Contrasto del testo"/>
    <m/>
    <s v="[308,1223][434,1275]"/>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52)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308,1223][434,127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308,1223][434,1275]"/>
    <s v="5122: "/>
    <s v="5122: Usa colori con un contrasto minimo di 4.5:1 per il testo normale e 3:1 per il testo grande. Controlla con strumenti come WebAIM o il contrast checker di Material Design."/>
    <m/>
  </r>
  <r>
    <x v="4"/>
    <s v="S003 Ritira (IndaBox Ritiro Pacchi)"/>
    <s v="AAD353"/>
    <s v="(#AAD353)"/>
    <s v="Android"/>
    <s v="AA"/>
    <s v="1.4.3"/>
    <s v="11.1.4.3.1"/>
    <s v="2 - Serious"/>
    <s v="Colorblindness;Low Vision"/>
    <s v="Contrasto del testo"/>
    <m/>
    <s v="[308,1283][434,133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53)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308,1283][434,13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308,1283][434,1336]"/>
    <s v="5122: "/>
    <s v="5122: Usa colori con un contrasto minimo di 4.5:1 per il testo normale e 3:1 per il testo grande. Controlla con strumenti come WebAIM o il contrast checker di Material Design."/>
    <m/>
  </r>
  <r>
    <x v="4"/>
    <s v="S003 Ritira (IndaBox Ritiro Pacchi)"/>
    <s v="AAD354"/>
    <s v="(#AAD354)"/>
    <s v="Android"/>
    <s v="AA"/>
    <s v="1.4.3"/>
    <s v="11.1.4.3.1"/>
    <s v="2 - Serious"/>
    <s v="Colorblindness;Low Vision"/>
    <s v="Contrasto del testo"/>
    <m/>
    <s v="[451,981][577,1033]"/>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54)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451,981][577,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451,981][577,1033]"/>
    <s v="5122: "/>
    <s v="5122: Usa colori con un contrasto minimo di 4.5:1 per il testo normale e 3:1 per il testo grande. Controlla con strumenti come WebAIM o il contrast checker di Material Design."/>
    <m/>
  </r>
  <r>
    <x v="4"/>
    <s v="S003 Ritira (IndaBox Ritiro Pacchi)"/>
    <s v="AAD355"/>
    <s v="(#AAD355)"/>
    <s v="Android"/>
    <s v="AA"/>
    <s v="1.4.3"/>
    <s v="11.1.4.3.1"/>
    <s v="2 - Serious"/>
    <s v="Colorblindness;Low Vision"/>
    <s v="Contrasto del testo"/>
    <m/>
    <s v="[451,1036][577,1088]"/>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55)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451,1036][577,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451,1036][577,1088]"/>
    <s v="5122: "/>
    <s v="5122: Usa colori con un contrasto minimo di 4.5:1 per il testo normale e 3:1 per il testo grande. Controlla con strumenti come WebAIM o il contrast checker di Material Design."/>
    <m/>
  </r>
  <r>
    <x v="4"/>
    <s v="S003 Ritira (IndaBox Ritiro Pacchi)"/>
    <s v="AAD356"/>
    <s v="(#AAD356)"/>
    <s v="Android"/>
    <s v="AA"/>
    <s v="1.4.3"/>
    <s v="11.1.4.3.1"/>
    <s v="2 - Serious"/>
    <s v="Colorblindness;Low Vision"/>
    <s v="Contrasto del testo"/>
    <m/>
    <s v="[451,1083][577,1132]"/>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56)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451,1083][577,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451,1083][577,1132]"/>
    <s v="5122: "/>
    <s v="5122: Usa colori con un contrasto minimo di 4.5:1 per il testo normale e 3:1 per il testo grande. Controlla con strumenti come WebAIM o il contrast checker di Material Design."/>
    <m/>
  </r>
  <r>
    <x v="4"/>
    <s v="S003 Ritira (IndaBox Ritiro Pacchi)"/>
    <s v="AAD357"/>
    <s v="(#AAD357)"/>
    <s v="Android"/>
    <s v="AA"/>
    <s v="1.4.3"/>
    <s v="11.1.4.3.1"/>
    <s v="2 - Serious"/>
    <s v="Colorblindness;Low Vision"/>
    <s v="Contrasto del testo"/>
    <m/>
    <s v="[451,1129][577,1179]"/>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57)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451,1129][577,117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451,1129][577,1179]"/>
    <s v="5122: "/>
    <s v="5122: Usa colori con un contrasto minimo di 4.5:1 per il testo normale e 3:1 per il testo grande. Controlla con strumenti come WebAIM o il contrast checker di Material Design."/>
    <m/>
  </r>
  <r>
    <x v="4"/>
    <s v="S003 Ritira (IndaBox Ritiro Pacchi)"/>
    <s v="AAD358"/>
    <s v="(#AAD358)"/>
    <s v="Android"/>
    <s v="AA"/>
    <s v="1.4.3"/>
    <s v="11.1.4.3.1"/>
    <s v="2 - Serious"/>
    <s v="Colorblindness;Low Vision"/>
    <s v="Contrasto del testo"/>
    <m/>
    <s v="[451,1176][577,122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58)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451,1176][577,12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451,1176][577,1226]"/>
    <s v="5122: "/>
    <s v="5122: Usa colori con un contrasto minimo di 4.5:1 per il testo normale e 3:1 per il testo grande. Controlla con strumenti come WebAIM o il contrast checker di Material Design."/>
    <m/>
  </r>
  <r>
    <x v="4"/>
    <s v="S003 Ritira (IndaBox Ritiro Pacchi)"/>
    <s v="AAD359"/>
    <s v="(#AAD359)"/>
    <s v="Android"/>
    <s v="AA"/>
    <s v="1.4.3"/>
    <s v="11.1.4.3.1"/>
    <s v="2 - Serious"/>
    <s v="Colorblindness;Low Vision"/>
    <s v="Contrasto del testo"/>
    <m/>
    <s v="[451,1223][577,1275]"/>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59)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451,1223][577,127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451,1223][577,1275]"/>
    <s v="5122: "/>
    <s v="5122: Usa colori con un contrasto minimo di 4.5:1 per il testo normale e 3:1 per il testo grande. Controlla con strumenti come WebAIM o il contrast checker di Material Design."/>
    <m/>
  </r>
  <r>
    <x v="4"/>
    <s v="S003 Ritira (IndaBox Ritiro Pacchi)"/>
    <s v="AAD360"/>
    <s v="(#AAD360)"/>
    <s v="Android"/>
    <s v="AA"/>
    <s v="1.4.3"/>
    <s v="11.1.4.3.1"/>
    <s v="2 - Serious"/>
    <s v="Colorblindness;Low Vision"/>
    <s v="Contrasto del testo"/>
    <m/>
    <s v="[451,1283][577,133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60)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451,1283][577,13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451,1283][577,1336]"/>
    <s v="5122: "/>
    <s v="5122: Usa colori con un contrasto minimo di 4.5:1 per il testo normale e 3:1 per il testo grande. Controlla con strumenti come WebAIM o il contrast checker di Material Design."/>
    <m/>
  </r>
  <r>
    <x v="4"/>
    <s v="S003 Ritira (IndaBox Ritiro Pacchi)"/>
    <s v="AAD361"/>
    <s v="(#AAD361)"/>
    <s v="Android"/>
    <s v="AA"/>
    <s v="1.4.3"/>
    <s v="11.1.4.3.1"/>
    <s v="2 - Serious"/>
    <s v="Colorblindness;Low Vision"/>
    <s v="Contrasto del testo"/>
    <m/>
    <s v="[594,981][723,1033]"/>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61)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594,981][723,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594,981][723,1033]"/>
    <s v="5122: "/>
    <s v="5122: Usa colori con un contrasto minimo di 4.5:1 per il testo normale e 3:1 per il testo grande. Controlla con strumenti come WebAIM o il contrast checker di Material Design."/>
    <m/>
  </r>
  <r>
    <x v="4"/>
    <s v="S003 Ritira (IndaBox Ritiro Pacchi)"/>
    <s v="AAD362"/>
    <s v="(#AAD362)"/>
    <s v="Android"/>
    <s v="AA"/>
    <s v="1.4.3"/>
    <s v="11.1.4.3.1"/>
    <s v="2 - Serious"/>
    <s v="Colorblindness;Low Vision"/>
    <s v="Contrasto del testo"/>
    <m/>
    <s v="[594,1036][723,1088]"/>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62)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594,1036][723,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594,1036][723,1088]"/>
    <s v="5122: "/>
    <s v="5122: Usa colori con un contrasto minimo di 4.5:1 per il testo normale e 3:1 per il testo grande. Controlla con strumenti come WebAIM o il contrast checker di Material Design."/>
    <m/>
  </r>
  <r>
    <x v="4"/>
    <s v="S003 Ritira (IndaBox Ritiro Pacchi)"/>
    <s v="AAD363"/>
    <s v="(#AAD363)"/>
    <s v="Android"/>
    <s v="AA"/>
    <s v="1.4.3"/>
    <s v="11.1.4.3.1"/>
    <s v="2 - Serious"/>
    <s v="Colorblindness;Low Vision"/>
    <s v="Contrasto del testo"/>
    <m/>
    <s v="[594,1083][723,1132]"/>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63)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594,1083][723,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594,1083][723,1132]"/>
    <s v="5122: "/>
    <s v="5122: Usa colori con un contrasto minimo di 4.5:1 per il testo normale e 3:1 per il testo grande. Controlla con strumenti come WebAIM o il contrast checker di Material Design."/>
    <m/>
  </r>
  <r>
    <x v="4"/>
    <s v="S003 Ritira (IndaBox Ritiro Pacchi)"/>
    <s v="AAD364"/>
    <s v="(#AAD364)"/>
    <s v="Android"/>
    <s v="AA"/>
    <s v="1.4.3"/>
    <s v="11.1.4.3.1"/>
    <s v="2 - Serious"/>
    <s v="Colorblindness;Low Vision"/>
    <s v="Contrasto del testo"/>
    <m/>
    <s v="[594,1129][723,1179]"/>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64)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594,1129][723,117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594,1129][723,1179]"/>
    <s v="5122: "/>
    <s v="5122: Usa colori con un contrasto minimo di 4.5:1 per il testo normale e 3:1 per il testo grande. Controlla con strumenti come WebAIM o il contrast checker di Material Design."/>
    <m/>
  </r>
  <r>
    <x v="4"/>
    <s v="S003 Ritira (IndaBox Ritiro Pacchi)"/>
    <s v="AAD365"/>
    <s v="(#AAD365)"/>
    <s v="Android"/>
    <s v="AA"/>
    <s v="1.4.3"/>
    <s v="11.1.4.3.1"/>
    <s v="2 - Serious"/>
    <s v="Colorblindness;Low Vision"/>
    <s v="Contrasto del testo"/>
    <m/>
    <s v="[594,1176][723,122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65)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594,1176][723,12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594,1176][723,1226]"/>
    <s v="5122: "/>
    <s v="5122: Usa colori con un contrasto minimo di 4.5:1 per il testo normale e 3:1 per il testo grande. Controlla con strumenti come WebAIM o il contrast checker di Material Design."/>
    <m/>
  </r>
  <r>
    <x v="4"/>
    <s v="S003 Ritira (IndaBox Ritiro Pacchi)"/>
    <s v="AAD366"/>
    <s v="(#AAD366)"/>
    <s v="Android"/>
    <s v="AA"/>
    <s v="1.4.3"/>
    <s v="11.1.4.3.1"/>
    <s v="2 - Serious"/>
    <s v="Colorblindness;Low Vision"/>
    <s v="Contrasto del testo"/>
    <m/>
    <s v="[594,1223][723,1275]"/>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66)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594,1223][723,127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594,1223][723,1275]"/>
    <s v="5122: "/>
    <s v="5122: Usa colori con un contrasto minimo di 4.5:1 per il testo normale e 3:1 per il testo grande. Controlla con strumenti come WebAIM o il contrast checker di Material Design."/>
    <m/>
  </r>
  <r>
    <x v="4"/>
    <s v="S003 Ritira (IndaBox Ritiro Pacchi)"/>
    <s v="AAD367"/>
    <s v="(#AAD367)"/>
    <s v="Android"/>
    <s v="AA"/>
    <s v="1.4.3"/>
    <s v="11.1.4.3.1"/>
    <s v="2 - Serious"/>
    <s v="Colorblindness;Low Vision"/>
    <s v="Contrasto del testo"/>
    <m/>
    <s v="[594,1283][723,133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67)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594,1283][723,13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594,1283][723,1336]"/>
    <s v="5122: "/>
    <s v="5122: Usa colori con un contrasto minimo di 4.5:1 per il testo normale e 3:1 per il testo grande. Controlla con strumenti come WebAIM o il contrast checker di Material Design."/>
    <m/>
  </r>
  <r>
    <x v="4"/>
    <s v="S003 Ritira (IndaBox Ritiro Pacchi)"/>
    <s v="AAD368"/>
    <s v="(#AAD368)"/>
    <s v="Android"/>
    <s v="AA"/>
    <s v="1.4.3"/>
    <s v="11.1.4.3.1"/>
    <s v="2 - Serious"/>
    <s v="Colorblindness;Low Vision"/>
    <s v="Contrasto del testo"/>
    <m/>
    <s v="[737,981][866,1033]"/>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68)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737,981][866,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737,981][866,1033]"/>
    <s v="5122: "/>
    <s v="5122: Usa colori con un contrasto minimo di 4.5:1 per il testo normale e 3:1 per il testo grande. Controlla con strumenti come WebAIM o il contrast checker di Material Design."/>
    <m/>
  </r>
  <r>
    <x v="4"/>
    <s v="S003 Ritira (IndaBox Ritiro Pacchi)"/>
    <s v="AAD369"/>
    <s v="(#AAD369)"/>
    <s v="Android"/>
    <s v="AA"/>
    <s v="1.4.3"/>
    <s v="11.1.4.3.1"/>
    <s v="2 - Serious"/>
    <s v="Colorblindness;Low Vision"/>
    <s v="Contrasto del testo"/>
    <m/>
    <s v="[737,1036][866,1088]"/>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69)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737,1036][866,10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737,1036][866,1088]"/>
    <s v="5122: "/>
    <s v="5122: Usa colori con un contrasto minimo di 4.5:1 per il testo normale e 3:1 per il testo grande. Controlla con strumenti come WebAIM o il contrast checker di Material Design."/>
    <m/>
  </r>
  <r>
    <x v="4"/>
    <s v="S003 Ritira (IndaBox Ritiro Pacchi)"/>
    <s v="AAD370"/>
    <s v="(#AAD370)"/>
    <s v="Android"/>
    <s v="AA"/>
    <s v="1.4.3"/>
    <s v="11.1.4.3.1"/>
    <s v="2 - Serious"/>
    <s v="Colorblindness;Low Vision"/>
    <s v="Contrasto del testo"/>
    <m/>
    <s v="[737,1083][866,1132]"/>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70)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737,1083][866,113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737,1083][866,1132]"/>
    <s v="5122: "/>
    <s v="5122: Usa colori con un contrasto minimo di 4.5:1 per il testo normale e 3:1 per il testo grande. Controlla con strumenti come WebAIM o il contrast checker di Material Design."/>
    <m/>
  </r>
  <r>
    <x v="4"/>
    <s v="S003 Ritira (IndaBox Ritiro Pacchi)"/>
    <s v="AAD371"/>
    <s v="(#AAD371)"/>
    <s v="Android"/>
    <s v="AA"/>
    <s v="1.4.3"/>
    <s v="11.1.4.3.1"/>
    <s v="2 - Serious"/>
    <s v="Colorblindness;Low Vision"/>
    <s v="Contrasto del testo"/>
    <m/>
    <s v="[737,1129][866,1179]"/>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371)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737,1129][866,117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737,1129][866,1179]"/>
    <s v="5122: "/>
    <s v="5122: Usa colori con un contrasto minimo di 4.5:1 per il testo normale e 3:1 per il testo grande. Controlla con strumenti come WebAIM o il contrast checker di Material Design."/>
    <m/>
  </r>
  <r>
    <x v="4"/>
    <s v="S003 Ritira (IndaBox Ritiro Pacchi)"/>
    <s v="AAD372"/>
    <s v="(#AAD372)"/>
    <s v="Android"/>
    <s v="AA"/>
    <s v="1.4.3"/>
    <s v="11.1.4.3.1"/>
    <s v="2 - Serious"/>
    <s v="Colorblindness;Low Vision"/>
    <s v="Contrasto del testo"/>
    <m/>
    <s v="[737,1176][866,122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372)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737,1176][866,12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737,1176][866,1226]"/>
    <s v="5122: "/>
    <s v="5122: Usa colori con un contrasto minimo di 4.5:1 per il testo normale e 3:1 per il testo grande. Controlla con strumenti come WebAIM o il contrast checker di Material Design."/>
    <m/>
  </r>
  <r>
    <x v="4"/>
    <s v="S003 Ritira (IndaBox Ritiro Pacchi)"/>
    <s v="AAD373"/>
    <s v="(#AAD373)"/>
    <s v="Android"/>
    <s v="AA"/>
    <s v="1.4.3"/>
    <s v="11.1.4.3.1"/>
    <s v="2 - Serious"/>
    <s v="Colorblindness;Low Vision"/>
    <s v="Contrasto del testo"/>
    <m/>
    <s v="[737,1223][866,1275]"/>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373)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737,1223][866,127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737,1223][866,1275]"/>
    <s v="5122: "/>
    <s v="5122: Usa colori con un contrasto minimo di 4.5:1 per il testo normale e 3:1 per il testo grande. Controlla con strumenti come WebAIM o il contrast checker di Material Design."/>
    <m/>
  </r>
  <r>
    <x v="4"/>
    <s v="S003 Ritira (IndaBox Ritiro Pacchi)"/>
    <s v="AAD374"/>
    <s v="(#AAD374)"/>
    <s v="Android"/>
    <s v="AA"/>
    <s v="1.4.3"/>
    <s v="11.1.4.3.1"/>
    <s v="2 - Serious"/>
    <s v="Colorblindness;Low Vision"/>
    <s v="Contrasto del testo"/>
    <m/>
    <s v="[737,1283][866,133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3 Ritira (IndaBox Ritiro Pacchi)"/>
    <m/>
    <s v="2 - Serious"/>
    <s v="APP INDABOX ANDROID - 11.1.4.3.1 Contrasto (minimo) - S003 Ritira (IndaBox Ritiro Pacchi)"/>
    <s v="APP INDABOX ANDROID - 11.1.4.3.1 Contrasto (minimo) - S003 Ritira (IndaBox Ritiro Pacchi) (#AAD374)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737,1283][866,13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737,1283][866,1336]"/>
    <s v="5122: "/>
    <s v="5122: Usa colori con un contrasto minimo di 4.5:1 per il testo normale e 3:1 per il testo grande. Controlla con strumenti come WebAIM o il contrast checker di Material Design."/>
    <m/>
  </r>
  <r>
    <x v="4"/>
    <s v="S003 Ritira (IndaBox Ritiro Pacchi)"/>
    <s v="AAD375"/>
    <s v="(#AAD375)"/>
    <s v="Android"/>
    <s v="AA"/>
    <s v="1.4.3"/>
    <s v="11.1.4.3.1"/>
    <s v="2 - Serious"/>
    <s v="Colorblindness;Low Vision"/>
    <s v="Contrasto del testo"/>
    <m/>
    <s v="[882,981][1009,1033]"/>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75)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882,981][1009,10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882,981][1009,1033]"/>
    <s v="5122: "/>
    <s v="5122: Usa colori con un contrasto minimo di 4.5:1 per il testo normale e 3:1 per il testo grande. Controlla con strumenti come WebAIM o il contrast checker di Material Design."/>
    <m/>
  </r>
  <r>
    <x v="4"/>
    <s v="S003 Ritira (IndaBox Ritiro Pacchi)"/>
    <s v="AAD376"/>
    <s v="(#AAD376)"/>
    <s v="Android"/>
    <s v="AA"/>
    <s v="1.4.3"/>
    <s v="11.1.4.3.1"/>
    <s v="2 - Serious"/>
    <s v="Colorblindness;Low Vision"/>
    <s v="Contrasto del testo"/>
    <m/>
    <s v="[882,1041][1009,1069]"/>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376)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882,1041][1009,106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882,1041][1009,1069]"/>
    <s v="5122: "/>
    <s v="5122: Usa colori con un contrasto minimo di 4.5:1 per il testo normale e 3:1 per il testo grande. Controlla con strumenti come WebAIM o il contrast checker di Material Design."/>
    <m/>
  </r>
  <r>
    <x v="4"/>
    <s v="S003 Ritira (IndaBox Ritiro Pacchi)"/>
    <s v="AAD377"/>
    <s v="(#AAD377)"/>
    <s v="Android"/>
    <s v="AA"/>
    <s v="1.4.3"/>
    <s v="11.1.4.3.1"/>
    <s v="2 - Serious"/>
    <s v="Colorblindness;Low Vision"/>
    <s v="Contrasto del testo"/>
    <m/>
    <s v="[19,1536][1061,158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77)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9,1536][1061,158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9,1536][1061,1586]"/>
    <s v="5122: "/>
    <s v="5122: Usa colori con un contrasto minimo di 4.5:1 per il testo normale e 3:1 per il testo grande. Controlla con strumenti come WebAIM o il contrast checker di Material Design."/>
    <m/>
  </r>
  <r>
    <x v="4"/>
    <s v="S003 Ritira (IndaBox Ritiro Pacchi)"/>
    <s v="AAD378"/>
    <s v="(#AAD378)"/>
    <s v="Android"/>
    <s v="AA"/>
    <s v="1.4.3"/>
    <s v="11.1.4.3.1"/>
    <s v="2 - Serious"/>
    <s v="Colorblindness;Low Vision"/>
    <s v="Contrasto del testo"/>
    <m/>
    <s v="[734,1875][789,1935]"/>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78)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734,1875][789,193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734,1875][789,1935]"/>
    <s v="5122: "/>
    <s v="5122: Usa colori con un contrasto minimo di 4.5:1 per il testo normale e 3:1 per il testo grande. Controlla con strumenti come WebAIM o il contrast checker di Material Design."/>
    <m/>
  </r>
  <r>
    <x v="4"/>
    <s v="S003 Ritira (IndaBox Ritiro Pacchi)"/>
    <s v="AAD379"/>
    <s v="(#AAD379)"/>
    <s v="Android"/>
    <s v="AA"/>
    <s v="1.4.3"/>
    <s v="11.1.4.3.1"/>
    <s v="2 - Serious"/>
    <s v="Colorblindness;Low Vision"/>
    <s v="Contrasto del testo"/>
    <m/>
    <s v="[19,1982][459,2023]"/>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79)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9,1982][459,202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9,1982][459,2023]"/>
    <s v="5122: "/>
    <s v="5122: Usa colori con un contrasto minimo di 4.5:1 per il testo normale e 3:1 per il testo grande. Controlla con strumenti come WebAIM o il contrast checker di Material Design."/>
    <m/>
  </r>
  <r>
    <x v="4"/>
    <s v="S003 Ritira (IndaBox Ritiro Pacchi)"/>
    <s v="AAD380"/>
    <s v="(#AAD380)"/>
    <s v="Android"/>
    <s v="AA"/>
    <s v="1.4.3"/>
    <s v="11.1.4.3.1"/>
    <s v="2 - Serious"/>
    <s v="Colorblindness;Low Vision"/>
    <s v="Contrasto del testo"/>
    <m/>
    <s v="[456,1974][508,2026]"/>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80)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456,1974][508,20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456,1974][508,2026]"/>
    <s v="5122: "/>
    <s v="5122: Usa colori con un contrasto minimo di 4.5:1 per il testo normale e 3:1 per il testo grande. Controlla con strumenti come WebAIM o il contrast checker di Material Design."/>
    <m/>
  </r>
  <r>
    <x v="4"/>
    <s v="S003 Ritira (IndaBox Ritiro Pacchi)"/>
    <s v="AAD381"/>
    <s v="(#AAD381)"/>
    <s v="Android"/>
    <s v="AA"/>
    <s v="1.4.3"/>
    <s v="11.1.4.3.1"/>
    <s v="2 - Serious"/>
    <s v="Colorblindness;Low Vision"/>
    <s v="Contrasto del testo"/>
    <m/>
    <s v="[709,2111][783,2172]"/>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81)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709,2111][783,217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709,2111][783,2172]"/>
    <s v="5122: "/>
    <s v="5122: Usa colori con un contrasto minimo di 4.5:1 per il testo normale e 3:1 per il testo grande. Controlla con strumenti come WebAIM o il contrast checker di Material Design."/>
    <m/>
  </r>
  <r>
    <x v="4"/>
    <s v="S003 Ritira (IndaBox Ritiro Pacchi)"/>
    <s v="AAD382"/>
    <s v="(#AAD382)"/>
    <s v="Android"/>
    <s v="AA"/>
    <s v="1.4.3"/>
    <s v="11.1.4.3.1"/>
    <s v="2 - Serious"/>
    <s v="Colorblindness;Low Vision"/>
    <s v="Contrasto del testo"/>
    <m/>
    <s v="[19,2221][363,2260]"/>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82)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19,2221][363,226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19,2221][363,2260]"/>
    <s v="5122: "/>
    <s v="5122: Usa colori con un contrasto minimo di 4.5:1 per il testo normale e 3:1 per il testo grande. Controlla con strumenti come WebAIM o il contrast checker di Material Design."/>
    <m/>
  </r>
  <r>
    <x v="4"/>
    <s v="S003 Ritira (IndaBox Ritiro Pacchi)"/>
    <s v="AAD383"/>
    <s v="(#AAD383)"/>
    <s v="Android"/>
    <s v="AA"/>
    <s v="1.4.3"/>
    <s v="11.1.4.3.1"/>
    <s v="2 - Serious"/>
    <s v="Colorblindness;Low Vision"/>
    <s v="Contrasto del testo"/>
    <m/>
    <s v="[357,2210][412,2265]"/>
    <s v="https://drive.google.com/file/d/1rLNUl80aLOX5oSvFBNaCGcTYvQmgVLL8/view?usp=drive_link"/>
    <s v="Privata Tabaccheria Maiu.txt"/>
    <s v="#2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3 Ritira (IndaBox Ritiro Pacchi)"/>
    <m/>
    <s v="2 - Serious"/>
    <s v="APP INDABOX ANDROID - 11.1.4.3.1 Contrasto (minimo) - S003 Ritira (IndaBox Ritiro Pacchi)"/>
    <s v="APP INDABOX ANDROID - 11.1.4.3.1 Contrasto (minimo) - S003 Ritira (IndaBox Ritiro Pacchi) (#AAD383)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rLNUl80aLOX5oSvFBNaCGcTYvQmgVLL8/view?usp=drive_link con selettore: _x000a_[357,2210][412,226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rLNUl80aLOX5oSvFBNaCGcTYvQmgVLL8/view?usp=drive_link con selettore: [357,2210][412,2265]"/>
    <s v="5122: "/>
    <s v="5122: Usa colori con un contrasto minimo di 4.5:1 per il testo normale e 3:1 per il testo grande. Controlla con strumenti come WebAIM o il contrast checker di Material Design."/>
    <m/>
  </r>
  <r>
    <x v="5"/>
    <s v="S003 Ritira (IndaBox Ritiro Pacchi)"/>
    <s v="AAD384"/>
    <s v="(#AAD384)"/>
    <s v="Android"/>
    <s v="AA"/>
    <s v="2.5.8"/>
    <s v="11.2.5.8.1"/>
    <s v="2 - Serious"/>
    <s v="Blind;Low Vision;Mobility"/>
    <s v="Touch target"/>
    <m/>
    <s v="[660,750][794,799]"/>
    <s v="https://drive.google.com/file/d/1rLNUl80aLOX5oSvFBNaCGcTYvQmgVLL8/view?usp=drive_link"/>
    <s v="Privata Tabaccheria Maiu.txt"/>
    <s v="#21"/>
    <s v="Accessibility Scanner"/>
    <m/>
    <s v="https://support.google.com/accessibility/android/answer/7101858?sjid=12879261749095892834-EU"/>
    <s v="Aumenta le dimensioni minime degli elementi cliccabili o aggiungi padding/click area extra invisibile per raggiungere la dimensione minima."/>
    <n v="4"/>
    <s v="S003 Ritira (IndaBox Ritiro Pacchi)"/>
    <m/>
    <s v="2 - Serious"/>
    <s v="APP INDABOX ANDROID - 11.2.5.8.1 Dimensione dell'obiettivo (minimo) - S003 Ritira (IndaBox Ritiro Pacchi)"/>
    <s v="APP INDABOX ANDROID - 11.2.5.8.1 Dimensione dell'obiettivo (minimo) - S003 Ritira (IndaBox Ritiro Pacchi) (#AAD384)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rLNUl80aLOX5oSvFBNaCGcTYvQmgVLL8/view?usp=drive_link con selettore: _x000a_[660,750][794,79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385"/>
    <s v="(#AAD385)"/>
    <s v="Android"/>
    <s v="AA"/>
    <s v="2.5.8"/>
    <s v="11.2.5.8.1"/>
    <s v="2 - Serious"/>
    <s v="Blind;Low Vision;Mobility"/>
    <s v="Touch target"/>
    <m/>
    <s v="[19,1836][1061,1957]"/>
    <s v="https://drive.google.com/file/d/1rLNUl80aLOX5oSvFBNaCGcTYvQmgVLL8/view?usp=drive_link"/>
    <s v="Privata Tabaccheria Maiu.txt"/>
    <s v="#21"/>
    <s v="Accessibility Scanner"/>
    <m/>
    <s v="https://support.google.com/accessibility/android/answer/7101858?sjid=12879261749095892834-EU"/>
    <s v="Aumenta le dimensioni minime degli elementi cliccabili o aggiungi padding/click area extra invisibile per raggiungere la dimensione minima."/>
    <n v="2"/>
    <s v="S003 Ritira (IndaBox Ritiro Pacchi)"/>
    <m/>
    <s v="2 - Serious"/>
    <s v="APP INDABOX ANDROID - 11.2.5.8.1 Dimensione dell'obiettivo (minimo) - S003 Ritira (IndaBox Ritiro Pacchi)"/>
    <s v="APP INDABOX ANDROID - 11.2.5.8.1 Dimensione dell'obiettivo (minimo) - S003 Ritira (IndaBox Ritiro Pacchi) (#AAD385)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rLNUl80aLOX5oSvFBNaCGcTYvQmgVLL8/view?usp=drive_link con selettore: _x000a_[19,1836][1061,1957]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386"/>
    <s v="(#AAD386)"/>
    <s v="Android"/>
    <s v="AA"/>
    <s v="2.5.8"/>
    <s v="11.2.5.8.1"/>
    <s v="2 - Serious"/>
    <s v="Blind;Low Vision;Mobility"/>
    <s v="Touch target"/>
    <m/>
    <s v="[19,2075][1061,2196]"/>
    <s v="https://drive.google.com/file/d/1rLNUl80aLOX5oSvFBNaCGcTYvQmgVLL8/view?usp=drive_link"/>
    <s v="Privata Tabaccheria Maiu.txt"/>
    <s v="#21"/>
    <s v="Accessibility Scanner"/>
    <m/>
    <s v="https://support.google.com/accessibility/android/answer/7101858?sjid=12879261749095892834-EU"/>
    <s v="Aumenta le dimensioni minime degli elementi cliccabili o aggiungi padding/click area extra invisibile per raggiungere la dimensione minima."/>
    <n v="2"/>
    <s v="S003 Ritira (IndaBox Ritiro Pacchi)"/>
    <m/>
    <s v="2 - Serious"/>
    <s v="APP INDABOX ANDROID - 11.2.5.8.1 Dimensione dell'obiettivo (minimo) - S003 Ritira (IndaBox Ritiro Pacchi)"/>
    <s v="APP INDABOX ANDROID - 11.2.5.8.1 Dimensione dell'obiettivo (minimo) - S003 Ritira (IndaBox Ritiro Pacchi) (#AAD386)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rLNUl80aLOX5oSvFBNaCGcTYvQmgVLL8/view?usp=drive_link con selettore: _x000a_[19,2075][1061,2196]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7"/>
    <s v="S004 Spedisci (IndaBox Spedizione Pacchi)"/>
    <s v="AAD387"/>
    <s v="(#AAD387)"/>
    <s v="Android"/>
    <s v="AA"/>
    <s v="1.4.3"/>
    <s v="11.1.4.3.1"/>
    <s v="2 - Serious"/>
    <s v="Colorblindness;Low Vision"/>
    <s v="Contrasto del testo"/>
    <m/>
    <s v="[77,593][198,645]"/>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8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77,593][198,64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77,593][198,645]"/>
    <s v="5126: "/>
    <s v="5126: Usa colori con un contrasto minimo di 4.5:1 per il testo normale e 3:1 per il testo grande. Controlla con strumenti come WebAIM o il contrast checker di Material Design."/>
    <m/>
  </r>
  <r>
    <x v="7"/>
    <s v="S004 Spedisci (IndaBox Spedizione Pacchi)"/>
    <s v="AAD388"/>
    <s v="(#AAD388)"/>
    <s v="Android"/>
    <s v="AA"/>
    <s v="1.4.3"/>
    <s v="11.1.4.3.1"/>
    <s v="2 - Serious"/>
    <s v="Colorblindness;Low Vision"/>
    <s v="Contrasto del testo"/>
    <m/>
    <s v="[266,593][635,645]"/>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8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266,593][635,64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266,593][635,645]"/>
    <s v="5126: "/>
    <s v="5126: Usa colori con un contrasto minimo di 4.5:1 per il testo normale e 3:1 per il testo grande. Controlla con strumenti come WebAIM o il contrast checker di Material Design."/>
    <m/>
  </r>
  <r>
    <x v="7"/>
    <s v="S004 Spedisci (IndaBox Spedizione Pacchi)"/>
    <s v="AAD389"/>
    <s v="(#AAD389)"/>
    <s v="Android"/>
    <s v="AA"/>
    <s v="1.4.3"/>
    <s v="11.1.4.3.1"/>
    <s v="2 - Serious"/>
    <s v="Colorblindness;Low Vision"/>
    <s v="Contrasto del testo"/>
    <m/>
    <s v="[77,659][244,711]"/>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8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77,659][244,71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77,659][244,711]"/>
    <s v="5126: "/>
    <s v="5126: Usa colori con un contrasto minimo di 4.5:1 per il testo normale e 3:1 per il testo grande. Controlla con strumenti come WebAIM o il contrast checker di Material Design."/>
    <m/>
  </r>
  <r>
    <x v="7"/>
    <s v="S004 Spedisci (IndaBox Spedizione Pacchi)"/>
    <s v="AAD390"/>
    <s v="(#AAD390)"/>
    <s v="Android"/>
    <s v="AA"/>
    <s v="1.4.3"/>
    <s v="11.1.4.3.1"/>
    <s v="2 - Serious"/>
    <s v="Colorblindness;Low Vision"/>
    <s v="Contrasto del testo"/>
    <m/>
    <s v="[266,659][946,758]"/>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9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266,659][946,75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266,659][946,758]"/>
    <s v="5126: "/>
    <s v="5126: Usa colori con un contrasto minimo di 4.5:1 per il testo normale e 3:1 per il testo grande. Controlla con strumenti come WebAIM o il contrast checker di Material Design."/>
    <m/>
  </r>
  <r>
    <x v="7"/>
    <s v="S004 Spedisci (IndaBox Spedizione Pacchi)"/>
    <s v="AAD391"/>
    <s v="(#AAD391)"/>
    <s v="Android"/>
    <s v="AA"/>
    <s v="1.4.3"/>
    <s v="11.1.4.3.1"/>
    <s v="2 - Serious"/>
    <s v="Colorblindness;Low Vision"/>
    <s v="Contrasto del testo"/>
    <m/>
    <s v="[77,772][247,824]"/>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9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77,772][247,82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77,772][247,824]"/>
    <s v="5126: "/>
    <s v="5126: Usa colori con un contrasto minimo di 4.5:1 per il testo normale e 3:1 per il testo grande. Controlla con strumenti come WebAIM o il contrast checker di Material Design."/>
    <m/>
  </r>
  <r>
    <x v="7"/>
    <s v="S004 Spedisci (IndaBox Spedizione Pacchi)"/>
    <s v="AAD392"/>
    <s v="(#AAD392)"/>
    <s v="Android"/>
    <s v="AA"/>
    <s v="1.4.3"/>
    <s v="11.1.4.3.1"/>
    <s v="2 - Serious"/>
    <s v="Colorblindness;Low Vision"/>
    <s v="Contrasto del testo"/>
    <m/>
    <s v="[266,772][456,824]"/>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9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266,772][456,82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266,772][456,824]"/>
    <s v="5126: "/>
    <s v="5126: Usa colori con un contrasto minimo di 4.5:1 per il testo normale e 3:1 per il testo grande. Controlla con strumenti come WebAIM o il contrast checker di Material Design."/>
    <m/>
  </r>
  <r>
    <x v="7"/>
    <s v="S004 Spedisci (IndaBox Spedizione Pacchi)"/>
    <s v="AAD393"/>
    <s v="(#AAD393)"/>
    <s v="Android"/>
    <s v="AA"/>
    <s v="1.4.3"/>
    <s v="11.1.4.3.1"/>
    <s v="2 - Serious"/>
    <s v="Colorblindness;Low Vision"/>
    <s v="Contrasto del testo"/>
    <m/>
    <s v="[668,890][786,929]"/>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9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668,890][786,92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668,890][786,929]"/>
    <s v="5126: "/>
    <s v="5126: Usa colori con un contrasto minimo di 4.5:1 per il testo normale e 3:1 per il testo grande. Controlla con strumenti come WebAIM o il contrast checker di Material Design."/>
    <m/>
  </r>
  <r>
    <x v="7"/>
    <s v="S004 Spedisci (IndaBox Spedizione Pacchi)"/>
    <s v="AAD394"/>
    <s v="(#AAD394)"/>
    <s v="Android"/>
    <s v="AA"/>
    <s v="1.4.3"/>
    <s v="11.1.4.3.1"/>
    <s v="2 - Serious"/>
    <s v="Colorblindness;Low Vision"/>
    <s v="Contrasto del testo"/>
    <m/>
    <s v="[19,1182][148,1231]"/>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9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9,1182][148,12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9,1182][148,1231]"/>
    <s v="5126: "/>
    <s v="5126: Usa colori con un contrasto minimo di 4.5:1 per il testo normale e 3:1 per il testo grande. Controlla con strumenti come WebAIM o il contrast checker di Material Design."/>
    <m/>
  </r>
  <r>
    <x v="7"/>
    <s v="S004 Spedisci (IndaBox Spedizione Pacchi)"/>
    <s v="AAD395"/>
    <s v="(#AAD395)"/>
    <s v="Android"/>
    <s v="AA"/>
    <s v="1.4.3"/>
    <s v="11.1.4.3.1"/>
    <s v="2 - Serious"/>
    <s v="Colorblindness;Low Vision"/>
    <s v="Contrasto del testo"/>
    <m/>
    <s v="[19,1237][148,1286]"/>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9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9,1237][148,128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9,1237][148,1286]"/>
    <s v="5126: "/>
    <s v="5126: Usa colori con un contrasto minimo di 4.5:1 per il testo normale e 3:1 per il testo grande. Controlla con strumenti come WebAIM o il contrast checker di Material Design."/>
    <m/>
  </r>
  <r>
    <x v="7"/>
    <s v="S004 Spedisci (IndaBox Spedizione Pacchi)"/>
    <s v="AAD396"/>
    <s v="(#AAD396)"/>
    <s v="Android"/>
    <s v="AA"/>
    <s v="1.4.3"/>
    <s v="11.1.4.3.1"/>
    <s v="2 - Serious"/>
    <s v="Colorblindness;Low Vision"/>
    <s v="Contrasto del testo"/>
    <m/>
    <s v="[19,1283][148,133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9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9,1283][148,13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9,1283][148,1333]"/>
    <s v="5126: "/>
    <s v="5126: Usa colori con un contrasto minimo di 4.5:1 per il testo normale e 3:1 per il testo grande. Controlla con strumenti come WebAIM o il contrast checker di Material Design."/>
    <m/>
  </r>
  <r>
    <x v="7"/>
    <s v="S004 Spedisci (IndaBox Spedizione Pacchi)"/>
    <s v="AAD397"/>
    <s v="(#AAD397)"/>
    <s v="Android"/>
    <s v="AA"/>
    <s v="1.4.3"/>
    <s v="11.1.4.3.1"/>
    <s v="2 - Serious"/>
    <s v="Colorblindness;Low Vision"/>
    <s v="Contrasto del testo"/>
    <m/>
    <s v="[19,1330][148,1380]"/>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9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9,1330][148,138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9,1330][148,1380]"/>
    <s v="5126: "/>
    <s v="5126: Usa colori con un contrasto minimo di 4.5:1 per il testo normale e 3:1 per il testo grande. Controlla con strumenti come WebAIM o il contrast checker di Material Design."/>
    <m/>
  </r>
  <r>
    <x v="7"/>
    <s v="S004 Spedisci (IndaBox Spedizione Pacchi)"/>
    <s v="AAD398"/>
    <s v="(#AAD398)"/>
    <s v="Android"/>
    <s v="AA"/>
    <s v="1.4.3"/>
    <s v="11.1.4.3.1"/>
    <s v="2 - Serious"/>
    <s v="Colorblindness;Low Vision"/>
    <s v="Contrasto del testo"/>
    <m/>
    <s v="[19,1377][148,1429]"/>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9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9,1377][148,142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9,1377][148,1429]"/>
    <s v="5126: "/>
    <s v="5126: Usa colori con un contrasto minimo di 4.5:1 per il testo normale e 3:1 per il testo grande. Controlla con strumenti come WebAIM o il contrast checker di Material Design."/>
    <m/>
  </r>
  <r>
    <x v="7"/>
    <s v="S004 Spedisci (IndaBox Spedizione Pacchi)"/>
    <s v="AAD399"/>
    <s v="(#AAD399)"/>
    <s v="Android"/>
    <s v="AA"/>
    <s v="1.4.3"/>
    <s v="11.1.4.3.1"/>
    <s v="2 - Serious"/>
    <s v="Colorblindness;Low Vision"/>
    <s v="Contrasto del testo"/>
    <m/>
    <s v="[19,1424][148,147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39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9,1424][148,147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9,1424][148,1473]"/>
    <s v="5126: "/>
    <s v="5126: Usa colori con un contrasto minimo di 4.5:1 per il testo normale e 3:1 per il testo grande. Controlla con strumenti come WebAIM o il contrast checker di Material Design."/>
    <m/>
  </r>
  <r>
    <x v="7"/>
    <s v="S004 Spedisci (IndaBox Spedizione Pacchi)"/>
    <s v="AAD400"/>
    <s v="(#AAD400)"/>
    <s v="Android"/>
    <s v="AA"/>
    <s v="1.4.3"/>
    <s v="11.1.4.3.1"/>
    <s v="2 - Serious"/>
    <s v="Colorblindness;Low Vision"/>
    <s v="Contrasto del testo"/>
    <m/>
    <s v="[19,1484][148,1539]"/>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0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9,1484][148,153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9,1484][148,1539]"/>
    <s v="5126: "/>
    <s v="5126: Usa colori con un contrasto minimo di 4.5:1 per il testo normale e 3:1 per il testo grande. Controlla con strumenti come WebAIM o il contrast checker di Material Design."/>
    <m/>
  </r>
  <r>
    <x v="7"/>
    <s v="S004 Spedisci (IndaBox Spedizione Pacchi)"/>
    <s v="AAD401"/>
    <s v="(#AAD401)"/>
    <s v="Android"/>
    <s v="AA"/>
    <s v="1.4.3"/>
    <s v="11.1.4.3.1"/>
    <s v="2 - Serious"/>
    <s v="Colorblindness;Low Vision"/>
    <s v="Contrasto del testo"/>
    <m/>
    <s v="[165,1182][291,1231]"/>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0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65,1182][291,12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65,1182][291,1231]"/>
    <s v="5126: "/>
    <s v="5126: Usa colori con un contrasto minimo di 4.5:1 per il testo normale e 3:1 per il testo grande. Controlla con strumenti come WebAIM o il contrast checker di Material Design."/>
    <m/>
  </r>
  <r>
    <x v="7"/>
    <s v="S004 Spedisci (IndaBox Spedizione Pacchi)"/>
    <s v="AAD402"/>
    <s v="(#AAD402)"/>
    <s v="Android"/>
    <s v="AA"/>
    <s v="1.4.3"/>
    <s v="11.1.4.3.1"/>
    <s v="2 - Serious"/>
    <s v="Colorblindness;Low Vision"/>
    <s v="Contrasto del testo"/>
    <m/>
    <s v="[165,1237][291,1286]"/>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0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65,1237][291,128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65,1237][291,1286]"/>
    <s v="5126: "/>
    <s v="5126: Usa colori con un contrasto minimo di 4.5:1 per il testo normale e 3:1 per il testo grande. Controlla con strumenti come WebAIM o il contrast checker di Material Design."/>
    <m/>
  </r>
  <r>
    <x v="7"/>
    <s v="S004 Spedisci (IndaBox Spedizione Pacchi)"/>
    <s v="AAD403"/>
    <s v="(#AAD403)"/>
    <s v="Android"/>
    <s v="AA"/>
    <s v="1.4.3"/>
    <s v="11.1.4.3.1"/>
    <s v="2 - Serious"/>
    <s v="Colorblindness;Low Vision"/>
    <s v="Contrasto del testo"/>
    <m/>
    <s v="[165,1283][291,133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0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65,1283][291,13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65,1283][291,1333]"/>
    <s v="5126: "/>
    <s v="5126: Usa colori con un contrasto minimo di 4.5:1 per il testo normale e 3:1 per il testo grande. Controlla con strumenti come WebAIM o il contrast checker di Material Design."/>
    <m/>
  </r>
  <r>
    <x v="7"/>
    <s v="S004 Spedisci (IndaBox Spedizione Pacchi)"/>
    <s v="AAD404"/>
    <s v="(#AAD404)"/>
    <s v="Android"/>
    <s v="AA"/>
    <s v="1.4.3"/>
    <s v="11.1.4.3.1"/>
    <s v="2 - Serious"/>
    <s v="Colorblindness;Low Vision"/>
    <s v="Contrasto del testo"/>
    <m/>
    <s v="[165,1330][291,1380]"/>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0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65,1330][291,138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65,1330][291,1380]"/>
    <s v="5126: "/>
    <s v="5126: Usa colori con un contrasto minimo di 4.5:1 per il testo normale e 3:1 per il testo grande. Controlla con strumenti come WebAIM o il contrast checker di Material Design."/>
    <m/>
  </r>
  <r>
    <x v="7"/>
    <s v="S004 Spedisci (IndaBox Spedizione Pacchi)"/>
    <s v="AAD405"/>
    <s v="(#AAD405)"/>
    <s v="Android"/>
    <s v="AA"/>
    <s v="1.4.3"/>
    <s v="11.1.4.3.1"/>
    <s v="2 - Serious"/>
    <s v="Colorblindness;Low Vision"/>
    <s v="Contrasto del testo"/>
    <m/>
    <s v="[165,1377][291,1429]"/>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0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65,1377][291,142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65,1377][291,1429]"/>
    <s v="5126: "/>
    <s v="5126: Usa colori con un contrasto minimo di 4.5:1 per il testo normale e 3:1 per il testo grande. Controlla con strumenti come WebAIM o il contrast checker di Material Design."/>
    <m/>
  </r>
  <r>
    <x v="7"/>
    <s v="S004 Spedisci (IndaBox Spedizione Pacchi)"/>
    <s v="AAD406"/>
    <s v="(#AAD406)"/>
    <s v="Android"/>
    <s v="AA"/>
    <s v="1.4.3"/>
    <s v="11.1.4.3.1"/>
    <s v="2 - Serious"/>
    <s v="Colorblindness;Low Vision"/>
    <s v="Contrasto del testo"/>
    <m/>
    <s v="[165,1424][291,147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0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65,1424][291,147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65,1424][291,1473]"/>
    <s v="5126: "/>
    <s v="5126: Usa colori con un contrasto minimo di 4.5:1 per il testo normale e 3:1 per il testo grande. Controlla con strumenti come WebAIM o il contrast checker di Material Design."/>
    <m/>
  </r>
  <r>
    <x v="7"/>
    <s v="S004 Spedisci (IndaBox Spedizione Pacchi)"/>
    <s v="AAD407"/>
    <s v="(#AAD407)"/>
    <s v="Android"/>
    <s v="AA"/>
    <s v="1.4.3"/>
    <s v="11.1.4.3.1"/>
    <s v="2 - Serious"/>
    <s v="Colorblindness;Low Vision"/>
    <s v="Contrasto del testo"/>
    <m/>
    <s v="[165,1484][291,1539]"/>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0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65,1484][291,153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65,1484][291,1539]"/>
    <s v="5126: "/>
    <s v="5126: Usa colori con un contrasto minimo di 4.5:1 per il testo normale e 3:1 per il testo grande. Controlla con strumenti come WebAIM o il contrast checker di Material Design."/>
    <m/>
  </r>
  <r>
    <x v="7"/>
    <s v="S004 Spedisci (IndaBox Spedizione Pacchi)"/>
    <s v="AAD408"/>
    <s v="(#AAD408)"/>
    <s v="Android"/>
    <s v="AA"/>
    <s v="1.4.3"/>
    <s v="11.1.4.3.1"/>
    <s v="2 - Serious"/>
    <s v="Colorblindness;Low Vision"/>
    <s v="Contrasto del testo"/>
    <m/>
    <s v="[308,1182][434,1231]"/>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0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308,1182][434,12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308,1182][434,1231]"/>
    <s v="5126: "/>
    <s v="5126: Usa colori con un contrasto minimo di 4.5:1 per il testo normale e 3:1 per il testo grande. Controlla con strumenti come WebAIM o il contrast checker di Material Design."/>
    <m/>
  </r>
  <r>
    <x v="7"/>
    <s v="S004 Spedisci (IndaBox Spedizione Pacchi)"/>
    <s v="AAD409"/>
    <s v="(#AAD409)"/>
    <s v="Android"/>
    <s v="AA"/>
    <s v="1.4.3"/>
    <s v="11.1.4.3.1"/>
    <s v="2 - Serious"/>
    <s v="Colorblindness;Low Vision"/>
    <s v="Contrasto del testo"/>
    <m/>
    <s v="[308,1237][434,1286]"/>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0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308,1237][434,128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308,1237][434,1286]"/>
    <s v="5126: "/>
    <s v="5126: Usa colori con un contrasto minimo di 4.5:1 per il testo normale e 3:1 per il testo grande. Controlla con strumenti come WebAIM o il contrast checker di Material Design."/>
    <m/>
  </r>
  <r>
    <x v="7"/>
    <s v="S004 Spedisci (IndaBox Spedizione Pacchi)"/>
    <s v="AAD410"/>
    <s v="(#AAD410)"/>
    <s v="Android"/>
    <s v="AA"/>
    <s v="1.4.3"/>
    <s v="11.1.4.3.1"/>
    <s v="2 - Serious"/>
    <s v="Colorblindness;Low Vision"/>
    <s v="Contrasto del testo"/>
    <m/>
    <s v="[308,1283][434,133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1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308,1283][434,13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308,1283][434,1333]"/>
    <s v="5126: "/>
    <s v="5126: Usa colori con un contrasto minimo di 4.5:1 per il testo normale e 3:1 per il testo grande. Controlla con strumenti come WebAIM o il contrast checker di Material Design."/>
    <m/>
  </r>
  <r>
    <x v="7"/>
    <s v="S004 Spedisci (IndaBox Spedizione Pacchi)"/>
    <s v="AAD411"/>
    <s v="(#AAD411)"/>
    <s v="Android"/>
    <s v="AA"/>
    <s v="1.4.3"/>
    <s v="11.1.4.3.1"/>
    <s v="2 - Serious"/>
    <s v="Colorblindness;Low Vision"/>
    <s v="Contrasto del testo"/>
    <m/>
    <s v="[308,1330][434,1380]"/>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1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308,1330][434,138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308,1330][434,1380]"/>
    <s v="5126: "/>
    <s v="5126: Usa colori con un contrasto minimo di 4.5:1 per il testo normale e 3:1 per il testo grande. Controlla con strumenti come WebAIM o il contrast checker di Material Design."/>
    <m/>
  </r>
  <r>
    <x v="7"/>
    <s v="S004 Spedisci (IndaBox Spedizione Pacchi)"/>
    <s v="AAD412"/>
    <s v="(#AAD412)"/>
    <s v="Android"/>
    <s v="AA"/>
    <s v="1.4.3"/>
    <s v="11.1.4.3.1"/>
    <s v="2 - Serious"/>
    <s v="Colorblindness;Low Vision"/>
    <s v="Contrasto del testo"/>
    <m/>
    <s v="[308,1377][434,1429]"/>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1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308,1377][434,142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308,1377][434,1429]"/>
    <s v="5126: "/>
    <s v="5126: Usa colori con un contrasto minimo di 4.5:1 per il testo normale e 3:1 per il testo grande. Controlla con strumenti come WebAIM o il contrast checker di Material Design."/>
    <m/>
  </r>
  <r>
    <x v="7"/>
    <s v="S004 Spedisci (IndaBox Spedizione Pacchi)"/>
    <s v="AAD413"/>
    <s v="(#AAD413)"/>
    <s v="Android"/>
    <s v="AA"/>
    <s v="1.4.3"/>
    <s v="11.1.4.3.1"/>
    <s v="2 - Serious"/>
    <s v="Colorblindness;Low Vision"/>
    <s v="Contrasto del testo"/>
    <m/>
    <s v="[308,1424][434,147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1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308,1424][434,147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308,1424][434,1473]"/>
    <s v="5126: "/>
    <s v="5126: Usa colori con un contrasto minimo di 4.5:1 per il testo normale e 3:1 per il testo grande. Controlla con strumenti come WebAIM o il contrast checker di Material Design."/>
    <m/>
  </r>
  <r>
    <x v="7"/>
    <s v="S004 Spedisci (IndaBox Spedizione Pacchi)"/>
    <s v="AAD414"/>
    <s v="(#AAD414)"/>
    <s v="Android"/>
    <s v="AA"/>
    <s v="1.4.3"/>
    <s v="11.1.4.3.1"/>
    <s v="2 - Serious"/>
    <s v="Colorblindness;Low Vision"/>
    <s v="Contrasto del testo"/>
    <m/>
    <s v="[308,1484][434,1539]"/>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1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308,1484][434,153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308,1484][434,1539]"/>
    <s v="5126: "/>
    <s v="5126: Usa colori con un contrasto minimo di 4.5:1 per il testo normale e 3:1 per il testo grande. Controlla con strumenti come WebAIM o il contrast checker di Material Design."/>
    <m/>
  </r>
  <r>
    <x v="7"/>
    <s v="S004 Spedisci (IndaBox Spedizione Pacchi)"/>
    <s v="AAD415"/>
    <s v="(#AAD415)"/>
    <s v="Android"/>
    <s v="AA"/>
    <s v="1.4.3"/>
    <s v="11.1.4.3.1"/>
    <s v="2 - Serious"/>
    <s v="Colorblindness;Low Vision"/>
    <s v="Contrasto del testo"/>
    <m/>
    <s v="[451,1182][577,1231]"/>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1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451,1182][577,12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451,1182][577,1231]"/>
    <s v="5126: "/>
    <s v="5126: Usa colori con un contrasto minimo di 4.5:1 per il testo normale e 3:1 per il testo grande. Controlla con strumenti come WebAIM o il contrast checker di Material Design."/>
    <m/>
  </r>
  <r>
    <x v="7"/>
    <s v="S004 Spedisci (IndaBox Spedizione Pacchi)"/>
    <s v="AAD416"/>
    <s v="(#AAD416)"/>
    <s v="Android"/>
    <s v="AA"/>
    <s v="1.4.3"/>
    <s v="11.1.4.3.1"/>
    <s v="2 - Serious"/>
    <s v="Colorblindness;Low Vision"/>
    <s v="Contrasto del testo"/>
    <m/>
    <s v="[451,1237][577,1286]"/>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1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451,1237][577,128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451,1237][577,1286]"/>
    <s v="5126: "/>
    <s v="5126: Usa colori con un contrasto minimo di 4.5:1 per il testo normale e 3:1 per il testo grande. Controlla con strumenti come WebAIM o il contrast checker di Material Design."/>
    <m/>
  </r>
  <r>
    <x v="7"/>
    <s v="S004 Spedisci (IndaBox Spedizione Pacchi)"/>
    <s v="AAD417"/>
    <s v="(#AAD417)"/>
    <s v="Android"/>
    <s v="AA"/>
    <s v="1.4.3"/>
    <s v="11.1.4.3.1"/>
    <s v="2 - Serious"/>
    <s v="Colorblindness;Low Vision"/>
    <s v="Contrasto del testo"/>
    <m/>
    <s v="[451,1283][577,133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1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451,1283][577,13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451,1283][577,1333]"/>
    <s v="5126: "/>
    <s v="5126: Usa colori con un contrasto minimo di 4.5:1 per il testo normale e 3:1 per il testo grande. Controlla con strumenti come WebAIM o il contrast checker di Material Design."/>
    <m/>
  </r>
  <r>
    <x v="7"/>
    <s v="S004 Spedisci (IndaBox Spedizione Pacchi)"/>
    <s v="AAD418"/>
    <s v="(#AAD418)"/>
    <s v="Android"/>
    <s v="AA"/>
    <s v="1.4.3"/>
    <s v="11.1.4.3.1"/>
    <s v="2 - Serious"/>
    <s v="Colorblindness;Low Vision"/>
    <s v="Contrasto del testo"/>
    <m/>
    <s v="[451,1330][577,1380]"/>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1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451,1330][577,138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451,1330][577,1380]"/>
    <s v="5126: "/>
    <s v="5126: Usa colori con un contrasto minimo di 4.5:1 per il testo normale e 3:1 per il testo grande. Controlla con strumenti come WebAIM o il contrast checker di Material Design."/>
    <m/>
  </r>
  <r>
    <x v="7"/>
    <s v="S004 Spedisci (IndaBox Spedizione Pacchi)"/>
    <s v="AAD419"/>
    <s v="(#AAD419)"/>
    <s v="Android"/>
    <s v="AA"/>
    <s v="1.4.3"/>
    <s v="11.1.4.3.1"/>
    <s v="2 - Serious"/>
    <s v="Colorblindness;Low Vision"/>
    <s v="Contrasto del testo"/>
    <m/>
    <s v="[451,1377][577,1429]"/>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1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451,1377][577,142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451,1377][577,1429]"/>
    <s v="5126: "/>
    <s v="5126: Usa colori con un contrasto minimo di 4.5:1 per il testo normale e 3:1 per il testo grande. Controlla con strumenti come WebAIM o il contrast checker di Material Design."/>
    <m/>
  </r>
  <r>
    <x v="7"/>
    <s v="S004 Spedisci (IndaBox Spedizione Pacchi)"/>
    <s v="AAD420"/>
    <s v="(#AAD420)"/>
    <s v="Android"/>
    <s v="AA"/>
    <s v="1.4.3"/>
    <s v="11.1.4.3.1"/>
    <s v="2 - Serious"/>
    <s v="Colorblindness;Low Vision"/>
    <s v="Contrasto del testo"/>
    <m/>
    <s v="[451,1424][577,147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2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451,1424][577,147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451,1424][577,1473]"/>
    <s v="5126: "/>
    <s v="5126: Usa colori con un contrasto minimo di 4.5:1 per il testo normale e 3:1 per il testo grande. Controlla con strumenti come WebAIM o il contrast checker di Material Design."/>
    <m/>
  </r>
  <r>
    <x v="7"/>
    <s v="S004 Spedisci (IndaBox Spedizione Pacchi)"/>
    <s v="AAD421"/>
    <s v="(#AAD421)"/>
    <s v="Android"/>
    <s v="AA"/>
    <s v="1.4.3"/>
    <s v="11.1.4.3.1"/>
    <s v="2 - Serious"/>
    <s v="Colorblindness;Low Vision"/>
    <s v="Contrasto del testo"/>
    <m/>
    <s v="[451,1484][577,1539]"/>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2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451,1484][577,153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451,1484][577,1539]"/>
    <s v="5126: "/>
    <s v="5126: Usa colori con un contrasto minimo di 4.5:1 per il testo normale e 3:1 per il testo grande. Controlla con strumenti come WebAIM o il contrast checker di Material Design."/>
    <m/>
  </r>
  <r>
    <x v="7"/>
    <s v="S004 Spedisci (IndaBox Spedizione Pacchi)"/>
    <s v="AAD422"/>
    <s v="(#AAD422)"/>
    <s v="Android"/>
    <s v="AA"/>
    <s v="1.4.3"/>
    <s v="11.1.4.3.1"/>
    <s v="2 - Serious"/>
    <s v="Colorblindness;Low Vision"/>
    <s v="Contrasto del testo"/>
    <m/>
    <s v="[594,1182][723,1231]"/>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2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594,1182][723,12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594,1182][723,1231]"/>
    <s v="5126: "/>
    <s v="5126: Usa colori con un contrasto minimo di 4.5:1 per il testo normale e 3:1 per il testo grande. Controlla con strumenti come WebAIM o il contrast checker di Material Design."/>
    <m/>
  </r>
  <r>
    <x v="7"/>
    <s v="S004 Spedisci (IndaBox Spedizione Pacchi)"/>
    <s v="AAD423"/>
    <s v="(#AAD423)"/>
    <s v="Android"/>
    <s v="AA"/>
    <s v="1.4.3"/>
    <s v="11.1.4.3.1"/>
    <s v="2 - Serious"/>
    <s v="Colorblindness;Low Vision"/>
    <s v="Contrasto del testo"/>
    <m/>
    <s v="[594,1237][723,1286]"/>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2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594,1237][723,128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594,1237][723,1286]"/>
    <s v="5126: "/>
    <s v="5126: Usa colori con un contrasto minimo di 4.5:1 per il testo normale e 3:1 per il testo grande. Controlla con strumenti come WebAIM o il contrast checker di Material Design."/>
    <m/>
  </r>
  <r>
    <x v="7"/>
    <s v="S004 Spedisci (IndaBox Spedizione Pacchi)"/>
    <s v="AAD424"/>
    <s v="(#AAD424)"/>
    <s v="Android"/>
    <s v="AA"/>
    <s v="1.4.3"/>
    <s v="11.1.4.3.1"/>
    <s v="2 - Serious"/>
    <s v="Colorblindness;Low Vision"/>
    <s v="Contrasto del testo"/>
    <m/>
    <s v="[594,1283][723,133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2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594,1283][723,13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594,1283][723,1333]"/>
    <s v="5126: "/>
    <s v="5126: Usa colori con un contrasto minimo di 4.5:1 per il testo normale e 3:1 per il testo grande. Controlla con strumenti come WebAIM o il contrast checker di Material Design."/>
    <m/>
  </r>
  <r>
    <x v="7"/>
    <s v="S004 Spedisci (IndaBox Spedizione Pacchi)"/>
    <s v="AAD425"/>
    <s v="(#AAD425)"/>
    <s v="Android"/>
    <s v="AA"/>
    <s v="1.4.3"/>
    <s v="11.1.4.3.1"/>
    <s v="2 - Serious"/>
    <s v="Colorblindness;Low Vision"/>
    <s v="Contrasto del testo"/>
    <m/>
    <s v="[594,1330][723,1380]"/>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2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594,1330][723,138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594,1330][723,1380]"/>
    <s v="5126: "/>
    <s v="5126: Usa colori con un contrasto minimo di 4.5:1 per il testo normale e 3:1 per il testo grande. Controlla con strumenti come WebAIM o il contrast checker di Material Design."/>
    <m/>
  </r>
  <r>
    <x v="7"/>
    <s v="S004 Spedisci (IndaBox Spedizione Pacchi)"/>
    <s v="AAD426"/>
    <s v="(#AAD426)"/>
    <s v="Android"/>
    <s v="AA"/>
    <s v="1.4.3"/>
    <s v="11.1.4.3.1"/>
    <s v="2 - Serious"/>
    <s v="Colorblindness;Low Vision"/>
    <s v="Contrasto del testo"/>
    <m/>
    <s v="[594,1377][723,1429]"/>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2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594,1377][723,142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594,1377][723,1429]"/>
    <s v="5126: "/>
    <s v="5126: Usa colori con un contrasto minimo di 4.5:1 per il testo normale e 3:1 per il testo grande. Controlla con strumenti come WebAIM o il contrast checker di Material Design."/>
    <m/>
  </r>
  <r>
    <x v="7"/>
    <s v="S004 Spedisci (IndaBox Spedizione Pacchi)"/>
    <s v="AAD427"/>
    <s v="(#AAD427)"/>
    <s v="Android"/>
    <s v="AA"/>
    <s v="1.4.3"/>
    <s v="11.1.4.3.1"/>
    <s v="2 - Serious"/>
    <s v="Colorblindness;Low Vision"/>
    <s v="Contrasto del testo"/>
    <m/>
    <s v="[594,1424][723,147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2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594,1424][723,147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594,1424][723,1473]"/>
    <s v="5126: "/>
    <s v="5126: Usa colori con un contrasto minimo di 4.5:1 per il testo normale e 3:1 per il testo grande. Controlla con strumenti come WebAIM o il contrast checker di Material Design."/>
    <m/>
  </r>
  <r>
    <x v="7"/>
    <s v="S004 Spedisci (IndaBox Spedizione Pacchi)"/>
    <s v="AAD428"/>
    <s v="(#AAD428)"/>
    <s v="Android"/>
    <s v="AA"/>
    <s v="1.4.3"/>
    <s v="11.1.4.3.1"/>
    <s v="2 - Serious"/>
    <s v="Colorblindness;Low Vision"/>
    <s v="Contrasto del testo"/>
    <m/>
    <s v="[594,1484][723,1539]"/>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2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594,1484][723,153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594,1484][723,1539]"/>
    <s v="5126: "/>
    <s v="5126: Usa colori con un contrasto minimo di 4.5:1 per il testo normale e 3:1 per il testo grande. Controlla con strumenti come WebAIM o il contrast checker di Material Design."/>
    <m/>
  </r>
  <r>
    <x v="7"/>
    <s v="S004 Spedisci (IndaBox Spedizione Pacchi)"/>
    <s v="AAD429"/>
    <s v="(#AAD429)"/>
    <s v="Android"/>
    <s v="AA"/>
    <s v="1.4.3"/>
    <s v="11.1.4.3.1"/>
    <s v="2 - Serious"/>
    <s v="Colorblindness;Low Vision"/>
    <s v="Contrasto del testo"/>
    <m/>
    <s v="[737,1182][866,1231]"/>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2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737,1182][866,12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737,1182][866,1231]"/>
    <s v="5126: "/>
    <s v="5126: Usa colori con un contrasto minimo di 4.5:1 per il testo normale e 3:1 per il testo grande. Controlla con strumenti come WebAIM o il contrast checker di Material Design."/>
    <m/>
  </r>
  <r>
    <x v="7"/>
    <s v="S004 Spedisci (IndaBox Spedizione Pacchi)"/>
    <s v="AAD430"/>
    <s v="(#AAD430)"/>
    <s v="Android"/>
    <s v="AA"/>
    <s v="1.4.3"/>
    <s v="11.1.4.3.1"/>
    <s v="2 - Serious"/>
    <s v="Colorblindness;Low Vision"/>
    <s v="Contrasto del testo"/>
    <m/>
    <s v="[737,1237][866,1286]"/>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3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737,1237][866,128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737,1237][866,1286]"/>
    <s v="5126: "/>
    <s v="5126: Usa colori con un contrasto minimo di 4.5:1 per il testo normale e 3:1 per il testo grande. Controlla con strumenti come WebAIM o il contrast checker di Material Design."/>
    <m/>
  </r>
  <r>
    <x v="7"/>
    <s v="S004 Spedisci (IndaBox Spedizione Pacchi)"/>
    <s v="AAD431"/>
    <s v="(#AAD431)"/>
    <s v="Android"/>
    <s v="AA"/>
    <s v="1.4.3"/>
    <s v="11.1.4.3.1"/>
    <s v="2 - Serious"/>
    <s v="Colorblindness;Low Vision"/>
    <s v="Contrasto del testo"/>
    <m/>
    <s v="[737,1283][866,133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3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737,1283][866,13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737,1283][866,1333]"/>
    <s v="5126: "/>
    <s v="5126: Usa colori con un contrasto minimo di 4.5:1 per il testo normale e 3:1 per il testo grande. Controlla con strumenti come WebAIM o il contrast checker di Material Design."/>
    <m/>
  </r>
  <r>
    <x v="7"/>
    <s v="S004 Spedisci (IndaBox Spedizione Pacchi)"/>
    <s v="AAD432"/>
    <s v="(#AAD432)"/>
    <s v="Android"/>
    <s v="AA"/>
    <s v="1.4.3"/>
    <s v="11.1.4.3.1"/>
    <s v="2 - Serious"/>
    <s v="Colorblindness;Low Vision"/>
    <s v="Contrasto del testo"/>
    <m/>
    <s v="[737,1330][866,1380]"/>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3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737,1330][866,138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737,1330][866,1380]"/>
    <s v="5126: "/>
    <s v="5126: Usa colori con un contrasto minimo di 4.5:1 per il testo normale e 3:1 per il testo grande. Controlla con strumenti come WebAIM o il contrast checker di Material Design."/>
    <m/>
  </r>
  <r>
    <x v="7"/>
    <s v="S004 Spedisci (IndaBox Spedizione Pacchi)"/>
    <s v="AAD433"/>
    <s v="(#AAD433)"/>
    <s v="Android"/>
    <s v="AA"/>
    <s v="1.4.3"/>
    <s v="11.1.4.3.1"/>
    <s v="2 - Serious"/>
    <s v="Colorblindness;Low Vision"/>
    <s v="Contrasto del testo"/>
    <m/>
    <s v="[737,1377][866,1429]"/>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3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737,1377][866,142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737,1377][866,1429]"/>
    <s v="5126: "/>
    <s v="5126: Usa colori con un contrasto minimo di 4.5:1 per il testo normale e 3:1 per il testo grande. Controlla con strumenti come WebAIM o il contrast checker di Material Design."/>
    <m/>
  </r>
  <r>
    <x v="7"/>
    <s v="S004 Spedisci (IndaBox Spedizione Pacchi)"/>
    <s v="AAD434"/>
    <s v="(#AAD434)"/>
    <s v="Android"/>
    <s v="AA"/>
    <s v="1.4.3"/>
    <s v="11.1.4.3.1"/>
    <s v="2 - Serious"/>
    <s v="Colorblindness;Low Vision"/>
    <s v="Contrasto del testo"/>
    <m/>
    <s v="[737,1424][866,147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34)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737,1424][866,147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737,1424][866,1473]"/>
    <s v="5126: "/>
    <s v="5126: Usa colori con un contrasto minimo di 4.5:1 per il testo normale e 3:1 per il testo grande. Controlla con strumenti come WebAIM o il contrast checker di Material Design."/>
    <m/>
  </r>
  <r>
    <x v="7"/>
    <s v="S004 Spedisci (IndaBox Spedizione Pacchi)"/>
    <s v="AAD435"/>
    <s v="(#AAD435)"/>
    <s v="Android"/>
    <s v="AA"/>
    <s v="1.4.3"/>
    <s v="11.1.4.3.1"/>
    <s v="2 - Serious"/>
    <s v="Colorblindness;Low Vision"/>
    <s v="Contrasto del testo"/>
    <m/>
    <s v="[737,1484][866,1539]"/>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35)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737,1484][866,153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737,1484][866,1539]"/>
    <s v="5126: "/>
    <s v="5126: Usa colori con un contrasto minimo di 4.5:1 per il testo normale e 3:1 per il testo grande. Controlla con strumenti come WebAIM o il contrast checker di Material Design."/>
    <m/>
  </r>
  <r>
    <x v="7"/>
    <s v="S004 Spedisci (IndaBox Spedizione Pacchi)"/>
    <s v="AAD436"/>
    <s v="(#AAD436)"/>
    <s v="Android"/>
    <s v="AA"/>
    <s v="1.4.3"/>
    <s v="11.1.4.3.1"/>
    <s v="2 - Serious"/>
    <s v="Colorblindness;Low Vision"/>
    <s v="Contrasto del testo"/>
    <m/>
    <s v="[882,1182][1009,1231]"/>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36)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882,1182][1009,12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882,1182][1009,1231]"/>
    <s v="5126: "/>
    <s v="5126: Usa colori con un contrasto minimo di 4.5:1 per il testo normale e 3:1 per il testo grande. Controlla con strumenti come WebAIM o il contrast checker di Material Design."/>
    <m/>
  </r>
  <r>
    <x v="7"/>
    <s v="S004 Spedisci (IndaBox Spedizione Pacchi)"/>
    <s v="AAD437"/>
    <s v="(#AAD437)"/>
    <s v="Android"/>
    <s v="AA"/>
    <s v="1.4.3"/>
    <s v="11.1.4.3.1"/>
    <s v="2 - Serious"/>
    <s v="Colorblindness;Low Vision"/>
    <s v="Contrasto del testo"/>
    <m/>
    <s v="[882,1237][1009,1286]"/>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3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882,1237][1009,128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882,1237][1009,1286]"/>
    <s v="5126: "/>
    <s v="5126: Usa colori con un contrasto minimo di 4.5:1 per il testo normale e 3:1 per il testo grande. Controlla con strumenti come WebAIM o il contrast checker di Material Design."/>
    <m/>
  </r>
  <r>
    <x v="7"/>
    <s v="S004 Spedisci (IndaBox Spedizione Pacchi)"/>
    <s v="AAD438"/>
    <s v="(#AAD438)"/>
    <s v="Android"/>
    <s v="AA"/>
    <s v="1.4.3"/>
    <s v="11.1.4.3.1"/>
    <s v="2 - Serious"/>
    <s v="Colorblindness;Low Vision"/>
    <s v="Contrasto del testo"/>
    <m/>
    <s v="[882,1283][1009,133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38)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882,1283][1009,13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882,1283][1009,1333]"/>
    <s v="5126: "/>
    <s v="5126: Usa colori con un contrasto minimo di 4.5:1 per il testo normale e 3:1 per il testo grande. Controlla con strumenti come WebAIM o il contrast checker di Material Design."/>
    <m/>
  </r>
  <r>
    <x v="7"/>
    <s v="S004 Spedisci (IndaBox Spedizione Pacchi)"/>
    <s v="AAD439"/>
    <s v="(#AAD439)"/>
    <s v="Android"/>
    <s v="AA"/>
    <s v="1.4.3"/>
    <s v="11.1.4.3.1"/>
    <s v="2 - Serious"/>
    <s v="Colorblindness;Low Vision"/>
    <s v="Contrasto del testo"/>
    <m/>
    <s v="[19,1737][1061,1787]"/>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39)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9,1737][1061,178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9,1737][1061,1787]"/>
    <s v="5126: "/>
    <s v="5126: Usa colori con un contrasto minimo di 4.5:1 per il testo normale e 3:1 per il testo grande. Controlla con strumenti come WebAIM o il contrast checker di Material Design."/>
    <m/>
  </r>
  <r>
    <x v="7"/>
    <s v="S004 Spedisci (IndaBox Spedizione Pacchi)"/>
    <s v="AAD440"/>
    <s v="(#AAD440)"/>
    <s v="Android"/>
    <s v="AA"/>
    <s v="1.4.3"/>
    <s v="11.1.4.3.1"/>
    <s v="2 - Serious"/>
    <s v="Colorblindness;Low Vision"/>
    <s v="Contrasto del testo"/>
    <m/>
    <s v="[734,2073][789,2133]"/>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40)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734,2073][789,21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734,2073][789,2133]"/>
    <s v="5126: "/>
    <s v="5126: Usa colori con un contrasto minimo di 4.5:1 per il testo normale e 3:1 per il testo grande. Controlla con strumenti come WebAIM o il contrast checker di Material Design."/>
    <m/>
  </r>
  <r>
    <x v="7"/>
    <s v="S004 Spedisci (IndaBox Spedizione Pacchi)"/>
    <s v="AAD441"/>
    <s v="(#AAD441)"/>
    <s v="Android"/>
    <s v="AA"/>
    <s v="1.4.3"/>
    <s v="11.1.4.3.1"/>
    <s v="2 - Serious"/>
    <s v="Colorblindness;Low Vision"/>
    <s v="Contrasto del testo"/>
    <m/>
    <s v="[19,2183][459,2224]"/>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4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19,2183][459,222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19,2183][459,2224]"/>
    <s v="5126: "/>
    <s v="5126: Usa colori con un contrasto minimo di 4.5:1 per il testo normale e 3:1 per il testo grande. Controlla con strumenti come WebAIM o il contrast checker di Material Design."/>
    <m/>
  </r>
  <r>
    <x v="7"/>
    <s v="S004 Spedisci (IndaBox Spedizione Pacchi)"/>
    <s v="AAD442"/>
    <s v="(#AAD442)"/>
    <s v="Android"/>
    <s v="AA"/>
    <s v="1.4.3"/>
    <s v="11.1.4.3.1"/>
    <s v="2 - Serious"/>
    <s v="Colorblindness;Low Vision"/>
    <s v="Contrasto del testo"/>
    <m/>
    <s v="[456,2174][508,2227]"/>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4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456,2174][508,222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456,2174][508,2227]"/>
    <s v="5126: "/>
    <s v="5126: Usa colori con un contrasto minimo di 4.5:1 per il testo normale e 3:1 per il testo grande. Controlla con strumenti come WebAIM o il contrast checker di Material Design."/>
    <m/>
  </r>
  <r>
    <x v="7"/>
    <s v="S004 Spedisci (IndaBox Spedizione Pacchi)"/>
    <s v="AAD443"/>
    <s v="(#AAD443)"/>
    <s v="Android"/>
    <s v="AA"/>
    <s v="1.4.3"/>
    <s v="11.1.4.3.1"/>
    <s v="2 - Serious"/>
    <s v="Colorblindness;Low Vision"/>
    <s v="Contrasto del testo"/>
    <m/>
    <s v="[709,2312][783,2356]"/>
    <s v="https://drive.google.com/file/d/1UkliHJgB6X-vh38Bs1BeAjCUYJ8L5035/view?usp=drive_link"/>
    <s v="Privata TABACCHERIA.txt"/>
    <s v="#2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443)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UkliHJgB6X-vh38Bs1BeAjCUYJ8L5035/view?usp=drive_link con selettore: _x000a_[709,2312][783,235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UkliHJgB6X-vh38Bs1BeAjCUYJ8L5035/view?usp=drive_link con selettore: [709,2312][783,2356]"/>
    <s v="5126: "/>
    <s v="5126: Usa colori con un contrasto minimo di 4.5:1 per il testo normale e 3:1 per il testo grande. Controlla con strumenti come WebAIM o il contrast checker di Material Design."/>
    <m/>
  </r>
  <r>
    <x v="8"/>
    <s v="S004 Spedisci (IndaBox Spedizione Pacchi)"/>
    <s v="AAD444"/>
    <s v="(#AAD444)"/>
    <s v="Android"/>
    <s v="AA"/>
    <s v="2.5.8"/>
    <s v="11.2.5.8.1"/>
    <s v="2 - Serious"/>
    <s v="Blind;Low Vision;Mobility"/>
    <s v="Touch target"/>
    <m/>
    <s v="[660,885][794,934]"/>
    <s v="https://drive.google.com/file/d/1UkliHJgB6X-vh38Bs1BeAjCUYJ8L5035/view?usp=drive_link"/>
    <s v="Privata TABACCHERIA.txt"/>
    <s v="#22"/>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444)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UkliHJgB6X-vh38Bs1BeAjCUYJ8L5035/view?usp=drive_link con selettore: _x000a_[660,885][794,934]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445"/>
    <s v="(#AAD445)"/>
    <s v="Android"/>
    <s v="AA"/>
    <s v="2.5.8"/>
    <s v="11.2.5.8.1"/>
    <s v="2 - Serious"/>
    <s v="Blind;Low Vision;Mobility"/>
    <s v="Touch target"/>
    <m/>
    <s v="[19,2037][1061,2158]"/>
    <s v="https://drive.google.com/file/d/1UkliHJgB6X-vh38Bs1BeAjCUYJ8L5035/view?usp=drive_link"/>
    <s v="Privata TABACCHERIA.txt"/>
    <s v="#22"/>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445)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UkliHJgB6X-vh38Bs1BeAjCUYJ8L5035/view?usp=drive_link con selettore: _x000a_[19,2037][1061,215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6"/>
    <s v="S010 Profilo"/>
    <s v="AAD446"/>
    <s v="(#AAD446)"/>
    <s v="Android"/>
    <s v="AA"/>
    <s v="1.4.3"/>
    <s v="11.1.4.3.1"/>
    <s v="2 - Serious"/>
    <s v="Colorblindness;Low Vision"/>
    <s v="Contrasto del testo"/>
    <m/>
    <s v="[19,365][1061,434]"/>
    <s v="https://drive.google.com/file/d/1JA7AhimN8gbfxqGNTdRFHNKwS1rCUSkm/view?usp=drive_link"/>
    <s v="Privata profilo.txt"/>
    <s v="#2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10 Profilo"/>
    <m/>
    <s v="2 - Serious"/>
    <s v="APP INDABOX ANDROID - 11.1.4.3.1 Contrasto (minimo) - S010 Profilo"/>
    <s v="APP INDABOX ANDROID - 11.1.4.3.1 Contrasto (minimo) - S010 Profilo (#AAD446)_x000a_S010 Profilo_x000a_Requisito: WCAG 1.4.3_x000a_Disabilità afflitte: Colorblindness;Low Vision_x000a_Impatto Utente: 2 - Serious_x000a__x000a_Descrizione: Contrasto del testo - _x000a__x000a_Esempio di violazione individuata sull'oggetto: _x000a_ - https://drive.google.com/file/d/1JA7AhimN8gbfxqGNTdRFHNKwS1rCUSkm/view?usp=drive_link con selettore: _x000a_[19,365][1061,43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JA7AhimN8gbfxqGNTdRFHNKwS1rCUSkm/view?usp=drive_link con selettore: [19,365][1061,434]"/>
    <s v="5154: "/>
    <s v="5154: Usa colori con un contrasto minimo di 4.5:1 per il testo normale e 3:1 per il testo grande. Controlla con strumenti come WebAIM o il contrast checker di Material Design."/>
    <m/>
  </r>
  <r>
    <x v="16"/>
    <s v="S010 Profilo"/>
    <s v="AAD447"/>
    <s v="(#AAD447)"/>
    <s v="Android"/>
    <s v="AA"/>
    <s v="1.4.3"/>
    <s v="11.1.4.3.1"/>
    <s v="2 - Serious"/>
    <s v="Colorblindness;Low Vision"/>
    <s v="Contrasto del testo"/>
    <m/>
    <s v="[19,552][1061,901]"/>
    <s v="https://drive.google.com/file/d/1JA7AhimN8gbfxqGNTdRFHNKwS1rCUSkm/view?usp=drive_link"/>
    <s v="Privata profilo.txt"/>
    <s v="#2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10 Profilo"/>
    <m/>
    <s v="2 - Serious"/>
    <s v="APP INDABOX ANDROID - 11.1.4.3.1 Contrasto (minimo) - S010 Profilo"/>
    <s v="APP INDABOX ANDROID - 11.1.4.3.1 Contrasto (minimo) - S010 Profilo (#AAD447)_x000a_S010 Profilo_x000a_Requisito: WCAG 1.4.3_x000a_Disabilità afflitte: Colorblindness;Low Vision_x000a_Impatto Utente: 2 - Serious_x000a__x000a_Descrizione: Contrasto del testo - _x000a__x000a_Esempio di violazione individuata sull'oggetto: _x000a_ - https://drive.google.com/file/d/1JA7AhimN8gbfxqGNTdRFHNKwS1rCUSkm/view?usp=drive_link con selettore: _x000a_[19,552][1061,90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JA7AhimN8gbfxqGNTdRFHNKwS1rCUSkm/view?usp=drive_link con selettore: [19,552][1061,901]"/>
    <s v="5154: "/>
    <s v="5154: Usa colori con un contrasto minimo di 4.5:1 per il testo normale e 3:1 per il testo grande. Controlla con strumenti come WebAIM o il contrast checker di Material Design."/>
    <m/>
  </r>
  <r>
    <x v="16"/>
    <s v="S010 Profilo"/>
    <s v="AAD448"/>
    <s v="(#AAD448)"/>
    <s v="Android"/>
    <s v="AA"/>
    <s v="1.4.3"/>
    <s v="11.1.4.3.1"/>
    <s v="2 - Serious"/>
    <s v="Colorblindness;Low Vision"/>
    <s v="Contrasto del testo"/>
    <m/>
    <s v="[266,2279][1061,2356]"/>
    <s v="https://drive.google.com/file/d/1JA7AhimN8gbfxqGNTdRFHNKwS1rCUSkm/view?usp=drive_link"/>
    <s v="Privata profilo.txt"/>
    <s v="#2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10 Profilo"/>
    <m/>
    <s v="2 - Serious"/>
    <s v="APP INDABOX ANDROID - 11.1.4.3.1 Contrasto (minimo) - S010 Profilo"/>
    <s v="APP INDABOX ANDROID - 11.1.4.3.1 Contrasto (minimo) - S010 Profilo (#AAD448)_x000a_S010 Profilo_x000a_Requisito: WCAG 1.4.3_x000a_Disabilità afflitte: Colorblindness;Low Vision_x000a_Impatto Utente: 2 - Serious_x000a__x000a_Descrizione: Contrasto del testo - _x000a__x000a_Esempio di violazione individuata sull'oggetto: _x000a_ - https://drive.google.com/file/d/1JA7AhimN8gbfxqGNTdRFHNKwS1rCUSkm/view?usp=drive_link con selettore: _x000a_[266,2279][1061,235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JA7AhimN8gbfxqGNTdRFHNKwS1rCUSkm/view?usp=drive_link con selettore: [266,2279][1061,2356]"/>
    <s v="5154: "/>
    <s v="5154: Usa colori con un contrasto minimo di 4.5:1 per il testo normale e 3:1 per il testo grande. Controlla con strumenti come WebAIM o il contrast checker di Material Design."/>
    <m/>
  </r>
  <r>
    <x v="17"/>
    <s v="S010 Profilo"/>
    <s v="AAD449"/>
    <s v="(#AAD449)"/>
    <s v="Android"/>
    <s v="AA"/>
    <s v="2.5.8"/>
    <s v="11.2.5.8.1"/>
    <s v="2 - Serious"/>
    <s v="Blind;Low Vision;Mobility"/>
    <s v="Touch target"/>
    <m/>
    <s v="[643,1558][968,1622]"/>
    <s v="https://drive.google.com/file/d/1JA7AhimN8gbfxqGNTdRFHNKwS1rCUSkm/view?usp=drive_link"/>
    <s v="Privata profilo.txt"/>
    <s v="#23"/>
    <s v="Accessibility Scanner"/>
    <m/>
    <s v="https://support.google.com/accessibility/android/answer/7101858?sjid=12879261749095892834-EU"/>
    <s v="Aumenta le dimensioni minime degli elementi cliccabili o aggiungi padding/click area extra invisibile per raggiungere la dimensione minima."/>
    <n v="1"/>
    <s v="S010 Profilo"/>
    <m/>
    <s v="2 - Serious"/>
    <s v="APP INDABOX ANDROID - 11.2.5.8.1 Dimensione dell'obiettivo (minimo) - S010 Profilo"/>
    <s v="APP INDABOX ANDROID - 11.2.5.8.1 Dimensione dell'obiettivo (minimo) - S010 Profilo (#AAD449)_x000a_S010 Profilo_x000a_Requisito: WCAG 2.5.8_x000a_Disabilità afflitte: Blind;Low Vision;Mobility_x000a_Impatto Utente: 2 - Serious_x000a__x000a_Descrizione: Touch target - _x000a__x000a_Esempio di violazione individuata sull'oggetto: _x000a_ - https://drive.google.com/file/d/1JA7AhimN8gbfxqGNTdRFHNKwS1rCUSkm/view?usp=drive_link con selettore: _x000a_[643,1558][968,162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6"/>
    <s v="S007 Crediti Ritiro"/>
    <s v="AAD450"/>
    <s v="(#AAD450)"/>
    <s v="Android"/>
    <s v="AA"/>
    <s v="1.4.3"/>
    <s v="11.1.4.3.1"/>
    <s v="2 - Serious"/>
    <s v="Colorblindness;Low Vision"/>
    <s v="Contrasto del testo"/>
    <m/>
    <s v="[19,538][973,733]"/>
    <s v="https://drive.google.com/file/d/1ZwFr7ewa-dMAvF2S5KtkI1eIdtf0KQS6/view?usp=drive_link"/>
    <s v="Privato Acquista crediti.txt"/>
    <s v="#2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450)_x000a_S007 Crediti Ritiro_x000a_Requisito: WCAG 1.4.3_x000a_Disabilità afflitte: Colorblindness;Low Vision_x000a_Impatto Utente: 2 - Serious_x000a__x000a_Descrizione: Contrasto del testo - _x000a__x000a_Esempio di violazione individuata sull'oggetto: _x000a_ - https://drive.google.com/file/d/1ZwFr7ewa-dMAvF2S5KtkI1eIdtf0KQS6/view?usp=drive_link con selettore: _x000a_[19,538][973,73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ZwFr7ewa-dMAvF2S5KtkI1eIdtf0KQS6/view?usp=drive_link con selettore: [19,538][973,733]"/>
    <s v="5140: "/>
    <s v="5140: Usa colori con un contrasto minimo di 4.5:1 per il testo normale e 3:1 per il testo grande. Controlla con strumenti come WebAIM o il contrast checker di Material Design."/>
    <m/>
  </r>
  <r>
    <x v="6"/>
    <s v="S007 Crediti Ritiro"/>
    <s v="AAD451"/>
    <s v="(#AAD451)"/>
    <s v="Android"/>
    <s v="AA"/>
    <s v="1.4.3"/>
    <s v="11.1.4.3.1"/>
    <s v="2 - Serious"/>
    <s v="Colorblindness;Low Vision"/>
    <s v="Contrasto del testo"/>
    <m/>
    <s v="[19,802][965,931]"/>
    <s v="https://drive.google.com/file/d/1ZwFr7ewa-dMAvF2S5KtkI1eIdtf0KQS6/view?usp=drive_link"/>
    <s v="Privato Acquista crediti.txt"/>
    <s v="#2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451)_x000a_S007 Crediti Ritiro_x000a_Requisito: WCAG 1.4.3_x000a_Disabilità afflitte: Colorblindness;Low Vision_x000a_Impatto Utente: 2 - Serious_x000a__x000a_Descrizione: Contrasto del testo - _x000a__x000a_Esempio di violazione individuata sull'oggetto: _x000a_ - https://drive.google.com/file/d/1ZwFr7ewa-dMAvF2S5KtkI1eIdtf0KQS6/view?usp=drive_link con selettore: _x000a_[19,802][965,9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ZwFr7ewa-dMAvF2S5KtkI1eIdtf0KQS6/view?usp=drive_link con selettore: [19,802][965,931]"/>
    <s v="5140: "/>
    <s v="5140: Usa colori con un contrasto minimo di 4.5:1 per il testo normale e 3:1 per il testo grande. Controlla con strumenti come WebAIM o il contrast checker di Material Design."/>
    <m/>
  </r>
  <r>
    <x v="6"/>
    <s v="S007 Crediti Ritiro"/>
    <s v="AAD452"/>
    <s v="(#AAD452)"/>
    <s v="Android"/>
    <s v="AA"/>
    <s v="1.4.3"/>
    <s v="11.1.4.3.1"/>
    <s v="2 - Serious"/>
    <s v="Colorblindness;Low Vision"/>
    <s v="Contrasto del testo"/>
    <m/>
    <s v="[19,934][1056,1063]"/>
    <s v="https://drive.google.com/file/d/1ZwFr7ewa-dMAvF2S5KtkI1eIdtf0KQS6/view?usp=drive_link"/>
    <s v="Privato Acquista crediti.txt"/>
    <s v="#2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452)_x000a_S007 Crediti Ritiro_x000a_Requisito: WCAG 1.4.3_x000a_Disabilità afflitte: Colorblindness;Low Vision_x000a_Impatto Utente: 2 - Serious_x000a__x000a_Descrizione: Contrasto del testo - _x000a__x000a_Esempio di violazione individuata sull'oggetto: _x000a_ - https://drive.google.com/file/d/1ZwFr7ewa-dMAvF2S5KtkI1eIdtf0KQS6/view?usp=drive_link con selettore: _x000a_[19,934][1056,106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ZwFr7ewa-dMAvF2S5KtkI1eIdtf0KQS6/view?usp=drive_link con selettore: [19,934][1056,1063]"/>
    <s v="5140: "/>
    <s v="5140: Usa colori con un contrasto minimo di 4.5:1 per il testo normale e 3:1 per il testo grande. Controlla con strumenti come WebAIM o il contrast checker di Material Design."/>
    <m/>
  </r>
  <r>
    <x v="6"/>
    <s v="S007 Crediti Ritiro"/>
    <s v="AAD453"/>
    <s v="(#AAD453)"/>
    <s v="Android"/>
    <s v="AA"/>
    <s v="1.4.3"/>
    <s v="11.1.4.3.1"/>
    <s v="2 - Serious"/>
    <s v="Colorblindness;Low Vision"/>
    <s v="Contrasto del testo"/>
    <m/>
    <s v="[19,1066][913,1195]"/>
    <s v="https://drive.google.com/file/d/1ZwFr7ewa-dMAvF2S5KtkI1eIdtf0KQS6/view?usp=drive_link"/>
    <s v="Privato Acquista crediti.txt"/>
    <s v="#2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453)_x000a_S007 Crediti Ritiro_x000a_Requisito: WCAG 1.4.3_x000a_Disabilità afflitte: Colorblindness;Low Vision_x000a_Impatto Utente: 2 - Serious_x000a__x000a_Descrizione: Contrasto del testo - _x000a__x000a_Esempio di violazione individuata sull'oggetto: _x000a_ - https://drive.google.com/file/d/1ZwFr7ewa-dMAvF2S5KtkI1eIdtf0KQS6/view?usp=drive_link con selettore: _x000a_[19,1066][913,119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ZwFr7ewa-dMAvF2S5KtkI1eIdtf0KQS6/view?usp=drive_link con selettore: [19,1066][913,1195]"/>
    <s v="5140: "/>
    <s v="5140: Usa colori con un contrasto minimo di 4.5:1 per il testo normale e 3:1 per il testo grande. Controlla con strumenti come WebAIM o il contrast checker di Material Design."/>
    <m/>
  </r>
  <r>
    <x v="6"/>
    <s v="S007 Crediti Ritiro"/>
    <s v="AAD454"/>
    <s v="(#AAD454)"/>
    <s v="Android"/>
    <s v="AA"/>
    <s v="1.4.3"/>
    <s v="11.1.4.3.1"/>
    <s v="2 - Serious"/>
    <s v="Colorblindness;Low Vision"/>
    <s v="Contrasto del testo"/>
    <m/>
    <s v="[19,1132][981,1261]"/>
    <s v="https://drive.google.com/file/d/1ZwFr7ewa-dMAvF2S5KtkI1eIdtf0KQS6/view?usp=drive_link"/>
    <s v="Privato Acquista crediti.txt"/>
    <s v="#2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454)_x000a_S007 Crediti Ritiro_x000a_Requisito: WCAG 1.4.3_x000a_Disabilità afflitte: Colorblindness;Low Vision_x000a_Impatto Utente: 2 - Serious_x000a__x000a_Descrizione: Contrasto del testo - _x000a__x000a_Esempio di violazione individuata sull'oggetto: _x000a_ - https://drive.google.com/file/d/1ZwFr7ewa-dMAvF2S5KtkI1eIdtf0KQS6/view?usp=drive_link con selettore: _x000a_[19,1132][981,126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ZwFr7ewa-dMAvF2S5KtkI1eIdtf0KQS6/view?usp=drive_link con selettore: [19,1132][981,1261]"/>
    <s v="5140: "/>
    <s v="5140: Usa colori con un contrasto minimo di 4.5:1 per il testo normale e 3:1 per il testo grande. Controlla con strumenti come WebAIM o il contrast checker di Material Design."/>
    <m/>
  </r>
  <r>
    <x v="6"/>
    <s v="S007 Crediti Ritiro"/>
    <s v="AAD455"/>
    <s v="(#AAD455)"/>
    <s v="Android"/>
    <s v="AA"/>
    <s v="1.4.3"/>
    <s v="11.1.4.3.1"/>
    <s v="2 - Serious"/>
    <s v="Colorblindness;Low Vision"/>
    <s v="Contrasto del testo"/>
    <m/>
    <s v="[19,1264][888,1327]"/>
    <s v="https://drive.google.com/file/d/1ZwFr7ewa-dMAvF2S5KtkI1eIdtf0KQS6/view?usp=drive_link"/>
    <s v="Privato Acquista crediti.txt"/>
    <s v="#2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455)_x000a_S007 Crediti Ritiro_x000a_Requisito: WCAG 1.4.3_x000a_Disabilità afflitte: Colorblindness;Low Vision_x000a_Impatto Utente: 2 - Serious_x000a__x000a_Descrizione: Contrasto del testo - _x000a__x000a_Esempio di violazione individuata sull'oggetto: _x000a_ - https://drive.google.com/file/d/1ZwFr7ewa-dMAvF2S5KtkI1eIdtf0KQS6/view?usp=drive_link con selettore: _x000a_[19,1264][888,132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ZwFr7ewa-dMAvF2S5KtkI1eIdtf0KQS6/view?usp=drive_link con selettore: [19,1264][888,1327]"/>
    <s v="5140: "/>
    <s v="5140: Usa colori con un contrasto minimo di 4.5:1 per il testo normale e 3:1 per il testo grande. Controlla con strumenti come WebAIM o il contrast checker di Material Design."/>
    <m/>
  </r>
  <r>
    <x v="6"/>
    <s v="S007 Crediti Ritiro"/>
    <s v="AAD456"/>
    <s v="(#AAD456)"/>
    <s v="Android"/>
    <s v="AA"/>
    <s v="1.4.3"/>
    <s v="11.1.4.3.1"/>
    <s v="2 - Serious"/>
    <s v="Colorblindness;Low Vision"/>
    <s v="Contrasto del testo"/>
    <m/>
    <s v="[19,1330][957,1591]"/>
    <s v="https://drive.google.com/file/d/1ZwFr7ewa-dMAvF2S5KtkI1eIdtf0KQS6/view?usp=drive_link"/>
    <s v="Privato Acquista crediti.txt"/>
    <s v="#2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456)_x000a_S007 Crediti Ritiro_x000a_Requisito: WCAG 1.4.3_x000a_Disabilità afflitte: Colorblindness;Low Vision_x000a_Impatto Utente: 2 - Serious_x000a__x000a_Descrizione: Contrasto del testo - _x000a__x000a_Esempio di violazione individuata sull'oggetto: _x000a_ - https://drive.google.com/file/d/1ZwFr7ewa-dMAvF2S5KtkI1eIdtf0KQS6/view?usp=drive_link con selettore: _x000a_[19,1330][957,159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ZwFr7ewa-dMAvF2S5KtkI1eIdtf0KQS6/view?usp=drive_link con selettore: [19,1330][957,1591]"/>
    <s v="5140: "/>
    <s v="5140: Usa colori con un contrasto minimo di 4.5:1 per il testo normale e 3:1 per il testo grande. Controlla con strumenti come WebAIM o il contrast checker di Material Design."/>
    <m/>
  </r>
  <r>
    <x v="6"/>
    <s v="S007 Crediti Ritiro"/>
    <s v="AAD457"/>
    <s v="(#AAD457)"/>
    <s v="Android"/>
    <s v="AA"/>
    <s v="1.4.3"/>
    <s v="11.1.4.3.1"/>
    <s v="2 - Serious"/>
    <s v="Colorblindness;Low Vision"/>
    <s v="Contrasto del testo"/>
    <m/>
    <s v="[19,1759][1061,1938]"/>
    <s v="https://drive.google.com/file/d/1ZwFr7ewa-dMAvF2S5KtkI1eIdtf0KQS6/view?usp=drive_link"/>
    <s v="Privato Acquista crediti.txt"/>
    <s v="#2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457)_x000a_S007 Crediti Ritiro_x000a_Requisito: WCAG 1.4.3_x000a_Disabilità afflitte: Colorblindness;Low Vision_x000a_Impatto Utente: 2 - Serious_x000a__x000a_Descrizione: Contrasto del testo - _x000a__x000a_Esempio di violazione individuata sull'oggetto: _x000a_ - https://drive.google.com/file/d/1ZwFr7ewa-dMAvF2S5KtkI1eIdtf0KQS6/view?usp=drive_link con selettore: _x000a_[19,1759][1061,193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ZwFr7ewa-dMAvF2S5KtkI1eIdtf0KQS6/view?usp=drive_link con selettore: [19,1759][1061,1938]"/>
    <s v="5140: "/>
    <s v="5140: Usa colori con un contrasto minimo di 4.5:1 per il testo normale e 3:1 per il testo grande. Controlla con strumenti come WebAIM o il contrast checker di Material Design."/>
    <m/>
  </r>
  <r>
    <x v="6"/>
    <s v="S007 Crediti Ritiro"/>
    <s v="AAD458"/>
    <s v="(#AAD458)"/>
    <s v="Android"/>
    <s v="AA"/>
    <s v="1.4.3"/>
    <s v="11.1.4.3.1"/>
    <s v="2 - Serious"/>
    <s v="Colorblindness;Low Vision"/>
    <s v="Contrasto del testo"/>
    <m/>
    <s v="[19,1963][1061,2031]"/>
    <s v="https://drive.google.com/file/d/1ZwFr7ewa-dMAvF2S5KtkI1eIdtf0KQS6/view?usp=drive_link"/>
    <s v="Privato Acquista crediti.txt"/>
    <s v="#2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7 Crediti Ritiro"/>
    <m/>
    <s v="2 - Serious"/>
    <s v="APP INDABOX ANDROID - 11.1.4.3.1 Contrasto (minimo) - S007 Crediti Ritiro"/>
    <s v="APP INDABOX ANDROID - 11.1.4.3.1 Contrasto (minimo) - S007 Crediti Ritiro (#AAD458)_x000a_S007 Crediti Ritiro_x000a_Requisito: WCAG 1.4.3_x000a_Disabilità afflitte: Colorblindness;Low Vision_x000a_Impatto Utente: 2 - Serious_x000a__x000a_Descrizione: Contrasto del testo - _x000a__x000a_Esempio di violazione individuata sull'oggetto: _x000a_ - https://drive.google.com/file/d/1ZwFr7ewa-dMAvF2S5KtkI1eIdtf0KQS6/view?usp=drive_link con selettore: _x000a_[19,1963][1061,203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ZwFr7ewa-dMAvF2S5KtkI1eIdtf0KQS6/view?usp=drive_link con selettore: [19,1963][1061,2031]"/>
    <s v="5140: "/>
    <s v="5140: Usa colori con un contrasto minimo di 4.5:1 per il testo normale e 3:1 per il testo grande. Controlla con strumenti come WebAIM o il contrast checker di Material Design."/>
    <m/>
  </r>
  <r>
    <x v="12"/>
    <s v="S009 FAQ"/>
    <s v="AAD459"/>
    <s v="(#AAD459)"/>
    <s v="Android"/>
    <s v="AA"/>
    <s v="1.4.3"/>
    <s v="11.1.4.3.1"/>
    <s v="2 - Serious"/>
    <s v="Colorblindness;Low Vision"/>
    <s v="Contrasto del testo"/>
    <m/>
    <s v="[63,346][121,392]"/>
    <s v="https://drive.google.com/file/d/1s31GTHXRA9eu158GUdn66fPg0ZAzz12P/view?usp=drive_link"/>
    <s v="Privato Faq 1.txt"/>
    <s v="#2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59)_x000a_S009 FAQ_x000a_Requisito: WCAG 1.4.3_x000a_Disabilità afflitte: Colorblindness;Low Vision_x000a_Impatto Utente: 2 - Serious_x000a__x000a_Descrizione: Contrasto del testo - _x000a__x000a_Esempio di violazione individuata sull'oggetto: _x000a_ - https://drive.google.com/file/d/1s31GTHXRA9eu158GUdn66fPg0ZAzz12P/view?usp=drive_link con selettore: _x000a_[63,346][121,39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s31GTHXRA9eu158GUdn66fPg0ZAzz12P/view?usp=drive_link con selettore: [63,346][121,392]"/>
    <s v="5149: "/>
    <s v="5149: Usa colori con un contrasto minimo di 4.5:1 per il testo normale e 3:1 per il testo grande. Controlla con strumenti come WebAIM o il contrast checker di Material Design."/>
    <m/>
  </r>
  <r>
    <x v="12"/>
    <s v="S009 FAQ"/>
    <s v="AAD460"/>
    <s v="(#AAD460)"/>
    <s v="Android"/>
    <s v="AA"/>
    <s v="1.4.3"/>
    <s v="11.1.4.3.1"/>
    <s v="2 - Serious"/>
    <s v="Colorblindness;Low Vision"/>
    <s v="Contrasto del testo"/>
    <m/>
    <s v="[63,1118][121,1165]"/>
    <s v="https://drive.google.com/file/d/1s31GTHXRA9eu158GUdn66fPg0ZAzz12P/view?usp=drive_link"/>
    <s v="Privato Faq 1.txt"/>
    <s v="#2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60)_x000a_S009 FAQ_x000a_Requisito: WCAG 1.4.3_x000a_Disabilità afflitte: Colorblindness;Low Vision_x000a_Impatto Utente: 2 - Serious_x000a__x000a_Descrizione: Contrasto del testo - _x000a__x000a_Esempio di violazione individuata sull'oggetto: _x000a_ - https://drive.google.com/file/d/1s31GTHXRA9eu158GUdn66fPg0ZAzz12P/view?usp=drive_link con selettore: _x000a_[63,1118][121,116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s31GTHXRA9eu158GUdn66fPg0ZAzz12P/view?usp=drive_link con selettore: [63,1118][121,1165]"/>
    <s v="5149: "/>
    <s v="5149: Usa colori con un contrasto minimo di 4.5:1 per il testo normale e 3:1 per il testo grande. Controlla con strumenti come WebAIM o il contrast checker di Material Design."/>
    <m/>
  </r>
  <r>
    <x v="12"/>
    <s v="S009 FAQ"/>
    <s v="AAD461"/>
    <s v="(#AAD461)"/>
    <s v="Android"/>
    <s v="AA"/>
    <s v="1.4.3"/>
    <s v="11.1.4.3.1"/>
    <s v="2 - Serious"/>
    <s v="Colorblindness;Low Vision"/>
    <s v="Contrasto del testo"/>
    <m/>
    <s v="[63,1286][121,1336]"/>
    <s v="https://drive.google.com/file/d/1s31GTHXRA9eu158GUdn66fPg0ZAzz12P/view?usp=drive_link"/>
    <s v="Privato Faq 1.txt"/>
    <s v="#2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61)_x000a_S009 FAQ_x000a_Requisito: WCAG 1.4.3_x000a_Disabilità afflitte: Colorblindness;Low Vision_x000a_Impatto Utente: 2 - Serious_x000a__x000a_Descrizione: Contrasto del testo - _x000a__x000a_Esempio di violazione individuata sull'oggetto: _x000a_ - https://drive.google.com/file/d/1s31GTHXRA9eu158GUdn66fPg0ZAzz12P/view?usp=drive_link con selettore: _x000a_[63,1286][121,13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s31GTHXRA9eu158GUdn66fPg0ZAzz12P/view?usp=drive_link con selettore: [63,1286][121,1336]"/>
    <s v="5149: "/>
    <s v="5149: Usa colori con un contrasto minimo di 4.5:1 per il testo normale e 3:1 per il testo grande. Controlla con strumenti come WebAIM o il contrast checker di Material Design."/>
    <m/>
  </r>
  <r>
    <x v="12"/>
    <s v="S009 FAQ"/>
    <s v="AAD462"/>
    <s v="(#AAD462)"/>
    <s v="Android"/>
    <s v="AA"/>
    <s v="1.4.3"/>
    <s v="11.1.4.3.1"/>
    <s v="2 - Serious"/>
    <s v="Colorblindness;Low Vision"/>
    <s v="Contrasto del testo"/>
    <m/>
    <s v="[63,1399][121,1448]"/>
    <s v="https://drive.google.com/file/d/1s31GTHXRA9eu158GUdn66fPg0ZAzz12P/view?usp=drive_link"/>
    <s v="Privato Faq 1.txt"/>
    <s v="#2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62)_x000a_S009 FAQ_x000a_Requisito: WCAG 1.4.3_x000a_Disabilità afflitte: Colorblindness;Low Vision_x000a_Impatto Utente: 2 - Serious_x000a__x000a_Descrizione: Contrasto del testo - _x000a__x000a_Esempio di violazione individuata sull'oggetto: _x000a_ - https://drive.google.com/file/d/1s31GTHXRA9eu158GUdn66fPg0ZAzz12P/view?usp=drive_link con selettore: _x000a_[63,1399][121,144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s31GTHXRA9eu158GUdn66fPg0ZAzz12P/view?usp=drive_link con selettore: [63,1399][121,1448]"/>
    <s v="5149: "/>
    <s v="5149: Usa colori con un contrasto minimo di 4.5:1 per il testo normale e 3:1 per il testo grande. Controlla con strumenti come WebAIM o il contrast checker di Material Design."/>
    <m/>
  </r>
  <r>
    <x v="12"/>
    <s v="S009 FAQ"/>
    <s v="AAD463"/>
    <s v="(#AAD463)"/>
    <s v="Android"/>
    <s v="AA"/>
    <s v="1.4.3"/>
    <s v="11.1.4.3.1"/>
    <s v="2 - Serious"/>
    <s v="Colorblindness;Low Vision"/>
    <s v="Contrasto del testo"/>
    <m/>
    <s v="[63,2229][121,2276]"/>
    <s v="https://drive.google.com/file/d/1s31GTHXRA9eu158GUdn66fPg0ZAzz12P/view?usp=drive_link"/>
    <s v="Privato Faq 1.txt"/>
    <s v="#2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63)_x000a_S009 FAQ_x000a_Requisito: WCAG 1.4.3_x000a_Disabilità afflitte: Colorblindness;Low Vision_x000a_Impatto Utente: 2 - Serious_x000a__x000a_Descrizione: Contrasto del testo - _x000a__x000a_Esempio di violazione individuata sull'oggetto: _x000a_ - https://drive.google.com/file/d/1s31GTHXRA9eu158GUdn66fPg0ZAzz12P/view?usp=drive_link con selettore: _x000a_[63,2229][121,227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s31GTHXRA9eu158GUdn66fPg0ZAzz12P/view?usp=drive_link con selettore: [63,2229][121,2276]"/>
    <s v="5149: "/>
    <s v="5149: Usa colori con un contrasto minimo di 4.5:1 per il testo normale e 3:1 per il testo grande. Controlla con strumenti come WebAIM o il contrast checker di Material Design."/>
    <m/>
  </r>
  <r>
    <x v="13"/>
    <s v="S009 FAQ"/>
    <s v="AAD464"/>
    <s v="(#AAD464)"/>
    <s v="Android"/>
    <s v="AA"/>
    <s v="2.5.8"/>
    <s v="11.2.5.8.1"/>
    <s v="2 - Serious"/>
    <s v="Blind;Low Vision;Mobility"/>
    <s v="Touch target"/>
    <m/>
    <s v="[140,343][580,398]"/>
    <s v="https://drive.google.com/file/d/1s31GTHXRA9eu158GUdn66fPg0ZAzz12P/view?usp=drive_link"/>
    <s v="Privato Faq 1.txt"/>
    <s v="#25"/>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64)_x000a_S009 FAQ_x000a_Requisito: WCAG 2.5.8_x000a_Disabilità afflitte: Blind;Low Vision;Mobility_x000a_Impatto Utente: 2 - Serious_x000a__x000a_Descrizione: Touch target - _x000a__x000a_Esempio di violazione individuata sull'oggetto: _x000a_ - https://drive.google.com/file/d/1s31GTHXRA9eu158GUdn66fPg0ZAzz12P/view?usp=drive_link con selettore: _x000a_[140,343][580,39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465"/>
    <s v="(#AAD465)"/>
    <s v="Android"/>
    <s v="AA"/>
    <s v="2.5.8"/>
    <s v="11.2.5.8.1"/>
    <s v="2 - Serious"/>
    <s v="Blind;Low Vision;Mobility"/>
    <s v="Touch target"/>
    <m/>
    <s v="[63,1116][855,1226]"/>
    <s v="https://drive.google.com/file/d/1s31GTHXRA9eu158GUdn66fPg0ZAzz12P/view?usp=drive_link"/>
    <s v="Privato Faq 1.txt"/>
    <s v="#25"/>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65)_x000a_S009 FAQ_x000a_Requisito: WCAG 2.5.8_x000a_Disabilità afflitte: Blind;Low Vision;Mobility_x000a_Impatto Utente: 2 - Serious_x000a__x000a_Descrizione: Touch target - _x000a__x000a_Esempio di violazione individuata sull'oggetto: _x000a_ - https://drive.google.com/file/d/1s31GTHXRA9eu158GUdn66fPg0ZAzz12P/view?usp=drive_link con selettore: _x000a_[63,1116][855,1226]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466"/>
    <s v="(#AAD466)"/>
    <s v="Android"/>
    <s v="AA"/>
    <s v="2.5.8"/>
    <s v="11.2.5.8.1"/>
    <s v="2 - Serious"/>
    <s v="Blind;Low Vision;Mobility"/>
    <s v="Touch target"/>
    <m/>
    <s v="[140,1283][822,1338]"/>
    <s v="https://drive.google.com/file/d/1s31GTHXRA9eu158GUdn66fPg0ZAzz12P/view?usp=drive_link"/>
    <s v="Privato Faq 1.txt"/>
    <s v="#25"/>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66)_x000a_S009 FAQ_x000a_Requisito: WCAG 2.5.8_x000a_Disabilità afflitte: Blind;Low Vision;Mobility_x000a_Impatto Utente: 2 - Serious_x000a__x000a_Descrizione: Touch target - _x000a__x000a_Esempio di violazione individuata sull'oggetto: _x000a_ - https://drive.google.com/file/d/1s31GTHXRA9eu158GUdn66fPg0ZAzz12P/view?usp=drive_link con selettore: _x000a_[140,1283][822,133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467"/>
    <s v="(#AAD467)"/>
    <s v="Android"/>
    <s v="AA"/>
    <s v="2.5.8"/>
    <s v="11.2.5.8.1"/>
    <s v="2 - Serious"/>
    <s v="Blind;Low Vision;Mobility"/>
    <s v="Touch target"/>
    <m/>
    <s v="[63,1396][976,1509]"/>
    <s v="https://drive.google.com/file/d/1s31GTHXRA9eu158GUdn66fPg0ZAzz12P/view?usp=drive_link"/>
    <s v="Privato Faq 1.txt"/>
    <s v="#25"/>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67)_x000a_S009 FAQ_x000a_Requisito: WCAG 2.5.8_x000a_Disabilità afflitte: Blind;Low Vision;Mobility_x000a_Impatto Utente: 2 - Serious_x000a__x000a_Descrizione: Touch target - _x000a__x000a_Esempio di violazione individuata sull'oggetto: _x000a_ - https://drive.google.com/file/d/1s31GTHXRA9eu158GUdn66fPg0ZAzz12P/view?usp=drive_link con selettore: _x000a_[63,1396][976,150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468"/>
    <s v="(#AAD468)"/>
    <s v="Android"/>
    <s v="AA"/>
    <s v="2.5.8"/>
    <s v="11.2.5.8.1"/>
    <s v="2 - Serious"/>
    <s v="Blind;Low Vision;Mobility"/>
    <s v="Touch target"/>
    <m/>
    <s v="[129,1784][561,1839]"/>
    <s v="https://drive.google.com/file/d/1s31GTHXRA9eu158GUdn66fPg0ZAzz12P/view?usp=drive_link"/>
    <s v="Privato Faq 1.txt"/>
    <s v="#25"/>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68)_x000a_S009 FAQ_x000a_Requisito: WCAG 2.5.8_x000a_Disabilità afflitte: Blind;Low Vision;Mobility_x000a_Impatto Utente: 2 - Serious_x000a__x000a_Descrizione: Touch target - _x000a__x000a_Esempio di violazione individuata sull'oggetto: _x000a_ - https://drive.google.com/file/d/1s31GTHXRA9eu158GUdn66fPg0ZAzz12P/view?usp=drive_link con selettore: _x000a_[129,1784][561,183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469"/>
    <s v="(#AAD469)"/>
    <s v="Android"/>
    <s v="AA"/>
    <s v="2.5.8"/>
    <s v="11.2.5.8.1"/>
    <s v="2 - Serious"/>
    <s v="Blind;Low Vision;Mobility"/>
    <s v="Touch target"/>
    <m/>
    <s v="[140,2227][533,2282]"/>
    <s v="https://drive.google.com/file/d/1s31GTHXRA9eu158GUdn66fPg0ZAzz12P/view?usp=drive_link"/>
    <s v="Privato Faq 1.txt"/>
    <s v="#25"/>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69)_x000a_S009 FAQ_x000a_Requisito: WCAG 2.5.8_x000a_Disabilità afflitte: Blind;Low Vision;Mobility_x000a_Impatto Utente: 2 - Serious_x000a__x000a_Descrizione: Touch target - _x000a__x000a_Esempio di violazione individuata sull'oggetto: _x000a_ - https://drive.google.com/file/d/1s31GTHXRA9eu158GUdn66fPg0ZAzz12P/view?usp=drive_link con selettore: _x000a_[140,2227][533,228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2"/>
    <s v="S009 FAQ"/>
    <s v="AAD470"/>
    <s v="(#AAD470)"/>
    <s v="Android"/>
    <s v="AA"/>
    <s v="1.4.3"/>
    <s v="11.1.4.3.1"/>
    <s v="2 - Serious"/>
    <s v="Colorblindness;Low Vision"/>
    <s v="Contrasto del testo"/>
    <m/>
    <s v="[178,412][580,464]"/>
    <s v="https://drive.google.com/file/d/1mJ3I2TqFLcpUAboPRJ9y_v4AW9G3m0XM/view?usp=drive_link"/>
    <s v="Privato Faq 2.txt"/>
    <s v="#2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70)_x000a_S009 FAQ_x000a_Requisito: WCAG 1.4.3_x000a_Disabilità afflitte: Colorblindness;Low Vision_x000a_Impatto Utente: 2 - Serious_x000a__x000a_Descrizione: Contrasto del testo - _x000a__x000a_Esempio di violazione individuata sull'oggetto: _x000a_ - https://drive.google.com/file/d/1mJ3I2TqFLcpUAboPRJ9y_v4AW9G3m0XM/view?usp=drive_link con selettore: _x000a_[178,412][580,46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mJ3I2TqFLcpUAboPRJ9y_v4AW9G3m0XM/view?usp=drive_link con selettore: [178,412][580,464]"/>
    <s v="5149: "/>
    <s v="5149: Usa colori con un contrasto minimo di 4.5:1 per il testo normale e 3:1 per il testo grande. Controlla con strumenti come WebAIM o il contrast checker di Material Design."/>
    <m/>
  </r>
  <r>
    <x v="12"/>
    <s v="S009 FAQ"/>
    <s v="AAD471"/>
    <s v="(#AAD471)"/>
    <s v="Android"/>
    <s v="AA"/>
    <s v="1.4.3"/>
    <s v="11.1.4.3.1"/>
    <s v="2 - Serious"/>
    <s v="Colorblindness;Low Vision"/>
    <s v="Contrasto del testo"/>
    <m/>
    <s v="[167,409][695,524]"/>
    <s v="https://drive.google.com/file/d/1mJ3I2TqFLcpUAboPRJ9y_v4AW9G3m0XM/view?usp=drive_link"/>
    <s v="Privato Faq 2.txt"/>
    <s v="#2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2"/>
    <s v="S009 FAQ"/>
    <m/>
    <s v="2 - Serious"/>
    <s v="APP INDABOX ANDROID - 11.1.4.3.1 Contrasto (minimo) - S009 FAQ"/>
    <s v="APP INDABOX ANDROID - 11.1.4.3.1 Contrasto (minimo) - S009 FAQ (#AAD471)_x000a_S009 FAQ_x000a_Requisito: WCAG 1.4.3_x000a_Disabilità afflitte: Colorblindness;Low Vision_x000a_Impatto Utente: 2 - Serious_x000a__x000a_Descrizione: Contrasto del testo - _x000a__x000a_Esempio di violazione individuata sull'oggetto: _x000a_ - https://drive.google.com/file/d/1mJ3I2TqFLcpUAboPRJ9y_v4AW9G3m0XM/view?usp=drive_link con selettore: _x000a_[167,409][695,52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mJ3I2TqFLcpUAboPRJ9y_v4AW9G3m0XM/view?usp=drive_link con selettore: [167,409][695,524]"/>
    <s v="5149: "/>
    <s v="5149: Usa colori con un contrasto minimo di 4.5:1 per il testo normale e 3:1 per il testo grande. Controlla con strumenti come WebAIM o il contrast checker di Material Design."/>
    <m/>
  </r>
  <r>
    <x v="12"/>
    <s v="S009 FAQ"/>
    <s v="AAD472"/>
    <s v="(#AAD472)"/>
    <s v="Android"/>
    <s v="AA"/>
    <s v="1.4.3"/>
    <s v="11.1.4.3.1"/>
    <s v="2 - Serious"/>
    <s v="Colorblindness;Low Vision"/>
    <s v="Contrasto del testo"/>
    <m/>
    <s v="[167,472][808,585]"/>
    <s v="https://drive.google.com/file/d/1mJ3I2TqFLcpUAboPRJ9y_v4AW9G3m0XM/view?usp=drive_link"/>
    <s v="Privato Faq 2.txt"/>
    <s v="#2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72)_x000a_S009 FAQ_x000a_Requisito: WCAG 1.4.3_x000a_Disabilità afflitte: Colorblindness;Low Vision_x000a_Impatto Utente: 2 - Serious_x000a__x000a_Descrizione: Contrasto del testo - _x000a__x000a_Esempio di violazione individuata sull'oggetto: _x000a_ - https://drive.google.com/file/d/1mJ3I2TqFLcpUAboPRJ9y_v4AW9G3m0XM/view?usp=drive_link con selettore: _x000a_[167,472][808,58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mJ3I2TqFLcpUAboPRJ9y_v4AW9G3m0XM/view?usp=drive_link con selettore: [167,472][808,585]"/>
    <s v="5149: "/>
    <s v="5149: Usa colori con un contrasto minimo di 4.5:1 per il testo normale e 3:1 per il testo grande. Controlla con strumenti come WebAIM o il contrast checker di Material Design."/>
    <m/>
  </r>
  <r>
    <x v="12"/>
    <s v="S009 FAQ"/>
    <s v="AAD473"/>
    <s v="(#AAD473)"/>
    <s v="Android"/>
    <s v="AA"/>
    <s v="1.4.3"/>
    <s v="11.1.4.3.1"/>
    <s v="2 - Serious"/>
    <s v="Colorblindness;Low Vision"/>
    <s v="Contrasto del testo"/>
    <m/>
    <s v="[167,593][797,887]"/>
    <s v="https://drive.google.com/file/d/1mJ3I2TqFLcpUAboPRJ9y_v4AW9G3m0XM/view?usp=drive_link"/>
    <s v="Privato Faq 2.txt"/>
    <s v="#2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73)_x000a_S009 FAQ_x000a_Requisito: WCAG 1.4.3_x000a_Disabilità afflitte: Colorblindness;Low Vision_x000a_Impatto Utente: 2 - Serious_x000a__x000a_Descrizione: Contrasto del testo - _x000a__x000a_Esempio di violazione individuata sull'oggetto: _x000a_ - https://drive.google.com/file/d/1mJ3I2TqFLcpUAboPRJ9y_v4AW9G3m0XM/view?usp=drive_link con selettore: _x000a_[167,593][797,88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mJ3I2TqFLcpUAboPRJ9y_v4AW9G3m0XM/view?usp=drive_link con selettore: [167,593][797,887]"/>
    <s v="5149: "/>
    <s v="5149: Usa colori con un contrasto minimo di 4.5:1 per il testo normale e 3:1 per il testo grande. Controlla con strumenti come WebAIM o il contrast checker di Material Design."/>
    <m/>
  </r>
  <r>
    <x v="12"/>
    <s v="S009 FAQ"/>
    <s v="AAD474"/>
    <s v="(#AAD474)"/>
    <s v="Android"/>
    <s v="AA"/>
    <s v="1.4.3"/>
    <s v="11.1.4.3.1"/>
    <s v="2 - Serious"/>
    <s v="Colorblindness;Low Vision"/>
    <s v="Contrasto del testo"/>
    <m/>
    <s v="[167,1171][833,1404]"/>
    <s v="https://drive.google.com/file/d/1mJ3I2TqFLcpUAboPRJ9y_v4AW9G3m0XM/view?usp=drive_link"/>
    <s v="Privato Faq 2.txt"/>
    <s v="#2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74)_x000a_S009 FAQ_x000a_Requisito: WCAG 1.4.3_x000a_Disabilità afflitte: Colorblindness;Low Vision_x000a_Impatto Utente: 2 - Serious_x000a__x000a_Descrizione: Contrasto del testo - _x000a__x000a_Esempio di violazione individuata sull'oggetto: _x000a_ - https://drive.google.com/file/d/1mJ3I2TqFLcpUAboPRJ9y_v4AW9G3m0XM/view?usp=drive_link con selettore: _x000a_[167,1171][833,140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mJ3I2TqFLcpUAboPRJ9y_v4AW9G3m0XM/view?usp=drive_link con selettore: [167,1171][833,1404]"/>
    <s v="5149: "/>
    <s v="5149: Usa colori con un contrasto minimo di 4.5:1 per il testo normale e 3:1 per il testo grande. Controlla con strumenti come WebAIM o il contrast checker di Material Design."/>
    <m/>
  </r>
  <r>
    <x v="12"/>
    <s v="S009 FAQ"/>
    <s v="AAD475"/>
    <s v="(#AAD475)"/>
    <s v="Android"/>
    <s v="AA"/>
    <s v="1.4.3"/>
    <s v="11.1.4.3.1"/>
    <s v="2 - Serious"/>
    <s v="Colorblindness;Low Vision"/>
    <s v="Contrasto del testo"/>
    <m/>
    <s v="[492,1413][742,1465]"/>
    <s v="https://drive.google.com/file/d/1mJ3I2TqFLcpUAboPRJ9y_v4AW9G3m0XM/view?usp=drive_link"/>
    <s v="Privato Faq 2.txt"/>
    <s v="#2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75)_x000a_S009 FAQ_x000a_Requisito: WCAG 1.4.3_x000a_Disabilità afflitte: Colorblindness;Low Vision_x000a_Impatto Utente: 2 - Serious_x000a__x000a_Descrizione: Contrasto del testo - _x000a__x000a_Esempio di violazione individuata sull'oggetto: _x000a_ - https://drive.google.com/file/d/1mJ3I2TqFLcpUAboPRJ9y_v4AW9G3m0XM/view?usp=drive_link con selettore: _x000a_[492,1413][742,146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mJ3I2TqFLcpUAboPRJ9y_v4AW9G3m0XM/view?usp=drive_link con selettore: [492,1413][742,1465]"/>
    <s v="5149: "/>
    <s v="5149: Usa colori con un contrasto minimo di 4.5:1 per il testo normale e 3:1 per il testo grande. Controlla con strumenti come WebAIM o il contrast checker di Material Design."/>
    <m/>
  </r>
  <r>
    <x v="12"/>
    <s v="S009 FAQ"/>
    <s v="AAD476"/>
    <s v="(#AAD476)"/>
    <s v="Android"/>
    <s v="AA"/>
    <s v="1.4.3"/>
    <s v="11.1.4.3.1"/>
    <s v="2 - Serious"/>
    <s v="Colorblindness;Low Vision"/>
    <s v="Contrasto del testo"/>
    <m/>
    <s v="[167,1473][833,1646]"/>
    <s v="https://drive.google.com/file/d/1mJ3I2TqFLcpUAboPRJ9y_v4AW9G3m0XM/view?usp=drive_link"/>
    <s v="Privato Faq 2.txt"/>
    <s v="#2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76)_x000a_S009 FAQ_x000a_Requisito: WCAG 1.4.3_x000a_Disabilità afflitte: Colorblindness;Low Vision_x000a_Impatto Utente: 2 - Serious_x000a__x000a_Descrizione: Contrasto del testo - _x000a__x000a_Esempio di violazione individuata sull'oggetto: _x000a_ - https://drive.google.com/file/d/1mJ3I2TqFLcpUAboPRJ9y_v4AW9G3m0XM/view?usp=drive_link con selettore: _x000a_[167,1473][833,164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mJ3I2TqFLcpUAboPRJ9y_v4AW9G3m0XM/view?usp=drive_link con selettore: [167,1473][833,1646]"/>
    <s v="5149: "/>
    <s v="5149: Usa colori con un contrasto minimo di 4.5:1 per il testo normale e 3:1 per il testo grande. Controlla con strumenti come WebAIM o il contrast checker di Material Design."/>
    <m/>
  </r>
  <r>
    <x v="12"/>
    <s v="S009 FAQ"/>
    <s v="AAD477"/>
    <s v="(#AAD477)"/>
    <s v="Android"/>
    <s v="AA"/>
    <s v="1.4.3"/>
    <s v="11.1.4.3.1"/>
    <s v="2 - Serious"/>
    <s v="Colorblindness;Low Vision"/>
    <s v="Contrasto del testo"/>
    <m/>
    <s v="[167,1993][841,2287]"/>
    <s v="https://drive.google.com/file/d/1mJ3I2TqFLcpUAboPRJ9y_v4AW9G3m0XM/view?usp=drive_link"/>
    <s v="Privato Faq 2.txt"/>
    <s v="#2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77)_x000a_S009 FAQ_x000a_Requisito: WCAG 1.4.3_x000a_Disabilità afflitte: Colorblindness;Low Vision_x000a_Impatto Utente: 2 - Serious_x000a__x000a_Descrizione: Contrasto del testo - _x000a__x000a_Esempio di violazione individuata sull'oggetto: _x000a_ - https://drive.google.com/file/d/1mJ3I2TqFLcpUAboPRJ9y_v4AW9G3m0XM/view?usp=drive_link con selettore: _x000a_[167,1993][841,228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mJ3I2TqFLcpUAboPRJ9y_v4AW9G3m0XM/view?usp=drive_link con selettore: [167,1993][841,2287]"/>
    <s v="5149: "/>
    <s v="5149: Usa colori con un contrasto minimo di 4.5:1 per il testo normale e 3:1 per il testo grande. Controlla con strumenti come WebAIM o il contrast checker di Material Design."/>
    <m/>
  </r>
  <r>
    <x v="12"/>
    <s v="S009 FAQ"/>
    <s v="AAD478"/>
    <s v="(#AAD478)"/>
    <s v="Android"/>
    <s v="AA"/>
    <s v="1.4.3"/>
    <s v="11.1.4.3.1"/>
    <s v="2 - Serious"/>
    <s v="Colorblindness;Low Vision"/>
    <s v="Contrasto del testo"/>
    <m/>
    <s v="[167,2295][836,2356]"/>
    <s v="https://drive.google.com/file/d/1mJ3I2TqFLcpUAboPRJ9y_v4AW9G3m0XM/view?usp=drive_link"/>
    <s v="Privato Faq 2.txt"/>
    <s v="#2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78)_x000a_S009 FAQ_x000a_Requisito: WCAG 1.4.3_x000a_Disabilità afflitte: Colorblindness;Low Vision_x000a_Impatto Utente: 2 - Serious_x000a__x000a_Descrizione: Contrasto del testo - _x000a__x000a_Esempio di violazione individuata sull'oggetto: _x000a_ - https://drive.google.com/file/d/1mJ3I2TqFLcpUAboPRJ9y_v4AW9G3m0XM/view?usp=drive_link con selettore: _x000a_[167,2295][836,235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mJ3I2TqFLcpUAboPRJ9y_v4AW9G3m0XM/view?usp=drive_link con selettore: [167,2295][836,2356]"/>
    <s v="5149: "/>
    <s v="5149: Usa colori con un contrasto minimo di 4.5:1 per il testo normale e 3:1 per il testo grande. Controlla con strumenti come WebAIM o il contrast checker di Material Design."/>
    <m/>
  </r>
  <r>
    <x v="13"/>
    <s v="S009 FAQ"/>
    <s v="AAD479"/>
    <s v="(#AAD479)"/>
    <s v="Android"/>
    <s v="AA"/>
    <s v="2.5.8"/>
    <s v="11.2.5.8.1"/>
    <s v="2 - Serious"/>
    <s v="Blind;Low Vision;Mobility"/>
    <s v="Touch target"/>
    <m/>
    <s v="[167,409][695,524]"/>
    <s v="https://drive.google.com/file/d/1mJ3I2TqFLcpUAboPRJ9y_v4AW9G3m0XM/view?usp=drive_link"/>
    <s v="Privato Faq 2.txt"/>
    <s v="#26"/>
    <s v="Accessibility Scanner"/>
    <m/>
    <s v="https://support.google.com/accessibility/android/answer/7101858?sjid=12879261749095892834-EU"/>
    <s v="Aumenta le dimensioni minime degli elementi cliccabili o aggiungi padding/click area extra invisibile per raggiungere la dimensione minima."/>
    <n v="2"/>
    <s v="S009 FAQ"/>
    <m/>
    <s v="2 - Serious"/>
    <s v="APP INDABOX ANDROID - 11.2.5.8.1 Dimensione dell'obiettivo (minimo) - S009 FAQ"/>
    <s v="APP INDABOX ANDROID - 11.2.5.8.1 Dimensione dell'obiettivo (minimo) - S009 FAQ (#AAD479)_x000a_S009 FAQ_x000a_Requisito: WCAG 2.5.8_x000a_Disabilità afflitte: Blind;Low Vision;Mobility_x000a_Impatto Utente: 2 - Serious_x000a__x000a_Descrizione: Touch target - _x000a__x000a_Esempio di violazione individuata sull'oggetto: _x000a_ - https://drive.google.com/file/d/1mJ3I2TqFLcpUAboPRJ9y_v4AW9G3m0XM/view?usp=drive_link con selettore: _x000a_[167,409][695,524]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480"/>
    <s v="(#AAD480)"/>
    <s v="Android"/>
    <s v="AA"/>
    <s v="2.5.8"/>
    <s v="11.2.5.8.1"/>
    <s v="2 - Serious"/>
    <s v="Blind;Low Vision;Mobility"/>
    <s v="Touch target"/>
    <m/>
    <s v="[167,1649][561,1715]"/>
    <s v="https://drive.google.com/file/d/1mJ3I2TqFLcpUAboPRJ9y_v4AW9G3m0XM/view?usp=drive_link"/>
    <s v="Privato Faq 2.txt"/>
    <s v="#26"/>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80)_x000a_S009 FAQ_x000a_Requisito: WCAG 2.5.8_x000a_Disabilità afflitte: Blind;Low Vision;Mobility_x000a_Impatto Utente: 2 - Serious_x000a__x000a_Descrizione: Touch target - _x000a__x000a_Esempio di violazione individuata sull'oggetto: _x000a_ - https://drive.google.com/file/d/1mJ3I2TqFLcpUAboPRJ9y_v4AW9G3m0XM/view?usp=drive_link con selettore: _x000a_[167,1649][561,171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2"/>
    <s v="S009 FAQ"/>
    <s v="AAD481"/>
    <s v="(#AAD481)"/>
    <s v="Android"/>
    <s v="AA"/>
    <s v="1.4.3"/>
    <s v="11.1.4.3.1"/>
    <s v="2 - Serious"/>
    <s v="Colorblindness;Low Vision"/>
    <s v="Contrasto del testo"/>
    <m/>
    <s v="[129,1781][896,1888]"/>
    <s v="https://drive.google.com/file/d/1pCYYbpZTLtUKM2SThxwMCwd2CCeTs655/view?usp=drive_link"/>
    <s v="Privato Faq 3.txt"/>
    <s v="#2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81)_x000a_S009 FAQ_x000a_Requisito: WCAG 1.4.3_x000a_Disabilità afflitte: Colorblindness;Low Vision_x000a_Impatto Utente: 2 - Serious_x000a__x000a_Descrizione: Contrasto del testo - _x000a__x000a_Esempio di violazione individuata sull'oggetto: _x000a_ - https://drive.google.com/file/d/1pCYYbpZTLtUKM2SThxwMCwd2CCeTs655/view?usp=drive_link con selettore: _x000a_[129,1781][896,18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pCYYbpZTLtUKM2SThxwMCwd2CCeTs655/view?usp=drive_link con selettore: [129,1781][896,1888]"/>
    <s v="5149: "/>
    <s v="5149: Usa colori con un contrasto minimo di 4.5:1 per il testo normale e 3:1 per il testo grande. Controlla con strumenti come WebAIM o il contrast checker di Material Design."/>
    <m/>
  </r>
  <r>
    <x v="12"/>
    <s v="S009 FAQ"/>
    <s v="AAD482"/>
    <s v="(#AAD482)"/>
    <s v="Android"/>
    <s v="AA"/>
    <s v="1.4.3"/>
    <s v="11.1.4.3.1"/>
    <s v="2 - Serious"/>
    <s v="Colorblindness;Low Vision"/>
    <s v="Contrasto del testo"/>
    <m/>
    <s v="[63,417][121,467]"/>
    <s v="https://drive.google.com/file/d/1ha3vy1MOO8RwI7dBzUDNRpIsHqKyLFmw/view?usp=drive_link"/>
    <s v="Privato Faq 4.txt"/>
    <s v="#2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82)_x000a_S009 FAQ_x000a_Requisito: WCAG 1.4.3_x000a_Disabilità afflitte: Colorblindness;Low Vision_x000a_Impatto Utente: 2 - Serious_x000a__x000a_Descrizione: Contrasto del testo - _x000a__x000a_Esempio di violazione individuata sull'oggetto: _x000a_ - https://drive.google.com/file/d/1ha3vy1MOO8RwI7dBzUDNRpIsHqKyLFmw/view?usp=drive_link con selettore: _x000a_[63,417][121,46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ha3vy1MOO8RwI7dBzUDNRpIsHqKyLFmw/view?usp=drive_link con selettore: [63,417][121,467]"/>
    <s v="5149: "/>
    <s v="5149: Usa colori con un contrasto minimo di 4.5:1 per il testo normale e 3:1 per il testo grande. Controlla con strumenti come WebAIM o il contrast checker di Material Design."/>
    <m/>
  </r>
  <r>
    <x v="12"/>
    <s v="S009 FAQ"/>
    <s v="AAD483"/>
    <s v="(#AAD483)"/>
    <s v="Android"/>
    <s v="AA"/>
    <s v="1.4.3"/>
    <s v="11.1.4.3.1"/>
    <s v="2 - Serious"/>
    <s v="Colorblindness;Low Vision"/>
    <s v="Contrasto del testo"/>
    <m/>
    <s v="[63,1028][121,1074]"/>
    <s v="https://drive.google.com/file/d/1ha3vy1MOO8RwI7dBzUDNRpIsHqKyLFmw/view?usp=drive_link"/>
    <s v="Privato Faq 4.txt"/>
    <s v="#2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83)_x000a_S009 FAQ_x000a_Requisito: WCAG 1.4.3_x000a_Disabilità afflitte: Colorblindness;Low Vision_x000a_Impatto Utente: 2 - Serious_x000a__x000a_Descrizione: Contrasto del testo - _x000a__x000a_Esempio di violazione individuata sull'oggetto: _x000a_ - https://drive.google.com/file/d/1ha3vy1MOO8RwI7dBzUDNRpIsHqKyLFmw/view?usp=drive_link con selettore: _x000a_[63,1028][121,107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ha3vy1MOO8RwI7dBzUDNRpIsHqKyLFmw/view?usp=drive_link con selettore: [63,1028][121,1074]"/>
    <s v="5149: "/>
    <s v="5149: Usa colori con un contrasto minimo di 4.5:1 per il testo normale e 3:1 per il testo grande. Controlla con strumenti come WebAIM o il contrast checker di Material Design."/>
    <m/>
  </r>
  <r>
    <x v="12"/>
    <s v="S009 FAQ"/>
    <s v="AAD484"/>
    <s v="(#AAD484)"/>
    <s v="Android"/>
    <s v="AA"/>
    <s v="1.4.3"/>
    <s v="11.1.4.3.1"/>
    <s v="2 - Serious"/>
    <s v="Colorblindness;Low Vision"/>
    <s v="Contrasto del testo"/>
    <m/>
    <s v="[63,1580][121,1627]"/>
    <s v="https://drive.google.com/file/d/1ha3vy1MOO8RwI7dBzUDNRpIsHqKyLFmw/view?usp=drive_link"/>
    <s v="Privato Faq 4.txt"/>
    <s v="#2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84)_x000a_S009 FAQ_x000a_Requisito: WCAG 1.4.3_x000a_Disabilità afflitte: Colorblindness;Low Vision_x000a_Impatto Utente: 2 - Serious_x000a__x000a_Descrizione: Contrasto del testo - _x000a__x000a_Esempio di violazione individuata sull'oggetto: _x000a_ - https://drive.google.com/file/d/1ha3vy1MOO8RwI7dBzUDNRpIsHqKyLFmw/view?usp=drive_link con selettore: _x000a_[63,1580][121,162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ha3vy1MOO8RwI7dBzUDNRpIsHqKyLFmw/view?usp=drive_link con selettore: [63,1580][121,1627]"/>
    <s v="5149: "/>
    <s v="5149: Usa colori con un contrasto minimo di 4.5:1 per il testo normale e 3:1 per il testo grande. Controlla con strumenti come WebAIM o il contrast checker di Material Design."/>
    <m/>
  </r>
  <r>
    <x v="13"/>
    <s v="S009 FAQ"/>
    <s v="AAD485"/>
    <s v="(#AAD485)"/>
    <s v="Android"/>
    <s v="AA"/>
    <s v="2.5.8"/>
    <s v="11.2.5.8.1"/>
    <s v="2 - Serious"/>
    <s v="Blind;Low Vision;Mobility"/>
    <s v="Touch target"/>
    <m/>
    <s v="[63,414][921,527]"/>
    <s v="https://drive.google.com/file/d/1ha3vy1MOO8RwI7dBzUDNRpIsHqKyLFmw/view?usp=drive_link"/>
    <s v="Privato Faq 4.txt"/>
    <s v="#28"/>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85)_x000a_S009 FAQ_x000a_Requisito: WCAG 2.5.8_x000a_Disabilità afflitte: Blind;Low Vision;Mobility_x000a_Impatto Utente: 2 - Serious_x000a__x000a_Descrizione: Touch target - _x000a__x000a_Esempio di violazione individuata sull'oggetto: _x000a_ - https://drive.google.com/file/d/1ha3vy1MOO8RwI7dBzUDNRpIsHqKyLFmw/view?usp=drive_link con selettore: _x000a_[63,414][921,527]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486"/>
    <s v="(#AAD486)"/>
    <s v="Android"/>
    <s v="AA"/>
    <s v="2.5.8"/>
    <s v="11.2.5.8.1"/>
    <s v="2 - Serious"/>
    <s v="Blind;Low Vision;Mobility"/>
    <s v="Touch target"/>
    <m/>
    <s v="[63,1025][965,1135]"/>
    <s v="https://drive.google.com/file/d/1ha3vy1MOO8RwI7dBzUDNRpIsHqKyLFmw/view?usp=drive_link"/>
    <s v="Privato Faq 4.txt"/>
    <s v="#28"/>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86)_x000a_S009 FAQ_x000a_Requisito: WCAG 2.5.8_x000a_Disabilità afflitte: Blind;Low Vision;Mobility_x000a_Impatto Utente: 2 - Serious_x000a__x000a_Descrizione: Touch target - _x000a__x000a_Esempio di violazione individuata sull'oggetto: _x000a_ - https://drive.google.com/file/d/1ha3vy1MOO8RwI7dBzUDNRpIsHqKyLFmw/view?usp=drive_link con selettore: _x000a_[63,1025][965,113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487"/>
    <s v="(#AAD487)"/>
    <s v="Android"/>
    <s v="AA"/>
    <s v="2.5.8"/>
    <s v="11.2.5.8.1"/>
    <s v="2 - Serious"/>
    <s v="Blind;Low Vision;Mobility"/>
    <s v="Touch target"/>
    <m/>
    <s v="[140,1578][709,1633]"/>
    <s v="https://drive.google.com/file/d/1ha3vy1MOO8RwI7dBzUDNRpIsHqKyLFmw/view?usp=drive_link"/>
    <s v="Privato Faq 4.txt"/>
    <s v="#28"/>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87)_x000a_S009 FAQ_x000a_Requisito: WCAG 2.5.8_x000a_Disabilità afflitte: Blind;Low Vision;Mobility_x000a_Impatto Utente: 2 - Serious_x000a__x000a_Descrizione: Touch target - _x000a__x000a_Esempio di violazione individuata sull'oggetto: _x000a_ - https://drive.google.com/file/d/1ha3vy1MOO8RwI7dBzUDNRpIsHqKyLFmw/view?usp=drive_link con selettore: _x000a_[140,1578][709,163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2"/>
    <s v="S009 FAQ"/>
    <s v="AAD488"/>
    <s v="(#AAD488)"/>
    <s v="Android"/>
    <s v="AA"/>
    <s v="1.4.3"/>
    <s v="11.1.4.3.1"/>
    <s v="2 - Serious"/>
    <s v="Colorblindness;Low Vision"/>
    <s v="Contrasto del testo"/>
    <m/>
    <s v="[63,310][121,357]"/>
    <s v="https://drive.google.com/file/d/1EWZXFRd1RBFP9dzLzdw2bYu9sGHFw_Xs/view?usp=drive_link"/>
    <s v="Privato Faq 5.txt"/>
    <s v="#2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88)_x000a_S009 FAQ_x000a_Requisito: WCAG 1.4.3_x000a_Disabilità afflitte: Colorblindness;Low Vision_x000a_Impatto Utente: 2 - Serious_x000a__x000a_Descrizione: Contrasto del testo - _x000a__x000a_Esempio di violazione individuata sull'oggetto: _x000a_ - https://drive.google.com/file/d/1EWZXFRd1RBFP9dzLzdw2bYu9sGHFw_Xs/view?usp=drive_link con selettore: _x000a_[63,310][121,35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EWZXFRd1RBFP9dzLzdw2bYu9sGHFw_Xs/view?usp=drive_link con selettore: [63,310][121,357]"/>
    <s v="5149: "/>
    <s v="5149: Usa colori con un contrasto minimo di 4.5:1 per il testo normale e 3:1 per il testo grande. Controlla con strumenti come WebAIM o il contrast checker di Material Design."/>
    <m/>
  </r>
  <r>
    <x v="12"/>
    <s v="S009 FAQ"/>
    <s v="AAD489"/>
    <s v="(#AAD489)"/>
    <s v="Android"/>
    <s v="AA"/>
    <s v="1.4.3"/>
    <s v="11.1.4.3.1"/>
    <s v="2 - Serious"/>
    <s v="Colorblindness;Low Vision"/>
    <s v="Contrasto del testo"/>
    <m/>
    <s v="[63,863][121,909]"/>
    <s v="https://drive.google.com/file/d/1EWZXFRd1RBFP9dzLzdw2bYu9sGHFw_Xs/view?usp=drive_link"/>
    <s v="Privato Faq 5.txt"/>
    <s v="#2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89)_x000a_S009 FAQ_x000a_Requisito: WCAG 1.4.3_x000a_Disabilità afflitte: Colorblindness;Low Vision_x000a_Impatto Utente: 2 - Serious_x000a__x000a_Descrizione: Contrasto del testo - _x000a__x000a_Esempio di violazione individuata sull'oggetto: _x000a_ - https://drive.google.com/file/d/1EWZXFRd1RBFP9dzLzdw2bYu9sGHFw_Xs/view?usp=drive_link con selettore: _x000a_[63,863][121,90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EWZXFRd1RBFP9dzLzdw2bYu9sGHFw_Xs/view?usp=drive_link con selettore: [63,863][121,909]"/>
    <s v="5149: "/>
    <s v="5149: Usa colori con un contrasto minimo di 4.5:1 per il testo normale e 3:1 per il testo grande. Controlla con strumenti come WebAIM o il contrast checker di Material Design."/>
    <m/>
  </r>
  <r>
    <x v="12"/>
    <s v="S009 FAQ"/>
    <s v="AAD490"/>
    <s v="(#AAD490)"/>
    <s v="Android"/>
    <s v="AA"/>
    <s v="1.4.3"/>
    <s v="11.1.4.3.1"/>
    <s v="2 - Serious"/>
    <s v="Colorblindness;Low Vision"/>
    <s v="Contrasto del testo"/>
    <m/>
    <s v="[63,1800][121,1847]"/>
    <s v="https://drive.google.com/file/d/1EWZXFRd1RBFP9dzLzdw2bYu9sGHFw_Xs/view?usp=drive_link"/>
    <s v="Privato Faq 5.txt"/>
    <s v="#2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90)_x000a_S009 FAQ_x000a_Requisito: WCAG 1.4.3_x000a_Disabilità afflitte: Colorblindness;Low Vision_x000a_Impatto Utente: 2 - Serious_x000a__x000a_Descrizione: Contrasto del testo - _x000a__x000a_Esempio di violazione individuata sull'oggetto: _x000a_ - https://drive.google.com/file/d/1EWZXFRd1RBFP9dzLzdw2bYu9sGHFw_Xs/view?usp=drive_link con selettore: _x000a_[63,1800][121,184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EWZXFRd1RBFP9dzLzdw2bYu9sGHFw_Xs/view?usp=drive_link con selettore: [63,1800][121,1847]"/>
    <s v="5149: "/>
    <s v="5149: Usa colori con un contrasto minimo di 4.5:1 per il testo normale e 3:1 per il testo grande. Controlla con strumenti come WebAIM o il contrast checker di Material Design."/>
    <m/>
  </r>
  <r>
    <x v="13"/>
    <s v="S009 FAQ"/>
    <s v="AAD491"/>
    <s v="(#AAD491)"/>
    <s v="Android"/>
    <s v="AA"/>
    <s v="2.5.8"/>
    <s v="11.2.5.8.1"/>
    <s v="2 - Serious"/>
    <s v="Blind;Low Vision;Mobility"/>
    <s v="Touch target"/>
    <m/>
    <s v="[140,307][679,362]"/>
    <s v="https://drive.google.com/file/d/1EWZXFRd1RBFP9dzLzdw2bYu9sGHFw_Xs/view?usp=drive_link"/>
    <s v="Privato Faq 5.txt"/>
    <s v="#29"/>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91)_x000a_S009 FAQ_x000a_Requisito: WCAG 2.5.8_x000a_Disabilità afflitte: Blind;Low Vision;Mobility_x000a_Impatto Utente: 2 - Serious_x000a__x000a_Descrizione: Touch target - _x000a__x000a_Esempio di violazione individuata sull'oggetto: _x000a_ - https://drive.google.com/file/d/1EWZXFRd1RBFP9dzLzdw2bYu9sGHFw_Xs/view?usp=drive_link con selettore: _x000a_[140,307][679,36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492"/>
    <s v="(#AAD492)"/>
    <s v="Android"/>
    <s v="AA"/>
    <s v="2.5.8"/>
    <s v="11.2.5.8.1"/>
    <s v="2 - Serious"/>
    <s v="Blind;Low Vision;Mobility"/>
    <s v="Touch target"/>
    <m/>
    <s v="[140,860][627,915]"/>
    <s v="https://drive.google.com/file/d/1EWZXFRd1RBFP9dzLzdw2bYu9sGHFw_Xs/view?usp=drive_link"/>
    <s v="Privato Faq 5.txt"/>
    <s v="#29"/>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92)_x000a_S009 FAQ_x000a_Requisito: WCAG 2.5.8_x000a_Disabilità afflitte: Blind;Low Vision;Mobility_x000a_Impatto Utente: 2 - Serious_x000a__x000a_Descrizione: Touch target - _x000a__x000a_Esempio di violazione individuata sull'oggetto: _x000a_ - https://drive.google.com/file/d/1EWZXFRd1RBFP9dzLzdw2bYu9sGHFw_Xs/view?usp=drive_link con selettore: _x000a_[140,860][627,91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493"/>
    <s v="(#AAD493)"/>
    <s v="Android"/>
    <s v="AA"/>
    <s v="2.5.8"/>
    <s v="11.2.5.8.1"/>
    <s v="2 - Serious"/>
    <s v="Blind;Low Vision;Mobility"/>
    <s v="Touch target"/>
    <m/>
    <s v="[140,1798][629,1853]"/>
    <s v="https://drive.google.com/file/d/1EWZXFRd1RBFP9dzLzdw2bYu9sGHFw_Xs/view?usp=drive_link"/>
    <s v="Privato Faq 5.txt"/>
    <s v="#29"/>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93)_x000a_S009 FAQ_x000a_Requisito: WCAG 2.5.8_x000a_Disabilità afflitte: Blind;Low Vision;Mobility_x000a_Impatto Utente: 2 - Serious_x000a__x000a_Descrizione: Touch target - _x000a__x000a_Esempio di violazione individuata sull'oggetto: _x000a_ - https://drive.google.com/file/d/1EWZXFRd1RBFP9dzLzdw2bYu9sGHFw_Xs/view?usp=drive_link con selettore: _x000a_[140,1798][629,185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2"/>
    <s v="S009 FAQ"/>
    <s v="AAD494"/>
    <s v="(#AAD494)"/>
    <s v="Android"/>
    <s v="AA"/>
    <s v="1.4.3"/>
    <s v="11.1.4.3.1"/>
    <s v="2 - Serious"/>
    <s v="Colorblindness;Low Vision"/>
    <s v="Contrasto del testo"/>
    <m/>
    <s v="[30,123][88,189]"/>
    <s v="https://drive.google.com/file/d/1db2EdftjR_zuBhS7Q7oHuZSoljKZnenM/view?usp=drive_link"/>
    <s v="Privato Faq video.txt"/>
    <s v="#30"/>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94)_x000a_S009 FAQ_x000a_Requisito: WCAG 1.4.3_x000a_Disabilità afflitte: Colorblindness;Low Vision_x000a_Impatto Utente: 2 - Serious_x000a__x000a_Descrizione: Contrasto del testo - _x000a__x000a_Esempio di violazione individuata sull'oggetto: _x000a_ - https://drive.google.com/file/d/1db2EdftjR_zuBhS7Q7oHuZSoljKZnenM/view?usp=drive_link con selettore: _x000a_[30,123][88,18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db2EdftjR_zuBhS7Q7oHuZSoljKZnenM/view?usp=drive_link con selettore: [30,123][88,189]"/>
    <s v="5149: "/>
    <s v="5149: Usa colori con un contrasto minimo di 4.5:1 per il testo normale e 3:1 per il testo grande. Controlla con strumenti come WebAIM o il contrast checker di Material Design."/>
    <m/>
  </r>
  <r>
    <x v="12"/>
    <s v="S009 FAQ"/>
    <s v="AAD495"/>
    <s v="(#AAD495)"/>
    <s v="Android"/>
    <s v="AA"/>
    <s v="1.4.3"/>
    <s v="11.1.4.3.1"/>
    <s v="2 - Serious"/>
    <s v="Colorblindness;Low Vision"/>
    <s v="Contrasto del testo"/>
    <m/>
    <s v="[63,1696][121,1745]"/>
    <s v="https://drive.google.com/file/d/1db2EdftjR_zuBhS7Q7oHuZSoljKZnenM/view?usp=drive_link"/>
    <s v="Privato Faq video.txt"/>
    <s v="#30"/>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495)_x000a_S009 FAQ_x000a_Requisito: WCAG 1.4.3_x000a_Disabilità afflitte: Colorblindness;Low Vision_x000a_Impatto Utente: 2 - Serious_x000a__x000a_Descrizione: Contrasto del testo - _x000a__x000a_Esempio di violazione individuata sull'oggetto: _x000a_ - https://drive.google.com/file/d/1db2EdftjR_zuBhS7Q7oHuZSoljKZnenM/view?usp=drive_link con selettore: _x000a_[63,1696][121,174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db2EdftjR_zuBhS7Q7oHuZSoljKZnenM/view?usp=drive_link con selettore: [63,1696][121,1745]"/>
    <s v="5149: "/>
    <s v="5149: Usa colori con un contrasto minimo di 4.5:1 per il testo normale e 3:1 per il testo grande. Controlla con strumenti come WebAIM o il contrast checker di Material Design."/>
    <m/>
  </r>
  <r>
    <x v="13"/>
    <s v="S009 FAQ"/>
    <s v="AAD496"/>
    <s v="(#AAD496)"/>
    <s v="Android"/>
    <s v="AA"/>
    <s v="2.5.8"/>
    <s v="11.2.5.8.1"/>
    <s v="2 - Serious"/>
    <s v="Blind;Low Vision;Mobility"/>
    <s v="Touch target"/>
    <m/>
    <s v="[140,1693][558,1748]"/>
    <s v="https://drive.google.com/file/d/1db2EdftjR_zuBhS7Q7oHuZSoljKZnenM/view?usp=drive_link"/>
    <s v="Privato Faq video.txt"/>
    <s v="#30"/>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96)_x000a_S009 FAQ_x000a_Requisito: WCAG 2.5.8_x000a_Disabilità afflitte: Blind;Low Vision;Mobility_x000a_Impatto Utente: 2 - Serious_x000a__x000a_Descrizione: Touch target - _x000a__x000a_Esempio di violazione individuata sull'oggetto: _x000a_ - https://drive.google.com/file/d/1db2EdftjR_zuBhS7Q7oHuZSoljKZnenM/view?usp=drive_link con selettore: _x000a_[140,1693][558,174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497"/>
    <s v="(#AAD497)"/>
    <s v="Android"/>
    <s v="AA"/>
    <s v="2.5.8"/>
    <s v="11.2.5.8.1"/>
    <s v="2 - Serious"/>
    <s v="Blind;Low Vision;Mobility"/>
    <s v="Touch target"/>
    <m/>
    <s v="[129,2081][489,2136]"/>
    <s v="https://drive.google.com/file/d/1db2EdftjR_zuBhS7Q7oHuZSoljKZnenM/view?usp=drive_link"/>
    <s v="Privato Faq video.txt"/>
    <s v="#30"/>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497)_x000a_S009 FAQ_x000a_Requisito: WCAG 2.5.8_x000a_Disabilità afflitte: Blind;Low Vision;Mobility_x000a_Impatto Utente: 2 - Serious_x000a__x000a_Descrizione: Touch target - _x000a__x000a_Esempio di violazione individuata sull'oggetto: _x000a_ - https://drive.google.com/file/d/1db2EdftjR_zuBhS7Q7oHuZSoljKZnenM/view?usp=drive_link con selettore: _x000a_[129,2081][489,2136]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
    <s v="S001 Accedi"/>
    <s v="AAD498"/>
    <s v="(#AAD498)"/>
    <s v="Android"/>
    <s v="AA"/>
    <s v="1.4.3"/>
    <s v="11.1.4.3.1"/>
    <s v="2 - Serious"/>
    <s v="Colorblindness;Low Vision"/>
    <s v="Contrasto del testo"/>
    <m/>
    <s v="[19,458][1050,541]"/>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498)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458][1050,54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458][1050,541]"/>
    <s v="5112: "/>
    <s v="5112: Usa colori con un contrasto minimo di 4.5:1 per il testo normale e 3:1 per il testo grande. Controlla con strumenti come WebAIM o il contrast checker di Material Design."/>
    <m/>
  </r>
  <r>
    <x v="3"/>
    <s v="S001 Accedi"/>
    <s v="AAD499"/>
    <s v="(#AAD499)"/>
    <s v="Android"/>
    <s v="AA"/>
    <s v="1.4.3"/>
    <s v="11.1.4.3.1"/>
    <s v="2 - Serious"/>
    <s v="Colorblindness;Low Vision"/>
    <s v="Contrasto del testo"/>
    <m/>
    <s v="[19,535][1045,695]"/>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499)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535][1045,69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535][1045,695]"/>
    <s v="5112: "/>
    <s v="5112: Usa colori con un contrasto minimo di 4.5:1 per il testo normale e 3:1 per il testo grande. Controlla con strumenti come WebAIM o il contrast checker di Material Design."/>
    <m/>
  </r>
  <r>
    <x v="3"/>
    <s v="S001 Accedi"/>
    <s v="AAD500"/>
    <s v="(#AAD500)"/>
    <s v="Android"/>
    <s v="AA"/>
    <s v="1.4.3"/>
    <s v="11.1.4.3.1"/>
    <s v="2 - Serious"/>
    <s v="Colorblindness;Low Vision"/>
    <s v="Contrasto del testo"/>
    <m/>
    <s v="[19,689][1006,772]"/>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00)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689][1006,77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689][1006,772]"/>
    <s v="5112: "/>
    <s v="5112: Usa colori con un contrasto minimo di 4.5:1 per il testo normale e 3:1 per il testo grande. Controlla con strumenti come WebAIM o il contrast checker di Material Design."/>
    <m/>
  </r>
  <r>
    <x v="3"/>
    <s v="S001 Accedi"/>
    <s v="AAD501"/>
    <s v="(#AAD501)"/>
    <s v="Android"/>
    <s v="AA"/>
    <s v="1.4.3"/>
    <s v="11.1.4.3.1"/>
    <s v="2 - Serious"/>
    <s v="Colorblindness;Low Vision"/>
    <s v="Contrasto del testo"/>
    <m/>
    <s v="[19,728][1053,887]"/>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01)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728][1053,88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728][1053,887]"/>
    <s v="5112: "/>
    <s v="5112: Usa colori con un contrasto minimo di 4.5:1 per il testo normale e 3:1 per il testo grande. Controlla con strumenti come WebAIM o il contrast checker di Material Design."/>
    <m/>
  </r>
  <r>
    <x v="3"/>
    <s v="S001 Accedi"/>
    <s v="AAD502"/>
    <s v="(#AAD502)"/>
    <s v="Android"/>
    <s v="AA"/>
    <s v="1.4.3"/>
    <s v="11.1.4.3.1"/>
    <s v="2 - Serious"/>
    <s v="Colorblindness;Low Vision"/>
    <s v="Contrasto del testo"/>
    <m/>
    <s v="[19,882][1047,1157]"/>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02)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882][1047,115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882][1047,1157]"/>
    <s v="5112: "/>
    <s v="5112: Usa colori con un contrasto minimo di 4.5:1 per il testo normale e 3:1 per il testo grande. Controlla con strumenti come WebAIM o il contrast checker di Material Design."/>
    <m/>
  </r>
  <r>
    <x v="3"/>
    <s v="S001 Accedi"/>
    <s v="AAD503"/>
    <s v="(#AAD503)"/>
    <s v="Android"/>
    <s v="AA"/>
    <s v="1.4.3"/>
    <s v="11.1.4.3.1"/>
    <s v="2 - Serious"/>
    <s v="Colorblindness;Low Vision"/>
    <s v="Contrasto del testo"/>
    <m/>
    <s v="[19,1151][525,1195]"/>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03)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1151][525,119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1151][525,1195]"/>
    <s v="5112: "/>
    <s v="5112: Usa colori con un contrasto minimo di 4.5:1 per il testo normale e 3:1 per il testo grande. Controlla con strumenti come WebAIM o il contrast checker di Material Design."/>
    <m/>
  </r>
  <r>
    <x v="3"/>
    <s v="S001 Accedi"/>
    <s v="AAD504"/>
    <s v="(#AAD504)"/>
    <s v="Android"/>
    <s v="AA"/>
    <s v="1.4.3"/>
    <s v="11.1.4.3.1"/>
    <s v="2 - Serious"/>
    <s v="Colorblindness;Low Vision"/>
    <s v="Contrasto del testo"/>
    <m/>
    <s v="[19,1151][1047,1272]"/>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04)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1151][1047,127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1151][1047,1272]"/>
    <s v="5112: "/>
    <s v="5112: Usa colori con un contrasto minimo di 4.5:1 per il testo normale e 3:1 per il testo grande. Controlla con strumenti come WebAIM o il contrast checker di Material Design."/>
    <m/>
  </r>
  <r>
    <x v="3"/>
    <s v="S001 Accedi"/>
    <s v="AAD505"/>
    <s v="(#AAD505)"/>
    <s v="Android"/>
    <s v="AA"/>
    <s v="1.4.3"/>
    <s v="11.1.4.3.1"/>
    <s v="2 - Serious"/>
    <s v="Colorblindness;Low Vision"/>
    <s v="Contrasto del testo"/>
    <m/>
    <s v="[19,1267][1020,1311]"/>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05)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1267][1020,131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1267][1020,1311]"/>
    <s v="5112: "/>
    <s v="5112: Usa colori con un contrasto minimo di 4.5:1 per il testo normale e 3:1 per il testo grande. Controlla con strumenti come WebAIM o il contrast checker di Material Design."/>
    <m/>
  </r>
  <r>
    <x v="3"/>
    <s v="S001 Accedi"/>
    <s v="AAD506"/>
    <s v="(#AAD506)"/>
    <s v="Android"/>
    <s v="AA"/>
    <s v="1.4.3"/>
    <s v="11.1.4.3.1"/>
    <s v="2 - Serious"/>
    <s v="Colorblindness;Low Vision"/>
    <s v="Contrasto del testo"/>
    <m/>
    <s v="[19,1305][1031,1388]"/>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06)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1305][1031,13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1305][1031,1388]"/>
    <s v="5112: "/>
    <s v="5112: Usa colori con un contrasto minimo di 4.5:1 per il testo normale e 3:1 per il testo grande. Controlla con strumenti come WebAIM o il contrast checker di Material Design."/>
    <m/>
  </r>
  <r>
    <x v="3"/>
    <s v="S001 Accedi"/>
    <s v="AAD507"/>
    <s v="(#AAD507)"/>
    <s v="Android"/>
    <s v="AA"/>
    <s v="1.4.3"/>
    <s v="11.1.4.3.1"/>
    <s v="2 - Serious"/>
    <s v="Colorblindness;Low Vision"/>
    <s v="Contrasto del testo"/>
    <m/>
    <s v="[19,1382][1034,1465]"/>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07)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1382][1034,146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1382][1034,1465]"/>
    <s v="5112: "/>
    <s v="5112: Usa colori con un contrasto minimo di 4.5:1 per il testo normale e 3:1 per il testo grande. Controlla con strumenti come WebAIM o il contrast checker di Material Design."/>
    <m/>
  </r>
  <r>
    <x v="3"/>
    <s v="S001 Accedi"/>
    <s v="AAD508"/>
    <s v="(#AAD508)"/>
    <s v="Android"/>
    <s v="AA"/>
    <s v="1.4.3"/>
    <s v="11.1.4.3.1"/>
    <s v="2 - Serious"/>
    <s v="Colorblindness;Low Vision"/>
    <s v="Contrasto del testo"/>
    <m/>
    <s v="[71,1459][82,1503]"/>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08)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71,1459][82,150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71,1459][82,1503]"/>
    <s v="5112: "/>
    <s v="5112: Usa colori con un contrasto minimo di 4.5:1 per il testo normale e 3:1 per il testo grande. Controlla con strumenti come WebAIM o il contrast checker di Material Design."/>
    <m/>
  </r>
  <r>
    <x v="3"/>
    <s v="S001 Accedi"/>
    <s v="AAD509"/>
    <s v="(#AAD509)"/>
    <s v="Android"/>
    <s v="AA"/>
    <s v="1.4.3"/>
    <s v="11.1.4.3.1"/>
    <s v="2 - Serious"/>
    <s v="Colorblindness;Low Vision"/>
    <s v="Contrasto del testo"/>
    <m/>
    <s v="[19,1498][1039,1773]"/>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09)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1498][1039,177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1498][1039,1773]"/>
    <s v="5112: "/>
    <s v="5112: Usa colori con un contrasto minimo di 4.5:1 per il testo normale e 3:1 per il testo grande. Controlla con strumenti come WebAIM o il contrast checker di Material Design."/>
    <m/>
  </r>
  <r>
    <x v="3"/>
    <s v="S001 Accedi"/>
    <s v="AAD510"/>
    <s v="(#AAD510)"/>
    <s v="Android"/>
    <s v="AA"/>
    <s v="1.4.3"/>
    <s v="11.1.4.3.1"/>
    <s v="2 - Serious"/>
    <s v="Colorblindness;Low Vision"/>
    <s v="Contrasto del testo"/>
    <m/>
    <s v="[19,1767][1058,1888]"/>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10)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1767][1058,18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1767][1058,1888]"/>
    <s v="5112: "/>
    <s v="5112: Usa colori con un contrasto minimo di 4.5:1 per il testo normale e 3:1 per il testo grande. Controlla con strumenti come WebAIM o il contrast checker di Material Design."/>
    <m/>
  </r>
  <r>
    <x v="3"/>
    <s v="S001 Accedi"/>
    <s v="AAD511"/>
    <s v="(#AAD511)"/>
    <s v="Android"/>
    <s v="AA"/>
    <s v="1.4.3"/>
    <s v="11.1.4.3.1"/>
    <s v="2 - Serious"/>
    <s v="Colorblindness;Low Vision"/>
    <s v="Contrasto del testo"/>
    <m/>
    <s v="[19,1883][995,1965]"/>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11)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1883][995,196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1883][995,1965]"/>
    <s v="5112: "/>
    <s v="5112: Usa colori con un contrasto minimo di 4.5:1 per il testo normale e 3:1 per il testo grande. Controlla con strumenti come WebAIM o il contrast checker di Material Design."/>
    <m/>
  </r>
  <r>
    <x v="3"/>
    <s v="S001 Accedi"/>
    <s v="AAD512"/>
    <s v="(#AAD512)"/>
    <s v="Android"/>
    <s v="AA"/>
    <s v="1.4.3"/>
    <s v="11.1.4.3.1"/>
    <s v="2 - Serious"/>
    <s v="Colorblindness;Low Vision"/>
    <s v="Contrasto del testo"/>
    <m/>
    <s v="[19,1921][973,2042]"/>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12)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1921][973,204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1921][973,2042]"/>
    <s v="5112: "/>
    <s v="5112: Usa colori con un contrasto minimo di 4.5:1 per il testo normale e 3:1 per il testo grande. Controlla con strumenti come WebAIM o il contrast checker di Material Design."/>
    <m/>
  </r>
  <r>
    <x v="3"/>
    <s v="S001 Accedi"/>
    <s v="AAD513"/>
    <s v="(#AAD513)"/>
    <s v="Android"/>
    <s v="AA"/>
    <s v="1.4.3"/>
    <s v="11.1.4.3.1"/>
    <s v="2 - Serious"/>
    <s v="Colorblindness;Low Vision"/>
    <s v="Contrasto del testo"/>
    <m/>
    <s v="[19,2037][1056,2196]"/>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13)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2037][1056,219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2037][1056,2196]"/>
    <s v="5112: "/>
    <s v="5112: Usa colori con un contrasto minimo di 4.5:1 per il testo normale e 3:1 per il testo grande. Controlla con strumenti come WebAIM o il contrast checker di Material Design."/>
    <m/>
  </r>
  <r>
    <x v="3"/>
    <s v="S001 Accedi"/>
    <s v="AAD514"/>
    <s v="(#AAD514)"/>
    <s v="Android"/>
    <s v="AA"/>
    <s v="1.4.3"/>
    <s v="11.1.4.3.1"/>
    <s v="2 - Serious"/>
    <s v="Colorblindness;Low Vision"/>
    <s v="Contrasto del testo"/>
    <m/>
    <s v="[19,2191][1017,2273]"/>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14)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2191][1017,227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2191][1017,2273]"/>
    <s v="5112: "/>
    <s v="5112: Usa colori con un contrasto minimo di 4.5:1 per il testo normale e 3:1 per il testo grande. Controlla con strumenti come WebAIM o il contrast checker di Material Design."/>
    <m/>
  </r>
  <r>
    <x v="3"/>
    <s v="S001 Accedi"/>
    <s v="AAD515"/>
    <s v="(#AAD515)"/>
    <s v="Android"/>
    <s v="AA"/>
    <s v="1.4.3"/>
    <s v="11.1.4.3.1"/>
    <s v="2 - Serious"/>
    <s v="Colorblindness;Low Vision"/>
    <s v="Contrasto del testo"/>
    <m/>
    <s v="[19,2229][1047,2356]"/>
    <s v="https://drive.google.com/file/d/1I_oohY6EujKwiaubDrMgp7Pofu37JBhz/view?usp=drive_link"/>
    <s v="Privato termini e condizioni.txt"/>
    <s v="#3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15)_x000a_S001 Accedi_x000a_Requisito: WCAG 1.4.3_x000a_Disabilità afflitte: Colorblindness;Low Vision_x000a_Impatto Utente: 2 - Serious_x000a__x000a_Descrizione: Contrasto del testo - _x000a__x000a_Esempio di violazione individuata sull'oggetto: _x000a_ - https://drive.google.com/file/d/1I_oohY6EujKwiaubDrMgp7Pofu37JBhz/view?usp=drive_link con selettore: _x000a_[19,2229][1047,235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I_oohY6EujKwiaubDrMgp7Pofu37JBhz/view?usp=drive_link con selettore: [19,2229][1047,2356]"/>
    <s v="5112: "/>
    <s v="5112: Usa colori con un contrasto minimo di 4.5:1 per il testo normale e 3:1 per il testo grande. Controlla con strumenti come WebAIM o il contrast checker di Material Design."/>
    <m/>
  </r>
  <r>
    <x v="2"/>
    <s v="S001 Accedi"/>
    <s v="AAD516"/>
    <s v="(#AAD516)"/>
    <s v="Android"/>
    <s v="AA"/>
    <s v="2.5.8"/>
    <s v="11.2.5.8.1"/>
    <s v="2 - Serious"/>
    <s v="Blind;Low Vision;Mobility"/>
    <s v="Touch target"/>
    <m/>
    <s v="[198,728][511,772]"/>
    <s v="https://drive.google.com/file/d/1I_oohY6EujKwiaubDrMgp7Pofu37JBhz/view?usp=drive_link"/>
    <s v="Privato termini e condizioni.txt"/>
    <s v="#31"/>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16)_x000a_S001 Accedi_x000a_Requisito: WCAG 2.5.8_x000a_Disabilità afflitte: Blind;Low Vision;Mobility_x000a_Impatto Utente: 2 - Serious_x000a__x000a_Descrizione: Touch target - _x000a__x000a_Esempio di violazione individuata sull'oggetto: _x000a_ - https://drive.google.com/file/d/1I_oohY6EujKwiaubDrMgp7Pofu37JBhz/view?usp=drive_link con selettore: _x000a_[198,728][511,77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17"/>
    <s v="(#AAD517)"/>
    <s v="Android"/>
    <s v="AA"/>
    <s v="2.5.8"/>
    <s v="11.2.5.8.1"/>
    <s v="2 - Serious"/>
    <s v="Blind;Low Vision;Mobility"/>
    <s v="Touch target"/>
    <m/>
    <s v="[519,1151][833,1195]"/>
    <s v="https://drive.google.com/file/d/1I_oohY6EujKwiaubDrMgp7Pofu37JBhz/view?usp=drive_link"/>
    <s v="Privato termini e condizioni.txt"/>
    <s v="#31"/>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17)_x000a_S001 Accedi_x000a_Requisito: WCAG 2.5.8_x000a_Disabilità afflitte: Blind;Low Vision;Mobility_x000a_Impatto Utente: 2 - Serious_x000a__x000a_Descrizione: Touch target - _x000a__x000a_Esempio di violazione individuata sull'oggetto: _x000a_ - https://drive.google.com/file/d/1I_oohY6EujKwiaubDrMgp7Pofu37JBhz/view?usp=drive_link con selettore: _x000a_[519,1151][833,119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18"/>
    <s v="(#AAD518)"/>
    <s v="Android"/>
    <s v="AA"/>
    <s v="2.5.8"/>
    <s v="11.2.5.8.1"/>
    <s v="2 - Serious"/>
    <s v="Blind;Low Vision;Mobility"/>
    <s v="Touch target"/>
    <m/>
    <s v="[19,1305][330,1349]"/>
    <s v="https://drive.google.com/file/d/1I_oohY6EujKwiaubDrMgp7Pofu37JBhz/view?usp=drive_link"/>
    <s v="Privato termini e condizioni.txt"/>
    <s v="#31"/>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18)_x000a_S001 Accedi_x000a_Requisito: WCAG 2.5.8_x000a_Disabilità afflitte: Blind;Low Vision;Mobility_x000a_Impatto Utente: 2 - Serious_x000a__x000a_Descrizione: Touch target - _x000a__x000a_Esempio di violazione individuata sull'oggetto: _x000a_ - https://drive.google.com/file/d/1I_oohY6EujKwiaubDrMgp7Pofu37JBhz/view?usp=drive_link con selettore: _x000a_[19,1305][330,134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19"/>
    <s v="(#AAD519)"/>
    <s v="Android"/>
    <s v="AA"/>
    <s v="2.5.8"/>
    <s v="11.2.5.8.1"/>
    <s v="2 - Serious"/>
    <s v="Blind;Low Vision;Mobility"/>
    <s v="Touch target"/>
    <m/>
    <s v="[79,1459][627,1503]"/>
    <s v="https://drive.google.com/file/d/1I_oohY6EujKwiaubDrMgp7Pofu37JBhz/view?usp=drive_link"/>
    <s v="Privato termini e condizioni.txt"/>
    <s v="#31"/>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19)_x000a_S001 Accedi_x000a_Requisito: WCAG 2.5.8_x000a_Disabilità afflitte: Blind;Low Vision;Mobility_x000a_Impatto Utente: 2 - Serious_x000a__x000a_Descrizione: Touch target - _x000a__x000a_Esempio di violazione individuata sull'oggetto: _x000a_ - https://drive.google.com/file/d/1I_oohY6EujKwiaubDrMgp7Pofu37JBhz/view?usp=drive_link con selettore: _x000a_[79,1459][627,150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20"/>
    <s v="(#AAD520)"/>
    <s v="Android"/>
    <s v="AA"/>
    <s v="2.5.8"/>
    <s v="11.2.5.8.1"/>
    <s v="2 - Serious"/>
    <s v="Blind;Low Vision;Mobility"/>
    <s v="Touch target"/>
    <m/>
    <s v="[423,1498][973,1542]"/>
    <s v="https://drive.google.com/file/d/1I_oohY6EujKwiaubDrMgp7Pofu37JBhz/view?usp=drive_link"/>
    <s v="Privato termini e condizioni.txt"/>
    <s v="#31"/>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20)_x000a_S001 Accedi_x000a_Requisito: WCAG 2.5.8_x000a_Disabilità afflitte: Blind;Low Vision;Mobility_x000a_Impatto Utente: 2 - Serious_x000a__x000a_Descrizione: Touch target - _x000a__x000a_Esempio di violazione individuata sull'oggetto: _x000a_ - https://drive.google.com/file/d/1I_oohY6EujKwiaubDrMgp7Pofu37JBhz/view?usp=drive_link con selettore: _x000a_[423,1498][973,154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21"/>
    <s v="(#AAD521)"/>
    <s v="Android"/>
    <s v="AA"/>
    <s v="2.5.8"/>
    <s v="11.2.5.8.1"/>
    <s v="2 - Serious"/>
    <s v="Blind;Low Vision;Mobility"/>
    <s v="Touch target"/>
    <m/>
    <s v="[514,1921][825,1965]"/>
    <s v="https://drive.google.com/file/d/1I_oohY6EujKwiaubDrMgp7Pofu37JBhz/view?usp=drive_link"/>
    <s v="Privato termini e condizioni.txt"/>
    <s v="#31"/>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21)_x000a_S001 Accedi_x000a_Requisito: WCAG 2.5.8_x000a_Disabilità afflitte: Blind;Low Vision;Mobility_x000a_Impatto Utente: 2 - Serious_x000a__x000a_Descrizione: Touch target - _x000a__x000a_Esempio di violazione individuata sull'oggetto: _x000a_ - https://drive.google.com/file/d/1I_oohY6EujKwiaubDrMgp7Pofu37JBhz/view?usp=drive_link con selettore: _x000a_[514,1921][825,196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22"/>
    <s v="(#AAD522)"/>
    <s v="Android"/>
    <s v="AA"/>
    <s v="2.5.8"/>
    <s v="11.2.5.8.1"/>
    <s v="2 - Serious"/>
    <s v="Blind;Low Vision;Mobility"/>
    <s v="Touch target"/>
    <m/>
    <s v="[140,2152][745,2196]"/>
    <s v="https://drive.google.com/file/d/1I_oohY6EujKwiaubDrMgp7Pofu37JBhz/view?usp=drive_link"/>
    <s v="Privato termini e condizioni.txt"/>
    <s v="#31"/>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22)_x000a_S001 Accedi_x000a_Requisito: WCAG 2.5.8_x000a_Disabilità afflitte: Blind;Low Vision;Mobility_x000a_Impatto Utente: 2 - Serious_x000a__x000a_Descrizione: Touch target - _x000a__x000a_Esempio di violazione individuata sull'oggetto: _x000a_ - https://drive.google.com/file/d/1I_oohY6EujKwiaubDrMgp7Pofu37JBhz/view?usp=drive_link con selettore: _x000a_[140,2152][745,2196]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23"/>
    <s v="(#AAD523)"/>
    <s v="Android"/>
    <s v="AA"/>
    <s v="2.5.8"/>
    <s v="11.2.5.8.1"/>
    <s v="2 - Serious"/>
    <s v="Blind;Low Vision;Mobility"/>
    <s v="Touch target"/>
    <m/>
    <s v="[693,2229][1006,2273]"/>
    <s v="https://drive.google.com/file/d/1I_oohY6EujKwiaubDrMgp7Pofu37JBhz/view?usp=drive_link"/>
    <s v="Privato termini e condizioni.txt"/>
    <s v="#31"/>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23)_x000a_S001 Accedi_x000a_Requisito: WCAG 2.5.8_x000a_Disabilità afflitte: Blind;Low Vision;Mobility_x000a_Impatto Utente: 2 - Serious_x000a__x000a_Descrizione: Touch target - _x000a__x000a_Esempio di violazione individuata sull'oggetto: _x000a_ - https://drive.google.com/file/d/1I_oohY6EujKwiaubDrMgp7Pofu37JBhz/view?usp=drive_link con selettore: _x000a_[693,2229][1006,227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
    <s v="S001 Accedi"/>
    <s v="AAD524"/>
    <s v="(#AAD524)"/>
    <s v="Android"/>
    <s v="AA"/>
    <s v="1.4.3"/>
    <s v="11.1.4.3.1"/>
    <s v="2 - Serious"/>
    <s v="Colorblindness;Low Vision"/>
    <s v="Contrasto del testo"/>
    <m/>
    <s v="[19,269][1061,535]"/>
    <s v="https://drive.google.com/file/d/1bUHXmyI18mLvA94LfTmPGRisF7QimuY_/view?usp=drive_link"/>
    <s v="Pubblica Form informativo.txt"/>
    <s v="#3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24)_x000a_S001 Accedi_x000a_Requisito: WCAG 1.4.3_x000a_Disabilità afflitte: Colorblindness;Low Vision_x000a_Impatto Utente: 2 - Serious_x000a__x000a_Descrizione: Contrasto del testo - _x000a__x000a_Esempio di violazione individuata sull'oggetto: _x000a_ - https://drive.google.com/file/d/1bUHXmyI18mLvA94LfTmPGRisF7QimuY_/view?usp=drive_link con selettore: _x000a_[19,269][1061,53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bUHXmyI18mLvA94LfTmPGRisF7QimuY_/view?usp=drive_link con selettore: [19,269][1061,535]"/>
    <s v="5112: "/>
    <s v="5112: Usa colori con un contrasto minimo di 4.5:1 per il testo normale e 3:1 per il testo grande. Controlla con strumenti come WebAIM o il contrast checker di Material Design."/>
    <m/>
  </r>
  <r>
    <x v="3"/>
    <s v="S001 Accedi"/>
    <s v="AAD525"/>
    <s v="(#AAD525)"/>
    <s v="Android"/>
    <s v="AA"/>
    <s v="1.4.3"/>
    <s v="11.1.4.3.1"/>
    <s v="2 - Serious"/>
    <s v="Colorblindness;Low Vision"/>
    <s v="Contrasto del testo"/>
    <m/>
    <s v="[19,563][363,626]"/>
    <s v="https://drive.google.com/file/d/1bUHXmyI18mLvA94LfTmPGRisF7QimuY_/view?usp=drive_link"/>
    <s v="Pubblica Form informativo.txt"/>
    <s v="#3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25)_x000a_S001 Accedi_x000a_Requisito: WCAG 1.4.3_x000a_Disabilità afflitte: Colorblindness;Low Vision_x000a_Impatto Utente: 2 - Serious_x000a__x000a_Descrizione: Contrasto del testo - _x000a__x000a_Esempio di violazione individuata sull'oggetto: _x000a_ - https://drive.google.com/file/d/1bUHXmyI18mLvA94LfTmPGRisF7QimuY_/view?usp=drive_link con selettore: _x000a_[19,563][363,6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bUHXmyI18mLvA94LfTmPGRisF7QimuY_/view?usp=drive_link con selettore: [19,563][363,626]"/>
    <s v="5112: "/>
    <s v="5112: Usa colori con un contrasto minimo di 4.5:1 per il testo normale e 3:1 per il testo grande. Controlla con strumenti come WebAIM o il contrast checker di Material Design."/>
    <m/>
  </r>
  <r>
    <x v="3"/>
    <s v="S001 Accedi"/>
    <s v="AAD526"/>
    <s v="(#AAD526)"/>
    <s v="Android"/>
    <s v="AA"/>
    <s v="1.4.3"/>
    <s v="11.1.4.3.1"/>
    <s v="2 - Serious"/>
    <s v="Colorblindness;Low Vision"/>
    <s v="Contrasto del testo"/>
    <m/>
    <s v="[19,777][349,841]"/>
    <s v="https://drive.google.com/file/d/1bUHXmyI18mLvA94LfTmPGRisF7QimuY_/view?usp=drive_link"/>
    <s v="Pubblica Form informativo.txt"/>
    <s v="#3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26)_x000a_S001 Accedi_x000a_Requisito: WCAG 1.4.3_x000a_Disabilità afflitte: Colorblindness;Low Vision_x000a_Impatto Utente: 2 - Serious_x000a__x000a_Descrizione: Contrasto del testo - _x000a__x000a_Esempio di violazione individuata sull'oggetto: _x000a_ - https://drive.google.com/file/d/1bUHXmyI18mLvA94LfTmPGRisF7QimuY_/view?usp=drive_link con selettore: _x000a_[19,777][349,84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bUHXmyI18mLvA94LfTmPGRisF7QimuY_/view?usp=drive_link con selettore: [19,777][349,841]"/>
    <s v="5112: "/>
    <s v="5112: Usa colori con un contrasto minimo di 4.5:1 per il testo normale e 3:1 per il testo grande. Controlla con strumenti come WebAIM o il contrast checker di Material Design."/>
    <m/>
  </r>
  <r>
    <x v="3"/>
    <s v="S001 Accedi"/>
    <s v="AAD527"/>
    <s v="(#AAD527)"/>
    <s v="Android"/>
    <s v="AA"/>
    <s v="1.4.3"/>
    <s v="11.1.4.3.1"/>
    <s v="2 - Serious"/>
    <s v="Colorblindness;Low Vision"/>
    <s v="Contrasto del testo"/>
    <m/>
    <s v="[19,992][415,1055]"/>
    <s v="https://drive.google.com/file/d/1bUHXmyI18mLvA94LfTmPGRisF7QimuY_/view?usp=drive_link"/>
    <s v="Pubblica Form informativo.txt"/>
    <s v="#3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27)_x000a_S001 Accedi_x000a_Requisito: WCAG 1.4.3_x000a_Disabilità afflitte: Colorblindness;Low Vision_x000a_Impatto Utente: 2 - Serious_x000a__x000a_Descrizione: Contrasto del testo - _x000a__x000a_Esempio di violazione individuata sull'oggetto: _x000a_ - https://drive.google.com/file/d/1bUHXmyI18mLvA94LfTmPGRisF7QimuY_/view?usp=drive_link con selettore: _x000a_[19,992][415,105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bUHXmyI18mLvA94LfTmPGRisF7QimuY_/view?usp=drive_link con selettore: [19,992][415,1055]"/>
    <s v="5112: "/>
    <s v="5112: Usa colori con un contrasto minimo di 4.5:1 per il testo normale e 3:1 per il testo grande. Controlla con strumenti come WebAIM o il contrast checker di Material Design."/>
    <m/>
  </r>
  <r>
    <x v="3"/>
    <s v="S001 Accedi"/>
    <s v="AAD528"/>
    <s v="(#AAD528)"/>
    <s v="Android"/>
    <s v="AA"/>
    <s v="1.4.3"/>
    <s v="11.1.4.3.1"/>
    <s v="2 - Serious"/>
    <s v="Colorblindness;Low Vision"/>
    <s v="Contrasto del testo"/>
    <m/>
    <s v="[19,1206][357,1270]"/>
    <s v="https://drive.google.com/file/d/1bUHXmyI18mLvA94LfTmPGRisF7QimuY_/view?usp=drive_link"/>
    <s v="Pubblica Form informativo.txt"/>
    <s v="#3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28)_x000a_S001 Accedi_x000a_Requisito: WCAG 1.4.3_x000a_Disabilità afflitte: Colorblindness;Low Vision_x000a_Impatto Utente: 2 - Serious_x000a__x000a_Descrizione: Contrasto del testo - _x000a__x000a_Esempio di violazione individuata sull'oggetto: _x000a_ - https://drive.google.com/file/d/1bUHXmyI18mLvA94LfTmPGRisF7QimuY_/view?usp=drive_link con selettore: _x000a_[19,1206][357,127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bUHXmyI18mLvA94LfTmPGRisF7QimuY_/view?usp=drive_link con selettore: [19,1206][357,1270]"/>
    <s v="5112: "/>
    <s v="5112: Usa colori con un contrasto minimo di 4.5:1 per il testo normale e 3:1 per il testo grande. Controlla con strumenti come WebAIM o il contrast checker di Material Design."/>
    <m/>
  </r>
  <r>
    <x v="3"/>
    <s v="S001 Accedi"/>
    <s v="AAD529"/>
    <s v="(#AAD529)"/>
    <s v="Android"/>
    <s v="AA"/>
    <s v="1.4.3"/>
    <s v="11.1.4.3.1"/>
    <s v="2 - Serious"/>
    <s v="Colorblindness;Low Vision"/>
    <s v="Contrasto del testo"/>
    <m/>
    <s v="[19,1875][918,2004]"/>
    <s v="https://drive.google.com/file/d/1bUHXmyI18mLvA94LfTmPGRisF7QimuY_/view?usp=drive_link"/>
    <s v="Pubblica Form informativo.txt"/>
    <s v="#3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1 Accedi"/>
    <m/>
    <s v="2 - Serious"/>
    <s v="APP INDABOX ANDROID - 11.1.4.3.1 Contrasto (minimo) - S001 Accedi"/>
    <s v="APP INDABOX ANDROID - 11.1.4.3.1 Contrasto (minimo) - S001 Accedi (#AAD529)_x000a_S001 Accedi_x000a_Requisito: WCAG 1.4.3_x000a_Disabilità afflitte: Colorblindness;Low Vision_x000a_Impatto Utente: 2 - Serious_x000a__x000a_Descrizione: Contrasto del testo - _x000a__x000a_Esempio di violazione individuata sull'oggetto: _x000a_ - https://drive.google.com/file/d/1bUHXmyI18mLvA94LfTmPGRisF7QimuY_/view?usp=drive_link con selettore: _x000a_[19,1875][918,200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44): https://posteitaliane.sharepoint.com/:x:/r/teams/ACCESSIBILITRISULTATIVERIFICHETECNICHE/Shared%20Documents/TGPOSTE_APP/TGPOSTE_APP/LOG/Log.xlsx?d=w630300a71bd74143a1658fe5ab688bc4&amp;csf=1&amp;web=1&amp;e=Y9XHGL_x000a__x000a_Link al dettaglio requisito WCAG: "/>
    <m/>
    <m/>
    <m/>
    <m/>
    <x v="2"/>
    <m/>
    <m/>
    <s v="5112"/>
    <s v="5112: "/>
    <s v="5112: - https://drive.google.com/file/d/1bUHXmyI18mLvA94LfTmPGRisF7QimuY_/view?usp=drive_link con selettore: [19,1875][918,2004]"/>
    <s v="5112: "/>
    <s v="5112: Usa colori con un contrasto minimo di 4.5:1 per il testo normale e 3:1 per il testo grande. Controlla con strumenti come WebAIM o il contrast checker di Material Design."/>
    <m/>
  </r>
  <r>
    <x v="2"/>
    <s v="S001 Accedi"/>
    <s v="AAD530"/>
    <s v="(#AAD530)"/>
    <s v="Android"/>
    <s v="AA"/>
    <s v="2.5.8"/>
    <s v="11.2.5.8.1"/>
    <s v="2 - Serious"/>
    <s v="Blind;Low Vision;Mobility"/>
    <s v="Touch target"/>
    <m/>
    <s v="[836,142][1028,183]"/>
    <s v="https://drive.google.com/file/d/1bUHXmyI18mLvA94LfTmPGRisF7QimuY_/view?usp=drive_link"/>
    <s v="Pubblica Form informativo.txt"/>
    <s v="#32"/>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30)_x000a_S001 Accedi_x000a_Requisito: WCAG 2.5.8_x000a_Disabilità afflitte: Blind;Low Vision;Mobility_x000a_Impatto Utente: 2 - Serious_x000a__x000a_Descrizione: Touch target - _x000a__x000a_Esempio di violazione individuata sull'oggetto: _x000a_ - https://drive.google.com/file/d/1bUHXmyI18mLvA94LfTmPGRisF7QimuY_/view?usp=drive_link con selettore: _x000a_[836,142][1028,18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31"/>
    <s v="(#AAD531)"/>
    <s v="Android"/>
    <s v="AA"/>
    <s v="2.5.8"/>
    <s v="11.2.5.8.1"/>
    <s v="2 - Serious"/>
    <s v="Blind;Low Vision;Mobility"/>
    <s v="Touch target"/>
    <m/>
    <s v="[195,227][297,274]"/>
    <s v="https://drive.google.com/file/d/1bUHXmyI18mLvA94LfTmPGRisF7QimuY_/view?usp=drive_link"/>
    <s v="Pubblica Form informativo.txt"/>
    <s v="#32"/>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31)_x000a_S001 Accedi_x000a_Requisito: WCAG 2.5.8_x000a_Disabilità afflitte: Blind;Low Vision;Mobility_x000a_Impatto Utente: 2 - Serious_x000a__x000a_Descrizione: Touch target - _x000a__x000a_Esempio di violazione individuata sull'oggetto: _x000a_ - https://drive.google.com/file/d/1bUHXmyI18mLvA94LfTmPGRisF7QimuY_/view?usp=drive_link con selettore: _x000a_[195,227][297,274]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32"/>
    <s v="(#AAD532)"/>
    <s v="Android"/>
    <s v="AA"/>
    <s v="2.5.8"/>
    <s v="11.2.5.8.1"/>
    <s v="2 - Serious"/>
    <s v="Blind;Low Vision;Mobility"/>
    <s v="Touch target"/>
    <m/>
    <s v="[341,227][486,274]"/>
    <s v="https://drive.google.com/file/d/1bUHXmyI18mLvA94LfTmPGRisF7QimuY_/view?usp=drive_link"/>
    <s v="Pubblica Form informativo.txt"/>
    <s v="#32"/>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32)_x000a_S001 Accedi_x000a_Requisito: WCAG 2.5.8_x000a_Disabilità afflitte: Blind;Low Vision;Mobility_x000a_Impatto Utente: 2 - Serious_x000a__x000a_Descrizione: Touch target - _x000a__x000a_Esempio di violazione individuata sull'oggetto: _x000a_ - https://drive.google.com/file/d/1bUHXmyI18mLvA94LfTmPGRisF7QimuY_/view?usp=drive_link con selettore: _x000a_[341,227][486,274]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33"/>
    <s v="(#AAD533)"/>
    <s v="Android"/>
    <s v="AA"/>
    <s v="2.5.8"/>
    <s v="11.2.5.8.1"/>
    <s v="2 - Serious"/>
    <s v="Blind;Low Vision;Mobility"/>
    <s v="Touch target"/>
    <m/>
    <s v="[528,227][613,274]"/>
    <s v="https://drive.google.com/file/d/1bUHXmyI18mLvA94LfTmPGRisF7QimuY_/view?usp=drive_link"/>
    <s v="Pubblica Form informativo.txt"/>
    <s v="#32"/>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33)_x000a_S001 Accedi_x000a_Requisito: WCAG 2.5.8_x000a_Disabilità afflitte: Blind;Low Vision;Mobility_x000a_Impatto Utente: 2 - Serious_x000a__x000a_Descrizione: Touch target - _x000a__x000a_Esempio di violazione individuata sull'oggetto: _x000a_ - https://drive.google.com/file/d/1bUHXmyI18mLvA94LfTmPGRisF7QimuY_/view?usp=drive_link con selettore: _x000a_[528,227][613,274]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34"/>
    <s v="(#AAD534)"/>
    <s v="Android"/>
    <s v="AA"/>
    <s v="2.5.8"/>
    <s v="11.2.5.8.1"/>
    <s v="2 - Serious"/>
    <s v="Blind;Low Vision;Mobility"/>
    <s v="Touch target"/>
    <m/>
    <s v="[654,227][781,274]"/>
    <s v="https://drive.google.com/file/d/1bUHXmyI18mLvA94LfTmPGRisF7QimuY_/view?usp=drive_link"/>
    <s v="Pubblica Form informativo.txt"/>
    <s v="#32"/>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34)_x000a_S001 Accedi_x000a_Requisito: WCAG 2.5.8_x000a_Disabilità afflitte: Blind;Low Vision;Mobility_x000a_Impatto Utente: 2 - Serious_x000a__x000a_Descrizione: Touch target - _x000a__x000a_Esempio di violazione individuata sull'oggetto: _x000a_ - https://drive.google.com/file/d/1bUHXmyI18mLvA94LfTmPGRisF7QimuY_/view?usp=drive_link con selettore: _x000a_[654,227][781,274]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35"/>
    <s v="(#AAD535)"/>
    <s v="Android"/>
    <s v="AA"/>
    <s v="2.5.8"/>
    <s v="11.2.5.8.1"/>
    <s v="2 - Serious"/>
    <s v="Blind;Low Vision;Mobility"/>
    <s v="Touch target"/>
    <m/>
    <s v="[822,227][918,274]"/>
    <s v="https://drive.google.com/file/d/1bUHXmyI18mLvA94LfTmPGRisF7QimuY_/view?usp=drive_link"/>
    <s v="Pubblica Form informativo.txt"/>
    <s v="#32"/>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35)_x000a_S001 Accedi_x000a_Requisito: WCAG 2.5.8_x000a_Disabilità afflitte: Blind;Low Vision;Mobility_x000a_Impatto Utente: 2 - Serious_x000a__x000a_Descrizione: Touch target - _x000a__x000a_Esempio di violazione individuata sull'oggetto: _x000a_ - https://drive.google.com/file/d/1bUHXmyI18mLvA94LfTmPGRisF7QimuY_/view?usp=drive_link con selettore: _x000a_[822,227][918,274]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36"/>
    <s v="(#AAD536)"/>
    <s v="Android"/>
    <s v="AA"/>
    <s v="2.5.8"/>
    <s v="11.2.5.8.1"/>
    <s v="2 - Serious"/>
    <s v="Blind;Low Vision;Mobility"/>
    <s v="Touch target"/>
    <m/>
    <s v="[19,626][1061,750]"/>
    <s v="https://drive.google.com/file/d/1bUHXmyI18mLvA94LfTmPGRisF7QimuY_/view?usp=drive_link"/>
    <s v="Pubblica Form informativo.txt"/>
    <s v="#32"/>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36)_x000a_S001 Accedi_x000a_Requisito: WCAG 2.5.8_x000a_Disabilità afflitte: Blind;Low Vision;Mobility_x000a_Impatto Utente: 2 - Serious_x000a__x000a_Descrizione: Touch target - _x000a__x000a_Esempio di violazione individuata sull'oggetto: _x000a_ - https://drive.google.com/file/d/1bUHXmyI18mLvA94LfTmPGRisF7QimuY_/view?usp=drive_link con selettore: _x000a_[19,626][1061,75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37"/>
    <s v="(#AAD537)"/>
    <s v="Android"/>
    <s v="AA"/>
    <s v="2.5.8"/>
    <s v="11.2.5.8.1"/>
    <s v="2 - Serious"/>
    <s v="Blind;Low Vision;Mobility"/>
    <s v="Touch target"/>
    <m/>
    <s v="[19,841][1061,964]"/>
    <s v="https://drive.google.com/file/d/1bUHXmyI18mLvA94LfTmPGRisF7QimuY_/view?usp=drive_link"/>
    <s v="Pubblica Form informativo.txt"/>
    <s v="#32"/>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37)_x000a_S001 Accedi_x000a_Requisito: WCAG 2.5.8_x000a_Disabilità afflitte: Blind;Low Vision;Mobility_x000a_Impatto Utente: 2 - Serious_x000a__x000a_Descrizione: Touch target - _x000a__x000a_Esempio di violazione individuata sull'oggetto: _x000a_ - https://drive.google.com/file/d/1bUHXmyI18mLvA94LfTmPGRisF7QimuY_/view?usp=drive_link con selettore: _x000a_[19,841][1061,964]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38"/>
    <s v="(#AAD538)"/>
    <s v="Android"/>
    <s v="AA"/>
    <s v="2.5.8"/>
    <s v="11.2.5.8.1"/>
    <s v="2 - Serious"/>
    <s v="Blind;Low Vision;Mobility"/>
    <s v="Touch target"/>
    <m/>
    <s v="[19,1055][1061,1179]"/>
    <s v="https://drive.google.com/file/d/1bUHXmyI18mLvA94LfTmPGRisF7QimuY_/view?usp=drive_link"/>
    <s v="Pubblica Form informativo.txt"/>
    <s v="#32"/>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38)_x000a_S001 Accedi_x000a_Requisito: WCAG 2.5.8_x000a_Disabilità afflitte: Blind;Low Vision;Mobility_x000a_Impatto Utente: 2 - Serious_x000a__x000a_Descrizione: Touch target - _x000a__x000a_Esempio di violazione individuata sull'oggetto: _x000a_ - https://drive.google.com/file/d/1bUHXmyI18mLvA94LfTmPGRisF7QimuY_/view?usp=drive_link con selettore: _x000a_[19,1055][1061,117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39"/>
    <s v="(#AAD539)"/>
    <s v="Android"/>
    <s v="AA"/>
    <s v="2.5.8"/>
    <s v="11.2.5.8.1"/>
    <s v="2 - Serious"/>
    <s v="Blind;Low Vision;Mobility"/>
    <s v="Touch target"/>
    <m/>
    <s v="[74,1883][118,1927]"/>
    <s v="https://drive.google.com/file/d/1bUHXmyI18mLvA94LfTmPGRisF7QimuY_/view?usp=drive_link"/>
    <s v="Pubblica Form informativo.txt"/>
    <s v="#32"/>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39)_x000a_S001 Accedi_x000a_Requisito: WCAG 2.5.8_x000a_Disabilità afflitte: Blind;Low Vision;Mobility_x000a_Impatto Utente: 2 - Serious_x000a__x000a_Descrizione: Touch target - _x000a__x000a_Esempio di violazione individuata sull'oggetto: _x000a_ - https://drive.google.com/file/d/1bUHXmyI18mLvA94LfTmPGRisF7QimuY_/view?usp=drive_link con selettore: _x000a_[74,1883][118,1927]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40"/>
    <s v="(#AAD540)"/>
    <s v="Android"/>
    <s v="AA"/>
    <s v="2.5.8"/>
    <s v="11.2.5.8.1"/>
    <s v="2 - Serious"/>
    <s v="Blind;Low Vision;Mobility"/>
    <s v="Touch target"/>
    <m/>
    <s v="[327,1941][396,2004]"/>
    <s v="https://drive.google.com/file/d/1bUHXmyI18mLvA94LfTmPGRisF7QimuY_/view?usp=drive_link"/>
    <s v="Pubblica Form informativo.txt"/>
    <s v="#32"/>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40)_x000a_S001 Accedi_x000a_Requisito: WCAG 2.5.8_x000a_Disabilità afflitte: Blind;Low Vision;Mobility_x000a_Impatto Utente: 2 - Serious_x000a__x000a_Descrizione: Touch target - _x000a__x000a_Esempio di violazione individuata sull'oggetto: _x000a_ - https://drive.google.com/file/d/1bUHXmyI18mLvA94LfTmPGRisF7QimuY_/view?usp=drive_link con selettore: _x000a_[327,1941][396,2004]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41"/>
    <s v="(#AAD541)"/>
    <s v="Android"/>
    <s v="AA"/>
    <s v="2.5.8"/>
    <s v="11.2.5.8.1"/>
    <s v="2 - Serious"/>
    <s v="Blind;Low Vision;Mobility"/>
    <s v="Touch target"/>
    <m/>
    <s v="[19,2031][1061,2155]"/>
    <s v="https://drive.google.com/file/d/1bUHXmyI18mLvA94LfTmPGRisF7QimuY_/view?usp=drive_link"/>
    <s v="Pubblica Form informativo.txt"/>
    <s v="#32"/>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41)_x000a_S001 Accedi_x000a_Requisito: WCAG 2.5.8_x000a_Disabilità afflitte: Blind;Low Vision;Mobility_x000a_Impatto Utente: 2 - Serious_x000a__x000a_Descrizione: Touch target - _x000a__x000a_Esempio di violazione individuata sull'oggetto: _x000a_ - https://drive.google.com/file/d/1bUHXmyI18mLvA94LfTmPGRisF7QimuY_/view?usp=drive_link con selettore: _x000a_[19,2031][1061,215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42"/>
    <s v="(#AAD542)"/>
    <s v="Android"/>
    <s v="AA"/>
    <s v="2.5.8"/>
    <s v="11.2.5.8.1"/>
    <s v="2 - Serious"/>
    <s v="Blind;Low Vision;Mobility"/>
    <s v="Touch target"/>
    <m/>
    <s v="[423,799][599,860]"/>
    <s v="https://drive.google.com/file/d/1vcuRRIDBUgQcDBY7WrD060VGkaCkz7t_/view?usp=drive_link"/>
    <s v="Pubblico accesso Google.txt"/>
    <s v="#3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42)_x000a_S001 Accedi_x000a_Requisito: WCAG 2.5.8_x000a_Disabilità afflitte: Blind;Low Vision;Mobility_x000a_Impatto Utente: 2 - Serious_x000a__x000a_Descrizione: Touch target - _x000a__x000a_Esempio di violazione individuata sull'oggetto: _x000a_ - https://drive.google.com/file/d/1vcuRRIDBUgQcDBY7WrD060VGkaCkz7t_/view?usp=drive_link con selettore: _x000a_[423,799][599,86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43"/>
    <s v="(#AAD543)"/>
    <s v="Android"/>
    <s v="AA"/>
    <s v="2.5.8"/>
    <s v="11.2.5.8.1"/>
    <s v="2 - Serious"/>
    <s v="Blind;Low Vision;Mobility"/>
    <s v="Touch target"/>
    <m/>
    <s v="[66,1402][1012,1506]"/>
    <s v="https://drive.google.com/file/d/1vcuRRIDBUgQcDBY7WrD060VGkaCkz7t_/view?usp=drive_link"/>
    <s v="Pubblico accesso Google.txt"/>
    <s v="#3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43)_x000a_S001 Accedi_x000a_Requisito: WCAG 2.5.8_x000a_Disabilità afflitte: Blind;Low Vision;Mobility_x000a_Impatto Utente: 2 - Serious_x000a__x000a_Descrizione: Touch target - _x000a__x000a_Esempio di violazione individuata sull'oggetto: _x000a_ - https://drive.google.com/file/d/1vcuRRIDBUgQcDBY7WrD060VGkaCkz7t_/view?usp=drive_link con selettore: _x000a_[66,1402][1012,1506]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44"/>
    <s v="(#AAD544)"/>
    <s v="Android"/>
    <s v="AA"/>
    <s v="2.5.8"/>
    <s v="11.2.5.8.1"/>
    <s v="2 - Serious"/>
    <s v="Blind;Low Vision;Mobility"/>
    <s v="Touch target"/>
    <m/>
    <s v="[261,1457][596,1506]"/>
    <s v="https://drive.google.com/file/d/1vcuRRIDBUgQcDBY7WrD060VGkaCkz7t_/view?usp=drive_link"/>
    <s v="Pubblico accesso Google.txt"/>
    <s v="#3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44)_x000a_S001 Accedi_x000a_Requisito: WCAG 2.5.8_x000a_Disabilità afflitte: Blind;Low Vision;Mobility_x000a_Impatto Utente: 2 - Serious_x000a__x000a_Descrizione: Touch target - _x000a__x000a_Esempio di violazione individuata sull'oggetto: _x000a_ - https://drive.google.com/file/d/1vcuRRIDBUgQcDBY7WrD060VGkaCkz7t_/view?usp=drive_link con selettore: _x000a_[261,1457][596,1506]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545"/>
    <s v="(#AAD545)"/>
    <s v="Android"/>
    <s v="AA"/>
    <s v="2.5.8"/>
    <s v="11.2.5.8.1"/>
    <s v="2 - Serious"/>
    <s v="Blind;Low Vision;Mobility"/>
    <s v="Touch target"/>
    <m/>
    <s v="[22,2199][572,2290]"/>
    <s v="https://drive.google.com/file/d/1vcuRRIDBUgQcDBY7WrD060VGkaCkz7t_/view?usp=drive_link"/>
    <s v="Pubblico accesso Google.txt"/>
    <s v="#33"/>
    <s v="Accessibility Scanner"/>
    <m/>
    <s v="https://support.google.com/accessibility/android/answer/7101858?sjid=12879261749095892834-EU"/>
    <s v="Aumenta le dimensioni minime degli elementi cliccabili o aggiungi padding/click area extra invisibile per raggiungere la dimensione minima."/>
    <n v="1"/>
    <s v="S001 Accedi"/>
    <m/>
    <s v="2 - Serious"/>
    <s v="APP INDABOX ANDROID - 11.2.5.8.1 Dimensione dell'obiettivo (minimo) - S001 Accedi"/>
    <s v="APP INDABOX ANDROID - 11.2.5.8.1 Dimensione dell'obiettivo (minimo) - S001 Accedi (#AAD545)_x000a_S001 Accedi_x000a_Requisito: WCAG 2.5.8_x000a_Disabilità afflitte: Blind;Low Vision;Mobility_x000a_Impatto Utente: 2 - Serious_x000a__x000a_Descrizione: Touch target - _x000a__x000a_Esempio di violazione individuata sull'oggetto: _x000a_ - https://drive.google.com/file/d/1vcuRRIDBUgQcDBY7WrD060VGkaCkz7t_/view?usp=drive_link con selettore: _x000a_[22,2199][572,229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2"/>
    <s v="S009 FAQ"/>
    <s v="AAD546"/>
    <s v="(#AAD546)"/>
    <s v="Android"/>
    <s v="AA"/>
    <s v="1.4.3"/>
    <s v="11.1.4.3.1"/>
    <s v="2 - Serious"/>
    <s v="Colorblindness;Low Vision"/>
    <s v="Contrasto del testo"/>
    <m/>
    <s v="[1045,318][1080,376]"/>
    <s v="https://drive.google.com/file/d/1NVoOSlcYr7Ae24dwYytwvOMBgdErlKL2/view?usp=drive_link"/>
    <s v="Pubblico Contatta assistenza.txt"/>
    <s v="#3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46)_x000a_S009 FAQ_x000a_Requisito: WCAG 1.4.3_x000a_Disabilità afflitte: Colorblindness;Low Vision_x000a_Impatto Utente: 2 - Serious_x000a__x000a_Descrizione: Contrasto del testo - _x000a__x000a_Esempio di violazione individuata sull'oggetto: _x000a_ - https://drive.google.com/file/d/1NVoOSlcYr7Ae24dwYytwvOMBgdErlKL2/view?usp=drive_link con selettore: _x000a_[1045,318][1080,37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NVoOSlcYr7Ae24dwYytwvOMBgdErlKL2/view?usp=drive_link con selettore: [1045,318][1080,376]"/>
    <s v="5149: "/>
    <s v="5149: Usa colori con un contrasto minimo di 4.5:1 per il testo normale e 3:1 per il testo grande. Controlla con strumenti come WebAIM o il contrast checker di Material Design."/>
    <m/>
  </r>
  <r>
    <x v="13"/>
    <s v="S009 FAQ"/>
    <s v="AAD547"/>
    <s v="(#AAD547)"/>
    <s v="Android"/>
    <s v="AA"/>
    <s v="2.5.8"/>
    <s v="11.2.5.8.1"/>
    <s v="2 - Serious"/>
    <s v="Blind;Low Vision;Mobility"/>
    <s v="Touch target"/>
    <m/>
    <s v="[16,271][679,384]"/>
    <s v="https://drive.google.com/file/d/1NVoOSlcYr7Ae24dwYytwvOMBgdErlKL2/view?usp=drive_link"/>
    <s v="Pubblico Contatta assistenza.txt"/>
    <s v="#34"/>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547)_x000a_S009 FAQ_x000a_Requisito: WCAG 2.5.8_x000a_Disabilità afflitte: Blind;Low Vision;Mobility_x000a_Impatto Utente: 2 - Serious_x000a__x000a_Descrizione: Touch target - _x000a__x000a_Esempio di violazione individuata sull'oggetto: _x000a_ - https://drive.google.com/file/d/1NVoOSlcYr7Ae24dwYytwvOMBgdErlKL2/view?usp=drive_link con selettore: _x000a_[16,271][679,384]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548"/>
    <s v="(#AAD548)"/>
    <s v="Android"/>
    <s v="AA"/>
    <s v="2.5.8"/>
    <s v="11.2.5.8.1"/>
    <s v="2 - Serious"/>
    <s v="Blind;Low Vision;Mobility"/>
    <s v="Touch target"/>
    <m/>
    <s v="[16,271][580,384]"/>
    <s v="https://drive.google.com/file/d/1NVoOSlcYr7Ae24dwYytwvOMBgdErlKL2/view?usp=drive_link"/>
    <s v="Pubblico Contatta assistenza.txt"/>
    <s v="#34"/>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548)_x000a_S009 FAQ_x000a_Requisito: WCAG 2.5.8_x000a_Disabilità afflitte: Blind;Low Vision;Mobility_x000a_Impatto Utente: 2 - Serious_x000a__x000a_Descrizione: Touch target - _x000a__x000a_Esempio di violazione individuata sull'oggetto: _x000a_ - https://drive.google.com/file/d/1NVoOSlcYr7Ae24dwYytwvOMBgdErlKL2/view?usp=drive_link con selettore: _x000a_[16,271][580,384]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549"/>
    <s v="(#AAD549)"/>
    <s v="Android"/>
    <s v="AA"/>
    <s v="2.5.8"/>
    <s v="11.2.5.8.1"/>
    <s v="2 - Serious"/>
    <s v="Blind;Low Vision;Mobility"/>
    <s v="Touch target"/>
    <m/>
    <s v="[2,258][286,365]"/>
    <s v="https://drive.google.com/file/d/1NVoOSlcYr7Ae24dwYytwvOMBgdErlKL2/view?usp=drive_link"/>
    <s v="Pubblico Contatta assistenza.txt"/>
    <s v="#34"/>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549)_x000a_S009 FAQ_x000a_Requisito: WCAG 2.5.8_x000a_Disabilità afflitte: Blind;Low Vision;Mobility_x000a_Impatto Utente: 2 - Serious_x000a__x000a_Descrizione: Touch target - _x000a__x000a_Esempio di violazione individuata sull'oggetto: _x000a_ - https://drive.google.com/file/d/1NVoOSlcYr7Ae24dwYytwvOMBgdErlKL2/view?usp=drive_link con selettore: _x000a_[2,258][286,36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550"/>
    <s v="(#AAD550)"/>
    <s v="Android"/>
    <s v="AA"/>
    <s v="2.5.8"/>
    <s v="11.2.5.8.1"/>
    <s v="2 - Serious"/>
    <s v="Blind;Low Vision;Mobility"/>
    <s v="Touch target"/>
    <m/>
    <s v="[940,373][1064,505]"/>
    <s v="https://drive.google.com/file/d/1NVoOSlcYr7Ae24dwYytwvOMBgdErlKL2/view?usp=drive_link"/>
    <s v="Pubblico Contatta assistenza.txt"/>
    <s v="#34"/>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550)_x000a_S009 FAQ_x000a_Requisito: WCAG 2.5.8_x000a_Disabilità afflitte: Blind;Low Vision;Mobility_x000a_Impatto Utente: 2 - Serious_x000a__x000a_Descrizione: Touch target - _x000a__x000a_Esempio di violazione individuata sull'oggetto: _x000a_ - https://drive.google.com/file/d/1NVoOSlcYr7Ae24dwYytwvOMBgdErlKL2/view?usp=drive_link con selettore: _x000a_[940,373][1064,50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7"/>
    <s v="S004 Spedisci (IndaBox Spedizione Pacchi)"/>
    <s v="AAD551"/>
    <s v="(#AAD551)"/>
    <s v="Android"/>
    <s v="AA"/>
    <s v="1.4.3"/>
    <s v="11.1.4.3.1"/>
    <s v="2 - Serious"/>
    <s v="Colorblindness;Low Vision"/>
    <s v="Contrasto del testo"/>
    <m/>
    <s v="[19,395][1061,505]"/>
    <s v="https://drive.google.com/file/d/1NiJmdSybCRnhHDbeTXmn-i52TgsbW9fE/view?usp=drive_link"/>
    <s v="Pubblico Corriere Innovazione.txt"/>
    <s v="#3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551)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NiJmdSybCRnhHDbeTXmn-i52TgsbW9fE/view?usp=drive_link con selettore: _x000a_[19,395][1061,50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NiJmdSybCRnhHDbeTXmn-i52TgsbW9fE/view?usp=drive_link con selettore: [19,395][1061,505]"/>
    <s v="5126: "/>
    <s v="5126: Usa colori con un contrasto minimo di 4.5:1 per il testo normale e 3:1 per il testo grande. Controlla con strumenti come WebAIM o il contrast checker di Material Design."/>
    <m/>
  </r>
  <r>
    <x v="7"/>
    <s v="S004 Spedisci (IndaBox Spedizione Pacchi)"/>
    <s v="AAD552"/>
    <s v="(#AAD552)"/>
    <s v="Android"/>
    <s v="AA"/>
    <s v="1.4.3"/>
    <s v="11.1.4.3.1"/>
    <s v="2 - Serious"/>
    <s v="Colorblindness;Low Vision"/>
    <s v="Contrasto del testo"/>
    <m/>
    <s v="[19,560][1001,689]"/>
    <s v="https://drive.google.com/file/d/1NiJmdSybCRnhHDbeTXmn-i52TgsbW9fE/view?usp=drive_link"/>
    <s v="Pubblico Corriere Innovazione.txt"/>
    <s v="#35"/>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4 Spedisci (IndaBox Spedizione Pacchi)"/>
    <m/>
    <s v="2 - Serious"/>
    <s v="APP INDABOX ANDROID - 11.1.4.3.1 Contrasto (minimo) - S004 Spedisci (IndaBox Spedizione Pacchi)"/>
    <s v="APP INDABOX ANDROID - 11.1.4.3.1 Contrasto (minimo) - S004 Spedisci (IndaBox Spedizione Pacchi) (#AAD552)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NiJmdSybCRnhHDbeTXmn-i52TgsbW9fE/view?usp=drive_link con selettore: _x000a_[19,560][1001,68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NiJmdSybCRnhHDbeTXmn-i52TgsbW9fE/view?usp=drive_link con selettore: [19,560][1001,689]"/>
    <s v="5126: "/>
    <s v="5126: Usa colori con un contrasto minimo di 4.5:1 per il testo normale e 3:1 per il testo grande. Controlla con strumenti come WebAIM o il contrast checker di Material Design."/>
    <m/>
  </r>
  <r>
    <x v="8"/>
    <s v="S004 Spedisci (IndaBox Spedizione Pacchi)"/>
    <s v="AAD553"/>
    <s v="(#AAD553)"/>
    <s v="Android"/>
    <s v="AA"/>
    <s v="2.5.8"/>
    <s v="11.2.5.8.1"/>
    <s v="2 - Serious"/>
    <s v="Blind;Low Vision;Mobility"/>
    <s v="Touch target"/>
    <m/>
    <s v="[836,139][1028,181]"/>
    <s v="https://drive.google.com/file/d/1NiJmdSybCRnhHDbeTXmn-i52TgsbW9fE/view?usp=drive_link"/>
    <s v="Pubblico Corriere Innovazione.txt"/>
    <s v="#35"/>
    <s v="Accessibility Scanner"/>
    <m/>
    <s v="https://support.google.com/accessibility/android/answer/7101858?sjid=12879261749095892834-EU"/>
    <s v="Aumenta le dimensioni minime degli elementi cliccabili o aggiungi padding/click area extra invisibile per raggiungere la dimensione minima."/>
    <n v="15"/>
    <s v="S004 Spedisci (IndaBox Spedizione Pacchi)"/>
    <m/>
    <s v="2 - Serious"/>
    <s v="APP INDABOX ANDROID - 11.2.5.8.1 Dimensione dell'obiettivo (minimo) - S004 Spedisci (IndaBox Spedizione Pacchi)"/>
    <s v="APP INDABOX ANDROID - 11.2.5.8.1 Dimensione dell'obiettivo (minimo) - S004 Spedisci (IndaBox Spedizione Pacchi) (#AAD553)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NiJmdSybCRnhHDbeTXmn-i52TgsbW9fE/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554"/>
    <s v="(#AAD554)"/>
    <s v="Android"/>
    <s v="AA"/>
    <s v="2.5.8"/>
    <s v="11.2.5.8.1"/>
    <s v="2 - Serious"/>
    <s v="Blind;Low Vision;Mobility"/>
    <s v="Touch target"/>
    <m/>
    <s v="[195,225][297,271]"/>
    <s v="https://drive.google.com/file/d/1NiJmdSybCRnhHDbeTXmn-i52TgsbW9fE/view?usp=drive_link"/>
    <s v="Pubblico Corriere Innovazione.txt"/>
    <s v="#35"/>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554)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NiJmdSybCRnhHDbeTXmn-i52TgsbW9fE/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555"/>
    <s v="(#AAD555)"/>
    <s v="Android"/>
    <s v="AA"/>
    <s v="2.5.8"/>
    <s v="11.2.5.8.1"/>
    <s v="2 - Serious"/>
    <s v="Blind;Low Vision;Mobility"/>
    <s v="Touch target"/>
    <m/>
    <s v="[341,225][486,271]"/>
    <s v="https://drive.google.com/file/d/1NiJmdSybCRnhHDbeTXmn-i52TgsbW9fE/view?usp=drive_link"/>
    <s v="Pubblico Corriere Innovazione.txt"/>
    <s v="#35"/>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555)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NiJmdSybCRnhHDbeTXmn-i52TgsbW9fE/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556"/>
    <s v="(#AAD556)"/>
    <s v="Android"/>
    <s v="AA"/>
    <s v="2.5.8"/>
    <s v="11.2.5.8.1"/>
    <s v="2 - Serious"/>
    <s v="Blind;Low Vision;Mobility"/>
    <s v="Touch target"/>
    <m/>
    <s v="[528,225][613,271]"/>
    <s v="https://drive.google.com/file/d/1NiJmdSybCRnhHDbeTXmn-i52TgsbW9fE/view?usp=drive_link"/>
    <s v="Pubblico Corriere Innovazione.txt"/>
    <s v="#35"/>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556)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NiJmdSybCRnhHDbeTXmn-i52TgsbW9fE/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557"/>
    <s v="(#AAD557)"/>
    <s v="Android"/>
    <s v="AA"/>
    <s v="2.5.8"/>
    <s v="11.2.5.8.1"/>
    <s v="2 - Serious"/>
    <s v="Blind;Low Vision;Mobility"/>
    <s v="Touch target"/>
    <m/>
    <s v="[654,225][781,271]"/>
    <s v="https://drive.google.com/file/d/1NiJmdSybCRnhHDbeTXmn-i52TgsbW9fE/view?usp=drive_link"/>
    <s v="Pubblico Corriere Innovazione.txt"/>
    <s v="#35"/>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557)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NiJmdSybCRnhHDbeTXmn-i52TgsbW9fE/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558"/>
    <s v="(#AAD558)"/>
    <s v="Android"/>
    <s v="AA"/>
    <s v="2.5.8"/>
    <s v="11.2.5.8.1"/>
    <s v="2 - Serious"/>
    <s v="Blind;Low Vision;Mobility"/>
    <s v="Touch target"/>
    <m/>
    <s v="[822,225][918,271]"/>
    <s v="https://drive.google.com/file/d/1NiJmdSybCRnhHDbeTXmn-i52TgsbW9fE/view?usp=drive_link"/>
    <s v="Pubblico Corriere Innovazione.txt"/>
    <s v="#35"/>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558)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NiJmdSybCRnhHDbeTXmn-i52TgsbW9fE/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559"/>
    <s v="(#AAD559)"/>
    <s v="Android"/>
    <s v="AA"/>
    <s v="2.5.8"/>
    <s v="11.2.5.8.1"/>
    <s v="2 - Serious"/>
    <s v="Blind;Low Vision;Mobility"/>
    <s v="Touch target"/>
    <m/>
    <s v="[19,560][233,623]"/>
    <s v="https://drive.google.com/file/d/1NiJmdSybCRnhHDbeTXmn-i52TgsbW9fE/view?usp=drive_link"/>
    <s v="Pubblico Corriere Innovazione.txt"/>
    <s v="#35"/>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559)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NiJmdSybCRnhHDbeTXmn-i52TgsbW9fE/view?usp=drive_link con selettore: _x000a_[19,560][233,62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6"/>
    <s v="S007 Crediti Ritiro"/>
    <s v="AAD560"/>
    <s v="(#AAD560)"/>
    <s v="Android"/>
    <s v="AA"/>
    <s v="1.4.3"/>
    <s v="11.1.4.3.1"/>
    <s v="2 - Serious"/>
    <s v="Colorblindness;Low Vision"/>
    <s v="Contrasto del testo"/>
    <m/>
    <s v="[19,414][475,478]"/>
    <s v="https://drive.google.com/file/d/1cAV5eaDpwmmz5Xh-hk9Lonw5D6As_GrF/view?usp=drive_link"/>
    <s v="Pubblico Crediti.txt"/>
    <s v="#3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7 Crediti Ritiro"/>
    <m/>
    <s v="2 - Serious"/>
    <s v="APP INDABOX ANDROID - 11.1.4.3.1 Contrasto (minimo) - S007 Crediti Ritiro"/>
    <s v="APP INDABOX ANDROID - 11.1.4.3.1 Contrasto (minimo) - S007 Crediti Ritiro (#AAD560)_x000a_S007 Crediti Ritiro_x000a_Requisito: WCAG 1.4.3_x000a_Disabilità afflitte: Colorblindness;Low Vision_x000a_Impatto Utente: 2 - Serious_x000a__x000a_Descrizione: Contrasto del testo - _x000a__x000a_Esempio di violazione individuata sull'oggetto: _x000a_ - https://drive.google.com/file/d/1cAV5eaDpwmmz5Xh-hk9Lonw5D6As_GrF/view?usp=drive_link con selettore: _x000a_[19,414][475,47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cAV5eaDpwmmz5Xh-hk9Lonw5D6As_GrF/view?usp=drive_link con selettore: [19,414][475,478]"/>
    <s v="5140: "/>
    <s v="5140: Usa colori con un contrasto minimo di 4.5:1 per il testo normale e 3:1 per il testo grande. Controlla con strumenti come WebAIM o il contrast checker di Material Design."/>
    <m/>
  </r>
  <r>
    <x v="6"/>
    <s v="S007 Crediti Ritiro"/>
    <s v="AAD561"/>
    <s v="(#AAD561)"/>
    <s v="Android"/>
    <s v="AA"/>
    <s v="1.4.3"/>
    <s v="11.1.4.3.1"/>
    <s v="2 - Serious"/>
    <s v="Colorblindness;Low Vision"/>
    <s v="Contrasto del testo"/>
    <m/>
    <s v="[19,414][1039,676]"/>
    <s v="https://drive.google.com/file/d/1cAV5eaDpwmmz5Xh-hk9Lonw5D6As_GrF/view?usp=drive_link"/>
    <s v="Pubblico Crediti.txt"/>
    <s v="#3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7 Crediti Ritiro"/>
    <m/>
    <s v="2 - Serious"/>
    <s v="APP INDABOX ANDROID - 11.1.4.3.1 Contrasto (minimo) - S007 Crediti Ritiro"/>
    <s v="APP INDABOX ANDROID - 11.1.4.3.1 Contrasto (minimo) - S007 Crediti Ritiro (#AAD561)_x000a_S007 Crediti Ritiro_x000a_Requisito: WCAG 1.4.3_x000a_Disabilità afflitte: Colorblindness;Low Vision_x000a_Impatto Utente: 2 - Serious_x000a__x000a_Descrizione: Contrasto del testo - _x000a__x000a_Esempio di violazione individuata sull'oggetto: _x000a_ - https://drive.google.com/file/d/1cAV5eaDpwmmz5Xh-hk9Lonw5D6As_GrF/view?usp=drive_link con selettore: _x000a_[19,414][1039,67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cAV5eaDpwmmz5Xh-hk9Lonw5D6As_GrF/view?usp=drive_link con selettore: [19,414][1039,676]"/>
    <s v="5140: "/>
    <s v="5140: Usa colori con un contrasto minimo di 4.5:1 per il testo normale e 3:1 per il testo grande. Controlla con strumenti come WebAIM o il contrast checker di Material Design."/>
    <m/>
  </r>
  <r>
    <x v="6"/>
    <s v="S007 Crediti Ritiro"/>
    <s v="AAD562"/>
    <s v="(#AAD562)"/>
    <s v="Android"/>
    <s v="AA"/>
    <s v="1.4.3"/>
    <s v="11.1.4.3.1"/>
    <s v="2 - Serious"/>
    <s v="Colorblindness;Low Vision"/>
    <s v="Contrasto del testo"/>
    <m/>
    <s v="[19,885][1034,1014]"/>
    <s v="https://drive.google.com/file/d/1cAV5eaDpwmmz5Xh-hk9Lonw5D6As_GrF/view?usp=drive_link"/>
    <s v="Pubblico Crediti.txt"/>
    <s v="#3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7 Crediti Ritiro"/>
    <m/>
    <s v="2 - Serious"/>
    <s v="APP INDABOX ANDROID - 11.1.4.3.1 Contrasto (minimo) - S007 Crediti Ritiro"/>
    <s v="APP INDABOX ANDROID - 11.1.4.3.1 Contrasto (minimo) - S007 Crediti Ritiro (#AAD562)_x000a_S007 Crediti Ritiro_x000a_Requisito: WCAG 1.4.3_x000a_Disabilità afflitte: Colorblindness;Low Vision_x000a_Impatto Utente: 2 - Serious_x000a__x000a_Descrizione: Contrasto del testo - _x000a__x000a_Esempio di violazione individuata sull'oggetto: _x000a_ - https://drive.google.com/file/d/1cAV5eaDpwmmz5Xh-hk9Lonw5D6As_GrF/view?usp=drive_link con selettore: _x000a_[19,885][1034,101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cAV5eaDpwmmz5Xh-hk9Lonw5D6As_GrF/view?usp=drive_link con selettore: [19,885][1034,1014]"/>
    <s v="5140: "/>
    <s v="5140: Usa colori con un contrasto minimo di 4.5:1 per il testo normale e 3:1 per il testo grande. Controlla con strumenti come WebAIM o il contrast checker di Material Design."/>
    <m/>
  </r>
  <r>
    <x v="6"/>
    <s v="S007 Crediti Ritiro"/>
    <s v="AAD563"/>
    <s v="(#AAD563)"/>
    <s v="Android"/>
    <s v="AA"/>
    <s v="1.4.3"/>
    <s v="11.1.4.3.1"/>
    <s v="2 - Serious"/>
    <s v="Colorblindness;Low Vision"/>
    <s v="Contrasto del testo"/>
    <m/>
    <s v="[640,951][654,1014]"/>
    <s v="https://drive.google.com/file/d/1cAV5eaDpwmmz5Xh-hk9Lonw5D6As_GrF/view?usp=drive_link"/>
    <s v="Pubblico Crediti.txt"/>
    <s v="#36"/>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7 Crediti Ritiro"/>
    <m/>
    <s v="2 - Serious"/>
    <s v="APP INDABOX ANDROID - 11.1.4.3.1 Contrasto (minimo) - S007 Crediti Ritiro"/>
    <s v="APP INDABOX ANDROID - 11.1.4.3.1 Contrasto (minimo) - S007 Crediti Ritiro (#AAD563)_x000a_S007 Crediti Ritiro_x000a_Requisito: WCAG 1.4.3_x000a_Disabilità afflitte: Colorblindness;Low Vision_x000a_Impatto Utente: 2 - Serious_x000a__x000a_Descrizione: Contrasto del testo - _x000a__x000a_Esempio di violazione individuata sull'oggetto: _x000a_ - https://drive.google.com/file/d/1cAV5eaDpwmmz5Xh-hk9Lonw5D6As_GrF/view?usp=drive_link con selettore: _x000a_[640,951][654,101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
    <s v="5140: - https://drive.google.com/file/d/1cAV5eaDpwmmz5Xh-hk9Lonw5D6As_GrF/view?usp=drive_link con selettore: [640,951][654,1014]"/>
    <s v="5140: "/>
    <s v="5140: Usa colori con un contrasto minimo di 4.5:1 per il testo normale e 3:1 per il testo grande. Controlla con strumenti come WebAIM o il contrast checker di Material Design."/>
    <m/>
  </r>
  <r>
    <x v="11"/>
    <s v="S007 Crediti Ritiro"/>
    <s v="AAD564"/>
    <s v="(#AAD564)"/>
    <s v="Android"/>
    <s v="AA"/>
    <s v="2.5.8"/>
    <s v="11.2.5.8.1"/>
    <s v="2 - Serious"/>
    <s v="Blind;Low Vision;Mobility"/>
    <s v="Touch target"/>
    <m/>
    <s v="[19,742][1061,857]"/>
    <s v="https://drive.google.com/file/d/1cAV5eaDpwmmz5Xh-hk9Lonw5D6As_GrF/view?usp=drive_link"/>
    <s v="Pubblico Crediti.txt"/>
    <s v="#36"/>
    <s v="Accessibility Scanner"/>
    <m/>
    <s v="https://support.google.com/accessibility/android/answer/7101858?sjid=12879261749095892834-EU"/>
    <s v="Aumenta le dimensioni minime degli elementi cliccabili o aggiungi padding/click area extra invisibile per raggiungere la dimensione minima."/>
    <n v="1"/>
    <s v="S007 Crediti Ritiro"/>
    <m/>
    <s v="2 - Serious"/>
    <s v="APP INDABOX ANDROID - 11.2.5.8.1 Dimensione dell'obiettivo (minimo) - S007 Crediti Ritiro"/>
    <s v="APP INDABOX ANDROID - 11.2.5.8.1 Dimensione dell'obiettivo (minimo) - S007 Crediti Ritiro (#AAD564)_x000a_S007 Crediti Ritiro_x000a_Requisito: WCAG 2.5.8_x000a_Disabilità afflitte: Blind;Low Vision;Mobility_x000a_Impatto Utente: 2 - Serious_x000a__x000a_Descrizione: Touch target - _x000a__x000a_Esempio di violazione individuata sull'oggetto: _x000a_ - https://drive.google.com/file/d/1cAV5eaDpwmmz5Xh-hk9Lonw5D6As_GrF/view?usp=drive_link con selettore: _x000a_[19,742][1061,857]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1"/>
    <s v="S007 Crediti Ritiro"/>
    <s v="AAD565"/>
    <s v="(#AAD565)"/>
    <s v="Android"/>
    <s v="AA"/>
    <s v="2.5.8"/>
    <s v="11.2.5.8.1"/>
    <s v="2 - Serious"/>
    <s v="Blind;Low Vision;Mobility"/>
    <s v="Touch target"/>
    <m/>
    <s v="[363,951][643,1014]"/>
    <s v="https://drive.google.com/file/d/1cAV5eaDpwmmz5Xh-hk9Lonw5D6As_GrF/view?usp=drive_link"/>
    <s v="Pubblico Crediti.txt"/>
    <s v="#36"/>
    <s v="Accessibility Scanner"/>
    <m/>
    <s v="https://support.google.com/accessibility/android/answer/7101858?sjid=12879261749095892834-EU"/>
    <s v="Aumenta le dimensioni minime degli elementi cliccabili o aggiungi padding/click area extra invisibile per raggiungere la dimensione minima."/>
    <n v="1"/>
    <s v="S007 Crediti Ritiro"/>
    <m/>
    <s v="2 - Serious"/>
    <s v="APP INDABOX ANDROID - 11.2.5.8.1 Dimensione dell'obiettivo (minimo) - S007 Crediti Ritiro"/>
    <s v="APP INDABOX ANDROID - 11.2.5.8.1 Dimensione dell'obiettivo (minimo) - S007 Crediti Ritiro (#AAD565)_x000a_S007 Crediti Ritiro_x000a_Requisito: WCAG 2.5.8_x000a_Disabilità afflitte: Blind;Low Vision;Mobility_x000a_Impatto Utente: 2 - Serious_x000a__x000a_Descrizione: Touch target - _x000a__x000a_Esempio di violazione individuata sull'oggetto: _x000a_ - https://drive.google.com/file/d/1cAV5eaDpwmmz5Xh-hk9Lonw5D6As_GrF/view?usp=drive_link con selettore: _x000a_[363,951][643,1014]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2"/>
    <s v="S009 FAQ"/>
    <s v="AAD566"/>
    <s v="(#AAD566)"/>
    <s v="Android"/>
    <s v="AA"/>
    <s v="1.4.3"/>
    <s v="11.1.4.3.1"/>
    <s v="2 - Serious"/>
    <s v="Colorblindness;Low Vision"/>
    <s v="Contrasto del testo"/>
    <m/>
    <s v="[242,505][308,571]"/>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66)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242,505][308,57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242,505][308,571]"/>
    <s v="5149: "/>
    <s v="5149: Usa colori con un contrasto minimo di 4.5:1 per il testo normale e 3:1 per il testo grande. Controlla con strumenti come WebAIM o il contrast checker di Material Design."/>
    <m/>
  </r>
  <r>
    <x v="12"/>
    <s v="S009 FAQ"/>
    <s v="AAD567"/>
    <s v="(#AAD567)"/>
    <s v="Android"/>
    <s v="AA"/>
    <s v="1.4.3"/>
    <s v="11.1.4.3.1"/>
    <s v="2 - Serious"/>
    <s v="Colorblindness;Low Vision"/>
    <s v="Contrasto del testo"/>
    <m/>
    <s v="[93,563][456,615]"/>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67)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93,563][456,61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93,563][456,615]"/>
    <s v="5149: "/>
    <s v="5149: Usa colori con un contrasto minimo di 4.5:1 per il testo normale e 3:1 per il testo grande. Controlla con strumenti come WebAIM o il contrast checker di Material Design."/>
    <m/>
  </r>
  <r>
    <x v="12"/>
    <s v="S009 FAQ"/>
    <s v="AAD568"/>
    <s v="(#AAD568)"/>
    <s v="Android"/>
    <s v="AA"/>
    <s v="1.4.3"/>
    <s v="11.1.4.3.1"/>
    <s v="2 - Serious"/>
    <s v="Colorblindness;Low Vision"/>
    <s v="Contrasto del testo"/>
    <m/>
    <s v="[764,505][822,571]"/>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68)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764,505][822,57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764,505][822,571]"/>
    <s v="5149: "/>
    <s v="5149: Usa colori con un contrasto minimo di 4.5:1 per il testo normale e 3:1 per il testo grande. Controlla con strumenti come WebAIM o il contrast checker di Material Design."/>
    <m/>
  </r>
  <r>
    <x v="12"/>
    <s v="S009 FAQ"/>
    <s v="AAD569"/>
    <s v="(#AAD569)"/>
    <s v="Android"/>
    <s v="AA"/>
    <s v="1.4.3"/>
    <s v="11.1.4.3.1"/>
    <s v="2 - Serious"/>
    <s v="Colorblindness;Low Vision"/>
    <s v="Contrasto del testo"/>
    <m/>
    <s v="[717,563][869,615]"/>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69)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717,563][869,61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717,563][869,615]"/>
    <s v="5149: "/>
    <s v="5149: Usa colori con un contrasto minimo di 4.5:1 per il testo normale e 3:1 per il testo grande. Controlla con strumenti come WebAIM o il contrast checker di Material Design."/>
    <m/>
  </r>
  <r>
    <x v="12"/>
    <s v="S009 FAQ"/>
    <s v="AAD570"/>
    <s v="(#AAD570)"/>
    <s v="Android"/>
    <s v="AA"/>
    <s v="1.4.3"/>
    <s v="11.1.4.3.1"/>
    <s v="2 - Serious"/>
    <s v="Colorblindness;Low Vision"/>
    <s v="Contrasto del testo"/>
    <m/>
    <s v="[679,601][907,654]"/>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70)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679,601][907,65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679,601][907,654]"/>
    <s v="5149: "/>
    <s v="5149: Usa colori con un contrasto minimo di 4.5:1 per il testo normale e 3:1 per il testo grande. Controlla con strumenti come WebAIM o il contrast checker di Material Design."/>
    <m/>
  </r>
  <r>
    <x v="12"/>
    <s v="S009 FAQ"/>
    <s v="AAD571"/>
    <s v="(#AAD571)"/>
    <s v="Android"/>
    <s v="AA"/>
    <s v="1.4.3"/>
    <s v="11.1.4.3.1"/>
    <s v="2 - Serious"/>
    <s v="Colorblindness;Low Vision"/>
    <s v="Contrasto del testo"/>
    <m/>
    <s v="[242,711][308,777]"/>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71)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242,711][308,77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242,711][308,777]"/>
    <s v="5149: "/>
    <s v="5149: Usa colori con un contrasto minimo di 4.5:1 per il testo normale e 3:1 per il testo grande. Controlla con strumenti come WebAIM o il contrast checker di Material Design."/>
    <m/>
  </r>
  <r>
    <x v="12"/>
    <s v="S009 FAQ"/>
    <s v="AAD572"/>
    <s v="(#AAD572)"/>
    <s v="Android"/>
    <s v="AA"/>
    <s v="1.4.3"/>
    <s v="11.1.4.3.1"/>
    <s v="2 - Serious"/>
    <s v="Colorblindness;Low Vision"/>
    <s v="Contrasto del testo"/>
    <m/>
    <s v="[200,769][349,821]"/>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72)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200,769][349,82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200,769][349,821]"/>
    <s v="5149: "/>
    <s v="5149: Usa colori con un contrasto minimo di 4.5:1 per il testo normale e 3:1 per il testo grande. Controlla con strumenti come WebAIM o il contrast checker di Material Design."/>
    <m/>
  </r>
  <r>
    <x v="12"/>
    <s v="S009 FAQ"/>
    <s v="AAD573"/>
    <s v="(#AAD573)"/>
    <s v="Android"/>
    <s v="AA"/>
    <s v="1.4.3"/>
    <s v="11.1.4.3.1"/>
    <s v="2 - Serious"/>
    <s v="Colorblindness;Low Vision"/>
    <s v="Contrasto del testo"/>
    <m/>
    <s v="[181,808][368,860]"/>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73)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181,808][368,86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181,808][368,860]"/>
    <s v="5149: "/>
    <s v="5149: Usa colori con un contrasto minimo di 4.5:1 per il testo normale e 3:1 per il testo grande. Controlla con strumenti come WebAIM o il contrast checker di Material Design."/>
    <m/>
  </r>
  <r>
    <x v="12"/>
    <s v="S009 FAQ"/>
    <s v="AAD574"/>
    <s v="(#AAD574)"/>
    <s v="Android"/>
    <s v="AA"/>
    <s v="1.4.3"/>
    <s v="11.1.4.3.1"/>
    <s v="2 - Serious"/>
    <s v="Colorblindness;Low Vision"/>
    <s v="Contrasto del testo"/>
    <m/>
    <s v="[764,711][822,777]"/>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74)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764,711][822,777]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764,711][822,777]"/>
    <s v="5149: "/>
    <s v="5149: Usa colori con un contrasto minimo di 4.5:1 per il testo normale e 3:1 per il testo grande. Controlla con strumenti come WebAIM o il contrast checker di Material Design."/>
    <m/>
  </r>
  <r>
    <x v="12"/>
    <s v="S009 FAQ"/>
    <s v="AAD575"/>
    <s v="(#AAD575)"/>
    <s v="Android"/>
    <s v="AA"/>
    <s v="1.4.3"/>
    <s v="11.1.4.3.1"/>
    <s v="2 - Serious"/>
    <s v="Colorblindness;Low Vision"/>
    <s v="Contrasto del testo"/>
    <m/>
    <s v="[591,769][995,821]"/>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75)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591,769][995,82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591,769][995,821]"/>
    <s v="5149: "/>
    <s v="5149: Usa colori con un contrasto minimo di 4.5:1 per il testo normale e 3:1 per il testo grande. Controlla con strumenti come WebAIM o il contrast checker di Material Design."/>
    <m/>
  </r>
  <r>
    <x v="12"/>
    <s v="S009 FAQ"/>
    <s v="AAD576"/>
    <s v="(#AAD576)"/>
    <s v="Android"/>
    <s v="AA"/>
    <s v="1.4.3"/>
    <s v="11.1.4.3.1"/>
    <s v="2 - Serious"/>
    <s v="Colorblindness;Low Vision"/>
    <s v="Contrasto del testo"/>
    <m/>
    <s v="[239,918][313,984]"/>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76)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239,918][313,98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239,918][313,984]"/>
    <s v="5149: "/>
    <s v="5149: Usa colori con un contrasto minimo di 4.5:1 per il testo normale e 3:1 per il testo grande. Controlla con strumenti come WebAIM o il contrast checker di Material Design."/>
    <m/>
  </r>
  <r>
    <x v="12"/>
    <s v="S009 FAQ"/>
    <s v="AAD577"/>
    <s v="(#AAD577)"/>
    <s v="Android"/>
    <s v="AA"/>
    <s v="1.4.3"/>
    <s v="11.1.4.3.1"/>
    <s v="2 - Serious"/>
    <s v="Colorblindness;Low Vision"/>
    <s v="Contrasto del testo"/>
    <m/>
    <s v="[66,975][484,1028]"/>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77)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66,975][484,102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66,975][484,1028]"/>
    <s v="5149: "/>
    <s v="5149: Usa colori con un contrasto minimo di 4.5:1 per il testo normale e 3:1 per il testo grande. Controlla con strumenti come WebAIM o il contrast checker di Material Design."/>
    <m/>
  </r>
  <r>
    <x v="12"/>
    <s v="S009 FAQ"/>
    <s v="AAD578"/>
    <s v="(#AAD578)"/>
    <s v="Android"/>
    <s v="AA"/>
    <s v="1.4.3"/>
    <s v="11.1.4.3.1"/>
    <s v="2 - Serious"/>
    <s v="Colorblindness;Low Vision"/>
    <s v="Contrasto del testo"/>
    <m/>
    <s v="[764,918][822,984]"/>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78)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764,918][822,98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764,918][822,984]"/>
    <s v="5149: "/>
    <s v="5149: Usa colori con un contrasto minimo di 4.5:1 per il testo normale e 3:1 per il testo grande. Controlla con strumenti come WebAIM o il contrast checker di Material Design."/>
    <m/>
  </r>
  <r>
    <x v="12"/>
    <s v="S009 FAQ"/>
    <s v="AAD579"/>
    <s v="(#AAD579)"/>
    <s v="Android"/>
    <s v="AA"/>
    <s v="1.4.3"/>
    <s v="11.1.4.3.1"/>
    <s v="2 - Serious"/>
    <s v="Colorblindness;Low Vision"/>
    <s v="Contrasto del testo"/>
    <m/>
    <s v="[616,975][973,1028]"/>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79)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616,975][973,102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616,975][973,1028]"/>
    <s v="5149: "/>
    <s v="5149: Usa colori con un contrasto minimo di 4.5:1 per il testo normale e 3:1 per il testo grande. Controlla con strumenti come WebAIM o il contrast checker di Material Design."/>
    <m/>
  </r>
  <r>
    <x v="12"/>
    <s v="S009 FAQ"/>
    <s v="AAD580"/>
    <s v="(#AAD580)"/>
    <s v="Android"/>
    <s v="AA"/>
    <s v="1.4.3"/>
    <s v="11.1.4.3.1"/>
    <s v="2 - Serious"/>
    <s v="Colorblindness;Low Vision"/>
    <s v="Contrasto del testo"/>
    <m/>
    <s v="[242,1124][308,1190]"/>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80)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242,1124][308,119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242,1124][308,1190]"/>
    <s v="5149: "/>
    <s v="5149: Usa colori con un contrasto minimo di 4.5:1 per il testo normale e 3:1 per il testo grande. Controlla con strumenti come WebAIM o il contrast checker di Material Design."/>
    <m/>
  </r>
  <r>
    <x v="12"/>
    <s v="S009 FAQ"/>
    <s v="AAD581"/>
    <s v="(#AAD581)"/>
    <s v="Android"/>
    <s v="AA"/>
    <s v="1.4.3"/>
    <s v="11.1.4.3.1"/>
    <s v="2 - Serious"/>
    <s v="Colorblindness;Low Vision"/>
    <s v="Contrasto del testo"/>
    <m/>
    <s v="[192,1182][357,1234]"/>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81)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192,1182][357,123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192,1182][357,1234]"/>
    <s v="5149: "/>
    <s v="5149: Usa colori con un contrasto minimo di 4.5:1 per il testo normale e 3:1 per il testo grande. Controlla con strumenti come WebAIM o il contrast checker di Material Design."/>
    <m/>
  </r>
  <r>
    <x v="12"/>
    <s v="S009 FAQ"/>
    <s v="AAD582"/>
    <s v="(#AAD582)"/>
    <s v="Android"/>
    <s v="AA"/>
    <s v="1.4.3"/>
    <s v="11.1.4.3.1"/>
    <s v="2 - Serious"/>
    <s v="Colorblindness;Low Vision"/>
    <s v="Contrasto del testo"/>
    <m/>
    <s v="[178,1220][371,1272]"/>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82)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178,1220][371,127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178,1220][371,1272]"/>
    <s v="5149: "/>
    <s v="5149: Usa colori con un contrasto minimo di 4.5:1 per il testo normale e 3:1 per il testo grande. Controlla con strumenti come WebAIM o il contrast checker di Material Design."/>
    <m/>
  </r>
  <r>
    <x v="12"/>
    <s v="S009 FAQ"/>
    <s v="AAD583"/>
    <s v="(#AAD583)"/>
    <s v="Android"/>
    <s v="AA"/>
    <s v="1.4.3"/>
    <s v="11.1.4.3.1"/>
    <s v="2 - Serious"/>
    <s v="Colorblindness;Low Vision"/>
    <s v="Contrasto del testo"/>
    <m/>
    <s v="[63,1490][121,1536]"/>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83)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63,1490][121,153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63,1490][121,1536]"/>
    <s v="5149: "/>
    <s v="5149: Usa colori con un contrasto minimo di 4.5:1 per il testo normale e 3:1 per il testo grande. Controlla con strumenti come WebAIM o il contrast checker di Material Design."/>
    <m/>
  </r>
  <r>
    <x v="12"/>
    <s v="S009 FAQ"/>
    <s v="AAD584"/>
    <s v="(#AAD584)"/>
    <s v="Android"/>
    <s v="AA"/>
    <s v="1.4.3"/>
    <s v="11.1.4.3.1"/>
    <s v="2 - Serious"/>
    <s v="Colorblindness;Low Vision"/>
    <s v="Contrasto del testo"/>
    <m/>
    <s v="[63,1602][121,1649]"/>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84)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63,1602][121,164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63,1602][121,1649]"/>
    <s v="5149: "/>
    <s v="5149: Usa colori con un contrasto minimo di 4.5:1 per il testo normale e 3:1 per il testo grande. Controlla con strumenti come WebAIM o il contrast checker di Material Design."/>
    <m/>
  </r>
  <r>
    <x v="12"/>
    <s v="S009 FAQ"/>
    <s v="AAD585"/>
    <s v="(#AAD585)"/>
    <s v="Android"/>
    <s v="AA"/>
    <s v="1.4.3"/>
    <s v="11.1.4.3.1"/>
    <s v="2 - Serious"/>
    <s v="Colorblindness;Low Vision"/>
    <s v="Contrasto del testo"/>
    <m/>
    <s v="[63,1715][121,1762]"/>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85)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63,1715][121,176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63,1715][121,1762]"/>
    <s v="5149: "/>
    <s v="5149: Usa colori con un contrasto minimo di 4.5:1 per il testo normale e 3:1 per il testo grande. Controlla con strumenti come WebAIM o il contrast checker di Material Design."/>
    <m/>
  </r>
  <r>
    <x v="12"/>
    <s v="S009 FAQ"/>
    <s v="AAD586"/>
    <s v="(#AAD586)"/>
    <s v="Android"/>
    <s v="AA"/>
    <s v="1.4.3"/>
    <s v="11.1.4.3.1"/>
    <s v="2 - Serious"/>
    <s v="Colorblindness;Low Vision"/>
    <s v="Contrasto del testo"/>
    <m/>
    <s v="[63,1828][121,1875]"/>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86)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63,1828][121,187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63,1828][121,1875]"/>
    <s v="5149: "/>
    <s v="5149: Usa colori con un contrasto minimo di 4.5:1 per il testo normale e 3:1 per il testo grande. Controlla con strumenti come WebAIM o il contrast checker di Material Design."/>
    <m/>
  </r>
  <r>
    <x v="12"/>
    <s v="S009 FAQ"/>
    <s v="AAD587"/>
    <s v="(#AAD587)"/>
    <s v="Android"/>
    <s v="AA"/>
    <s v="1.4.3"/>
    <s v="11.1.4.3.1"/>
    <s v="2 - Serious"/>
    <s v="Colorblindness;Low Vision"/>
    <s v="Contrasto del testo"/>
    <m/>
    <s v="[63,1998][121,2045]"/>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87)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63,1998][121,2045]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63,1998][121,2045]"/>
    <s v="5149: "/>
    <s v="5149: Usa colori con un contrasto minimo di 4.5:1 per il testo normale e 3:1 per il testo grande. Controlla con strumenti come WebAIM o il contrast checker di Material Design."/>
    <m/>
  </r>
  <r>
    <x v="12"/>
    <s v="S009 FAQ"/>
    <s v="AAD588"/>
    <s v="(#AAD588)"/>
    <s v="Android"/>
    <s v="AA"/>
    <s v="1.4.3"/>
    <s v="11.1.4.3.1"/>
    <s v="2 - Serious"/>
    <s v="Colorblindness;Low Vision"/>
    <s v="Contrasto del testo"/>
    <m/>
    <s v="[63,2111][121,2158]"/>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88)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63,2111][121,215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63,2111][121,2158]"/>
    <s v="5149: "/>
    <s v="5149: Usa colori con un contrasto minimo di 4.5:1 per il testo normale e 3:1 per il testo grande. Controlla con strumenti come WebAIM o il contrast checker di Material Design."/>
    <m/>
  </r>
  <r>
    <x v="12"/>
    <s v="S009 FAQ"/>
    <s v="AAD589"/>
    <s v="(#AAD589)"/>
    <s v="Android"/>
    <s v="AA"/>
    <s v="1.4.3"/>
    <s v="11.1.4.3.1"/>
    <s v="2 - Serious"/>
    <s v="Colorblindness;Low Vision"/>
    <s v="Contrasto del testo"/>
    <m/>
    <s v="[63,2279][121,2326]"/>
    <s v="https://drive.google.com/file/d/1f9KRoFV-vdKGf0L37sol48wOUestofi8/view?usp=drive_link"/>
    <s v="Pubblico Domande frequenti.txt"/>
    <s v="#37"/>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9 FAQ"/>
    <m/>
    <s v="2 - Serious"/>
    <s v="APP INDABOX ANDROID - 11.1.4.3.1 Contrasto (minimo) - S009 FAQ"/>
    <s v="APP INDABOX ANDROID - 11.1.4.3.1 Contrasto (minimo) - S009 FAQ (#AAD589)_x000a_S009 FAQ_x000a_Requisito: WCAG 1.4.3_x000a_Disabilità afflitte: Colorblindness;Low Vision_x000a_Impatto Utente: 2 - Serious_x000a__x000a_Descrizione: Contrasto del testo - _x000a__x000a_Esempio di violazione individuata sull'oggetto: _x000a_ - https://drive.google.com/file/d/1f9KRoFV-vdKGf0L37sol48wOUestofi8/view?usp=drive_link con selettore: _x000a_[63,2279][121,232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8): https://posteitaliane.sharepoint.com/:x:/r/teams/ACCESSIBILITRISULTATIVERIFICHETECNICHE/Shared%20Documents/TGPOSTE_APP/TGPOSTE_APP/LOG/Log.xlsx?d=w630300a71bd74143a1658fe5ab688bc4&amp;csf=1&amp;web=1&amp;e=Y9XHGL_x000a__x000a_Link al dettaglio requisito WCAG: "/>
    <m/>
    <m/>
    <m/>
    <m/>
    <x v="7"/>
    <m/>
    <m/>
    <s v="5149"/>
    <s v="5149: "/>
    <s v="5149: - https://drive.google.com/file/d/1f9KRoFV-vdKGf0L37sol48wOUestofi8/view?usp=drive_link con selettore: [63,2279][121,2326]"/>
    <s v="5149: "/>
    <s v="5149: Usa colori con un contrasto minimo di 4.5:1 per il testo normale e 3:1 per il testo grande. Controlla con strumenti come WebAIM o il contrast checker di Material Design."/>
    <m/>
  </r>
  <r>
    <x v="13"/>
    <s v="S009 FAQ"/>
    <s v="AAD590"/>
    <s v="(#AAD590)"/>
    <s v="Android"/>
    <s v="AA"/>
    <s v="2.5.8"/>
    <s v="11.2.5.8.1"/>
    <s v="2 - Serious"/>
    <s v="Blind;Low Vision;Mobility"/>
    <s v="Touch target"/>
    <m/>
    <s v="[836,139][1028,181]"/>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5"/>
    <s v="S009 FAQ"/>
    <m/>
    <s v="2 - Serious"/>
    <s v="APP INDABOX ANDROID - 11.2.5.8.1 Dimensione dell'obiettivo (minimo) - S009 FAQ"/>
    <s v="APP INDABOX ANDROID - 11.2.5.8.1 Dimensione dell'obiettivo (minimo) - S009 FAQ (#AAD590)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591"/>
    <s v="(#AAD591)"/>
    <s v="Android"/>
    <s v="AA"/>
    <s v="2.5.8"/>
    <s v="11.2.5.8.1"/>
    <s v="2 - Serious"/>
    <s v="Blind;Low Vision;Mobility"/>
    <s v="Touch target"/>
    <m/>
    <s v="[195,225][297,271]"/>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4"/>
    <s v="S009 FAQ"/>
    <m/>
    <s v="2 - Serious"/>
    <s v="APP INDABOX ANDROID - 11.2.5.8.1 Dimensione dell'obiettivo (minimo) - S009 FAQ"/>
    <s v="APP INDABOX ANDROID - 11.2.5.8.1 Dimensione dell'obiettivo (minimo) - S009 FAQ (#AAD591)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592"/>
    <s v="(#AAD592)"/>
    <s v="Android"/>
    <s v="AA"/>
    <s v="2.5.8"/>
    <s v="11.2.5.8.1"/>
    <s v="2 - Serious"/>
    <s v="Blind;Low Vision;Mobility"/>
    <s v="Touch target"/>
    <m/>
    <s v="[341,225][486,271]"/>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4"/>
    <s v="S009 FAQ"/>
    <m/>
    <s v="2 - Serious"/>
    <s v="APP INDABOX ANDROID - 11.2.5.8.1 Dimensione dell'obiettivo (minimo) - S009 FAQ"/>
    <s v="APP INDABOX ANDROID - 11.2.5.8.1 Dimensione dell'obiettivo (minimo) - S009 FAQ (#AAD592)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593"/>
    <s v="(#AAD593)"/>
    <s v="Android"/>
    <s v="AA"/>
    <s v="2.5.8"/>
    <s v="11.2.5.8.1"/>
    <s v="2 - Serious"/>
    <s v="Blind;Low Vision;Mobility"/>
    <s v="Touch target"/>
    <m/>
    <s v="[528,225][613,271]"/>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4"/>
    <s v="S009 FAQ"/>
    <m/>
    <s v="2 - Serious"/>
    <s v="APP INDABOX ANDROID - 11.2.5.8.1 Dimensione dell'obiettivo (minimo) - S009 FAQ"/>
    <s v="APP INDABOX ANDROID - 11.2.5.8.1 Dimensione dell'obiettivo (minimo) - S009 FAQ (#AAD593)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594"/>
    <s v="(#AAD594)"/>
    <s v="Android"/>
    <s v="AA"/>
    <s v="2.5.8"/>
    <s v="11.2.5.8.1"/>
    <s v="2 - Serious"/>
    <s v="Blind;Low Vision;Mobility"/>
    <s v="Touch target"/>
    <m/>
    <s v="[654,225][781,271]"/>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4"/>
    <s v="S009 FAQ"/>
    <m/>
    <s v="2 - Serious"/>
    <s v="APP INDABOX ANDROID - 11.2.5.8.1 Dimensione dell'obiettivo (minimo) - S009 FAQ"/>
    <s v="APP INDABOX ANDROID - 11.2.5.8.1 Dimensione dell'obiettivo (minimo) - S009 FAQ (#AAD594)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595"/>
    <s v="(#AAD595)"/>
    <s v="Android"/>
    <s v="AA"/>
    <s v="2.5.8"/>
    <s v="11.2.5.8.1"/>
    <s v="2 - Serious"/>
    <s v="Blind;Low Vision;Mobility"/>
    <s v="Touch target"/>
    <m/>
    <s v="[822,225][918,271]"/>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4"/>
    <s v="S009 FAQ"/>
    <m/>
    <s v="2 - Serious"/>
    <s v="APP INDABOX ANDROID - 11.2.5.8.1 Dimensione dell'obiettivo (minimo) - S009 FAQ"/>
    <s v="APP INDABOX ANDROID - 11.2.5.8.1 Dimensione dell'obiettivo (minimo) - S009 FAQ (#AAD595)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596"/>
    <s v="(#AAD596)"/>
    <s v="Android"/>
    <s v="AA"/>
    <s v="2.5.8"/>
    <s v="11.2.5.8.1"/>
    <s v="2 - Serious"/>
    <s v="Blind;Low Vision;Mobility"/>
    <s v="Touch target"/>
    <m/>
    <s v="[93,505][456,615]"/>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596)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93,505][456,61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597"/>
    <s v="(#AAD597)"/>
    <s v="Android"/>
    <s v="AA"/>
    <s v="2.5.8"/>
    <s v="11.2.5.8.1"/>
    <s v="2 - Serious"/>
    <s v="Blind;Low Vision;Mobility"/>
    <s v="Touch target"/>
    <m/>
    <s v="[591,711][995,821]"/>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597)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591,711][995,82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598"/>
    <s v="(#AAD598)"/>
    <s v="Android"/>
    <s v="AA"/>
    <s v="2.5.8"/>
    <s v="11.2.5.8.1"/>
    <s v="2 - Serious"/>
    <s v="Blind;Low Vision;Mobility"/>
    <s v="Touch target"/>
    <m/>
    <s v="[66,918][484,1028]"/>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598)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66,918][484,102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599"/>
    <s v="(#AAD599)"/>
    <s v="Android"/>
    <s v="AA"/>
    <s v="2.5.8"/>
    <s v="11.2.5.8.1"/>
    <s v="2 - Serious"/>
    <s v="Blind;Low Vision;Mobility"/>
    <s v="Touch target"/>
    <m/>
    <s v="[616,918][973,1028]"/>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599)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616,918][973,102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600"/>
    <s v="(#AAD600)"/>
    <s v="Android"/>
    <s v="AA"/>
    <s v="2.5.8"/>
    <s v="11.2.5.8.1"/>
    <s v="2 - Serious"/>
    <s v="Blind;Low Vision;Mobility"/>
    <s v="Touch target"/>
    <m/>
    <s v="[140,1487][431,1542]"/>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600)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140,1487][431,154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601"/>
    <s v="(#AAD601)"/>
    <s v="Android"/>
    <s v="AA"/>
    <s v="2.5.8"/>
    <s v="11.2.5.8.1"/>
    <s v="2 - Serious"/>
    <s v="Blind;Low Vision;Mobility"/>
    <s v="Touch target"/>
    <m/>
    <s v="[140,1600][558,1655]"/>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601)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140,1600][558,165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602"/>
    <s v="(#AAD602)"/>
    <s v="Android"/>
    <s v="AA"/>
    <s v="2.5.8"/>
    <s v="11.2.5.8.1"/>
    <s v="2 - Serious"/>
    <s v="Blind;Low Vision;Mobility"/>
    <s v="Touch target"/>
    <m/>
    <s v="[140,1712][580,1767]"/>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602)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140,1712][580,1767]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603"/>
    <s v="(#AAD603)"/>
    <s v="Android"/>
    <s v="AA"/>
    <s v="2.5.8"/>
    <s v="11.2.5.8.1"/>
    <s v="2 - Serious"/>
    <s v="Blind;Low Vision;Mobility"/>
    <s v="Touch target"/>
    <m/>
    <s v="[63,1825][855,1935]"/>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603)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63,1825][855,193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604"/>
    <s v="(#AAD604)"/>
    <s v="Android"/>
    <s v="AA"/>
    <s v="2.5.8"/>
    <s v="11.2.5.8.1"/>
    <s v="2 - Serious"/>
    <s v="Blind;Low Vision;Mobility"/>
    <s v="Touch target"/>
    <m/>
    <s v="[140,1996][822,2048]"/>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604)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140,1996][822,204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605"/>
    <s v="(#AAD605)"/>
    <s v="Android"/>
    <s v="AA"/>
    <s v="2.5.8"/>
    <s v="11.2.5.8.1"/>
    <s v="2 - Serious"/>
    <s v="Blind;Low Vision;Mobility"/>
    <s v="Touch target"/>
    <m/>
    <s v="[63,2108][976,2218]"/>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605)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63,2108][976,221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606"/>
    <s v="(#AAD606)"/>
    <s v="Android"/>
    <s v="AA"/>
    <s v="2.5.8"/>
    <s v="11.2.5.8.1"/>
    <s v="2 - Serious"/>
    <s v="Blind;Low Vision;Mobility"/>
    <s v="Touch target"/>
    <m/>
    <s v="[140,2276][533,2331]"/>
    <s v="https://drive.google.com/file/d/1f9KRoFV-vdKGf0L37sol48wOUestofi8/view?usp=drive_link"/>
    <s v="Pubblico Domande frequenti.txt"/>
    <s v="#37"/>
    <s v="Accessibility Scanner"/>
    <m/>
    <s v="https://support.google.com/accessibility/android/answer/7101858?sjid=12879261749095892834-EU"/>
    <s v="Aumenta le dimensioni minime degli elementi cliccabili o aggiungi padding/click area extra invisibile per raggiungere la dimensione minima."/>
    <n v="1"/>
    <s v="S009 FAQ"/>
    <m/>
    <s v="2 - Serious"/>
    <s v="APP INDABOX ANDROID - 11.2.5.8.1 Dimensione dell'obiettivo (minimo) - S009 FAQ"/>
    <s v="APP INDABOX ANDROID - 11.2.5.8.1 Dimensione dell'obiettivo (minimo) - S009 FAQ (#AAD606)_x000a_S009 FAQ_x000a_Requisito: WCAG 2.5.8_x000a_Disabilità afflitte: Blind;Low Vision;Mobility_x000a_Impatto Utente: 2 - Serious_x000a__x000a_Descrizione: Touch target - _x000a__x000a_Esempio di violazione individuata sull'oggetto: _x000a_ - https://drive.google.com/file/d/1f9KRoFV-vdKGf0L37sol48wOUestofi8/view?usp=drive_link con selettore: _x000a_[140,2276][533,233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7"/>
    <s v="S004 Spedisci (IndaBox Spedizione Pacchi)"/>
    <s v="AAD607"/>
    <s v="(#AAD607)"/>
    <s v="Android"/>
    <s v="AA"/>
    <s v="1.4.3"/>
    <s v="11.1.4.3.1"/>
    <s v="2 - Serious"/>
    <s v="Colorblindness;Low Vision"/>
    <s v="Contrasto del testo"/>
    <m/>
    <s v="[19,480][1061,590]"/>
    <s v="https://drive.google.com/file/d/1AKZVVwivO6TxYprle-EYQ3WopPqtGJRl/view?usp=drive_link"/>
    <s v="pubblico IndaBox su Logisticamente.txt"/>
    <s v="#38"/>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4 Spedisci (IndaBox Spedizione Pacchi)"/>
    <m/>
    <s v="2 - Serious"/>
    <s v="APP INDABOX ANDROID - 11.1.4.3.1 Contrasto (minimo) - S004 Spedisci (IndaBox Spedizione Pacchi)"/>
    <s v="APP INDABOX ANDROID - 11.1.4.3.1 Contrasto (minimo) - S004 Spedisci (IndaBox Spedizione Pacchi) (#AAD607)_x000a_S004 Spedisci (IndaBox Spedizione Pacchi)_x000a_Requisito: WCAG 1.4.3_x000a_Disabilità afflitte: Colorblindness;Low Vision_x000a_Impatto Utente: 2 - Serious_x000a__x000a_Descrizione: Contrasto del testo - _x000a__x000a_Esempio di violazione individuata sull'oggetto: _x000a_ - https://drive.google.com/file/d/1AKZVVwivO6TxYprle-EYQ3WopPqtGJRl/view?usp=drive_link con selettore: _x000a_[19,480][1061,59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
    <s v="5126: - https://drive.google.com/file/d/1AKZVVwivO6TxYprle-EYQ3WopPqtGJRl/view?usp=drive_link con selettore: [19,480][1061,590]"/>
    <s v="5126: "/>
    <s v="5126: Usa colori con un contrasto minimo di 4.5:1 per il testo normale e 3:1 per il testo grande. Controlla con strumenti come WebAIM o il contrast checker di Material Design."/>
    <m/>
  </r>
  <r>
    <x v="8"/>
    <s v="S004 Spedisci (IndaBox Spedizione Pacchi)"/>
    <s v="AAD608"/>
    <s v="(#AAD608)"/>
    <s v="Android"/>
    <s v="AA"/>
    <s v="2.5.8"/>
    <s v="11.2.5.8.1"/>
    <s v="2 - Serious"/>
    <s v="Blind;Low Vision;Mobility"/>
    <s v="Touch target"/>
    <m/>
    <s v="[836,139][1028,181]"/>
    <s v="https://drive.google.com/file/d/1AKZVVwivO6TxYprle-EYQ3WopPqtGJRl/view?usp=drive_link"/>
    <s v="pubblico IndaBox su Logisticamente.txt"/>
    <s v="#38"/>
    <s v="Accessibility Scanner"/>
    <m/>
    <s v="https://support.google.com/accessibility/android/answer/7101858?sjid=12879261749095892834-EU"/>
    <s v="Aumenta le dimensioni minime degli elementi cliccabili o aggiungi padding/click area extra invisibile per raggiungere la dimensione minima."/>
    <n v="15"/>
    <s v="S004 Spedisci (IndaBox Spedizione Pacchi)"/>
    <m/>
    <s v="2 - Serious"/>
    <s v="APP INDABOX ANDROID - 11.2.5.8.1 Dimensione dell'obiettivo (minimo) - S004 Spedisci (IndaBox Spedizione Pacchi)"/>
    <s v="APP INDABOX ANDROID - 11.2.5.8.1 Dimensione dell'obiettivo (minimo) - S004 Spedisci (IndaBox Spedizione Pacchi) (#AAD608)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AKZVVwivO6TxYprle-EYQ3WopPqtGJRl/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609"/>
    <s v="(#AAD609)"/>
    <s v="Android"/>
    <s v="AA"/>
    <s v="2.5.8"/>
    <s v="11.2.5.8.1"/>
    <s v="2 - Serious"/>
    <s v="Blind;Low Vision;Mobility"/>
    <s v="Touch target"/>
    <m/>
    <s v="[195,225][297,271]"/>
    <s v="https://drive.google.com/file/d/1AKZVVwivO6TxYprle-EYQ3WopPqtGJRl/view?usp=drive_link"/>
    <s v="pubblico IndaBox su Logisticamente.txt"/>
    <s v="#38"/>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609)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AKZVVwivO6TxYprle-EYQ3WopPqtGJRl/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610"/>
    <s v="(#AAD610)"/>
    <s v="Android"/>
    <s v="AA"/>
    <s v="2.5.8"/>
    <s v="11.2.5.8.1"/>
    <s v="2 - Serious"/>
    <s v="Blind;Low Vision;Mobility"/>
    <s v="Touch target"/>
    <m/>
    <s v="[341,225][486,271]"/>
    <s v="https://drive.google.com/file/d/1AKZVVwivO6TxYprle-EYQ3WopPqtGJRl/view?usp=drive_link"/>
    <s v="pubblico IndaBox su Logisticamente.txt"/>
    <s v="#38"/>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610)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AKZVVwivO6TxYprle-EYQ3WopPqtGJRl/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611"/>
    <s v="(#AAD611)"/>
    <s v="Android"/>
    <s v="AA"/>
    <s v="2.5.8"/>
    <s v="11.2.5.8.1"/>
    <s v="2 - Serious"/>
    <s v="Blind;Low Vision;Mobility"/>
    <s v="Touch target"/>
    <m/>
    <s v="[528,225][613,271]"/>
    <s v="https://drive.google.com/file/d/1AKZVVwivO6TxYprle-EYQ3WopPqtGJRl/view?usp=drive_link"/>
    <s v="pubblico IndaBox su Logisticamente.txt"/>
    <s v="#38"/>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611)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AKZVVwivO6TxYprle-EYQ3WopPqtGJRl/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612"/>
    <s v="(#AAD612)"/>
    <s v="Android"/>
    <s v="AA"/>
    <s v="2.5.8"/>
    <s v="11.2.5.8.1"/>
    <s v="2 - Serious"/>
    <s v="Blind;Low Vision;Mobility"/>
    <s v="Touch target"/>
    <m/>
    <s v="[654,225][781,271]"/>
    <s v="https://drive.google.com/file/d/1AKZVVwivO6TxYprle-EYQ3WopPqtGJRl/view?usp=drive_link"/>
    <s v="pubblico IndaBox su Logisticamente.txt"/>
    <s v="#38"/>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612)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AKZVVwivO6TxYprle-EYQ3WopPqtGJRl/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613"/>
    <s v="(#AAD613)"/>
    <s v="Android"/>
    <s v="AA"/>
    <s v="2.5.8"/>
    <s v="11.2.5.8.1"/>
    <s v="2 - Serious"/>
    <s v="Blind;Low Vision;Mobility"/>
    <s v="Touch target"/>
    <m/>
    <s v="[822,225][918,271]"/>
    <s v="https://drive.google.com/file/d/1AKZVVwivO6TxYprle-EYQ3WopPqtGJRl/view?usp=drive_link"/>
    <s v="pubblico IndaBox su Logisticamente.txt"/>
    <s v="#38"/>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613)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AKZVVwivO6TxYprle-EYQ3WopPqtGJRl/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
    <s v="S003 Ritira (IndaBox Ritiro Pacchi)"/>
    <s v="AAD614"/>
    <s v="(#AAD614)"/>
    <s v="Android"/>
    <s v="AA"/>
    <s v="1.4.3"/>
    <s v="11.1.4.3.1"/>
    <s v="2 - Serious"/>
    <s v="Colorblindness;Low Vision"/>
    <s v="Contrasto del testo"/>
    <m/>
    <s v="[19,480][1061,590]"/>
    <s v="https://drive.google.com/file/d/1at6twQa5_mtUXCT2wtp8XNuHtsa7uXsd/view?usp=drive_link"/>
    <s v="pubblico IndaBox su Ninja Marketing.txt"/>
    <s v="#39"/>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03 Ritira (IndaBox Ritiro Pacchi)"/>
    <m/>
    <s v="2 - Serious"/>
    <s v="APP INDABOX ANDROID - 11.1.4.3.1 Contrasto (minimo) - S003 Ritira (IndaBox Ritiro Pacchi)"/>
    <s v="APP INDABOX ANDROID - 11.1.4.3.1 Contrasto (minimo) - S003 Ritira (IndaBox Ritiro Pacchi) (#AAD614)_x000a_S003 Ritira (IndaBox Ritiro Pacchi)_x000a_Requisito: WCAG 1.4.3_x000a_Disabilità afflitte: Colorblindness;Low Vision_x000a_Impatto Utente: 2 - Serious_x000a__x000a_Descrizione: Contrasto del testo - _x000a__x000a_Esempio di violazione individuata sull'oggetto: _x000a_ - https://drive.google.com/file/d/1at6twQa5_mtUXCT2wtp8XNuHtsa7uXsd/view?usp=drive_link con selettore: _x000a_[19,480][1061,59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79): https://posteitaliane.sharepoint.com/:x:/r/teams/ACCESSIBILITRISULTATIVERIFICHETECNICHE/Shared%20Documents/TGPOSTE_APP/TGPOSTE_APP/LOG/Log.xlsx?d=w630300a71bd74143a1658fe5ab688bc4&amp;csf=1&amp;web=1&amp;e=Y9XHGL_x000a__x000a_Link al dettaglio requisito WCAG: "/>
    <m/>
    <m/>
    <m/>
    <m/>
    <x v="3"/>
    <m/>
    <m/>
    <s v="5122"/>
    <s v="5122: "/>
    <s v="5122: - https://drive.google.com/file/d/1at6twQa5_mtUXCT2wtp8XNuHtsa7uXsd/view?usp=drive_link con selettore: [19,480][1061,590]"/>
    <s v="5122: "/>
    <s v="5122: Usa colori con un contrasto minimo di 4.5:1 per il testo normale e 3:1 per il testo grande. Controlla con strumenti come WebAIM o il contrast checker di Material Design."/>
    <m/>
  </r>
  <r>
    <x v="5"/>
    <s v="S003 Ritira (IndaBox Ritiro Pacchi)"/>
    <s v="AAD615"/>
    <s v="(#AAD615)"/>
    <s v="Android"/>
    <s v="AA"/>
    <s v="2.5.8"/>
    <s v="11.2.5.8.1"/>
    <s v="2 - Serious"/>
    <s v="Blind;Low Vision;Mobility"/>
    <s v="Touch target"/>
    <m/>
    <s v="[836,139][1028,181]"/>
    <s v="https://drive.google.com/file/d/1at6twQa5_mtUXCT2wtp8XNuHtsa7uXsd/view?usp=drive_link"/>
    <s v="pubblico IndaBox su Ninja Marketing.txt"/>
    <s v="#39"/>
    <s v="Accessibility Scanner"/>
    <m/>
    <s v="https://support.google.com/accessibility/android/answer/7101858?sjid=12879261749095892834-EU"/>
    <s v="Aumenta le dimensioni minime degli elementi cliccabili o aggiungi padding/click area extra invisibile per raggiungere la dimensione minima."/>
    <n v="15"/>
    <s v="S003 Ritira (IndaBox Ritiro Pacchi)"/>
    <m/>
    <s v="2 - Serious"/>
    <s v="APP INDABOX ANDROID - 11.2.5.8.1 Dimensione dell'obiettivo (minimo) - S003 Ritira (IndaBox Ritiro Pacchi)"/>
    <s v="APP INDABOX ANDROID - 11.2.5.8.1 Dimensione dell'obiettivo (minimo) - S003 Ritira (IndaBox Ritiro Pacchi) (#AAD615)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at6twQa5_mtUXCT2wtp8XNuHtsa7uXsd/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616"/>
    <s v="(#AAD616)"/>
    <s v="Android"/>
    <s v="AA"/>
    <s v="2.5.8"/>
    <s v="11.2.5.8.1"/>
    <s v="2 - Serious"/>
    <s v="Blind;Low Vision;Mobility"/>
    <s v="Touch target"/>
    <m/>
    <s v="[195,225][297,271]"/>
    <s v="https://drive.google.com/file/d/1at6twQa5_mtUXCT2wtp8XNuHtsa7uXsd/view?usp=drive_link"/>
    <s v="pubblico IndaBox su Ninja Marketing.txt"/>
    <s v="#39"/>
    <s v="Accessibility Scanner"/>
    <m/>
    <s v="https://support.google.com/accessibility/android/answer/7101858?sjid=12879261749095892834-EU"/>
    <s v="Aumenta le dimensioni minime degli elementi cliccabili o aggiungi padding/click area extra invisibile per raggiungere la dimensione minima."/>
    <n v="14"/>
    <s v="S003 Ritira (IndaBox Ritiro Pacchi)"/>
    <m/>
    <s v="2 - Serious"/>
    <s v="APP INDABOX ANDROID - 11.2.5.8.1 Dimensione dell'obiettivo (minimo) - S003 Ritira (IndaBox Ritiro Pacchi)"/>
    <s v="APP INDABOX ANDROID - 11.2.5.8.1 Dimensione dell'obiettivo (minimo) - S003 Ritira (IndaBox Ritiro Pacchi) (#AAD616)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at6twQa5_mtUXCT2wtp8XNuHtsa7uXsd/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617"/>
    <s v="(#AAD617)"/>
    <s v="Android"/>
    <s v="AA"/>
    <s v="2.5.8"/>
    <s v="11.2.5.8.1"/>
    <s v="2 - Serious"/>
    <s v="Blind;Low Vision;Mobility"/>
    <s v="Touch target"/>
    <m/>
    <s v="[341,225][486,271]"/>
    <s v="https://drive.google.com/file/d/1at6twQa5_mtUXCT2wtp8XNuHtsa7uXsd/view?usp=drive_link"/>
    <s v="pubblico IndaBox su Ninja Marketing.txt"/>
    <s v="#39"/>
    <s v="Accessibility Scanner"/>
    <m/>
    <s v="https://support.google.com/accessibility/android/answer/7101858?sjid=12879261749095892834-EU"/>
    <s v="Aumenta le dimensioni minime degli elementi cliccabili o aggiungi padding/click area extra invisibile per raggiungere la dimensione minima."/>
    <n v="14"/>
    <s v="S003 Ritira (IndaBox Ritiro Pacchi)"/>
    <m/>
    <s v="2 - Serious"/>
    <s v="APP INDABOX ANDROID - 11.2.5.8.1 Dimensione dell'obiettivo (minimo) - S003 Ritira (IndaBox Ritiro Pacchi)"/>
    <s v="APP INDABOX ANDROID - 11.2.5.8.1 Dimensione dell'obiettivo (minimo) - S003 Ritira (IndaBox Ritiro Pacchi) (#AAD617)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at6twQa5_mtUXCT2wtp8XNuHtsa7uXsd/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618"/>
    <s v="(#AAD618)"/>
    <s v="Android"/>
    <s v="AA"/>
    <s v="2.5.8"/>
    <s v="11.2.5.8.1"/>
    <s v="2 - Serious"/>
    <s v="Blind;Low Vision;Mobility"/>
    <s v="Touch target"/>
    <m/>
    <s v="[528,225][613,271]"/>
    <s v="https://drive.google.com/file/d/1at6twQa5_mtUXCT2wtp8XNuHtsa7uXsd/view?usp=drive_link"/>
    <s v="pubblico IndaBox su Ninja Marketing.txt"/>
    <s v="#39"/>
    <s v="Accessibility Scanner"/>
    <m/>
    <s v="https://support.google.com/accessibility/android/answer/7101858?sjid=12879261749095892834-EU"/>
    <s v="Aumenta le dimensioni minime degli elementi cliccabili o aggiungi padding/click area extra invisibile per raggiungere la dimensione minima."/>
    <n v="14"/>
    <s v="S003 Ritira (IndaBox Ritiro Pacchi)"/>
    <m/>
    <s v="2 - Serious"/>
    <s v="APP INDABOX ANDROID - 11.2.5.8.1 Dimensione dell'obiettivo (minimo) - S003 Ritira (IndaBox Ritiro Pacchi)"/>
    <s v="APP INDABOX ANDROID - 11.2.5.8.1 Dimensione dell'obiettivo (minimo) - S003 Ritira (IndaBox Ritiro Pacchi) (#AAD618)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at6twQa5_mtUXCT2wtp8XNuHtsa7uXsd/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619"/>
    <s v="(#AAD619)"/>
    <s v="Android"/>
    <s v="AA"/>
    <s v="2.5.8"/>
    <s v="11.2.5.8.1"/>
    <s v="2 - Serious"/>
    <s v="Blind;Low Vision;Mobility"/>
    <s v="Touch target"/>
    <m/>
    <s v="[654,225][781,271]"/>
    <s v="https://drive.google.com/file/d/1at6twQa5_mtUXCT2wtp8XNuHtsa7uXsd/view?usp=drive_link"/>
    <s v="pubblico IndaBox su Ninja Marketing.txt"/>
    <s v="#39"/>
    <s v="Accessibility Scanner"/>
    <m/>
    <s v="https://support.google.com/accessibility/android/answer/7101858?sjid=12879261749095892834-EU"/>
    <s v="Aumenta le dimensioni minime degli elementi cliccabili o aggiungi padding/click area extra invisibile per raggiungere la dimensione minima."/>
    <n v="14"/>
    <s v="S003 Ritira (IndaBox Ritiro Pacchi)"/>
    <m/>
    <s v="2 - Serious"/>
    <s v="APP INDABOX ANDROID - 11.2.5.8.1 Dimensione dell'obiettivo (minimo) - S003 Ritira (IndaBox Ritiro Pacchi)"/>
    <s v="APP INDABOX ANDROID - 11.2.5.8.1 Dimensione dell'obiettivo (minimo) - S003 Ritira (IndaBox Ritiro Pacchi) (#AAD619)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at6twQa5_mtUXCT2wtp8XNuHtsa7uXsd/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620"/>
    <s v="(#AAD620)"/>
    <s v="Android"/>
    <s v="AA"/>
    <s v="2.5.8"/>
    <s v="11.2.5.8.1"/>
    <s v="2 - Serious"/>
    <s v="Blind;Low Vision;Mobility"/>
    <s v="Touch target"/>
    <m/>
    <s v="[822,225][918,271]"/>
    <s v="https://drive.google.com/file/d/1at6twQa5_mtUXCT2wtp8XNuHtsa7uXsd/view?usp=drive_link"/>
    <s v="pubblico IndaBox su Ninja Marketing.txt"/>
    <s v="#39"/>
    <s v="Accessibility Scanner"/>
    <m/>
    <s v="https://support.google.com/accessibility/android/answer/7101858?sjid=12879261749095892834-EU"/>
    <s v="Aumenta le dimensioni minime degli elementi cliccabili o aggiungi padding/click area extra invisibile per raggiungere la dimensione minima."/>
    <n v="14"/>
    <s v="S003 Ritira (IndaBox Ritiro Pacchi)"/>
    <m/>
    <s v="2 - Serious"/>
    <s v="APP INDABOX ANDROID - 11.2.5.8.1 Dimensione dell'obiettivo (minimo) - S003 Ritira (IndaBox Ritiro Pacchi)"/>
    <s v="APP INDABOX ANDROID - 11.2.5.8.1 Dimensione dell'obiettivo (minimo) - S003 Ritira (IndaBox Ritiro Pacchi) (#AAD620)_x000a_S003 Ritira (IndaBox Ritiro Pacchi)_x000a_Requisito: WCAG 2.5.8_x000a_Disabilità afflitte: Blind;Low Vision;Mobility_x000a_Impatto Utente: 2 - Serious_x000a__x000a_Descrizione: Touch target - _x000a__x000a_Esempio di violazione individuata sull'oggetto: _x000a_ - https://drive.google.com/file/d/1at6twQa5_mtUXCT2wtp8XNuHtsa7uXsd/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6"/>
    <s v="S010 Profilo"/>
    <s v="AAD621"/>
    <s v="(#AAD621)"/>
    <s v="Android"/>
    <s v="AA"/>
    <s v="1.4.3"/>
    <s v="11.1.4.3.1"/>
    <s v="2 - Serious"/>
    <s v="Colorblindness;Low Vision"/>
    <s v="Contrasto del testo"/>
    <m/>
    <s v="[134,247][605,354]"/>
    <s v="https://drive.google.com/file/d/1B0HKKKaiEAsEDarZ6w1bfcIwJjh0QS-F/view?usp=drive_link"/>
    <s v="Pubblico Informativa sul trattamento dei dati personali.txt"/>
    <s v="#40"/>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10 Profilo"/>
    <m/>
    <s v="2 - Serious"/>
    <s v="APP INDABOX ANDROID - 11.1.4.3.1 Contrasto (minimo) - S010 Profilo"/>
    <s v="APP INDABOX ANDROID - 11.1.4.3.1 Contrasto (minimo) - S010 Profilo (#AAD621)_x000a_S010 Profilo_x000a_Requisito: WCAG 1.4.3_x000a_Disabilità afflitte: Colorblindness;Low Vision_x000a_Impatto Utente: 2 - Serious_x000a__x000a_Descrizione: Contrasto del testo - _x000a__x000a_Esempio di violazione individuata sull'oggetto: _x000a_ - https://drive.google.com/file/d/1B0HKKKaiEAsEDarZ6w1bfcIwJjh0QS-F/view?usp=drive_link con selettore: _x000a_[134,247][605,35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B0HKKKaiEAsEDarZ6w1bfcIwJjh0QS-F/view?usp=drive_link con selettore: [134,247][605,354]"/>
    <s v="5154: "/>
    <s v="5154: Usa colori con un contrasto minimo di 4.5:1 per il testo normale e 3:1 per il testo grande. Controlla con strumenti come WebAIM o il contrast checker di Material Design."/>
    <m/>
  </r>
  <r>
    <x v="17"/>
    <s v="S010 Profilo"/>
    <s v="AAD622"/>
    <s v="(#AAD622)"/>
    <s v="Android"/>
    <s v="AA"/>
    <s v="2.5.8"/>
    <s v="11.2.5.8.1"/>
    <s v="2 - Serious"/>
    <s v="Blind;Low Vision;Mobility"/>
    <s v="Touch target"/>
    <m/>
    <s v="[811,150][1025,208]"/>
    <s v="https://drive.google.com/file/d/1B0HKKKaiEAsEDarZ6w1bfcIwJjh0QS-F/view?usp=drive_link"/>
    <s v="Pubblico Informativa sul trattamento dei dati personali.txt"/>
    <s v="#40"/>
    <s v="Accessibility Scanner"/>
    <m/>
    <s v="https://support.google.com/accessibility/android/answer/7101858?sjid=12879261749095892834-EU"/>
    <s v="Aumenta le dimensioni minime degli elementi cliccabili o aggiungi padding/click area extra invisibile per raggiungere la dimensione minima."/>
    <n v="1"/>
    <s v="S010 Profilo"/>
    <m/>
    <s v="2 - Serious"/>
    <s v="APP INDABOX ANDROID - 11.2.5.8.1 Dimensione dell'obiettivo (minimo) - S010 Profilo"/>
    <s v="APP INDABOX ANDROID - 11.2.5.8.1 Dimensione dell'obiettivo (minimo) - S010 Profilo (#AAD622)_x000a_S010 Profilo_x000a_Requisito: WCAG 2.5.8_x000a_Disabilità afflitte: Blind;Low Vision;Mobility_x000a_Impatto Utente: 2 - Serious_x000a__x000a_Descrizione: Touch target - _x000a__x000a_Esempio di violazione individuata sull'oggetto: _x000a_ - https://drive.google.com/file/d/1B0HKKKaiEAsEDarZ6w1bfcIwJjh0QS-F/view?usp=drive_link con selettore: _x000a_[811,150][1025,20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6"/>
    <s v="S010 Profilo"/>
    <s v="AAD623"/>
    <s v="(#AAD623)"/>
    <s v="Android"/>
    <s v="AA"/>
    <s v="1.4.3"/>
    <s v="11.1.4.3.1"/>
    <s v="2 - Serious"/>
    <s v="Colorblindness;Low Vision"/>
    <s v="Contrasto del testo"/>
    <m/>
    <s v="[19,439][1061,511]"/>
    <s v="https://drive.google.com/file/d/1tGNXS9JutSiJpzR7Y1Uz7yG3XhRp4Fqx/view?usp=drive_link"/>
    <s v="Pubblico Informative privacy.txt"/>
    <s v="#41"/>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10 Profilo"/>
    <m/>
    <s v="2 - Serious"/>
    <s v="APP INDABOX ANDROID - 11.1.4.3.1 Contrasto (minimo) - S010 Profilo"/>
    <s v="APP INDABOX ANDROID - 11.1.4.3.1 Contrasto (minimo) - S010 Profilo (#AAD623)_x000a_S010 Profilo_x000a_Requisito: WCAG 1.4.3_x000a_Disabilità afflitte: Colorblindness;Low Vision_x000a_Impatto Utente: 2 - Serious_x000a__x000a_Descrizione: Contrasto del testo - _x000a__x000a_Esempio di violazione individuata sull'oggetto: _x000a_ - https://drive.google.com/file/d/1tGNXS9JutSiJpzR7Y1Uz7yG3XhRp4Fqx/view?usp=drive_link con selettore: _x000a_[19,439][1061,511]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tGNXS9JutSiJpzR7Y1Uz7yG3XhRp4Fqx/view?usp=drive_link con selettore: [19,439][1061,511]"/>
    <s v="5154: "/>
    <s v="5154: Usa colori con un contrasto minimo di 4.5:1 per il testo normale e 3:1 per il testo grande. Controlla con strumenti come WebAIM o il contrast checker di Material Design."/>
    <m/>
  </r>
  <r>
    <x v="17"/>
    <s v="S010 Profilo"/>
    <s v="AAD624"/>
    <s v="(#AAD624)"/>
    <s v="Android"/>
    <s v="AA"/>
    <s v="2.5.8"/>
    <s v="11.2.5.8.1"/>
    <s v="2 - Serious"/>
    <s v="Blind;Low Vision;Mobility"/>
    <s v="Touch target"/>
    <m/>
    <s v="[836,139][1028,181]"/>
    <s v="https://drive.google.com/file/d/1tGNXS9JutSiJpzR7Y1Uz7yG3XhRp4Fqx/view?usp=drive_link"/>
    <s v="Pubblico Informative privacy.txt"/>
    <s v="#41"/>
    <s v="Accessibility Scanner"/>
    <m/>
    <s v="https://support.google.com/accessibility/android/answer/7101858?sjid=12879261749095892834-EU"/>
    <s v="Aumenta le dimensioni minime degli elementi cliccabili o aggiungi padding/click area extra invisibile per raggiungere la dimensione minima."/>
    <n v="15"/>
    <s v="S010 Profilo"/>
    <m/>
    <s v="2 - Serious"/>
    <s v="APP INDABOX ANDROID - 11.2.5.8.1 Dimensione dell'obiettivo (minimo) - S010 Profilo"/>
    <s v="APP INDABOX ANDROID - 11.2.5.8.1 Dimensione dell'obiettivo (minimo) - S010 Profilo (#AAD624)_x000a_S010 Profilo_x000a_Requisito: WCAG 2.5.8_x000a_Disabilità afflitte: Blind;Low Vision;Mobility_x000a_Impatto Utente: 2 - Serious_x000a__x000a_Descrizione: Touch target - _x000a__x000a_Esempio di violazione individuata sull'oggetto: _x000a_ - https://drive.google.com/file/d/1tGNXS9JutSiJpzR7Y1Uz7yG3XhRp4Fqx/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25"/>
    <s v="(#AAD625)"/>
    <s v="Android"/>
    <s v="AA"/>
    <s v="2.5.8"/>
    <s v="11.2.5.8.1"/>
    <s v="2 - Serious"/>
    <s v="Blind;Low Vision;Mobility"/>
    <s v="Touch target"/>
    <m/>
    <s v="[195,225][297,271]"/>
    <s v="https://drive.google.com/file/d/1tGNXS9JutSiJpzR7Y1Uz7yG3XhRp4Fqx/view?usp=drive_link"/>
    <s v="Pubblico Informative privacy.txt"/>
    <s v="#41"/>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25)_x000a_S010 Profilo_x000a_Requisito: WCAG 2.5.8_x000a_Disabilità afflitte: Blind;Low Vision;Mobility_x000a_Impatto Utente: 2 - Serious_x000a__x000a_Descrizione: Touch target - _x000a__x000a_Esempio di violazione individuata sull'oggetto: _x000a_ - https://drive.google.com/file/d/1tGNXS9JutSiJpzR7Y1Uz7yG3XhRp4Fqx/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26"/>
    <s v="(#AAD626)"/>
    <s v="Android"/>
    <s v="AA"/>
    <s v="2.5.8"/>
    <s v="11.2.5.8.1"/>
    <s v="2 - Serious"/>
    <s v="Blind;Low Vision;Mobility"/>
    <s v="Touch target"/>
    <m/>
    <s v="[341,225][486,271]"/>
    <s v="https://drive.google.com/file/d/1tGNXS9JutSiJpzR7Y1Uz7yG3XhRp4Fqx/view?usp=drive_link"/>
    <s v="Pubblico Informative privacy.txt"/>
    <s v="#41"/>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26)_x000a_S010 Profilo_x000a_Requisito: WCAG 2.5.8_x000a_Disabilità afflitte: Blind;Low Vision;Mobility_x000a_Impatto Utente: 2 - Serious_x000a__x000a_Descrizione: Touch target - _x000a__x000a_Esempio di violazione individuata sull'oggetto: _x000a_ - https://drive.google.com/file/d/1tGNXS9JutSiJpzR7Y1Uz7yG3XhRp4Fqx/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27"/>
    <s v="(#AAD627)"/>
    <s v="Android"/>
    <s v="AA"/>
    <s v="2.5.8"/>
    <s v="11.2.5.8.1"/>
    <s v="2 - Serious"/>
    <s v="Blind;Low Vision;Mobility"/>
    <s v="Touch target"/>
    <m/>
    <s v="[528,225][613,271]"/>
    <s v="https://drive.google.com/file/d/1tGNXS9JutSiJpzR7Y1Uz7yG3XhRp4Fqx/view?usp=drive_link"/>
    <s v="Pubblico Informative privacy.txt"/>
    <s v="#41"/>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27)_x000a_S010 Profilo_x000a_Requisito: WCAG 2.5.8_x000a_Disabilità afflitte: Blind;Low Vision;Mobility_x000a_Impatto Utente: 2 - Serious_x000a__x000a_Descrizione: Touch target - _x000a__x000a_Esempio di violazione individuata sull'oggetto: _x000a_ - https://drive.google.com/file/d/1tGNXS9JutSiJpzR7Y1Uz7yG3XhRp4Fqx/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28"/>
    <s v="(#AAD628)"/>
    <s v="Android"/>
    <s v="AA"/>
    <s v="2.5.8"/>
    <s v="11.2.5.8.1"/>
    <s v="2 - Serious"/>
    <s v="Blind;Low Vision;Mobility"/>
    <s v="Touch target"/>
    <m/>
    <s v="[654,225][781,271]"/>
    <s v="https://drive.google.com/file/d/1tGNXS9JutSiJpzR7Y1Uz7yG3XhRp4Fqx/view?usp=drive_link"/>
    <s v="Pubblico Informative privacy.txt"/>
    <s v="#41"/>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28)_x000a_S010 Profilo_x000a_Requisito: WCAG 2.5.8_x000a_Disabilità afflitte: Blind;Low Vision;Mobility_x000a_Impatto Utente: 2 - Serious_x000a__x000a_Descrizione: Touch target - _x000a__x000a_Esempio di violazione individuata sull'oggetto: _x000a_ - https://drive.google.com/file/d/1tGNXS9JutSiJpzR7Y1Uz7yG3XhRp4Fqx/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29"/>
    <s v="(#AAD629)"/>
    <s v="Android"/>
    <s v="AA"/>
    <s v="2.5.8"/>
    <s v="11.2.5.8.1"/>
    <s v="2 - Serious"/>
    <s v="Blind;Low Vision;Mobility"/>
    <s v="Touch target"/>
    <m/>
    <s v="[822,225][918,271]"/>
    <s v="https://drive.google.com/file/d/1tGNXS9JutSiJpzR7Y1Uz7yG3XhRp4Fqx/view?usp=drive_link"/>
    <s v="Pubblico Informative privacy.txt"/>
    <s v="#41"/>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29)_x000a_S010 Profilo_x000a_Requisito: WCAG 2.5.8_x000a_Disabilità afflitte: Blind;Low Vision;Mobility_x000a_Impatto Utente: 2 - Serious_x000a__x000a_Descrizione: Touch target - _x000a__x000a_Esempio di violazione individuata sull'oggetto: _x000a_ - https://drive.google.com/file/d/1tGNXS9JutSiJpzR7Y1Uz7yG3XhRp4Fqx/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30"/>
    <s v="(#AAD630)"/>
    <s v="Android"/>
    <s v="AA"/>
    <s v="2.5.8"/>
    <s v="11.2.5.8.1"/>
    <s v="2 - Serious"/>
    <s v="Blind;Low Vision;Mobility"/>
    <s v="Touch target"/>
    <m/>
    <s v="[418,546][676,607]"/>
    <s v="https://drive.google.com/file/d/1tGNXS9JutSiJpzR7Y1Uz7yG3XhRp4Fqx/view?usp=drive_link"/>
    <s v="Pubblico Informative privacy.txt"/>
    <s v="#41"/>
    <s v="Accessibility Scanner"/>
    <m/>
    <s v="https://support.google.com/accessibility/android/answer/7101858?sjid=12879261749095892834-EU"/>
    <s v="Aumenta le dimensioni minime degli elementi cliccabili o aggiungi padding/click area extra invisibile per raggiungere la dimensione minima."/>
    <n v="1"/>
    <s v="S010 Profilo"/>
    <m/>
    <s v="2 - Serious"/>
    <s v="APP INDABOX ANDROID - 11.2.5.8.1 Dimensione dell'obiettivo (minimo) - S010 Profilo"/>
    <s v="APP INDABOX ANDROID - 11.2.5.8.1 Dimensione dell'obiettivo (minimo) - S010 Profilo (#AAD630)_x000a_S010 Profilo_x000a_Requisito: WCAG 2.5.8_x000a_Disabilità afflitte: Blind;Low Vision;Mobility_x000a_Impatto Utente: 2 - Serious_x000a__x000a_Descrizione: Touch target - _x000a__x000a_Esempio di violazione individuata sull'oggetto: _x000a_ - https://drive.google.com/file/d/1tGNXS9JutSiJpzR7Y1Uz7yG3XhRp4Fqx/view?usp=drive_link con selettore: _x000a_[418,546][676,607]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31"/>
    <s v="(#AAD631)"/>
    <s v="Android"/>
    <s v="AA"/>
    <s v="2.5.8"/>
    <s v="11.2.5.8.1"/>
    <s v="2 - Serious"/>
    <s v="Blind;Low Vision;Mobility"/>
    <s v="Touch target"/>
    <m/>
    <s v="[803,546][981,667]"/>
    <s v="https://drive.google.com/file/d/1tGNXS9JutSiJpzR7Y1Uz7yG3XhRp4Fqx/view?usp=drive_link"/>
    <s v="Pubblico Informative privacy.txt"/>
    <s v="#41"/>
    <s v="Accessibility Scanner"/>
    <m/>
    <s v="https://support.google.com/accessibility/android/answer/7101858?sjid=12879261749095892834-EU"/>
    <s v="Aumenta le dimensioni minime degli elementi cliccabili o aggiungi padding/click area extra invisibile per raggiungere la dimensione minima."/>
    <n v="1"/>
    <s v="S010 Profilo"/>
    <m/>
    <s v="2 - Serious"/>
    <s v="APP INDABOX ANDROID - 11.2.5.8.1 Dimensione dell'obiettivo (minimo) - S010 Profilo"/>
    <s v="APP INDABOX ANDROID - 11.2.5.8.1 Dimensione dell'obiettivo (minimo) - S010 Profilo (#AAD631)_x000a_S010 Profilo_x000a_Requisito: WCAG 2.5.8_x000a_Disabilità afflitte: Blind;Low Vision;Mobility_x000a_Impatto Utente: 2 - Serious_x000a__x000a_Descrizione: Touch target - _x000a__x000a_Esempio di violazione individuata sull'oggetto: _x000a_ - https://drive.google.com/file/d/1tGNXS9JutSiJpzR7Y1Uz7yG3XhRp4Fqx/view?usp=drive_link con selettore: _x000a_[803,546][981,667]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32"/>
    <s v="(#AAD632)"/>
    <s v="Android"/>
    <s v="AA"/>
    <s v="2.5.8"/>
    <s v="11.2.5.8.1"/>
    <s v="2 - Serious"/>
    <s v="Blind;Low Vision;Mobility"/>
    <s v="Touch target"/>
    <m/>
    <s v="[451,698][643,758]"/>
    <s v="https://drive.google.com/file/d/1tGNXS9JutSiJpzR7Y1Uz7yG3XhRp4Fqx/view?usp=drive_link"/>
    <s v="Pubblico Informative privacy.txt"/>
    <s v="#41"/>
    <s v="Accessibility Scanner"/>
    <m/>
    <s v="https://support.google.com/accessibility/android/answer/7101858?sjid=12879261749095892834-EU"/>
    <s v="Aumenta le dimensioni minime degli elementi cliccabili o aggiungi padding/click area extra invisibile per raggiungere la dimensione minima."/>
    <n v="1"/>
    <s v="S010 Profilo"/>
    <m/>
    <s v="2 - Serious"/>
    <s v="APP INDABOX ANDROID - 11.2.5.8.1 Dimensione dell'obiettivo (minimo) - S010 Profilo"/>
    <s v="APP INDABOX ANDROID - 11.2.5.8.1 Dimensione dell'obiettivo (minimo) - S010 Profilo (#AAD632)_x000a_S010 Profilo_x000a_Requisito: WCAG 2.5.8_x000a_Disabilità afflitte: Blind;Low Vision;Mobility_x000a_Impatto Utente: 2 - Serious_x000a__x000a_Descrizione: Touch target - _x000a__x000a_Esempio di violazione individuata sull'oggetto: _x000a_ - https://drive.google.com/file/d/1tGNXS9JutSiJpzR7Y1Uz7yG3XhRp4Fqx/view?usp=drive_link con selettore: _x000a_[451,698][643,75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33"/>
    <s v="(#AAD633)"/>
    <s v="Android"/>
    <s v="AA"/>
    <s v="2.5.8"/>
    <s v="11.2.5.8.1"/>
    <s v="2 - Serious"/>
    <s v="Blind;Low Vision;Mobility"/>
    <s v="Touch target"/>
    <m/>
    <s v="[93,849][308,970]"/>
    <s v="https://drive.google.com/file/d/1tGNXS9JutSiJpzR7Y1Uz7yG3XhRp4Fqx/view?usp=drive_link"/>
    <s v="Pubblico Informative privacy.txt"/>
    <s v="#41"/>
    <s v="Accessibility Scanner"/>
    <m/>
    <s v="https://support.google.com/accessibility/android/answer/7101858?sjid=12879261749095892834-EU"/>
    <s v="Aumenta le dimensioni minime degli elementi cliccabili o aggiungi padding/click area extra invisibile per raggiungere la dimensione minima."/>
    <n v="1"/>
    <s v="S010 Profilo"/>
    <m/>
    <s v="2 - Serious"/>
    <s v="APP INDABOX ANDROID - 11.2.5.8.1 Dimensione dell'obiettivo (minimo) - S010 Profilo"/>
    <s v="APP INDABOX ANDROID - 11.2.5.8.1 Dimensione dell'obiettivo (minimo) - S010 Profilo (#AAD633)_x000a_S010 Profilo_x000a_Requisito: WCAG 2.5.8_x000a_Disabilità afflitte: Blind;Low Vision;Mobility_x000a_Impatto Utente: 2 - Serious_x000a__x000a_Descrizione: Touch target - _x000a__x000a_Esempio di violazione individuata sull'oggetto: _x000a_ - https://drive.google.com/file/d/1tGNXS9JutSiJpzR7Y1Uz7yG3XhRp4Fqx/view?usp=drive_link con selettore: _x000a_[93,849][308,97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34"/>
    <s v="(#AAD634)"/>
    <s v="Android"/>
    <s v="AA"/>
    <s v="2.5.8"/>
    <s v="11.2.5.8.1"/>
    <s v="2 - Serious"/>
    <s v="Blind;Low Vision;Mobility"/>
    <s v="Touch target"/>
    <m/>
    <s v="[451,849][643,970]"/>
    <s v="https://drive.google.com/file/d/1tGNXS9JutSiJpzR7Y1Uz7yG3XhRp4Fqx/view?usp=drive_link"/>
    <s v="Pubblico Informative privacy.txt"/>
    <s v="#41"/>
    <s v="Accessibility Scanner"/>
    <m/>
    <s v="https://support.google.com/accessibility/android/answer/7101858?sjid=12879261749095892834-EU"/>
    <s v="Aumenta le dimensioni minime degli elementi cliccabili o aggiungi padding/click area extra invisibile per raggiungere la dimensione minima."/>
    <n v="1"/>
    <s v="S010 Profilo"/>
    <m/>
    <s v="2 - Serious"/>
    <s v="APP INDABOX ANDROID - 11.2.5.8.1 Dimensione dell'obiettivo (minimo) - S010 Profilo"/>
    <s v="APP INDABOX ANDROID - 11.2.5.8.1 Dimensione dell'obiettivo (minimo) - S010 Profilo (#AAD634)_x000a_S010 Profilo_x000a_Requisito: WCAG 2.5.8_x000a_Disabilità afflitte: Blind;Low Vision;Mobility_x000a_Impatto Utente: 2 - Serious_x000a__x000a_Descrizione: Touch target - _x000a__x000a_Esempio di violazione individuata sull'oggetto: _x000a_ - https://drive.google.com/file/d/1tGNXS9JutSiJpzR7Y1Uz7yG3XhRp4Fqx/view?usp=drive_link con selettore: _x000a_[451,849][643,97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35"/>
    <s v="(#AAD635)"/>
    <s v="Android"/>
    <s v="AA"/>
    <s v="2.5.8"/>
    <s v="11.2.5.8.1"/>
    <s v="2 - Serious"/>
    <s v="Blind;Low Vision;Mobility"/>
    <s v="Touch target"/>
    <m/>
    <s v="[60,1000][343,1121]"/>
    <s v="https://drive.google.com/file/d/1tGNXS9JutSiJpzR7Y1Uz7yG3XhRp4Fqx/view?usp=drive_link"/>
    <s v="Pubblico Informative privacy.txt"/>
    <s v="#41"/>
    <s v="Accessibility Scanner"/>
    <m/>
    <s v="https://support.google.com/accessibility/android/answer/7101858?sjid=12879261749095892834-EU"/>
    <s v="Aumenta le dimensioni minime degli elementi cliccabili o aggiungi padding/click area extra invisibile per raggiungere la dimensione minima."/>
    <n v="1"/>
    <s v="S010 Profilo"/>
    <m/>
    <s v="2 - Serious"/>
    <s v="APP INDABOX ANDROID - 11.2.5.8.1 Dimensione dell'obiettivo (minimo) - S010 Profilo"/>
    <s v="APP INDABOX ANDROID - 11.2.5.8.1 Dimensione dell'obiettivo (minimo) - S010 Profilo (#AAD635)_x000a_S010 Profilo_x000a_Requisito: WCAG 2.5.8_x000a_Disabilità afflitte: Blind;Low Vision;Mobility_x000a_Impatto Utente: 2 - Serious_x000a__x000a_Descrizione: Touch target - _x000a__x000a_Esempio di violazione individuata sull'oggetto: _x000a_ - https://drive.google.com/file/d/1tGNXS9JutSiJpzR7Y1Uz7yG3XhRp4Fqx/view?usp=drive_link con selettore: _x000a_[60,1000][343,112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6"/>
    <s v="S010 Profilo"/>
    <s v="AAD636"/>
    <s v="(#AAD636)"/>
    <s v="Android"/>
    <s v="AA"/>
    <s v="1.4.3"/>
    <s v="11.1.4.3.1"/>
    <s v="2 - Serious"/>
    <s v="Colorblindness;Low Vision"/>
    <s v="Contrasto del testo"/>
    <m/>
    <s v="[19,480][1061,590]"/>
    <s v="https://drive.google.com/file/d/1bsKvxulzV1GfqslNBziJls-uMKhH6Hr_/view?usp=drive_link"/>
    <s v="pubblico La Stampa Mettersi in proprio.txt"/>
    <s v="#42"/>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3"/>
    <s v="S010 Profilo"/>
    <m/>
    <s v="2 - Serious"/>
    <s v="APP INDABOX ANDROID - 11.1.4.3.1 Contrasto (minimo) - S010 Profilo"/>
    <s v="APP INDABOX ANDROID - 11.1.4.3.1 Contrasto (minimo) - S010 Profilo (#AAD636)_x000a_S010 Profilo_x000a_Requisito: WCAG 1.4.3_x000a_Disabilità afflitte: Colorblindness;Low Vision_x000a_Impatto Utente: 2 - Serious_x000a__x000a_Descrizione: Contrasto del testo - _x000a__x000a_Esempio di violazione individuata sull'oggetto: _x000a_ - https://drive.google.com/file/d/1bsKvxulzV1GfqslNBziJls-uMKhH6Hr_/view?usp=drive_link con selettore: _x000a_[19,480][1061,59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bsKvxulzV1GfqslNBziJls-uMKhH6Hr_/view?usp=drive_link con selettore: [19,480][1061,590]"/>
    <s v="5154: "/>
    <s v="5154: Usa colori con un contrasto minimo di 4.5:1 per il testo normale e 3:1 per il testo grande. Controlla con strumenti come WebAIM o il contrast checker di Material Design."/>
    <m/>
  </r>
  <r>
    <x v="17"/>
    <s v="S010 Profilo"/>
    <s v="AAD637"/>
    <s v="(#AAD637)"/>
    <s v="Android"/>
    <s v="AA"/>
    <s v="2.5.8"/>
    <s v="11.2.5.8.1"/>
    <s v="2 - Serious"/>
    <s v="Blind;Low Vision;Mobility"/>
    <s v="Touch target"/>
    <m/>
    <s v="[836,139][1028,181]"/>
    <s v="https://drive.google.com/file/d/1bsKvxulzV1GfqslNBziJls-uMKhH6Hr_/view?usp=drive_link"/>
    <s v="pubblico La Stampa Mettersi in proprio.txt"/>
    <s v="#42"/>
    <s v="Accessibility Scanner"/>
    <m/>
    <s v="https://support.google.com/accessibility/android/answer/7101858?sjid=12879261749095892834-EU"/>
    <s v="Aumenta le dimensioni minime degli elementi cliccabili o aggiungi padding/click area extra invisibile per raggiungere la dimensione minima."/>
    <n v="15"/>
    <s v="S010 Profilo"/>
    <m/>
    <s v="2 - Serious"/>
    <s v="APP INDABOX ANDROID - 11.2.5.8.1 Dimensione dell'obiettivo (minimo) - S010 Profilo"/>
    <s v="APP INDABOX ANDROID - 11.2.5.8.1 Dimensione dell'obiettivo (minimo) - S010 Profilo (#AAD637)_x000a_S010 Profilo_x000a_Requisito: WCAG 2.5.8_x000a_Disabilità afflitte: Blind;Low Vision;Mobility_x000a_Impatto Utente: 2 - Serious_x000a__x000a_Descrizione: Touch target - _x000a__x000a_Esempio di violazione individuata sull'oggetto: _x000a_ - https://drive.google.com/file/d/1bsKvxulzV1GfqslNBziJls-uMKhH6Hr_/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38"/>
    <s v="(#AAD638)"/>
    <s v="Android"/>
    <s v="AA"/>
    <s v="2.5.8"/>
    <s v="11.2.5.8.1"/>
    <s v="2 - Serious"/>
    <s v="Blind;Low Vision;Mobility"/>
    <s v="Touch target"/>
    <m/>
    <s v="[195,225][297,271]"/>
    <s v="https://drive.google.com/file/d/1bsKvxulzV1GfqslNBziJls-uMKhH6Hr_/view?usp=drive_link"/>
    <s v="pubblico La Stampa Mettersi in proprio.txt"/>
    <s v="#42"/>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38)_x000a_S010 Profilo_x000a_Requisito: WCAG 2.5.8_x000a_Disabilità afflitte: Blind;Low Vision;Mobility_x000a_Impatto Utente: 2 - Serious_x000a__x000a_Descrizione: Touch target - _x000a__x000a_Esempio di violazione individuata sull'oggetto: _x000a_ - https://drive.google.com/file/d/1bsKvxulzV1GfqslNBziJls-uMKhH6Hr_/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39"/>
    <s v="(#AAD639)"/>
    <s v="Android"/>
    <s v="AA"/>
    <s v="2.5.8"/>
    <s v="11.2.5.8.1"/>
    <s v="2 - Serious"/>
    <s v="Blind;Low Vision;Mobility"/>
    <s v="Touch target"/>
    <m/>
    <s v="[341,225][486,271]"/>
    <s v="https://drive.google.com/file/d/1bsKvxulzV1GfqslNBziJls-uMKhH6Hr_/view?usp=drive_link"/>
    <s v="pubblico La Stampa Mettersi in proprio.txt"/>
    <s v="#42"/>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39)_x000a_S010 Profilo_x000a_Requisito: WCAG 2.5.8_x000a_Disabilità afflitte: Blind;Low Vision;Mobility_x000a_Impatto Utente: 2 - Serious_x000a__x000a_Descrizione: Touch target - _x000a__x000a_Esempio di violazione individuata sull'oggetto: _x000a_ - https://drive.google.com/file/d/1bsKvxulzV1GfqslNBziJls-uMKhH6Hr_/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40"/>
    <s v="(#AAD640)"/>
    <s v="Android"/>
    <s v="AA"/>
    <s v="2.5.8"/>
    <s v="11.2.5.8.1"/>
    <s v="2 - Serious"/>
    <s v="Blind;Low Vision;Mobility"/>
    <s v="Touch target"/>
    <m/>
    <s v="[528,225][613,271]"/>
    <s v="https://drive.google.com/file/d/1bsKvxulzV1GfqslNBziJls-uMKhH6Hr_/view?usp=drive_link"/>
    <s v="pubblico La Stampa Mettersi in proprio.txt"/>
    <s v="#42"/>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40)_x000a_S010 Profilo_x000a_Requisito: WCAG 2.5.8_x000a_Disabilità afflitte: Blind;Low Vision;Mobility_x000a_Impatto Utente: 2 - Serious_x000a__x000a_Descrizione: Touch target - _x000a__x000a_Esempio di violazione individuata sull'oggetto: _x000a_ - https://drive.google.com/file/d/1bsKvxulzV1GfqslNBziJls-uMKhH6Hr_/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41"/>
    <s v="(#AAD641)"/>
    <s v="Android"/>
    <s v="AA"/>
    <s v="2.5.8"/>
    <s v="11.2.5.8.1"/>
    <s v="2 - Serious"/>
    <s v="Blind;Low Vision;Mobility"/>
    <s v="Touch target"/>
    <m/>
    <s v="[654,225][781,271]"/>
    <s v="https://drive.google.com/file/d/1bsKvxulzV1GfqslNBziJls-uMKhH6Hr_/view?usp=drive_link"/>
    <s v="pubblico La Stampa Mettersi in proprio.txt"/>
    <s v="#42"/>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41)_x000a_S010 Profilo_x000a_Requisito: WCAG 2.5.8_x000a_Disabilità afflitte: Blind;Low Vision;Mobility_x000a_Impatto Utente: 2 - Serious_x000a__x000a_Descrizione: Touch target - _x000a__x000a_Esempio di violazione individuata sull'oggetto: _x000a_ - https://drive.google.com/file/d/1bsKvxulzV1GfqslNBziJls-uMKhH6Hr_/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42"/>
    <s v="(#AAD642)"/>
    <s v="Android"/>
    <s v="AA"/>
    <s v="2.5.8"/>
    <s v="11.2.5.8.1"/>
    <s v="2 - Serious"/>
    <s v="Blind;Low Vision;Mobility"/>
    <s v="Touch target"/>
    <m/>
    <s v="[822,225][918,271]"/>
    <s v="https://drive.google.com/file/d/1bsKvxulzV1GfqslNBziJls-uMKhH6Hr_/view?usp=drive_link"/>
    <s v="pubblico La Stampa Mettersi in proprio.txt"/>
    <s v="#42"/>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42)_x000a_S010 Profilo_x000a_Requisito: WCAG 2.5.8_x000a_Disabilità afflitte: Blind;Low Vision;Mobility_x000a_Impatto Utente: 2 - Serious_x000a__x000a_Descrizione: Touch target - _x000a__x000a_Esempio di violazione individuata sull'oggetto: _x000a_ - https://drive.google.com/file/d/1bsKvxulzV1GfqslNBziJls-uMKhH6Hr_/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6"/>
    <s v="S010 Profilo"/>
    <s v="AAD643"/>
    <s v="(#AAD643)"/>
    <s v="Android"/>
    <s v="AA"/>
    <s v="1.4.3"/>
    <s v="11.1.4.3.1"/>
    <s v="2 - Serious"/>
    <s v="Colorblindness;Low Vision"/>
    <s v="Contrasto del testo"/>
    <m/>
    <s v="[19,447][1061,516]"/>
    <s v="https://drive.google.com/file/d/1n_m36Sb4VMa68JPg5VQY6uEWph2RJKck/view?usp=drive_link"/>
    <s v="Pubblico Rassegna stampa.txt"/>
    <s v="#4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10 Profilo"/>
    <m/>
    <s v="2 - Serious"/>
    <s v="APP INDABOX ANDROID - 11.1.4.3.1 Contrasto (minimo) - S010 Profilo"/>
    <s v="APP INDABOX ANDROID - 11.1.4.3.1 Contrasto (minimo) - S010 Profilo (#AAD643)_x000a_S010 Profilo_x000a_Requisito: WCAG 1.4.3_x000a_Disabilità afflitte: Colorblindness;Low Vision_x000a_Impatto Utente: 2 - Serious_x000a__x000a_Descrizione: Contrasto del testo - _x000a__x000a_Esempio di violazione individuata sull'oggetto: _x000a_ - https://drive.google.com/file/d/1n_m36Sb4VMa68JPg5VQY6uEWph2RJKck/view?usp=drive_link con selettore: _x000a_[19,447][1061,51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n_m36Sb4VMa68JPg5VQY6uEWph2RJKck/view?usp=drive_link con selettore: [19,447][1061,516]"/>
    <s v="5154: "/>
    <s v="5154: Usa colori con un contrasto minimo di 4.5:1 per il testo normale e 3:1 per il testo grande. Controlla con strumenti come WebAIM o il contrast checker di Material Design."/>
    <m/>
  </r>
  <r>
    <x v="16"/>
    <s v="S010 Profilo"/>
    <s v="AAD644"/>
    <s v="(#AAD644)"/>
    <s v="Android"/>
    <s v="AA"/>
    <s v="1.4.3"/>
    <s v="11.1.4.3.1"/>
    <s v="2 - Serious"/>
    <s v="Colorblindness;Low Vision"/>
    <s v="Contrasto del testo"/>
    <m/>
    <s v="[825,640][1028,709]"/>
    <s v="https://drive.google.com/file/d/1n_m36Sb4VMa68JPg5VQY6uEWph2RJKck/view?usp=drive_link"/>
    <s v="Pubblico Rassegna stampa.txt"/>
    <s v="#4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10 Profilo"/>
    <m/>
    <s v="2 - Serious"/>
    <s v="APP INDABOX ANDROID - 11.1.4.3.1 Contrasto (minimo) - S010 Profilo"/>
    <s v="APP INDABOX ANDROID - 11.1.4.3.1 Contrasto (minimo) - S010 Profilo (#AAD644)_x000a_S010 Profilo_x000a_Requisito: WCAG 1.4.3_x000a_Disabilità afflitte: Colorblindness;Low Vision_x000a_Impatto Utente: 2 - Serious_x000a__x000a_Descrizione: Contrasto del testo - _x000a__x000a_Esempio di violazione individuata sull'oggetto: _x000a_ - https://drive.google.com/file/d/1n_m36Sb4VMa68JPg5VQY6uEWph2RJKck/view?usp=drive_link con selettore: _x000a_[825,640][1028,70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n_m36Sb4VMa68JPg5VQY6uEWph2RJKck/view?usp=drive_link con selettore: [825,640][1028,709]"/>
    <s v="5154: "/>
    <s v="5154: Usa colori con un contrasto minimo di 4.5:1 per il testo normale e 3:1 per il testo grande. Controlla con strumenti come WebAIM o il contrast checker di Material Design."/>
    <m/>
  </r>
  <r>
    <x v="16"/>
    <s v="S010 Profilo"/>
    <s v="AAD645"/>
    <s v="(#AAD645)"/>
    <s v="Android"/>
    <s v="AA"/>
    <s v="1.4.3"/>
    <s v="11.1.4.3.1"/>
    <s v="2 - Serious"/>
    <s v="Colorblindness;Low Vision"/>
    <s v="Contrasto del testo"/>
    <m/>
    <s v="[19,893][1009,1003]"/>
    <s v="https://drive.google.com/file/d/1n_m36Sb4VMa68JPg5VQY6uEWph2RJKck/view?usp=drive_link"/>
    <s v="Pubblico Rassegna stampa.txt"/>
    <s v="#4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10 Profilo"/>
    <m/>
    <s v="2 - Serious"/>
    <s v="APP INDABOX ANDROID - 11.1.4.3.1 Contrasto (minimo) - S010 Profilo"/>
    <s v="APP INDABOX ANDROID - 11.1.4.3.1 Contrasto (minimo) - S010 Profilo (#AAD645)_x000a_S010 Profilo_x000a_Requisito: WCAG 1.4.3_x000a_Disabilità afflitte: Colorblindness;Low Vision_x000a_Impatto Utente: 2 - Serious_x000a__x000a_Descrizione: Contrasto del testo - _x000a__x000a_Esempio di violazione individuata sull'oggetto: _x000a_ - https://drive.google.com/file/d/1n_m36Sb4VMa68JPg5VQY6uEWph2RJKck/view?usp=drive_link con selettore: _x000a_[19,893][1009,1003]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n_m36Sb4VMa68JPg5VQY6uEWph2RJKck/view?usp=drive_link con selettore: [19,893][1009,1003]"/>
    <s v="5154: "/>
    <s v="5154: Usa colori con un contrasto minimo di 4.5:1 per il testo normale e 3:1 per il testo grande. Controlla con strumenti come WebAIM o il contrast checker di Material Design."/>
    <m/>
  </r>
  <r>
    <x v="16"/>
    <s v="S010 Profilo"/>
    <s v="AAD646"/>
    <s v="(#AAD646)"/>
    <s v="Android"/>
    <s v="AA"/>
    <s v="1.4.3"/>
    <s v="11.1.4.3.1"/>
    <s v="2 - Serious"/>
    <s v="Colorblindness;Low Vision"/>
    <s v="Contrasto del testo"/>
    <m/>
    <s v="[825,1140][1028,1209]"/>
    <s v="https://drive.google.com/file/d/1n_m36Sb4VMa68JPg5VQY6uEWph2RJKck/view?usp=drive_link"/>
    <s v="Pubblico Rassegna stampa.txt"/>
    <s v="#4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10 Profilo"/>
    <m/>
    <s v="2 - Serious"/>
    <s v="APP INDABOX ANDROID - 11.1.4.3.1 Contrasto (minimo) - S010 Profilo"/>
    <s v="APP INDABOX ANDROID - 11.1.4.3.1 Contrasto (minimo) - S010 Profilo (#AAD646)_x000a_S010 Profilo_x000a_Requisito: WCAG 1.4.3_x000a_Disabilità afflitte: Colorblindness;Low Vision_x000a_Impatto Utente: 2 - Serious_x000a__x000a_Descrizione: Contrasto del testo - _x000a__x000a_Esempio di violazione individuata sull'oggetto: _x000a_ - https://drive.google.com/file/d/1n_m36Sb4VMa68JPg5VQY6uEWph2RJKck/view?usp=drive_link con selettore: _x000a_[825,1140][1028,1209]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n_m36Sb4VMa68JPg5VQY6uEWph2RJKck/view?usp=drive_link con selettore: [825,1140][1028,1209]"/>
    <s v="5154: "/>
    <s v="5154: Usa colori con un contrasto minimo di 4.5:1 per il testo normale e 3:1 per il testo grande. Controlla con strumenti come WebAIM o il contrast checker di Material Design."/>
    <m/>
  </r>
  <r>
    <x v="16"/>
    <s v="S010 Profilo"/>
    <s v="AAD647"/>
    <s v="(#AAD647)"/>
    <s v="Android"/>
    <s v="AA"/>
    <s v="1.4.3"/>
    <s v="11.1.4.3.1"/>
    <s v="2 - Serious"/>
    <s v="Colorblindness;Low Vision"/>
    <s v="Contrasto del testo"/>
    <m/>
    <s v="[19,1440][1009,1498]"/>
    <s v="https://drive.google.com/file/d/1n_m36Sb4VMa68JPg5VQY6uEWph2RJKck/view?usp=drive_link"/>
    <s v="Pubblico Rassegna stampa.txt"/>
    <s v="#4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10 Profilo"/>
    <m/>
    <s v="2 - Serious"/>
    <s v="APP INDABOX ANDROID - 11.1.4.3.1 Contrasto (minimo) - S010 Profilo"/>
    <s v="APP INDABOX ANDROID - 11.1.4.3.1 Contrasto (minimo) - S010 Profilo (#AAD647)_x000a_S010 Profilo_x000a_Requisito: WCAG 1.4.3_x000a_Disabilità afflitte: Colorblindness;Low Vision_x000a_Impatto Utente: 2 - Serious_x000a__x000a_Descrizione: Contrasto del testo - _x000a__x000a_Esempio di violazione individuata sull'oggetto: _x000a_ - https://drive.google.com/file/d/1n_m36Sb4VMa68JPg5VQY6uEWph2RJKck/view?usp=drive_link con selettore: _x000a_[19,1440][1009,149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n_m36Sb4VMa68JPg5VQY6uEWph2RJKck/view?usp=drive_link con selettore: [19,1440][1009,1498]"/>
    <s v="5154: "/>
    <s v="5154: Usa colori con un contrasto minimo di 4.5:1 per il testo normale e 3:1 per il testo grande. Controlla con strumenti come WebAIM o il contrast checker di Material Design."/>
    <m/>
  </r>
  <r>
    <x v="16"/>
    <s v="S010 Profilo"/>
    <s v="AAD648"/>
    <s v="(#AAD648)"/>
    <s v="Android"/>
    <s v="AA"/>
    <s v="1.4.3"/>
    <s v="11.1.4.3.1"/>
    <s v="2 - Serious"/>
    <s v="Colorblindness;Low Vision"/>
    <s v="Contrasto del testo"/>
    <m/>
    <s v="[825,1635][1028,1704]"/>
    <s v="https://drive.google.com/file/d/1n_m36Sb4VMa68JPg5VQY6uEWph2RJKck/view?usp=drive_link"/>
    <s v="Pubblico Rassegna stampa.txt"/>
    <s v="#4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10 Profilo"/>
    <m/>
    <s v="2 - Serious"/>
    <s v="APP INDABOX ANDROID - 11.1.4.3.1 Contrasto (minimo) - S010 Profilo"/>
    <s v="APP INDABOX ANDROID - 11.1.4.3.1 Contrasto (minimo) - S010 Profilo (#AAD648)_x000a_S010 Profilo_x000a_Requisito: WCAG 1.4.3_x000a_Disabilità afflitte: Colorblindness;Low Vision_x000a_Impatto Utente: 2 - Serious_x000a__x000a_Descrizione: Contrasto del testo - _x000a__x000a_Esempio di violazione individuata sull'oggetto: _x000a_ - https://drive.google.com/file/d/1n_m36Sb4VMa68JPg5VQY6uEWph2RJKck/view?usp=drive_link con selettore: _x000a_[825,1635][1028,170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n_m36Sb4VMa68JPg5VQY6uEWph2RJKck/view?usp=drive_link con selettore: [825,1635][1028,1704]"/>
    <s v="5154: "/>
    <s v="5154: Usa colori con un contrasto minimo di 4.5:1 per il testo normale e 3:1 per il testo grande. Controlla con strumenti come WebAIM o il contrast checker di Material Design."/>
    <m/>
  </r>
  <r>
    <x v="16"/>
    <s v="S010 Profilo"/>
    <s v="AAD649"/>
    <s v="(#AAD649)"/>
    <s v="Android"/>
    <s v="AA"/>
    <s v="1.4.3"/>
    <s v="11.1.4.3.1"/>
    <s v="2 - Serious"/>
    <s v="Colorblindness;Low Vision"/>
    <s v="Contrasto del testo"/>
    <m/>
    <s v="[19,2078][1009,2188]"/>
    <s v="https://drive.google.com/file/d/1n_m36Sb4VMa68JPg5VQY6uEWph2RJKck/view?usp=drive_link"/>
    <s v="Pubblico Rassegna stampa.txt"/>
    <s v="#4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10 Profilo"/>
    <m/>
    <s v="2 - Serious"/>
    <s v="APP INDABOX ANDROID - 11.1.4.3.1 Contrasto (minimo) - S010 Profilo"/>
    <s v="APP INDABOX ANDROID - 11.1.4.3.1 Contrasto (minimo) - S010 Profilo (#AAD649)_x000a_S010 Profilo_x000a_Requisito: WCAG 1.4.3_x000a_Disabilità afflitte: Colorblindness;Low Vision_x000a_Impatto Utente: 2 - Serious_x000a__x000a_Descrizione: Contrasto del testo - _x000a__x000a_Esempio di violazione individuata sull'oggetto: _x000a_ - https://drive.google.com/file/d/1n_m36Sb4VMa68JPg5VQY6uEWph2RJKck/view?usp=drive_link con selettore: _x000a_[19,2078][1009,2188]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n_m36Sb4VMa68JPg5VQY6uEWph2RJKck/view?usp=drive_link con selettore: [19,2078][1009,2188]"/>
    <s v="5154: "/>
    <s v="5154: Usa colori con un contrasto minimo di 4.5:1 per il testo normale e 3:1 per il testo grande. Controlla con strumenti come WebAIM o il contrast checker di Material Design."/>
    <m/>
  </r>
  <r>
    <x v="16"/>
    <s v="S010 Profilo"/>
    <s v="AAD650"/>
    <s v="(#AAD650)"/>
    <s v="Android"/>
    <s v="AA"/>
    <s v="1.4.3"/>
    <s v="11.1.4.3.1"/>
    <s v="2 - Serious"/>
    <s v="Colorblindness;Low Vision"/>
    <s v="Contrasto del testo"/>
    <m/>
    <s v="[825,2326][1028,2356]"/>
    <s v="https://drive.google.com/file/d/1n_m36Sb4VMa68JPg5VQY6uEWph2RJKck/view?usp=drive_link"/>
    <s v="Pubblico Rassegna stampa.txt"/>
    <s v="#43"/>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10 Profilo"/>
    <m/>
    <s v="2 - Serious"/>
    <s v="APP INDABOX ANDROID - 11.1.4.3.1 Contrasto (minimo) - S010 Profilo"/>
    <s v="APP INDABOX ANDROID - 11.1.4.3.1 Contrasto (minimo) - S010 Profilo (#AAD650)_x000a_S010 Profilo_x000a_Requisito: WCAG 1.4.3_x000a_Disabilità afflitte: Colorblindness;Low Vision_x000a_Impatto Utente: 2 - Serious_x000a__x000a_Descrizione: Contrasto del testo - _x000a__x000a_Esempio di violazione individuata sull'oggetto: _x000a_ - https://drive.google.com/file/d/1n_m36Sb4VMa68JPg5VQY6uEWph2RJKck/view?usp=drive_link con selettore: _x000a_[825,2326][1028,2356]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14): https://posteitaliane.sharepoint.com/:x:/r/teams/ACCESSIBILITRISULTATIVERIFICHETECNICHE/Shared%20Documents/TGPOSTE_APP/TGPOSTE_APP/LOG/Log.xlsx?d=w630300a71bd74143a1658fe5ab688bc4&amp;csf=1&amp;web=1&amp;e=Y9XHGL_x000a__x000a_Link al dettaglio requisito WCAG: "/>
    <m/>
    <m/>
    <m/>
    <m/>
    <x v="9"/>
    <m/>
    <m/>
    <s v="5154"/>
    <s v="5154: "/>
    <s v="5154: - https://drive.google.com/file/d/1n_m36Sb4VMa68JPg5VQY6uEWph2RJKck/view?usp=drive_link con selettore: [825,2326][1028,2356]"/>
    <s v="5154: "/>
    <s v="5154: Usa colori con un contrasto minimo di 4.5:1 per il testo normale e 3:1 per il testo grande. Controlla con strumenti come WebAIM o il contrast checker di Material Design."/>
    <m/>
  </r>
  <r>
    <x v="17"/>
    <s v="S010 Profilo"/>
    <s v="AAD651"/>
    <s v="(#AAD651)"/>
    <s v="Android"/>
    <s v="AA"/>
    <s v="2.5.8"/>
    <s v="11.2.5.8.1"/>
    <s v="2 - Serious"/>
    <s v="Blind;Low Vision;Mobility"/>
    <s v="Touch target"/>
    <m/>
    <s v="[836,139][1028,181]"/>
    <s v="https://drive.google.com/file/d/1n_m36Sb4VMa68JPg5VQY6uEWph2RJKck/view?usp=drive_link"/>
    <s v="Pubblico Rassegna stampa.txt"/>
    <s v="#43"/>
    <s v="Accessibility Scanner"/>
    <m/>
    <s v="https://support.google.com/accessibility/android/answer/7101858?sjid=12879261749095892834-EU"/>
    <s v="Aumenta le dimensioni minime degli elementi cliccabili o aggiungi padding/click area extra invisibile per raggiungere la dimensione minima."/>
    <n v="15"/>
    <s v="S010 Profilo"/>
    <m/>
    <s v="2 - Serious"/>
    <s v="APP INDABOX ANDROID - 11.2.5.8.1 Dimensione dell'obiettivo (minimo) - S010 Profilo"/>
    <s v="APP INDABOX ANDROID - 11.2.5.8.1 Dimensione dell'obiettivo (minimo) - S010 Profilo (#AAD651)_x000a_S010 Profilo_x000a_Requisito: WCAG 2.5.8_x000a_Disabilità afflitte: Blind;Low Vision;Mobility_x000a_Impatto Utente: 2 - Serious_x000a__x000a_Descrizione: Touch target - _x000a__x000a_Esempio di violazione individuata sull'oggetto: _x000a_ - https://drive.google.com/file/d/1n_m36Sb4VMa68JPg5VQY6uEWph2RJKck/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52"/>
    <s v="(#AAD652)"/>
    <s v="Android"/>
    <s v="AA"/>
    <s v="2.5.8"/>
    <s v="11.2.5.8.1"/>
    <s v="2 - Serious"/>
    <s v="Blind;Low Vision;Mobility"/>
    <s v="Touch target"/>
    <m/>
    <s v="[195,225][297,271]"/>
    <s v="https://drive.google.com/file/d/1n_m36Sb4VMa68JPg5VQY6uEWph2RJKck/view?usp=drive_link"/>
    <s v="Pubblico Rassegna stampa.txt"/>
    <s v="#43"/>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52)_x000a_S010 Profilo_x000a_Requisito: WCAG 2.5.8_x000a_Disabilità afflitte: Blind;Low Vision;Mobility_x000a_Impatto Utente: 2 - Serious_x000a__x000a_Descrizione: Touch target - _x000a__x000a_Esempio di violazione individuata sull'oggetto: _x000a_ - https://drive.google.com/file/d/1n_m36Sb4VMa68JPg5VQY6uEWph2RJKck/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53"/>
    <s v="(#AAD653)"/>
    <s v="Android"/>
    <s v="AA"/>
    <s v="2.5.8"/>
    <s v="11.2.5.8.1"/>
    <s v="2 - Serious"/>
    <s v="Blind;Low Vision;Mobility"/>
    <s v="Touch target"/>
    <m/>
    <s v="[341,225][486,271]"/>
    <s v="https://drive.google.com/file/d/1n_m36Sb4VMa68JPg5VQY6uEWph2RJKck/view?usp=drive_link"/>
    <s v="Pubblico Rassegna stampa.txt"/>
    <s v="#43"/>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53)_x000a_S010 Profilo_x000a_Requisito: WCAG 2.5.8_x000a_Disabilità afflitte: Blind;Low Vision;Mobility_x000a_Impatto Utente: 2 - Serious_x000a__x000a_Descrizione: Touch target - _x000a__x000a_Esempio di violazione individuata sull'oggetto: _x000a_ - https://drive.google.com/file/d/1n_m36Sb4VMa68JPg5VQY6uEWph2RJKck/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54"/>
    <s v="(#AAD654)"/>
    <s v="Android"/>
    <s v="AA"/>
    <s v="2.5.8"/>
    <s v="11.2.5.8.1"/>
    <s v="2 - Serious"/>
    <s v="Blind;Low Vision;Mobility"/>
    <s v="Touch target"/>
    <m/>
    <s v="[528,225][613,271]"/>
    <s v="https://drive.google.com/file/d/1n_m36Sb4VMa68JPg5VQY6uEWph2RJKck/view?usp=drive_link"/>
    <s v="Pubblico Rassegna stampa.txt"/>
    <s v="#43"/>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54)_x000a_S010 Profilo_x000a_Requisito: WCAG 2.5.8_x000a_Disabilità afflitte: Blind;Low Vision;Mobility_x000a_Impatto Utente: 2 - Serious_x000a__x000a_Descrizione: Touch target - _x000a__x000a_Esempio di violazione individuata sull'oggetto: _x000a_ - https://drive.google.com/file/d/1n_m36Sb4VMa68JPg5VQY6uEWph2RJKck/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55"/>
    <s v="(#AAD655)"/>
    <s v="Android"/>
    <s v="AA"/>
    <s v="2.5.8"/>
    <s v="11.2.5.8.1"/>
    <s v="2 - Serious"/>
    <s v="Blind;Low Vision;Mobility"/>
    <s v="Touch target"/>
    <m/>
    <s v="[654,225][781,271]"/>
    <s v="https://drive.google.com/file/d/1n_m36Sb4VMa68JPg5VQY6uEWph2RJKck/view?usp=drive_link"/>
    <s v="Pubblico Rassegna stampa.txt"/>
    <s v="#43"/>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55)_x000a_S010 Profilo_x000a_Requisito: WCAG 2.5.8_x000a_Disabilità afflitte: Blind;Low Vision;Mobility_x000a_Impatto Utente: 2 - Serious_x000a__x000a_Descrizione: Touch target - _x000a__x000a_Esempio di violazione individuata sull'oggetto: _x000a_ - https://drive.google.com/file/d/1n_m36Sb4VMa68JPg5VQY6uEWph2RJKck/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56"/>
    <s v="(#AAD656)"/>
    <s v="Android"/>
    <s v="AA"/>
    <s v="2.5.8"/>
    <s v="11.2.5.8.1"/>
    <s v="2 - Serious"/>
    <s v="Blind;Low Vision;Mobility"/>
    <s v="Touch target"/>
    <m/>
    <s v="[822,225][918,271]"/>
    <s v="https://drive.google.com/file/d/1n_m36Sb4VMa68JPg5VQY6uEWph2RJKck/view?usp=drive_link"/>
    <s v="Pubblico Rassegna stampa.txt"/>
    <s v="#43"/>
    <s v="Accessibility Scanner"/>
    <m/>
    <s v="https://support.google.com/accessibility/android/answer/7101858?sjid=12879261749095892834-EU"/>
    <s v="Aumenta le dimensioni minime degli elementi cliccabili o aggiungi padding/click area extra invisibile per raggiungere la dimensione minima."/>
    <n v="14"/>
    <s v="S010 Profilo"/>
    <m/>
    <s v="2 - Serious"/>
    <s v="APP INDABOX ANDROID - 11.2.5.8.1 Dimensione dell'obiettivo (minimo) - S010 Profilo"/>
    <s v="APP INDABOX ANDROID - 11.2.5.8.1 Dimensione dell'obiettivo (minimo) - S010 Profilo (#AAD656)_x000a_S010 Profilo_x000a_Requisito: WCAG 2.5.8_x000a_Disabilità afflitte: Blind;Low Vision;Mobility_x000a_Impatto Utente: 2 - Serious_x000a__x000a_Descrizione: Touch target - _x000a__x000a_Esempio di violazione individuata sull'oggetto: _x000a_ - https://drive.google.com/file/d/1n_m36Sb4VMa68JPg5VQY6uEWph2RJKck/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57"/>
    <s v="(#AAD657)"/>
    <s v="Android"/>
    <s v="AA"/>
    <s v="2.5.8"/>
    <s v="11.2.5.8.1"/>
    <s v="2 - Serious"/>
    <s v="Blind;Low Vision;Mobility"/>
    <s v="Touch target"/>
    <m/>
    <s v="[19,722][352,772]"/>
    <s v="https://drive.google.com/file/d/1n_m36Sb4VMa68JPg5VQY6uEWph2RJKck/view?usp=drive_link"/>
    <s v="Pubblico Rassegna stampa.txt"/>
    <s v="#43"/>
    <s v="Accessibility Scanner"/>
    <m/>
    <s v="https://support.google.com/accessibility/android/answer/7101858?sjid=12879261749095892834-EU"/>
    <s v="Aumenta le dimensioni minime degli elementi cliccabili o aggiungi padding/click area extra invisibile per raggiungere la dimensione minima."/>
    <n v="1"/>
    <s v="S010 Profilo"/>
    <m/>
    <s v="2 - Serious"/>
    <s v="APP INDABOX ANDROID - 11.2.5.8.1 Dimensione dell'obiettivo (minimo) - S010 Profilo"/>
    <s v="APP INDABOX ANDROID - 11.2.5.8.1 Dimensione dell'obiettivo (minimo) - S010 Profilo (#AAD657)_x000a_S010 Profilo_x000a_Requisito: WCAG 2.5.8_x000a_Disabilità afflitte: Blind;Low Vision;Mobility_x000a_Impatto Utente: 2 - Serious_x000a__x000a_Descrizione: Touch target - _x000a__x000a_Esempio di violazione individuata sull'oggetto: _x000a_ - https://drive.google.com/file/d/1n_m36Sb4VMa68JPg5VQY6uEWph2RJKck/view?usp=drive_link con selettore: _x000a_[19,722][352,77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58"/>
    <s v="(#AAD658)"/>
    <s v="Android"/>
    <s v="AA"/>
    <s v="2.5.8"/>
    <s v="11.2.5.8.1"/>
    <s v="2 - Serious"/>
    <s v="Blind;Low Vision;Mobility"/>
    <s v="Touch target"/>
    <m/>
    <s v="[19,786][1009,868]"/>
    <s v="https://drive.google.com/file/d/1n_m36Sb4VMa68JPg5VQY6uEWph2RJKck/view?usp=drive_link"/>
    <s v="Pubblico Rassegna stampa.txt"/>
    <s v="#43"/>
    <s v="Accessibility Scanner"/>
    <m/>
    <s v="https://support.google.com/accessibility/android/answer/7101858?sjid=12879261749095892834-EU"/>
    <s v="Aumenta le dimensioni minime degli elementi cliccabili o aggiungi padding/click area extra invisibile per raggiungere la dimensione minima."/>
    <n v="1"/>
    <s v="S010 Profilo"/>
    <m/>
    <s v="2 - Serious"/>
    <s v="APP INDABOX ANDROID - 11.2.5.8.1 Dimensione dell'obiettivo (minimo) - S010 Profilo"/>
    <s v="APP INDABOX ANDROID - 11.2.5.8.1 Dimensione dell'obiettivo (minimo) - S010 Profilo (#AAD658)_x000a_S010 Profilo_x000a_Requisito: WCAG 2.5.8_x000a_Disabilità afflitte: Blind;Low Vision;Mobility_x000a_Impatto Utente: 2 - Serious_x000a__x000a_Descrizione: Touch target - _x000a__x000a_Esempio di violazione individuata sull'oggetto: _x000a_ - https://drive.google.com/file/d/1n_m36Sb4VMa68JPg5VQY6uEWph2RJKck/view?usp=drive_link con selettore: _x000a_[19,786][1009,86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59"/>
    <s v="(#AAD659)"/>
    <s v="Android"/>
    <s v="AA"/>
    <s v="2.5.8"/>
    <s v="11.2.5.8.1"/>
    <s v="2 - Serious"/>
    <s v="Blind;Low Vision;Mobility"/>
    <s v="Touch target"/>
    <m/>
    <s v="[19,1223][352,1319]"/>
    <s v="https://drive.google.com/file/d/1n_m36Sb4VMa68JPg5VQY6uEWph2RJKck/view?usp=drive_link"/>
    <s v="Pubblico Rassegna stampa.txt"/>
    <s v="#43"/>
    <s v="Accessibility Scanner"/>
    <m/>
    <s v="https://support.google.com/accessibility/android/answer/7101858?sjid=12879261749095892834-EU"/>
    <s v="Aumenta le dimensioni minime degli elementi cliccabili o aggiungi padding/click area extra invisibile per raggiungere la dimensione minima."/>
    <n v="1"/>
    <s v="S010 Profilo"/>
    <m/>
    <s v="2 - Serious"/>
    <s v="APP INDABOX ANDROID - 11.2.5.8.1 Dimensione dell'obiettivo (minimo) - S010 Profilo"/>
    <s v="APP INDABOX ANDROID - 11.2.5.8.1 Dimensione dell'obiettivo (minimo) - S010 Profilo (#AAD659)_x000a_S010 Profilo_x000a_Requisito: WCAG 2.5.8_x000a_Disabilità afflitte: Blind;Low Vision;Mobility_x000a_Impatto Utente: 2 - Serious_x000a__x000a_Descrizione: Touch target - _x000a__x000a_Esempio di violazione individuata sull'oggetto: _x000a_ - https://drive.google.com/file/d/1n_m36Sb4VMa68JPg5VQY6uEWph2RJKck/view?usp=drive_link con selettore: _x000a_[19,1223][352,1319]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60"/>
    <s v="(#AAD660)"/>
    <s v="Android"/>
    <s v="AA"/>
    <s v="2.5.8"/>
    <s v="11.2.5.8.1"/>
    <s v="2 - Serious"/>
    <s v="Blind;Low Vision;Mobility"/>
    <s v="Touch target"/>
    <m/>
    <s v="[19,1333][1009,1418]"/>
    <s v="https://drive.google.com/file/d/1n_m36Sb4VMa68JPg5VQY6uEWph2RJKck/view?usp=drive_link"/>
    <s v="Pubblico Rassegna stampa.txt"/>
    <s v="#43"/>
    <s v="Accessibility Scanner"/>
    <m/>
    <s v="https://support.google.com/accessibility/android/answer/7101858?sjid=12879261749095892834-EU"/>
    <s v="Aumenta le dimensioni minime degli elementi cliccabili o aggiungi padding/click area extra invisibile per raggiungere la dimensione minima."/>
    <n v="1"/>
    <s v="S010 Profilo"/>
    <m/>
    <s v="2 - Serious"/>
    <s v="APP INDABOX ANDROID - 11.2.5.8.1 Dimensione dell'obiettivo (minimo) - S010 Profilo"/>
    <s v="APP INDABOX ANDROID - 11.2.5.8.1 Dimensione dell'obiettivo (minimo) - S010 Profilo (#AAD660)_x000a_S010 Profilo_x000a_Requisito: WCAG 2.5.8_x000a_Disabilità afflitte: Blind;Low Vision;Mobility_x000a_Impatto Utente: 2 - Serious_x000a__x000a_Descrizione: Touch target - _x000a__x000a_Esempio di violazione individuata sull'oggetto: _x000a_ - https://drive.google.com/file/d/1n_m36Sb4VMa68JPg5VQY6uEWph2RJKck/view?usp=drive_link con selettore: _x000a_[19,1333][1009,141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661"/>
    <s v="(#AAD661)"/>
    <s v="Android"/>
    <s v="AA"/>
    <s v="2.5.8"/>
    <s v="11.2.5.8.1"/>
    <s v="2 - Serious"/>
    <s v="Blind;Low Vision;Mobility"/>
    <s v="Touch target"/>
    <m/>
    <s v="[19,1971][1009,2053]"/>
    <s v="https://drive.google.com/file/d/1n_m36Sb4VMa68JPg5VQY6uEWph2RJKck/view?usp=drive_link"/>
    <s v="Pubblico Rassegna stampa.txt"/>
    <s v="#43"/>
    <s v="Accessibility Scanner"/>
    <m/>
    <s v="https://support.google.com/accessibility/android/answer/7101858?sjid=12879261749095892834-EU"/>
    <s v="Aumenta le dimensioni minime degli elementi cliccabili o aggiungi padding/click area extra invisibile per raggiungere la dimensione minima."/>
    <n v="1"/>
    <s v="S010 Profilo"/>
    <m/>
    <s v="2 - Serious"/>
    <s v="APP INDABOX ANDROID - 11.2.5.8.1 Dimensione dell'obiettivo (minimo) - S010 Profilo"/>
    <s v="APP INDABOX ANDROID - 11.2.5.8.1 Dimensione dell'obiettivo (minimo) - S010 Profilo (#AAD661)_x000a_S010 Profilo_x000a_Requisito: WCAG 2.5.8_x000a_Disabilità afflitte: Blind;Low Vision;Mobility_x000a_Impatto Utente: 2 - Serious_x000a__x000a_Descrizione: Touch target - _x000a__x000a_Esempio di violazione individuata sull'oggetto: _x000a_ - https://drive.google.com/file/d/1n_m36Sb4VMa68JPg5VQY6uEWph2RJKck/view?usp=drive_link con selettore: _x000a_[19,1971][1009,2053]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0"/>
    <s v="S002 Registrazione"/>
    <s v="AAD662"/>
    <s v="(#AAD662)"/>
    <s v="Android"/>
    <s v="AA"/>
    <s v="1.4.3"/>
    <s v="11.1.4.3.1"/>
    <s v="2 - Serious"/>
    <s v="Colorblindness;Low Vision"/>
    <s v="Contrasto del testo"/>
    <m/>
    <s v="[475,681][602,852]"/>
    <s v="https://drive.google.com/file/d/190WVevSsJ4TLuD7iiOamAgdQvrQe9bQP/view?usp=drive_link"/>
    <s v="Pubblico Registrati subito.txt"/>
    <s v="#4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2 Registrazione"/>
    <m/>
    <s v="2 - Serious"/>
    <s v="APP INDABOX ANDROID - 11.1.4.3.1 Contrasto (minimo) - S002 Registrazione"/>
    <s v="APP INDABOX ANDROID - 11.1.4.3.1 Contrasto (minimo) - S002 Registrazione (#AAD662)_x000a_S002 Registrazione_x000a_Requisito: WCAG 1.4.3_x000a_Disabilità afflitte: Colorblindness;Low Vision_x000a_Impatto Utente: 2 - Serious_x000a__x000a_Descrizione: Contrasto del testo - _x000a__x000a_Esempio di violazione individuata sull'oggetto: _x000a_ - https://drive.google.com/file/d/190WVevSsJ4TLuD7iiOamAgdQvrQe9bQP/view?usp=drive_link con selettore: _x000a_[475,681][602,85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5): https://posteitaliane.sharepoint.com/:x:/r/teams/ACCESSIBILITRISULTATIVERIFICHETECNICHE/Shared%20Documents/TGPOSTE_APP/TGPOSTE_APP/LOG/Log.xlsx?d=w630300a71bd74143a1658fe5ab688bc4&amp;csf=1&amp;web=1&amp;e=Y9XHGL_x000a__x000a_Link al dettaglio requisito WCAG: "/>
    <m/>
    <m/>
    <m/>
    <m/>
    <x v="0"/>
    <m/>
    <m/>
    <s v="5117"/>
    <s v="5117: "/>
    <s v="5117: - https://drive.google.com/file/d/190WVevSsJ4TLuD7iiOamAgdQvrQe9bQP/view?usp=drive_link con selettore: [475,681][602,852]"/>
    <s v="5117: "/>
    <s v="5117: Usa colori con un contrasto minimo di 4.5:1 per il testo normale e 3:1 per il testo grande. Controlla con strumenti come WebAIM o il contrast checker di Material Design."/>
    <m/>
  </r>
  <r>
    <x v="0"/>
    <s v="S002 Registrazione"/>
    <s v="AAD663"/>
    <s v="(#AAD663)"/>
    <s v="Android"/>
    <s v="AA"/>
    <s v="1.4.3"/>
    <s v="11.1.4.3.1"/>
    <s v="2 - Serious"/>
    <s v="Colorblindness;Low Vision"/>
    <s v="Contrasto del testo"/>
    <m/>
    <s v="[52,1052][1028,1124]"/>
    <s v="https://drive.google.com/file/d/190WVevSsJ4TLuD7iiOamAgdQvrQe9bQP/view?usp=drive_link"/>
    <s v="Pubblico Registrati subito.txt"/>
    <s v="#4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2 Registrazione"/>
    <m/>
    <s v="2 - Serious"/>
    <s v="APP INDABOX ANDROID - 11.1.4.3.1 Contrasto (minimo) - S002 Registrazione"/>
    <s v="APP INDABOX ANDROID - 11.1.4.3.1 Contrasto (minimo) - S002 Registrazione (#AAD663)_x000a_S002 Registrazione_x000a_Requisito: WCAG 1.4.3_x000a_Disabilità afflitte: Colorblindness;Low Vision_x000a_Impatto Utente: 2 - Serious_x000a__x000a_Descrizione: Contrasto del testo - _x000a__x000a_Esempio di violazione individuata sull'oggetto: _x000a_ - https://drive.google.com/file/d/190WVevSsJ4TLuD7iiOamAgdQvrQe9bQP/view?usp=drive_link con selettore: _x000a_[52,1052][1028,1124]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5): https://posteitaliane.sharepoint.com/:x:/r/teams/ACCESSIBILITRISULTATIVERIFICHETECNICHE/Shared%20Documents/TGPOSTE_APP/TGPOSTE_APP/LOG/Log.xlsx?d=w630300a71bd74143a1658fe5ab688bc4&amp;csf=1&amp;web=1&amp;e=Y9XHGL_x000a__x000a_Link al dettaglio requisito WCAG: "/>
    <m/>
    <m/>
    <m/>
    <m/>
    <x v="0"/>
    <m/>
    <m/>
    <s v="5117"/>
    <s v="5117: "/>
    <s v="5117: - https://drive.google.com/file/d/190WVevSsJ4TLuD7iiOamAgdQvrQe9bQP/view?usp=drive_link con selettore: [52,1052][1028,1124]"/>
    <s v="5117: "/>
    <s v="5117: Usa colori con un contrasto minimo di 4.5:1 per il testo normale e 3:1 per il testo grande. Controlla con strumenti come WebAIM o il contrast checker di Material Design."/>
    <m/>
  </r>
  <r>
    <x v="0"/>
    <s v="S002 Registrazione"/>
    <s v="AAD664"/>
    <s v="(#AAD664)"/>
    <s v="Android"/>
    <s v="AA"/>
    <s v="1.4.3"/>
    <s v="11.1.4.3.1"/>
    <s v="2 - Serious"/>
    <s v="Colorblindness;Low Vision"/>
    <s v="Contrasto del testo"/>
    <m/>
    <s v="[52,2199][775,2282]"/>
    <s v="https://drive.google.com/file/d/190WVevSsJ4TLuD7iiOamAgdQvrQe9bQP/view?usp=drive_link"/>
    <s v="Pubblico Registrati subito.txt"/>
    <s v="#4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2 Registrazione"/>
    <m/>
    <s v="2 - Serious"/>
    <s v="APP INDABOX ANDROID - 11.1.4.3.1 Contrasto (minimo) - S002 Registrazione"/>
    <s v="APP INDABOX ANDROID - 11.1.4.3.1 Contrasto (minimo) - S002 Registrazione (#AAD664)_x000a_S002 Registrazione_x000a_Requisito: WCAG 1.4.3_x000a_Disabilità afflitte: Colorblindness;Low Vision_x000a_Impatto Utente: 2 - Serious_x000a__x000a_Descrizione: Contrasto del testo - _x000a__x000a_Esempio di violazione individuata sull'oggetto: _x000a_ - https://drive.google.com/file/d/190WVevSsJ4TLuD7iiOamAgdQvrQe9bQP/view?usp=drive_link con selettore: _x000a_[52,2199][775,2282]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5): https://posteitaliane.sharepoint.com/:x:/r/teams/ACCESSIBILITRISULTATIVERIFICHETECNICHE/Shared%20Documents/TGPOSTE_APP/TGPOSTE_APP/LOG/Log.xlsx?d=w630300a71bd74143a1658fe5ab688bc4&amp;csf=1&amp;web=1&amp;e=Y9XHGL_x000a__x000a_Link al dettaglio requisito WCAG: "/>
    <m/>
    <m/>
    <m/>
    <m/>
    <x v="0"/>
    <m/>
    <m/>
    <s v="5117"/>
    <s v="5117: "/>
    <s v="5117: - https://drive.google.com/file/d/190WVevSsJ4TLuD7iiOamAgdQvrQe9bQP/view?usp=drive_link con selettore: [52,2199][775,2282]"/>
    <s v="5117: "/>
    <s v="5117: Usa colori con un contrasto minimo di 4.5:1 per il testo normale e 3:1 per il testo grande. Controlla con strumenti come WebAIM o il contrast checker di Material Design."/>
    <m/>
  </r>
  <r>
    <x v="0"/>
    <s v="S002 Registrazione"/>
    <s v="AAD665"/>
    <s v="(#AAD665)"/>
    <s v="Android"/>
    <s v="AA"/>
    <s v="1.4.3"/>
    <s v="11.1.4.3.1"/>
    <s v="2 - Serious"/>
    <s v="Colorblindness;Low Vision"/>
    <s v="Contrasto del testo"/>
    <m/>
    <s v="[52,2238][866,2320]"/>
    <s v="https://drive.google.com/file/d/190WVevSsJ4TLuD7iiOamAgdQvrQe9bQP/view?usp=drive_link"/>
    <s v="Pubblico Registrati subito.txt"/>
    <s v="#44"/>
    <s v="Accessibility Scanner"/>
    <m/>
    <s v="https://support.google.com/accessibility/android/answer/7158390?sjid=7294552562745413635-EU"/>
    <s v="Usa colori con un contrasto minimo di 4.5:1 per il testo normale e 3:1 per il testo grande. Controlla con strumenti come WebAIM o il contrast checker di Material Design."/>
    <n v="1"/>
    <s v="S002 Registrazione"/>
    <m/>
    <s v="2 - Serious"/>
    <s v="APP INDABOX ANDROID - 11.1.4.3.1 Contrasto (minimo) - S002 Registrazione"/>
    <s v="APP INDABOX ANDROID - 11.1.4.3.1 Contrasto (minimo) - S002 Registrazione (#AAD665)_x000a_S002 Registrazione_x000a_Requisito: WCAG 1.4.3_x000a_Disabilità afflitte: Colorblindness;Low Vision_x000a_Impatto Utente: 2 - Serious_x000a__x000a_Descrizione: Contrasto del testo - _x000a__x000a_Esempio di violazione individuata sull'oggetto: _x000a_ - https://drive.google.com/file/d/190WVevSsJ4TLuD7iiOamAgdQvrQe9bQP/view?usp=drive_link con selettore: _x000a_[52,2238][866,2320]_x000a__x000a_Dettaglio + screenshot (accedere con le seguenti credenziali: user, axeposte@gmail.com; password, Poste2024!): _x000a__x000a_Possibile metodologia risolutiva:_x000a_Usa colori con un contrasto minimo di 4.5:1 per il testo normale e 3:1 per il testo grande. Controlla con strumenti come WebAIM o il contrast checker di Material Design._x000a__x000a_File di log (occorrenze rilevate: 5): https://posteitaliane.sharepoint.com/:x:/r/teams/ACCESSIBILITRISULTATIVERIFICHETECNICHE/Shared%20Documents/TGPOSTE_APP/TGPOSTE_APP/LOG/Log.xlsx?d=w630300a71bd74143a1658fe5ab688bc4&amp;csf=1&amp;web=1&amp;e=Y9XHGL_x000a__x000a_Link al dettaglio requisito WCAG: "/>
    <m/>
    <m/>
    <m/>
    <m/>
    <x v="0"/>
    <m/>
    <m/>
    <s v="5117"/>
    <s v="5117: "/>
    <s v="5117: - https://drive.google.com/file/d/190WVevSsJ4TLuD7iiOamAgdQvrQe9bQP/view?usp=drive_link con selettore: [52,2238][866,2320]"/>
    <s v="5117: "/>
    <s v="5117: Usa colori con un contrasto minimo di 4.5:1 per il testo normale e 3:1 per il testo grande. Controlla con strumenti come WebAIM o il contrast checker di Material Design."/>
    <m/>
  </r>
  <r>
    <x v="1"/>
    <s v="S002 Registrazione"/>
    <s v="AAD666"/>
    <s v="(#AAD666)"/>
    <s v="Android"/>
    <s v="AA"/>
    <s v="2.5.8"/>
    <s v="11.2.5.8.1"/>
    <s v="2 - Serious"/>
    <s v="Blind;Low Vision;Mobility"/>
    <s v="Touch target"/>
    <m/>
    <s v="[836,139][1028,181]"/>
    <s v="https://drive.google.com/file/d/190WVevSsJ4TLuD7iiOamAgdQvrQe9bQP/view?usp=drive_link"/>
    <s v="Pubblico Registrati subito.txt"/>
    <s v="#44"/>
    <s v="Accessibility Scanner"/>
    <m/>
    <s v="https://support.google.com/accessibility/android/answer/7101858?sjid=12879261749095892834-EU"/>
    <s v="Aumenta le dimensioni minime degli elementi cliccabili o aggiungi padding/click area extra invisibile per raggiungere la dimensione minima."/>
    <n v="15"/>
    <s v="S002 Registrazione"/>
    <m/>
    <s v="2 - Serious"/>
    <s v="APP INDABOX ANDROID - 11.2.5.8.1 Dimensione dell'obiettivo (minimo) - S002 Registrazione"/>
    <s v="APP INDABOX ANDROID - 11.2.5.8.1 Dimensione dell'obiettivo (minimo) - S002 Registrazione (#AAD666)_x000a_S002 Registrazione_x000a_Requisito: WCAG 2.5.8_x000a_Disabilità afflitte: Blind;Low Vision;Mobility_x000a_Impatto Utente: 2 - Serious_x000a__x000a_Descrizione: Touch target - _x000a__x000a_Esempio di violazione individuata sull'oggetto: _x000a_ - https://drive.google.com/file/d/190WVevSsJ4TLuD7iiOamAgdQvrQe9bQP/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67"/>
    <s v="(#AAD667)"/>
    <s v="Android"/>
    <s v="AA"/>
    <s v="2.5.8"/>
    <s v="11.2.5.8.1"/>
    <s v="2 - Serious"/>
    <s v="Blind;Low Vision;Mobility"/>
    <s v="Touch target"/>
    <m/>
    <s v="[195,225][297,271]"/>
    <s v="https://drive.google.com/file/d/190WVevSsJ4TLuD7iiOamAgdQvrQe9bQP/view?usp=drive_link"/>
    <s v="Pubblico Registrati subito.txt"/>
    <s v="#44"/>
    <s v="Accessibility Scanner"/>
    <m/>
    <s v="https://support.google.com/accessibility/android/answer/7101858?sjid=12879261749095892834-EU"/>
    <s v="Aumenta le dimensioni minime degli elementi cliccabili o aggiungi padding/click area extra invisibile per raggiungere la dimensione minima."/>
    <n v="14"/>
    <s v="S002 Registrazione"/>
    <m/>
    <s v="2 - Serious"/>
    <s v="APP INDABOX ANDROID - 11.2.5.8.1 Dimensione dell'obiettivo (minimo) - S002 Registrazione"/>
    <s v="APP INDABOX ANDROID - 11.2.5.8.1 Dimensione dell'obiettivo (minimo) - S002 Registrazione (#AAD667)_x000a_S002 Registrazione_x000a_Requisito: WCAG 2.5.8_x000a_Disabilità afflitte: Blind;Low Vision;Mobility_x000a_Impatto Utente: 2 - Serious_x000a__x000a_Descrizione: Touch target - _x000a__x000a_Esempio di violazione individuata sull'oggetto: _x000a_ - https://drive.google.com/file/d/190WVevSsJ4TLuD7iiOamAgdQvrQe9bQP/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68"/>
    <s v="(#AAD668)"/>
    <s v="Android"/>
    <s v="AA"/>
    <s v="2.5.8"/>
    <s v="11.2.5.8.1"/>
    <s v="2 - Serious"/>
    <s v="Blind;Low Vision;Mobility"/>
    <s v="Touch target"/>
    <m/>
    <s v="[341,225][486,288]"/>
    <s v="https://drive.google.com/file/d/190WVevSsJ4TLuD7iiOamAgdQvrQe9bQP/view?usp=drive_link"/>
    <s v="Pubblico Registrati subito.txt"/>
    <s v="#44"/>
    <s v="Accessibility Scanner"/>
    <m/>
    <s v="https://support.google.com/accessibility/android/answer/7101858?sjid=12879261749095892834-EU"/>
    <s v="Aumenta le dimensioni minime degli elementi cliccabili o aggiungi padding/click area extra invisibile per raggiungere la dimensione minima."/>
    <n v="1"/>
    <s v="S002 Registrazione"/>
    <m/>
    <s v="2 - Serious"/>
    <s v="APP INDABOX ANDROID - 11.2.5.8.1 Dimensione dell'obiettivo (minimo) - S002 Registrazione"/>
    <s v="APP INDABOX ANDROID - 11.2.5.8.1 Dimensione dell'obiettivo (minimo) - S002 Registrazione (#AAD668)_x000a_S002 Registrazione_x000a_Requisito: WCAG 2.5.8_x000a_Disabilità afflitte: Blind;Low Vision;Mobility_x000a_Impatto Utente: 2 - Serious_x000a__x000a_Descrizione: Touch target - _x000a__x000a_Esempio di violazione individuata sull'oggetto: _x000a_ - https://drive.google.com/file/d/190WVevSsJ4TLuD7iiOamAgdQvrQe9bQP/view?usp=drive_link con selettore: _x000a_[341,225][486,28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69"/>
    <s v="(#AAD669)"/>
    <s v="Android"/>
    <s v="AA"/>
    <s v="2.5.8"/>
    <s v="11.2.5.8.1"/>
    <s v="2 - Serious"/>
    <s v="Blind;Low Vision;Mobility"/>
    <s v="Touch target"/>
    <m/>
    <s v="[528,225][613,271]"/>
    <s v="https://drive.google.com/file/d/190WVevSsJ4TLuD7iiOamAgdQvrQe9bQP/view?usp=drive_link"/>
    <s v="Pubblico Registrati subito.txt"/>
    <s v="#44"/>
    <s v="Accessibility Scanner"/>
    <m/>
    <s v="https://support.google.com/accessibility/android/answer/7101858?sjid=12879261749095892834-EU"/>
    <s v="Aumenta le dimensioni minime degli elementi cliccabili o aggiungi padding/click area extra invisibile per raggiungere la dimensione minima."/>
    <n v="14"/>
    <s v="S002 Registrazione"/>
    <m/>
    <s v="2 - Serious"/>
    <s v="APP INDABOX ANDROID - 11.2.5.8.1 Dimensione dell'obiettivo (minimo) - S002 Registrazione"/>
    <s v="APP INDABOX ANDROID - 11.2.5.8.1 Dimensione dell'obiettivo (minimo) - S002 Registrazione (#AAD669)_x000a_S002 Registrazione_x000a_Requisito: WCAG 2.5.8_x000a_Disabilità afflitte: Blind;Low Vision;Mobility_x000a_Impatto Utente: 2 - Serious_x000a__x000a_Descrizione: Touch target - _x000a__x000a_Esempio di violazione individuata sull'oggetto: _x000a_ - https://drive.google.com/file/d/190WVevSsJ4TLuD7iiOamAgdQvrQe9bQP/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70"/>
    <s v="(#AAD670)"/>
    <s v="Android"/>
    <s v="AA"/>
    <s v="2.5.8"/>
    <s v="11.2.5.8.1"/>
    <s v="2 - Serious"/>
    <s v="Blind;Low Vision;Mobility"/>
    <s v="Touch target"/>
    <m/>
    <s v="[654,225][781,271]"/>
    <s v="https://drive.google.com/file/d/190WVevSsJ4TLuD7iiOamAgdQvrQe9bQP/view?usp=drive_link"/>
    <s v="Pubblico Registrati subito.txt"/>
    <s v="#44"/>
    <s v="Accessibility Scanner"/>
    <m/>
    <s v="https://support.google.com/accessibility/android/answer/7101858?sjid=12879261749095892834-EU"/>
    <s v="Aumenta le dimensioni minime degli elementi cliccabili o aggiungi padding/click area extra invisibile per raggiungere la dimensione minima."/>
    <n v="14"/>
    <s v="S002 Registrazione"/>
    <m/>
    <s v="2 - Serious"/>
    <s v="APP INDABOX ANDROID - 11.2.5.8.1 Dimensione dell'obiettivo (minimo) - S002 Registrazione"/>
    <s v="APP INDABOX ANDROID - 11.2.5.8.1 Dimensione dell'obiettivo (minimo) - S002 Registrazione (#AAD670)_x000a_S002 Registrazione_x000a_Requisito: WCAG 2.5.8_x000a_Disabilità afflitte: Blind;Low Vision;Mobility_x000a_Impatto Utente: 2 - Serious_x000a__x000a_Descrizione: Touch target - _x000a__x000a_Esempio di violazione individuata sull'oggetto: _x000a_ - https://drive.google.com/file/d/190WVevSsJ4TLuD7iiOamAgdQvrQe9bQP/view?usp=drive_link con selettore: _x000a_[654,225][781,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71"/>
    <s v="(#AAD671)"/>
    <s v="Android"/>
    <s v="AA"/>
    <s v="2.5.8"/>
    <s v="11.2.5.8.1"/>
    <s v="2 - Serious"/>
    <s v="Blind;Low Vision;Mobility"/>
    <s v="Touch target"/>
    <m/>
    <s v="[822,225][918,271]"/>
    <s v="https://drive.google.com/file/d/190WVevSsJ4TLuD7iiOamAgdQvrQe9bQP/view?usp=drive_link"/>
    <s v="Pubblico Registrati subito.txt"/>
    <s v="#44"/>
    <s v="Accessibility Scanner"/>
    <m/>
    <s v="https://support.google.com/accessibility/android/answer/7101858?sjid=12879261749095892834-EU"/>
    <s v="Aumenta le dimensioni minime degli elementi cliccabili o aggiungi padding/click area extra invisibile per raggiungere la dimensione minima."/>
    <n v="14"/>
    <s v="S002 Registrazione"/>
    <m/>
    <s v="2 - Serious"/>
    <s v="APP INDABOX ANDROID - 11.2.5.8.1 Dimensione dell'obiettivo (minimo) - S002 Registrazione"/>
    <s v="APP INDABOX ANDROID - 11.2.5.8.1 Dimensione dell'obiettivo (minimo) - S002 Registrazione (#AAD671)_x000a_S002 Registrazione_x000a_Requisito: WCAG 2.5.8_x000a_Disabilità afflitte: Blind;Low Vision;Mobility_x000a_Impatto Utente: 2 - Serious_x000a__x000a_Descrizione: Touch target - _x000a__x000a_Esempio di violazione individuata sull'oggetto: _x000a_ - https://drive.google.com/file/d/190WVevSsJ4TLuD7iiOamAgdQvrQe9bQP/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72"/>
    <s v="(#AAD672)"/>
    <s v="Android"/>
    <s v="AA"/>
    <s v="2.5.8"/>
    <s v="11.2.5.8.1"/>
    <s v="2 - Serious"/>
    <s v="Blind;Low Vision;Mobility"/>
    <s v="Touch target"/>
    <m/>
    <s v="[244,918][833,1030]"/>
    <s v="https://drive.google.com/file/d/190WVevSsJ4TLuD7iiOamAgdQvrQe9bQP/view?usp=drive_link"/>
    <s v="Pubblico Registrati subito.txt"/>
    <s v="#44"/>
    <s v="Accessibility Scanner"/>
    <m/>
    <s v="https://support.google.com/accessibility/android/answer/7101858?sjid=12879261749095892834-EU"/>
    <s v="Aumenta le dimensioni minime degli elementi cliccabili o aggiungi padding/click area extra invisibile per raggiungere la dimensione minima."/>
    <n v="1"/>
    <s v="S002 Registrazione"/>
    <m/>
    <s v="2 - Serious"/>
    <s v="APP INDABOX ANDROID - 11.2.5.8.1 Dimensione dell'obiettivo (minimo) - S002 Registrazione"/>
    <s v="APP INDABOX ANDROID - 11.2.5.8.1 Dimensione dell'obiettivo (minimo) - S002 Registrazione (#AAD672)_x000a_S002 Registrazione_x000a_Requisito: WCAG 2.5.8_x000a_Disabilità afflitte: Blind;Low Vision;Mobility_x000a_Impatto Utente: 2 - Serious_x000a__x000a_Descrizione: Touch target - _x000a__x000a_Esempio di violazione individuata sull'oggetto: _x000a_ - https://drive.google.com/file/d/190WVevSsJ4TLuD7iiOamAgdQvrQe9bQP/view?usp=drive_link con selettore: _x000a_[244,918][833,103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73"/>
    <s v="(#AAD673)"/>
    <s v="Android"/>
    <s v="AA"/>
    <s v="2.5.8"/>
    <s v="11.2.5.8.1"/>
    <s v="2 - Serious"/>
    <s v="Blind;Low Vision;Mobility"/>
    <s v="Touch target"/>
    <m/>
    <s v="[679,2073][759,2111]"/>
    <s v="https://drive.google.com/file/d/190WVevSsJ4TLuD7iiOamAgdQvrQe9bQP/view?usp=drive_link"/>
    <s v="Pubblico Registrati subito.txt"/>
    <s v="#44"/>
    <s v="Accessibility Scanner"/>
    <m/>
    <s v="https://support.google.com/accessibility/android/answer/7101858?sjid=12879261749095892834-EU"/>
    <s v="Aumenta le dimensioni minime degli elementi cliccabili o aggiungi padding/click area extra invisibile per raggiungere la dimensione minima."/>
    <n v="1"/>
    <s v="S002 Registrazione"/>
    <m/>
    <s v="2 - Serious"/>
    <s v="APP INDABOX ANDROID - 11.2.5.8.1 Dimensione dell'obiettivo (minimo) - S002 Registrazione"/>
    <s v="APP INDABOX ANDROID - 11.2.5.8.1 Dimensione dell'obiettivo (minimo) - S002 Registrazione (#AAD673)_x000a_S002 Registrazione_x000a_Requisito: WCAG 2.5.8_x000a_Disabilità afflitte: Blind;Low Vision;Mobility_x000a_Impatto Utente: 2 - Serious_x000a__x000a_Descrizione: Touch target - _x000a__x000a_Esempio di violazione individuata sull'oggetto: _x000a_ - https://drive.google.com/file/d/190WVevSsJ4TLuD7iiOamAgdQvrQe9bQP/view?usp=drive_link con selettore: _x000a_[679,2073][759,211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74"/>
    <s v="(#AAD674)"/>
    <s v="Android"/>
    <s v="AA"/>
    <s v="2.5.8"/>
    <s v="11.2.5.8.1"/>
    <s v="2 - Serious"/>
    <s v="Blind;Low Vision;Mobility"/>
    <s v="Touch target"/>
    <m/>
    <s v="[772,2073][855,2111]"/>
    <s v="https://drive.google.com/file/d/190WVevSsJ4TLuD7iiOamAgdQvrQe9bQP/view?usp=drive_link"/>
    <s v="Pubblico Registrati subito.txt"/>
    <s v="#44"/>
    <s v="Accessibility Scanner"/>
    <m/>
    <s v="https://support.google.com/accessibility/android/answer/7101858?sjid=12879261749095892834-EU"/>
    <s v="Aumenta le dimensioni minime degli elementi cliccabili o aggiungi padding/click area extra invisibile per raggiungere la dimensione minima."/>
    <n v="1"/>
    <s v="S002 Registrazione"/>
    <m/>
    <s v="2 - Serious"/>
    <s v="APP INDABOX ANDROID - 11.2.5.8.1 Dimensione dell'obiettivo (minimo) - S002 Registrazione"/>
    <s v="APP INDABOX ANDROID - 11.2.5.8.1 Dimensione dell'obiettivo (minimo) - S002 Registrazione (#AAD674)_x000a_S002 Registrazione_x000a_Requisito: WCAG 2.5.8_x000a_Disabilità afflitte: Blind;Low Vision;Mobility_x000a_Impatto Utente: 2 - Serious_x000a__x000a_Descrizione: Touch target - _x000a__x000a_Esempio di violazione individuata sull'oggetto: _x000a_ - https://drive.google.com/file/d/190WVevSsJ4TLuD7iiOamAgdQvrQe9bQP/view?usp=drive_link con selettore: _x000a_[772,2073][855,211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75"/>
    <s v="(#AAD675)"/>
    <s v="Android"/>
    <s v="AA"/>
    <s v="2.5.8"/>
    <s v="11.2.5.8.1"/>
    <s v="2 - Serious"/>
    <s v="Blind;Low Vision;Mobility"/>
    <s v="Touch target"/>
    <m/>
    <s v="[63,2191][107,2235]"/>
    <s v="https://drive.google.com/file/d/190WVevSsJ4TLuD7iiOamAgdQvrQe9bQP/view?usp=drive_link"/>
    <s v="Pubblico Registrati subito.txt"/>
    <s v="#44"/>
    <s v="Accessibility Scanner"/>
    <m/>
    <s v="https://support.google.com/accessibility/android/answer/7101858?sjid=12879261749095892834-EU"/>
    <s v="Aumenta le dimensioni minime degli elementi cliccabili o aggiungi padding/click area extra invisibile per raggiungere la dimensione minima."/>
    <n v="1"/>
    <s v="S002 Registrazione"/>
    <m/>
    <s v="2 - Serious"/>
    <s v="APP INDABOX ANDROID - 11.2.5.8.1 Dimensione dell'obiettivo (minimo) - S002 Registrazione"/>
    <s v="APP INDABOX ANDROID - 11.2.5.8.1 Dimensione dell'obiettivo (minimo) - S002 Registrazione (#AAD675)_x000a_S002 Registrazione_x000a_Requisito: WCAG 2.5.8_x000a_Disabilità afflitte: Blind;Low Vision;Mobility_x000a_Impatto Utente: 2 - Serious_x000a__x000a_Descrizione: Touch target - _x000a__x000a_Esempio di violazione individuata sull'oggetto: _x000a_ - https://drive.google.com/file/d/190WVevSsJ4TLuD7iiOamAgdQvrQe9bQP/view?usp=drive_link con selettore: _x000a_[63,2191][107,2235]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76"/>
    <s v="(#AAD676)"/>
    <s v="Android"/>
    <s v="AA"/>
    <s v="2.5.8"/>
    <s v="11.2.5.8.1"/>
    <s v="2 - Serious"/>
    <s v="Blind;Low Vision;Mobility"/>
    <s v="Touch target"/>
    <m/>
    <s v="[640,2238][841,2282]"/>
    <s v="https://drive.google.com/file/d/190WVevSsJ4TLuD7iiOamAgdQvrQe9bQP/view?usp=drive_link"/>
    <s v="Pubblico Registrati subito.txt"/>
    <s v="#44"/>
    <s v="Accessibility Scanner"/>
    <m/>
    <s v="https://support.google.com/accessibility/android/answer/7101858?sjid=12879261749095892834-EU"/>
    <s v="Aumenta le dimensioni minime degli elementi cliccabili o aggiungi padding/click area extra invisibile per raggiungere la dimensione minima."/>
    <n v="1"/>
    <s v="S002 Registrazione"/>
    <m/>
    <s v="2 - Serious"/>
    <s v="APP INDABOX ANDROID - 11.2.5.8.1 Dimensione dell'obiettivo (minimo) - S002 Registrazione"/>
    <s v="APP INDABOX ANDROID - 11.2.5.8.1 Dimensione dell'obiettivo (minimo) - S002 Registrazione (#AAD676)_x000a_S002 Registrazione_x000a_Requisito: WCAG 2.5.8_x000a_Disabilità afflitte: Blind;Low Vision;Mobility_x000a_Impatto Utente: 2 - Serious_x000a__x000a_Descrizione: Touch target - _x000a__x000a_Esempio di violazione individuata sull'oggetto: _x000a_ - https://drive.google.com/file/d/190WVevSsJ4TLuD7iiOamAgdQvrQe9bQP/view?usp=drive_link con selettore: _x000a_[640,2238][841,2282]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77"/>
    <s v="(#AAD677)"/>
    <s v="Android"/>
    <s v="AA"/>
    <s v="2.5.8"/>
    <s v="11.2.5.8.1"/>
    <s v="2 - Serious"/>
    <s v="Blind;Low Vision;Mobility"/>
    <s v="Touch target"/>
    <m/>
    <s v="[649,2276][808,2320]"/>
    <s v="https://drive.google.com/file/d/190WVevSsJ4TLuD7iiOamAgdQvrQe9bQP/view?usp=drive_link"/>
    <s v="Pubblico Registrati subito.txt"/>
    <s v="#44"/>
    <s v="Accessibility Scanner"/>
    <m/>
    <s v="https://support.google.com/accessibility/android/answer/7101858?sjid=12879261749095892834-EU"/>
    <s v="Aumenta le dimensioni minime degli elementi cliccabili o aggiungi padding/click area extra invisibile per raggiungere la dimensione minima."/>
    <n v="1"/>
    <s v="S002 Registrazione"/>
    <m/>
    <s v="2 - Serious"/>
    <s v="APP INDABOX ANDROID - 11.2.5.8.1 Dimensione dell'obiettivo (minimo) - S002 Registrazione"/>
    <s v="APP INDABOX ANDROID - 11.2.5.8.1 Dimensione dell'obiettivo (minimo) - S002 Registrazione (#AAD677)_x000a_S002 Registrazione_x000a_Requisito: WCAG 2.5.8_x000a_Disabilità afflitte: Blind;Low Vision;Mobility_x000a_Impatto Utente: 2 - Serious_x000a__x000a_Descrizione: Touch target - _x000a__x000a_Esempio di violazione individuata sull'oggetto: _x000a_ - https://drive.google.com/file/d/190WVevSsJ4TLuD7iiOamAgdQvrQe9bQP/view?usp=drive_link con selettore: _x000a_[649,2276][808,2320]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678"/>
    <s v="(#AAD678)"/>
    <s v="Android"/>
    <s v="AA"/>
    <s v="2.5.8"/>
    <s v="11.2.5.8.1"/>
    <s v="2 - Serious"/>
    <s v="Blind;Low Vision;Mobility"/>
    <s v="Touch target"/>
    <m/>
    <s v="[836,139][1028,181]"/>
    <s v="https://drive.google.com/file/d/1djppeH8re_JWS3xCFkC5VFxVcgJmbPTZ/view?usp=drive_link"/>
    <s v="Pubblico spedisci.txt"/>
    <s v="#45"/>
    <s v="Accessibility Scanner"/>
    <m/>
    <s v="https://support.google.com/accessibility/android/answer/7101858?sjid=12879261749095892834-EU"/>
    <s v="Aumenta le dimensioni minime degli elementi cliccabili o aggiungi padding/click area extra invisibile per raggiungere la dimensione minima."/>
    <n v="15"/>
    <s v="S004 Spedisci (IndaBox Spedizione Pacchi)"/>
    <m/>
    <s v="2 - Serious"/>
    <s v="APP INDABOX ANDROID - 11.2.5.8.1 Dimensione dell'obiettivo (minimo) - S004 Spedisci (IndaBox Spedizione Pacchi)"/>
    <s v="APP INDABOX ANDROID - 11.2.5.8.1 Dimensione dell'obiettivo (minimo) - S004 Spedisci (IndaBox Spedizione Pacchi) (#AAD678)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djppeH8re_JWS3xCFkC5VFxVcgJmbPTZ/view?usp=drive_link con selettore: _x000a_[836,139][1028,18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679"/>
    <s v="(#AAD679)"/>
    <s v="Android"/>
    <s v="AA"/>
    <s v="2.5.8"/>
    <s v="11.2.5.8.1"/>
    <s v="2 - Serious"/>
    <s v="Blind;Low Vision;Mobility"/>
    <s v="Touch target"/>
    <m/>
    <s v="[195,225][297,271]"/>
    <s v="https://drive.google.com/file/d/1djppeH8re_JWS3xCFkC5VFxVcgJmbPTZ/view?usp=drive_link"/>
    <s v="Pubblico spedisci.txt"/>
    <s v="#45"/>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679)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djppeH8re_JWS3xCFkC5VFxVcgJmbPTZ/view?usp=drive_link con selettore: _x000a_[195,225][297,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680"/>
    <s v="(#AAD680)"/>
    <s v="Android"/>
    <s v="AA"/>
    <s v="2.5.8"/>
    <s v="11.2.5.8.1"/>
    <s v="2 - Serious"/>
    <s v="Blind;Low Vision;Mobility"/>
    <s v="Touch target"/>
    <m/>
    <s v="[341,225][486,271]"/>
    <s v="https://drive.google.com/file/d/1djppeH8re_JWS3xCFkC5VFxVcgJmbPTZ/view?usp=drive_link"/>
    <s v="Pubblico spedisci.txt"/>
    <s v="#45"/>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680)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djppeH8re_JWS3xCFkC5VFxVcgJmbPTZ/view?usp=drive_link con selettore: _x000a_[341,225][486,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681"/>
    <s v="(#AAD681)"/>
    <s v="Android"/>
    <s v="AA"/>
    <s v="2.5.8"/>
    <s v="11.2.5.8.1"/>
    <s v="2 - Serious"/>
    <s v="Blind;Low Vision;Mobility"/>
    <s v="Touch target"/>
    <m/>
    <s v="[528,225][613,271]"/>
    <s v="https://drive.google.com/file/d/1djppeH8re_JWS3xCFkC5VFxVcgJmbPTZ/view?usp=drive_link"/>
    <s v="Pubblico spedisci.txt"/>
    <s v="#45"/>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681)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djppeH8re_JWS3xCFkC5VFxVcgJmbPTZ/view?usp=drive_link con selettore: _x000a_[528,225][613,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682"/>
    <s v="(#AAD682)"/>
    <s v="Android"/>
    <s v="AA"/>
    <s v="2.5.8"/>
    <s v="11.2.5.8.1"/>
    <s v="2 - Serious"/>
    <s v="Blind;Low Vision;Mobility"/>
    <s v="Touch target"/>
    <m/>
    <s v="[654,225][781,288]"/>
    <s v="https://drive.google.com/file/d/1djppeH8re_JWS3xCFkC5VFxVcgJmbPTZ/view?usp=drive_link"/>
    <s v="Pubblico spedisci.txt"/>
    <s v="#45"/>
    <s v="Accessibility Scanner"/>
    <m/>
    <s v="https://support.google.com/accessibility/android/answer/7101858?sjid=12879261749095892834-EU"/>
    <s v="Aumenta le dimensioni minime degli elementi cliccabili o aggiungi padding/click area extra invisibile per raggiungere la dimensione minima."/>
    <n v="1"/>
    <s v="S004 Spedisci (IndaBox Spedizione Pacchi)"/>
    <m/>
    <s v="2 - Serious"/>
    <s v="APP INDABOX ANDROID - 11.2.5.8.1 Dimensione dell'obiettivo (minimo) - S004 Spedisci (IndaBox Spedizione Pacchi)"/>
    <s v="APP INDABOX ANDROID - 11.2.5.8.1 Dimensione dell'obiettivo (minimo) - S004 Spedisci (IndaBox Spedizione Pacchi) (#AAD682)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djppeH8re_JWS3xCFkC5VFxVcgJmbPTZ/view?usp=drive_link con selettore: _x000a_[654,225][781,288]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683"/>
    <s v="(#AAD683)"/>
    <s v="Android"/>
    <s v="AA"/>
    <s v="2.5.8"/>
    <s v="11.2.5.8.1"/>
    <s v="2 - Serious"/>
    <s v="Blind;Low Vision;Mobility"/>
    <s v="Touch target"/>
    <m/>
    <s v="[822,225][918,271]"/>
    <s v="https://drive.google.com/file/d/1djppeH8re_JWS3xCFkC5VFxVcgJmbPTZ/view?usp=drive_link"/>
    <s v="Pubblico spedisci.txt"/>
    <s v="#45"/>
    <s v="Accessibility Scanner"/>
    <m/>
    <s v="https://support.google.com/accessibility/android/answer/7101858?sjid=12879261749095892834-EU"/>
    <s v="Aumenta le dimensioni minime degli elementi cliccabili o aggiungi padding/click area extra invisibile per raggiungere la dimensione minima."/>
    <n v="14"/>
    <s v="S004 Spedisci (IndaBox Spedizione Pacchi)"/>
    <m/>
    <s v="2 - Serious"/>
    <s v="APP INDABOX ANDROID - 11.2.5.8.1 Dimensione dell'obiettivo (minimo) - S004 Spedisci (IndaBox Spedizione Pacchi)"/>
    <s v="APP INDABOX ANDROID - 11.2.5.8.1 Dimensione dell'obiettivo (minimo) - S004 Spedisci (IndaBox Spedizione Pacchi) (#AAD683)_x000a_S004 Spedisci (IndaBox Spedizione Pacchi)_x000a_Requisito: WCAG 2.5.8_x000a_Disabilità afflitte: Blind;Low Vision;Mobility_x000a_Impatto Utente: 2 - Serious_x000a__x000a_Descrizione: Touch target - _x000a__x000a_Esempio di violazione individuata sull'oggetto: _x000a_ - https://drive.google.com/file/d/1djppeH8re_JWS3xCFkC5VFxVcgJmbPTZ/view?usp=drive_link con selettore: _x000a_[822,225][918,271]_x000a__x000a_Dettaglio + screenshot (accedere con le seguenti credenziali: user, axeposte@gmail.com; password, Poste2024!): _x000a__x000a_Possibile metodologia risolutiva:_x000a_Aumenta le dimensioni minime degli elementi cliccabili o aggiungi padding/click area extra invisibile per raggiungere la dimensione minima.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8"/>
    <s v="S002 Registrazione"/>
    <s v="AAD684"/>
    <s v="(#AAD684)"/>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Home password dimenticata.txt"/>
    <s v="#1"/>
    <s v="Axe DevTools Mobile"/>
    <m/>
    <s v="https://docs.deque.com/devtools-mobile/2024.2.14/en/android-screen-orientation#how-to-fix"/>
    <s v="Rimuovi android:screenOrientation=&quot;portrait&quot; per supportare sia landscape che portrait, salvo che non sia un requisito."/>
    <n v="1254"/>
    <s v="S002 Registrazione"/>
    <s v="https://axe-mobile.deque.com/scan?userId=747da6b3-5f03-493b-bc9b-3a10276b7d6b&amp;packageName=com.android.chrome&amp;resultId=01987498-918f-7639-bf08-09d26a0751d4"/>
    <s v="2 - Serious"/>
    <s v="APP INDABOX ANDROID - 11.1.3.4.1 Orientamento - S002 Registrazione"/>
    <s v="APP INDABOX ANDROID - 11.1.3.4.1 Orientamento - S002 Registrazione (#AAD684)_x000a_S002 Registrazione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Rimuovi android:screenOrientation=&quot;portrait&quot; per supportare sia landscape che portrait, salvo che non sia un requisito._x000a__x000a_File di log (occorrenze rilevate: 2): https://posteitaliane.sharepoint.com/:x:/r/teams/ACCESSIBILITRISULTATIVERIFICHETECNICHE/Shared%20Documents/TGPOSTE_APP/TGPOSTE_APP/LOG/Log.xlsx?d=w630300a71bd74143a1658fe5ab688bc4&amp;csf=1&amp;web=1&amp;e=Y9XHGL_x000a__x000a_Link al dettaglio requisito WCAG: "/>
    <m/>
    <m/>
    <m/>
    <m/>
    <x v="10"/>
    <m/>
    <m/>
    <s v="5116"/>
    <s v="5116: Le visualizzazioni devono essere conformi all'orientamento di visualizzazione preferito dall'utente. [Per saperne di più] (https://docs.deque.com/devtools-mobile/2024.2.14/en/android-screen-orientation)"/>
    <s v="5116: -  con selettore: No ID Available"/>
    <s v="5116: https://axe-mobile.deque.com/scan?userId=747da6b3-5f03-493b-bc9b-3a10276b7d6b&amp;packageName=com.android.chrome&amp;resultId=01987498-918f-7639-bf08-09d26a0751d4"/>
    <s v="5116: Rimuovi android:screenOrientation=&quot;portrait&quot; per supportare sia landscape che portrait, salvo che non sia un requisito."/>
    <m/>
  </r>
  <r>
    <x v="19"/>
    <s v="S002 Registrazione"/>
    <s v="AAD685"/>
    <s v="(#AAD68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assword dimenticata.txt"/>
    <s v="#1"/>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98-918f-7639-bf08-09d26a0751d4"/>
    <s v="2 - Serious"/>
    <s v="APP INDABOX ANDROID - 11.2.5.3.1 Etichetta nel nome - S002 Registrazione"/>
    <s v="APP INDABOX ANDROID - 11.2.5.3.1 Etichetta nel nome - S002 Registrazione (#AAD685)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98-918f-7639-bf08-09d26a0751d4"/>
    <s v="5118: Assicurati che contentDescription o labelFor contengano l’etichetta visibile dell’elemento."/>
    <m/>
  </r>
  <r>
    <x v="19"/>
    <s v="S002 Registrazione"/>
    <s v="AAD686"/>
    <s v="(#AAD686)"/>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Home password dimenticata.txt"/>
    <s v="#1"/>
    <s v="Axe DevTools Mobile"/>
    <m/>
    <s v="https://docs.deque.com/devtools-mobile/2024.2.14/en/android-label-in-name#how-to-fix"/>
    <s v="Assicurati che contentDescription o labelFor contengano l’etichetta visibile dell’elemento."/>
    <n v="42"/>
    <s v="S002 Registrazione"/>
    <s v="https://axe-mobile.deque.com/scan?userId=747da6b3-5f03-493b-bc9b-3a10276b7d6b&amp;packageName=com.android.chrome&amp;resultId=01987498-918f-7639-bf08-09d26a0751d4"/>
    <s v="2 - Serious"/>
    <s v="APP INDABOX ANDROID - 11.2.5.3.1 Etichetta nel nome - S002 Registrazione"/>
    <s v="APP INDABOX ANDROID - 11.2.5.3.1 Etichetta nel nome - S002 Registrazione (#AAD686)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logo"/>
    <s v="5118: https://axe-mobile.deque.com/scan?userId=747da6b3-5f03-493b-bc9b-3a10276b7d6b&amp;packageName=com.android.chrome&amp;resultId=01987498-918f-7639-bf08-09d26a0751d4"/>
    <s v="5118: Assicurati che contentDescription o labelFor contengano l’etichetta visibile dell’elemento."/>
    <m/>
  </r>
  <r>
    <x v="19"/>
    <s v="S002 Registrazione"/>
    <s v="AAD687"/>
    <s v="(#AAD68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assword dimenticata.txt"/>
    <s v="#1"/>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98-918f-7639-bf08-09d26a0751d4"/>
    <s v="2 - Serious"/>
    <s v="APP INDABOX ANDROID - 11.2.5.3.1 Etichetta nel nome - S002 Registrazione"/>
    <s v="APP INDABOX ANDROID - 11.2.5.3.1 Etichetta nel nome - S002 Registrazione (#AAD687)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98-918f-7639-bf08-09d26a0751d4"/>
    <s v="5118: Assicurati che contentDescription o labelFor contengano l’etichetta visibile dell’elemento."/>
    <m/>
  </r>
  <r>
    <x v="20"/>
    <s v="S002 Registrazione"/>
    <s v="AAD688"/>
    <s v="(#AAD68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assword dimenticata.txt"/>
    <s v="#1"/>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98-918f-7639-bf08-09d26a0751d4"/>
    <s v="3 - Moderate"/>
    <s v="APP INDABOX ANDROID - 11.2.5.5.1 Dimensione dell'obiettivo (avanzato) - S002 Registrazione"/>
    <s v="APP INDABOX ANDROID - 11.2.5.5.1 Dimensione dell'obiettivo (avanzato) - S002 Registrazione (#AAD688)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89"/>
    <s v="(#AAD68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assword dimenticata.txt"/>
    <s v="#1"/>
    <s v="Axe DevTools Mobile"/>
    <m/>
    <s v="https://docs.deque.com/devtools-mobile/2024.9.18/en/android-touch-target-spacing#how-to-fix"/>
    <s v="Aggiungi margini o padding di almeno 8dp tra elementi interattivi adiacenti."/>
    <n v="1254"/>
    <s v="S002 Registrazione"/>
    <s v="https://axe-mobile.deque.com/scan?userId=747da6b3-5f03-493b-bc9b-3a10276b7d6b&amp;packageName=com.android.chrome&amp;resultId=01987498-918f-7639-bf08-09d26a0751d4"/>
    <s v="2 - Serious"/>
    <s v="APP INDABOX ANDROID - 11.2.5.8.1 Dimensione dell'obiettivo (minimo) - S002 Registrazione"/>
    <s v="APP INDABOX ANDROID - 11.2.5.8.1 Dimensione dell'obiettivo (minimo) - S002 Registrazione (#AAD689)_x000a_S002 Registrazione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1"/>
    <s v="S002 Registrazione"/>
    <s v="AAD690"/>
    <s v="(#AAD69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assword dimenticata.txt"/>
    <s v="#1"/>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98-918f-7639-bf08-09d26a0751d4"/>
    <s v="1 - Critical"/>
    <s v="APP INDABOX ANDROID - 11.1.3.2.1 Sequenza significativa - S002 Registrazione"/>
    <s v="APP INDABOX ANDROID - 11.1.3.2.1 Sequenza significativa - S002 Registrazione (#AAD690)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98-918f-7639-bf08-09d26a0751d4"/>
    <s v="5115: Rimuovi android:focusable=&quot;true&quot; dal testo statico non interattivo."/>
    <m/>
  </r>
  <r>
    <x v="19"/>
    <s v="S002 Registrazione"/>
    <s v="AAD691"/>
    <s v="(#AAD69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assword dimenticata.txt"/>
    <s v="#1"/>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98-918f-7639-bf08-09d26a0751d4"/>
    <s v="2 - Serious"/>
    <s v="APP INDABOX ANDROID - 11.2.5.3.1 Etichetta nel nome - S002 Registrazione"/>
    <s v="APP INDABOX ANDROID - 11.2.5.3.1 Etichetta nel nome - S002 Registrazione (#AAD691)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98-918f-7639-bf08-09d26a0751d4"/>
    <s v="5118: Assicurati che contentDescription o labelFor contengano l’etichetta visibile dell’elemento."/>
    <m/>
  </r>
  <r>
    <x v="20"/>
    <s v="S002 Registrazione"/>
    <s v="AAD692"/>
    <s v="(#AAD69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assword dimenticata.txt"/>
    <s v="#1"/>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98-918f-7639-bf08-09d26a0751d4"/>
    <s v="3 - Moderate"/>
    <s v="APP INDABOX ANDROID - 11.2.5.5.1 Dimensione dell'obiettivo (avanzato) - S002 Registrazione"/>
    <s v="APP INDABOX ANDROID - 11.2.5.5.1 Dimensione dell'obiettivo (avanzato) - S002 Registrazione (#AAD692)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93"/>
    <s v="(#AAD69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assword dimenticata.txt"/>
    <s v="#1"/>
    <s v="Axe DevTools Mobile"/>
    <m/>
    <s v="https://docs.deque.com/devtools-mobile/2024.9.18/en/android-touch-target-spacing#how-to-fix"/>
    <s v="Aggiungi margini o padding di almeno 8dp tra elementi interattivi adiacenti."/>
    <n v="1254"/>
    <s v="S002 Registrazione"/>
    <s v="https://axe-mobile.deque.com/scan?userId=747da6b3-5f03-493b-bc9b-3a10276b7d6b&amp;packageName=com.android.chrome&amp;resultId=01987498-918f-7639-bf08-09d26a0751d4"/>
    <s v="2 - Serious"/>
    <s v="APP INDABOX ANDROID - 11.2.5.8.1 Dimensione dell'obiettivo (minimo) - S002 Registrazione"/>
    <s v="APP INDABOX ANDROID - 11.2.5.8.1 Dimensione dell'obiettivo (minimo) - S002 Registrazione (#AAD693)_x000a_S002 Registrazione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1"/>
    <s v="S002 Registrazione"/>
    <s v="AAD694"/>
    <s v="(#AAD69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assword dimenticata.txt"/>
    <s v="#1"/>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98-918f-7639-bf08-09d26a0751d4"/>
    <s v="1 - Critical"/>
    <s v="APP INDABOX ANDROID - 11.1.3.2.1 Sequenza significativa - S002 Registrazione"/>
    <s v="APP INDABOX ANDROID - 11.1.3.2.1 Sequenza significativa - S002 Registrazione (#AAD694)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98-918f-7639-bf08-09d26a0751d4"/>
    <s v="5115: Rimuovi android:focusable=&quot;true&quot; dal testo statico non interattivo."/>
    <m/>
  </r>
  <r>
    <x v="19"/>
    <s v="S002 Registrazione"/>
    <s v="AAD695"/>
    <s v="(#AAD69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assword dimenticata.txt"/>
    <s v="#1"/>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98-918f-7639-bf08-09d26a0751d4"/>
    <s v="2 - Serious"/>
    <s v="APP INDABOX ANDROID - 11.2.5.3.1 Etichetta nel nome - S002 Registrazione"/>
    <s v="APP INDABOX ANDROID - 11.2.5.3.1 Etichetta nel nome - S002 Registrazione (#AAD695)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98-918f-7639-bf08-09d26a0751d4"/>
    <s v="5118: Assicurati che contentDescription o labelFor contengano l’etichetta visibile dell’elemento."/>
    <m/>
  </r>
  <r>
    <x v="20"/>
    <s v="S002 Registrazione"/>
    <s v="AAD696"/>
    <s v="(#AAD69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assword dimenticata.txt"/>
    <s v="#1"/>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98-918f-7639-bf08-09d26a0751d4"/>
    <s v="3 - Moderate"/>
    <s v="APP INDABOX ANDROID - 11.2.5.5.1 Dimensione dell'obiettivo (avanzato) - S002 Registrazione"/>
    <s v="APP INDABOX ANDROID - 11.2.5.5.1 Dimensione dell'obiettivo (avanzato) - S002 Registrazione (#AAD696)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697"/>
    <s v="(#AAD69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assword dimenticata.txt"/>
    <s v="#1"/>
    <s v="Axe DevTools Mobile"/>
    <m/>
    <s v="https://docs.deque.com/devtools-mobile/2024.9.18/en/android-touch-target-spacing#how-to-fix"/>
    <s v="Aggiungi margini o padding di almeno 8dp tra elementi interattivi adiacenti."/>
    <n v="1254"/>
    <s v="S002 Registrazione"/>
    <s v="https://axe-mobile.deque.com/scan?userId=747da6b3-5f03-493b-bc9b-3a10276b7d6b&amp;packageName=com.android.chrome&amp;resultId=01987498-918f-7639-bf08-09d26a0751d4"/>
    <s v="2 - Serious"/>
    <s v="APP INDABOX ANDROID - 11.2.5.8.1 Dimensione dell'obiettivo (minimo) - S002 Registrazione"/>
    <s v="APP INDABOX ANDROID - 11.2.5.8.1 Dimensione dell'obiettivo (minimo) - S002 Registrazione (#AAD697)_x000a_S002 Registrazione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1"/>
    <s v="S002 Registrazione"/>
    <s v="AAD698"/>
    <s v="(#AAD69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assword dimenticata.txt"/>
    <s v="#1"/>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98-918f-7639-bf08-09d26a0751d4"/>
    <s v="1 - Critical"/>
    <s v="APP INDABOX ANDROID - 11.1.3.2.1 Sequenza significativa - S002 Registrazione"/>
    <s v="APP INDABOX ANDROID - 11.1.3.2.1 Sequenza significativa - S002 Registrazione (#AAD698)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98-918f-7639-bf08-09d26a0751d4"/>
    <s v="5115: Rimuovi android:focusable=&quot;true&quot; dal testo statico non interattivo."/>
    <m/>
  </r>
  <r>
    <x v="19"/>
    <s v="S002 Registrazione"/>
    <s v="AAD699"/>
    <s v="(#AAD69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assword dimenticata.txt"/>
    <s v="#1"/>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98-918f-7639-bf08-09d26a0751d4"/>
    <s v="2 - Serious"/>
    <s v="APP INDABOX ANDROID - 11.2.5.3.1 Etichetta nel nome - S002 Registrazione"/>
    <s v="APP INDABOX ANDROID - 11.2.5.3.1 Etichetta nel nome - S002 Registrazione (#AAD699)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98-918f-7639-bf08-09d26a0751d4"/>
    <s v="5118: Assicurati che contentDescription o labelFor contengano l’etichetta visibile dell’elemento."/>
    <m/>
  </r>
  <r>
    <x v="20"/>
    <s v="S002 Registrazione"/>
    <s v="AAD700"/>
    <s v="(#AAD70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assword dimenticata.txt"/>
    <s v="#1"/>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98-918f-7639-bf08-09d26a0751d4"/>
    <s v="3 - Moderate"/>
    <s v="APP INDABOX ANDROID - 11.2.5.5.1 Dimensione dell'obiettivo (avanzato) - S002 Registrazione"/>
    <s v="APP INDABOX ANDROID - 11.2.5.5.1 Dimensione dell'obiettivo (avanzato) - S002 Registrazione (#AAD700)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701"/>
    <s v="(#AAD701)"/>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assword dimenticata.txt"/>
    <s v="#1"/>
    <s v="Axe DevTools Mobile"/>
    <m/>
    <s v="https://docs.deque.com/devtools-mobile/2024.9.18/en/android-touch-target-spacing#how-to-fix"/>
    <s v="Aggiungi margini o padding di almeno 8dp tra elementi interattivi adiacenti."/>
    <n v="1254"/>
    <s v="S002 Registrazione"/>
    <s v="https://axe-mobile.deque.com/scan?userId=747da6b3-5f03-493b-bc9b-3a10276b7d6b&amp;packageName=com.android.chrome&amp;resultId=01987498-918f-7639-bf08-09d26a0751d4"/>
    <s v="2 - Serious"/>
    <s v="APP INDABOX ANDROID - 11.2.5.8.1 Dimensione dell'obiettivo (minimo) - S002 Registrazione"/>
    <s v="APP INDABOX ANDROID - 11.2.5.8.1 Dimensione dell'obiettivo (minimo) - S002 Registrazione (#AAD701)_x000a_S002 Registrazione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1"/>
    <s v="S002 Registrazione"/>
    <s v="AAD702"/>
    <s v="(#AAD70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assword dimenticata.txt"/>
    <s v="#1"/>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98-918f-7639-bf08-09d26a0751d4"/>
    <s v="1 - Critical"/>
    <s v="APP INDABOX ANDROID - 11.1.3.2.1 Sequenza significativa - S002 Registrazione"/>
    <s v="APP INDABOX ANDROID - 11.1.3.2.1 Sequenza significativa - S002 Registrazione (#AAD702)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98-918f-7639-bf08-09d26a0751d4"/>
    <s v="5115: Rimuovi android:focusable=&quot;true&quot; dal testo statico non interattivo."/>
    <m/>
  </r>
  <r>
    <x v="19"/>
    <s v="S002 Registrazione"/>
    <s v="AAD703"/>
    <s v="(#AAD70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assword dimenticata.txt"/>
    <s v="#1"/>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98-918f-7639-bf08-09d26a0751d4"/>
    <s v="2 - Serious"/>
    <s v="APP INDABOX ANDROID - 11.2.5.3.1 Etichetta nel nome - S002 Registrazione"/>
    <s v="APP INDABOX ANDROID - 11.2.5.3.1 Etichetta nel nome - S002 Registrazione (#AAD703)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98-918f-7639-bf08-09d26a0751d4"/>
    <s v="5118: Assicurati che contentDescription o labelFor contengano l’etichetta visibile dell’elemento."/>
    <m/>
  </r>
  <r>
    <x v="20"/>
    <s v="S002 Registrazione"/>
    <s v="AAD704"/>
    <s v="(#AAD70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assword dimenticata.txt"/>
    <s v="#1"/>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98-918f-7639-bf08-09d26a0751d4"/>
    <s v="3 - Moderate"/>
    <s v="APP INDABOX ANDROID - 11.2.5.5.1 Dimensione dell'obiettivo (avanzato) - S002 Registrazione"/>
    <s v="APP INDABOX ANDROID - 11.2.5.5.1 Dimensione dell'obiettivo (avanzato) - S002 Registrazione (#AAD704)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705"/>
    <s v="(#AAD70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assword dimenticata.txt"/>
    <s v="#1"/>
    <s v="Axe DevTools Mobile"/>
    <m/>
    <s v="https://docs.deque.com/devtools-mobile/2024.9.18/en/android-touch-target-spacing#how-to-fix"/>
    <s v="Aggiungi margini o padding di almeno 8dp tra elementi interattivi adiacenti."/>
    <n v="1254"/>
    <s v="S002 Registrazione"/>
    <s v="https://axe-mobile.deque.com/scan?userId=747da6b3-5f03-493b-bc9b-3a10276b7d6b&amp;packageName=com.android.chrome&amp;resultId=01987498-918f-7639-bf08-09d26a0751d4"/>
    <s v="2 - Serious"/>
    <s v="APP INDABOX ANDROID - 11.2.5.8.1 Dimensione dell'obiettivo (minimo) - S002 Registrazione"/>
    <s v="APP INDABOX ANDROID - 11.2.5.8.1 Dimensione dell'obiettivo (minimo) - S002 Registrazione (#AAD705)_x000a_S002 Registrazione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1"/>
    <s v="S002 Registrazione"/>
    <s v="AAD706"/>
    <s v="(#AAD70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assword dimenticata.txt"/>
    <s v="#1"/>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98-918f-7639-bf08-09d26a0751d4"/>
    <s v="1 - Critical"/>
    <s v="APP INDABOX ANDROID - 11.1.3.2.1 Sequenza significativa - S002 Registrazione"/>
    <s v="APP INDABOX ANDROID - 11.1.3.2.1 Sequenza significativa - S002 Registrazione (#AAD706)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98-918f-7639-bf08-09d26a0751d4"/>
    <s v="5115: Rimuovi android:focusable=&quot;true&quot; dal testo statico non interattivo."/>
    <m/>
  </r>
  <r>
    <x v="19"/>
    <s v="S002 Registrazione"/>
    <s v="AAD707"/>
    <s v="(#AAD70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assword dimenticata.txt"/>
    <s v="#1"/>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98-918f-7639-bf08-09d26a0751d4"/>
    <s v="2 - Serious"/>
    <s v="APP INDABOX ANDROID - 11.2.5.3.1 Etichetta nel nome - S002 Registrazione"/>
    <s v="APP INDABOX ANDROID - 11.2.5.3.1 Etichetta nel nome - S002 Registrazione (#AAD707)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98-918f-7639-bf08-09d26a0751d4"/>
    <s v="5118: Assicurati che contentDescription o labelFor contengano l’etichetta visibile dell’elemento."/>
    <m/>
  </r>
  <r>
    <x v="20"/>
    <s v="S002 Registrazione"/>
    <s v="AAD708"/>
    <s v="(#AAD70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assword dimenticata.txt"/>
    <s v="#1"/>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98-918f-7639-bf08-09d26a0751d4"/>
    <s v="3 - Moderate"/>
    <s v="APP INDABOX ANDROID - 11.2.5.5.1 Dimensione dell'obiettivo (avanzato) - S002 Registrazione"/>
    <s v="APP INDABOX ANDROID - 11.2.5.5.1 Dimensione dell'obiettivo (avanzato) - S002 Registrazione (#AAD708)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
    <s v="S002 Registrazione"/>
    <s v="AAD709"/>
    <s v="(#AAD70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assword dimenticata.txt"/>
    <s v="#1"/>
    <s v="Axe DevTools Mobile"/>
    <m/>
    <s v="https://docs.deque.com/devtools-mobile/2024.9.18/en/android-touch-target-spacing#how-to-fix"/>
    <s v="Aggiungi margini o padding di almeno 8dp tra elementi interattivi adiacenti."/>
    <n v="1254"/>
    <s v="S002 Registrazione"/>
    <s v="https://axe-mobile.deque.com/scan?userId=747da6b3-5f03-493b-bc9b-3a10276b7d6b&amp;packageName=com.android.chrome&amp;resultId=01987498-918f-7639-bf08-09d26a0751d4"/>
    <s v="2 - Serious"/>
    <s v="APP INDABOX ANDROID - 11.2.5.8.1 Dimensione dell'obiettivo (minimo) - S002 Registrazione"/>
    <s v="APP INDABOX ANDROID - 11.2.5.8.1 Dimensione dell'obiettivo (minimo) - S002 Registrazione (#AAD709)_x000a_S002 Registrazione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1"/>
    <s v="S002 Registrazione"/>
    <s v="AAD710"/>
    <s v="(#AAD71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assword dimenticata.txt"/>
    <s v="#1"/>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98-918f-7639-bf08-09d26a0751d4"/>
    <s v="1 - Critical"/>
    <s v="APP INDABOX ANDROID - 11.1.3.2.1 Sequenza significativa - S002 Registrazione"/>
    <s v="APP INDABOX ANDROID - 11.1.3.2.1 Sequenza significativa - S002 Registrazione (#AAD710)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98-918f-7639-bf08-09d26a0751d4"/>
    <s v="5115: Rimuovi android:focusable=&quot;true&quot; dal testo statico non interattivo."/>
    <m/>
  </r>
  <r>
    <x v="21"/>
    <s v="S002 Registrazione"/>
    <s v="AAD711"/>
    <s v="(#AAD71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assword dimenticata.txt"/>
    <s v="#1"/>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98-918f-7639-bf08-09d26a0751d4"/>
    <s v="1 - Critical"/>
    <s v="APP INDABOX ANDROID - 11.1.3.2.1 Sequenza significativa - S002 Registrazione"/>
    <s v="APP INDABOX ANDROID - 11.1.3.2.1 Sequenza significativa - S002 Registrazione (#AAD711)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918f-7639-bf08-09d26a0751d4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98-918f-7639-bf08-09d26a0751d4"/>
    <s v="5115: Rimuovi android:focusable=&quot;true&quot; dal testo statico non interattivo."/>
    <m/>
  </r>
  <r>
    <x v="22"/>
    <s v="S001 Accedi"/>
    <s v="AAD712"/>
    <s v="(#AAD712)"/>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Home prezzi.txt"/>
    <s v="#2"/>
    <s v="Axe DevTools Mobile"/>
    <m/>
    <s v="https://docs.deque.com/devtools-mobile/2024.2.14/en/android-screen-orientation#how-to-fix"/>
    <s v="Rimuovi android:screenOrientation=&quot;portrait&quot; per supportare sia landscape che portrait, salvo che non sia un requisito."/>
    <n v="1254"/>
    <s v="S001 Accedi"/>
    <s v="https://axe-mobile.deque.com/scan?userId=747da6b3-5f03-493b-bc9b-3a10276b7d6b&amp;packageName=com.android.chrome&amp;resultId=01987498-f715-719a-bc64-9e610b8007d0"/>
    <s v="2 - Serious"/>
    <s v="APP INDABOX ANDROID - 11.1.3.4.1 Orientamento - S001 Accedi"/>
    <s v="APP INDABOX ANDROID - 11.1.3.4.1 Orientamento - S001 Accedi (#AAD712)_x000a_S001 Acced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Rimuovi android:screenOrientation=&quot;portrait&quot; per supportare sia landscape che portrait, salvo che non sia un requisi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13"/>
    <m/>
    <m/>
    <s v="5111"/>
    <s v="5111: Le visualizzazioni devono essere conformi all'orientamento di visualizzazione preferito dall'utente. [Per saperne di più] (https://docs.deque.com/devtools-mobile/2024.2.14/en/android-screen-orientation)"/>
    <s v="5111: -  con selettore: No ID Available"/>
    <s v="5111: https://axe-mobile.deque.com/scan?userId=747da6b3-5f03-493b-bc9b-3a10276b7d6b&amp;packageName=com.android.chrome&amp;resultId=01987498-f715-719a-bc64-9e610b8007d0"/>
    <s v="5111: Rimuovi android:screenOrientation=&quot;portrait&quot; per supportare sia landscape che portrait, salvo che non sia un requisito."/>
    <m/>
  </r>
  <r>
    <x v="23"/>
    <s v="S001 Accedi"/>
    <s v="AAD713"/>
    <s v="(#AAD713)"/>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Home prezzi.txt"/>
    <s v="#2"/>
    <s v="Axe DevTools Mobile"/>
    <m/>
    <s v="https://docs.deque.com/devtools-mobile/2024.2.14/en/android-label-in-name#how-to-fix"/>
    <s v="Assicurati che contentDescription o labelFor contengano l’etichetta visibile dell’elemento."/>
    <n v="42"/>
    <s v="S001 Accedi"/>
    <s v="https://axe-mobile.deque.com/scan?userId=747da6b3-5f03-493b-bc9b-3a10276b7d6b&amp;packageName=com.android.chrome&amp;resultId=01987498-f715-719a-bc64-9e610b8007d0"/>
    <s v="2 - Serious"/>
    <s v="APP INDABOX ANDROID - 11.2.5.3.1 Etichetta nel nome - S001 Accedi"/>
    <s v="APP INDABOX ANDROID - 11.2.5.3.1 Etichetta nel nome - S001 Accedi (#AAD713)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logo"/>
    <s v="5113: https://axe-mobile.deque.com/scan?userId=747da6b3-5f03-493b-bc9b-3a10276b7d6b&amp;packageName=com.android.chrome&amp;resultId=01987498-f715-719a-bc64-9e610b8007d0"/>
    <s v="5113: Assicurati che contentDescription o labelFor contengano l’etichetta visibile dell’elemento."/>
    <m/>
  </r>
  <r>
    <x v="23"/>
    <s v="S001 Accedi"/>
    <s v="AAD714"/>
    <s v="(#AAD71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rezzi.txt"/>
    <s v="#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8-f715-719a-bc64-9e610b8007d0"/>
    <s v="2 - Serious"/>
    <s v="APP INDABOX ANDROID - 11.2.5.3.1 Etichetta nel nome - S001 Accedi"/>
    <s v="APP INDABOX ANDROID - 11.2.5.3.1 Etichetta nel nome - S001 Accedi (#AAD714)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8-f715-719a-bc64-9e610b8007d0"/>
    <s v="5113: Assicurati che contentDescription o labelFor contengano l’etichetta visibile dell’elemento."/>
    <m/>
  </r>
  <r>
    <x v="2"/>
    <s v="S001 Accedi"/>
    <s v="AAD715"/>
    <s v="(#AAD71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rezzi.txt"/>
    <s v="#2"/>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8-f715-719a-bc64-9e610b8007d0"/>
    <s v="2 - Serious"/>
    <s v="APP INDABOX ANDROID - 11.2.5.8.1 Dimensione dell'obiettivo (minimo) - S001 Accedi"/>
    <s v="APP INDABOX ANDROID - 11.2.5.8.1 Dimensione dell'obiettivo (minimo) - S001 Accedi (#AAD715)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716"/>
    <s v="(#AAD71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rezzi.txt"/>
    <s v="#2"/>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8-f715-719a-bc64-9e610b8007d0"/>
    <s v="3 - Moderate"/>
    <s v="APP INDABOX ANDROID - 11.2.5.5.1 Dimensione dell'obiettivo (avanzato) - S001 Accedi"/>
    <s v="APP INDABOX ANDROID - 11.2.5.5.1 Dimensione dell'obiettivo (avanzato) - S001 Accedi (#AAD716)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717"/>
    <s v="(#AAD71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rezzi.txt"/>
    <s v="#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8-f715-719a-bc64-9e610b8007d0"/>
    <s v="1 - Critical"/>
    <s v="APP INDABOX ANDROID - 11.1.3.2.1 Sequenza significativa - S001 Accedi"/>
    <s v="APP INDABOX ANDROID - 11.1.3.2.1 Sequenza significativa - S001 Accedi (#AAD717)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8-f715-719a-bc64-9e610b8007d0"/>
    <s v="5110: Rimuovi android:focusable=&quot;true&quot; dal testo statico non interattivo."/>
    <m/>
  </r>
  <r>
    <x v="23"/>
    <s v="S001 Accedi"/>
    <s v="AAD718"/>
    <s v="(#AAD71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rezzi.txt"/>
    <s v="#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8-f715-719a-bc64-9e610b8007d0"/>
    <s v="2 - Serious"/>
    <s v="APP INDABOX ANDROID - 11.2.5.3.1 Etichetta nel nome - S001 Accedi"/>
    <s v="APP INDABOX ANDROID - 11.2.5.3.1 Etichetta nel nome - S001 Accedi (#AAD718)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8-f715-719a-bc64-9e610b8007d0"/>
    <s v="5113: Assicurati che contentDescription o labelFor contengano l’etichetta visibile dell’elemento."/>
    <m/>
  </r>
  <r>
    <x v="2"/>
    <s v="S001 Accedi"/>
    <s v="AAD719"/>
    <s v="(#AAD71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rezzi.txt"/>
    <s v="#2"/>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8-f715-719a-bc64-9e610b8007d0"/>
    <s v="2 - Serious"/>
    <s v="APP INDABOX ANDROID - 11.2.5.8.1 Dimensione dell'obiettivo (minimo) - S001 Accedi"/>
    <s v="APP INDABOX ANDROID - 11.2.5.8.1 Dimensione dell'obiettivo (minimo) - S001 Accedi (#AAD719)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720"/>
    <s v="(#AAD72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rezzi.txt"/>
    <s v="#2"/>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8-f715-719a-bc64-9e610b8007d0"/>
    <s v="3 - Moderate"/>
    <s v="APP INDABOX ANDROID - 11.2.5.5.1 Dimensione dell'obiettivo (avanzato) - S001 Accedi"/>
    <s v="APP INDABOX ANDROID - 11.2.5.5.1 Dimensione dell'obiettivo (avanzato) - S001 Accedi (#AAD720)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721"/>
    <s v="(#AAD72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rezzi.txt"/>
    <s v="#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8-f715-719a-bc64-9e610b8007d0"/>
    <s v="1 - Critical"/>
    <s v="APP INDABOX ANDROID - 11.1.3.2.1 Sequenza significativa - S001 Accedi"/>
    <s v="APP INDABOX ANDROID - 11.1.3.2.1 Sequenza significativa - S001 Accedi (#AAD72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8-f715-719a-bc64-9e610b8007d0"/>
    <s v="5110: Rimuovi android:focusable=&quot;true&quot; dal testo statico non interattivo."/>
    <m/>
  </r>
  <r>
    <x v="23"/>
    <s v="S001 Accedi"/>
    <s v="AAD722"/>
    <s v="(#AAD72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rezzi.txt"/>
    <s v="#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8-f715-719a-bc64-9e610b8007d0"/>
    <s v="2 - Serious"/>
    <s v="APP INDABOX ANDROID - 11.2.5.3.1 Etichetta nel nome - S001 Accedi"/>
    <s v="APP INDABOX ANDROID - 11.2.5.3.1 Etichetta nel nome - S001 Accedi (#AAD722)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8-f715-719a-bc64-9e610b8007d0"/>
    <s v="5113: Assicurati che contentDescription o labelFor contengano l’etichetta visibile dell’elemento."/>
    <m/>
  </r>
  <r>
    <x v="2"/>
    <s v="S001 Accedi"/>
    <s v="AAD723"/>
    <s v="(#AAD72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rezzi.txt"/>
    <s v="#2"/>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8-f715-719a-bc64-9e610b8007d0"/>
    <s v="2 - Serious"/>
    <s v="APP INDABOX ANDROID - 11.2.5.8.1 Dimensione dell'obiettivo (minimo) - S001 Accedi"/>
    <s v="APP INDABOX ANDROID - 11.2.5.8.1 Dimensione dell'obiettivo (minimo) - S001 Accedi (#AAD723)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724"/>
    <s v="(#AAD72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rezzi.txt"/>
    <s v="#2"/>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8-f715-719a-bc64-9e610b8007d0"/>
    <s v="3 - Moderate"/>
    <s v="APP INDABOX ANDROID - 11.2.5.5.1 Dimensione dell'obiettivo (avanzato) - S001 Accedi"/>
    <s v="APP INDABOX ANDROID - 11.2.5.5.1 Dimensione dell'obiettivo (avanzato) - S001 Accedi (#AAD724)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725"/>
    <s v="(#AAD72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rezzi.txt"/>
    <s v="#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8-f715-719a-bc64-9e610b8007d0"/>
    <s v="1 - Critical"/>
    <s v="APP INDABOX ANDROID - 11.1.3.2.1 Sequenza significativa - S001 Accedi"/>
    <s v="APP INDABOX ANDROID - 11.1.3.2.1 Sequenza significativa - S001 Accedi (#AAD725)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8-f715-719a-bc64-9e610b8007d0"/>
    <s v="5110: Rimuovi android:focusable=&quot;true&quot; dal testo statico non interattivo."/>
    <m/>
  </r>
  <r>
    <x v="23"/>
    <s v="S001 Accedi"/>
    <s v="AAD726"/>
    <s v="(#AAD72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rezzi.txt"/>
    <s v="#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8-f715-719a-bc64-9e610b8007d0"/>
    <s v="2 - Serious"/>
    <s v="APP INDABOX ANDROID - 11.2.5.3.1 Etichetta nel nome - S001 Accedi"/>
    <s v="APP INDABOX ANDROID - 11.2.5.3.1 Etichetta nel nome - S001 Accedi (#AAD726)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8-f715-719a-bc64-9e610b8007d0"/>
    <s v="5113: Assicurati che contentDescription o labelFor contengano l’etichetta visibile dell’elemento."/>
    <m/>
  </r>
  <r>
    <x v="2"/>
    <s v="S001 Accedi"/>
    <s v="AAD727"/>
    <s v="(#AAD72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rezzi.txt"/>
    <s v="#2"/>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8-f715-719a-bc64-9e610b8007d0"/>
    <s v="2 - Serious"/>
    <s v="APP INDABOX ANDROID - 11.2.5.8.1 Dimensione dell'obiettivo (minimo) - S001 Accedi"/>
    <s v="APP INDABOX ANDROID - 11.2.5.8.1 Dimensione dell'obiettivo (minimo) - S001 Accedi (#AAD727)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728"/>
    <s v="(#AAD72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rezzi.txt"/>
    <s v="#2"/>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8-f715-719a-bc64-9e610b8007d0"/>
    <s v="3 - Moderate"/>
    <s v="APP INDABOX ANDROID - 11.2.5.5.1 Dimensione dell'obiettivo (avanzato) - S001 Accedi"/>
    <s v="APP INDABOX ANDROID - 11.2.5.5.1 Dimensione dell'obiettivo (avanzato) - S001 Accedi (#AAD728)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729"/>
    <s v="(#AAD72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rezzi.txt"/>
    <s v="#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8-f715-719a-bc64-9e610b8007d0"/>
    <s v="1 - Critical"/>
    <s v="APP INDABOX ANDROID - 11.1.3.2.1 Sequenza significativa - S001 Accedi"/>
    <s v="APP INDABOX ANDROID - 11.1.3.2.1 Sequenza significativa - S001 Accedi (#AAD729)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8-f715-719a-bc64-9e610b8007d0"/>
    <s v="5110: Rimuovi android:focusable=&quot;true&quot; dal testo statico non interattivo."/>
    <m/>
  </r>
  <r>
    <x v="23"/>
    <s v="S001 Accedi"/>
    <s v="AAD730"/>
    <s v="(#AAD73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rezzi.txt"/>
    <s v="#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8-f715-719a-bc64-9e610b8007d0"/>
    <s v="2 - Serious"/>
    <s v="APP INDABOX ANDROID - 11.2.5.3.1 Etichetta nel nome - S001 Accedi"/>
    <s v="APP INDABOX ANDROID - 11.2.5.3.1 Etichetta nel nome - S001 Accedi (#AAD730)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8-f715-719a-bc64-9e610b8007d0"/>
    <s v="5113: Assicurati che contentDescription o labelFor contengano l’etichetta visibile dell’elemento."/>
    <m/>
  </r>
  <r>
    <x v="2"/>
    <s v="S001 Accedi"/>
    <s v="AAD731"/>
    <s v="(#AAD731)"/>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rezzi.txt"/>
    <s v="#2"/>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8-f715-719a-bc64-9e610b8007d0"/>
    <s v="2 - Serious"/>
    <s v="APP INDABOX ANDROID - 11.2.5.8.1 Dimensione dell'obiettivo (minimo) - S001 Accedi"/>
    <s v="APP INDABOX ANDROID - 11.2.5.8.1 Dimensione dell'obiettivo (minimo) - S001 Accedi (#AAD731)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732"/>
    <s v="(#AAD73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rezzi.txt"/>
    <s v="#2"/>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8-f715-719a-bc64-9e610b8007d0"/>
    <s v="3 - Moderate"/>
    <s v="APP INDABOX ANDROID - 11.2.5.5.1 Dimensione dell'obiettivo (avanzato) - S001 Accedi"/>
    <s v="APP INDABOX ANDROID - 11.2.5.5.1 Dimensione dell'obiettivo (avanzato) - S001 Accedi (#AAD732)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733"/>
    <s v="(#AAD73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rezzi.txt"/>
    <s v="#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8-f715-719a-bc64-9e610b8007d0"/>
    <s v="1 - Critical"/>
    <s v="APP INDABOX ANDROID - 11.1.3.2.1 Sequenza significativa - S001 Accedi"/>
    <s v="APP INDABOX ANDROID - 11.1.3.2.1 Sequenza significativa - S001 Accedi (#AAD733)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8-f715-719a-bc64-9e610b8007d0"/>
    <s v="5110: Rimuovi android:focusable=&quot;true&quot; dal testo statico non interattivo."/>
    <m/>
  </r>
  <r>
    <x v="23"/>
    <s v="S001 Accedi"/>
    <s v="AAD734"/>
    <s v="(#AAD73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rezzi.txt"/>
    <s v="#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8-f715-719a-bc64-9e610b8007d0"/>
    <s v="2 - Serious"/>
    <s v="APP INDABOX ANDROID - 11.2.5.3.1 Etichetta nel nome - S001 Accedi"/>
    <s v="APP INDABOX ANDROID - 11.2.5.3.1 Etichetta nel nome - S001 Accedi (#AAD734)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8-f715-719a-bc64-9e610b8007d0"/>
    <s v="5113: Assicurati che contentDescription o labelFor contengano l’etichetta visibile dell’elemento."/>
    <m/>
  </r>
  <r>
    <x v="2"/>
    <s v="S001 Accedi"/>
    <s v="AAD735"/>
    <s v="(#AAD73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rezzi.txt"/>
    <s v="#2"/>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8-f715-719a-bc64-9e610b8007d0"/>
    <s v="2 - Serious"/>
    <s v="APP INDABOX ANDROID - 11.2.5.8.1 Dimensione dell'obiettivo (minimo) - S001 Accedi"/>
    <s v="APP INDABOX ANDROID - 11.2.5.8.1 Dimensione dell'obiettivo (minimo) - S001 Accedi (#AAD735)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736"/>
    <s v="(#AAD73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rezzi.txt"/>
    <s v="#2"/>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8-f715-719a-bc64-9e610b8007d0"/>
    <s v="3 - Moderate"/>
    <s v="APP INDABOX ANDROID - 11.2.5.5.1 Dimensione dell'obiettivo (avanzato) - S001 Accedi"/>
    <s v="APP INDABOX ANDROID - 11.2.5.5.1 Dimensione dell'obiettivo (avanzato) - S001 Accedi (#AAD736)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737"/>
    <s v="(#AAD73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rezzi.txt"/>
    <s v="#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8-f715-719a-bc64-9e610b8007d0"/>
    <s v="1 - Critical"/>
    <s v="APP INDABOX ANDROID - 11.1.3.2.1 Sequenza significativa - S001 Accedi"/>
    <s v="APP INDABOX ANDROID - 11.1.3.2.1 Sequenza significativa - S001 Accedi (#AAD737)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8-f715-719a-bc64-9e610b8007d0"/>
    <s v="5110: Rimuovi android:focusable=&quot;true&quot; dal testo statico non interattivo."/>
    <m/>
  </r>
  <r>
    <x v="23"/>
    <s v="S001 Accedi"/>
    <s v="AAD738"/>
    <s v="(#AAD738)"/>
    <s v="Android"/>
    <s v="A"/>
    <s v="2.5.3"/>
    <s v="11.2.5.3.1"/>
    <s v="2 - Serious"/>
    <s v="Blind;Deafblind;Mobility"/>
    <s v="LabelInName"/>
    <s v="Una vista focalizzabile accessibile deve garantire che il nome sia incluso nell'etichetta visibile. [Per saperne di più] (https://docs.deque.com/devtools-mobile/2024.2.14/en/android-label-in-name)"/>
    <s v="link_ritiro_pacchi"/>
    <m/>
    <s v="Home prezzi.txt"/>
    <s v="#2"/>
    <s v="Axe DevTools Mobile"/>
    <m/>
    <s v="https://docs.deque.com/devtools-mobile/2024.2.14/en/android-label-in-name#how-to-fix"/>
    <s v="Assicurati che contentDescription o labelFor contengano l’etichetta visibile dell’elemento."/>
    <n v="1"/>
    <s v="S001 Accedi"/>
    <s v="https://axe-mobile.deque.com/scan?userId=747da6b3-5f03-493b-bc9b-3a10276b7d6b&amp;packageName=com.android.chrome&amp;resultId=01987498-f715-719a-bc64-9e610b8007d0"/>
    <s v="2 - Serious"/>
    <s v="APP INDABOX ANDROID - 11.2.5.3.1 Etichetta nel nome - S001 Accedi"/>
    <s v="APP INDABOX ANDROID - 11.2.5.3.1 Etichetta nel nome - S001 Accedi (#AAD738)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ink_ritiro_pacchi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link_ritiro_pacchi"/>
    <s v="5113: https://axe-mobile.deque.com/scan?userId=747da6b3-5f03-493b-bc9b-3a10276b7d6b&amp;packageName=com.android.chrome&amp;resultId=01987498-f715-719a-bc64-9e610b8007d0"/>
    <s v="5113: Assicurati che contentDescription o labelFor contengano l’etichetta visibile dell’elemento."/>
    <m/>
  </r>
  <r>
    <x v="23"/>
    <s v="S001 Accedi"/>
    <s v="AAD739"/>
    <s v="(#AAD739)"/>
    <s v="Android"/>
    <s v="A"/>
    <s v="2.5.3"/>
    <s v="11.2.5.3.1"/>
    <s v="2 - Serious"/>
    <s v="Blind;Deafblind;Mobility"/>
    <s v="LabelInName"/>
    <s v="Una vista focalizzabile accessibile deve garantire che il nome sia incluso nell'etichetta visibile. [Per saperne di più] (https://docs.deque.com/devtools-mobile/2024.2.14/en/android-label-in-name)"/>
    <s v="link_fresh"/>
    <m/>
    <s v="Home prezzi.txt"/>
    <s v="#2"/>
    <s v="Axe DevTools Mobile"/>
    <m/>
    <s v="https://docs.deque.com/devtools-mobile/2024.2.14/en/android-label-in-name#how-to-fix"/>
    <s v="Assicurati che contentDescription o labelFor contengano l’etichetta visibile dell’elemento."/>
    <n v="1"/>
    <s v="S001 Accedi"/>
    <s v="https://axe-mobile.deque.com/scan?userId=747da6b3-5f03-493b-bc9b-3a10276b7d6b&amp;packageName=com.android.chrome&amp;resultId=01987498-f715-719a-bc64-9e610b8007d0"/>
    <s v="2 - Serious"/>
    <s v="APP INDABOX ANDROID - 11.2.5.3.1 Etichetta nel nome - S001 Accedi"/>
    <s v="APP INDABOX ANDROID - 11.2.5.3.1 Etichetta nel nome - S001 Accedi (#AAD739)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ink_fresh_x000a__x000a_Dettaglio + screenshot (accedere con le seguenti credenziali: user, axeposte@gmail.com; password, Poste2024!): https://axe-mobile.deque.com/scan?userId=747da6b3-5f03-493b-bc9b-3a10276b7d6b&amp;packageName=com.android.chrome&amp;resultId=01987498-f715-719a-bc64-9e610b8007d0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link_fresh"/>
    <s v="5113: https://axe-mobile.deque.com/scan?userId=747da6b3-5f03-493b-bc9b-3a10276b7d6b&amp;packageName=com.android.chrome&amp;resultId=01987498-f715-719a-bc64-9e610b8007d0"/>
    <s v="5113: Assicurati che contentDescription o labelFor contengano l’etichetta visibile dell’elemento."/>
    <m/>
  </r>
  <r>
    <x v="22"/>
    <s v="S001 Accedi"/>
    <s v="AAD740"/>
    <s v="(#AAD740)"/>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Home pubblica accessibilit .txt"/>
    <s v="#3"/>
    <s v="Axe DevTools Mobile"/>
    <m/>
    <s v="https://docs.deque.com/devtools-mobile/2024.2.14/en/android-screen-orientation#how-to-fix"/>
    <s v="Rimuovi android:screenOrientation=&quot;portrait&quot; per supportare sia landscape che portrait, salvo che non sia un requisito."/>
    <n v="1254"/>
    <s v="S001 Accedi"/>
    <s v="https://axe-mobile.deque.com/scan?userId=747da6b3-5f03-493b-bc9b-3a10276b7d6b&amp;packageName=com.android.chrome&amp;resultId=0198749a-43f1-742c-995d-71144f460828"/>
    <s v="2 - Serious"/>
    <s v="APP INDABOX ANDROID - 11.1.3.4.1 Orientamento - S001 Accedi"/>
    <s v="APP INDABOX ANDROID - 11.1.3.4.1 Orientamento - S001 Accedi (#AAD740)_x000a_S001 Acced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screenOrientation=&quot;portrait&quot; per supportare sia landscape che portrait, salvo che non sia un requisi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13"/>
    <m/>
    <m/>
    <s v="5111"/>
    <s v="5111: Le visualizzazioni devono essere conformi all'orientamento di visualizzazione preferito dall'utente. [Per saperne di più] (https://docs.deque.com/devtools-mobile/2024.2.14/en/android-screen-orientation)"/>
    <s v="5111: -  con selettore: No ID Available"/>
    <s v="5111: https://axe-mobile.deque.com/scan?userId=747da6b3-5f03-493b-bc9b-3a10276b7d6b&amp;packageName=com.android.chrome&amp;resultId=0198749a-43f1-742c-995d-71144f460828"/>
    <s v="5111: Rimuovi android:screenOrientation=&quot;portrait&quot; per supportare sia landscape che portrait, salvo che non sia un requisito."/>
    <m/>
  </r>
  <r>
    <x v="23"/>
    <s v="S001 Accedi"/>
    <s v="AAD741"/>
    <s v="(#AAD741)"/>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Home pubblica accessibilit .txt"/>
    <s v="#3"/>
    <s v="Axe DevTools Mobile"/>
    <m/>
    <s v="https://docs.deque.com/devtools-mobile/2024.2.14/en/android-label-in-name#how-to-fix"/>
    <s v="Assicurati che contentDescription o labelFor contengano l’etichetta visibile dell’elemento."/>
    <n v="42"/>
    <s v="S001 Accedi"/>
    <s v="https://axe-mobile.deque.com/scan?userId=747da6b3-5f03-493b-bc9b-3a10276b7d6b&amp;packageName=com.android.chrome&amp;resultId=0198749a-43f1-742c-995d-71144f460828"/>
    <s v="2 - Serious"/>
    <s v="APP INDABOX ANDROID - 11.2.5.3.1 Etichetta nel nome - S001 Accedi"/>
    <s v="APP INDABOX ANDROID - 11.2.5.3.1 Etichetta nel nome - S001 Accedi (#AAD741)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logo"/>
    <s v="5113: https://axe-mobile.deque.com/scan?userId=747da6b3-5f03-493b-bc9b-3a10276b7d6b&amp;packageName=com.android.chrome&amp;resultId=0198749a-43f1-742c-995d-71144f460828"/>
    <s v="5113: Assicurati che contentDescription o labelFor contengano l’etichetta visibile dell’elemento."/>
    <m/>
  </r>
  <r>
    <x v="2"/>
    <s v="S001 Accedi"/>
    <s v="AAD742"/>
    <s v="(#AAD742)"/>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 accessibilit .txt"/>
    <s v="#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43f1-742c-995d-71144f460828"/>
    <s v="2 - Serious"/>
    <s v="APP INDABOX ANDROID - 11.2.5.8.1 Dimensione dell'obiettivo (minimo) - S001 Accedi"/>
    <s v="APP INDABOX ANDROID - 11.2.5.8.1 Dimensione dell'obiettivo (minimo) - S001 Accedi (#AAD742)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743"/>
    <s v="(#AAD74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 accessibilit .txt"/>
    <s v="#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43f1-742c-995d-71144f460828"/>
    <s v="3 - Moderate"/>
    <s v="APP INDABOX ANDROID - 11.2.5.5.1 Dimensione dell'obiettivo (avanzato) - S001 Accedi"/>
    <s v="APP INDABOX ANDROID - 11.2.5.5.1 Dimensione dell'obiettivo (avanzato) - S001 Accedi (#AAD743)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744"/>
    <s v="(#AAD74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 accessibilit .txt"/>
    <s v="#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43f1-742c-995d-71144f460828"/>
    <s v="2 - Serious"/>
    <s v="APP INDABOX ANDROID - 11.2.5.3.1 Etichetta nel nome - S001 Accedi"/>
    <s v="APP INDABOX ANDROID - 11.2.5.3.1 Etichetta nel nome - S001 Accedi (#AAD744)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43f1-742c-995d-71144f460828"/>
    <s v="5113: Assicurati che contentDescription o labelFor contengano l’etichetta visibile dell’elemento."/>
    <m/>
  </r>
  <r>
    <x v="25"/>
    <s v="S001 Accedi"/>
    <s v="AAD745"/>
    <s v="(#AAD74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accessibilit .txt"/>
    <s v="#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43f1-742c-995d-71144f460828"/>
    <s v="1 - Critical"/>
    <s v="APP INDABOX ANDROID - 11.1.3.2.1 Sequenza significativa - S001 Accedi"/>
    <s v="APP INDABOX ANDROID - 11.1.3.2.1 Sequenza significativa - S001 Accedi (#AAD745)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43f1-742c-995d-71144f460828"/>
    <s v="5110: Rimuovi android:focusable=&quot;true&quot; dal testo statico non interattivo."/>
    <m/>
  </r>
  <r>
    <x v="2"/>
    <s v="S001 Accedi"/>
    <s v="AAD746"/>
    <s v="(#AAD74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 accessibilit .txt"/>
    <s v="#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43f1-742c-995d-71144f460828"/>
    <s v="2 - Serious"/>
    <s v="APP INDABOX ANDROID - 11.2.5.8.1 Dimensione dell'obiettivo (minimo) - S001 Accedi"/>
    <s v="APP INDABOX ANDROID - 11.2.5.8.1 Dimensione dell'obiettivo (minimo) - S001 Accedi (#AAD746)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747"/>
    <s v="(#AAD74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 accessibilit .txt"/>
    <s v="#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43f1-742c-995d-71144f460828"/>
    <s v="3 - Moderate"/>
    <s v="APP INDABOX ANDROID - 11.2.5.5.1 Dimensione dell'obiettivo (avanzato) - S001 Accedi"/>
    <s v="APP INDABOX ANDROID - 11.2.5.5.1 Dimensione dell'obiettivo (avanzato) - S001 Accedi (#AAD747)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748"/>
    <s v="(#AAD74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 accessibilit .txt"/>
    <s v="#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43f1-742c-995d-71144f460828"/>
    <s v="2 - Serious"/>
    <s v="APP INDABOX ANDROID - 11.2.5.3.1 Etichetta nel nome - S001 Accedi"/>
    <s v="APP INDABOX ANDROID - 11.2.5.3.1 Etichetta nel nome - S001 Accedi (#AAD748)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43f1-742c-995d-71144f460828"/>
    <s v="5113: Assicurati che contentDescription o labelFor contengano l’etichetta visibile dell’elemento."/>
    <m/>
  </r>
  <r>
    <x v="25"/>
    <s v="S001 Accedi"/>
    <s v="AAD749"/>
    <s v="(#AAD74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accessibilit .txt"/>
    <s v="#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43f1-742c-995d-71144f460828"/>
    <s v="1 - Critical"/>
    <s v="APP INDABOX ANDROID - 11.1.3.2.1 Sequenza significativa - S001 Accedi"/>
    <s v="APP INDABOX ANDROID - 11.1.3.2.1 Sequenza significativa - S001 Accedi (#AAD749)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43f1-742c-995d-71144f460828"/>
    <s v="5110: Rimuovi android:focusable=&quot;true&quot; dal testo statico non interattivo."/>
    <m/>
  </r>
  <r>
    <x v="2"/>
    <s v="S001 Accedi"/>
    <s v="AAD750"/>
    <s v="(#AAD75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 accessibilit .txt"/>
    <s v="#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43f1-742c-995d-71144f460828"/>
    <s v="2 - Serious"/>
    <s v="APP INDABOX ANDROID - 11.2.5.8.1 Dimensione dell'obiettivo (minimo) - S001 Accedi"/>
    <s v="APP INDABOX ANDROID - 11.2.5.8.1 Dimensione dell'obiettivo (minimo) - S001 Accedi (#AAD750)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751"/>
    <s v="(#AAD75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 accessibilit .txt"/>
    <s v="#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43f1-742c-995d-71144f460828"/>
    <s v="3 - Moderate"/>
    <s v="APP INDABOX ANDROID - 11.2.5.5.1 Dimensione dell'obiettivo (avanzato) - S001 Accedi"/>
    <s v="APP INDABOX ANDROID - 11.2.5.5.1 Dimensione dell'obiettivo (avanzato) - S001 Accedi (#AAD751)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752"/>
    <s v="(#AAD75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 accessibilit .txt"/>
    <s v="#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43f1-742c-995d-71144f460828"/>
    <s v="2 - Serious"/>
    <s v="APP INDABOX ANDROID - 11.2.5.3.1 Etichetta nel nome - S001 Accedi"/>
    <s v="APP INDABOX ANDROID - 11.2.5.3.1 Etichetta nel nome - S001 Accedi (#AAD752)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43f1-742c-995d-71144f460828"/>
    <s v="5113: Assicurati che contentDescription o labelFor contengano l’etichetta visibile dell’elemento."/>
    <m/>
  </r>
  <r>
    <x v="25"/>
    <s v="S001 Accedi"/>
    <s v="AAD753"/>
    <s v="(#AAD75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accessibilit .txt"/>
    <s v="#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43f1-742c-995d-71144f460828"/>
    <s v="1 - Critical"/>
    <s v="APP INDABOX ANDROID - 11.1.3.2.1 Sequenza significativa - S001 Accedi"/>
    <s v="APP INDABOX ANDROID - 11.1.3.2.1 Sequenza significativa - S001 Accedi (#AAD753)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43f1-742c-995d-71144f460828"/>
    <s v="5110: Rimuovi android:focusable=&quot;true&quot; dal testo statico non interattivo."/>
    <m/>
  </r>
  <r>
    <x v="2"/>
    <s v="S001 Accedi"/>
    <s v="AAD754"/>
    <s v="(#AAD75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 accessibilit .txt"/>
    <s v="#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43f1-742c-995d-71144f460828"/>
    <s v="2 - Serious"/>
    <s v="APP INDABOX ANDROID - 11.2.5.8.1 Dimensione dell'obiettivo (minimo) - S001 Accedi"/>
    <s v="APP INDABOX ANDROID - 11.2.5.8.1 Dimensione dell'obiettivo (minimo) - S001 Accedi (#AAD754)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755"/>
    <s v="(#AAD75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 accessibilit .txt"/>
    <s v="#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43f1-742c-995d-71144f460828"/>
    <s v="3 - Moderate"/>
    <s v="APP INDABOX ANDROID - 11.2.5.5.1 Dimensione dell'obiettivo (avanzato) - S001 Accedi"/>
    <s v="APP INDABOX ANDROID - 11.2.5.5.1 Dimensione dell'obiettivo (avanzato) - S001 Accedi (#AAD755)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756"/>
    <s v="(#AAD75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 accessibilit .txt"/>
    <s v="#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43f1-742c-995d-71144f460828"/>
    <s v="2 - Serious"/>
    <s v="APP INDABOX ANDROID - 11.2.5.3.1 Etichetta nel nome - S001 Accedi"/>
    <s v="APP INDABOX ANDROID - 11.2.5.3.1 Etichetta nel nome - S001 Accedi (#AAD756)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43f1-742c-995d-71144f460828"/>
    <s v="5113: Assicurati che contentDescription o labelFor contengano l’etichetta visibile dell’elemento."/>
    <m/>
  </r>
  <r>
    <x v="25"/>
    <s v="S001 Accedi"/>
    <s v="AAD757"/>
    <s v="(#AAD75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accessibilit .txt"/>
    <s v="#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43f1-742c-995d-71144f460828"/>
    <s v="1 - Critical"/>
    <s v="APP INDABOX ANDROID - 11.1.3.2.1 Sequenza significativa - S001 Accedi"/>
    <s v="APP INDABOX ANDROID - 11.1.3.2.1 Sequenza significativa - S001 Accedi (#AAD757)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43f1-742c-995d-71144f460828"/>
    <s v="5110: Rimuovi android:focusable=&quot;true&quot; dal testo statico non interattivo."/>
    <m/>
  </r>
  <r>
    <x v="2"/>
    <s v="S001 Accedi"/>
    <s v="AAD758"/>
    <s v="(#AAD75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 accessibilit .txt"/>
    <s v="#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43f1-742c-995d-71144f460828"/>
    <s v="2 - Serious"/>
    <s v="APP INDABOX ANDROID - 11.2.5.8.1 Dimensione dell'obiettivo (minimo) - S001 Accedi"/>
    <s v="APP INDABOX ANDROID - 11.2.5.8.1 Dimensione dell'obiettivo (minimo) - S001 Accedi (#AAD758)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759"/>
    <s v="(#AAD75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 accessibilit .txt"/>
    <s v="#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43f1-742c-995d-71144f460828"/>
    <s v="3 - Moderate"/>
    <s v="APP INDABOX ANDROID - 11.2.5.5.1 Dimensione dell'obiettivo (avanzato) - S001 Accedi"/>
    <s v="APP INDABOX ANDROID - 11.2.5.5.1 Dimensione dell'obiettivo (avanzato) - S001 Accedi (#AAD759)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760"/>
    <s v="(#AAD76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 accessibilit .txt"/>
    <s v="#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43f1-742c-995d-71144f460828"/>
    <s v="2 - Serious"/>
    <s v="APP INDABOX ANDROID - 11.2.5.3.1 Etichetta nel nome - S001 Accedi"/>
    <s v="APP INDABOX ANDROID - 11.2.5.3.1 Etichetta nel nome - S001 Accedi (#AAD760)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43f1-742c-995d-71144f460828"/>
    <s v="5113: Assicurati che contentDescription o labelFor contengano l’etichetta visibile dell’elemento."/>
    <m/>
  </r>
  <r>
    <x v="25"/>
    <s v="S001 Accedi"/>
    <s v="AAD761"/>
    <s v="(#AAD76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accessibilit .txt"/>
    <s v="#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43f1-742c-995d-71144f460828"/>
    <s v="1 - Critical"/>
    <s v="APP INDABOX ANDROID - 11.1.3.2.1 Sequenza significativa - S001 Accedi"/>
    <s v="APP INDABOX ANDROID - 11.1.3.2.1 Sequenza significativa - S001 Accedi (#AAD76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43f1-742c-995d-71144f460828"/>
    <s v="5110: Rimuovi android:focusable=&quot;true&quot; dal testo statico non interattivo."/>
    <m/>
  </r>
  <r>
    <x v="2"/>
    <s v="S001 Accedi"/>
    <s v="AAD762"/>
    <s v="(#AAD762)"/>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 accessibilit .txt"/>
    <s v="#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43f1-742c-995d-71144f460828"/>
    <s v="2 - Serious"/>
    <s v="APP INDABOX ANDROID - 11.2.5.8.1 Dimensione dell'obiettivo (minimo) - S001 Accedi"/>
    <s v="APP INDABOX ANDROID - 11.2.5.8.1 Dimensione dell'obiettivo (minimo) - S001 Accedi (#AAD762)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763"/>
    <s v="(#AAD76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 accessibilit .txt"/>
    <s v="#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43f1-742c-995d-71144f460828"/>
    <s v="3 - Moderate"/>
    <s v="APP INDABOX ANDROID - 11.2.5.5.1 Dimensione dell'obiettivo (avanzato) - S001 Accedi"/>
    <s v="APP INDABOX ANDROID - 11.2.5.5.1 Dimensione dell'obiettivo (avanzato) - S001 Accedi (#AAD763)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764"/>
    <s v="(#AAD76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 accessibilit .txt"/>
    <s v="#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43f1-742c-995d-71144f460828"/>
    <s v="2 - Serious"/>
    <s v="APP INDABOX ANDROID - 11.2.5.3.1 Etichetta nel nome - S001 Accedi"/>
    <s v="APP INDABOX ANDROID - 11.2.5.3.1 Etichetta nel nome - S001 Accedi (#AAD764)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43f1-742c-995d-71144f460828"/>
    <s v="5113: Assicurati che contentDescription o labelFor contengano l’etichetta visibile dell’elemento."/>
    <m/>
  </r>
  <r>
    <x v="25"/>
    <s v="S001 Accedi"/>
    <s v="AAD765"/>
    <s v="(#AAD76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accessibilit .txt"/>
    <s v="#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43f1-742c-995d-71144f460828"/>
    <s v="1 - Critical"/>
    <s v="APP INDABOX ANDROID - 11.1.3.2.1 Sequenza significativa - S001 Accedi"/>
    <s v="APP INDABOX ANDROID - 11.1.3.2.1 Sequenza significativa - S001 Accedi (#AAD765)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43f1-742c-995d-71144f460828"/>
    <s v="5110: Rimuovi android:focusable=&quot;true&quot; dal testo statico non interattivo."/>
    <m/>
  </r>
  <r>
    <x v="25"/>
    <s v="S001 Accedi"/>
    <s v="AAD766"/>
    <s v="(#AAD76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accessibilit .txt"/>
    <s v="#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43f1-742c-995d-71144f460828"/>
    <s v="1 - Critical"/>
    <s v="APP INDABOX ANDROID - 11.1.3.2.1 Sequenza significativa - S001 Accedi"/>
    <s v="APP INDABOX ANDROID - 11.1.3.2.1 Sequenza significativa - S001 Accedi (#AAD76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43f1-742c-995d-71144f460828"/>
    <s v="5110: Rimuovi android:focusable=&quot;true&quot; dal testo statico non interattivo."/>
    <m/>
  </r>
  <r>
    <x v="25"/>
    <s v="S001 Accedi"/>
    <s v="AAD767"/>
    <s v="(#AAD76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accessibilit .txt"/>
    <s v="#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43f1-742c-995d-71144f460828"/>
    <s v="1 - Critical"/>
    <s v="APP INDABOX ANDROID - 11.1.3.2.1 Sequenza significativa - S001 Accedi"/>
    <s v="APP INDABOX ANDROID - 11.1.3.2.1 Sequenza significativa - S001 Accedi (#AAD767)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43f1-742c-995d-71144f460828"/>
    <s v="5110: Rimuovi android:focusable=&quot;true&quot; dal testo statico non interattivo."/>
    <m/>
  </r>
  <r>
    <x v="2"/>
    <s v="S001 Accedi"/>
    <s v="AAD768"/>
    <s v="(#AAD76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 accessibilit .txt"/>
    <s v="#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43f1-742c-995d-71144f460828"/>
    <s v="2 - Serious"/>
    <s v="APP INDABOX ANDROID - 11.2.5.8.1 Dimensione dell'obiettivo (minimo) - S001 Accedi"/>
    <s v="APP INDABOX ANDROID - 11.2.5.8.1 Dimensione dell'obiettivo (minimo) - S001 Accedi (#AAD768)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769"/>
    <s v="(#AAD76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 accessibilit .txt"/>
    <s v="#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43f1-742c-995d-71144f460828"/>
    <s v="3 - Moderate"/>
    <s v="APP INDABOX ANDROID - 11.2.5.5.1 Dimensione dell'obiettivo (avanzato) - S001 Accedi"/>
    <s v="APP INDABOX ANDROID - 11.2.5.5.1 Dimensione dell'obiettivo (avanzato) - S001 Accedi (#AAD769)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770"/>
    <s v="(#AAD77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 accessibilit .txt"/>
    <s v="#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43f1-742c-995d-71144f460828"/>
    <s v="2 - Serious"/>
    <s v="APP INDABOX ANDROID - 11.2.5.3.1 Etichetta nel nome - S001 Accedi"/>
    <s v="APP INDABOX ANDROID - 11.2.5.3.1 Etichetta nel nome - S001 Accedi (#AAD770)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43f1-742c-995d-71144f460828"/>
    <s v="5113: Assicurati che contentDescription o labelFor contengano l’etichetta visibile dell’elemento."/>
    <m/>
  </r>
  <r>
    <x v="25"/>
    <s v="S001 Accedi"/>
    <s v="AAD771"/>
    <s v="(#AAD77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accessibilit .txt"/>
    <s v="#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43f1-742c-995d-71144f460828"/>
    <s v="1 - Critical"/>
    <s v="APP INDABOX ANDROID - 11.1.3.2.1 Sequenza significativa - S001 Accedi"/>
    <s v="APP INDABOX ANDROID - 11.1.3.2.1 Sequenza significativa - S001 Accedi (#AAD77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43f1-742c-995d-71144f460828"/>
    <s v="5110: Rimuovi android:focusable=&quot;true&quot; dal testo statico non interattivo."/>
    <m/>
  </r>
  <r>
    <x v="25"/>
    <s v="S001 Accedi"/>
    <s v="AAD772"/>
    <s v="(#AAD77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accessibilit .txt"/>
    <s v="#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43f1-742c-995d-71144f460828"/>
    <s v="1 - Critical"/>
    <s v="APP INDABOX ANDROID - 11.1.3.2.1 Sequenza significativa - S001 Accedi"/>
    <s v="APP INDABOX ANDROID - 11.1.3.2.1 Sequenza significativa - S001 Accedi (#AAD772)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43f1-742c-995d-71144f460828"/>
    <s v="5110: Rimuovi android:focusable=&quot;true&quot; dal testo statico non interattivo."/>
    <m/>
  </r>
  <r>
    <x v="25"/>
    <s v="S001 Accedi"/>
    <s v="AAD773"/>
    <s v="(#AAD77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accessibilit .txt"/>
    <s v="#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43f1-742c-995d-71144f460828"/>
    <s v="1 - Critical"/>
    <s v="APP INDABOX ANDROID - 11.1.3.2.1 Sequenza significativa - S001 Accedi"/>
    <s v="APP INDABOX ANDROID - 11.1.3.2.1 Sequenza significativa - S001 Accedi (#AAD773)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43f1-742c-995d-71144f460828"/>
    <s v="5110: Rimuovi android:focusable=&quot;true&quot; dal testo statico non interattivo."/>
    <m/>
  </r>
  <r>
    <x v="25"/>
    <s v="S001 Accedi"/>
    <s v="AAD774"/>
    <s v="(#AAD77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accessibilit .txt"/>
    <s v="#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43f1-742c-995d-71144f460828"/>
    <s v="1 - Critical"/>
    <s v="APP INDABOX ANDROID - 11.1.3.2.1 Sequenza significativa - S001 Accedi"/>
    <s v="APP INDABOX ANDROID - 11.1.3.2.1 Sequenza significativa - S001 Accedi (#AAD774)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43f1-742c-995d-71144f460828"/>
    <s v="5110: Rimuovi android:focusable=&quot;true&quot; dal testo statico non interattivo."/>
    <m/>
  </r>
  <r>
    <x v="25"/>
    <s v="S001 Accedi"/>
    <s v="AAD775"/>
    <s v="(#AAD77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accessibilit .txt"/>
    <s v="#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43f1-742c-995d-71144f460828"/>
    <s v="1 - Critical"/>
    <s v="APP INDABOX ANDROID - 11.1.3.2.1 Sequenza significativa - S001 Accedi"/>
    <s v="APP INDABOX ANDROID - 11.1.3.2.1 Sequenza significativa - S001 Accedi (#AAD775)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43f1-742c-995d-71144f46082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43f1-742c-995d-71144f460828"/>
    <s v="5110: Rimuovi android:focusable=&quot;true&quot; dal testo statico non interattivo."/>
    <m/>
  </r>
  <r>
    <x v="26"/>
    <s v="S003 Ritira (IndaBox Ritiro Pacchi)"/>
    <s v="AAD776"/>
    <s v="(#AAD776)"/>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Home pubblica ritira.txt"/>
    <s v="#4"/>
    <s v="Axe DevTools Mobile"/>
    <m/>
    <s v="https://docs.deque.com/devtools-mobile/2024.2.14/en/android-screen-orientation#how-to-fix"/>
    <s v="Rimuovi android:screenOrientation=&quot;portrait&quot; per supportare sia landscape che portrait, salvo che non sia un requisito."/>
    <n v="1254"/>
    <s v="S003 Ritira (IndaBox Ritiro Pacchi)"/>
    <s v="https://axe-mobile.deque.com/scan?userId=747da6b3-5f03-493b-bc9b-3a10276b7d6b&amp;packageName=com.android.chrome&amp;resultId=0198749a-9142-708e-819f-096111387bae"/>
    <s v="2 - Serious"/>
    <s v="APP INDABOX ANDROID - 11.1.3.4.1 Orientamento - S003 Ritira (IndaBox Ritiro Pacchi)"/>
    <s v="APP INDABOX ANDROID - 11.1.3.4.1 Orientamento - S003 Ritira (IndaBox Ritiro Pacchi) (#AAD776)_x000a_S003 Ritira (IndaBox Ritiro Pacch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Rimuovi android:screenOrientation=&quot;portrait&quot; per supportare sia landscape che portrait, salvo che non sia un requisito.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6"/>
    <m/>
    <m/>
    <s v="5121"/>
    <s v="5121: Le visualizzazioni devono essere conformi all'orientamento di visualizzazione preferito dall'utente. [Per saperne di più] (https://docs.deque.com/devtools-mobile/2024.2.14/en/android-screen-orientation)"/>
    <s v="5121: -  con selettore: No ID Available"/>
    <s v="5121: https://axe-mobile.deque.com/scan?userId=747da6b3-5f03-493b-bc9b-3a10276b7d6b&amp;packageName=com.android.chrome&amp;resultId=0198749a-9142-708e-819f-096111387bae"/>
    <s v="5121: Rimuovi android:screenOrientation=&quot;portrait&quot; per supportare sia landscape che portrait, salvo che non sia un requisito."/>
    <m/>
  </r>
  <r>
    <x v="27"/>
    <s v="S003 Ritira (IndaBox Ritiro Pacchi)"/>
    <s v="AAD777"/>
    <s v="(#AAD777)"/>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Home pubblica ritira.txt"/>
    <s v="#4"/>
    <s v="Axe DevTools Mobile"/>
    <m/>
    <s v="https://docs.deque.com/devtools-mobile/2024.2.14/en/android-label-in-name#how-to-fix"/>
    <s v="Assicurati che contentDescription o labelFor contengano l’etichetta visibile dell’elemento."/>
    <n v="42"/>
    <s v="S003 Ritira (IndaBox Ritiro Pacchi)"/>
    <s v="https://axe-mobile.deque.com/scan?userId=747da6b3-5f03-493b-bc9b-3a10276b7d6b&amp;packageName=com.android.chrome&amp;resultId=0198749a-9142-708e-819f-096111387bae"/>
    <s v="2 - Serious"/>
    <s v="APP INDABOX ANDROID - 11.2.5.3.1 Etichetta nel nome - S003 Ritira (IndaBox Ritiro Pacchi)"/>
    <s v="APP INDABOX ANDROID - 11.2.5.3.1 Etichetta nel nome - S003 Ritira (IndaBox Ritiro Pacchi) (#AAD777)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logo"/>
    <s v="5123: https://axe-mobile.deque.com/scan?userId=747da6b3-5f03-493b-bc9b-3a10276b7d6b&amp;packageName=com.android.chrome&amp;resultId=0198749a-9142-708e-819f-096111387bae"/>
    <s v="5123: Assicurati che contentDescription o labelFor contengano l’etichetta visibile dell’elemento."/>
    <m/>
  </r>
  <r>
    <x v="5"/>
    <s v="S003 Ritira (IndaBox Ritiro Pacchi)"/>
    <s v="AAD778"/>
    <s v="(#AAD77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 ritira.txt"/>
    <s v="#4"/>
    <s v="Axe DevTools Mobile"/>
    <m/>
    <s v="https://docs.deque.com/devtools-mobile/2024.9.18/en/android-touch-target-spacing#how-to-fix"/>
    <s v="Aggiungi margini o padding di almeno 8dp tra elementi interattivi adiacenti."/>
    <n v="1254"/>
    <s v="S003 Ritira (IndaBox Ritiro Pacchi)"/>
    <s v="https://axe-mobile.deque.com/scan?userId=747da6b3-5f03-493b-bc9b-3a10276b7d6b&amp;packageName=com.android.chrome&amp;resultId=0198749a-9142-708e-819f-096111387bae"/>
    <s v="2 - Serious"/>
    <s v="APP INDABOX ANDROID - 11.2.5.8.1 Dimensione dell'obiettivo (minimo) - S003 Ritira (IndaBox Ritiro Pacchi)"/>
    <s v="APP INDABOX ANDROID - 11.2.5.8.1 Dimensione dell'obiettivo (minimo) - S003 Ritira (IndaBox Ritiro Pacchi) (#AAD778)_x000a_S003 Ritira (IndaBox Ritiro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8"/>
    <s v="S003 Ritira (IndaBox Ritiro Pacchi)"/>
    <s v="AAD779"/>
    <s v="(#AAD77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 ritira.txt"/>
    <s v="#4"/>
    <s v="Axe DevTools Mobile"/>
    <m/>
    <s v="https://docs.deque.com/devtools-mobile/2024.2.14/en/android-touch-target-size#how-to-fix"/>
    <s v="Estendi il padding o usa un contenitore cliccabile più grande per rispettare la dimensione minima."/>
    <n v="1254"/>
    <s v="S003 Ritira (IndaBox Ritiro Pacchi)"/>
    <s v="https://axe-mobile.deque.com/scan?userId=747da6b3-5f03-493b-bc9b-3a10276b7d6b&amp;packageName=com.android.chrome&amp;resultId=0198749a-9142-708e-819f-096111387bae"/>
    <s v="3 - Moderate"/>
    <s v="APP INDABOX ANDROID - 11.2.5.5.1 Dimensione dell'obiettivo (avanzato) - S003 Ritira (IndaBox Ritiro Pacchi)"/>
    <s v="APP INDABOX ANDROID - 11.2.5.5.1 Dimensione dell'obiettivo (avanzato) - S003 Ritira (IndaBox Ritiro Pacchi) (#AAD779)_x000a_S003 Ritira (IndaBox Ritiro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Estendi il padding o usa un contenitore cliccabile più grande per rispettare la dimensione minima._x000a__x000a_File di log (occorrenze rilevate: 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7"/>
    <s v="S003 Ritira (IndaBox Ritiro Pacchi)"/>
    <s v="AAD780"/>
    <s v="(#AAD78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 ritira.txt"/>
    <s v="#4"/>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9a-9142-708e-819f-096111387bae"/>
    <s v="2 - Serious"/>
    <s v="APP INDABOX ANDROID - 11.2.5.3.1 Etichetta nel nome - S003 Ritira (IndaBox Ritiro Pacchi)"/>
    <s v="APP INDABOX ANDROID - 11.2.5.3.1 Etichetta nel nome - S003 Ritira (IndaBox Ritiro Pacchi) (#AAD780)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9a-9142-708e-819f-096111387bae"/>
    <s v="5123: Assicurati che contentDescription o labelFor contengano l’etichetta visibile dell’elemento."/>
    <m/>
  </r>
  <r>
    <x v="29"/>
    <s v="S003 Ritira (IndaBox Ritiro Pacchi)"/>
    <s v="AAD781"/>
    <s v="(#AAD78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ritira.txt"/>
    <s v="#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9a-9142-708e-819f-096111387bae"/>
    <s v="1 - Critical"/>
    <s v="APP INDABOX ANDROID - 11.1.3.2.1 Sequenza significativa - S003 Ritira (IndaBox Ritiro Pacchi)"/>
    <s v="APP INDABOX ANDROID - 11.1.3.2.1 Sequenza significativa - S003 Ritira (IndaBox Ritiro Pacchi) (#AAD781)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9a-9142-708e-819f-096111387bae"/>
    <s v="5120: Rimuovi android:focusable=&quot;true&quot; dal testo statico non interattivo."/>
    <m/>
  </r>
  <r>
    <x v="5"/>
    <s v="S003 Ritira (IndaBox Ritiro Pacchi)"/>
    <s v="AAD782"/>
    <s v="(#AAD782)"/>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 ritira.txt"/>
    <s v="#4"/>
    <s v="Axe DevTools Mobile"/>
    <m/>
    <s v="https://docs.deque.com/devtools-mobile/2024.9.18/en/android-touch-target-spacing#how-to-fix"/>
    <s v="Aggiungi margini o padding di almeno 8dp tra elementi interattivi adiacenti."/>
    <n v="1254"/>
    <s v="S003 Ritira (IndaBox Ritiro Pacchi)"/>
    <s v="https://axe-mobile.deque.com/scan?userId=747da6b3-5f03-493b-bc9b-3a10276b7d6b&amp;packageName=com.android.chrome&amp;resultId=0198749a-9142-708e-819f-096111387bae"/>
    <s v="2 - Serious"/>
    <s v="APP INDABOX ANDROID - 11.2.5.8.1 Dimensione dell'obiettivo (minimo) - S003 Ritira (IndaBox Ritiro Pacchi)"/>
    <s v="APP INDABOX ANDROID - 11.2.5.8.1 Dimensione dell'obiettivo (minimo) - S003 Ritira (IndaBox Ritiro Pacchi) (#AAD782)_x000a_S003 Ritira (IndaBox Ritiro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8"/>
    <s v="S003 Ritira (IndaBox Ritiro Pacchi)"/>
    <s v="AAD783"/>
    <s v="(#AAD78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 ritira.txt"/>
    <s v="#4"/>
    <s v="Axe DevTools Mobile"/>
    <m/>
    <s v="https://docs.deque.com/devtools-mobile/2024.2.14/en/android-touch-target-size#how-to-fix"/>
    <s v="Estendi il padding o usa un contenitore cliccabile più grande per rispettare la dimensione minima."/>
    <n v="1254"/>
    <s v="S003 Ritira (IndaBox Ritiro Pacchi)"/>
    <s v="https://axe-mobile.deque.com/scan?userId=747da6b3-5f03-493b-bc9b-3a10276b7d6b&amp;packageName=com.android.chrome&amp;resultId=0198749a-9142-708e-819f-096111387bae"/>
    <s v="3 - Moderate"/>
    <s v="APP INDABOX ANDROID - 11.2.5.5.1 Dimensione dell'obiettivo (avanzato) - S003 Ritira (IndaBox Ritiro Pacchi)"/>
    <s v="APP INDABOX ANDROID - 11.2.5.5.1 Dimensione dell'obiettivo (avanzato) - S003 Ritira (IndaBox Ritiro Pacchi) (#AAD783)_x000a_S003 Ritira (IndaBox Ritiro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Estendi il padding o usa un contenitore cliccabile più grande per rispettare la dimensione minima._x000a__x000a_File di log (occorrenze rilevate: 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7"/>
    <s v="S003 Ritira (IndaBox Ritiro Pacchi)"/>
    <s v="AAD784"/>
    <s v="(#AAD78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 ritira.txt"/>
    <s v="#4"/>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9a-9142-708e-819f-096111387bae"/>
    <s v="2 - Serious"/>
    <s v="APP INDABOX ANDROID - 11.2.5.3.1 Etichetta nel nome - S003 Ritira (IndaBox Ritiro Pacchi)"/>
    <s v="APP INDABOX ANDROID - 11.2.5.3.1 Etichetta nel nome - S003 Ritira (IndaBox Ritiro Pacchi) (#AAD784)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9a-9142-708e-819f-096111387bae"/>
    <s v="5123: Assicurati che contentDescription o labelFor contengano l’etichetta visibile dell’elemento."/>
    <m/>
  </r>
  <r>
    <x v="29"/>
    <s v="S003 Ritira (IndaBox Ritiro Pacchi)"/>
    <s v="AAD785"/>
    <s v="(#AAD78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ritira.txt"/>
    <s v="#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9a-9142-708e-819f-096111387bae"/>
    <s v="1 - Critical"/>
    <s v="APP INDABOX ANDROID - 11.1.3.2.1 Sequenza significativa - S003 Ritira (IndaBox Ritiro Pacchi)"/>
    <s v="APP INDABOX ANDROID - 11.1.3.2.1 Sequenza significativa - S003 Ritira (IndaBox Ritiro Pacchi) (#AAD785)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9a-9142-708e-819f-096111387bae"/>
    <s v="5120: Rimuovi android:focusable=&quot;true&quot; dal testo statico non interattivo."/>
    <m/>
  </r>
  <r>
    <x v="5"/>
    <s v="S003 Ritira (IndaBox Ritiro Pacchi)"/>
    <s v="AAD786"/>
    <s v="(#AAD78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 ritira.txt"/>
    <s v="#4"/>
    <s v="Axe DevTools Mobile"/>
    <m/>
    <s v="https://docs.deque.com/devtools-mobile/2024.9.18/en/android-touch-target-spacing#how-to-fix"/>
    <s v="Aggiungi margini o padding di almeno 8dp tra elementi interattivi adiacenti."/>
    <n v="1254"/>
    <s v="S003 Ritira (IndaBox Ritiro Pacchi)"/>
    <s v="https://axe-mobile.deque.com/scan?userId=747da6b3-5f03-493b-bc9b-3a10276b7d6b&amp;packageName=com.android.chrome&amp;resultId=0198749a-9142-708e-819f-096111387bae"/>
    <s v="2 - Serious"/>
    <s v="APP INDABOX ANDROID - 11.2.5.8.1 Dimensione dell'obiettivo (minimo) - S003 Ritira (IndaBox Ritiro Pacchi)"/>
    <s v="APP INDABOX ANDROID - 11.2.5.8.1 Dimensione dell'obiettivo (minimo) - S003 Ritira (IndaBox Ritiro Pacchi) (#AAD786)_x000a_S003 Ritira (IndaBox Ritiro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8"/>
    <s v="S003 Ritira (IndaBox Ritiro Pacchi)"/>
    <s v="AAD787"/>
    <s v="(#AAD78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 ritira.txt"/>
    <s v="#4"/>
    <s v="Axe DevTools Mobile"/>
    <m/>
    <s v="https://docs.deque.com/devtools-mobile/2024.2.14/en/android-touch-target-size#how-to-fix"/>
    <s v="Estendi il padding o usa un contenitore cliccabile più grande per rispettare la dimensione minima."/>
    <n v="1254"/>
    <s v="S003 Ritira (IndaBox Ritiro Pacchi)"/>
    <s v="https://axe-mobile.deque.com/scan?userId=747da6b3-5f03-493b-bc9b-3a10276b7d6b&amp;packageName=com.android.chrome&amp;resultId=0198749a-9142-708e-819f-096111387bae"/>
    <s v="3 - Moderate"/>
    <s v="APP INDABOX ANDROID - 11.2.5.5.1 Dimensione dell'obiettivo (avanzato) - S003 Ritira (IndaBox Ritiro Pacchi)"/>
    <s v="APP INDABOX ANDROID - 11.2.5.5.1 Dimensione dell'obiettivo (avanzato) - S003 Ritira (IndaBox Ritiro Pacchi) (#AAD787)_x000a_S003 Ritira (IndaBox Ritiro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Estendi il padding o usa un contenitore cliccabile più grande per rispettare la dimensione minima._x000a__x000a_File di log (occorrenze rilevate: 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7"/>
    <s v="S003 Ritira (IndaBox Ritiro Pacchi)"/>
    <s v="AAD788"/>
    <s v="(#AAD78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 ritira.txt"/>
    <s v="#4"/>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9a-9142-708e-819f-096111387bae"/>
    <s v="2 - Serious"/>
    <s v="APP INDABOX ANDROID - 11.2.5.3.1 Etichetta nel nome - S003 Ritira (IndaBox Ritiro Pacchi)"/>
    <s v="APP INDABOX ANDROID - 11.2.5.3.1 Etichetta nel nome - S003 Ritira (IndaBox Ritiro Pacchi) (#AAD788)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9a-9142-708e-819f-096111387bae"/>
    <s v="5123: Assicurati che contentDescription o labelFor contengano l’etichetta visibile dell’elemento."/>
    <m/>
  </r>
  <r>
    <x v="29"/>
    <s v="S003 Ritira (IndaBox Ritiro Pacchi)"/>
    <s v="AAD789"/>
    <s v="(#AAD78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ritira.txt"/>
    <s v="#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9a-9142-708e-819f-096111387bae"/>
    <s v="1 - Critical"/>
    <s v="APP INDABOX ANDROID - 11.1.3.2.1 Sequenza significativa - S003 Ritira (IndaBox Ritiro Pacchi)"/>
    <s v="APP INDABOX ANDROID - 11.1.3.2.1 Sequenza significativa - S003 Ritira (IndaBox Ritiro Pacchi) (#AAD789)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9a-9142-708e-819f-096111387bae"/>
    <s v="5120: Rimuovi android:focusable=&quot;true&quot; dal testo statico non interattivo."/>
    <m/>
  </r>
  <r>
    <x v="28"/>
    <s v="S003 Ritira (IndaBox Ritiro Pacchi)"/>
    <s v="AAD790"/>
    <s v="(#AAD79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 ritira.txt"/>
    <s v="#4"/>
    <s v="Axe DevTools Mobile"/>
    <m/>
    <s v="https://docs.deque.com/devtools-mobile/2024.2.14/en/android-touch-target-size#how-to-fix"/>
    <s v="Estendi il padding o usa un contenitore cliccabile più grande per rispettare la dimensione minima."/>
    <n v="1254"/>
    <s v="S003 Ritira (IndaBox Ritiro Pacchi)"/>
    <s v="https://axe-mobile.deque.com/scan?userId=747da6b3-5f03-493b-bc9b-3a10276b7d6b&amp;packageName=com.android.chrome&amp;resultId=0198749a-9142-708e-819f-096111387bae"/>
    <s v="3 - Moderate"/>
    <s v="APP INDABOX ANDROID - 11.2.5.5.1 Dimensione dell'obiettivo (avanzato) - S003 Ritira (IndaBox Ritiro Pacchi)"/>
    <s v="APP INDABOX ANDROID - 11.2.5.5.1 Dimensione dell'obiettivo (avanzato) - S003 Ritira (IndaBox Ritiro Pacchi) (#AAD790)_x000a_S003 Ritira (IndaBox Ritiro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Estendi il padding o usa un contenitore cliccabile più grande per rispettare la dimensione minima._x000a__x000a_File di log (occorrenze rilevate: 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7"/>
    <s v="S003 Ritira (IndaBox Ritiro Pacchi)"/>
    <s v="AAD791"/>
    <s v="(#AAD79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 ritira.txt"/>
    <s v="#4"/>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9a-9142-708e-819f-096111387bae"/>
    <s v="2 - Serious"/>
    <s v="APP INDABOX ANDROID - 11.2.5.3.1 Etichetta nel nome - S003 Ritira (IndaBox Ritiro Pacchi)"/>
    <s v="APP INDABOX ANDROID - 11.2.5.3.1 Etichetta nel nome - S003 Ritira (IndaBox Ritiro Pacchi) (#AAD791)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9a-9142-708e-819f-096111387bae"/>
    <s v="5123: Assicurati che contentDescription o labelFor contengano l’etichetta visibile dell’elemento."/>
    <m/>
  </r>
  <r>
    <x v="29"/>
    <s v="S003 Ritira (IndaBox Ritiro Pacchi)"/>
    <s v="AAD792"/>
    <s v="(#AAD79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ritira.txt"/>
    <s v="#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9a-9142-708e-819f-096111387bae"/>
    <s v="1 - Critical"/>
    <s v="APP INDABOX ANDROID - 11.1.3.2.1 Sequenza significativa - S003 Ritira (IndaBox Ritiro Pacchi)"/>
    <s v="APP INDABOX ANDROID - 11.1.3.2.1 Sequenza significativa - S003 Ritira (IndaBox Ritiro Pacchi) (#AAD792)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9a-9142-708e-819f-096111387bae"/>
    <s v="5120: Rimuovi android:focusable=&quot;true&quot; dal testo statico non interattivo."/>
    <m/>
  </r>
  <r>
    <x v="5"/>
    <s v="S003 Ritira (IndaBox Ritiro Pacchi)"/>
    <s v="AAD793"/>
    <s v="(#AAD79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 ritira.txt"/>
    <s v="#4"/>
    <s v="Axe DevTools Mobile"/>
    <m/>
    <s v="https://docs.deque.com/devtools-mobile/2024.9.18/en/android-touch-target-spacing#how-to-fix"/>
    <s v="Aggiungi margini o padding di almeno 8dp tra elementi interattivi adiacenti."/>
    <n v="1254"/>
    <s v="S003 Ritira (IndaBox Ritiro Pacchi)"/>
    <s v="https://axe-mobile.deque.com/scan?userId=747da6b3-5f03-493b-bc9b-3a10276b7d6b&amp;packageName=com.android.chrome&amp;resultId=0198749a-9142-708e-819f-096111387bae"/>
    <s v="2 - Serious"/>
    <s v="APP INDABOX ANDROID - 11.2.5.8.1 Dimensione dell'obiettivo (minimo) - S003 Ritira (IndaBox Ritiro Pacchi)"/>
    <s v="APP INDABOX ANDROID - 11.2.5.8.1 Dimensione dell'obiettivo (minimo) - S003 Ritira (IndaBox Ritiro Pacchi) (#AAD793)_x000a_S003 Ritira (IndaBox Ritiro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8"/>
    <s v="S003 Ritira (IndaBox Ritiro Pacchi)"/>
    <s v="AAD794"/>
    <s v="(#AAD79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 ritira.txt"/>
    <s v="#4"/>
    <s v="Axe DevTools Mobile"/>
    <m/>
    <s v="https://docs.deque.com/devtools-mobile/2024.2.14/en/android-touch-target-size#how-to-fix"/>
    <s v="Estendi il padding o usa un contenitore cliccabile più grande per rispettare la dimensione minima."/>
    <n v="1254"/>
    <s v="S003 Ritira (IndaBox Ritiro Pacchi)"/>
    <s v="https://axe-mobile.deque.com/scan?userId=747da6b3-5f03-493b-bc9b-3a10276b7d6b&amp;packageName=com.android.chrome&amp;resultId=0198749a-9142-708e-819f-096111387bae"/>
    <s v="3 - Moderate"/>
    <s v="APP INDABOX ANDROID - 11.2.5.5.1 Dimensione dell'obiettivo (avanzato) - S003 Ritira (IndaBox Ritiro Pacchi)"/>
    <s v="APP INDABOX ANDROID - 11.2.5.5.1 Dimensione dell'obiettivo (avanzato) - S003 Ritira (IndaBox Ritiro Pacchi) (#AAD794)_x000a_S003 Ritira (IndaBox Ritiro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Estendi il padding o usa un contenitore cliccabile più grande per rispettare la dimensione minima._x000a__x000a_File di log (occorrenze rilevate: 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7"/>
    <s v="S003 Ritira (IndaBox Ritiro Pacchi)"/>
    <s v="AAD795"/>
    <s v="(#AAD79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 ritira.txt"/>
    <s v="#4"/>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9a-9142-708e-819f-096111387bae"/>
    <s v="2 - Serious"/>
    <s v="APP INDABOX ANDROID - 11.2.5.3.1 Etichetta nel nome - S003 Ritira (IndaBox Ritiro Pacchi)"/>
    <s v="APP INDABOX ANDROID - 11.2.5.3.1 Etichetta nel nome - S003 Ritira (IndaBox Ritiro Pacchi) (#AAD795)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9a-9142-708e-819f-096111387bae"/>
    <s v="5123: Assicurati che contentDescription o labelFor contengano l’etichetta visibile dell’elemento."/>
    <m/>
  </r>
  <r>
    <x v="29"/>
    <s v="S003 Ritira (IndaBox Ritiro Pacchi)"/>
    <s v="AAD796"/>
    <s v="(#AAD79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ritira.txt"/>
    <s v="#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9a-9142-708e-819f-096111387bae"/>
    <s v="1 - Critical"/>
    <s v="APP INDABOX ANDROID - 11.1.3.2.1 Sequenza significativa - S003 Ritira (IndaBox Ritiro Pacchi)"/>
    <s v="APP INDABOX ANDROID - 11.1.3.2.1 Sequenza significativa - S003 Ritira (IndaBox Ritiro Pacchi) (#AAD796)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9a-9142-708e-819f-096111387bae"/>
    <s v="5120: Rimuovi android:focusable=&quot;true&quot; dal testo statico non interattivo."/>
    <m/>
  </r>
  <r>
    <x v="5"/>
    <s v="S003 Ritira (IndaBox Ritiro Pacchi)"/>
    <s v="AAD797"/>
    <s v="(#AAD79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 ritira.txt"/>
    <s v="#4"/>
    <s v="Axe DevTools Mobile"/>
    <m/>
    <s v="https://docs.deque.com/devtools-mobile/2024.9.18/en/android-touch-target-spacing#how-to-fix"/>
    <s v="Aggiungi margini o padding di almeno 8dp tra elementi interattivi adiacenti."/>
    <n v="1254"/>
    <s v="S003 Ritira (IndaBox Ritiro Pacchi)"/>
    <s v="https://axe-mobile.deque.com/scan?userId=747da6b3-5f03-493b-bc9b-3a10276b7d6b&amp;packageName=com.android.chrome&amp;resultId=0198749a-9142-708e-819f-096111387bae"/>
    <s v="2 - Serious"/>
    <s v="APP INDABOX ANDROID - 11.2.5.8.1 Dimensione dell'obiettivo (minimo) - S003 Ritira (IndaBox Ritiro Pacchi)"/>
    <s v="APP INDABOX ANDROID - 11.2.5.8.1 Dimensione dell'obiettivo (minimo) - S003 Ritira (IndaBox Ritiro Pacchi) (#AAD797)_x000a_S003 Ritira (IndaBox Ritiro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8"/>
    <s v="S003 Ritira (IndaBox Ritiro Pacchi)"/>
    <s v="AAD798"/>
    <s v="(#AAD79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 ritira.txt"/>
    <s v="#4"/>
    <s v="Axe DevTools Mobile"/>
    <m/>
    <s v="https://docs.deque.com/devtools-mobile/2024.2.14/en/android-touch-target-size#how-to-fix"/>
    <s v="Estendi il padding o usa un contenitore cliccabile più grande per rispettare la dimensione minima."/>
    <n v="1254"/>
    <s v="S003 Ritira (IndaBox Ritiro Pacchi)"/>
    <s v="https://axe-mobile.deque.com/scan?userId=747da6b3-5f03-493b-bc9b-3a10276b7d6b&amp;packageName=com.android.chrome&amp;resultId=0198749a-9142-708e-819f-096111387bae"/>
    <s v="3 - Moderate"/>
    <s v="APP INDABOX ANDROID - 11.2.5.5.1 Dimensione dell'obiettivo (avanzato) - S003 Ritira (IndaBox Ritiro Pacchi)"/>
    <s v="APP INDABOX ANDROID - 11.2.5.5.1 Dimensione dell'obiettivo (avanzato) - S003 Ritira (IndaBox Ritiro Pacchi) (#AAD798)_x000a_S003 Ritira (IndaBox Ritiro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Estendi il padding o usa un contenitore cliccabile più grande per rispettare la dimensione minima._x000a__x000a_File di log (occorrenze rilevate: 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7"/>
    <s v="S003 Ritira (IndaBox Ritiro Pacchi)"/>
    <s v="AAD799"/>
    <s v="(#AAD79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 ritira.txt"/>
    <s v="#4"/>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9a-9142-708e-819f-096111387bae"/>
    <s v="2 - Serious"/>
    <s v="APP INDABOX ANDROID - 11.2.5.3.1 Etichetta nel nome - S003 Ritira (IndaBox Ritiro Pacchi)"/>
    <s v="APP INDABOX ANDROID - 11.2.5.3.1 Etichetta nel nome - S003 Ritira (IndaBox Ritiro Pacchi) (#AAD799)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9a-9142-708e-819f-096111387bae"/>
    <s v="5123: Assicurati che contentDescription o labelFor contengano l’etichetta visibile dell’elemento."/>
    <m/>
  </r>
  <r>
    <x v="29"/>
    <s v="S003 Ritira (IndaBox Ritiro Pacchi)"/>
    <s v="AAD800"/>
    <s v="(#AAD80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ritira.txt"/>
    <s v="#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9a-9142-708e-819f-096111387bae"/>
    <s v="1 - Critical"/>
    <s v="APP INDABOX ANDROID - 11.1.3.2.1 Sequenza significativa - S003 Ritira (IndaBox Ritiro Pacchi)"/>
    <s v="APP INDABOX ANDROID - 11.1.3.2.1 Sequenza significativa - S003 Ritira (IndaBox Ritiro Pacchi) (#AAD800)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9a-9142-708e-819f-096111387bae"/>
    <s v="5120: Rimuovi android:focusable=&quot;true&quot; dal testo statico non interattivo."/>
    <m/>
  </r>
  <r>
    <x v="29"/>
    <s v="S003 Ritira (IndaBox Ritiro Pacchi)"/>
    <s v="AAD801"/>
    <s v="(#AAD80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ritira.txt"/>
    <s v="#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9a-9142-708e-819f-096111387bae"/>
    <s v="1 - Critical"/>
    <s v="APP INDABOX ANDROID - 11.1.3.2.1 Sequenza significativa - S003 Ritira (IndaBox Ritiro Pacchi)"/>
    <s v="APP INDABOX ANDROID - 11.1.3.2.1 Sequenza significativa - S003 Ritira (IndaBox Ritiro Pacchi) (#AAD801)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9a-9142-708e-819f-096111387bae"/>
    <s v="5120: Rimuovi android:focusable=&quot;true&quot; dal testo statico non interattivo."/>
    <m/>
  </r>
  <r>
    <x v="29"/>
    <s v="S003 Ritira (IndaBox Ritiro Pacchi)"/>
    <s v="AAD802"/>
    <s v="(#AAD80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ritira.txt"/>
    <s v="#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9a-9142-708e-819f-096111387bae"/>
    <s v="1 - Critical"/>
    <s v="APP INDABOX ANDROID - 11.1.3.2.1 Sequenza significativa - S003 Ritira (IndaBox Ritiro Pacchi)"/>
    <s v="APP INDABOX ANDROID - 11.1.3.2.1 Sequenza significativa - S003 Ritira (IndaBox Ritiro Pacchi) (#AAD802)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9a-9142-708e-819f-096111387bae"/>
    <s v="5120: Rimuovi android:focusable=&quot;true&quot; dal testo statico non interattivo."/>
    <m/>
  </r>
  <r>
    <x v="29"/>
    <s v="S003 Ritira (IndaBox Ritiro Pacchi)"/>
    <s v="AAD803"/>
    <s v="(#AAD80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ritira.txt"/>
    <s v="#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9a-9142-708e-819f-096111387bae"/>
    <s v="1 - Critical"/>
    <s v="APP INDABOX ANDROID - 11.1.3.2.1 Sequenza significativa - S003 Ritira (IndaBox Ritiro Pacchi)"/>
    <s v="APP INDABOX ANDROID - 11.1.3.2.1 Sequenza significativa - S003 Ritira (IndaBox Ritiro Pacchi) (#AAD803)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9a-9142-708e-819f-096111387bae"/>
    <s v="5120: Rimuovi android:focusable=&quot;true&quot; dal testo statico non interattivo."/>
    <m/>
  </r>
  <r>
    <x v="29"/>
    <s v="S003 Ritira (IndaBox Ritiro Pacchi)"/>
    <s v="AAD804"/>
    <s v="(#AAD80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 ritira.txt"/>
    <s v="#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9a-9142-708e-819f-096111387bae"/>
    <s v="1 - Critical"/>
    <s v="APP INDABOX ANDROID - 11.1.3.2.1 Sequenza significativa - S003 Ritira (IndaBox Ritiro Pacchi)"/>
    <s v="APP INDABOX ANDROID - 11.1.3.2.1 Sequenza significativa - S003 Ritira (IndaBox Ritiro Pacchi) (#AAD804)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9142-708e-819f-096111387bae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9a-9142-708e-819f-096111387bae"/>
    <s v="5120: Rimuovi android:focusable=&quot;true&quot; dal testo statico non interattivo."/>
    <m/>
  </r>
  <r>
    <x v="22"/>
    <s v="S001 Accedi"/>
    <s v="AAD805"/>
    <s v="(#AAD805)"/>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Home pubblica.txt"/>
    <s v="#5"/>
    <s v="Axe DevTools Mobile"/>
    <m/>
    <s v="https://docs.deque.com/devtools-mobile/2024.2.14/en/android-screen-orientation#how-to-fix"/>
    <s v="Rimuovi android:screenOrientation=&quot;portrait&quot; per supportare sia landscape che portrait, salvo che non sia un requisito."/>
    <n v="1254"/>
    <s v="S001 Accedi"/>
    <s v="https://axe-mobile.deque.com/scan?userId=747da6b3-5f03-493b-bc9b-3a10276b7d6b&amp;packageName=com.android.chrome&amp;resultId=0198749a-cc16-752f-ab6a-74fa6294533a"/>
    <s v="2 - Serious"/>
    <s v="APP INDABOX ANDROID - 11.1.3.4.1 Orientamento - S001 Accedi"/>
    <s v="APP INDABOX ANDROID - 11.1.3.4.1 Orientamento - S001 Accedi (#AAD805)_x000a_S001 Acced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Rimuovi android:screenOrientation=&quot;portrait&quot; per supportare sia landscape che portrait, salvo che non sia un requisi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13"/>
    <m/>
    <m/>
    <s v="5111"/>
    <s v="5111: Le visualizzazioni devono essere conformi all'orientamento di visualizzazione preferito dall'utente. [Per saperne di più] (https://docs.deque.com/devtools-mobile/2024.2.14/en/android-screen-orientation)"/>
    <s v="5111: -  con selettore: No ID Available"/>
    <s v="5111: https://axe-mobile.deque.com/scan?userId=747da6b3-5f03-493b-bc9b-3a10276b7d6b&amp;packageName=com.android.chrome&amp;resultId=0198749a-cc16-752f-ab6a-74fa6294533a"/>
    <s v="5111: Rimuovi android:screenOrientation=&quot;portrait&quot; per supportare sia landscape che portrait, salvo che non sia un requisito."/>
    <m/>
  </r>
  <r>
    <x v="23"/>
    <s v="S001 Accedi"/>
    <s v="AAD806"/>
    <s v="(#AAD80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txt"/>
    <s v="#5"/>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cc16-752f-ab6a-74fa6294533a"/>
    <s v="2 - Serious"/>
    <s v="APP INDABOX ANDROID - 11.2.5.3.1 Etichetta nel nome - S001 Accedi"/>
    <s v="APP INDABOX ANDROID - 11.2.5.3.1 Etichetta nel nome - S001 Accedi (#AAD806)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cc16-752f-ab6a-74fa6294533a"/>
    <s v="5113: Assicurati che contentDescription o labelFor contengano l’etichetta visibile dell’elemento."/>
    <m/>
  </r>
  <r>
    <x v="23"/>
    <s v="S001 Accedi"/>
    <s v="AAD807"/>
    <s v="(#AAD807)"/>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Home pubblica.txt"/>
    <s v="#5"/>
    <s v="Axe DevTools Mobile"/>
    <m/>
    <s v="https://docs.deque.com/devtools-mobile/2024.2.14/en/android-label-in-name#how-to-fix"/>
    <s v="Assicurati che contentDescription o labelFor contengano l’etichetta visibile dell’elemento."/>
    <n v="42"/>
    <s v="S001 Accedi"/>
    <s v="https://axe-mobile.deque.com/scan?userId=747da6b3-5f03-493b-bc9b-3a10276b7d6b&amp;packageName=com.android.chrome&amp;resultId=0198749a-cc16-752f-ab6a-74fa6294533a"/>
    <s v="2 - Serious"/>
    <s v="APP INDABOX ANDROID - 11.2.5.3.1 Etichetta nel nome - S001 Accedi"/>
    <s v="APP INDABOX ANDROID - 11.2.5.3.1 Etichetta nel nome - S001 Accedi (#AAD807)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logo"/>
    <s v="5113: https://axe-mobile.deque.com/scan?userId=747da6b3-5f03-493b-bc9b-3a10276b7d6b&amp;packageName=com.android.chrome&amp;resultId=0198749a-cc16-752f-ab6a-74fa6294533a"/>
    <s v="5113: Assicurati che contentDescription o labelFor contengano l’etichetta visibile dell’elemento."/>
    <m/>
  </r>
  <r>
    <x v="24"/>
    <s v="S001 Accedi"/>
    <s v="AAD808"/>
    <s v="(#AAD80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txt"/>
    <s v="#5"/>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cc16-752f-ab6a-74fa6294533a"/>
    <s v="3 - Moderate"/>
    <s v="APP INDABOX ANDROID - 11.2.5.5.1 Dimensione dell'obiettivo (avanzato) - S001 Accedi"/>
    <s v="APP INDABOX ANDROID - 11.2.5.5.1 Dimensione dell'obiettivo (avanzato) - S001 Accedi (#AAD808)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809"/>
    <s v="(#AAD80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txt"/>
    <s v="#5"/>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cc16-752f-ab6a-74fa6294533a"/>
    <s v="2 - Serious"/>
    <s v="APP INDABOX ANDROID - 11.2.5.8.1 Dimensione dell'obiettivo (minimo) - S001 Accedi"/>
    <s v="APP INDABOX ANDROID - 11.2.5.8.1 Dimensione dell'obiettivo (minimo) - S001 Accedi (#AAD809)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810"/>
    <s v="(#AAD81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txt"/>
    <s v="#5"/>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cc16-752f-ab6a-74fa6294533a"/>
    <s v="2 - Serious"/>
    <s v="APP INDABOX ANDROID - 11.2.5.3.1 Etichetta nel nome - S001 Accedi"/>
    <s v="APP INDABOX ANDROID - 11.2.5.3.1 Etichetta nel nome - S001 Accedi (#AAD810)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cc16-752f-ab6a-74fa6294533a"/>
    <s v="5113: Assicurati che contentDescription o labelFor contengano l’etichetta visibile dell’elemento."/>
    <m/>
  </r>
  <r>
    <x v="25"/>
    <s v="S001 Accedi"/>
    <s v="AAD811"/>
    <s v="(#AAD81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txt"/>
    <s v="#5"/>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cc16-752f-ab6a-74fa6294533a"/>
    <s v="1 - Critical"/>
    <s v="APP INDABOX ANDROID - 11.1.3.2.1 Sequenza significativa - S001 Accedi"/>
    <s v="APP INDABOX ANDROID - 11.1.3.2.1 Sequenza significativa - S001 Accedi (#AAD81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cc16-752f-ab6a-74fa6294533a"/>
    <s v="5110: Rimuovi android:focusable=&quot;true&quot; dal testo statico non interattivo."/>
    <m/>
  </r>
  <r>
    <x v="24"/>
    <s v="S001 Accedi"/>
    <s v="AAD812"/>
    <s v="(#AAD81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txt"/>
    <s v="#5"/>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cc16-752f-ab6a-74fa6294533a"/>
    <s v="3 - Moderate"/>
    <s v="APP INDABOX ANDROID - 11.2.5.5.1 Dimensione dell'obiettivo (avanzato) - S001 Accedi"/>
    <s v="APP INDABOX ANDROID - 11.2.5.5.1 Dimensione dell'obiettivo (avanzato) - S001 Accedi (#AAD812)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813"/>
    <s v="(#AAD81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txt"/>
    <s v="#5"/>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cc16-752f-ab6a-74fa6294533a"/>
    <s v="2 - Serious"/>
    <s v="APP INDABOX ANDROID - 11.2.5.3.1 Etichetta nel nome - S001 Accedi"/>
    <s v="APP INDABOX ANDROID - 11.2.5.3.1 Etichetta nel nome - S001 Accedi (#AAD813)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cc16-752f-ab6a-74fa6294533a"/>
    <s v="5113: Assicurati che contentDescription o labelFor contengano l’etichetta visibile dell’elemento."/>
    <m/>
  </r>
  <r>
    <x v="25"/>
    <s v="S001 Accedi"/>
    <s v="AAD814"/>
    <s v="(#AAD81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txt"/>
    <s v="#5"/>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cc16-752f-ab6a-74fa6294533a"/>
    <s v="1 - Critical"/>
    <s v="APP INDABOX ANDROID - 11.1.3.2.1 Sequenza significativa - S001 Accedi"/>
    <s v="APP INDABOX ANDROID - 11.1.3.2.1 Sequenza significativa - S001 Accedi (#AAD814)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cc16-752f-ab6a-74fa6294533a"/>
    <s v="5110: Rimuovi android:focusable=&quot;true&quot; dal testo statico non interattivo."/>
    <m/>
  </r>
  <r>
    <x v="24"/>
    <s v="S001 Accedi"/>
    <s v="AAD815"/>
    <s v="(#AAD81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txt"/>
    <s v="#5"/>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cc16-752f-ab6a-74fa6294533a"/>
    <s v="3 - Moderate"/>
    <s v="APP INDABOX ANDROID - 11.2.5.5.1 Dimensione dell'obiettivo (avanzato) - S001 Accedi"/>
    <s v="APP INDABOX ANDROID - 11.2.5.5.1 Dimensione dell'obiettivo (avanzato) - S001 Accedi (#AAD815)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816"/>
    <s v="(#AAD81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txt"/>
    <s v="#5"/>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cc16-752f-ab6a-74fa6294533a"/>
    <s v="2 - Serious"/>
    <s v="APP INDABOX ANDROID - 11.2.5.8.1 Dimensione dell'obiettivo (minimo) - S001 Accedi"/>
    <s v="APP INDABOX ANDROID - 11.2.5.8.1 Dimensione dell'obiettivo (minimo) - S001 Accedi (#AAD816)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817"/>
    <s v="(#AAD81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txt"/>
    <s v="#5"/>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cc16-752f-ab6a-74fa6294533a"/>
    <s v="2 - Serious"/>
    <s v="APP INDABOX ANDROID - 11.2.5.3.1 Etichetta nel nome - S001 Accedi"/>
    <s v="APP INDABOX ANDROID - 11.2.5.3.1 Etichetta nel nome - S001 Accedi (#AAD817)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cc16-752f-ab6a-74fa6294533a"/>
    <s v="5113: Assicurati che contentDescription o labelFor contengano l’etichetta visibile dell’elemento."/>
    <m/>
  </r>
  <r>
    <x v="25"/>
    <s v="S001 Accedi"/>
    <s v="AAD818"/>
    <s v="(#AAD81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txt"/>
    <s v="#5"/>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cc16-752f-ab6a-74fa6294533a"/>
    <s v="1 - Critical"/>
    <s v="APP INDABOX ANDROID - 11.1.3.2.1 Sequenza significativa - S001 Accedi"/>
    <s v="APP INDABOX ANDROID - 11.1.3.2.1 Sequenza significativa - S001 Accedi (#AAD818)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cc16-752f-ab6a-74fa6294533a"/>
    <s v="5110: Rimuovi android:focusable=&quot;true&quot; dal testo statico non interattivo."/>
    <m/>
  </r>
  <r>
    <x v="24"/>
    <s v="S001 Accedi"/>
    <s v="AAD819"/>
    <s v="(#AAD81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txt"/>
    <s v="#5"/>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cc16-752f-ab6a-74fa6294533a"/>
    <s v="3 - Moderate"/>
    <s v="APP INDABOX ANDROID - 11.2.5.5.1 Dimensione dell'obiettivo (avanzato) - S001 Accedi"/>
    <s v="APP INDABOX ANDROID - 11.2.5.5.1 Dimensione dell'obiettivo (avanzato) - S001 Accedi (#AAD819)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820"/>
    <s v="(#AAD82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txt"/>
    <s v="#5"/>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cc16-752f-ab6a-74fa6294533a"/>
    <s v="2 - Serious"/>
    <s v="APP INDABOX ANDROID - 11.2.5.8.1 Dimensione dell'obiettivo (minimo) - S001 Accedi"/>
    <s v="APP INDABOX ANDROID - 11.2.5.8.1 Dimensione dell'obiettivo (minimo) - S001 Accedi (#AAD820)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821"/>
    <s v="(#AAD82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txt"/>
    <s v="#5"/>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cc16-752f-ab6a-74fa6294533a"/>
    <s v="2 - Serious"/>
    <s v="APP INDABOX ANDROID - 11.2.5.3.1 Etichetta nel nome - S001 Accedi"/>
    <s v="APP INDABOX ANDROID - 11.2.5.3.1 Etichetta nel nome - S001 Accedi (#AAD821)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cc16-752f-ab6a-74fa6294533a"/>
    <s v="5113: Assicurati che contentDescription o labelFor contengano l’etichetta visibile dell’elemento."/>
    <m/>
  </r>
  <r>
    <x v="25"/>
    <s v="S001 Accedi"/>
    <s v="AAD822"/>
    <s v="(#AAD82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txt"/>
    <s v="#5"/>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cc16-752f-ab6a-74fa6294533a"/>
    <s v="1 - Critical"/>
    <s v="APP INDABOX ANDROID - 11.1.3.2.1 Sequenza significativa - S001 Accedi"/>
    <s v="APP INDABOX ANDROID - 11.1.3.2.1 Sequenza significativa - S001 Accedi (#AAD822)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cc16-752f-ab6a-74fa6294533a"/>
    <s v="5110: Rimuovi android:focusable=&quot;true&quot; dal testo statico non interattivo."/>
    <m/>
  </r>
  <r>
    <x v="24"/>
    <s v="S001 Accedi"/>
    <s v="AAD823"/>
    <s v="(#AAD82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txt"/>
    <s v="#5"/>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cc16-752f-ab6a-74fa6294533a"/>
    <s v="3 - Moderate"/>
    <s v="APP INDABOX ANDROID - 11.2.5.5.1 Dimensione dell'obiettivo (avanzato) - S001 Accedi"/>
    <s v="APP INDABOX ANDROID - 11.2.5.5.1 Dimensione dell'obiettivo (avanzato) - S001 Accedi (#AAD823)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824"/>
    <s v="(#AAD82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txt"/>
    <s v="#5"/>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cc16-752f-ab6a-74fa6294533a"/>
    <s v="2 - Serious"/>
    <s v="APP INDABOX ANDROID - 11.2.5.8.1 Dimensione dell'obiettivo (minimo) - S001 Accedi"/>
    <s v="APP INDABOX ANDROID - 11.2.5.8.1 Dimensione dell'obiettivo (minimo) - S001 Accedi (#AAD824)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825"/>
    <s v="(#AAD82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txt"/>
    <s v="#5"/>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cc16-752f-ab6a-74fa6294533a"/>
    <s v="2 - Serious"/>
    <s v="APP INDABOX ANDROID - 11.2.5.3.1 Etichetta nel nome - S001 Accedi"/>
    <s v="APP INDABOX ANDROID - 11.2.5.3.1 Etichetta nel nome - S001 Accedi (#AAD825)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cc16-752f-ab6a-74fa6294533a"/>
    <s v="5113: Assicurati che contentDescription o labelFor contengano l’etichetta visibile dell’elemento."/>
    <m/>
  </r>
  <r>
    <x v="25"/>
    <s v="S001 Accedi"/>
    <s v="AAD826"/>
    <s v="(#AAD82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txt"/>
    <s v="#5"/>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cc16-752f-ab6a-74fa6294533a"/>
    <s v="1 - Critical"/>
    <s v="APP INDABOX ANDROID - 11.1.3.2.1 Sequenza significativa - S001 Accedi"/>
    <s v="APP INDABOX ANDROID - 11.1.3.2.1 Sequenza significativa - S001 Accedi (#AAD82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cc16-752f-ab6a-74fa6294533a"/>
    <s v="5110: Rimuovi android:focusable=&quot;true&quot; dal testo statico non interattivo."/>
    <m/>
  </r>
  <r>
    <x v="24"/>
    <s v="S001 Accedi"/>
    <s v="AAD827"/>
    <s v="(#AAD82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txt"/>
    <s v="#5"/>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cc16-752f-ab6a-74fa6294533a"/>
    <s v="3 - Moderate"/>
    <s v="APP INDABOX ANDROID - 11.2.5.5.1 Dimensione dell'obiettivo (avanzato) - S001 Accedi"/>
    <s v="APP INDABOX ANDROID - 11.2.5.5.1 Dimensione dell'obiettivo (avanzato) - S001 Accedi (#AAD827)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828"/>
    <s v="(#AAD82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txt"/>
    <s v="#5"/>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cc16-752f-ab6a-74fa6294533a"/>
    <s v="2 - Serious"/>
    <s v="APP INDABOX ANDROID - 11.2.5.8.1 Dimensione dell'obiettivo (minimo) - S001 Accedi"/>
    <s v="APP INDABOX ANDROID - 11.2.5.8.1 Dimensione dell'obiettivo (minimo) - S001 Accedi (#AAD828)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829"/>
    <s v="(#AAD82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txt"/>
    <s v="#5"/>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cc16-752f-ab6a-74fa6294533a"/>
    <s v="2 - Serious"/>
    <s v="APP INDABOX ANDROID - 11.2.5.3.1 Etichetta nel nome - S001 Accedi"/>
    <s v="APP INDABOX ANDROID - 11.2.5.3.1 Etichetta nel nome - S001 Accedi (#AAD829)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cc16-752f-ab6a-74fa6294533a"/>
    <s v="5113: Assicurati che contentDescription o labelFor contengano l’etichetta visibile dell’elemento."/>
    <m/>
  </r>
  <r>
    <x v="25"/>
    <s v="S001 Accedi"/>
    <s v="AAD830"/>
    <s v="(#AAD83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txt"/>
    <s v="#5"/>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cc16-752f-ab6a-74fa6294533a"/>
    <s v="1 - Critical"/>
    <s v="APP INDABOX ANDROID - 11.1.3.2.1 Sequenza significativa - S001 Accedi"/>
    <s v="APP INDABOX ANDROID - 11.1.3.2.1 Sequenza significativa - S001 Accedi (#AAD830)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cc16-752f-ab6a-74fa6294533a"/>
    <s v="5110: Rimuovi android:focusable=&quot;true&quot; dal testo statico non interattivo."/>
    <m/>
  </r>
  <r>
    <x v="24"/>
    <s v="S001 Accedi"/>
    <s v="AAD831"/>
    <s v="(#AAD83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txt"/>
    <s v="#5"/>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cc16-752f-ab6a-74fa6294533a"/>
    <s v="3 - Moderate"/>
    <s v="APP INDABOX ANDROID - 11.2.5.5.1 Dimensione dell'obiettivo (avanzato) - S001 Accedi"/>
    <s v="APP INDABOX ANDROID - 11.2.5.5.1 Dimensione dell'obiettivo (avanzato) - S001 Accedi (#AAD831)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832"/>
    <s v="(#AAD83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txt"/>
    <s v="#5"/>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cc16-752f-ab6a-74fa6294533a"/>
    <s v="2 - Serious"/>
    <s v="APP INDABOX ANDROID - 11.2.5.3.1 Etichetta nel nome - S001 Accedi"/>
    <s v="APP INDABOX ANDROID - 11.2.5.3.1 Etichetta nel nome - S001 Accedi (#AAD832)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cc16-752f-ab6a-74fa6294533a"/>
    <s v="5113: Assicurati che contentDescription o labelFor contengano l’etichetta visibile dell’elemento."/>
    <m/>
  </r>
  <r>
    <x v="25"/>
    <s v="S001 Accedi"/>
    <s v="AAD833"/>
    <s v="(#AAD83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txt"/>
    <s v="#5"/>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cc16-752f-ab6a-74fa6294533a"/>
    <s v="1 - Critical"/>
    <s v="APP INDABOX ANDROID - 11.1.3.2.1 Sequenza significativa - S001 Accedi"/>
    <s v="APP INDABOX ANDROID - 11.1.3.2.1 Sequenza significativa - S001 Accedi (#AAD833)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cc16-752f-ab6a-74fa6294533a"/>
    <s v="5110: Rimuovi android:focusable=&quot;true&quot; dal testo statico non interattivo."/>
    <m/>
  </r>
  <r>
    <x v="24"/>
    <s v="S001 Accedi"/>
    <s v="AAD834"/>
    <s v="(#AAD83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txt"/>
    <s v="#5"/>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cc16-752f-ab6a-74fa6294533a"/>
    <s v="3 - Moderate"/>
    <s v="APP INDABOX ANDROID - 11.2.5.5.1 Dimensione dell'obiettivo (avanzato) - S001 Accedi"/>
    <s v="APP INDABOX ANDROID - 11.2.5.5.1 Dimensione dell'obiettivo (avanzato) - S001 Accedi (#AAD834)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835"/>
    <s v="(#AAD83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txt"/>
    <s v="#5"/>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cc16-752f-ab6a-74fa6294533a"/>
    <s v="2 - Serious"/>
    <s v="APP INDABOX ANDROID - 11.2.5.8.1 Dimensione dell'obiettivo (minimo) - S001 Accedi"/>
    <s v="APP INDABOX ANDROID - 11.2.5.8.1 Dimensione dell'obiettivo (minimo) - S001 Accedi (#AAD835)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836"/>
    <s v="(#AAD83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txt"/>
    <s v="#5"/>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cc16-752f-ab6a-74fa6294533a"/>
    <s v="2 - Serious"/>
    <s v="APP INDABOX ANDROID - 11.2.5.3.1 Etichetta nel nome - S001 Accedi"/>
    <s v="APP INDABOX ANDROID - 11.2.5.3.1 Etichetta nel nome - S001 Accedi (#AAD836)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cc16-752f-ab6a-74fa6294533a"/>
    <s v="5113: Assicurati che contentDescription o labelFor contengano l’etichetta visibile dell’elemento."/>
    <m/>
  </r>
  <r>
    <x v="25"/>
    <s v="S001 Accedi"/>
    <s v="AAD837"/>
    <s v="(#AAD83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txt"/>
    <s v="#5"/>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cc16-752f-ab6a-74fa6294533a"/>
    <s v="1 - Critical"/>
    <s v="APP INDABOX ANDROID - 11.1.3.2.1 Sequenza significativa - S001 Accedi"/>
    <s v="APP INDABOX ANDROID - 11.1.3.2.1 Sequenza significativa - S001 Accedi (#AAD837)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cc16-752f-ab6a-74fa6294533a"/>
    <s v="5110: Rimuovi android:focusable=&quot;true&quot; dal testo statico non interattivo."/>
    <m/>
  </r>
  <r>
    <x v="24"/>
    <s v="S001 Accedi"/>
    <s v="AAD838"/>
    <s v="(#AAD83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txt"/>
    <s v="#5"/>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cc16-752f-ab6a-74fa6294533a"/>
    <s v="3 - Moderate"/>
    <s v="APP INDABOX ANDROID - 11.2.5.5.1 Dimensione dell'obiettivo (avanzato) - S001 Accedi"/>
    <s v="APP INDABOX ANDROID - 11.2.5.5.1 Dimensione dell'obiettivo (avanzato) - S001 Accedi (#AAD838)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839"/>
    <s v="(#AAD83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txt"/>
    <s v="#5"/>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cc16-752f-ab6a-74fa6294533a"/>
    <s v="2 - Serious"/>
    <s v="APP INDABOX ANDROID - 11.2.5.8.1 Dimensione dell'obiettivo (minimo) - S001 Accedi"/>
    <s v="APP INDABOX ANDROID - 11.2.5.8.1 Dimensione dell'obiettivo (minimo) - S001 Accedi (#AAD839)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840"/>
    <s v="(#AAD84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txt"/>
    <s v="#5"/>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cc16-752f-ab6a-74fa6294533a"/>
    <s v="2 - Serious"/>
    <s v="APP INDABOX ANDROID - 11.2.5.3.1 Etichetta nel nome - S001 Accedi"/>
    <s v="APP INDABOX ANDROID - 11.2.5.3.1 Etichetta nel nome - S001 Accedi (#AAD840)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cc16-752f-ab6a-74fa6294533a"/>
    <s v="5113: Assicurati che contentDescription o labelFor contengano l’etichetta visibile dell’elemento."/>
    <m/>
  </r>
  <r>
    <x v="25"/>
    <s v="S001 Accedi"/>
    <s v="AAD841"/>
    <s v="(#AAD84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txt"/>
    <s v="#5"/>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cc16-752f-ab6a-74fa6294533a"/>
    <s v="1 - Critical"/>
    <s v="APP INDABOX ANDROID - 11.1.3.2.1 Sequenza significativa - S001 Accedi"/>
    <s v="APP INDABOX ANDROID - 11.1.3.2.1 Sequenza significativa - S001 Accedi (#AAD84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cc16-752f-ab6a-74fa6294533a"/>
    <s v="5110: Rimuovi android:focusable=&quot;true&quot; dal testo statico non interattivo."/>
    <m/>
  </r>
  <r>
    <x v="25"/>
    <s v="S001 Accedi"/>
    <s v="AAD842"/>
    <s v="(#AAD84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txt"/>
    <s v="#5"/>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cc16-752f-ab6a-74fa6294533a"/>
    <s v="1 - Critical"/>
    <s v="APP INDABOX ANDROID - 11.1.3.2.1 Sequenza significativa - S001 Accedi"/>
    <s v="APP INDABOX ANDROID - 11.1.3.2.1 Sequenza significativa - S001 Accedi (#AAD842)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cc16-752f-ab6a-74fa6294533a"/>
    <s v="5110: Rimuovi android:focusable=&quot;true&quot; dal testo statico non interattivo."/>
    <m/>
  </r>
  <r>
    <x v="24"/>
    <s v="S001 Accedi"/>
    <s v="AAD843"/>
    <s v="(#AAD84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txt"/>
    <s v="#5"/>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cc16-752f-ab6a-74fa6294533a"/>
    <s v="3 - Moderate"/>
    <s v="APP INDABOX ANDROID - 11.2.5.5.1 Dimensione dell'obiettivo (avanzato) - S001 Accedi"/>
    <s v="APP INDABOX ANDROID - 11.2.5.5.1 Dimensione dell'obiettivo (avanzato) - S001 Accedi (#AAD843)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844"/>
    <s v="(#AAD84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txt"/>
    <s v="#5"/>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cc16-752f-ab6a-74fa6294533a"/>
    <s v="2 - Serious"/>
    <s v="APP INDABOX ANDROID - 11.2.5.3.1 Etichetta nel nome - S001 Accedi"/>
    <s v="APP INDABOX ANDROID - 11.2.5.3.1 Etichetta nel nome - S001 Accedi (#AAD844)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cc16-752f-ab6a-74fa6294533a"/>
    <s v="5113: Assicurati che contentDescription o labelFor contengano l’etichetta visibile dell’elemento."/>
    <m/>
  </r>
  <r>
    <x v="25"/>
    <s v="S001 Accedi"/>
    <s v="AAD845"/>
    <s v="(#AAD84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txt"/>
    <s v="#5"/>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cc16-752f-ab6a-74fa6294533a"/>
    <s v="1 - Critical"/>
    <s v="APP INDABOX ANDROID - 11.1.3.2.1 Sequenza significativa - S001 Accedi"/>
    <s v="APP INDABOX ANDROID - 11.1.3.2.1 Sequenza significativa - S001 Accedi (#AAD845)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cc16-752f-ab6a-74fa6294533a"/>
    <s v="5110: Rimuovi android:focusable=&quot;true&quot; dal testo statico non interattivo."/>
    <m/>
  </r>
  <r>
    <x v="24"/>
    <s v="S001 Accedi"/>
    <s v="AAD846"/>
    <s v="(#AAD84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a.txt"/>
    <s v="#5"/>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a-cc16-752f-ab6a-74fa6294533a"/>
    <s v="3 - Moderate"/>
    <s v="APP INDABOX ANDROID - 11.2.5.5.1 Dimensione dell'obiettivo (avanzato) - S001 Accedi"/>
    <s v="APP INDABOX ANDROID - 11.2.5.5.1 Dimensione dell'obiettivo (avanzato) - S001 Accedi (#AAD846)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847"/>
    <s v="(#AAD84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a.txt"/>
    <s v="#5"/>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a-cc16-752f-ab6a-74fa6294533a"/>
    <s v="2 - Serious"/>
    <s v="APP INDABOX ANDROID - 11.2.5.8.1 Dimensione dell'obiettivo (minimo) - S001 Accedi"/>
    <s v="APP INDABOX ANDROID - 11.2.5.8.1 Dimensione dell'obiettivo (minimo) - S001 Accedi (#AAD847)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848"/>
    <s v="(#AAD84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a.txt"/>
    <s v="#5"/>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a-cc16-752f-ab6a-74fa6294533a"/>
    <s v="2 - Serious"/>
    <s v="APP INDABOX ANDROID - 11.2.5.3.1 Etichetta nel nome - S001 Accedi"/>
    <s v="APP INDABOX ANDROID - 11.2.5.3.1 Etichetta nel nome - S001 Accedi (#AAD848)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a-cc16-752f-ab6a-74fa6294533a"/>
    <s v="5113: Assicurati che contentDescription o labelFor contengano l’etichetta visibile dell’elemento."/>
    <m/>
  </r>
  <r>
    <x v="25"/>
    <s v="S001 Accedi"/>
    <s v="AAD849"/>
    <s v="(#AAD84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a.txt"/>
    <s v="#5"/>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a-cc16-752f-ab6a-74fa6294533a"/>
    <s v="1 - Critical"/>
    <s v="APP INDABOX ANDROID - 11.1.3.2.1 Sequenza significativa - S001 Accedi"/>
    <s v="APP INDABOX ANDROID - 11.1.3.2.1 Sequenza significativa - S001 Accedi (#AAD849)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a-cc16-752f-ab6a-74fa6294533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a-cc16-752f-ab6a-74fa6294533a"/>
    <s v="5110: Rimuovi android:focusable=&quot;true&quot; dal testo statico non interattivo."/>
    <m/>
  </r>
  <r>
    <x v="22"/>
    <s v="S001 Accedi"/>
    <s v="AAD850"/>
    <s v="(#AAD850)"/>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home pubblico hai una attivit  .txt"/>
    <s v="#6"/>
    <s v="Axe DevTools Mobile"/>
    <m/>
    <s v="https://docs.deque.com/devtools-mobile/2024.2.14/en/android-screen-orientation#how-to-fix"/>
    <s v="Rimuovi android:screenOrientation=&quot;portrait&quot; per supportare sia landscape che portrait, salvo che non sia un requisito."/>
    <n v="1254"/>
    <s v="S001 Accedi"/>
    <s v="https://axe-mobile.deque.com/scan?userId=747da6b3-5f03-493b-bc9b-3a10276b7d6b&amp;packageName=com.android.chrome&amp;resultId=0198749b-169c-74de-9672-b500e146eb08"/>
    <s v="2 - Serious"/>
    <s v="APP INDABOX ANDROID - 11.1.3.4.1 Orientamento - S001 Accedi"/>
    <s v="APP INDABOX ANDROID - 11.1.3.4.1 Orientamento - S001 Accedi (#AAD850)_x000a_S001 Acced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screenOrientation=&quot;portrait&quot; per supportare sia landscape che portrait, salvo che non sia un requisi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13"/>
    <m/>
    <m/>
    <s v="5111"/>
    <s v="5111: Le visualizzazioni devono essere conformi all'orientamento di visualizzazione preferito dall'utente. [Per saperne di più] (https://docs.deque.com/devtools-mobile/2024.2.14/en/android-screen-orientation)"/>
    <s v="5111: -  con selettore: No ID Available"/>
    <s v="5111: https://axe-mobile.deque.com/scan?userId=747da6b3-5f03-493b-bc9b-3a10276b7d6b&amp;packageName=com.android.chrome&amp;resultId=0198749b-169c-74de-9672-b500e146eb08"/>
    <s v="5111: Rimuovi android:screenOrientation=&quot;portrait&quot; per supportare sia landscape che portrait, salvo che non sia un requisito."/>
    <m/>
  </r>
  <r>
    <x v="23"/>
    <s v="S001 Accedi"/>
    <s v="AAD851"/>
    <s v="(#AAD851)"/>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home pubblico hai una attivit  .txt"/>
    <s v="#6"/>
    <s v="Axe DevTools Mobile"/>
    <m/>
    <s v="https://docs.deque.com/devtools-mobile/2024.2.14/en/android-label-in-name#how-to-fix"/>
    <s v="Assicurati che contentDescription o labelFor contengano l’etichetta visibile dell’elemento."/>
    <n v="42"/>
    <s v="S001 Accedi"/>
    <s v="https://axe-mobile.deque.com/scan?userId=747da6b3-5f03-493b-bc9b-3a10276b7d6b&amp;packageName=com.android.chrome&amp;resultId=0198749b-169c-74de-9672-b500e146eb08"/>
    <s v="2 - Serious"/>
    <s v="APP INDABOX ANDROID - 11.2.5.3.1 Etichetta nel nome - S001 Accedi"/>
    <s v="APP INDABOX ANDROID - 11.2.5.3.1 Etichetta nel nome - S001 Accedi (#AAD851)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logo"/>
    <s v="5113: https://axe-mobile.deque.com/scan?userId=747da6b3-5f03-493b-bc9b-3a10276b7d6b&amp;packageName=com.android.chrome&amp;resultId=0198749b-169c-74de-9672-b500e146eb08"/>
    <s v="5113: Assicurati che contentDescription o labelFor contengano l’etichetta visibile dell’elemento."/>
    <m/>
  </r>
  <r>
    <x v="23"/>
    <s v="S001 Accedi"/>
    <s v="AAD852"/>
    <s v="(#AAD85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o hai una attivit  .txt"/>
    <s v="#6"/>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b-169c-74de-9672-b500e146eb08"/>
    <s v="2 - Serious"/>
    <s v="APP INDABOX ANDROID - 11.2.5.3.1 Etichetta nel nome - S001 Accedi"/>
    <s v="APP INDABOX ANDROID - 11.2.5.3.1 Etichetta nel nome - S001 Accedi (#AAD852)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b-169c-74de-9672-b500e146eb08"/>
    <s v="5113: Assicurati che contentDescription o labelFor contengano l’etichetta visibile dell’elemento."/>
    <m/>
  </r>
  <r>
    <x v="2"/>
    <s v="S001 Accedi"/>
    <s v="AAD853"/>
    <s v="(#AAD85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o hai una attivit  .txt"/>
    <s v="#6"/>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b-169c-74de-9672-b500e146eb08"/>
    <s v="2 - Serious"/>
    <s v="APP INDABOX ANDROID - 11.2.5.8.1 Dimensione dell'obiettivo (minimo) - S001 Accedi"/>
    <s v="APP INDABOX ANDROID - 11.2.5.8.1 Dimensione dell'obiettivo (minimo) - S001 Accedi (#AAD853)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854"/>
    <s v="(#AAD85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o hai una attivit  .txt"/>
    <s v="#6"/>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b-169c-74de-9672-b500e146eb08"/>
    <s v="3 - Moderate"/>
    <s v="APP INDABOX ANDROID - 11.2.5.5.1 Dimensione dell'obiettivo (avanzato) - S001 Accedi"/>
    <s v="APP INDABOX ANDROID - 11.2.5.5.1 Dimensione dell'obiettivo (avanzato) - S001 Accedi (#AAD854)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855"/>
    <s v="(#AAD85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55)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3"/>
    <s v="S001 Accedi"/>
    <s v="AAD856"/>
    <s v="(#AAD85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o hai una attivit  .txt"/>
    <s v="#6"/>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b-169c-74de-9672-b500e146eb08"/>
    <s v="2 - Serious"/>
    <s v="APP INDABOX ANDROID - 11.2.5.3.1 Etichetta nel nome - S001 Accedi"/>
    <s v="APP INDABOX ANDROID - 11.2.5.3.1 Etichetta nel nome - S001 Accedi (#AAD856)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b-169c-74de-9672-b500e146eb08"/>
    <s v="5113: Assicurati che contentDescription o labelFor contengano l’etichetta visibile dell’elemento."/>
    <m/>
  </r>
  <r>
    <x v="2"/>
    <s v="S001 Accedi"/>
    <s v="AAD857"/>
    <s v="(#AAD85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o hai una attivit  .txt"/>
    <s v="#6"/>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b-169c-74de-9672-b500e146eb08"/>
    <s v="2 - Serious"/>
    <s v="APP INDABOX ANDROID - 11.2.5.8.1 Dimensione dell'obiettivo (minimo) - S001 Accedi"/>
    <s v="APP INDABOX ANDROID - 11.2.5.8.1 Dimensione dell'obiettivo (minimo) - S001 Accedi (#AAD857)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858"/>
    <s v="(#AAD85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o hai una attivit  .txt"/>
    <s v="#6"/>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b-169c-74de-9672-b500e146eb08"/>
    <s v="3 - Moderate"/>
    <s v="APP INDABOX ANDROID - 11.2.5.5.1 Dimensione dell'obiettivo (avanzato) - S001 Accedi"/>
    <s v="APP INDABOX ANDROID - 11.2.5.5.1 Dimensione dell'obiettivo (avanzato) - S001 Accedi (#AAD858)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859"/>
    <s v="(#AAD85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59)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3"/>
    <s v="S001 Accedi"/>
    <s v="AAD860"/>
    <s v="(#AAD86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o hai una attivit  .txt"/>
    <s v="#6"/>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b-169c-74de-9672-b500e146eb08"/>
    <s v="2 - Serious"/>
    <s v="APP INDABOX ANDROID - 11.2.5.3.1 Etichetta nel nome - S001 Accedi"/>
    <s v="APP INDABOX ANDROID - 11.2.5.3.1 Etichetta nel nome - S001 Accedi (#AAD860)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b-169c-74de-9672-b500e146eb08"/>
    <s v="5113: Assicurati che contentDescription o labelFor contengano l’etichetta visibile dell’elemento."/>
    <m/>
  </r>
  <r>
    <x v="2"/>
    <s v="S001 Accedi"/>
    <s v="AAD861"/>
    <s v="(#AAD861)"/>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o hai una attivit  .txt"/>
    <s v="#6"/>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b-169c-74de-9672-b500e146eb08"/>
    <s v="2 - Serious"/>
    <s v="APP INDABOX ANDROID - 11.2.5.8.1 Dimensione dell'obiettivo (minimo) - S001 Accedi"/>
    <s v="APP INDABOX ANDROID - 11.2.5.8.1 Dimensione dell'obiettivo (minimo) - S001 Accedi (#AAD861)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862"/>
    <s v="(#AAD86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o hai una attivit  .txt"/>
    <s v="#6"/>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b-169c-74de-9672-b500e146eb08"/>
    <s v="3 - Moderate"/>
    <s v="APP INDABOX ANDROID - 11.2.5.5.1 Dimensione dell'obiettivo (avanzato) - S001 Accedi"/>
    <s v="APP INDABOX ANDROID - 11.2.5.5.1 Dimensione dell'obiettivo (avanzato) - S001 Accedi (#AAD862)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863"/>
    <s v="(#AAD86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63)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3"/>
    <s v="S001 Accedi"/>
    <s v="AAD864"/>
    <s v="(#AAD86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o hai una attivit  .txt"/>
    <s v="#6"/>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b-169c-74de-9672-b500e146eb08"/>
    <s v="2 - Serious"/>
    <s v="APP INDABOX ANDROID - 11.2.5.3.1 Etichetta nel nome - S001 Accedi"/>
    <s v="APP INDABOX ANDROID - 11.2.5.3.1 Etichetta nel nome - S001 Accedi (#AAD864)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b-169c-74de-9672-b500e146eb08"/>
    <s v="5113: Assicurati che contentDescription o labelFor contengano l’etichetta visibile dell’elemento."/>
    <m/>
  </r>
  <r>
    <x v="2"/>
    <s v="S001 Accedi"/>
    <s v="AAD865"/>
    <s v="(#AAD86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o hai una attivit  .txt"/>
    <s v="#6"/>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b-169c-74de-9672-b500e146eb08"/>
    <s v="2 - Serious"/>
    <s v="APP INDABOX ANDROID - 11.2.5.8.1 Dimensione dell'obiettivo (minimo) - S001 Accedi"/>
    <s v="APP INDABOX ANDROID - 11.2.5.8.1 Dimensione dell'obiettivo (minimo) - S001 Accedi (#AAD865)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866"/>
    <s v="(#AAD86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o hai una attivit  .txt"/>
    <s v="#6"/>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b-169c-74de-9672-b500e146eb08"/>
    <s v="3 - Moderate"/>
    <s v="APP INDABOX ANDROID - 11.2.5.5.1 Dimensione dell'obiettivo (avanzato) - S001 Accedi"/>
    <s v="APP INDABOX ANDROID - 11.2.5.5.1 Dimensione dell'obiettivo (avanzato) - S001 Accedi (#AAD866)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867"/>
    <s v="(#AAD86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67)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3"/>
    <s v="S001 Accedi"/>
    <s v="AAD868"/>
    <s v="(#AAD86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o hai una attivit  .txt"/>
    <s v="#6"/>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b-169c-74de-9672-b500e146eb08"/>
    <s v="2 - Serious"/>
    <s v="APP INDABOX ANDROID - 11.2.5.3.1 Etichetta nel nome - S001 Accedi"/>
    <s v="APP INDABOX ANDROID - 11.2.5.3.1 Etichetta nel nome - S001 Accedi (#AAD868)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b-169c-74de-9672-b500e146eb08"/>
    <s v="5113: Assicurati che contentDescription o labelFor contengano l’etichetta visibile dell’elemento."/>
    <m/>
  </r>
  <r>
    <x v="2"/>
    <s v="S001 Accedi"/>
    <s v="AAD869"/>
    <s v="(#AAD86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o hai una attivit  .txt"/>
    <s v="#6"/>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b-169c-74de-9672-b500e146eb08"/>
    <s v="2 - Serious"/>
    <s v="APP INDABOX ANDROID - 11.2.5.8.1 Dimensione dell'obiettivo (minimo) - S001 Accedi"/>
    <s v="APP INDABOX ANDROID - 11.2.5.8.1 Dimensione dell'obiettivo (minimo) - S001 Accedi (#AAD869)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870"/>
    <s v="(#AAD87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o hai una attivit  .txt"/>
    <s v="#6"/>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b-169c-74de-9672-b500e146eb08"/>
    <s v="3 - Moderate"/>
    <s v="APP INDABOX ANDROID - 11.2.5.5.1 Dimensione dell'obiettivo (avanzato) - S001 Accedi"/>
    <s v="APP INDABOX ANDROID - 11.2.5.5.1 Dimensione dell'obiettivo (avanzato) - S001 Accedi (#AAD870)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871"/>
    <s v="(#AAD87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7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3"/>
    <s v="S001 Accedi"/>
    <s v="AAD872"/>
    <s v="(#AAD87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home pubblico hai una attivit  .txt"/>
    <s v="#6"/>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9b-169c-74de-9672-b500e146eb08"/>
    <s v="2 - Serious"/>
    <s v="APP INDABOX ANDROID - 11.2.5.3.1 Etichetta nel nome - S001 Accedi"/>
    <s v="APP INDABOX ANDROID - 11.2.5.3.1 Etichetta nel nome - S001 Accedi (#AAD872)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9b-169c-74de-9672-b500e146eb08"/>
    <s v="5113: Assicurati che contentDescription o labelFor contengano l’etichetta visibile dell’elemento."/>
    <m/>
  </r>
  <r>
    <x v="2"/>
    <s v="S001 Accedi"/>
    <s v="AAD873"/>
    <s v="(#AAD87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home pubblico hai una attivit  .txt"/>
    <s v="#6"/>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9b-169c-74de-9672-b500e146eb08"/>
    <s v="2 - Serious"/>
    <s v="APP INDABOX ANDROID - 11.2.5.8.1 Dimensione dell'obiettivo (minimo) - S001 Accedi"/>
    <s v="APP INDABOX ANDROID - 11.2.5.8.1 Dimensione dell'obiettivo (minimo) - S001 Accedi (#AAD873)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874"/>
    <s v="(#AAD87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home pubblico hai una attivit  .txt"/>
    <s v="#6"/>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9b-169c-74de-9672-b500e146eb08"/>
    <s v="3 - Moderate"/>
    <s v="APP INDABOX ANDROID - 11.2.5.5.1 Dimensione dell'obiettivo (avanzato) - S001 Accedi"/>
    <s v="APP INDABOX ANDROID - 11.2.5.5.1 Dimensione dell'obiettivo (avanzato) - S001 Accedi (#AAD874)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875"/>
    <s v="(#AAD87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75)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5"/>
    <s v="S001 Accedi"/>
    <s v="AAD876"/>
    <s v="(#AAD87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7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5"/>
    <s v="S001 Accedi"/>
    <s v="AAD877"/>
    <s v="(#AAD87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77)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5"/>
    <s v="S001 Accedi"/>
    <s v="AAD878"/>
    <s v="(#AAD87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78)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5"/>
    <s v="S001 Accedi"/>
    <s v="AAD879"/>
    <s v="(#AAD87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79)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5"/>
    <s v="S001 Accedi"/>
    <s v="AAD880"/>
    <s v="(#AAD88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80)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5"/>
    <s v="S001 Accedi"/>
    <s v="AAD881"/>
    <s v="(#AAD88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8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5"/>
    <s v="S001 Accedi"/>
    <s v="AAD882"/>
    <s v="(#AAD88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82)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5"/>
    <s v="S001 Accedi"/>
    <s v="AAD883"/>
    <s v="(#AAD88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83)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5"/>
    <s v="S001 Accedi"/>
    <s v="AAD884"/>
    <s v="(#AAD88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84)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5"/>
    <s v="S001 Accedi"/>
    <s v="AAD885"/>
    <s v="(#AAD88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85)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25"/>
    <s v="S001 Accedi"/>
    <s v="AAD886"/>
    <s v="(#AAD88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home pubblico hai una attivit  .txt"/>
    <s v="#6"/>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9b-169c-74de-9672-b500e146eb08"/>
    <s v="1 - Critical"/>
    <s v="APP INDABOX ANDROID - 11.1.3.2.1 Sequenza significativa - S001 Accedi"/>
    <s v="APP INDABOX ANDROID - 11.1.3.2.1 Sequenza significativa - S001 Accedi (#AAD88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9b-169c-74de-9672-b500e146eb08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9b-169c-74de-9672-b500e146eb08"/>
    <s v="5110: Rimuovi android:focusable=&quot;true&quot; dal testo statico non interattivo."/>
    <m/>
  </r>
  <r>
    <x v="30"/>
    <s v="S007 Crediti Ritiro"/>
    <s v="AAD887"/>
    <s v="(#AAD887)"/>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acquista crediti.txt"/>
    <s v="#7"/>
    <s v="Axe DevTools Mobile"/>
    <m/>
    <s v="https://docs.deque.com/devtools-mobile/2024.2.14/en/android-screen-orientation#how-to-fix"/>
    <s v="Rimuovi android:screenOrientation=&quot;portrait&quot; per supportare sia landscape che portrait, salvo che non sia un requisito."/>
    <n v="1254"/>
    <s v="S007 Crediti Ritiro"/>
    <s v="https://axe-mobile.deque.com/scan?userId=747da6b3-5f03-493b-bc9b-3a10276b7d6b&amp;packageName=com.android.chrome&amp;resultId=019874b2-d87f-74ba-99f5-4b4363616b90"/>
    <s v="2 - Serious"/>
    <s v="APP INDABOX ANDROID - 11.1.3.4.1 Orientamento - S007 Crediti Ritiro"/>
    <s v="APP INDABOX ANDROID - 11.1.3.4.1 Orientamento - S007 Crediti Ritiro (#AAD887)_x000a_S007 Crediti Ritiro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d87f-74ba-99f5-4b4363616b90_x000a__x000a_Possibile metodologia risolutiva:_x000a_Rimuovi android:screenOrientation=&quot;portrait&quot; per supportare sia landscape che portrait, salvo che non sia un requisito._x000a__x000a_File di log (occorrenze rilevate: 3): https://posteitaliane.sharepoint.com/:x:/r/teams/ACCESSIBILITRISULTATIVERIFICHETECNICHE/Shared%20Documents/TGPOSTE_APP/TGPOSTE_APP/LOG/Log.xlsx?d=w630300a71bd74143a1658fe5ab688bc4&amp;csf=1&amp;web=1&amp;e=Y9XHGL_x000a__x000a_Link al dettaglio requisito WCAG: "/>
    <m/>
    <m/>
    <m/>
    <m/>
    <x v="19"/>
    <m/>
    <m/>
    <s v="5139"/>
    <s v="5139: Le visualizzazioni devono essere conformi all'orientamento di visualizzazione preferito dall'utente. [Per saperne di più] (https://docs.deque.com/devtools-mobile/2024.2.14/en/android-screen-orientation)"/>
    <s v="5139: -  con selettore: No ID Available"/>
    <s v="5139: https://axe-mobile.deque.com/scan?userId=747da6b3-5f03-493b-bc9b-3a10276b7d6b&amp;packageName=com.android.chrome&amp;resultId=019874b2-d87f-74ba-99f5-4b4363616b90"/>
    <s v="5139: Rimuovi android:screenOrientation=&quot;portrait&quot; per supportare sia landscape che portrait, salvo che non sia un requisito."/>
    <m/>
  </r>
  <r>
    <x v="31"/>
    <s v="S007 Crediti Ritiro"/>
    <s v="AAD888"/>
    <s v="(#AAD888)"/>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acquista crediti.txt"/>
    <s v="#7"/>
    <s v="Axe DevTools Mobile"/>
    <m/>
    <s v="https://docs.deque.com/devtools-mobile/2024.2.14/en/android-label-in-name#how-to-fix"/>
    <s v="Assicurati che contentDescription o labelFor contengano l’etichetta visibile dell’elemento."/>
    <n v="42"/>
    <s v="S007 Crediti Ritiro"/>
    <s v="https://axe-mobile.deque.com/scan?userId=747da6b3-5f03-493b-bc9b-3a10276b7d6b&amp;packageName=com.android.chrome&amp;resultId=019874b2-d87f-74ba-99f5-4b4363616b90"/>
    <s v="2 - Serious"/>
    <s v="APP INDABOX ANDROID - 11.2.5.3.1 Etichetta nel nome - S007 Crediti Ritiro"/>
    <s v="APP INDABOX ANDROID - 11.2.5.3.1 Etichetta nel nome - S007 Crediti Ritiro (#AAD888)_x000a_S007 Crediti Ritir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2-d87f-74ba-99f5-4b4363616b90_x000a__x000a_Possibile metodologia risolutiva:_x000a_Assicurati che contentDescription o labelFor contengano l’etichetta visibile dell’elemen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20"/>
    <m/>
    <m/>
    <s v="5141"/>
    <s v="5141: Una vista focalizzabile accessibile deve garantire che il nome sia incluso nell'etichetta visibile. [Per saperne di più] (https://docs.deque.com/devtools-mobile/2024.2.14/en/android-label-in-name)"/>
    <s v="5141: -  con selettore: logo"/>
    <s v="5141: https://axe-mobile.deque.com/scan?userId=747da6b3-5f03-493b-bc9b-3a10276b7d6b&amp;packageName=com.android.chrome&amp;resultId=019874b2-d87f-74ba-99f5-4b4363616b90"/>
    <s v="5141: Assicurati che contentDescription o labelFor contengano l’etichetta visibile dell’elemento."/>
    <m/>
  </r>
  <r>
    <x v="32"/>
    <s v="S007 Crediti Ritiro"/>
    <s v="AAD889"/>
    <s v="(#AAD88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acquista crediti.txt"/>
    <s v="#7"/>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b2-d87f-74ba-99f5-4b4363616b90"/>
    <s v="1 - Critical"/>
    <s v="APP INDABOX ANDROID - 11.1.3.2.1 Sequenza significativa - S007 Crediti Ritiro"/>
    <s v="APP INDABOX ANDROID - 11.1.3.2.1 Sequenza significativa - S007 Crediti Ritiro (#AAD889)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d87f-74ba-99f5-4b4363616b90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b2-d87f-74ba-99f5-4b4363616b90"/>
    <s v="5138: Rimuovi android:focusable=&quot;true&quot; dal testo statico non interattivo."/>
    <m/>
  </r>
  <r>
    <x v="32"/>
    <s v="S007 Crediti Ritiro"/>
    <s v="AAD890"/>
    <s v="(#AAD89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acquista crediti.txt"/>
    <s v="#7"/>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b2-d87f-74ba-99f5-4b4363616b90"/>
    <s v="1 - Critical"/>
    <s v="APP INDABOX ANDROID - 11.1.3.2.1 Sequenza significativa - S007 Crediti Ritiro"/>
    <s v="APP INDABOX ANDROID - 11.1.3.2.1 Sequenza significativa - S007 Crediti Ritiro (#AAD890)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d87f-74ba-99f5-4b4363616b90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b2-d87f-74ba-99f5-4b4363616b90"/>
    <s v="5138: Rimuovi android:focusable=&quot;true&quot; dal testo statico non interattivo."/>
    <m/>
  </r>
  <r>
    <x v="32"/>
    <s v="S007 Crediti Ritiro"/>
    <s v="AAD891"/>
    <s v="(#AAD89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acquista crediti.txt"/>
    <s v="#7"/>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b2-d87f-74ba-99f5-4b4363616b90"/>
    <s v="1 - Critical"/>
    <s v="APP INDABOX ANDROID - 11.1.3.2.1 Sequenza significativa - S007 Crediti Ritiro"/>
    <s v="APP INDABOX ANDROID - 11.1.3.2.1 Sequenza significativa - S007 Crediti Ritiro (#AAD891)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d87f-74ba-99f5-4b4363616b90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b2-d87f-74ba-99f5-4b4363616b90"/>
    <s v="5138: Rimuovi android:focusable=&quot;true&quot; dal testo statico non interattivo."/>
    <m/>
  </r>
  <r>
    <x v="31"/>
    <s v="S007 Crediti Ritiro"/>
    <s v="AAD892"/>
    <s v="(#AAD892)"/>
    <s v="Android"/>
    <s v="A"/>
    <s v="2.5.3"/>
    <s v="11.2.5.3.1"/>
    <s v="2 - Serious"/>
    <s v="Blind;Deafblind;Mobility"/>
    <s v="LabelInName"/>
    <s v="Una vista focalizzabile accessibile deve garantire che il nome sia incluso nell'etichetta visibile. [Per saperne di più] (https://docs.deque.com/devtools-mobile/2024.2.14/en/android-label-in-name)"/>
    <s v="mostra_esempio_carta"/>
    <m/>
    <s v="Privata acquista crediti.txt"/>
    <s v="#7"/>
    <s v="Axe DevTools Mobile"/>
    <m/>
    <s v="https://docs.deque.com/devtools-mobile/2024.2.14/en/android-label-in-name#how-to-fix"/>
    <s v="Assicurati che contentDescription o labelFor contengano l’etichetta visibile dell’elemento."/>
    <n v="1"/>
    <s v="S007 Crediti Ritiro"/>
    <s v="https://axe-mobile.deque.com/scan?userId=747da6b3-5f03-493b-bc9b-3a10276b7d6b&amp;packageName=com.android.chrome&amp;resultId=019874b2-d87f-74ba-99f5-4b4363616b90"/>
    <s v="2 - Serious"/>
    <s v="APP INDABOX ANDROID - 11.2.5.3.1 Etichetta nel nome - S007 Crediti Ritiro"/>
    <s v="APP INDABOX ANDROID - 11.2.5.3.1 Etichetta nel nome - S007 Crediti Ritiro (#AAD892)_x000a_S007 Crediti Ritir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mostra_esempio_carta_x000a__x000a_Dettaglio + screenshot (accedere con le seguenti credenziali: user, axeposte@gmail.com; password, Poste2024!): https://axe-mobile.deque.com/scan?userId=747da6b3-5f03-493b-bc9b-3a10276b7d6b&amp;packageName=com.android.chrome&amp;resultId=019874b2-d87f-74ba-99f5-4b4363616b90_x000a__x000a_Possibile metodologia risolutiva:_x000a_Assicurati che contentDescription o labelFor contengano l’etichetta visibile dell’elemen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20"/>
    <m/>
    <m/>
    <s v="5141"/>
    <s v="5141: Una vista focalizzabile accessibile deve garantire che il nome sia incluso nell'etichetta visibile. [Per saperne di più] (https://docs.deque.com/devtools-mobile/2024.2.14/en/android-label-in-name)"/>
    <s v="5141: -  con selettore: mostra_esempio_carta"/>
    <s v="5141: https://axe-mobile.deque.com/scan?userId=747da6b3-5f03-493b-bc9b-3a10276b7d6b&amp;packageName=com.android.chrome&amp;resultId=019874b2-d87f-74ba-99f5-4b4363616b90"/>
    <s v="5141: Assicurati che contentDescription o labelFor contengano l’etichetta visibile dell’elemento."/>
    <m/>
  </r>
  <r>
    <x v="32"/>
    <s v="S007 Crediti Ritiro"/>
    <s v="AAD893"/>
    <s v="(#AAD89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acquista crediti.txt"/>
    <s v="#7"/>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b2-d87f-74ba-99f5-4b4363616b90"/>
    <s v="1 - Critical"/>
    <s v="APP INDABOX ANDROID - 11.1.3.2.1 Sequenza significativa - S007 Crediti Ritiro"/>
    <s v="APP INDABOX ANDROID - 11.1.3.2.1 Sequenza significativa - S007 Crediti Ritiro (#AAD893)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d87f-74ba-99f5-4b4363616b90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b2-d87f-74ba-99f5-4b4363616b90"/>
    <s v="5138: Rimuovi android:focusable=&quot;true&quot; dal testo statico non interattivo."/>
    <m/>
  </r>
  <r>
    <x v="32"/>
    <s v="S007 Crediti Ritiro"/>
    <s v="AAD894"/>
    <s v="(#AAD89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acquista crediti.txt"/>
    <s v="#7"/>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b2-d87f-74ba-99f5-4b4363616b90"/>
    <s v="1 - Critical"/>
    <s v="APP INDABOX ANDROID - 11.1.3.2.1 Sequenza significativa - S007 Crediti Ritiro"/>
    <s v="APP INDABOX ANDROID - 11.1.3.2.1 Sequenza significativa - S007 Crediti Ritiro (#AAD894)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d87f-74ba-99f5-4b4363616b90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b2-d87f-74ba-99f5-4b4363616b90"/>
    <s v="5138: Rimuovi android:focusable=&quot;true&quot; dal testo statico non interattivo."/>
    <m/>
  </r>
  <r>
    <x v="32"/>
    <s v="S007 Crediti Ritiro"/>
    <s v="AAD895"/>
    <s v="(#AAD89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acquista crediti.txt"/>
    <s v="#7"/>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b2-d87f-74ba-99f5-4b4363616b90"/>
    <s v="1 - Critical"/>
    <s v="APP INDABOX ANDROID - 11.1.3.2.1 Sequenza significativa - S007 Crediti Ritiro"/>
    <s v="APP INDABOX ANDROID - 11.1.3.2.1 Sequenza significativa - S007 Crediti Ritiro (#AAD895)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d87f-74ba-99f5-4b4363616b90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b2-d87f-74ba-99f5-4b4363616b90"/>
    <s v="5138: Rimuovi android:focusable=&quot;true&quot; dal testo statico non interattivo."/>
    <m/>
  </r>
  <r>
    <x v="32"/>
    <s v="S007 Crediti Ritiro"/>
    <s v="AAD896"/>
    <s v="(#AAD89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acquista crediti.txt"/>
    <s v="#7"/>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b2-d87f-74ba-99f5-4b4363616b90"/>
    <s v="1 - Critical"/>
    <s v="APP INDABOX ANDROID - 11.1.3.2.1 Sequenza significativa - S007 Crediti Ritiro"/>
    <s v="APP INDABOX ANDROID - 11.1.3.2.1 Sequenza significativa - S007 Crediti Ritiro (#AAD896)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d87f-74ba-99f5-4b4363616b90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b2-d87f-74ba-99f5-4b4363616b90"/>
    <s v="5138: Rimuovi android:focusable=&quot;true&quot; dal testo statico non interattivo."/>
    <m/>
  </r>
  <r>
    <x v="32"/>
    <s v="S007 Crediti Ritiro"/>
    <s v="AAD897"/>
    <s v="(#AAD89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acquista crediti.txt"/>
    <s v="#7"/>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b2-d87f-74ba-99f5-4b4363616b90"/>
    <s v="1 - Critical"/>
    <s v="APP INDABOX ANDROID - 11.1.3.2.1 Sequenza significativa - S007 Crediti Ritiro"/>
    <s v="APP INDABOX ANDROID - 11.1.3.2.1 Sequenza significativa - S007 Crediti Ritiro (#AAD897)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d87f-74ba-99f5-4b4363616b90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b2-d87f-74ba-99f5-4b4363616b90"/>
    <s v="5138: Rimuovi android:focusable=&quot;true&quot; dal testo statico non interattivo."/>
    <m/>
  </r>
  <r>
    <x v="32"/>
    <s v="S007 Crediti Ritiro"/>
    <s v="AAD898"/>
    <s v="(#AAD89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acquista crediti.txt"/>
    <s v="#7"/>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b2-d87f-74ba-99f5-4b4363616b90"/>
    <s v="1 - Critical"/>
    <s v="APP INDABOX ANDROID - 11.1.3.2.1 Sequenza significativa - S007 Crediti Ritiro"/>
    <s v="APP INDABOX ANDROID - 11.1.3.2.1 Sequenza significativa - S007 Crediti Ritiro (#AAD898)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d87f-74ba-99f5-4b4363616b90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b2-d87f-74ba-99f5-4b4363616b90"/>
    <s v="5138: Rimuovi android:focusable=&quot;true&quot; dal testo statico non interattivo."/>
    <m/>
  </r>
  <r>
    <x v="33"/>
    <s v="S008 Bonus"/>
    <s v="AAD899"/>
    <s v="(#AAD899)"/>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bonus.txt"/>
    <s v="#9"/>
    <s v="Axe DevTools Mobile"/>
    <m/>
    <s v="https://docs.deque.com/devtools-mobile/2024.2.14/en/android-screen-orientation#how-to-fix"/>
    <s v="Rimuovi android:screenOrientation=&quot;portrait&quot; per supportare sia landscape che portrait, salvo che non sia un requisito."/>
    <n v="1254"/>
    <s v="S008 Bonus"/>
    <s v="https://axe-mobile.deque.com/scan?userId=747da6b3-5f03-493b-bc9b-3a10276b7d6b&amp;packageName=com.android.chrome&amp;resultId=019874ad-6a65-75e8-8ac4-fea25d36fd14"/>
    <s v="2 - Serious"/>
    <s v="APP INDABOX ANDROID - 11.1.3.4.1 Orientamento - S008 Bonus"/>
    <s v="APP INDABOX ANDROID - 11.1.3.4.1 Orientamento - S008 Bonus (#AAD899)_x000a_S008 Bonus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Rimuovi android:screenOrientation=&quot;portrait&quot; per supportare sia landscape che portrait, salvo che non sia un requisito._x000a__x000a_File di log (occorrenze rilevate: 1): https://posteitaliane.sharepoint.com/:x:/r/teams/ACCESSIBILITRISULTATIVERIFICHETECNICHE/Shared%20Documents/TGPOSTE_APP/TGPOSTE_APP/LOG/Log.xlsx?d=w630300a71bd74143a1658fe5ab688bc4&amp;csf=1&amp;web=1&amp;e=Y9XHGL_x000a__x000a_Link al dettaglio requisito WCAG: "/>
    <m/>
    <m/>
    <m/>
    <m/>
    <x v="22"/>
    <m/>
    <m/>
    <s v="5144"/>
    <s v="5144: Le visualizzazioni devono essere conformi all'orientamento di visualizzazione preferito dall'utente. [Per saperne di più] (https://docs.deque.com/devtools-mobile/2024.2.14/en/android-screen-orientation)"/>
    <s v="5144: -  con selettore: No ID Available"/>
    <s v="5144: https://axe-mobile.deque.com/scan?userId=747da6b3-5f03-493b-bc9b-3a10276b7d6b&amp;packageName=com.android.chrome&amp;resultId=019874ad-6a65-75e8-8ac4-fea25d36fd14"/>
    <s v="5144: Rimuovi android:screenOrientation=&quot;portrait&quot; per supportare sia landscape che portrait, salvo che non sia un requisito."/>
    <m/>
  </r>
  <r>
    <x v="34"/>
    <s v="S008 Bonus"/>
    <s v="AAD900"/>
    <s v="(#AAD900)"/>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bonus.txt"/>
    <s v="#9"/>
    <s v="Axe DevTools Mobile"/>
    <m/>
    <s v="https://docs.deque.com/devtools-mobile/2024.2.14/en/android-label-in-name#how-to-fix"/>
    <s v="Assicurati che contentDescription o labelFor contengano l’etichetta visibile dell’elemento."/>
    <n v="42"/>
    <s v="S008 Bonus"/>
    <s v="https://axe-mobile.deque.com/scan?userId=747da6b3-5f03-493b-bc9b-3a10276b7d6b&amp;packageName=com.android.chrome&amp;resultId=019874ad-6a65-75e8-8ac4-fea25d36fd14"/>
    <s v="2 - Serious"/>
    <s v="APP INDABOX ANDROID - 11.2.5.3.1 Etichetta nel nome - S008 Bonus"/>
    <s v="APP INDABOX ANDROID - 11.2.5.3.1 Etichetta nel nome - S008 Bonus (#AAD900)_x000a_S008 Bonus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Assicurati che contentDescription o labelFor contengano l’etichetta visibile dell’elemento._x000a__x000a_File di log (occorrenze rilevate: 3): https://posteitaliane.sharepoint.com/:x:/r/teams/ACCESSIBILITRISULTATIVERIFICHETECNICHE/Shared%20Documents/TGPOSTE_APP/TGPOSTE_APP/LOG/Log.xlsx?d=w630300a71bd74143a1658fe5ab688bc4&amp;csf=1&amp;web=1&amp;e=Y9XHGL_x000a__x000a_Link al dettaglio requisito WCAG: "/>
    <m/>
    <m/>
    <m/>
    <m/>
    <x v="23"/>
    <m/>
    <m/>
    <s v="5146"/>
    <s v="5146: Una vista focalizzabile accessibile deve garantire che il nome sia incluso nell'etichetta visibile. [Per saperne di più] (https://docs.deque.com/devtools-mobile/2024.2.14/en/android-label-in-name)"/>
    <s v="5146: -  con selettore: logo"/>
    <s v="5146: https://axe-mobile.deque.com/scan?userId=747da6b3-5f03-493b-bc9b-3a10276b7d6b&amp;packageName=com.android.chrome&amp;resultId=019874ad-6a65-75e8-8ac4-fea25d36fd14"/>
    <s v="5146: Assicurati che contentDescription o labelFor contengano l’etichetta visibile dell’elemento."/>
    <m/>
  </r>
  <r>
    <x v="35"/>
    <s v="S008 Bonus"/>
    <s v="AAD901"/>
    <s v="(#AAD90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bonus.txt"/>
    <s v="#9"/>
    <s v="Axe DevTools Mobile"/>
    <m/>
    <s v="https://docs.deque.com/devtools-mobile/2024.2.14/en/android-focusable-text#how-to-fix"/>
    <s v="Rimuovi android:focusable=&quot;true&quot; dal testo statico non interattivo."/>
    <n v="1254"/>
    <s v="S008 Bonus"/>
    <s v="https://axe-mobile.deque.com/scan?userId=747da6b3-5f03-493b-bc9b-3a10276b7d6b&amp;packageName=com.android.chrome&amp;resultId=019874ad-6a65-75e8-8ac4-fea25d36fd14"/>
    <s v="1 - Critical"/>
    <s v="APP INDABOX ANDROID - 11.1.3.2.1 Sequenza significativa - S008 Bonus"/>
    <s v="APP INDABOX ANDROID - 11.1.3.2.1 Sequenza significativa - S008 Bonus (#AAD901)_x000a_S008 Bonus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Rimuovi android:focusable=&quot;true&quot; dal testo statico non interattivo.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24"/>
    <m/>
    <m/>
    <s v="5143"/>
    <s v="5143: Le visualizzazioni contenenti testo devono essere attivabili per le tecnologie per l'accesso facilitato, ad esempio TalkBack. [Per saperne di più] (https://docs.deque.com/devtools-mobile/2024.2.14/en/android-focusable-text)"/>
    <s v="5143: -  con selettore: No ID Available"/>
    <s v="5143: https://axe-mobile.deque.com/scan?userId=747da6b3-5f03-493b-bc9b-3a10276b7d6b&amp;packageName=com.android.chrome&amp;resultId=019874ad-6a65-75e8-8ac4-fea25d36fd14"/>
    <s v="5143: Rimuovi android:focusable=&quot;true&quot; dal testo statico non interattivo."/>
    <m/>
  </r>
  <r>
    <x v="35"/>
    <s v="S008 Bonus"/>
    <s v="AAD902"/>
    <s v="(#AAD90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bonus.txt"/>
    <s v="#9"/>
    <s v="Axe DevTools Mobile"/>
    <m/>
    <s v="https://docs.deque.com/devtools-mobile/2024.2.14/en/android-focusable-text#how-to-fix"/>
    <s v="Rimuovi android:focusable=&quot;true&quot; dal testo statico non interattivo."/>
    <n v="1254"/>
    <s v="S008 Bonus"/>
    <s v="https://axe-mobile.deque.com/scan?userId=747da6b3-5f03-493b-bc9b-3a10276b7d6b&amp;packageName=com.android.chrome&amp;resultId=019874ad-6a65-75e8-8ac4-fea25d36fd14"/>
    <s v="1 - Critical"/>
    <s v="APP INDABOX ANDROID - 11.1.3.2.1 Sequenza significativa - S008 Bonus"/>
    <s v="APP INDABOX ANDROID - 11.1.3.2.1 Sequenza significativa - S008 Bonus (#AAD902)_x000a_S008 Bonus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Rimuovi android:focusable=&quot;true&quot; dal testo statico non interattivo.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24"/>
    <m/>
    <m/>
    <s v="5143"/>
    <s v="5143: Le visualizzazioni contenenti testo devono essere attivabili per le tecnologie per l'accesso facilitato, ad esempio TalkBack. [Per saperne di più] (https://docs.deque.com/devtools-mobile/2024.2.14/en/android-focusable-text)"/>
    <s v="5143: -  con selettore: No ID Available"/>
    <s v="5143: https://axe-mobile.deque.com/scan?userId=747da6b3-5f03-493b-bc9b-3a10276b7d6b&amp;packageName=com.android.chrome&amp;resultId=019874ad-6a65-75e8-8ac4-fea25d36fd14"/>
    <s v="5143: Rimuovi android:focusable=&quot;true&quot; dal testo statico non interattivo."/>
    <m/>
  </r>
  <r>
    <x v="35"/>
    <s v="S008 Bonus"/>
    <s v="AAD903"/>
    <s v="(#AAD90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bonus.txt"/>
    <s v="#9"/>
    <s v="Axe DevTools Mobile"/>
    <m/>
    <s v="https://docs.deque.com/devtools-mobile/2024.2.14/en/android-focusable-text#how-to-fix"/>
    <s v="Rimuovi android:focusable=&quot;true&quot; dal testo statico non interattivo."/>
    <n v="1254"/>
    <s v="S008 Bonus"/>
    <s v="https://axe-mobile.deque.com/scan?userId=747da6b3-5f03-493b-bc9b-3a10276b7d6b&amp;packageName=com.android.chrome&amp;resultId=019874ad-6a65-75e8-8ac4-fea25d36fd14"/>
    <s v="1 - Critical"/>
    <s v="APP INDABOX ANDROID - 11.1.3.2.1 Sequenza significativa - S008 Bonus"/>
    <s v="APP INDABOX ANDROID - 11.1.3.2.1 Sequenza significativa - S008 Bonus (#AAD903)_x000a_S008 Bonus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Rimuovi android:focusable=&quot;true&quot; dal testo statico non interattivo.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24"/>
    <m/>
    <m/>
    <s v="5143"/>
    <s v="5143: Le visualizzazioni contenenti testo devono essere attivabili per le tecnologie per l'accesso facilitato, ad esempio TalkBack. [Per saperne di più] (https://docs.deque.com/devtools-mobile/2024.2.14/en/android-focusable-text)"/>
    <s v="5143: -  con selettore: No ID Available"/>
    <s v="5143: https://axe-mobile.deque.com/scan?userId=747da6b3-5f03-493b-bc9b-3a10276b7d6b&amp;packageName=com.android.chrome&amp;resultId=019874ad-6a65-75e8-8ac4-fea25d36fd14"/>
    <s v="5143: Rimuovi android:focusable=&quot;true&quot; dal testo statico non interattivo."/>
    <m/>
  </r>
  <r>
    <x v="36"/>
    <s v="S008 Bonus"/>
    <s v="AAD904"/>
    <s v="(#AAD90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bonus.txt"/>
    <s v="#9"/>
    <s v="Axe DevTools Mobile"/>
    <m/>
    <s v="https://docs.deque.com/devtools-mobile/2024.2.14/en/android-touch-target-size#how-to-fix"/>
    <s v="Estendi il padding o usa un contenitore cliccabile più grande per rispettare la dimensione minima."/>
    <n v="1254"/>
    <s v="S008 Bonus"/>
    <s v="https://axe-mobile.deque.com/scan?userId=747da6b3-5f03-493b-bc9b-3a10276b7d6b&amp;packageName=com.android.chrome&amp;resultId=019874ad-6a65-75e8-8ac4-fea25d36fd14"/>
    <s v="3 - Moderate"/>
    <s v="APP INDABOX ANDROID - 11.2.5.5.1 Dimensione dell'obiettivo (avanzato) - S008 Bonus"/>
    <s v="APP INDABOX ANDROID - 11.2.5.5.1 Dimensione dell'obiettivo (avanzato) - S008 Bonus (#AAD904)_x000a_S008 Bonus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Estendi il padding o usa un contenitore cliccabile più grande per rispetta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6"/>
    <s v="S008 Bonus"/>
    <s v="AAD905"/>
    <s v="(#AAD90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bonus.txt"/>
    <s v="#9"/>
    <s v="Axe DevTools Mobile"/>
    <m/>
    <s v="https://docs.deque.com/devtools-mobile/2024.2.14/en/android-touch-target-size#how-to-fix"/>
    <s v="Estendi il padding o usa un contenitore cliccabile più grande per rispettare la dimensione minima."/>
    <n v="1254"/>
    <s v="S008 Bonus"/>
    <s v="https://axe-mobile.deque.com/scan?userId=747da6b3-5f03-493b-bc9b-3a10276b7d6b&amp;packageName=com.android.chrome&amp;resultId=019874ad-6a65-75e8-8ac4-fea25d36fd14"/>
    <s v="3 - Moderate"/>
    <s v="APP INDABOX ANDROID - 11.2.5.5.1 Dimensione dell'obiettivo (avanzato) - S008 Bonus"/>
    <s v="APP INDABOX ANDROID - 11.2.5.5.1 Dimensione dell'obiettivo (avanzato) - S008 Bonus (#AAD905)_x000a_S008 Bonus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Estendi il padding o usa un contenitore cliccabile più grande per rispetta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4"/>
    <s v="S008 Bonus"/>
    <s v="AAD906"/>
    <s v="(#AAD90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bonus.txt"/>
    <s v="#9"/>
    <s v="Axe DevTools Mobile"/>
    <m/>
    <s v="https://docs.deque.com/devtools-mobile/2024.2.14/en/android-label-in-name#how-to-fix"/>
    <s v="Assicurati che contentDescription o labelFor contengano l’etichetta visibile dell’elemento."/>
    <n v="1254"/>
    <s v="S008 Bonus"/>
    <s v="https://axe-mobile.deque.com/scan?userId=747da6b3-5f03-493b-bc9b-3a10276b7d6b&amp;packageName=com.android.chrome&amp;resultId=019874ad-6a65-75e8-8ac4-fea25d36fd14"/>
    <s v="2 - Serious"/>
    <s v="APP INDABOX ANDROID - 11.2.5.3.1 Etichetta nel nome - S008 Bonus"/>
    <s v="APP INDABOX ANDROID - 11.2.5.3.1 Etichetta nel nome - S008 Bonus (#AAD906)_x000a_S008 Bonus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Assicurati che contentDescription o labelFor contengano l’etichetta visibile dell’elemento._x000a__x000a_File di log (occorrenze rilevate: 3): https://posteitaliane.sharepoint.com/:x:/r/teams/ACCESSIBILITRISULTATIVERIFICHETECNICHE/Shared%20Documents/TGPOSTE_APP/TGPOSTE_APP/LOG/Log.xlsx?d=w630300a71bd74143a1658fe5ab688bc4&amp;csf=1&amp;web=1&amp;e=Y9XHGL_x000a__x000a_Link al dettaglio requisito WCAG: "/>
    <m/>
    <m/>
    <m/>
    <m/>
    <x v="23"/>
    <m/>
    <m/>
    <s v="5146"/>
    <s v="5146: Una vista focalizzabile accessibile deve garantire che il nome sia incluso nell'etichetta visibile. [Per saperne di più] (https://docs.deque.com/devtools-mobile/2024.2.14/en/android-label-in-name)"/>
    <s v="5146: -  con selettore: No ID Available"/>
    <s v="5146: https://axe-mobile.deque.com/scan?userId=747da6b3-5f03-493b-bc9b-3a10276b7d6b&amp;packageName=com.android.chrome&amp;resultId=019874ad-6a65-75e8-8ac4-fea25d36fd14"/>
    <s v="5146: Assicurati che contentDescription o labelFor contengano l’etichetta visibile dell’elemento."/>
    <m/>
  </r>
  <r>
    <x v="35"/>
    <s v="S008 Bonus"/>
    <s v="AAD907"/>
    <s v="(#AAD90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bonus.txt"/>
    <s v="#9"/>
    <s v="Axe DevTools Mobile"/>
    <m/>
    <s v="https://docs.deque.com/devtools-mobile/2024.2.14/en/android-focusable-text#how-to-fix"/>
    <s v="Rimuovi android:focusable=&quot;true&quot; dal testo statico non interattivo."/>
    <n v="1254"/>
    <s v="S008 Bonus"/>
    <s v="https://axe-mobile.deque.com/scan?userId=747da6b3-5f03-493b-bc9b-3a10276b7d6b&amp;packageName=com.android.chrome&amp;resultId=019874ad-6a65-75e8-8ac4-fea25d36fd14"/>
    <s v="1 - Critical"/>
    <s v="APP INDABOX ANDROID - 11.1.3.2.1 Sequenza significativa - S008 Bonus"/>
    <s v="APP INDABOX ANDROID - 11.1.3.2.1 Sequenza significativa - S008 Bonus (#AAD907)_x000a_S008 Bonus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Rimuovi android:focusable=&quot;true&quot; dal testo statico non interattivo.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24"/>
    <m/>
    <m/>
    <s v="5143"/>
    <s v="5143: Le visualizzazioni contenenti testo devono essere attivabili per le tecnologie per l'accesso facilitato, ad esempio TalkBack. [Per saperne di più] (https://docs.deque.com/devtools-mobile/2024.2.14/en/android-focusable-text)"/>
    <s v="5143: -  con selettore: No ID Available"/>
    <s v="5143: https://axe-mobile.deque.com/scan?userId=747da6b3-5f03-493b-bc9b-3a10276b7d6b&amp;packageName=com.android.chrome&amp;resultId=019874ad-6a65-75e8-8ac4-fea25d36fd14"/>
    <s v="5143: Rimuovi android:focusable=&quot;true&quot; dal testo statico non interattivo."/>
    <m/>
  </r>
  <r>
    <x v="35"/>
    <s v="S008 Bonus"/>
    <s v="AAD908"/>
    <s v="(#AAD90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bonus.txt"/>
    <s v="#9"/>
    <s v="Axe DevTools Mobile"/>
    <m/>
    <s v="https://docs.deque.com/devtools-mobile/2024.2.14/en/android-focusable-text#how-to-fix"/>
    <s v="Rimuovi android:focusable=&quot;true&quot; dal testo statico non interattivo."/>
    <n v="1254"/>
    <s v="S008 Bonus"/>
    <s v="https://axe-mobile.deque.com/scan?userId=747da6b3-5f03-493b-bc9b-3a10276b7d6b&amp;packageName=com.android.chrome&amp;resultId=019874ad-6a65-75e8-8ac4-fea25d36fd14"/>
    <s v="1 - Critical"/>
    <s v="APP INDABOX ANDROID - 11.1.3.2.1 Sequenza significativa - S008 Bonus"/>
    <s v="APP INDABOX ANDROID - 11.1.3.2.1 Sequenza significativa - S008 Bonus (#AAD908)_x000a_S008 Bonus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Rimuovi android:focusable=&quot;true&quot; dal testo statico non interattivo.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24"/>
    <m/>
    <m/>
    <s v="5143"/>
    <s v="5143: Le visualizzazioni contenenti testo devono essere attivabili per le tecnologie per l'accesso facilitato, ad esempio TalkBack. [Per saperne di più] (https://docs.deque.com/devtools-mobile/2024.2.14/en/android-focusable-text)"/>
    <s v="5143: -  con selettore: No ID Available"/>
    <s v="5143: https://axe-mobile.deque.com/scan?userId=747da6b3-5f03-493b-bc9b-3a10276b7d6b&amp;packageName=com.android.chrome&amp;resultId=019874ad-6a65-75e8-8ac4-fea25d36fd14"/>
    <s v="5143: Rimuovi android:focusable=&quot;true&quot; dal testo statico non interattivo."/>
    <m/>
  </r>
  <r>
    <x v="36"/>
    <s v="S008 Bonus"/>
    <s v="AAD909"/>
    <s v="(#AAD90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bonus.txt"/>
    <s v="#9"/>
    <s v="Axe DevTools Mobile"/>
    <m/>
    <s v="https://docs.deque.com/devtools-mobile/2024.2.14/en/android-touch-target-size#how-to-fix"/>
    <s v="Estendi il padding o usa un contenitore cliccabile più grande per rispettare la dimensione minima."/>
    <n v="1254"/>
    <s v="S008 Bonus"/>
    <s v="https://axe-mobile.deque.com/scan?userId=747da6b3-5f03-493b-bc9b-3a10276b7d6b&amp;packageName=com.android.chrome&amp;resultId=019874ad-6a65-75e8-8ac4-fea25d36fd14"/>
    <s v="3 - Moderate"/>
    <s v="APP INDABOX ANDROID - 11.2.5.5.1 Dimensione dell'obiettivo (avanzato) - S008 Bonus"/>
    <s v="APP INDABOX ANDROID - 11.2.5.5.1 Dimensione dell'obiettivo (avanzato) - S008 Bonus (#AAD909)_x000a_S008 Bonus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Estendi il padding o usa un contenitore cliccabile più grande per rispetta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6"/>
    <s v="S008 Bonus"/>
    <s v="AAD910"/>
    <s v="(#AAD91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bonus.txt"/>
    <s v="#9"/>
    <s v="Axe DevTools Mobile"/>
    <m/>
    <s v="https://docs.deque.com/devtools-mobile/2024.2.14/en/android-touch-target-size#how-to-fix"/>
    <s v="Estendi il padding o usa un contenitore cliccabile più grande per rispettare la dimensione minima."/>
    <n v="1254"/>
    <s v="S008 Bonus"/>
    <s v="https://axe-mobile.deque.com/scan?userId=747da6b3-5f03-493b-bc9b-3a10276b7d6b&amp;packageName=com.android.chrome&amp;resultId=019874ad-6a65-75e8-8ac4-fea25d36fd14"/>
    <s v="3 - Moderate"/>
    <s v="APP INDABOX ANDROID - 11.2.5.5.1 Dimensione dell'obiettivo (avanzato) - S008 Bonus"/>
    <s v="APP INDABOX ANDROID - 11.2.5.5.1 Dimensione dell'obiettivo (avanzato) - S008 Bonus (#AAD910)_x000a_S008 Bonus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Estendi il padding o usa un contenitore cliccabile più grande per rispetta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4"/>
    <s v="S008 Bonus"/>
    <s v="AAD911"/>
    <s v="(#AAD91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bonus.txt"/>
    <s v="#9"/>
    <s v="Axe DevTools Mobile"/>
    <m/>
    <s v="https://docs.deque.com/devtools-mobile/2024.2.14/en/android-label-in-name#how-to-fix"/>
    <s v="Assicurati che contentDescription o labelFor contengano l’etichetta visibile dell’elemento."/>
    <n v="1254"/>
    <s v="S008 Bonus"/>
    <s v="https://axe-mobile.deque.com/scan?userId=747da6b3-5f03-493b-bc9b-3a10276b7d6b&amp;packageName=com.android.chrome&amp;resultId=019874ad-6a65-75e8-8ac4-fea25d36fd14"/>
    <s v="2 - Serious"/>
    <s v="APP INDABOX ANDROID - 11.2.5.3.1 Etichetta nel nome - S008 Bonus"/>
    <s v="APP INDABOX ANDROID - 11.2.5.3.1 Etichetta nel nome - S008 Bonus (#AAD911)_x000a_S008 Bonus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Assicurati che contentDescription o labelFor contengano l’etichetta visibile dell’elemento._x000a__x000a_File di log (occorrenze rilevate: 3): https://posteitaliane.sharepoint.com/:x:/r/teams/ACCESSIBILITRISULTATIVERIFICHETECNICHE/Shared%20Documents/TGPOSTE_APP/TGPOSTE_APP/LOG/Log.xlsx?d=w630300a71bd74143a1658fe5ab688bc4&amp;csf=1&amp;web=1&amp;e=Y9XHGL_x000a__x000a_Link al dettaglio requisito WCAG: "/>
    <m/>
    <m/>
    <m/>
    <m/>
    <x v="23"/>
    <m/>
    <m/>
    <s v="5146"/>
    <s v="5146: Una vista focalizzabile accessibile deve garantire che il nome sia incluso nell'etichetta visibile. [Per saperne di più] (https://docs.deque.com/devtools-mobile/2024.2.14/en/android-label-in-name)"/>
    <s v="5146: -  con selettore: No ID Available"/>
    <s v="5146: https://axe-mobile.deque.com/scan?userId=747da6b3-5f03-493b-bc9b-3a10276b7d6b&amp;packageName=com.android.chrome&amp;resultId=019874ad-6a65-75e8-8ac4-fea25d36fd14"/>
    <s v="5146: Assicurati che contentDescription o labelFor contengano l’etichetta visibile dell’elemento."/>
    <m/>
  </r>
  <r>
    <x v="35"/>
    <s v="S008 Bonus"/>
    <s v="AAD912"/>
    <s v="(#AAD91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bonus.txt"/>
    <s v="#9"/>
    <s v="Axe DevTools Mobile"/>
    <m/>
    <s v="https://docs.deque.com/devtools-mobile/2024.2.14/en/android-focusable-text#how-to-fix"/>
    <s v="Rimuovi android:focusable=&quot;true&quot; dal testo statico non interattivo."/>
    <n v="1254"/>
    <s v="S008 Bonus"/>
    <s v="https://axe-mobile.deque.com/scan?userId=747da6b3-5f03-493b-bc9b-3a10276b7d6b&amp;packageName=com.android.chrome&amp;resultId=019874ad-6a65-75e8-8ac4-fea25d36fd14"/>
    <s v="1 - Critical"/>
    <s v="APP INDABOX ANDROID - 11.1.3.2.1 Sequenza significativa - S008 Bonus"/>
    <s v="APP INDABOX ANDROID - 11.1.3.2.1 Sequenza significativa - S008 Bonus (#AAD912)_x000a_S008 Bonus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Rimuovi android:focusable=&quot;true&quot; dal testo statico non interattivo.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24"/>
    <m/>
    <m/>
    <s v="5143"/>
    <s v="5143: Le visualizzazioni contenenti testo devono essere attivabili per le tecnologie per l'accesso facilitato, ad esempio TalkBack. [Per saperne di più] (https://docs.deque.com/devtools-mobile/2024.2.14/en/android-focusable-text)"/>
    <s v="5143: -  con selettore: No ID Available"/>
    <s v="5143: https://axe-mobile.deque.com/scan?userId=747da6b3-5f03-493b-bc9b-3a10276b7d6b&amp;packageName=com.android.chrome&amp;resultId=019874ad-6a65-75e8-8ac4-fea25d36fd14"/>
    <s v="5143: Rimuovi android:focusable=&quot;true&quot; dal testo statico non interattivo."/>
    <m/>
  </r>
  <r>
    <x v="30"/>
    <s v="S007 Crediti Ritiro"/>
    <s v="AAD913"/>
    <s v="(#AAD913)"/>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crediti.txt"/>
    <s v="#10"/>
    <s v="Axe DevTools Mobile"/>
    <m/>
    <s v="https://docs.deque.com/devtools-mobile/2024.2.14/en/android-screen-orientation#how-to-fix"/>
    <s v="Rimuovi android:screenOrientation=&quot;portrait&quot; per supportare sia landscape che portrait, salvo che non sia un requisito."/>
    <n v="1254"/>
    <s v="S007 Crediti Ritiro"/>
    <s v="https://axe-mobile.deque.com/scan?userId=747da6b3-5f03-493b-bc9b-3a10276b7d6b&amp;packageName=com.android.chrome&amp;resultId=019874ad-afe4-740a-9871-79bfdc50b13f"/>
    <s v="2 - Serious"/>
    <s v="APP INDABOX ANDROID - 11.1.3.4.1 Orientamento - S007 Crediti Ritiro"/>
    <s v="APP INDABOX ANDROID - 11.1.3.4.1 Orientamento - S007 Crediti Ritiro (#AAD913)_x000a_S007 Crediti Ritiro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screenOrientation=&quot;portrait&quot; per supportare sia landscape che portrait, salvo che non sia un requisito._x000a__x000a_File di log (occorrenze rilevate: 3): https://posteitaliane.sharepoint.com/:x:/r/teams/ACCESSIBILITRISULTATIVERIFICHETECNICHE/Shared%20Documents/TGPOSTE_APP/TGPOSTE_APP/LOG/Log.xlsx?d=w630300a71bd74143a1658fe5ab688bc4&amp;csf=1&amp;web=1&amp;e=Y9XHGL_x000a__x000a_Link al dettaglio requisito WCAG: "/>
    <m/>
    <m/>
    <m/>
    <m/>
    <x v="19"/>
    <m/>
    <m/>
    <s v="5139"/>
    <s v="5139: Le visualizzazioni devono essere conformi all'orientamento di visualizzazione preferito dall'utente. [Per saperne di più] (https://docs.deque.com/devtools-mobile/2024.2.14/en/android-screen-orientation)"/>
    <s v="5139: -  con selettore: No ID Available"/>
    <s v="5139: https://axe-mobile.deque.com/scan?userId=747da6b3-5f03-493b-bc9b-3a10276b7d6b&amp;packageName=com.android.chrome&amp;resultId=019874ad-afe4-740a-9871-79bfdc50b13f"/>
    <s v="5139: Rimuovi android:screenOrientation=&quot;portrait&quot; per supportare sia landscape che portrait, salvo che non sia un requisito."/>
    <m/>
  </r>
  <r>
    <x v="31"/>
    <s v="S007 Crediti Ritiro"/>
    <s v="AAD914"/>
    <s v="(#AAD914)"/>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crediti.txt"/>
    <s v="#10"/>
    <s v="Axe DevTools Mobile"/>
    <m/>
    <s v="https://docs.deque.com/devtools-mobile/2024.2.14/en/android-label-in-name#how-to-fix"/>
    <s v="Assicurati che contentDescription o labelFor contengano l’etichetta visibile dell’elemento."/>
    <n v="42"/>
    <s v="S007 Crediti Ritiro"/>
    <s v="https://axe-mobile.deque.com/scan?userId=747da6b3-5f03-493b-bc9b-3a10276b7d6b&amp;packageName=com.android.chrome&amp;resultId=019874ad-afe4-740a-9871-79bfdc50b13f"/>
    <s v="2 - Serious"/>
    <s v="APP INDABOX ANDROID - 11.2.5.3.1 Etichetta nel nome - S007 Crediti Ritiro"/>
    <s v="APP INDABOX ANDROID - 11.2.5.3.1 Etichetta nel nome - S007 Crediti Ritiro (#AAD914)_x000a_S007 Crediti Ritir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Assicurati che contentDescription o labelFor contengano l’etichetta visibile dell’elemen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20"/>
    <m/>
    <m/>
    <s v="5141"/>
    <s v="5141: Una vista focalizzabile accessibile deve garantire che il nome sia incluso nell'etichetta visibile. [Per saperne di più] (https://docs.deque.com/devtools-mobile/2024.2.14/en/android-label-in-name)"/>
    <s v="5141: -  con selettore: logo"/>
    <s v="5141: https://axe-mobile.deque.com/scan?userId=747da6b3-5f03-493b-bc9b-3a10276b7d6b&amp;packageName=com.android.chrome&amp;resultId=019874ad-afe4-740a-9871-79bfdc50b13f"/>
    <s v="5141: Assicurati che contentDescription o labelFor contengano l’etichetta visibile dell’elemento."/>
    <m/>
  </r>
  <r>
    <x v="32"/>
    <s v="S007 Crediti Ritiro"/>
    <s v="AAD915"/>
    <s v="(#AAD91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15)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16"/>
    <s v="(#AAD91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16)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17"/>
    <s v="(#AAD91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17)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18"/>
    <s v="(#AAD91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18)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19"/>
    <s v="(#AAD91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19)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1"/>
    <s v="S007 Crediti Ritiro"/>
    <s v="AAD920"/>
    <s v="(#AAD92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crediti.txt"/>
    <s v="#10"/>
    <s v="Axe DevTools Mobile"/>
    <m/>
    <s v="https://docs.deque.com/devtools-mobile/2024.2.14/en/android-label-in-name#how-to-fix"/>
    <s v="Assicurati che contentDescription o labelFor contengano l’etichetta visibile dell’elemento."/>
    <n v="1254"/>
    <s v="S007 Crediti Ritiro"/>
    <s v="https://axe-mobile.deque.com/scan?userId=747da6b3-5f03-493b-bc9b-3a10276b7d6b&amp;packageName=com.android.chrome&amp;resultId=019874ad-afe4-740a-9871-79bfdc50b13f"/>
    <s v="2 - Serious"/>
    <s v="APP INDABOX ANDROID - 11.2.5.3.1 Etichetta nel nome - S007 Crediti Ritiro"/>
    <s v="APP INDABOX ANDROID - 11.2.5.3.1 Etichetta nel nome - S007 Crediti Ritiro (#AAD920)_x000a_S007 Crediti Ritir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Assicurati che contentDescription o labelFor contengano l’etichetta visibile dell’elemen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20"/>
    <m/>
    <m/>
    <s v="5141"/>
    <s v="5141: Una vista focalizzabile accessibile deve garantire che il nome sia incluso nell'etichetta visibile. [Per saperne di più] (https://docs.deque.com/devtools-mobile/2024.2.14/en/android-label-in-name)"/>
    <s v="5141: -  con selettore: No ID Available"/>
    <s v="5141: https://axe-mobile.deque.com/scan?userId=747da6b3-5f03-493b-bc9b-3a10276b7d6b&amp;packageName=com.android.chrome&amp;resultId=019874ad-afe4-740a-9871-79bfdc50b13f"/>
    <s v="5141: Assicurati che contentDescription o labelFor contengano l’etichetta visibile dell’elemento."/>
    <m/>
  </r>
  <r>
    <x v="11"/>
    <s v="S007 Crediti Ritiro"/>
    <s v="AAD921"/>
    <s v="(#AAD921)"/>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crediti.txt"/>
    <s v="#10"/>
    <s v="Axe DevTools Mobile"/>
    <m/>
    <s v="https://docs.deque.com/devtools-mobile/2024.9.18/en/android-touch-target-spacing#how-to-fix"/>
    <s v="Aggiungi margini o padding di almeno 8dp tra elementi interattivi adiacenti."/>
    <n v="1254"/>
    <s v="S007 Crediti Ritiro"/>
    <s v="https://axe-mobile.deque.com/scan?userId=747da6b3-5f03-493b-bc9b-3a10276b7d6b&amp;packageName=com.android.chrome&amp;resultId=019874ad-afe4-740a-9871-79bfdc50b13f"/>
    <s v="2 - Serious"/>
    <s v="APP INDABOX ANDROID - 11.2.5.8.1 Dimensione dell'obiettivo (minimo) - S007 Crediti Ritiro"/>
    <s v="APP INDABOX ANDROID - 11.2.5.8.1 Dimensione dell'obiettivo (minimo) - S007 Crediti Ritiro (#AAD921)_x000a_S007 Crediti Ritir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Aggiungi margini o padding di almeno 8dp tra elementi interattivi adiacenti.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7"/>
    <s v="S007 Crediti Ritiro"/>
    <s v="AAD922"/>
    <s v="(#AAD92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crediti.txt"/>
    <s v="#10"/>
    <s v="Axe DevTools Mobile"/>
    <m/>
    <s v="https://docs.deque.com/devtools-mobile/2024.2.14/en/android-touch-target-size#how-to-fix"/>
    <s v="Estendi il padding o usa un contenitore cliccabile più grande per rispettare la dimensione minima."/>
    <n v="1254"/>
    <s v="S007 Crediti Ritiro"/>
    <s v="https://axe-mobile.deque.com/scan?userId=747da6b3-5f03-493b-bc9b-3a10276b7d6b&amp;packageName=com.android.chrome&amp;resultId=019874ad-afe4-740a-9871-79bfdc50b13f"/>
    <s v="3 - Moderate"/>
    <s v="APP INDABOX ANDROID - 11.2.5.5.1 Dimensione dell'obiettivo (avanzato) - S007 Crediti Ritiro"/>
    <s v="APP INDABOX ANDROID - 11.2.5.5.1 Dimensione dell'obiettivo (avanzato) - S007 Crediti Ritiro (#AAD922)_x000a_S007 Crediti Ritir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Estendi il padding o usa un contenitore cliccabile più grande per rispetta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2"/>
    <s v="S007 Crediti Ritiro"/>
    <s v="AAD923"/>
    <s v="(#AAD92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23)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24"/>
    <s v="(#AAD92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24)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1"/>
    <s v="S007 Crediti Ritiro"/>
    <s v="AAD925"/>
    <s v="(#AAD92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crediti.txt"/>
    <s v="#10"/>
    <s v="Axe DevTools Mobile"/>
    <m/>
    <s v="https://docs.deque.com/devtools-mobile/2024.2.14/en/android-label-in-name#how-to-fix"/>
    <s v="Assicurati che contentDescription o labelFor contengano l’etichetta visibile dell’elemento."/>
    <n v="1254"/>
    <s v="S007 Crediti Ritiro"/>
    <s v="https://axe-mobile.deque.com/scan?userId=747da6b3-5f03-493b-bc9b-3a10276b7d6b&amp;packageName=com.android.chrome&amp;resultId=019874ad-afe4-740a-9871-79bfdc50b13f"/>
    <s v="2 - Serious"/>
    <s v="APP INDABOX ANDROID - 11.2.5.3.1 Etichetta nel nome - S007 Crediti Ritiro"/>
    <s v="APP INDABOX ANDROID - 11.2.5.3.1 Etichetta nel nome - S007 Crediti Ritiro (#AAD925)_x000a_S007 Crediti Ritir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Assicurati che contentDescription o labelFor contengano l’etichetta visibile dell’elemen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20"/>
    <m/>
    <m/>
    <s v="5141"/>
    <s v="5141: Una vista focalizzabile accessibile deve garantire che il nome sia incluso nell'etichetta visibile. [Per saperne di più] (https://docs.deque.com/devtools-mobile/2024.2.14/en/android-label-in-name)"/>
    <s v="5141: -  con selettore: No ID Available"/>
    <s v="5141: https://axe-mobile.deque.com/scan?userId=747da6b3-5f03-493b-bc9b-3a10276b7d6b&amp;packageName=com.android.chrome&amp;resultId=019874ad-afe4-740a-9871-79bfdc50b13f"/>
    <s v="5141: Assicurati che contentDescription o labelFor contengano l’etichetta visibile dell’elemento."/>
    <m/>
  </r>
  <r>
    <x v="37"/>
    <s v="S007 Crediti Ritiro"/>
    <s v="AAD926"/>
    <s v="(#AAD92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crediti.txt"/>
    <s v="#10"/>
    <s v="Axe DevTools Mobile"/>
    <m/>
    <s v="https://docs.deque.com/devtools-mobile/2024.2.14/en/android-touch-target-size#how-to-fix"/>
    <s v="Estendi il padding o usa un contenitore cliccabile più grande per rispettare la dimensione minima."/>
    <n v="1254"/>
    <s v="S007 Crediti Ritiro"/>
    <s v="https://axe-mobile.deque.com/scan?userId=747da6b3-5f03-493b-bc9b-3a10276b7d6b&amp;packageName=com.android.chrome&amp;resultId=019874ad-afe4-740a-9871-79bfdc50b13f"/>
    <s v="3 - Moderate"/>
    <s v="APP INDABOX ANDROID - 11.2.5.5.1 Dimensione dell'obiettivo (avanzato) - S007 Crediti Ritiro"/>
    <s v="APP INDABOX ANDROID - 11.2.5.5.1 Dimensione dell'obiettivo (avanzato) - S007 Crediti Ritiro (#AAD926)_x000a_S007 Crediti Ritir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Estendi il padding o usa un contenitore cliccabile più grande per rispetta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2"/>
    <s v="S007 Crediti Ritiro"/>
    <s v="AAD927"/>
    <s v="(#AAD92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27)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28"/>
    <s v="(#AAD92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28)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29"/>
    <s v="(#AAD92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29)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30"/>
    <s v="(#AAD93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30)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31"/>
    <s v="(#AAD93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31)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32"/>
    <s v="(#AAD93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32)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33"/>
    <s v="(#AAD93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33)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34"/>
    <s v="(#AAD93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34)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35"/>
    <s v="(#AAD93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35)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2"/>
    <s v="S007 Crediti Ritiro"/>
    <s v="AAD936"/>
    <s v="(#AAD93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crediti.txt"/>
    <s v="#10"/>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afe4-740a-9871-79bfdc50b13f"/>
    <s v="1 - Critical"/>
    <s v="APP INDABOX ANDROID - 11.1.3.2.1 Sequenza significativa - S007 Crediti Ritiro"/>
    <s v="APP INDABOX ANDROID - 11.1.3.2.1 Sequenza significativa - S007 Crediti Ritiro (#AAD936)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afe4-740a-9871-79bfdc50b13f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afe4-740a-9871-79bfdc50b13f"/>
    <s v="5138: Rimuovi android:focusable=&quot;true&quot; dal testo statico non interattivo."/>
    <m/>
  </r>
  <r>
    <x v="38"/>
    <s v="S004 Spedisci (IndaBox Spedizione Pacchi)"/>
    <s v="AAD937"/>
    <s v="(#AAD937)"/>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Dottor ink.txt"/>
    <s v="#11"/>
    <s v="Axe DevTools Mobile"/>
    <m/>
    <s v="https://docs.deque.com/devtools-mobile/2024.2.14/en/android-screen-orientation#how-to-fix"/>
    <s v="Rimuovi android:screenOrientation=&quot;portrait&quot; per supportare sia landscape che portrait, salvo che non sia un requisito."/>
    <n v="1254"/>
    <s v="S004 Spedisci (IndaBox Spedizione Pacchi)"/>
    <s v="https://axe-mobile.deque.com/scan?userId=747da6b3-5f03-493b-bc9b-3a10276b7d6b&amp;packageName=com.android.chrome&amp;resultId=019874ae-0555-752e-aec6-344ba281fe67"/>
    <s v="2 - Serious"/>
    <s v="APP INDABOX ANDROID - 11.1.3.4.1 Orientamento - S004 Spedisci (IndaBox Spedizione Pacchi)"/>
    <s v="APP INDABOX ANDROID - 11.1.3.4.1 Orientamento - S004 Spedisci (IndaBox Spedizione Pacchi) (#AAD937)_x000a_S004 Spedisci (IndaBox Spedizione Pacch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5"/>
    <m/>
    <m/>
    <s v="5125"/>
    <s v="5125: Le visualizzazioni devono essere conformi all'orientamento di visualizzazione preferito dall'utente. [Per saperne di più] (https://docs.deque.com/devtools-mobile/2024.2.14/en/android-screen-orientation)"/>
    <s v="5125: -  con selettore: No ID Available"/>
    <s v="5125: https://axe-mobile.deque.com/scan?userId=747da6b3-5f03-493b-bc9b-3a10276b7d6b&amp;packageName=com.android.chrome&amp;resultId=019874ae-0555-752e-aec6-344ba281fe67"/>
    <s v="5125: Rimuovi android:screenOrientation=&quot;portrait&quot; per supportare sia landscape che portrait, salvo che non sia un requisito."/>
    <m/>
  </r>
  <r>
    <x v="39"/>
    <s v="S004 Spedisci (IndaBox Spedizione Pacchi)"/>
    <s v="AAD938"/>
    <s v="(#AAD938)"/>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Dottor ink.txt"/>
    <s v="#11"/>
    <s v="Axe DevTools Mobile"/>
    <m/>
    <s v="https://docs.deque.com/devtools-mobile/2024.2.14/en/android-label-in-name#how-to-fix"/>
    <s v="Assicurati che contentDescription o labelFor contengano l’etichetta visibile dell’elemento."/>
    <n v="42"/>
    <s v="S004 Spedisci (IndaBox Spedizione Pacchi)"/>
    <s v="https://axe-mobile.deque.com/scan?userId=747da6b3-5f03-493b-bc9b-3a10276b7d6b&amp;packageName=com.android.chrome&amp;resultId=019874ae-0555-752e-aec6-344ba281fe67"/>
    <s v="2 - Serious"/>
    <s v="APP INDABOX ANDROID - 11.2.5.3.1 Etichetta nel nome - S004 Spedisci (IndaBox Spedizione Pacchi)"/>
    <s v="APP INDABOX ANDROID - 11.2.5.3.1 Etichetta nel nome - S004 Spedisci (IndaBox Spedizione Pacchi) (#AAD938)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logo"/>
    <s v="5128: https://axe-mobile.deque.com/scan?userId=747da6b3-5f03-493b-bc9b-3a10276b7d6b&amp;packageName=com.android.chrome&amp;resultId=019874ae-0555-752e-aec6-344ba281fe67"/>
    <s v="5128: Assicurati che contentDescription o labelFor contengano l’etichetta visibile dell’elemento."/>
    <m/>
  </r>
  <r>
    <x v="40"/>
    <s v="S004 Spedisci (IndaBox Spedizione Pacchi)"/>
    <s v="AAD939"/>
    <s v="(#AAD93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3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39"/>
    <s v="S004 Spedisci (IndaBox Spedizione Pacchi)"/>
    <s v="AAD940"/>
    <s v="(#AAD94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Dottor ink.txt"/>
    <s v="#11"/>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ae-0555-752e-aec6-344ba281fe67"/>
    <s v="2 - Serious"/>
    <s v="APP INDABOX ANDROID - 11.2.5.3.1 Etichetta nel nome - S004 Spedisci (IndaBox Spedizione Pacchi)"/>
    <s v="APP INDABOX ANDROID - 11.2.5.3.1 Etichetta nel nome - S004 Spedisci (IndaBox Spedizione Pacchi) (#AAD940)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ae-0555-752e-aec6-344ba281fe67"/>
    <s v="5128: Assicurati che contentDescription o labelFor contengano l’etichetta visibile dell’elemento."/>
    <m/>
  </r>
  <r>
    <x v="40"/>
    <s v="S004 Spedisci (IndaBox Spedizione Pacchi)"/>
    <s v="AAD941"/>
    <s v="(#AAD94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4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42"/>
    <s v="(#AAD94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4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43"/>
    <s v="(#AAD94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4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44"/>
    <s v="(#AAD94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44)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45"/>
    <s v="(#AAD94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4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46"/>
    <s v="(#AAD94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4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47"/>
    <s v="(#AAD94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4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48"/>
    <s v="(#AAD94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4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49"/>
    <s v="(#AAD94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4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50"/>
    <s v="(#AAD95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50)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51"/>
    <s v="(#AAD95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5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52"/>
    <s v="(#AAD95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5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53"/>
    <s v="(#AAD95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5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54"/>
    <s v="(#AAD95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54)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55"/>
    <s v="(#AAD95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5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56"/>
    <s v="(#AAD95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5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57"/>
    <s v="(#AAD95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5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58"/>
    <s v="(#AAD95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5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59"/>
    <s v="(#AAD95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5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60"/>
    <s v="(#AAD96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60)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61"/>
    <s v="(#AAD96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6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62"/>
    <s v="(#AAD96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6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63"/>
    <s v="(#AAD96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6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64"/>
    <s v="(#AAD96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64)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39"/>
    <s v="S004 Spedisci (IndaBox Spedizione Pacchi)"/>
    <s v="AAD965"/>
    <s v="(#AAD965)"/>
    <s v="Android"/>
    <s v="A"/>
    <s v="2.5.3"/>
    <s v="11.2.5.3.1"/>
    <s v="2 - Serious"/>
    <s v="Blind;Deafblind;Mobility"/>
    <s v="LabelInName"/>
    <s v="Una vista focalizzabile accessibile deve garantire che il nome sia incluso nell'etichetta visibile. [Per saperne di più] (https://docs.deque.com/devtools-mobile/2024.2.14/en/android-label-in-name)"/>
    <s v="aggiungi_pref"/>
    <m/>
    <s v="Privata Dottor ink.txt"/>
    <s v="#11"/>
    <s v="Axe DevTools Mobile"/>
    <m/>
    <s v="https://docs.deque.com/devtools-mobile/2024.2.14/en/android-label-in-name#how-to-fix"/>
    <s v="Assicurati che contentDescription o labelFor contengano l’etichetta visibile dell’elemento."/>
    <n v="6"/>
    <s v="S004 Spedisci (IndaBox Spedizione Pacchi)"/>
    <s v="https://axe-mobile.deque.com/scan?userId=747da6b3-5f03-493b-bc9b-3a10276b7d6b&amp;packageName=com.android.chrome&amp;resultId=019874ae-0555-752e-aec6-344ba281fe67"/>
    <s v="2 - Serious"/>
    <s v="APP INDABOX ANDROID - 11.2.5.3.1 Etichetta nel nome - S004 Spedisci (IndaBox Spedizione Pacchi)"/>
    <s v="APP INDABOX ANDROID - 11.2.5.3.1 Etichetta nel nome - S004 Spedisci (IndaBox Spedizione Pacchi) (#AAD965)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aggiungi_pref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aggiungi_pref"/>
    <s v="5128: https://axe-mobile.deque.com/scan?userId=747da6b3-5f03-493b-bc9b-3a10276b7d6b&amp;packageName=com.android.chrome&amp;resultId=019874ae-0555-752e-aec6-344ba281fe67"/>
    <s v="5128: Assicurati che contentDescription o labelFor contengano l’etichetta visibile dell’elemento."/>
    <m/>
  </r>
  <r>
    <x v="39"/>
    <s v="S004 Spedisci (IndaBox Spedizione Pacchi)"/>
    <s v="AAD966"/>
    <s v="(#AAD96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Dottor ink.txt"/>
    <s v="#11"/>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ae-0555-752e-aec6-344ba281fe67"/>
    <s v="2 - Serious"/>
    <s v="APP INDABOX ANDROID - 11.2.5.3.1 Etichetta nel nome - S004 Spedisci (IndaBox Spedizione Pacchi)"/>
    <s v="APP INDABOX ANDROID - 11.2.5.3.1 Etichetta nel nome - S004 Spedisci (IndaBox Spedizione Pacchi) (#AAD966)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ae-0555-752e-aec6-344ba281fe67"/>
    <s v="5128: Assicurati che contentDescription o labelFor contengano l’etichetta visibile dell’elemento."/>
    <m/>
  </r>
  <r>
    <x v="40"/>
    <s v="S004 Spedisci (IndaBox Spedizione Pacchi)"/>
    <s v="AAD967"/>
    <s v="(#AAD96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6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68"/>
    <s v="(#AAD96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6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39"/>
    <s v="S004 Spedisci (IndaBox Spedizione Pacchi)"/>
    <s v="AAD969"/>
    <s v="(#AAD96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Dottor ink.txt"/>
    <s v="#11"/>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ae-0555-752e-aec6-344ba281fe67"/>
    <s v="2 - Serious"/>
    <s v="APP INDABOX ANDROID - 11.2.5.3.1 Etichetta nel nome - S004 Spedisci (IndaBox Spedizione Pacchi)"/>
    <s v="APP INDABOX ANDROID - 11.2.5.3.1 Etichetta nel nome - S004 Spedisci (IndaBox Spedizione Pacchi) (#AAD969)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ae-0555-752e-aec6-344ba281fe67"/>
    <s v="5128: Assicurati che contentDescription o labelFor contengano l’etichetta visibile dell’elemento."/>
    <m/>
  </r>
  <r>
    <x v="40"/>
    <s v="S004 Spedisci (IndaBox Spedizione Pacchi)"/>
    <s v="AAD970"/>
    <s v="(#AAD97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70)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71"/>
    <s v="(#AAD97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7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39"/>
    <s v="S004 Spedisci (IndaBox Spedizione Pacchi)"/>
    <s v="AAD972"/>
    <s v="(#AAD97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Dottor ink.txt"/>
    <s v="#11"/>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ae-0555-752e-aec6-344ba281fe67"/>
    <s v="2 - Serious"/>
    <s v="APP INDABOX ANDROID - 11.2.5.3.1 Etichetta nel nome - S004 Spedisci (IndaBox Spedizione Pacchi)"/>
    <s v="APP INDABOX ANDROID - 11.2.5.3.1 Etichetta nel nome - S004 Spedisci (IndaBox Spedizione Pacchi) (#AAD972)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ae-0555-752e-aec6-344ba281fe67"/>
    <s v="5128: Assicurati che contentDescription o labelFor contengano l’etichetta visibile dell’elemento."/>
    <m/>
  </r>
  <r>
    <x v="40"/>
    <s v="S004 Spedisci (IndaBox Spedizione Pacchi)"/>
    <s v="AAD973"/>
    <s v="(#AAD97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7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0"/>
    <s v="S004 Spedisci (IndaBox Spedizione Pacchi)"/>
    <s v="AAD974"/>
    <s v="(#AAD97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Dottor ink.txt"/>
    <s v="#11"/>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e-0555-752e-aec6-344ba281fe67"/>
    <s v="1 - Critical"/>
    <s v="APP INDABOX ANDROID - 11.1.3.2.1 Sequenza significativa - S004 Spedisci (IndaBox Spedizione Pacchi)"/>
    <s v="APP INDABOX ANDROID - 11.1.3.2.1 Sequenza significativa - S004 Spedisci (IndaBox Spedizione Pacchi) (#AAD974)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0555-752e-aec6-344ba281fe6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e-0555-752e-aec6-344ba281fe67"/>
    <s v="5124: Rimuovi android:focusable=&quot;true&quot; dal testo statico non interattivo."/>
    <m/>
  </r>
  <r>
    <x v="41"/>
    <s v="S009 FAQ"/>
    <s v="AAD975"/>
    <s v="(#AAD975)"/>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faq.txt"/>
    <s v="#12"/>
    <s v="Axe DevTools Mobile"/>
    <m/>
    <s v="https://docs.deque.com/devtools-mobile/2024.2.14/en/android-screen-orientation#how-to-fix"/>
    <s v="Rimuovi android:screenOrientation=&quot;portrait&quot; per supportare sia landscape che portrait, salvo che non sia un requisito."/>
    <n v="1254"/>
    <s v="S009 FAQ"/>
    <s v="https://axe-mobile.deque.com/scan?userId=747da6b3-5f03-493b-bc9b-3a10276b7d6b&amp;packageName=com.android.chrome&amp;resultId=019874ae-47c6-70b4-ba88-59c0e54cd399"/>
    <s v="2 - Serious"/>
    <s v="APP INDABOX ANDROID - 11.1.3.4.1 Orientamento - S009 FAQ"/>
    <s v="APP INDABOX ANDROID - 11.1.3.4.1 Orientamento - S009 FAQ (#AAD975)_x000a_S009 FAQ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8"/>
    <m/>
    <m/>
    <s v="5148"/>
    <s v="5148: Le visualizzazioni devono essere conformi all'orientamento di visualizzazione preferito dall'utente. [Per saperne di più] (https://docs.deque.com/devtools-mobile/2024.2.14/en/android-screen-orientation)"/>
    <s v="5148: -  con selettore: No ID Available"/>
    <s v="5148: https://axe-mobile.deque.com/scan?userId=747da6b3-5f03-493b-bc9b-3a10276b7d6b&amp;packageName=com.android.chrome&amp;resultId=019874ae-47c6-70b4-ba88-59c0e54cd399"/>
    <s v="5148: Rimuovi android:screenOrientation=&quot;portrait&quot; per supportare sia landscape che portrait, salvo che non sia un requisito."/>
    <m/>
  </r>
  <r>
    <x v="42"/>
    <s v="S009 FAQ"/>
    <s v="AAD976"/>
    <s v="(#AAD976)"/>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faq.txt"/>
    <s v="#12"/>
    <s v="Axe DevTools Mobile"/>
    <m/>
    <s v="https://docs.deque.com/devtools-mobile/2024.2.14/en/android-label-in-name#how-to-fix"/>
    <s v="Assicurati che contentDescription o labelFor contengano l’etichetta visibile dell’elemento."/>
    <n v="42"/>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976)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logo"/>
    <s v="5150: https://axe-mobile.deque.com/scan?userId=747da6b3-5f03-493b-bc9b-3a10276b7d6b&amp;packageName=com.android.chrome&amp;resultId=019874ae-47c6-70b4-ba88-59c0e54cd399"/>
    <s v="5150: Assicurati che contentDescription o labelFor contengano l’etichetta visibile dell’elemento."/>
    <m/>
  </r>
  <r>
    <x v="42"/>
    <s v="S009 FAQ"/>
    <s v="AAD977"/>
    <s v="(#AAD97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977)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43"/>
    <s v="S009 FAQ"/>
    <s v="AAD978"/>
    <s v="(#AAD97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faq.txt"/>
    <s v="#12"/>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ae-47c6-70b4-ba88-59c0e54cd399"/>
    <s v="3 - Moderate"/>
    <s v="APP INDABOX ANDROID - 11.2.5.5.1 Dimensione dell'obiettivo (avanzato) - S009 FAQ"/>
    <s v="APP INDABOX ANDROID - 11.2.5.5.1 Dimensione dell'obiettivo (avanzato) - S009 FAQ (#AAD978)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979"/>
    <s v="(#AAD97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979)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980"/>
    <s v="(#AAD98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980)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44"/>
    <s v="S009 FAQ"/>
    <s v="AAD981"/>
    <s v="(#AAD98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981)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4"/>
    <s v="S009 FAQ"/>
    <s v="AAD982"/>
    <s v="(#AAD98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982)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983"/>
    <s v="(#AAD98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983)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44"/>
    <s v="S009 FAQ"/>
    <s v="AAD984"/>
    <s v="(#AAD98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984)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4"/>
    <s v="S009 FAQ"/>
    <s v="AAD985"/>
    <s v="(#AAD98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985)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986"/>
    <s v="(#AAD98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986)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43"/>
    <s v="S009 FAQ"/>
    <s v="AAD987"/>
    <s v="(#AAD98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faq.txt"/>
    <s v="#12"/>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ae-47c6-70b4-ba88-59c0e54cd399"/>
    <s v="3 - Moderate"/>
    <s v="APP INDABOX ANDROID - 11.2.5.5.1 Dimensione dell'obiettivo (avanzato) - S009 FAQ"/>
    <s v="APP INDABOX ANDROID - 11.2.5.5.1 Dimensione dell'obiettivo (avanzato) - S009 FAQ (#AAD987)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988"/>
    <s v="(#AAD98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988)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989"/>
    <s v="(#AAD98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989)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43"/>
    <s v="S009 FAQ"/>
    <s v="AAD990"/>
    <s v="(#AAD99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faq.txt"/>
    <s v="#12"/>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ae-47c6-70b4-ba88-59c0e54cd399"/>
    <s v="3 - Moderate"/>
    <s v="APP INDABOX ANDROID - 11.2.5.5.1 Dimensione dell'obiettivo (avanzato) - S009 FAQ"/>
    <s v="APP INDABOX ANDROID - 11.2.5.5.1 Dimensione dell'obiettivo (avanzato) - S009 FAQ (#AAD990)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991"/>
    <s v="(#AAD99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991)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992"/>
    <s v="(#AAD99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992)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43"/>
    <s v="S009 FAQ"/>
    <s v="AAD993"/>
    <s v="(#AAD99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faq.txt"/>
    <s v="#12"/>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ae-47c6-70b4-ba88-59c0e54cd399"/>
    <s v="3 - Moderate"/>
    <s v="APP INDABOX ANDROID - 11.2.5.5.1 Dimensione dell'obiettivo (avanzato) - S009 FAQ"/>
    <s v="APP INDABOX ANDROID - 11.2.5.5.1 Dimensione dell'obiettivo (avanzato) - S009 FAQ (#AAD993)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994"/>
    <s v="(#AAD99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994)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995"/>
    <s v="(#AAD99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995)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44"/>
    <s v="S009 FAQ"/>
    <s v="AAD996"/>
    <s v="(#AAD99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99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4"/>
    <s v="S009 FAQ"/>
    <s v="AAD997"/>
    <s v="(#AAD99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997)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998"/>
    <s v="(#AAD998)"/>
    <s v="Android"/>
    <s v="A"/>
    <s v="2.5.3"/>
    <s v="11.2.5.3.1"/>
    <s v="2 - Serious"/>
    <s v="Blind;Deafblind;Mobility"/>
    <s v="LabelInName"/>
    <s v="Una vista focalizzabile accessibile deve garantire che il nome sia incluso nell'etichetta visibile. [Per saperne di più] (https://docs.deque.com/devtools-mobile/2024.2.14/en/android-label-in-name)"/>
    <s v="domande_generali"/>
    <m/>
    <s v="Privata faq.txt"/>
    <s v="#12"/>
    <s v="Axe DevTools Mobile"/>
    <m/>
    <s v="https://docs.deque.com/devtools-mobile/2024.2.14/en/android-label-in-name#how-to-fix"/>
    <s v="Assicurati che contentDescription o labelFor contengano l’etichetta visibile dell’elemento."/>
    <n v="6"/>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998)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domande_generali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domande_generali"/>
    <s v="5150: https://axe-mobile.deque.com/scan?userId=747da6b3-5f03-493b-bc9b-3a10276b7d6b&amp;packageName=com.android.chrome&amp;resultId=019874ae-47c6-70b4-ba88-59c0e54cd399"/>
    <s v="5150: Assicurati che contentDescription o labelFor contengano l’etichetta visibile dell’elemento."/>
    <m/>
  </r>
  <r>
    <x v="43"/>
    <s v="S009 FAQ"/>
    <s v="AAD999"/>
    <s v="(#AAD999)"/>
    <s v="Android"/>
    <s v="AAA"/>
    <s v="2.5.5"/>
    <s v="11.2.5.5.1"/>
    <s v="3 - Moderate"/>
    <s v="Blind;Low Vision;Mobility"/>
    <s v="TouchSizeWcag"/>
    <s v="Tutti i controlli attivi devono avere un'area visiva e toccabile di almeno 44 dp per 44 dp. [Per saperne di più] (https://docs.deque.com/devtools-mobile/2024.2.14/en/android-touch-target-size)"/>
    <s v="domande_generali"/>
    <m/>
    <s v="Privata faq.txt"/>
    <s v="#12"/>
    <s v="Axe DevTools Mobile"/>
    <m/>
    <s v="https://docs.deque.com/devtools-mobile/2024.2.14/en/android-touch-target-size#how-to-fix"/>
    <s v="Estendi il padding o usa un contenitore cliccabile più grande per rispettare la dimensione minima."/>
    <n v="6"/>
    <s v="S009 FAQ"/>
    <s v="https://axe-mobile.deque.com/scan?userId=747da6b3-5f03-493b-bc9b-3a10276b7d6b&amp;packageName=com.android.chrome&amp;resultId=019874ae-47c6-70b4-ba88-59c0e54cd399"/>
    <s v="3 - Moderate"/>
    <s v="APP INDABOX ANDROID - 11.2.5.5.1 Dimensione dell'obiettivo (avanzato) - S009 FAQ"/>
    <s v="APP INDABOX ANDROID - 11.2.5.5.1 Dimensione dell'obiettivo (avanzato) - S009 FAQ (#AAD999)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domande_generali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000"/>
    <s v="(#AAD100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100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1001"/>
    <s v="(#AAD100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1001)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13"/>
    <s v="S009 FAQ"/>
    <s v="AAD1002"/>
    <s v="(#AAD1002)"/>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faq.txt"/>
    <s v="#12"/>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ae-47c6-70b4-ba88-59c0e54cd399"/>
    <s v="2 - Serious"/>
    <s v="APP INDABOX ANDROID - 11.2.5.8.1 Dimensione dell'obiettivo (minimo) - S009 FAQ"/>
    <s v="APP INDABOX ANDROID - 11.2.5.8.1 Dimensione dell'obiettivo (minimo) - S009 FAQ (#AAD1002)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3"/>
    <s v="S009 FAQ"/>
    <s v="AAD1003"/>
    <s v="(#AAD100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faq.txt"/>
    <s v="#12"/>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ae-47c6-70b4-ba88-59c0e54cd399"/>
    <s v="3 - Moderate"/>
    <s v="APP INDABOX ANDROID - 11.2.5.5.1 Dimensione dell'obiettivo (avanzato) - S009 FAQ"/>
    <s v="APP INDABOX ANDROID - 11.2.5.5.1 Dimensione dell'obiettivo (avanzato) - S009 FAQ (#AAD1003)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004"/>
    <s v="(#AAD100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1004)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1005"/>
    <s v="(#AAD100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1005)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13"/>
    <s v="S009 FAQ"/>
    <s v="AAD1006"/>
    <s v="(#AAD100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faq.txt"/>
    <s v="#12"/>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ae-47c6-70b4-ba88-59c0e54cd399"/>
    <s v="2 - Serious"/>
    <s v="APP INDABOX ANDROID - 11.2.5.8.1 Dimensione dell'obiettivo (minimo) - S009 FAQ"/>
    <s v="APP INDABOX ANDROID - 11.2.5.8.1 Dimensione dell'obiettivo (minimo) - S009 FAQ (#AAD1006)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3"/>
    <s v="S009 FAQ"/>
    <s v="AAD1007"/>
    <s v="(#AAD100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faq.txt"/>
    <s v="#12"/>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ae-47c6-70b4-ba88-59c0e54cd399"/>
    <s v="3 - Moderate"/>
    <s v="APP INDABOX ANDROID - 11.2.5.5.1 Dimensione dell'obiettivo (avanzato) - S009 FAQ"/>
    <s v="APP INDABOX ANDROID - 11.2.5.5.1 Dimensione dell'obiettivo (avanzato) - S009 FAQ (#AAD1007)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008"/>
    <s v="(#AAD100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1008)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1009"/>
    <s v="(#AAD100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1009)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13"/>
    <s v="S009 FAQ"/>
    <s v="AAD1010"/>
    <s v="(#AAD101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faq.txt"/>
    <s v="#12"/>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ae-47c6-70b4-ba88-59c0e54cd399"/>
    <s v="2 - Serious"/>
    <s v="APP INDABOX ANDROID - 11.2.5.8.1 Dimensione dell'obiettivo (minimo) - S009 FAQ"/>
    <s v="APP INDABOX ANDROID - 11.2.5.8.1 Dimensione dell'obiettivo (minimo) - S009 FAQ (#AAD1010)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3"/>
    <s v="S009 FAQ"/>
    <s v="AAD1011"/>
    <s v="(#AAD101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faq.txt"/>
    <s v="#12"/>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ae-47c6-70b4-ba88-59c0e54cd399"/>
    <s v="3 - Moderate"/>
    <s v="APP INDABOX ANDROID - 11.2.5.5.1 Dimensione dell'obiettivo (avanzato) - S009 FAQ"/>
    <s v="APP INDABOX ANDROID - 11.2.5.5.1 Dimensione dell'obiettivo (avanzato) - S009 FAQ (#AAD1011)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012"/>
    <s v="(#AAD101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1012)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1013"/>
    <s v="(#AAD101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1013)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13"/>
    <s v="S009 FAQ"/>
    <s v="AAD1014"/>
    <s v="(#AAD101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faq.txt"/>
    <s v="#12"/>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ae-47c6-70b4-ba88-59c0e54cd399"/>
    <s v="2 - Serious"/>
    <s v="APP INDABOX ANDROID - 11.2.5.8.1 Dimensione dell'obiettivo (minimo) - S009 FAQ"/>
    <s v="APP INDABOX ANDROID - 11.2.5.8.1 Dimensione dell'obiettivo (minimo) - S009 FAQ (#AAD1014)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3"/>
    <s v="S009 FAQ"/>
    <s v="AAD1015"/>
    <s v="(#AAD101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faq.txt"/>
    <s v="#12"/>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ae-47c6-70b4-ba88-59c0e54cd399"/>
    <s v="3 - Moderate"/>
    <s v="APP INDABOX ANDROID - 11.2.5.5.1 Dimensione dell'obiettivo (avanzato) - S009 FAQ"/>
    <s v="APP INDABOX ANDROID - 11.2.5.5.1 Dimensione dell'obiettivo (avanzato) - S009 FAQ (#AAD1015)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016"/>
    <s v="(#AAD101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101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1017"/>
    <s v="(#AAD101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1017)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13"/>
    <s v="S009 FAQ"/>
    <s v="AAD1018"/>
    <s v="(#AAD101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faq.txt"/>
    <s v="#12"/>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ae-47c6-70b4-ba88-59c0e54cd399"/>
    <s v="2 - Serious"/>
    <s v="APP INDABOX ANDROID - 11.2.5.8.1 Dimensione dell'obiettivo (minimo) - S009 FAQ"/>
    <s v="APP INDABOX ANDROID - 11.2.5.8.1 Dimensione dell'obiettivo (minimo) - S009 FAQ (#AAD1018)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3"/>
    <s v="S009 FAQ"/>
    <s v="AAD1019"/>
    <s v="(#AAD101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faq.txt"/>
    <s v="#12"/>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ae-47c6-70b4-ba88-59c0e54cd399"/>
    <s v="3 - Moderate"/>
    <s v="APP INDABOX ANDROID - 11.2.5.5.1 Dimensione dell'obiettivo (avanzato) - S009 FAQ"/>
    <s v="APP INDABOX ANDROID - 11.2.5.5.1 Dimensione dell'obiettivo (avanzato) - S009 FAQ (#AAD1019)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020"/>
    <s v="(#AAD102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102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1021"/>
    <s v="(#AAD102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1021)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43"/>
    <s v="S009 FAQ"/>
    <s v="AAD1022"/>
    <s v="(#AAD102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faq.txt"/>
    <s v="#12"/>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ae-47c6-70b4-ba88-59c0e54cd399"/>
    <s v="3 - Moderate"/>
    <s v="APP INDABOX ANDROID - 11.2.5.5.1 Dimensione dell'obiettivo (avanzato) - S009 FAQ"/>
    <s v="APP INDABOX ANDROID - 11.2.5.5.1 Dimensione dell'obiettivo (avanzato) - S009 FAQ (#AAD1022)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023"/>
    <s v="(#AAD102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1023)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1024"/>
    <s v="(#AAD102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faq.txt"/>
    <s v="#12"/>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1024)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ae-47c6-70b4-ba88-59c0e54cd399"/>
    <s v="5150: Assicurati che contentDescription o labelFor contengano l’etichetta visibile dell’elemento."/>
    <m/>
  </r>
  <r>
    <x v="13"/>
    <s v="S009 FAQ"/>
    <s v="AAD1025"/>
    <s v="(#AAD102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faq.txt"/>
    <s v="#12"/>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ae-47c6-70b4-ba88-59c0e54cd399"/>
    <s v="2 - Serious"/>
    <s v="APP INDABOX ANDROID - 11.2.5.8.1 Dimensione dell'obiettivo (minimo) - S009 FAQ"/>
    <s v="APP INDABOX ANDROID - 11.2.5.8.1 Dimensione dell'obiettivo (minimo) - S009 FAQ (#AAD1025)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3"/>
    <s v="S009 FAQ"/>
    <s v="AAD1026"/>
    <s v="(#AAD102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faq.txt"/>
    <s v="#12"/>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ae-47c6-70b4-ba88-59c0e54cd399"/>
    <s v="3 - Moderate"/>
    <s v="APP INDABOX ANDROID - 11.2.5.5.1 Dimensione dell'obiettivo (avanzato) - S009 FAQ"/>
    <s v="APP INDABOX ANDROID - 11.2.5.5.1 Dimensione dell'obiettivo (avanzato) - S009 FAQ (#AAD1026)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027"/>
    <s v="(#AAD102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1027)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42"/>
    <s v="S009 FAQ"/>
    <s v="AAD1028"/>
    <s v="(#AAD1028)"/>
    <s v="Android"/>
    <s v="A"/>
    <s v="2.5.3"/>
    <s v="11.2.5.3.1"/>
    <s v="2 - Serious"/>
    <s v="Blind;Deafblind;Mobility"/>
    <s v="LabelInName"/>
    <s v="Una vista focalizzabile accessibile deve garantire che il nome sia incluso nell'etichetta visibile. [Per saperne di più] (https://docs.deque.com/devtools-mobile/2024.2.14/en/android-label-in-name)"/>
    <s v="come_si_usa"/>
    <m/>
    <s v="Privata faq.txt"/>
    <s v="#12"/>
    <s v="Axe DevTools Mobile"/>
    <m/>
    <s v="https://docs.deque.com/devtools-mobile/2024.2.14/en/android-label-in-name#how-to-fix"/>
    <s v="Assicurati che contentDescription o labelFor contengano l’etichetta visibile dell’elemento."/>
    <n v="2"/>
    <s v="S009 FAQ"/>
    <s v="https://axe-mobile.deque.com/scan?userId=747da6b3-5f03-493b-bc9b-3a10276b7d6b&amp;packageName=com.android.chrome&amp;resultId=019874ae-47c6-70b4-ba88-59c0e54cd399"/>
    <s v="2 - Serious"/>
    <s v="APP INDABOX ANDROID - 11.2.5.3.1 Etichetta nel nome - S009 FAQ"/>
    <s v="APP INDABOX ANDROID - 11.2.5.3.1 Etichetta nel nome - S009 FAQ (#AAD1028)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come_si_usa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come_si_usa"/>
    <s v="5150: https://axe-mobile.deque.com/scan?userId=747da6b3-5f03-493b-bc9b-3a10276b7d6b&amp;packageName=com.android.chrome&amp;resultId=019874ae-47c6-70b4-ba88-59c0e54cd399"/>
    <s v="5150: Assicurati che contentDescription o labelFor contengano l’etichetta visibile dell’elemento."/>
    <m/>
  </r>
  <r>
    <x v="43"/>
    <s v="S009 FAQ"/>
    <s v="AAD1029"/>
    <s v="(#AAD1029)"/>
    <s v="Android"/>
    <s v="AAA"/>
    <s v="2.5.5"/>
    <s v="11.2.5.5.1"/>
    <s v="3 - Moderate"/>
    <s v="Blind;Low Vision;Mobility"/>
    <s v="TouchSizeWcag"/>
    <s v="Tutti i controlli attivi devono avere un'area visiva e toccabile di almeno 44 dp per 44 dp. [Per saperne di più] (https://docs.deque.com/devtools-mobile/2024.2.14/en/android-touch-target-size)"/>
    <s v="come_si_usa"/>
    <m/>
    <s v="Privata faq.txt"/>
    <s v="#12"/>
    <s v="Axe DevTools Mobile"/>
    <m/>
    <s v="https://docs.deque.com/devtools-mobile/2024.2.14/en/android-touch-target-size#how-to-fix"/>
    <s v="Estendi il padding o usa un contenitore cliccabile più grande per rispettare la dimensione minima."/>
    <n v="2"/>
    <s v="S009 FAQ"/>
    <s v="https://axe-mobile.deque.com/scan?userId=747da6b3-5f03-493b-bc9b-3a10276b7d6b&amp;packageName=com.android.chrome&amp;resultId=019874ae-47c6-70b4-ba88-59c0e54cd399"/>
    <s v="3 - Moderate"/>
    <s v="APP INDABOX ANDROID - 11.2.5.5.1 Dimensione dell'obiettivo (avanzato) - S009 FAQ"/>
    <s v="APP INDABOX ANDROID - 11.2.5.5.1 Dimensione dell'obiettivo (avanzato) - S009 FAQ (#AAD1029)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come_si_usa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030"/>
    <s v="(#AAD103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faq.txt"/>
    <s v="#12"/>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ae-47c6-70b4-ba88-59c0e54cd399"/>
    <s v="1 - Critical"/>
    <s v="APP INDABOX ANDROID - 11.1.3.2.1 Sequenza significativa - S009 FAQ"/>
    <s v="APP INDABOX ANDROID - 11.1.3.2.1 Sequenza significativa - S009 FAQ (#AAD103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47c6-70b4-ba88-59c0e54cd399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ae-47c6-70b4-ba88-59c0e54cd399"/>
    <s v="5147: Rimuovi android:focusable=&quot;true&quot; dal testo statico non interattivo."/>
    <m/>
  </r>
  <r>
    <x v="22"/>
    <s v="S001 Accedi"/>
    <s v="AAD1031"/>
    <s v="(#AAD1031)"/>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home.txt"/>
    <s v="#13"/>
    <s v="Axe DevTools Mobile"/>
    <m/>
    <s v="https://docs.deque.com/devtools-mobile/2024.2.14/en/android-screen-orientation#how-to-fix"/>
    <s v="Rimuovi android:screenOrientation=&quot;portrait&quot; per supportare sia landscape che portrait, salvo che non sia un requisito."/>
    <n v="1254"/>
    <s v="S001 Accedi"/>
    <s v="https://axe-mobile.deque.com/scan?userId=747da6b3-5f03-493b-bc9b-3a10276b7d6b&amp;packageName=com.android.chrome&amp;resultId=019874ae-7903-70a8-b608-eda24251fc2a"/>
    <s v="2 - Serious"/>
    <s v="APP INDABOX ANDROID - 11.1.3.4.1 Orientamento - S001 Accedi"/>
    <s v="APP INDABOX ANDROID - 11.1.3.4.1 Orientamento - S001 Accedi (#AAD1031)_x000a_S001 Acced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Rimuovi android:screenOrientation=&quot;portrait&quot; per supportare sia landscape che portrait, salvo che non sia un requisi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13"/>
    <m/>
    <m/>
    <s v="5111"/>
    <s v="5111: Le visualizzazioni devono essere conformi all'orientamento di visualizzazione preferito dall'utente. [Per saperne di più] (https://docs.deque.com/devtools-mobile/2024.2.14/en/android-screen-orientation)"/>
    <s v="5111: -  con selettore: No ID Available"/>
    <s v="5111: https://axe-mobile.deque.com/scan?userId=747da6b3-5f03-493b-bc9b-3a10276b7d6b&amp;packageName=com.android.chrome&amp;resultId=019874ae-7903-70a8-b608-eda24251fc2a"/>
    <s v="5111: Rimuovi android:screenOrientation=&quot;portrait&quot; per supportare sia landscape che portrait, salvo che non sia un requisito."/>
    <m/>
  </r>
  <r>
    <x v="23"/>
    <s v="S001 Accedi"/>
    <s v="AAD1032"/>
    <s v="(#AAD1032)"/>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home.txt"/>
    <s v="#13"/>
    <s v="Axe DevTools Mobile"/>
    <m/>
    <s v="https://docs.deque.com/devtools-mobile/2024.2.14/en/android-label-in-name#how-to-fix"/>
    <s v="Assicurati che contentDescription o labelFor contengano l’etichetta visibile dell’elemento."/>
    <n v="42"/>
    <s v="S001 Accedi"/>
    <s v="https://axe-mobile.deque.com/scan?userId=747da6b3-5f03-493b-bc9b-3a10276b7d6b&amp;packageName=com.android.chrome&amp;resultId=019874ae-7903-70a8-b608-eda24251fc2a"/>
    <s v="2 - Serious"/>
    <s v="APP INDABOX ANDROID - 11.2.5.3.1 Etichetta nel nome - S001 Accedi"/>
    <s v="APP INDABOX ANDROID - 11.2.5.3.1 Etichetta nel nome - S001 Accedi (#AAD1032)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logo"/>
    <s v="5113: https://axe-mobile.deque.com/scan?userId=747da6b3-5f03-493b-bc9b-3a10276b7d6b&amp;packageName=com.android.chrome&amp;resultId=019874ae-7903-70a8-b608-eda24251fc2a"/>
    <s v="5113: Assicurati che contentDescription o labelFor contengano l’etichetta visibile dell’elemento."/>
    <m/>
  </r>
  <r>
    <x v="25"/>
    <s v="S001 Accedi"/>
    <s v="AAD1033"/>
    <s v="(#AAD103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home.txt"/>
    <s v="#1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ae-7903-70a8-b608-eda24251fc2a"/>
    <s v="1 - Critical"/>
    <s v="APP INDABOX ANDROID - 11.1.3.2.1 Sequenza significativa - S001 Accedi"/>
    <s v="APP INDABOX ANDROID - 11.1.3.2.1 Sequenza significativa - S001 Accedi (#AAD1033)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ae-7903-70a8-b608-eda24251fc2a"/>
    <s v="5110: Rimuovi android:focusable=&quot;true&quot; dal testo statico non interattivo."/>
    <m/>
  </r>
  <r>
    <x v="25"/>
    <s v="S001 Accedi"/>
    <s v="AAD1034"/>
    <s v="(#AAD103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home.txt"/>
    <s v="#1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ae-7903-70a8-b608-eda24251fc2a"/>
    <s v="1 - Critical"/>
    <s v="APP INDABOX ANDROID - 11.1.3.2.1 Sequenza significativa - S001 Accedi"/>
    <s v="APP INDABOX ANDROID - 11.1.3.2.1 Sequenza significativa - S001 Accedi (#AAD1034)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ae-7903-70a8-b608-eda24251fc2a"/>
    <s v="5110: Rimuovi android:focusable=&quot;true&quot; dal testo statico non interattivo."/>
    <m/>
  </r>
  <r>
    <x v="23"/>
    <s v="S001 Accedi"/>
    <s v="AAD1035"/>
    <s v="(#AAD103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home.txt"/>
    <s v="#1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ae-7903-70a8-b608-eda24251fc2a"/>
    <s v="2 - Serious"/>
    <s v="APP INDABOX ANDROID - 11.2.5.3.1 Etichetta nel nome - S001 Accedi"/>
    <s v="APP INDABOX ANDROID - 11.2.5.3.1 Etichetta nel nome - S001 Accedi (#AAD1035)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ae-7903-70a8-b608-eda24251fc2a"/>
    <s v="5113: Assicurati che contentDescription o labelFor contengano l’etichetta visibile dell’elemento."/>
    <m/>
  </r>
  <r>
    <x v="23"/>
    <s v="S001 Accedi"/>
    <s v="AAD1036"/>
    <s v="(#AAD103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home.txt"/>
    <s v="#1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ae-7903-70a8-b608-eda24251fc2a"/>
    <s v="2 - Serious"/>
    <s v="APP INDABOX ANDROID - 11.2.5.3.1 Etichetta nel nome - S001 Accedi"/>
    <s v="APP INDABOX ANDROID - 11.2.5.3.1 Etichetta nel nome - S001 Accedi (#AAD1036)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ae-7903-70a8-b608-eda24251fc2a"/>
    <s v="5113: Assicurati che contentDescription o labelFor contengano l’etichetta visibile dell’elemento."/>
    <m/>
  </r>
  <r>
    <x v="2"/>
    <s v="S001 Accedi"/>
    <s v="AAD1037"/>
    <s v="(#AAD103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home.txt"/>
    <s v="#1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ae-7903-70a8-b608-eda24251fc2a"/>
    <s v="2 - Serious"/>
    <s v="APP INDABOX ANDROID - 11.2.5.8.1 Dimensione dell'obiettivo (minimo) - S001 Accedi"/>
    <s v="APP INDABOX ANDROID - 11.2.5.8.1 Dimensione dell'obiettivo (minimo) - S001 Accedi (#AAD1037)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1038"/>
    <s v="(#AAD103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home.txt"/>
    <s v="#1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ae-7903-70a8-b608-eda24251fc2a"/>
    <s v="3 - Moderate"/>
    <s v="APP INDABOX ANDROID - 11.2.5.5.1 Dimensione dell'obiettivo (avanzato) - S001 Accedi"/>
    <s v="APP INDABOX ANDROID - 11.2.5.5.1 Dimensione dell'obiettivo (avanzato) - S001 Accedi (#AAD1038)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1039"/>
    <s v="(#AAD103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home.txt"/>
    <s v="#1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ae-7903-70a8-b608-eda24251fc2a"/>
    <s v="1 - Critical"/>
    <s v="APP INDABOX ANDROID - 11.1.3.2.1 Sequenza significativa - S001 Accedi"/>
    <s v="APP INDABOX ANDROID - 11.1.3.2.1 Sequenza significativa - S001 Accedi (#AAD1039)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ae-7903-70a8-b608-eda24251fc2a"/>
    <s v="5110: Rimuovi android:focusable=&quot;true&quot; dal testo statico non interattivo."/>
    <m/>
  </r>
  <r>
    <x v="25"/>
    <s v="S001 Accedi"/>
    <s v="AAD1040"/>
    <s v="(#AAD104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home.txt"/>
    <s v="#1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ae-7903-70a8-b608-eda24251fc2a"/>
    <s v="1 - Critical"/>
    <s v="APP INDABOX ANDROID - 11.1.3.2.1 Sequenza significativa - S001 Accedi"/>
    <s v="APP INDABOX ANDROID - 11.1.3.2.1 Sequenza significativa - S001 Accedi (#AAD1040)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ae-7903-70a8-b608-eda24251fc2a"/>
    <s v="5110: Rimuovi android:focusable=&quot;true&quot; dal testo statico non interattivo."/>
    <m/>
  </r>
  <r>
    <x v="23"/>
    <s v="S001 Accedi"/>
    <s v="AAD1041"/>
    <s v="(#AAD104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home.txt"/>
    <s v="#1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ae-7903-70a8-b608-eda24251fc2a"/>
    <s v="2 - Serious"/>
    <s v="APP INDABOX ANDROID - 11.2.5.3.1 Etichetta nel nome - S001 Accedi"/>
    <s v="APP INDABOX ANDROID - 11.2.5.3.1 Etichetta nel nome - S001 Accedi (#AAD1041)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ae-7903-70a8-b608-eda24251fc2a"/>
    <s v="5113: Assicurati che contentDescription o labelFor contengano l’etichetta visibile dell’elemento."/>
    <m/>
  </r>
  <r>
    <x v="23"/>
    <s v="S001 Accedi"/>
    <s v="AAD1042"/>
    <s v="(#AAD104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home.txt"/>
    <s v="#1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ae-7903-70a8-b608-eda24251fc2a"/>
    <s v="2 - Serious"/>
    <s v="APP INDABOX ANDROID - 11.2.5.3.1 Etichetta nel nome - S001 Accedi"/>
    <s v="APP INDABOX ANDROID - 11.2.5.3.1 Etichetta nel nome - S001 Accedi (#AAD1042)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ae-7903-70a8-b608-eda24251fc2a"/>
    <s v="5113: Assicurati che contentDescription o labelFor contengano l’etichetta visibile dell’elemento."/>
    <m/>
  </r>
  <r>
    <x v="2"/>
    <s v="S001 Accedi"/>
    <s v="AAD1043"/>
    <s v="(#AAD104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home.txt"/>
    <s v="#1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ae-7903-70a8-b608-eda24251fc2a"/>
    <s v="2 - Serious"/>
    <s v="APP INDABOX ANDROID - 11.2.5.8.1 Dimensione dell'obiettivo (minimo) - S001 Accedi"/>
    <s v="APP INDABOX ANDROID - 11.2.5.8.1 Dimensione dell'obiettivo (minimo) - S001 Accedi (#AAD1043)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1044"/>
    <s v="(#AAD104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home.txt"/>
    <s v="#1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ae-7903-70a8-b608-eda24251fc2a"/>
    <s v="3 - Moderate"/>
    <s v="APP INDABOX ANDROID - 11.2.5.5.1 Dimensione dell'obiettivo (avanzato) - S001 Accedi"/>
    <s v="APP INDABOX ANDROID - 11.2.5.5.1 Dimensione dell'obiettivo (avanzato) - S001 Accedi (#AAD1044)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1045"/>
    <s v="(#AAD104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home.txt"/>
    <s v="#1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ae-7903-70a8-b608-eda24251fc2a"/>
    <s v="1 - Critical"/>
    <s v="APP INDABOX ANDROID - 11.1.3.2.1 Sequenza significativa - S001 Accedi"/>
    <s v="APP INDABOX ANDROID - 11.1.3.2.1 Sequenza significativa - S001 Accedi (#AAD1045)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ae-7903-70a8-b608-eda24251fc2a"/>
    <s v="5110: Rimuovi android:focusable=&quot;true&quot; dal testo statico non interattivo."/>
    <m/>
  </r>
  <r>
    <x v="25"/>
    <s v="S001 Accedi"/>
    <s v="AAD1046"/>
    <s v="(#AAD104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home.txt"/>
    <s v="#1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ae-7903-70a8-b608-eda24251fc2a"/>
    <s v="1 - Critical"/>
    <s v="APP INDABOX ANDROID - 11.1.3.2.1 Sequenza significativa - S001 Accedi"/>
    <s v="APP INDABOX ANDROID - 11.1.3.2.1 Sequenza significativa - S001 Accedi (#AAD104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ae-7903-70a8-b608-eda24251fc2a"/>
    <s v="5110: Rimuovi android:focusable=&quot;true&quot; dal testo statico non interattivo."/>
    <m/>
  </r>
  <r>
    <x v="23"/>
    <s v="S001 Accedi"/>
    <s v="AAD1047"/>
    <s v="(#AAD104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home.txt"/>
    <s v="#1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ae-7903-70a8-b608-eda24251fc2a"/>
    <s v="2 - Serious"/>
    <s v="APP INDABOX ANDROID - 11.2.5.3.1 Etichetta nel nome - S001 Accedi"/>
    <s v="APP INDABOX ANDROID - 11.2.5.3.1 Etichetta nel nome - S001 Accedi (#AAD1047)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ae-7903-70a8-b608-eda24251fc2a"/>
    <s v="5113: Assicurati che contentDescription o labelFor contengano l’etichetta visibile dell’elemento."/>
    <m/>
  </r>
  <r>
    <x v="23"/>
    <s v="S001 Accedi"/>
    <s v="AAD1048"/>
    <s v="(#AAD104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home.txt"/>
    <s v="#1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ae-7903-70a8-b608-eda24251fc2a"/>
    <s v="2 - Serious"/>
    <s v="APP INDABOX ANDROID - 11.2.5.3.1 Etichetta nel nome - S001 Accedi"/>
    <s v="APP INDABOX ANDROID - 11.2.5.3.1 Etichetta nel nome - S001 Accedi (#AAD1048)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ae-7903-70a8-b608-eda24251fc2a"/>
    <s v="5113: Assicurati che contentDescription o labelFor contengano l’etichetta visibile dell’elemento."/>
    <m/>
  </r>
  <r>
    <x v="2"/>
    <s v="S001 Accedi"/>
    <s v="AAD1049"/>
    <s v="(#AAD104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home.txt"/>
    <s v="#1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ae-7903-70a8-b608-eda24251fc2a"/>
    <s v="2 - Serious"/>
    <s v="APP INDABOX ANDROID - 11.2.5.8.1 Dimensione dell'obiettivo (minimo) - S001 Accedi"/>
    <s v="APP INDABOX ANDROID - 11.2.5.8.1 Dimensione dell'obiettivo (minimo) - S001 Accedi (#AAD1049)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1050"/>
    <s v="(#AAD105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home.txt"/>
    <s v="#1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ae-7903-70a8-b608-eda24251fc2a"/>
    <s v="3 - Moderate"/>
    <s v="APP INDABOX ANDROID - 11.2.5.5.1 Dimensione dell'obiettivo (avanzato) - S001 Accedi"/>
    <s v="APP INDABOX ANDROID - 11.2.5.5.1 Dimensione dell'obiettivo (avanzato) - S001 Accedi (#AAD1050)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1051"/>
    <s v="(#AAD105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home.txt"/>
    <s v="#1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ae-7903-70a8-b608-eda24251fc2a"/>
    <s v="1 - Critical"/>
    <s v="APP INDABOX ANDROID - 11.1.3.2.1 Sequenza significativa - S001 Accedi"/>
    <s v="APP INDABOX ANDROID - 11.1.3.2.1 Sequenza significativa - S001 Accedi (#AAD105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ae-7903-70a8-b608-eda24251fc2a"/>
    <s v="5110: Rimuovi android:focusable=&quot;true&quot; dal testo statico non interattivo."/>
    <m/>
  </r>
  <r>
    <x v="25"/>
    <s v="S001 Accedi"/>
    <s v="AAD1052"/>
    <s v="(#AAD105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home.txt"/>
    <s v="#1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ae-7903-70a8-b608-eda24251fc2a"/>
    <s v="1 - Critical"/>
    <s v="APP INDABOX ANDROID - 11.1.3.2.1 Sequenza significativa - S001 Accedi"/>
    <s v="APP INDABOX ANDROID - 11.1.3.2.1 Sequenza significativa - S001 Accedi (#AAD1052)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ae-7903-70a8-b608-eda24251fc2a"/>
    <s v="5110: Rimuovi android:focusable=&quot;true&quot; dal testo statico non interattivo."/>
    <m/>
  </r>
  <r>
    <x v="23"/>
    <s v="S001 Accedi"/>
    <s v="AAD1053"/>
    <s v="(#AAD105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home.txt"/>
    <s v="#1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ae-7903-70a8-b608-eda24251fc2a"/>
    <s v="2 - Serious"/>
    <s v="APP INDABOX ANDROID - 11.2.5.3.1 Etichetta nel nome - S001 Accedi"/>
    <s v="APP INDABOX ANDROID - 11.2.5.3.1 Etichetta nel nome - S001 Accedi (#AAD1053)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ae-7903-70a8-b608-eda24251fc2a"/>
    <s v="5113: Assicurati che contentDescription o labelFor contengano l’etichetta visibile dell’elemento."/>
    <m/>
  </r>
  <r>
    <x v="23"/>
    <s v="S001 Accedi"/>
    <s v="AAD1054"/>
    <s v="(#AAD105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home.txt"/>
    <s v="#1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ae-7903-70a8-b608-eda24251fc2a"/>
    <s v="2 - Serious"/>
    <s v="APP INDABOX ANDROID - 11.2.5.3.1 Etichetta nel nome - S001 Accedi"/>
    <s v="APP INDABOX ANDROID - 11.2.5.3.1 Etichetta nel nome - S001 Accedi (#AAD1054)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ae-7903-70a8-b608-eda24251fc2a"/>
    <s v="5113: Assicurati che contentDescription o labelFor contengano l’etichetta visibile dell’elemento."/>
    <m/>
  </r>
  <r>
    <x v="2"/>
    <s v="S001 Accedi"/>
    <s v="AAD1055"/>
    <s v="(#AAD105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home.txt"/>
    <s v="#1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ae-7903-70a8-b608-eda24251fc2a"/>
    <s v="2 - Serious"/>
    <s v="APP INDABOX ANDROID - 11.2.5.8.1 Dimensione dell'obiettivo (minimo) - S001 Accedi"/>
    <s v="APP INDABOX ANDROID - 11.2.5.8.1 Dimensione dell'obiettivo (minimo) - S001 Accedi (#AAD1055)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1056"/>
    <s v="(#AAD105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home.txt"/>
    <s v="#1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ae-7903-70a8-b608-eda24251fc2a"/>
    <s v="3 - Moderate"/>
    <s v="APP INDABOX ANDROID - 11.2.5.5.1 Dimensione dell'obiettivo (avanzato) - S001 Accedi"/>
    <s v="APP INDABOX ANDROID - 11.2.5.5.1 Dimensione dell'obiettivo (avanzato) - S001 Accedi (#AAD1056)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1057"/>
    <s v="(#AAD105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home.txt"/>
    <s v="#1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ae-7903-70a8-b608-eda24251fc2a"/>
    <s v="1 - Critical"/>
    <s v="APP INDABOX ANDROID - 11.1.3.2.1 Sequenza significativa - S001 Accedi"/>
    <s v="APP INDABOX ANDROID - 11.1.3.2.1 Sequenza significativa - S001 Accedi (#AAD1057)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ae-7903-70a8-b608-eda24251fc2a"/>
    <s v="5110: Rimuovi android:focusable=&quot;true&quot; dal testo statico non interattivo."/>
    <m/>
  </r>
  <r>
    <x v="25"/>
    <s v="S001 Accedi"/>
    <s v="AAD1058"/>
    <s v="(#AAD105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home.txt"/>
    <s v="#1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ae-7903-70a8-b608-eda24251fc2a"/>
    <s v="1 - Critical"/>
    <s v="APP INDABOX ANDROID - 11.1.3.2.1 Sequenza significativa - S001 Accedi"/>
    <s v="APP INDABOX ANDROID - 11.1.3.2.1 Sequenza significativa - S001 Accedi (#AAD1058)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ae-7903-70a8-b608-eda24251fc2a"/>
    <s v="5110: Rimuovi android:focusable=&quot;true&quot; dal testo statico non interattivo."/>
    <m/>
  </r>
  <r>
    <x v="23"/>
    <s v="S001 Accedi"/>
    <s v="AAD1059"/>
    <s v="(#AAD105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home.txt"/>
    <s v="#1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ae-7903-70a8-b608-eda24251fc2a"/>
    <s v="2 - Serious"/>
    <s v="APP INDABOX ANDROID - 11.2.5.3.1 Etichetta nel nome - S001 Accedi"/>
    <s v="APP INDABOX ANDROID - 11.2.5.3.1 Etichetta nel nome - S001 Accedi (#AAD1059)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ae-7903-70a8-b608-eda24251fc2a"/>
    <s v="5113: Assicurati che contentDescription o labelFor contengano l’etichetta visibile dell’elemento."/>
    <m/>
  </r>
  <r>
    <x v="23"/>
    <s v="S001 Accedi"/>
    <s v="AAD1060"/>
    <s v="(#AAD106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home.txt"/>
    <s v="#1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ae-7903-70a8-b608-eda24251fc2a"/>
    <s v="2 - Serious"/>
    <s v="APP INDABOX ANDROID - 11.2.5.3.1 Etichetta nel nome - S001 Accedi"/>
    <s v="APP INDABOX ANDROID - 11.2.5.3.1 Etichetta nel nome - S001 Accedi (#AAD1060)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ae-7903-70a8-b608-eda24251fc2a"/>
    <s v="5113: Assicurati che contentDescription o labelFor contengano l’etichetta visibile dell’elemento."/>
    <m/>
  </r>
  <r>
    <x v="2"/>
    <s v="S001 Accedi"/>
    <s v="AAD1061"/>
    <s v="(#AAD1061)"/>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home.txt"/>
    <s v="#1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ae-7903-70a8-b608-eda24251fc2a"/>
    <s v="2 - Serious"/>
    <s v="APP INDABOX ANDROID - 11.2.5.8.1 Dimensione dell'obiettivo (minimo) - S001 Accedi"/>
    <s v="APP INDABOX ANDROID - 11.2.5.8.1 Dimensione dell'obiettivo (minimo) - S001 Accedi (#AAD1061)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1062"/>
    <s v="(#AAD106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home.txt"/>
    <s v="#1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ae-7903-70a8-b608-eda24251fc2a"/>
    <s v="3 - Moderate"/>
    <s v="APP INDABOX ANDROID - 11.2.5.5.1 Dimensione dell'obiettivo (avanzato) - S001 Accedi"/>
    <s v="APP INDABOX ANDROID - 11.2.5.5.1 Dimensione dell'obiettivo (avanzato) - S001 Accedi (#AAD1062)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1063"/>
    <s v="(#AAD106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home.txt"/>
    <s v="#1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ae-7903-70a8-b608-eda24251fc2a"/>
    <s v="1 - Critical"/>
    <s v="APP INDABOX ANDROID - 11.1.3.2.1 Sequenza significativa - S001 Accedi"/>
    <s v="APP INDABOX ANDROID - 11.1.3.2.1 Sequenza significativa - S001 Accedi (#AAD1063)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ae-7903-70a8-b608-eda24251fc2a"/>
    <s v="5110: Rimuovi android:focusable=&quot;true&quot; dal testo statico non interattivo."/>
    <m/>
  </r>
  <r>
    <x v="25"/>
    <s v="S001 Accedi"/>
    <s v="AAD1064"/>
    <s v="(#AAD106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home.txt"/>
    <s v="#1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ae-7903-70a8-b608-eda24251fc2a"/>
    <s v="1 - Critical"/>
    <s v="APP INDABOX ANDROID - 11.1.3.2.1 Sequenza significativa - S001 Accedi"/>
    <s v="APP INDABOX ANDROID - 11.1.3.2.1 Sequenza significativa - S001 Accedi (#AAD1064)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7903-70a8-b608-eda24251fc2a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ae-7903-70a8-b608-eda24251fc2a"/>
    <s v="5110: Rimuovi android:focusable=&quot;true&quot; dal testo statico non interattivo."/>
    <m/>
  </r>
  <r>
    <x v="26"/>
    <s v="S003 Ritira (IndaBox Ritiro Pacchi)"/>
    <s v="AAD1065"/>
    <s v="(#AAD1065)"/>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la tua Edicola.txt"/>
    <s v="#14"/>
    <s v="Axe DevTools Mobile"/>
    <m/>
    <s v="https://docs.deque.com/devtools-mobile/2024.2.14/en/android-screen-orientation#how-to-fix"/>
    <s v="Rimuovi android:screenOrientation=&quot;portrait&quot; per supportare sia landscape che portrait, salvo che non sia un requisito."/>
    <n v="1254"/>
    <s v="S003 Ritira (IndaBox Ritiro Pacchi)"/>
    <s v="https://axe-mobile.deque.com/scan?userId=747da6b3-5f03-493b-bc9b-3a10276b7d6b&amp;packageName=com.android.chrome&amp;resultId=019874ae-b917-70cc-9f62-e75959d66b6c"/>
    <s v="2 - Serious"/>
    <s v="APP INDABOX ANDROID - 11.1.3.4.1 Orientamento - S003 Ritira (IndaBox Ritiro Pacchi)"/>
    <s v="APP INDABOX ANDROID - 11.1.3.4.1 Orientamento - S003 Ritira (IndaBox Ritiro Pacchi) (#AAD1065)_x000a_S003 Ritira (IndaBox Ritiro Pacch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Rimuovi android:screenOrientation=&quot;portrait&quot; per supportare sia landscape che portrait, salvo che non sia un requisito.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6"/>
    <m/>
    <m/>
    <s v="5121"/>
    <s v="5121: Le visualizzazioni devono essere conformi all'orientamento di visualizzazione preferito dall'utente. [Per saperne di più] (https://docs.deque.com/devtools-mobile/2024.2.14/en/android-screen-orientation)"/>
    <s v="5121: -  con selettore: No ID Available"/>
    <s v="5121: https://axe-mobile.deque.com/scan?userId=747da6b3-5f03-493b-bc9b-3a10276b7d6b&amp;packageName=com.android.chrome&amp;resultId=019874ae-b917-70cc-9f62-e75959d66b6c"/>
    <s v="5121: Rimuovi android:screenOrientation=&quot;portrait&quot; per supportare sia landscape che portrait, salvo che non sia un requisito."/>
    <m/>
  </r>
  <r>
    <x v="27"/>
    <s v="S003 Ritira (IndaBox Ritiro Pacchi)"/>
    <s v="AAD1066"/>
    <s v="(#AAD1066)"/>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la tua Edicola.txt"/>
    <s v="#14"/>
    <s v="Axe DevTools Mobile"/>
    <m/>
    <s v="https://docs.deque.com/devtools-mobile/2024.2.14/en/android-label-in-name#how-to-fix"/>
    <s v="Assicurati che contentDescription o labelFor contengano l’etichetta visibile dell’elemento."/>
    <n v="42"/>
    <s v="S003 Ritira (IndaBox Ritiro Pacchi)"/>
    <s v="https://axe-mobile.deque.com/scan?userId=747da6b3-5f03-493b-bc9b-3a10276b7d6b&amp;packageName=com.android.chrome&amp;resultId=019874ae-b917-70cc-9f62-e75959d66b6c"/>
    <s v="2 - Serious"/>
    <s v="APP INDABOX ANDROID - 11.2.5.3.1 Etichetta nel nome - S003 Ritira (IndaBox Ritiro Pacchi)"/>
    <s v="APP INDABOX ANDROID - 11.2.5.3.1 Etichetta nel nome - S003 Ritira (IndaBox Ritiro Pacchi) (#AAD1066)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logo"/>
    <s v="5123: https://axe-mobile.deque.com/scan?userId=747da6b3-5f03-493b-bc9b-3a10276b7d6b&amp;packageName=com.android.chrome&amp;resultId=019874ae-b917-70cc-9f62-e75959d66b6c"/>
    <s v="5123: Assicurati che contentDescription o labelFor contengano l’etichetta visibile dell’elemento."/>
    <m/>
  </r>
  <r>
    <x v="29"/>
    <s v="S003 Ritira (IndaBox Ritiro Pacchi)"/>
    <s v="AAD1067"/>
    <s v="(#AAD106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la tua Edicola.txt"/>
    <s v="#1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ae-b917-70cc-9f62-e75959d66b6c"/>
    <s v="1 - Critical"/>
    <s v="APP INDABOX ANDROID - 11.1.3.2.1 Sequenza significativa - S003 Ritira (IndaBox Ritiro Pacchi)"/>
    <s v="APP INDABOX ANDROID - 11.1.3.2.1 Sequenza significativa - S003 Ritira (IndaBox Ritiro Pacchi) (#AAD1067)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ae-b917-70cc-9f62-e75959d66b6c"/>
    <s v="5120: Rimuovi android:focusable=&quot;true&quot; dal testo statico non interattivo."/>
    <m/>
  </r>
  <r>
    <x v="5"/>
    <s v="S003 Ritira (IndaBox Ritiro Pacchi)"/>
    <s v="AAD1068"/>
    <s v="(#AAD106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la tua Edicola.txt"/>
    <s v="#14"/>
    <s v="Axe DevTools Mobile"/>
    <m/>
    <s v="https://docs.deque.com/devtools-mobile/2024.9.18/en/android-touch-target-spacing#how-to-fix"/>
    <s v="Aggiungi margini o padding di almeno 8dp tra elementi interattivi adiacenti."/>
    <n v="1254"/>
    <s v="S003 Ritira (IndaBox Ritiro Pacchi)"/>
    <s v="https://axe-mobile.deque.com/scan?userId=747da6b3-5f03-493b-bc9b-3a10276b7d6b&amp;packageName=com.android.chrome&amp;resultId=019874ae-b917-70cc-9f62-e75959d66b6c"/>
    <s v="2 - Serious"/>
    <s v="APP INDABOX ANDROID - 11.2.5.8.1 Dimensione dell'obiettivo (minimo) - S003 Ritira (IndaBox Ritiro Pacchi)"/>
    <s v="APP INDABOX ANDROID - 11.2.5.8.1 Dimensione dell'obiettivo (minimo) - S003 Ritira (IndaBox Ritiro Pacchi) (#AAD1068)_x000a_S003 Ritira (IndaBox Ritiro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8"/>
    <s v="S003 Ritira (IndaBox Ritiro Pacchi)"/>
    <s v="AAD1069"/>
    <s v="(#AAD106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la tua Edicola.txt"/>
    <s v="#14"/>
    <s v="Axe DevTools Mobile"/>
    <m/>
    <s v="https://docs.deque.com/devtools-mobile/2024.2.14/en/android-touch-target-size#how-to-fix"/>
    <s v="Estendi il padding o usa un contenitore cliccabile più grande per rispettare la dimensione minima."/>
    <n v="1254"/>
    <s v="S003 Ritira (IndaBox Ritiro Pacchi)"/>
    <s v="https://axe-mobile.deque.com/scan?userId=747da6b3-5f03-493b-bc9b-3a10276b7d6b&amp;packageName=com.android.chrome&amp;resultId=019874ae-b917-70cc-9f62-e75959d66b6c"/>
    <s v="3 - Moderate"/>
    <s v="APP INDABOX ANDROID - 11.2.5.5.1 Dimensione dell'obiettivo (avanzato) - S003 Ritira (IndaBox Ritiro Pacchi)"/>
    <s v="APP INDABOX ANDROID - 11.2.5.5.1 Dimensione dell'obiettivo (avanzato) - S003 Ritira (IndaBox Ritiro Pacchi) (#AAD1069)_x000a_S003 Ritira (IndaBox Ritiro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Estendi il padding o usa un contenitore cliccabile più grande per rispettare la dimensione minima._x000a__x000a_File di log (occorrenze rilevate: 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7"/>
    <s v="S003 Ritira (IndaBox Ritiro Pacchi)"/>
    <s v="AAD1070"/>
    <s v="(#AAD107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la tua Edicola.txt"/>
    <s v="#14"/>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ae-b917-70cc-9f62-e75959d66b6c"/>
    <s v="2 - Serious"/>
    <s v="APP INDABOX ANDROID - 11.2.5.3.1 Etichetta nel nome - S003 Ritira (IndaBox Ritiro Pacchi)"/>
    <s v="APP INDABOX ANDROID - 11.2.5.3.1 Etichetta nel nome - S003 Ritira (IndaBox Ritiro Pacchi) (#AAD1070)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ae-b917-70cc-9f62-e75959d66b6c"/>
    <s v="5123: Assicurati che contentDescription o labelFor contengano l’etichetta visibile dell’elemento."/>
    <m/>
  </r>
  <r>
    <x v="29"/>
    <s v="S003 Ritira (IndaBox Ritiro Pacchi)"/>
    <s v="AAD1071"/>
    <s v="(#AAD107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la tua Edicola.txt"/>
    <s v="#1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ae-b917-70cc-9f62-e75959d66b6c"/>
    <s v="1 - Critical"/>
    <s v="APP INDABOX ANDROID - 11.1.3.2.1 Sequenza significativa - S003 Ritira (IndaBox Ritiro Pacchi)"/>
    <s v="APP INDABOX ANDROID - 11.1.3.2.1 Sequenza significativa - S003 Ritira (IndaBox Ritiro Pacchi) (#AAD1071)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ae-b917-70cc-9f62-e75959d66b6c"/>
    <s v="5120: Rimuovi android:focusable=&quot;true&quot; dal testo statico non interattivo."/>
    <m/>
  </r>
  <r>
    <x v="29"/>
    <s v="S003 Ritira (IndaBox Ritiro Pacchi)"/>
    <s v="AAD1072"/>
    <s v="(#AAD107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la tua Edicola.txt"/>
    <s v="#1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ae-b917-70cc-9f62-e75959d66b6c"/>
    <s v="1 - Critical"/>
    <s v="APP INDABOX ANDROID - 11.1.3.2.1 Sequenza significativa - S003 Ritira (IndaBox Ritiro Pacchi)"/>
    <s v="APP INDABOX ANDROID - 11.1.3.2.1 Sequenza significativa - S003 Ritira (IndaBox Ritiro Pacchi) (#AAD1072)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ae-b917-70cc-9f62-e75959d66b6c"/>
    <s v="5120: Rimuovi android:focusable=&quot;true&quot; dal testo statico non interattivo."/>
    <m/>
  </r>
  <r>
    <x v="27"/>
    <s v="S003 Ritira (IndaBox Ritiro Pacchi)"/>
    <s v="AAD1073"/>
    <s v="(#AAD1073)"/>
    <s v="Android"/>
    <s v="A"/>
    <s v="2.5.3"/>
    <s v="11.2.5.3.1"/>
    <s v="2 - Serious"/>
    <s v="Blind;Deafblind;Mobility"/>
    <s v="LabelInName"/>
    <s v="Una vista focalizzabile accessibile deve garantire che il nome sia incluso nell'etichetta visibile. [Per saperne di più] (https://docs.deque.com/devtools-mobile/2024.2.14/en/android-label-in-name)"/>
    <s v="aggiungi_pref"/>
    <m/>
    <s v="Privata la tua Edicola.txt"/>
    <s v="#14"/>
    <s v="Axe DevTools Mobile"/>
    <m/>
    <s v="https://docs.deque.com/devtools-mobile/2024.2.14/en/android-label-in-name#how-to-fix"/>
    <s v="Assicurati che contentDescription o labelFor contengano l’etichetta visibile dell’elemento."/>
    <n v="6"/>
    <s v="S003 Ritira (IndaBox Ritiro Pacchi)"/>
    <s v="https://axe-mobile.deque.com/scan?userId=747da6b3-5f03-493b-bc9b-3a10276b7d6b&amp;packageName=com.android.chrome&amp;resultId=019874ae-b917-70cc-9f62-e75959d66b6c"/>
    <s v="2 - Serious"/>
    <s v="APP INDABOX ANDROID - 11.2.5.3.1 Etichetta nel nome - S003 Ritira (IndaBox Ritiro Pacchi)"/>
    <s v="APP INDABOX ANDROID - 11.2.5.3.1 Etichetta nel nome - S003 Ritira (IndaBox Ritiro Pacchi) (#AAD1073)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aggiungi_pref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aggiungi_pref"/>
    <s v="5123: https://axe-mobile.deque.com/scan?userId=747da6b3-5f03-493b-bc9b-3a10276b7d6b&amp;packageName=com.android.chrome&amp;resultId=019874ae-b917-70cc-9f62-e75959d66b6c"/>
    <s v="5123: Assicurati che contentDescription o labelFor contengano l’etichetta visibile dell’elemento."/>
    <m/>
  </r>
  <r>
    <x v="27"/>
    <s v="S003 Ritira (IndaBox Ritiro Pacchi)"/>
    <s v="AAD1074"/>
    <s v="(#AAD107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la tua Edicola.txt"/>
    <s v="#14"/>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ae-b917-70cc-9f62-e75959d66b6c"/>
    <s v="2 - Serious"/>
    <s v="APP INDABOX ANDROID - 11.2.5.3.1 Etichetta nel nome - S003 Ritira (IndaBox Ritiro Pacchi)"/>
    <s v="APP INDABOX ANDROID - 11.2.5.3.1 Etichetta nel nome - S003 Ritira (IndaBox Ritiro Pacchi) (#AAD1074)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ae-b917-70cc-9f62-e75959d66b6c"/>
    <s v="5123: Assicurati che contentDescription o labelFor contengano l’etichetta visibile dell’elemento."/>
    <m/>
  </r>
  <r>
    <x v="29"/>
    <s v="S003 Ritira (IndaBox Ritiro Pacchi)"/>
    <s v="AAD1075"/>
    <s v="(#AAD107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la tua Edicola.txt"/>
    <s v="#1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ae-b917-70cc-9f62-e75959d66b6c"/>
    <s v="1 - Critical"/>
    <s v="APP INDABOX ANDROID - 11.1.3.2.1 Sequenza significativa - S003 Ritira (IndaBox Ritiro Pacchi)"/>
    <s v="APP INDABOX ANDROID - 11.1.3.2.1 Sequenza significativa - S003 Ritira (IndaBox Ritiro Pacchi) (#AAD1075)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ae-b917-70cc-9f62-e75959d66b6c"/>
    <s v="5120: Rimuovi android:focusable=&quot;true&quot; dal testo statico non interattivo."/>
    <m/>
  </r>
  <r>
    <x v="29"/>
    <s v="S003 Ritira (IndaBox Ritiro Pacchi)"/>
    <s v="AAD1076"/>
    <s v="(#AAD107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la tua Edicola.txt"/>
    <s v="#1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ae-b917-70cc-9f62-e75959d66b6c"/>
    <s v="1 - Critical"/>
    <s v="APP INDABOX ANDROID - 11.1.3.2.1 Sequenza significativa - S003 Ritira (IndaBox Ritiro Pacchi)"/>
    <s v="APP INDABOX ANDROID - 11.1.3.2.1 Sequenza significativa - S003 Ritira (IndaBox Ritiro Pacchi) (#AAD1076)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ae-b917-70cc-9f62-e75959d66b6c"/>
    <s v="5120: Rimuovi android:focusable=&quot;true&quot; dal testo statico non interattivo."/>
    <m/>
  </r>
  <r>
    <x v="27"/>
    <s v="S003 Ritira (IndaBox Ritiro Pacchi)"/>
    <s v="AAD1077"/>
    <s v="(#AAD107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la tua Edicola.txt"/>
    <s v="#14"/>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ae-b917-70cc-9f62-e75959d66b6c"/>
    <s v="2 - Serious"/>
    <s v="APP INDABOX ANDROID - 11.2.5.3.1 Etichetta nel nome - S003 Ritira (IndaBox Ritiro Pacchi)"/>
    <s v="APP INDABOX ANDROID - 11.2.5.3.1 Etichetta nel nome - S003 Ritira (IndaBox Ritiro Pacchi) (#AAD1077)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ae-b917-70cc-9f62-e75959d66b6c"/>
    <s v="5123: Assicurati che contentDescription o labelFor contengano l’etichetta visibile dell’elemento."/>
    <m/>
  </r>
  <r>
    <x v="29"/>
    <s v="S003 Ritira (IndaBox Ritiro Pacchi)"/>
    <s v="AAD1078"/>
    <s v="(#AAD107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la tua Edicola.txt"/>
    <s v="#1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ae-b917-70cc-9f62-e75959d66b6c"/>
    <s v="1 - Critical"/>
    <s v="APP INDABOX ANDROID - 11.1.3.2.1 Sequenza significativa - S003 Ritira (IndaBox Ritiro Pacchi)"/>
    <s v="APP INDABOX ANDROID - 11.1.3.2.1 Sequenza significativa - S003 Ritira (IndaBox Ritiro Pacchi) (#AAD1078)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ae-b917-70cc-9f62-e75959d66b6c"/>
    <s v="5120: Rimuovi android:focusable=&quot;true&quot; dal testo statico non interattivo."/>
    <m/>
  </r>
  <r>
    <x v="29"/>
    <s v="S003 Ritira (IndaBox Ritiro Pacchi)"/>
    <s v="AAD1079"/>
    <s v="(#AAD107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la tua Edicola.txt"/>
    <s v="#1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ae-b917-70cc-9f62-e75959d66b6c"/>
    <s v="1 - Critical"/>
    <s v="APP INDABOX ANDROID - 11.1.3.2.1 Sequenza significativa - S003 Ritira (IndaBox Ritiro Pacchi)"/>
    <s v="APP INDABOX ANDROID - 11.1.3.2.1 Sequenza significativa - S003 Ritira (IndaBox Ritiro Pacchi) (#AAD1079)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ae-b917-70cc-9f62-e75959d66b6c"/>
    <s v="5120: Rimuovi android:focusable=&quot;true&quot; dal testo statico non interattivo."/>
    <m/>
  </r>
  <r>
    <x v="27"/>
    <s v="S003 Ritira (IndaBox Ritiro Pacchi)"/>
    <s v="AAD1080"/>
    <s v="(#AAD108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la tua Edicola.txt"/>
    <s v="#14"/>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ae-b917-70cc-9f62-e75959d66b6c"/>
    <s v="2 - Serious"/>
    <s v="APP INDABOX ANDROID - 11.2.5.3.1 Etichetta nel nome - S003 Ritira (IndaBox Ritiro Pacchi)"/>
    <s v="APP INDABOX ANDROID - 11.2.5.3.1 Etichetta nel nome - S003 Ritira (IndaBox Ritiro Pacchi) (#AAD1080)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ae-b917-70cc-9f62-e75959d66b6c"/>
    <s v="5123: Assicurati che contentDescription o labelFor contengano l’etichetta visibile dell’elemento."/>
    <m/>
  </r>
  <r>
    <x v="29"/>
    <s v="S003 Ritira (IndaBox Ritiro Pacchi)"/>
    <s v="AAD1081"/>
    <s v="(#AAD108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la tua Edicola.txt"/>
    <s v="#1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ae-b917-70cc-9f62-e75959d66b6c"/>
    <s v="1 - Critical"/>
    <s v="APP INDABOX ANDROID - 11.1.3.2.1 Sequenza significativa - S003 Ritira (IndaBox Ritiro Pacchi)"/>
    <s v="APP INDABOX ANDROID - 11.1.3.2.1 Sequenza significativa - S003 Ritira (IndaBox Ritiro Pacchi) (#AAD1081)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ae-b917-70cc-9f62-e75959d66b6c"/>
    <s v="5120: Rimuovi android:focusable=&quot;true&quot; dal testo statico non interattivo."/>
    <m/>
  </r>
  <r>
    <x v="29"/>
    <s v="S003 Ritira (IndaBox Ritiro Pacchi)"/>
    <s v="AAD1082"/>
    <s v="(#AAD108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la tua Edicola.txt"/>
    <s v="#14"/>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ae-b917-70cc-9f62-e75959d66b6c"/>
    <s v="1 - Critical"/>
    <s v="APP INDABOX ANDROID - 11.1.3.2.1 Sequenza significativa - S003 Ritira (IndaBox Ritiro Pacchi)"/>
    <s v="APP INDABOX ANDROID - 11.1.3.2.1 Sequenza significativa - S003 Ritira (IndaBox Ritiro Pacchi) (#AAD1082)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b917-70cc-9f62-e75959d66b6c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ae-b917-70cc-9f62-e75959d66b6c"/>
    <s v="5120: Rimuovi android:focusable=&quot;true&quot; dal testo statico non interattivo."/>
    <m/>
  </r>
  <r>
    <x v="45"/>
    <s v="S005 Preferiti"/>
    <s v="AAD1083"/>
    <s v="(#AAD1083)"/>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preferiti.txt"/>
    <s v="#47"/>
    <s v="Axe DevTools Mobile"/>
    <m/>
    <s v="https://docs.deque.com/devtools-mobile/2024.2.14/en/android-screen-orientation#how-to-fix"/>
    <s v="Rimuovi android:screenOrientation=&quot;portrait&quot; per supportare sia landscape che portrait, salvo che non sia un requisito."/>
    <n v="1254"/>
    <s v="S005 Preferiti"/>
    <s v="https://axe-mobile.deque.com/scan?userId=747da6b3-5f03-493b-bc9b-3a10276b7d6b&amp;packageName=com.android.chrome&amp;resultId=019874ae-f7a2-7049-a1e3-bdb4a462a89d"/>
    <s v="2 - Serious"/>
    <s v="APP INDABOX ANDROID - 11.1.3.4.1 Orientamento - S005 Preferiti"/>
    <s v="APP INDABOX ANDROID - 11.1.3.4.1 Orientamento - S005 Preferiti (#AAD1083)_x000a_S005 Preferit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f7a2-7049-a1e3-bdb4a462a89d_x000a__x000a_Possibile metodologia risolutiva:_x000a_Rimuovi android:screenOrientation=&quot;portrait&quot; per supportare sia landscape che portrait, salvo che non sia un requisito._x000a__x000a_File di log (occorrenze rilevate: 1): https://posteitaliane.sharepoint.com/:x:/r/teams/ACCESSIBILITRISULTATIVERIFICHETECNICHE/Shared%20Documents/TGPOSTE_APP/TGPOSTE_APP/LOG/Log.xlsx?d=w630300a71bd74143a1658fe5ab688bc4&amp;csf=1&amp;web=1&amp;e=Y9XHGL_x000a__x000a_Link al dettaglio requisito WCAG: "/>
    <m/>
    <m/>
    <m/>
    <m/>
    <x v="31"/>
    <m/>
    <m/>
    <s v="5131"/>
    <s v="5131: Le visualizzazioni devono essere conformi all'orientamento di visualizzazione preferito dall'utente. [Per saperne di più] (https://docs.deque.com/devtools-mobile/2024.2.14/en/android-screen-orientation)"/>
    <s v="5131: -  con selettore: No ID Available"/>
    <s v="5131: https://axe-mobile.deque.com/scan?userId=747da6b3-5f03-493b-bc9b-3a10276b7d6b&amp;packageName=com.android.chrome&amp;resultId=019874ae-f7a2-7049-a1e3-bdb4a462a89d"/>
    <s v="5131: Rimuovi android:screenOrientation=&quot;portrait&quot; per supportare sia landscape che portrait, salvo che non sia un requisito."/>
    <m/>
  </r>
  <r>
    <x v="46"/>
    <s v="S005 Preferiti"/>
    <s v="AAD1084"/>
    <s v="(#AAD108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preferiti.txt"/>
    <s v="#47"/>
    <s v="Axe DevTools Mobile"/>
    <m/>
    <s v="https://docs.deque.com/devtools-mobile/2024.2.14/en/android-label-in-name#how-to-fix"/>
    <s v="Assicurati che contentDescription o labelFor contengano l’etichetta visibile dell’elemento."/>
    <n v="1254"/>
    <s v="S005 Preferiti"/>
    <s v="https://axe-mobile.deque.com/scan?userId=747da6b3-5f03-493b-bc9b-3a10276b7d6b&amp;packageName=com.android.chrome&amp;resultId=019874ae-f7a2-7049-a1e3-bdb4a462a89d"/>
    <s v="2 - Serious"/>
    <s v="APP INDABOX ANDROID - 11.2.5.3.1 Etichetta nel nome - S005 Preferiti"/>
    <s v="APP INDABOX ANDROID - 11.2.5.3.1 Etichetta nel nome - S005 Preferiti (#AAD1084)_x000a_S005 Preferit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f7a2-7049-a1e3-bdb4a462a89d_x000a__x000a_Possibile metodologia risolutiva:_x000a_Assicurati che contentDescription o labelFor contengano l’etichetta visibile dell’elemento._x000a__x000a_File di log (occorrenze rilevate: 2): https://posteitaliane.sharepoint.com/:x:/r/teams/ACCESSIBILITRISULTATIVERIFICHETECNICHE/Shared%20Documents/TGPOSTE_APP/TGPOSTE_APP/LOG/Log.xlsx?d=w630300a71bd74143a1658fe5ab688bc4&amp;csf=1&amp;web=1&amp;e=Y9XHGL_x000a__x000a_Link al dettaglio requisito WCAG: "/>
    <m/>
    <m/>
    <m/>
    <m/>
    <x v="32"/>
    <m/>
    <m/>
    <s v="5133"/>
    <s v="5133: Una vista focalizzabile accessibile deve garantire che il nome sia incluso nell'etichetta visibile. [Per saperne di più] (https://docs.deque.com/devtools-mobile/2024.2.14/en/android-label-in-name)"/>
    <s v="5133: -  con selettore: No ID Available"/>
    <s v="5133: https://axe-mobile.deque.com/scan?userId=747da6b3-5f03-493b-bc9b-3a10276b7d6b&amp;packageName=com.android.chrome&amp;resultId=019874ae-f7a2-7049-a1e3-bdb4a462a89d"/>
    <s v="5133: Assicurati che contentDescription o labelFor contengano l’etichetta visibile dell’elemento."/>
    <m/>
  </r>
  <r>
    <x v="46"/>
    <s v="S005 Preferiti"/>
    <s v="AAD1085"/>
    <s v="(#AAD1085)"/>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preferiti.txt"/>
    <s v="#47"/>
    <s v="Axe DevTools Mobile"/>
    <m/>
    <s v="https://docs.deque.com/devtools-mobile/2024.2.14/en/android-label-in-name#how-to-fix"/>
    <s v="Assicurati che contentDescription o labelFor contengano l’etichetta visibile dell’elemento."/>
    <n v="42"/>
    <s v="S005 Preferiti"/>
    <s v="https://axe-mobile.deque.com/scan?userId=747da6b3-5f03-493b-bc9b-3a10276b7d6b&amp;packageName=com.android.chrome&amp;resultId=019874ae-f7a2-7049-a1e3-bdb4a462a89d"/>
    <s v="2 - Serious"/>
    <s v="APP INDABOX ANDROID - 11.2.5.3.1 Etichetta nel nome - S005 Preferiti"/>
    <s v="APP INDABOX ANDROID - 11.2.5.3.1 Etichetta nel nome - S005 Preferiti (#AAD1085)_x000a_S005 Preferit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ae-f7a2-7049-a1e3-bdb4a462a89d_x000a__x000a_Possibile metodologia risolutiva:_x000a_Assicurati che contentDescription o labelFor contengano l’etichetta visibile dell’elemento._x000a__x000a_File di log (occorrenze rilevate: 2): https://posteitaliane.sharepoint.com/:x:/r/teams/ACCESSIBILITRISULTATIVERIFICHETECNICHE/Shared%20Documents/TGPOSTE_APP/TGPOSTE_APP/LOG/Log.xlsx?d=w630300a71bd74143a1658fe5ab688bc4&amp;csf=1&amp;web=1&amp;e=Y9XHGL_x000a__x000a_Link al dettaglio requisito WCAG: "/>
    <m/>
    <m/>
    <m/>
    <m/>
    <x v="32"/>
    <m/>
    <m/>
    <s v="5133"/>
    <s v="5133: Una vista focalizzabile accessibile deve garantire che il nome sia incluso nell'etichetta visibile. [Per saperne di più] (https://docs.deque.com/devtools-mobile/2024.2.14/en/android-label-in-name)"/>
    <s v="5133: -  con selettore: logo"/>
    <s v="5133: https://axe-mobile.deque.com/scan?userId=747da6b3-5f03-493b-bc9b-3a10276b7d6b&amp;packageName=com.android.chrome&amp;resultId=019874ae-f7a2-7049-a1e3-bdb4a462a89d"/>
    <s v="5133: Assicurati che contentDescription o labelFor contengano l’etichetta visibile dell’elemento."/>
    <m/>
  </r>
  <r>
    <x v="47"/>
    <s v="S005 Preferiti"/>
    <s v="AAD1086"/>
    <s v="(#AAD108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preferiti.txt"/>
    <s v="#47"/>
    <s v="Axe DevTools Mobile"/>
    <m/>
    <s v="https://docs.deque.com/devtools-mobile/2024.2.14/en/android-focusable-text#how-to-fix"/>
    <s v="Rimuovi android:focusable=&quot;true&quot; dal testo statico non interattivo."/>
    <n v="1254"/>
    <s v="S005 Preferiti"/>
    <s v="https://axe-mobile.deque.com/scan?userId=747da6b3-5f03-493b-bc9b-3a10276b7d6b&amp;packageName=com.android.chrome&amp;resultId=019874ae-f7a2-7049-a1e3-bdb4a462a89d"/>
    <s v="1 - Critical"/>
    <s v="APP INDABOX ANDROID - 11.1.3.2.1 Sequenza significativa - S005 Preferiti"/>
    <s v="APP INDABOX ANDROID - 11.1.3.2.1 Sequenza significativa - S005 Preferiti (#AAD1086)_x000a_S005 Preferit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f7a2-7049-a1e3-bdb4a462a89d_x000a__x000a_Possibile metodologia risolutiva:_x000a_Rimuovi android:focusable=&quot;true&quot; dal testo statico non interattivo._x000a__x000a_File di log (occorrenze rilevate: 2): https://posteitaliane.sharepoint.com/:x:/r/teams/ACCESSIBILITRISULTATIVERIFICHETECNICHE/Shared%20Documents/TGPOSTE_APP/TGPOSTE_APP/LOG/Log.xlsx?d=w630300a71bd74143a1658fe5ab688bc4&amp;csf=1&amp;web=1&amp;e=Y9XHGL_x000a__x000a_Link al dettaglio requisito WCAG: "/>
    <m/>
    <m/>
    <m/>
    <m/>
    <x v="33"/>
    <m/>
    <m/>
    <s v="5130"/>
    <s v="5130: Le visualizzazioni contenenti testo devono essere attivabili per le tecnologie per l'accesso facilitato, ad esempio TalkBack. [Per saperne di più] (https://docs.deque.com/devtools-mobile/2024.2.14/en/android-focusable-text)"/>
    <s v="5130: -  con selettore: No ID Available"/>
    <s v="5130: https://axe-mobile.deque.com/scan?userId=747da6b3-5f03-493b-bc9b-3a10276b7d6b&amp;packageName=com.android.chrome&amp;resultId=019874ae-f7a2-7049-a1e3-bdb4a462a89d"/>
    <s v="5130: Rimuovi android:focusable=&quot;true&quot; dal testo statico non interattivo."/>
    <m/>
  </r>
  <r>
    <x v="47"/>
    <s v="S005 Preferiti"/>
    <s v="AAD1087"/>
    <s v="(#AAD108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preferiti.txt"/>
    <s v="#47"/>
    <s v="Axe DevTools Mobile"/>
    <m/>
    <s v="https://docs.deque.com/devtools-mobile/2024.2.14/en/android-focusable-text#how-to-fix"/>
    <s v="Rimuovi android:focusable=&quot;true&quot; dal testo statico non interattivo."/>
    <n v="1254"/>
    <s v="S005 Preferiti"/>
    <s v="https://axe-mobile.deque.com/scan?userId=747da6b3-5f03-493b-bc9b-3a10276b7d6b&amp;packageName=com.android.chrome&amp;resultId=019874ae-f7a2-7049-a1e3-bdb4a462a89d"/>
    <s v="1 - Critical"/>
    <s v="APP INDABOX ANDROID - 11.1.3.2.1 Sequenza significativa - S005 Preferiti"/>
    <s v="APP INDABOX ANDROID - 11.1.3.2.1 Sequenza significativa - S005 Preferiti (#AAD1087)_x000a_S005 Preferit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f7a2-7049-a1e3-bdb4a462a89d_x000a__x000a_Possibile metodologia risolutiva:_x000a_Rimuovi android:focusable=&quot;true&quot; dal testo statico non interattivo._x000a__x000a_File di log (occorrenze rilevate: 2): https://posteitaliane.sharepoint.com/:x:/r/teams/ACCESSIBILITRISULTATIVERIFICHETECNICHE/Shared%20Documents/TGPOSTE_APP/TGPOSTE_APP/LOG/Log.xlsx?d=w630300a71bd74143a1658fe5ab688bc4&amp;csf=1&amp;web=1&amp;e=Y9XHGL_x000a__x000a_Link al dettaglio requisito WCAG: "/>
    <m/>
    <m/>
    <m/>
    <m/>
    <x v="33"/>
    <m/>
    <m/>
    <s v="5130"/>
    <s v="5130: Le visualizzazioni contenenti testo devono essere attivabili per le tecnologie per l'accesso facilitato, ad esempio TalkBack. [Per saperne di più] (https://docs.deque.com/devtools-mobile/2024.2.14/en/android-focusable-text)"/>
    <s v="5130: -  con selettore: No ID Available"/>
    <s v="5130: https://axe-mobile.deque.com/scan?userId=747da6b3-5f03-493b-bc9b-3a10276b7d6b&amp;packageName=com.android.chrome&amp;resultId=019874ae-f7a2-7049-a1e3-bdb4a462a89d"/>
    <s v="5130: Rimuovi android:focusable=&quot;true&quot; dal testo statico non interattivo."/>
    <m/>
  </r>
  <r>
    <x v="48"/>
    <s v="S005 Preferiti"/>
    <s v="AAD1088"/>
    <s v="(#AAD1088)"/>
    <s v="Android"/>
    <s v="AA"/>
    <s v="1.4.3"/>
    <s v="11.1.4.3.1"/>
    <s v="2 - Serious"/>
    <s v="Colorblindness;Low Vision"/>
    <s v="ColorContrast"/>
    <s v="Assicurarsi che ogni elemento di testo abbia un rapporto di contrasto minimo di 4,5:1 con lo sfondo e che il testo di grandi dimensioni abbia un rapporto di contrasto minimo di 3,0:1. [Per saperne di più] (https://docs.deque.com/devtools-mobile/axe/android/rule/ColorContrast)"/>
    <s v="No ID Available"/>
    <m/>
    <s v="Privata preferiti.txt"/>
    <s v="#47"/>
    <s v="Axe DevTools Mobile"/>
    <m/>
    <s v="https://docs.deque.com/devtools-mobile/2024.9.18/en/android-color-contrast#how-to-fix"/>
    <s v="Usa colori con contrasto minimo 4.5:1 (o 3:1 per testi grandi), come in WCAG."/>
    <n v="1254"/>
    <s v="S005 Preferiti"/>
    <s v="https://axe-mobile.deque.com/scan?userId=747da6b3-5f03-493b-bc9b-3a10276b7d6b&amp;packageName=com.android.chrome&amp;resultId=019874ae-f7a2-7049-a1e3-bdb4a462a89d"/>
    <s v="2 - Serious"/>
    <s v="APP INDABOX ANDROID - 11.1.4.3.1 Contrasto (minimo) - S005 Preferiti"/>
    <s v="APP INDABOX ANDROID - 11.1.4.3.1 Contrasto (minimo) - S005 Preferiti (#AAD1088)_x000a_S005 Preferiti_x000a_Requisito: WCAG 1.4.3_x000a_Disabilità afflitte: Colorblindness;Low Vision_x000a_Impatto Utente: 2 - Serious_x000a__x000a_Descrizione: ColorContrast - Assicurarsi che ogni elemento di testo abbia un rapporto di contrasto minimo di 4,5:1 con lo sfondo e che il testo di grandi dimensioni abbia un rapporto di contrasto minimo di 3,0:1. [Per saperne di più] (https://docs.deque.com/devtools-mobile/axe/android/rule/ColorContras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e-f7a2-7049-a1e3-bdb4a462a89d_x000a__x000a_Possibile metodologia risolutiva:_x000a_Usa colori con contrasto minimo 4.5:1 (o 3:1 per testi grandi), come in WCAG._x000a__x000a_File di log (occorrenze rilevate: 1): https://posteitaliane.sharepoint.com/:x:/r/teams/ACCESSIBILITRISULTATIVERIFICHETECNICHE/Shared%20Documents/TGPOSTE_APP/TGPOSTE_APP/LOG/Log.xlsx?d=w630300a71bd74143a1658fe5ab688bc4&amp;csf=1&amp;web=1&amp;e=Y9XHGL_x000a__x000a_Link al dettaglio requisito WCAG: "/>
    <m/>
    <m/>
    <m/>
    <m/>
    <x v="34"/>
    <m/>
    <m/>
    <s v="5132"/>
    <s v="5132: Assicurarsi che ogni elemento di testo abbia un rapporto di contrasto minimo di 4,5:1 con lo sfondo e che il testo di grandi dimensioni abbia un rapporto di contrasto minimo di 3,0:1. [Per saperne di più] (https://docs.deque.com/devtools-mobile/axe/android/rule/ColorContrast)"/>
    <s v="5132: -  con selettore: No ID Available"/>
    <s v="5132: https://axe-mobile.deque.com/scan?userId=747da6b3-5f03-493b-bc9b-3a10276b7d6b&amp;packageName=com.android.chrome&amp;resultId=019874ae-f7a2-7049-a1e3-bdb4a462a89d"/>
    <s v="5132: Usa colori con contrasto minimo 4.5:1 (o 3:1 per testi grandi), come in WCAG."/>
    <m/>
  </r>
  <r>
    <x v="49"/>
    <s v="S010 Profilo"/>
    <s v="AAD1089"/>
    <s v="(#AAD1089)"/>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profilo.txt"/>
    <s v="#23"/>
    <s v="Axe DevTools Mobile"/>
    <m/>
    <s v="https://docs.deque.com/devtools-mobile/2024.2.14/en/android-screen-orientation#how-to-fix"/>
    <s v="Rimuovi android:screenOrientation=&quot;portrait&quot; per supportare sia landscape che portrait, salvo che non sia un requisito."/>
    <n v="1254"/>
    <s v="S010 Profilo"/>
    <s v="https://axe-mobile.deque.com/scan?userId=747da6b3-5f03-493b-bc9b-3a10276b7d6b&amp;packageName=com.android.chrome&amp;resultId=019874af-37a3-726f-8a7d-b91c1a519470"/>
    <s v="2 - Serious"/>
    <s v="APP INDABOX ANDROID - 11.1.3.4.1 Orientamento - S010 Profilo"/>
    <s v="APP INDABOX ANDROID - 11.1.3.4.1 Orientamento - S010 Profilo (#AAD1089)_x000a_S010 Profilo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Rimuovi android:screenOrientation=&quot;portrait&quot; per supportare sia landscape che portrait, salvo che non sia un requisito._x000a__x000a_File di log (occorrenze rilevate: 5): https://posteitaliane.sharepoint.com/:x:/r/teams/ACCESSIBILITRISULTATIVERIFICHETECNICHE/Shared%20Documents/TGPOSTE_APP/TGPOSTE_APP/LOG/Log.xlsx?d=w630300a71bd74143a1658fe5ab688bc4&amp;csf=1&amp;web=1&amp;e=Y9XHGL_x000a__x000a_Link al dettaglio requisito WCAG: "/>
    <m/>
    <m/>
    <m/>
    <m/>
    <x v="35"/>
    <m/>
    <m/>
    <s v="5153"/>
    <s v="5153: Le visualizzazioni devono essere conformi all'orientamento di visualizzazione preferito dall'utente. [Per saperne di più] (https://docs.deque.com/devtools-mobile/2024.2.14/en/android-screen-orientation)"/>
    <s v="5153: -  con selettore: No ID Available"/>
    <s v="5153: https://axe-mobile.deque.com/scan?userId=747da6b3-5f03-493b-bc9b-3a10276b7d6b&amp;packageName=com.android.chrome&amp;resultId=019874af-37a3-726f-8a7d-b91c1a519470"/>
    <s v="5153: Rimuovi android:screenOrientation=&quot;portrait&quot; per supportare sia landscape che portrait, salvo che non sia un requisito."/>
    <m/>
  </r>
  <r>
    <x v="50"/>
    <s v="S010 Profilo"/>
    <s v="AAD1090"/>
    <s v="(#AAD1090)"/>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profilo.txt"/>
    <s v="#23"/>
    <s v="Axe DevTools Mobile"/>
    <m/>
    <s v="https://docs.deque.com/devtools-mobile/2024.2.14/en/android-label-in-name#how-to-fix"/>
    <s v="Assicurati che contentDescription o labelFor contengano l’etichetta visibile dell’elemento."/>
    <n v="42"/>
    <s v="S010 Profilo"/>
    <s v="https://axe-mobile.deque.com/scan?userId=747da6b3-5f03-493b-bc9b-3a10276b7d6b&amp;packageName=com.android.chrome&amp;resultId=019874af-37a3-726f-8a7d-b91c1a519470"/>
    <s v="2 - Serious"/>
    <s v="APP INDABOX ANDROID - 11.2.5.3.1 Etichetta nel nome - S010 Profilo"/>
    <s v="APP INDABOX ANDROID - 11.2.5.3.1 Etichetta nel nome - S010 Profilo (#AAD1090)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logo"/>
    <s v="5155: https://axe-mobile.deque.com/scan?userId=747da6b3-5f03-493b-bc9b-3a10276b7d6b&amp;packageName=com.android.chrome&amp;resultId=019874af-37a3-726f-8a7d-b91c1a519470"/>
    <s v="5155: Assicurati che contentDescription o labelFor contengano l’etichetta visibile dell’elemento."/>
    <m/>
  </r>
  <r>
    <x v="51"/>
    <s v="S010 Profilo"/>
    <s v="AAD1091"/>
    <s v="(#AAD109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profilo.txt"/>
    <s v="#2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af-37a3-726f-8a7d-b91c1a519470"/>
    <s v="1 - Critical"/>
    <s v="APP INDABOX ANDROID - 11.1.3.2.1 Sequenza significativa - S010 Profilo"/>
    <s v="APP INDABOX ANDROID - 11.1.3.2.1 Sequenza significativa - S010 Profilo (#AAD1091)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af-37a3-726f-8a7d-b91c1a519470"/>
    <s v="5152: Rimuovi android:focusable=&quot;true&quot; dal testo statico non interattivo."/>
    <m/>
  </r>
  <r>
    <x v="51"/>
    <s v="S010 Profilo"/>
    <s v="AAD1092"/>
    <s v="(#AAD109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profilo.txt"/>
    <s v="#2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af-37a3-726f-8a7d-b91c1a519470"/>
    <s v="1 - Critical"/>
    <s v="APP INDABOX ANDROID - 11.1.3.2.1 Sequenza significativa - S010 Profilo"/>
    <s v="APP INDABOX ANDROID - 11.1.3.2.1 Sequenza significativa - S010 Profilo (#AAD1092)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af-37a3-726f-8a7d-b91c1a519470"/>
    <s v="5152: Rimuovi android:focusable=&quot;true&quot; dal testo statico non interattivo."/>
    <m/>
  </r>
  <r>
    <x v="51"/>
    <s v="S010 Profilo"/>
    <s v="AAD1093"/>
    <s v="(#AAD109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profilo.txt"/>
    <s v="#2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af-37a3-726f-8a7d-b91c1a519470"/>
    <s v="1 - Critical"/>
    <s v="APP INDABOX ANDROID - 11.1.3.2.1 Sequenza significativa - S010 Profilo"/>
    <s v="APP INDABOX ANDROID - 11.1.3.2.1 Sequenza significativa - S010 Profilo (#AAD1093)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af-37a3-726f-8a7d-b91c1a519470"/>
    <s v="5152: Rimuovi android:focusable=&quot;true&quot; dal testo statico non interattivo."/>
    <m/>
  </r>
  <r>
    <x v="51"/>
    <s v="S010 Profilo"/>
    <s v="AAD1094"/>
    <s v="(#AAD109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profilo.txt"/>
    <s v="#2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af-37a3-726f-8a7d-b91c1a519470"/>
    <s v="1 - Critical"/>
    <s v="APP INDABOX ANDROID - 11.1.3.2.1 Sequenza significativa - S010 Profilo"/>
    <s v="APP INDABOX ANDROID - 11.1.3.2.1 Sequenza significativa - S010 Profilo (#AAD1094)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af-37a3-726f-8a7d-b91c1a519470"/>
    <s v="5152: Rimuovi android:focusable=&quot;true&quot; dal testo statico non interattivo."/>
    <m/>
  </r>
  <r>
    <x v="52"/>
    <s v="S010 Profilo"/>
    <s v="AAD1095"/>
    <s v="(#AAD1095)"/>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email_display"/>
    <m/>
    <s v="Privata profilo.txt"/>
    <s v="#23"/>
    <s v="Axe DevTools Mobile"/>
    <m/>
    <s v="https://docs.deque.com/devtools-mobile/2024.2.14/en/android-edit-text-name#how-to-fix"/>
    <s v="Usa android:hint oppure associa una TextView con android:labelFor."/>
    <n v="1"/>
    <s v="S010 Profilo"/>
    <s v="https://axe-mobile.deque.com/scan?userId=747da6b3-5f03-493b-bc9b-3a10276b7d6b&amp;packageName=com.android.chrome&amp;resultId=019874af-37a3-726f-8a7d-b91c1a519470"/>
    <s v="2 - Serious"/>
    <s v="APP INDABOX ANDROID - 11.4.1.2.1 Nome, ruolo, valore - S010 Profilo"/>
    <s v="APP INDABOX ANDROID - 11.4.1.2.1 Nome, ruolo, valore - S010 Profilo (#AAD1095)_x000a_S010 Profilo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email_display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Usa android:hint oppure associa una TextView con android:labelFor._x000a__x000a_File di log (occorrenze rilevate: 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8"/>
    <m/>
    <m/>
    <s v="5156"/>
    <s v="5156: Gli elementi di input di testo devono avere un nome accessibile disponibile per le tecnologie assistive come TalkBack e Voice Access. [Per saperne di più] (https://docs.deque.com/devtools-mobile/2024.2.14/en/android-edit-text-name)"/>
    <s v="5156: -  con selettore: email_display"/>
    <s v="5156: https://axe-mobile.deque.com/scan?userId=747da6b3-5f03-493b-bc9b-3a10276b7d6b&amp;packageName=com.android.chrome&amp;resultId=019874af-37a3-726f-8a7d-b91c1a519470"/>
    <s v="5156: Usa android:hint oppure associa una TextView con android:labelFor."/>
    <m/>
  </r>
  <r>
    <x v="51"/>
    <s v="S010 Profilo"/>
    <s v="AAD1096"/>
    <s v="(#AAD109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profilo.txt"/>
    <s v="#2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af-37a3-726f-8a7d-b91c1a519470"/>
    <s v="1 - Critical"/>
    <s v="APP INDABOX ANDROID - 11.1.3.2.1 Sequenza significativa - S010 Profilo"/>
    <s v="APP INDABOX ANDROID - 11.1.3.2.1 Sequenza significativa - S010 Profilo (#AAD1096)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af-37a3-726f-8a7d-b91c1a519470"/>
    <s v="5152: Rimuovi android:focusable=&quot;true&quot; dal testo statico non interattivo."/>
    <m/>
  </r>
  <r>
    <x v="50"/>
    <s v="S010 Profilo"/>
    <s v="AAD1097"/>
    <s v="(#AAD109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profilo.txt"/>
    <s v="#23"/>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af-37a3-726f-8a7d-b91c1a519470"/>
    <s v="2 - Serious"/>
    <s v="APP INDABOX ANDROID - 11.2.5.3.1 Etichetta nel nome - S010 Profilo"/>
    <s v="APP INDABOX ANDROID - 11.2.5.3.1 Etichetta nel nome - S010 Profilo (#AAD1097)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af-37a3-726f-8a7d-b91c1a519470"/>
    <s v="5155: Assicurati che contentDescription o labelFor contengano l’etichetta visibile dell’elemento."/>
    <m/>
  </r>
  <r>
    <x v="53"/>
    <s v="S010 Profilo"/>
    <s v="AAD1098"/>
    <s v="(#AAD109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profilo.txt"/>
    <s v="#23"/>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4af-37a3-726f-8a7d-b91c1a519470"/>
    <s v="3 - Moderate"/>
    <s v="APP INDABOX ANDROID - 11.2.5.5.1 Dimensione dell'obiettivo (avanzato) - S010 Profilo"/>
    <s v="APP INDABOX ANDROID - 11.2.5.5.1 Dimensione dell'obiettivo (avanzato) - S010 Profilo (#AAD1098)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099"/>
    <s v="(#AAD109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profilo.txt"/>
    <s v="#23"/>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4af-37a3-726f-8a7d-b91c1a519470"/>
    <s v="2 - Serious"/>
    <s v="APP INDABOX ANDROID - 11.2.5.8.1 Dimensione dell'obiettivo (minimo) - S010 Profilo"/>
    <s v="APP INDABOX ANDROID - 11.2.5.8.1 Dimensione dell'obiettivo (minimo) - S010 Profilo (#AAD1099)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1"/>
    <s v="S010 Profilo"/>
    <s v="AAD1100"/>
    <s v="(#AAD110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profilo.txt"/>
    <s v="#2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af-37a3-726f-8a7d-b91c1a519470"/>
    <s v="1 - Critical"/>
    <s v="APP INDABOX ANDROID - 11.1.3.2.1 Sequenza significativa - S010 Profilo"/>
    <s v="APP INDABOX ANDROID - 11.1.3.2.1 Sequenza significativa - S010 Profilo (#AAD1100)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af-37a3-726f-8a7d-b91c1a519470"/>
    <s v="5152: Rimuovi android:focusable=&quot;true&quot; dal testo statico non interattivo."/>
    <m/>
  </r>
  <r>
    <x v="51"/>
    <s v="S010 Profilo"/>
    <s v="AAD1101"/>
    <s v="(#AAD110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profilo.txt"/>
    <s v="#2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af-37a3-726f-8a7d-b91c1a519470"/>
    <s v="1 - Critical"/>
    <s v="APP INDABOX ANDROID - 11.1.3.2.1 Sequenza significativa - S010 Profilo"/>
    <s v="APP INDABOX ANDROID - 11.1.3.2.1 Sequenza significativa - S010 Profilo (#AAD1101)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af-37a3-726f-8a7d-b91c1a519470"/>
    <s v="5152: Rimuovi android:focusable=&quot;true&quot; dal testo statico non interattivo."/>
    <m/>
  </r>
  <r>
    <x v="51"/>
    <s v="S010 Profilo"/>
    <s v="AAD1102"/>
    <s v="(#AAD110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profilo.txt"/>
    <s v="#2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af-37a3-726f-8a7d-b91c1a519470"/>
    <s v="1 - Critical"/>
    <s v="APP INDABOX ANDROID - 11.1.3.2.1 Sequenza significativa - S010 Profilo"/>
    <s v="APP INDABOX ANDROID - 11.1.3.2.1 Sequenza significativa - S010 Profilo (#AAD1102)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af-37a3-726f-8a7d-b91c1a519470"/>
    <s v="5152: Rimuovi android:focusable=&quot;true&quot; dal testo statico non interattivo."/>
    <m/>
  </r>
  <r>
    <x v="51"/>
    <s v="S010 Profilo"/>
    <s v="AAD1103"/>
    <s v="(#AAD110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profilo.txt"/>
    <s v="#2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af-37a3-726f-8a7d-b91c1a519470"/>
    <s v="1 - Critical"/>
    <s v="APP INDABOX ANDROID - 11.1.3.2.1 Sequenza significativa - S010 Profilo"/>
    <s v="APP INDABOX ANDROID - 11.1.3.2.1 Sequenza significativa - S010 Profilo (#AAD1103)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af-37a3-726f-8a7d-b91c1a519470"/>
    <s v="5152: Rimuovi android:focusable=&quot;true&quot; dal testo statico non interattivo."/>
    <m/>
  </r>
  <r>
    <x v="52"/>
    <s v="S010 Profilo"/>
    <s v="AAD1104"/>
    <s v="(#AAD1104)"/>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pass2"/>
    <m/>
    <s v="Privata profilo.txt"/>
    <s v="#23"/>
    <s v="Axe DevTools Mobile"/>
    <m/>
    <s v="https://docs.deque.com/devtools-mobile/2024.2.14/en/android-edit-text-name#how-to-fix"/>
    <s v="Usa android:hint oppure associa una TextView con android:labelFor."/>
    <n v="1"/>
    <s v="S010 Profilo"/>
    <s v="https://axe-mobile.deque.com/scan?userId=747da6b3-5f03-493b-bc9b-3a10276b7d6b&amp;packageName=com.android.chrome&amp;resultId=019874af-37a3-726f-8a7d-b91c1a519470"/>
    <s v="2 - Serious"/>
    <s v="APP INDABOX ANDROID - 11.4.1.2.1 Nome, ruolo, valore - S010 Profilo"/>
    <s v="APP INDABOX ANDROID - 11.4.1.2.1 Nome, ruolo, valore - S010 Profilo (#AAD1104)_x000a_S010 Profilo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pass2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Usa android:hint oppure associa una TextView con android:labelFor._x000a__x000a_File di log (occorrenze rilevate: 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8"/>
    <m/>
    <m/>
    <s v="5156"/>
    <s v="5156: Gli elementi di input di testo devono avere un nome accessibile disponibile per le tecnologie assistive come TalkBack e Voice Access. [Per saperne di più] (https://docs.deque.com/devtools-mobile/2024.2.14/en/android-edit-text-name)"/>
    <s v="5156: -  con selettore: pass2"/>
    <s v="5156: https://axe-mobile.deque.com/scan?userId=747da6b3-5f03-493b-bc9b-3a10276b7d6b&amp;packageName=com.android.chrome&amp;resultId=019874af-37a3-726f-8a7d-b91c1a519470"/>
    <s v="5156: Usa android:hint oppure associa una TextView con android:labelFor."/>
    <m/>
  </r>
  <r>
    <x v="51"/>
    <s v="S010 Profilo"/>
    <s v="AAD1105"/>
    <s v="(#AAD110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profilo.txt"/>
    <s v="#2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af-37a3-726f-8a7d-b91c1a519470"/>
    <s v="1 - Critical"/>
    <s v="APP INDABOX ANDROID - 11.1.3.2.1 Sequenza significativa - S010 Profilo"/>
    <s v="APP INDABOX ANDROID - 11.1.3.2.1 Sequenza significativa - S010 Profilo (#AAD1105)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af-37a3-726f-8a7d-b91c1a519470"/>
    <s v="5152: Rimuovi android:focusable=&quot;true&quot; dal testo statico non interattivo."/>
    <m/>
  </r>
  <r>
    <x v="51"/>
    <s v="S010 Profilo"/>
    <s v="AAD1106"/>
    <s v="(#AAD110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profilo.txt"/>
    <s v="#2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af-37a3-726f-8a7d-b91c1a519470"/>
    <s v="1 - Critical"/>
    <s v="APP INDABOX ANDROID - 11.1.3.2.1 Sequenza significativa - S010 Profilo"/>
    <s v="APP INDABOX ANDROID - 11.1.3.2.1 Sequenza significativa - S010 Profilo (#AAD1106)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37a3-726f-8a7d-b91c1a519470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af-37a3-726f-8a7d-b91c1a519470"/>
    <s v="5152: Rimuovi android:focusable=&quot;true&quot; dal testo statico non interattivo."/>
    <m/>
  </r>
  <r>
    <x v="38"/>
    <s v="S004 Spedisci (IndaBox Spedizione Pacchi)"/>
    <s v="AAD1107"/>
    <s v="(#AAD1107)"/>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spedisci.txt"/>
    <s v="#15"/>
    <s v="Axe DevTools Mobile"/>
    <m/>
    <s v="https://docs.deque.com/devtools-mobile/2024.2.14/en/android-screen-orientation#how-to-fix"/>
    <s v="Rimuovi android:screenOrientation=&quot;portrait&quot; per supportare sia landscape che portrait, salvo che non sia un requisito."/>
    <n v="1254"/>
    <s v="S004 Spedisci (IndaBox Spedizione Pacchi)"/>
    <s v="https://axe-mobile.deque.com/scan?userId=747da6b3-5f03-493b-bc9b-3a10276b7d6b&amp;packageName=com.android.chrome&amp;resultId=019874af-78e9-7578-8033-2095f0f5d834"/>
    <s v="2 - Serious"/>
    <s v="APP INDABOX ANDROID - 11.1.3.4.1 Orientamento - S004 Spedisci (IndaBox Spedizione Pacchi)"/>
    <s v="APP INDABOX ANDROID - 11.1.3.4.1 Orientamento - S004 Spedisci (IndaBox Spedizione Pacchi) (#AAD1107)_x000a_S004 Spedisci (IndaBox Spedizione Pacch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5"/>
    <m/>
    <m/>
    <s v="5125"/>
    <s v="5125: Le visualizzazioni devono essere conformi all'orientamento di visualizzazione preferito dall'utente. [Per saperne di più] (https://docs.deque.com/devtools-mobile/2024.2.14/en/android-screen-orientation)"/>
    <s v="5125: -  con selettore: No ID Available"/>
    <s v="5125: https://axe-mobile.deque.com/scan?userId=747da6b3-5f03-493b-bc9b-3a10276b7d6b&amp;packageName=com.android.chrome&amp;resultId=019874af-78e9-7578-8033-2095f0f5d834"/>
    <s v="5125: Rimuovi android:screenOrientation=&quot;portrait&quot; per supportare sia landscape che portrait, salvo che non sia un requisito."/>
    <m/>
  </r>
  <r>
    <x v="39"/>
    <s v="S004 Spedisci (IndaBox Spedizione Pacchi)"/>
    <s v="AAD1108"/>
    <s v="(#AAD1108)"/>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spedisci.txt"/>
    <s v="#15"/>
    <s v="Axe DevTools Mobile"/>
    <m/>
    <s v="https://docs.deque.com/devtools-mobile/2024.2.14/en/android-label-in-name#how-to-fix"/>
    <s v="Assicurati che contentDescription o labelFor contengano l’etichetta visibile dell’elemento."/>
    <n v="42"/>
    <s v="S004 Spedisci (IndaBox Spedizione Pacchi)"/>
    <s v="https://axe-mobile.deque.com/scan?userId=747da6b3-5f03-493b-bc9b-3a10276b7d6b&amp;packageName=com.android.chrome&amp;resultId=019874af-78e9-7578-8033-2095f0f5d834"/>
    <s v="2 - Serious"/>
    <s v="APP INDABOX ANDROID - 11.2.5.3.1 Etichetta nel nome - S004 Spedisci (IndaBox Spedizione Pacchi)"/>
    <s v="APP INDABOX ANDROID - 11.2.5.3.1 Etichetta nel nome - S004 Spedisci (IndaBox Spedizione Pacchi) (#AAD1108)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logo"/>
    <s v="5128: https://axe-mobile.deque.com/scan?userId=747da6b3-5f03-493b-bc9b-3a10276b7d6b&amp;packageName=com.android.chrome&amp;resultId=019874af-78e9-7578-8033-2095f0f5d834"/>
    <s v="5128: Assicurati che contentDescription o labelFor contengano l’etichetta visibile dell’elemento."/>
    <m/>
  </r>
  <r>
    <x v="40"/>
    <s v="S004 Spedisci (IndaBox Spedizione Pacchi)"/>
    <s v="AAD1109"/>
    <s v="(#AAD110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0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40"/>
    <s v="S004 Spedisci (IndaBox Spedizione Pacchi)"/>
    <s v="AAD1110"/>
    <s v="(#AAD111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10)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39"/>
    <s v="S004 Spedisci (IndaBox Spedizione Pacchi)"/>
    <s v="AAD1111"/>
    <s v="(#AAD111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sci.txt"/>
    <s v="#1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af-78e9-7578-8033-2095f0f5d834"/>
    <s v="2 - Serious"/>
    <s v="APP INDABOX ANDROID - 11.2.5.3.1 Etichetta nel nome - S004 Spedisci (IndaBox Spedizione Pacchi)"/>
    <s v="APP INDABOX ANDROID - 11.2.5.3.1 Etichetta nel nome - S004 Spedisci (IndaBox Spedizione Pacchi) (#AAD1111)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af-78e9-7578-8033-2095f0f5d834"/>
    <s v="5128: Assicurati che contentDescription o labelFor contengano l’etichetta visibile dell’elemento."/>
    <m/>
  </r>
  <r>
    <x v="40"/>
    <s v="S004 Spedisci (IndaBox Spedizione Pacchi)"/>
    <s v="AAD1112"/>
    <s v="(#AAD111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1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40"/>
    <s v="S004 Spedisci (IndaBox Spedizione Pacchi)"/>
    <s v="AAD1113"/>
    <s v="(#AAD111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1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40"/>
    <s v="S004 Spedisci (IndaBox Spedizione Pacchi)"/>
    <s v="AAD1114"/>
    <s v="(#AAD111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14)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40"/>
    <s v="S004 Spedisci (IndaBox Spedizione Pacchi)"/>
    <s v="AAD1115"/>
    <s v="(#AAD111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1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40"/>
    <s v="S004 Spedisci (IndaBox Spedizione Pacchi)"/>
    <s v="AAD1116"/>
    <s v="(#AAD111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1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40"/>
    <s v="S004 Spedisci (IndaBox Spedizione Pacchi)"/>
    <s v="AAD1117"/>
    <s v="(#AAD111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1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40"/>
    <s v="S004 Spedisci (IndaBox Spedizione Pacchi)"/>
    <s v="AAD1118"/>
    <s v="(#AAD111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1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39"/>
    <s v="S004 Spedisci (IndaBox Spedizione Pacchi)"/>
    <s v="AAD1119"/>
    <s v="(#AAD111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sci.txt"/>
    <s v="#1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af-78e9-7578-8033-2095f0f5d834"/>
    <s v="2 - Serious"/>
    <s v="APP INDABOX ANDROID - 11.2.5.3.1 Etichetta nel nome - S004 Spedisci (IndaBox Spedizione Pacchi)"/>
    <s v="APP INDABOX ANDROID - 11.2.5.3.1 Etichetta nel nome - S004 Spedisci (IndaBox Spedizione Pacchi) (#AAD1119)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af-78e9-7578-8033-2095f0f5d834"/>
    <s v="5128: Assicurati che contentDescription o labelFor contengano l’etichetta visibile dell’elemento."/>
    <m/>
  </r>
  <r>
    <x v="54"/>
    <s v="S004 Spedisci (IndaBox Spedizione Pacchi)"/>
    <s v="AAD1120"/>
    <s v="(#AAD1120)"/>
    <s v="Android"/>
    <s v="A"/>
    <s v="4.1.2"/>
    <s v="11.4.1.2.1"/>
    <s v="2 - Serious"/>
    <s v="Blind;Low Vision;Mobility"/>
    <s v="CheckBoxName"/>
    <s v="Qualsiasi elemento CheckBox deve avere un nome accessibile disponibile per le tecnologie assistive come TalkBack e Voice Access. [Per saperne di più] (https://docs.deque.com/devtools-mobile/2024.2.14/en/android-checkbox-name)"/>
    <s v="is_int"/>
    <m/>
    <s v="Privata spedisci.txt"/>
    <s v="#15"/>
    <s v="Axe DevTools Mobile"/>
    <m/>
    <s v="https://docs.deque.com/devtools-mobile/2024.2.14/en/android-checkbox-name#how-to-fix"/>
    <s v="Aggiungi un’etichetta visibile e/o android:contentDescription."/>
    <n v="1"/>
    <s v="S004 Spedisci (IndaBox Spedizione Pacchi)"/>
    <s v="https://axe-mobile.deque.com/scan?userId=747da6b3-5f03-493b-bc9b-3a10276b7d6b&amp;packageName=com.android.chrome&amp;resultId=019874af-78e9-7578-8033-2095f0f5d834"/>
    <s v="2 - Serious"/>
    <s v="APP INDABOX ANDROID - 11.4.1.2.1 Nome, ruolo, valore - S004 Spedisci (IndaBox Spedizione Pacchi)"/>
    <s v="APP INDABOX ANDROID - 11.4.1.2.1 Nome, ruolo, valore - S004 Spedisci (IndaBox Spedizione Pacchi) (#AAD1120)_x000a_S004 Spedisci (IndaBox Spedizione Pacchi)_x000a_Requisito: WCAG 4.1.2_x000a_Disabilità afflitte: Blind;Low Vision;Mobility_x000a_Impatto Utente: 2 - Serious_x000a__x000a_Descrizione: CheckBoxName - Qualsiasi elemento CheckBox deve avere un nome accessibile disponibile per le tecnologie assistive come TalkBack e Voice Access. [Per saperne di più] (https://docs.deque.com/devtools-mobile/2024.2.14/en/android-checkbox-name)_x000a__x000a_Esempio di violazione individuata sull'oggetto: _x000a_ -  con selettore: _x000a_is_int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Aggiungi un’etichetta visibile e/o android:contentDescription._x000a__x000a_File di log (occorrenze rilevate: 1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9"/>
    <m/>
    <m/>
    <s v="5129"/>
    <s v="5129: Qualsiasi elemento CheckBox deve avere un nome accessibile disponibile per le tecnologie assistive come TalkBack e Voice Access. [Per saperne di più] (https://docs.deque.com/devtools-mobile/2024.2.14/en/android-checkbox-name)"/>
    <s v="5129: -  con selettore: is_int"/>
    <s v="5129: https://axe-mobile.deque.com/scan?userId=747da6b3-5f03-493b-bc9b-3a10276b7d6b&amp;packageName=com.android.chrome&amp;resultId=019874af-78e9-7578-8033-2095f0f5d834"/>
    <s v="5129: Aggiungi un’etichetta visibile e/o android:contentDescription."/>
    <m/>
  </r>
  <r>
    <x v="40"/>
    <s v="S004 Spedisci (IndaBox Spedizione Pacchi)"/>
    <s v="AAD1121"/>
    <s v="(#AAD112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2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40"/>
    <s v="S004 Spedisci (IndaBox Spedizione Pacchi)"/>
    <s v="AAD1122"/>
    <s v="(#AAD112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2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39"/>
    <s v="S004 Spedisci (IndaBox Spedizione Pacchi)"/>
    <s v="AAD1123"/>
    <s v="(#AAD112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sci.txt"/>
    <s v="#1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af-78e9-7578-8033-2095f0f5d834"/>
    <s v="2 - Serious"/>
    <s v="APP INDABOX ANDROID - 11.2.5.3.1 Etichetta nel nome - S004 Spedisci (IndaBox Spedizione Pacchi)"/>
    <s v="APP INDABOX ANDROID - 11.2.5.3.1 Etichetta nel nome - S004 Spedisci (IndaBox Spedizione Pacchi) (#AAD1123)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af-78e9-7578-8033-2095f0f5d834"/>
    <s v="5128: Assicurati che contentDescription o labelFor contengano l’etichetta visibile dell’elemento."/>
    <m/>
  </r>
  <r>
    <x v="54"/>
    <s v="S004 Spedisci (IndaBox Spedizione Pacchi)"/>
    <s v="AAD1124"/>
    <s v="(#AAD1124)"/>
    <s v="Android"/>
    <s v="A"/>
    <s v="4.1.2"/>
    <s v="11.4.1.2.1"/>
    <s v="2 - Serious"/>
    <s v="Blind;Low Vision;Mobility"/>
    <s v="CheckBoxName"/>
    <s v="Qualsiasi elemento CheckBox deve avere un nome accessibile disponibile per le tecnologie assistive come TalkBack e Voice Access. [Per saperne di più] (https://docs.deque.com/devtools-mobile/2024.2.14/en/android-checkbox-name)"/>
    <s v="is_naz"/>
    <m/>
    <s v="Privata spedisci.txt"/>
    <s v="#15"/>
    <s v="Axe DevTools Mobile"/>
    <m/>
    <s v="https://docs.deque.com/devtools-mobile/2024.2.14/en/android-checkbox-name#how-to-fix"/>
    <s v="Aggiungi un’etichetta visibile e/o android:contentDescription."/>
    <n v="1"/>
    <s v="S004 Spedisci (IndaBox Spedizione Pacchi)"/>
    <s v="https://axe-mobile.deque.com/scan?userId=747da6b3-5f03-493b-bc9b-3a10276b7d6b&amp;packageName=com.android.chrome&amp;resultId=019874af-78e9-7578-8033-2095f0f5d834"/>
    <s v="2 - Serious"/>
    <s v="APP INDABOX ANDROID - 11.4.1.2.1 Nome, ruolo, valore - S004 Spedisci (IndaBox Spedizione Pacchi)"/>
    <s v="APP INDABOX ANDROID - 11.4.1.2.1 Nome, ruolo, valore - S004 Spedisci (IndaBox Spedizione Pacchi) (#AAD1124)_x000a_S004 Spedisci (IndaBox Spedizione Pacchi)_x000a_Requisito: WCAG 4.1.2_x000a_Disabilità afflitte: Blind;Low Vision;Mobility_x000a_Impatto Utente: 2 - Serious_x000a__x000a_Descrizione: CheckBoxName - Qualsiasi elemento CheckBox deve avere un nome accessibile disponibile per le tecnologie assistive come TalkBack e Voice Access. [Per saperne di più] (https://docs.deque.com/devtools-mobile/2024.2.14/en/android-checkbox-name)_x000a__x000a_Esempio di violazione individuata sull'oggetto: _x000a_ -  con selettore: _x000a_is_naz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Aggiungi un’etichetta visibile e/o android:contentDescription._x000a__x000a_File di log (occorrenze rilevate: 1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9"/>
    <m/>
    <m/>
    <s v="5129"/>
    <s v="5129: Qualsiasi elemento CheckBox deve avere un nome accessibile disponibile per le tecnologie assistive come TalkBack e Voice Access. [Per saperne di più] (https://docs.deque.com/devtools-mobile/2024.2.14/en/android-checkbox-name)"/>
    <s v="5129: -  con selettore: is_naz"/>
    <s v="5129: https://axe-mobile.deque.com/scan?userId=747da6b3-5f03-493b-bc9b-3a10276b7d6b&amp;packageName=com.android.chrome&amp;resultId=019874af-78e9-7578-8033-2095f0f5d834"/>
    <s v="5129: Aggiungi un’etichetta visibile e/o android:contentDescription."/>
    <m/>
  </r>
  <r>
    <x v="40"/>
    <s v="S004 Spedisci (IndaBox Spedizione Pacchi)"/>
    <s v="AAD1125"/>
    <s v="(#AAD112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2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40"/>
    <s v="S004 Spedisci (IndaBox Spedizione Pacchi)"/>
    <s v="AAD1126"/>
    <s v="(#AAD112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2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40"/>
    <s v="S004 Spedisci (IndaBox Spedizione Pacchi)"/>
    <s v="AAD1127"/>
    <s v="(#AAD112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2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54"/>
    <s v="S004 Spedisci (IndaBox Spedizione Pacchi)"/>
    <s v="AAD1128"/>
    <s v="(#AAD1128)"/>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dato_partenza"/>
    <m/>
    <s v="Privata spedisci.txt"/>
    <s v="#15"/>
    <s v="Axe DevTools Mobile"/>
    <m/>
    <s v="https://docs.deque.com/devtools-mobile/2024.2.14/en/android-edit-text-name#how-to-fix"/>
    <s v="Usa android:hint oppure associa una TextView con android:labelFor."/>
    <n v="1"/>
    <s v="S004 Spedisci (IndaBox Spedizione Pacchi)"/>
    <s v="https://axe-mobile.deque.com/scan?userId=747da6b3-5f03-493b-bc9b-3a10276b7d6b&amp;packageName=com.android.chrome&amp;resultId=019874af-78e9-7578-8033-2095f0f5d834"/>
    <s v="2 - Serious"/>
    <s v="APP INDABOX ANDROID - 11.4.1.2.1 Nome, ruolo, valore - S004 Spedisci (IndaBox Spedizione Pacchi)"/>
    <s v="APP INDABOX ANDROID - 11.4.1.2.1 Nome, ruolo, valore - S004 Spedisci (IndaBox Spedizione Pacchi) (#AAD1128)_x000a_S004 Spedisci (IndaBox Spedizione Pacchi)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dato_partenza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Usa android:hint oppure associa una TextView con android:labelFor._x000a__x000a_File di log (occorrenze rilevate: 1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9"/>
    <m/>
    <m/>
    <s v="5129"/>
    <s v="5129: Gli elementi di input di testo devono avere un nome accessibile disponibile per le tecnologie assistive come TalkBack e Voice Access. [Per saperne di più] (https://docs.deque.com/devtools-mobile/2024.2.14/en/android-edit-text-name)"/>
    <s v="5129: -  con selettore: dato_partenza"/>
    <s v="5129: https://axe-mobile.deque.com/scan?userId=747da6b3-5f03-493b-bc9b-3a10276b7d6b&amp;packageName=com.android.chrome&amp;resultId=019874af-78e9-7578-8033-2095f0f5d834"/>
    <s v="5129: Usa android:hint oppure associa una TextView con android:labelFor."/>
    <m/>
  </r>
  <r>
    <x v="40"/>
    <s v="S004 Spedisci (IndaBox Spedizione Pacchi)"/>
    <s v="AAD1129"/>
    <s v="(#AAD112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2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40"/>
    <s v="S004 Spedisci (IndaBox Spedizione Pacchi)"/>
    <s v="AAD1130"/>
    <s v="(#AAD113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30)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54"/>
    <s v="S004 Spedisci (IndaBox Spedizione Pacchi)"/>
    <s v="AAD1131"/>
    <s v="(#AAD1131)"/>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dato_arrivo"/>
    <m/>
    <s v="Privata spedisci.txt"/>
    <s v="#15"/>
    <s v="Axe DevTools Mobile"/>
    <m/>
    <s v="https://docs.deque.com/devtools-mobile/2024.2.14/en/android-edit-text-name#how-to-fix"/>
    <s v="Usa android:hint oppure associa una TextView con android:labelFor."/>
    <n v="1"/>
    <s v="S004 Spedisci (IndaBox Spedizione Pacchi)"/>
    <s v="https://axe-mobile.deque.com/scan?userId=747da6b3-5f03-493b-bc9b-3a10276b7d6b&amp;packageName=com.android.chrome&amp;resultId=019874af-78e9-7578-8033-2095f0f5d834"/>
    <s v="2 - Serious"/>
    <s v="APP INDABOX ANDROID - 11.4.1.2.1 Nome, ruolo, valore - S004 Spedisci (IndaBox Spedizione Pacchi)"/>
    <s v="APP INDABOX ANDROID - 11.4.1.2.1 Nome, ruolo, valore - S004 Spedisci (IndaBox Spedizione Pacchi) (#AAD1131)_x000a_S004 Spedisci (IndaBox Spedizione Pacchi)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dato_arrivo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Usa android:hint oppure associa una TextView con android:labelFor._x000a__x000a_File di log (occorrenze rilevate: 1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9"/>
    <m/>
    <m/>
    <s v="5129"/>
    <s v="5129: Gli elementi di input di testo devono avere un nome accessibile disponibile per le tecnologie assistive come TalkBack e Voice Access. [Per saperne di più] (https://docs.deque.com/devtools-mobile/2024.2.14/en/android-edit-text-name)"/>
    <s v="5129: -  con selettore: dato_arrivo"/>
    <s v="5129: https://axe-mobile.deque.com/scan?userId=747da6b3-5f03-493b-bc9b-3a10276b7d6b&amp;packageName=com.android.chrome&amp;resultId=019874af-78e9-7578-8033-2095f0f5d834"/>
    <s v="5129: Usa android:hint oppure associa una TextView con android:labelFor."/>
    <m/>
  </r>
  <r>
    <x v="54"/>
    <s v="S004 Spedisci (IndaBox Spedizione Pacchi)"/>
    <s v="AAD1132"/>
    <s v="(#AAD1132)"/>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No ID Available"/>
    <m/>
    <s v="Privata spedisci.txt"/>
    <s v="#15"/>
    <s v="Axe DevTools Mobile"/>
    <m/>
    <s v="https://docs.deque.com/devtools-mobile/2024.2.14/en/android-edit-text-name#how-to-fix"/>
    <s v="Usa android:hint oppure associa una TextView con android:labelFor."/>
    <n v="1254"/>
    <s v="S004 Spedisci (IndaBox Spedizione Pacchi)"/>
    <s v="https://axe-mobile.deque.com/scan?userId=747da6b3-5f03-493b-bc9b-3a10276b7d6b&amp;packageName=com.android.chrome&amp;resultId=019874af-78e9-7578-8033-2095f0f5d834"/>
    <s v="2 - Serious"/>
    <s v="APP INDABOX ANDROID - 11.4.1.2.1 Nome, ruolo, valore - S004 Spedisci (IndaBox Spedizione Pacchi)"/>
    <s v="APP INDABOX ANDROID - 11.4.1.2.1 Nome, ruolo, valore - S004 Spedisci (IndaBox Spedizione Pacchi) (#AAD1132)_x000a_S004 Spedisci (IndaBox Spedizione Pacchi)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Usa android:hint oppure associa una TextView con android:labelFor._x000a__x000a_File di log (occorrenze rilevate: 1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9"/>
    <m/>
    <m/>
    <s v="5129"/>
    <s v="5129: Gli elementi di input di testo devono avere un nome accessibile disponibile per le tecnologie assistive come TalkBack e Voice Access. [Per saperne di più] (https://docs.deque.com/devtools-mobile/2024.2.14/en/android-edit-text-name)"/>
    <s v="5129: -  con selettore: No ID Available"/>
    <s v="5129: https://axe-mobile.deque.com/scan?userId=747da6b3-5f03-493b-bc9b-3a10276b7d6b&amp;packageName=com.android.chrome&amp;resultId=019874af-78e9-7578-8033-2095f0f5d834"/>
    <s v="5129: Usa android:hint oppure associa una TextView con android:labelFor."/>
    <m/>
  </r>
  <r>
    <x v="40"/>
    <s v="S004 Spedisci (IndaBox Spedizione Pacchi)"/>
    <s v="AAD1133"/>
    <s v="(#AAD113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3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39"/>
    <s v="S004 Spedisci (IndaBox Spedizione Pacchi)"/>
    <s v="AAD1134"/>
    <s v="(#AAD113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sci.txt"/>
    <s v="#1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af-78e9-7578-8033-2095f0f5d834"/>
    <s v="2 - Serious"/>
    <s v="APP INDABOX ANDROID - 11.2.5.3.1 Etichetta nel nome - S004 Spedisci (IndaBox Spedizione Pacchi)"/>
    <s v="APP INDABOX ANDROID - 11.2.5.3.1 Etichetta nel nome - S004 Spedisci (IndaBox Spedizione Pacchi) (#AAD1134)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af-78e9-7578-8033-2095f0f5d834"/>
    <s v="5128: Assicurati che contentDescription o labelFor contengano l’etichetta visibile dell’elemento."/>
    <m/>
  </r>
  <r>
    <x v="54"/>
    <s v="S004 Spedisci (IndaBox Spedizione Pacchi)"/>
    <s v="AAD1135"/>
    <s v="(#AAD1135)"/>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No ID Available"/>
    <m/>
    <s v="Privata spedisci.txt"/>
    <s v="#15"/>
    <s v="Axe DevTools Mobile"/>
    <m/>
    <s v="https://docs.deque.com/devtools-mobile/2024.2.14/en/android-edit-text-name#how-to-fix"/>
    <s v="Usa android:hint oppure associa una TextView con android:labelFor."/>
    <n v="1254"/>
    <s v="S004 Spedisci (IndaBox Spedizione Pacchi)"/>
    <s v="https://axe-mobile.deque.com/scan?userId=747da6b3-5f03-493b-bc9b-3a10276b7d6b&amp;packageName=com.android.chrome&amp;resultId=019874af-78e9-7578-8033-2095f0f5d834"/>
    <s v="2 - Serious"/>
    <s v="APP INDABOX ANDROID - 11.4.1.2.1 Nome, ruolo, valore - S004 Spedisci (IndaBox Spedizione Pacchi)"/>
    <s v="APP INDABOX ANDROID - 11.4.1.2.1 Nome, ruolo, valore - S004 Spedisci (IndaBox Spedizione Pacchi) (#AAD1135)_x000a_S004 Spedisci (IndaBox Spedizione Pacchi)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Usa android:hint oppure associa una TextView con android:labelFor._x000a__x000a_File di log (occorrenze rilevate: 1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9"/>
    <m/>
    <m/>
    <s v="5129"/>
    <s v="5129: Gli elementi di input di testo devono avere un nome accessibile disponibile per le tecnologie assistive come TalkBack e Voice Access. [Per saperne di più] (https://docs.deque.com/devtools-mobile/2024.2.14/en/android-edit-text-name)"/>
    <s v="5129: -  con selettore: No ID Available"/>
    <s v="5129: https://axe-mobile.deque.com/scan?userId=747da6b3-5f03-493b-bc9b-3a10276b7d6b&amp;packageName=com.android.chrome&amp;resultId=019874af-78e9-7578-8033-2095f0f5d834"/>
    <s v="5129: Usa android:hint oppure associa una TextView con android:labelFor."/>
    <m/>
  </r>
  <r>
    <x v="40"/>
    <s v="S004 Spedisci (IndaBox Spedizione Pacchi)"/>
    <s v="AAD1136"/>
    <s v="(#AAD113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3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39"/>
    <s v="S004 Spedisci (IndaBox Spedizione Pacchi)"/>
    <s v="AAD1137"/>
    <s v="(#AAD113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sci.txt"/>
    <s v="#1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af-78e9-7578-8033-2095f0f5d834"/>
    <s v="2 - Serious"/>
    <s v="APP INDABOX ANDROID - 11.2.5.3.1 Etichetta nel nome - S004 Spedisci (IndaBox Spedizione Pacchi)"/>
    <s v="APP INDABOX ANDROID - 11.2.5.3.1 Etichetta nel nome - S004 Spedisci (IndaBox Spedizione Pacchi) (#AAD1137)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af-78e9-7578-8033-2095f0f5d834"/>
    <s v="5128: Assicurati che contentDescription o labelFor contengano l’etichetta visibile dell’elemento."/>
    <m/>
  </r>
  <r>
    <x v="54"/>
    <s v="S004 Spedisci (IndaBox Spedizione Pacchi)"/>
    <s v="AAD1138"/>
    <s v="(#AAD1138)"/>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No ID Available"/>
    <m/>
    <s v="Privata spedisci.txt"/>
    <s v="#15"/>
    <s v="Axe DevTools Mobile"/>
    <m/>
    <s v="https://docs.deque.com/devtools-mobile/2024.2.14/en/android-edit-text-name#how-to-fix"/>
    <s v="Usa android:hint oppure associa una TextView con android:labelFor."/>
    <n v="1254"/>
    <s v="S004 Spedisci (IndaBox Spedizione Pacchi)"/>
    <s v="https://axe-mobile.deque.com/scan?userId=747da6b3-5f03-493b-bc9b-3a10276b7d6b&amp;packageName=com.android.chrome&amp;resultId=019874af-78e9-7578-8033-2095f0f5d834"/>
    <s v="2 - Serious"/>
    <s v="APP INDABOX ANDROID - 11.4.1.2.1 Nome, ruolo, valore - S004 Spedisci (IndaBox Spedizione Pacchi)"/>
    <s v="APP INDABOX ANDROID - 11.4.1.2.1 Nome, ruolo, valore - S004 Spedisci (IndaBox Spedizione Pacchi) (#AAD1138)_x000a_S004 Spedisci (IndaBox Spedizione Pacchi)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Usa android:hint oppure associa una TextView con android:labelFor._x000a__x000a_File di log (occorrenze rilevate: 1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9"/>
    <m/>
    <m/>
    <s v="5129"/>
    <s v="5129: Gli elementi di input di testo devono avere un nome accessibile disponibile per le tecnologie assistive come TalkBack e Voice Access. [Per saperne di più] (https://docs.deque.com/devtools-mobile/2024.2.14/en/android-edit-text-name)"/>
    <s v="5129: -  con selettore: No ID Available"/>
    <s v="5129: https://axe-mobile.deque.com/scan?userId=747da6b3-5f03-493b-bc9b-3a10276b7d6b&amp;packageName=com.android.chrome&amp;resultId=019874af-78e9-7578-8033-2095f0f5d834"/>
    <s v="5129: Usa android:hint oppure associa una TextView con android:labelFor."/>
    <m/>
  </r>
  <r>
    <x v="40"/>
    <s v="S004 Spedisci (IndaBox Spedizione Pacchi)"/>
    <s v="AAD1139"/>
    <s v="(#AAD113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3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39"/>
    <s v="S004 Spedisci (IndaBox Spedizione Pacchi)"/>
    <s v="AAD1140"/>
    <s v="(#AAD114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sci.txt"/>
    <s v="#1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af-78e9-7578-8033-2095f0f5d834"/>
    <s v="2 - Serious"/>
    <s v="APP INDABOX ANDROID - 11.2.5.3.1 Etichetta nel nome - S004 Spedisci (IndaBox Spedizione Pacchi)"/>
    <s v="APP INDABOX ANDROID - 11.2.5.3.1 Etichetta nel nome - S004 Spedisci (IndaBox Spedizione Pacchi) (#AAD1140)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af-78e9-7578-8033-2095f0f5d834"/>
    <s v="5128: Assicurati che contentDescription o labelFor contengano l’etichetta visibile dell’elemento."/>
    <m/>
  </r>
  <r>
    <x v="54"/>
    <s v="S004 Spedisci (IndaBox Spedizione Pacchi)"/>
    <s v="AAD1141"/>
    <s v="(#AAD1141)"/>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No ID Available"/>
    <m/>
    <s v="Privata spedisci.txt"/>
    <s v="#15"/>
    <s v="Axe DevTools Mobile"/>
    <m/>
    <s v="https://docs.deque.com/devtools-mobile/2024.2.14/en/android-edit-text-name#how-to-fix"/>
    <s v="Usa android:hint oppure associa una TextView con android:labelFor."/>
    <n v="1254"/>
    <s v="S004 Spedisci (IndaBox Spedizione Pacchi)"/>
    <s v="https://axe-mobile.deque.com/scan?userId=747da6b3-5f03-493b-bc9b-3a10276b7d6b&amp;packageName=com.android.chrome&amp;resultId=019874af-78e9-7578-8033-2095f0f5d834"/>
    <s v="2 - Serious"/>
    <s v="APP INDABOX ANDROID - 11.4.1.2.1 Nome, ruolo, valore - S004 Spedisci (IndaBox Spedizione Pacchi)"/>
    <s v="APP INDABOX ANDROID - 11.4.1.2.1 Nome, ruolo, valore - S004 Spedisci (IndaBox Spedizione Pacchi) (#AAD1141)_x000a_S004 Spedisci (IndaBox Spedizione Pacchi)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Usa android:hint oppure associa una TextView con android:labelFor._x000a__x000a_File di log (occorrenze rilevate: 1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9"/>
    <m/>
    <m/>
    <s v="5129"/>
    <s v="5129: Gli elementi di input di testo devono avere un nome accessibile disponibile per le tecnologie assistive come TalkBack e Voice Access. [Per saperne di più] (https://docs.deque.com/devtools-mobile/2024.2.14/en/android-edit-text-name)"/>
    <s v="5129: -  con selettore: No ID Available"/>
    <s v="5129: https://axe-mobile.deque.com/scan?userId=747da6b3-5f03-493b-bc9b-3a10276b7d6b&amp;packageName=com.android.chrome&amp;resultId=019874af-78e9-7578-8033-2095f0f5d834"/>
    <s v="5129: Usa android:hint oppure associa una TextView con android:labelFor."/>
    <m/>
  </r>
  <r>
    <x v="40"/>
    <s v="S004 Spedisci (IndaBox Spedizione Pacchi)"/>
    <s v="AAD1142"/>
    <s v="(#AAD114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4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39"/>
    <s v="S004 Spedisci (IndaBox Spedizione Pacchi)"/>
    <s v="AAD1143"/>
    <s v="(#AAD114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sci.txt"/>
    <s v="#1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af-78e9-7578-8033-2095f0f5d834"/>
    <s v="2 - Serious"/>
    <s v="APP INDABOX ANDROID - 11.2.5.3.1 Etichetta nel nome - S004 Spedisci (IndaBox Spedizione Pacchi)"/>
    <s v="APP INDABOX ANDROID - 11.2.5.3.1 Etichetta nel nome - S004 Spedisci (IndaBox Spedizione Pacchi) (#AAD1143)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af-78e9-7578-8033-2095f0f5d834"/>
    <s v="5128: Assicurati che contentDescription o labelFor contengano l’etichetta visibile dell’elemento."/>
    <m/>
  </r>
  <r>
    <x v="54"/>
    <s v="S004 Spedisci (IndaBox Spedizione Pacchi)"/>
    <s v="AAD1144"/>
    <s v="(#AAD1144)"/>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No ID Available"/>
    <m/>
    <s v="Privata spedisci.txt"/>
    <s v="#15"/>
    <s v="Axe DevTools Mobile"/>
    <m/>
    <s v="https://docs.deque.com/devtools-mobile/2024.2.14/en/android-edit-text-name#how-to-fix"/>
    <s v="Usa android:hint oppure associa una TextView con android:labelFor."/>
    <n v="1254"/>
    <s v="S004 Spedisci (IndaBox Spedizione Pacchi)"/>
    <s v="https://axe-mobile.deque.com/scan?userId=747da6b3-5f03-493b-bc9b-3a10276b7d6b&amp;packageName=com.android.chrome&amp;resultId=019874af-78e9-7578-8033-2095f0f5d834"/>
    <s v="2 - Serious"/>
    <s v="APP INDABOX ANDROID - 11.4.1.2.1 Nome, ruolo, valore - S004 Spedisci (IndaBox Spedizione Pacchi)"/>
    <s v="APP INDABOX ANDROID - 11.4.1.2.1 Nome, ruolo, valore - S004 Spedisci (IndaBox Spedizione Pacchi) (#AAD1144)_x000a_S004 Spedisci (IndaBox Spedizione Pacchi)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Usa android:hint oppure associa una TextView con android:labelFor._x000a__x000a_File di log (occorrenze rilevate: 1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9"/>
    <m/>
    <m/>
    <s v="5129"/>
    <s v="5129: Gli elementi di input di testo devono avere un nome accessibile disponibile per le tecnologie assistive come TalkBack e Voice Access. [Per saperne di più] (https://docs.deque.com/devtools-mobile/2024.2.14/en/android-edit-text-name)"/>
    <s v="5129: -  con selettore: No ID Available"/>
    <s v="5129: https://axe-mobile.deque.com/scan?userId=747da6b3-5f03-493b-bc9b-3a10276b7d6b&amp;packageName=com.android.chrome&amp;resultId=019874af-78e9-7578-8033-2095f0f5d834"/>
    <s v="5129: Usa android:hint oppure associa una TextView con android:labelFor."/>
    <m/>
  </r>
  <r>
    <x v="40"/>
    <s v="S004 Spedisci (IndaBox Spedizione Pacchi)"/>
    <s v="AAD1145"/>
    <s v="(#AAD114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sci.txt"/>
    <s v="#1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af-78e9-7578-8033-2095f0f5d834"/>
    <s v="1 - Critical"/>
    <s v="APP INDABOX ANDROID - 11.1.3.2.1 Sequenza significativa - S004 Spedisci (IndaBox Spedizione Pacchi)"/>
    <s v="APP INDABOX ANDROID - 11.1.3.2.1 Sequenza significativa - S004 Spedisci (IndaBox Spedizione Pacchi) (#AAD114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f-78e9-7578-8033-2095f0f5d834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af-78e9-7578-8033-2095f0f5d834"/>
    <s v="5124: Rimuovi android:focusable=&quot;true&quot; dal testo statico non interattivo."/>
    <m/>
  </r>
  <r>
    <x v="38"/>
    <s v="S004 Spedisci (IndaBox Spedizione Pacchi)"/>
    <s v="AAD1146"/>
    <s v="(#AAD1146)"/>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spedizione 2.txt"/>
    <s v="#16"/>
    <s v="Axe DevTools Mobile"/>
    <m/>
    <s v="https://docs.deque.com/devtools-mobile/2024.2.14/en/android-screen-orientation#how-to-fix"/>
    <s v="Rimuovi android:screenOrientation=&quot;portrait&quot; per supportare sia landscape che portrait, salvo che non sia un requisito."/>
    <n v="1254"/>
    <s v="S004 Spedisci (IndaBox Spedizione Pacchi)"/>
    <s v="https://axe-mobile.deque.com/scan?userId=747da6b3-5f03-493b-bc9b-3a10276b7d6b&amp;packageName=com.android.chrome&amp;resultId=019874b0-26bf-74d7-b1d1-202d46e7b2ee"/>
    <s v="2 - Serious"/>
    <s v="APP INDABOX ANDROID - 11.1.3.4.1 Orientamento - S004 Spedisci (IndaBox Spedizione Pacchi)"/>
    <s v="APP INDABOX ANDROID - 11.1.3.4.1 Orientamento - S004 Spedisci (IndaBox Spedizione Pacchi) (#AAD1146)_x000a_S004 Spedisci (IndaBox Spedizione Pacch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26bf-74d7-b1d1-202d46e7b2ee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5"/>
    <m/>
    <m/>
    <s v="5125"/>
    <s v="5125: Le visualizzazioni devono essere conformi all'orientamento di visualizzazione preferito dall'utente. [Per saperne di più] (https://docs.deque.com/devtools-mobile/2024.2.14/en/android-screen-orientation)"/>
    <s v="5125: -  con selettore: No ID Available"/>
    <s v="5125: https://axe-mobile.deque.com/scan?userId=747da6b3-5f03-493b-bc9b-3a10276b7d6b&amp;packageName=com.android.chrome&amp;resultId=019874b0-26bf-74d7-b1d1-202d46e7b2ee"/>
    <s v="5125: Rimuovi android:screenOrientation=&quot;portrait&quot; per supportare sia landscape che portrait, salvo che non sia un requisito."/>
    <m/>
  </r>
  <r>
    <x v="39"/>
    <s v="S004 Spedisci (IndaBox Spedizione Pacchi)"/>
    <s v="AAD1147"/>
    <s v="(#AAD1147)"/>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spedizione 2.txt"/>
    <s v="#16"/>
    <s v="Axe DevTools Mobile"/>
    <m/>
    <s v="https://docs.deque.com/devtools-mobile/2024.2.14/en/android-label-in-name#how-to-fix"/>
    <s v="Assicurati che contentDescription o labelFor contengano l’etichetta visibile dell’elemento."/>
    <n v="42"/>
    <s v="S004 Spedisci (IndaBox Spedizione Pacchi)"/>
    <s v="https://axe-mobile.deque.com/scan?userId=747da6b3-5f03-493b-bc9b-3a10276b7d6b&amp;packageName=com.android.chrome&amp;resultId=019874b0-26bf-74d7-b1d1-202d46e7b2ee"/>
    <s v="2 - Serious"/>
    <s v="APP INDABOX ANDROID - 11.2.5.3.1 Etichetta nel nome - S004 Spedisci (IndaBox Spedizione Pacchi)"/>
    <s v="APP INDABOX ANDROID - 11.2.5.3.1 Etichetta nel nome - S004 Spedisci (IndaBox Spedizione Pacchi) (#AAD1147)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0-26bf-74d7-b1d1-202d46e7b2ee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logo"/>
    <s v="5128: https://axe-mobile.deque.com/scan?userId=747da6b3-5f03-493b-bc9b-3a10276b7d6b&amp;packageName=com.android.chrome&amp;resultId=019874b0-26bf-74d7-b1d1-202d46e7b2ee"/>
    <s v="5128: Assicurati che contentDescription o labelFor contengano l’etichetta visibile dell’elemento."/>
    <m/>
  </r>
  <r>
    <x v="40"/>
    <s v="S004 Spedisci (IndaBox Spedizione Pacchi)"/>
    <s v="AAD1148"/>
    <s v="(#AAD114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2.txt"/>
    <s v="#16"/>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26bf-74d7-b1d1-202d46e7b2ee"/>
    <s v="1 - Critical"/>
    <s v="APP INDABOX ANDROID - 11.1.3.2.1 Sequenza significativa - S004 Spedisci (IndaBox Spedizione Pacchi)"/>
    <s v="APP INDABOX ANDROID - 11.1.3.2.1 Sequenza significativa - S004 Spedisci (IndaBox Spedizione Pacchi) (#AAD114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26bf-74d7-b1d1-202d46e7b2ee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26bf-74d7-b1d1-202d46e7b2ee"/>
    <s v="5124: Rimuovi android:focusable=&quot;true&quot; dal testo statico non interattivo."/>
    <m/>
  </r>
  <r>
    <x v="40"/>
    <s v="S004 Spedisci (IndaBox Spedizione Pacchi)"/>
    <s v="AAD1149"/>
    <s v="(#AAD114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2.txt"/>
    <s v="#16"/>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26bf-74d7-b1d1-202d46e7b2ee"/>
    <s v="1 - Critical"/>
    <s v="APP INDABOX ANDROID - 11.1.3.2.1 Sequenza significativa - S004 Spedisci (IndaBox Spedizione Pacchi)"/>
    <s v="APP INDABOX ANDROID - 11.1.3.2.1 Sequenza significativa - S004 Spedisci (IndaBox Spedizione Pacchi) (#AAD114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26bf-74d7-b1d1-202d46e7b2ee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26bf-74d7-b1d1-202d46e7b2ee"/>
    <s v="5124: Rimuovi android:focusable=&quot;true&quot; dal testo statico non interattivo."/>
    <m/>
  </r>
  <r>
    <x v="40"/>
    <s v="S004 Spedisci (IndaBox Spedizione Pacchi)"/>
    <s v="AAD1150"/>
    <s v="(#AAD115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2.txt"/>
    <s v="#16"/>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26bf-74d7-b1d1-202d46e7b2ee"/>
    <s v="1 - Critical"/>
    <s v="APP INDABOX ANDROID - 11.1.3.2.1 Sequenza significativa - S004 Spedisci (IndaBox Spedizione Pacchi)"/>
    <s v="APP INDABOX ANDROID - 11.1.3.2.1 Sequenza significativa - S004 Spedisci (IndaBox Spedizione Pacchi) (#AAD1150)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26bf-74d7-b1d1-202d46e7b2ee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26bf-74d7-b1d1-202d46e7b2ee"/>
    <s v="5124: Rimuovi android:focusable=&quot;true&quot; dal testo statico non interattivo."/>
    <m/>
  </r>
  <r>
    <x v="40"/>
    <s v="S004 Spedisci (IndaBox Spedizione Pacchi)"/>
    <s v="AAD1151"/>
    <s v="(#AAD115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2.txt"/>
    <s v="#16"/>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26bf-74d7-b1d1-202d46e7b2ee"/>
    <s v="1 - Critical"/>
    <s v="APP INDABOX ANDROID - 11.1.3.2.1 Sequenza significativa - S004 Spedisci (IndaBox Spedizione Pacchi)"/>
    <s v="APP INDABOX ANDROID - 11.1.3.2.1 Sequenza significativa - S004 Spedisci (IndaBox Spedizione Pacchi) (#AAD115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26bf-74d7-b1d1-202d46e7b2ee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26bf-74d7-b1d1-202d46e7b2ee"/>
    <s v="5124: Rimuovi android:focusable=&quot;true&quot; dal testo statico non interattivo."/>
    <m/>
  </r>
  <r>
    <x v="40"/>
    <s v="S004 Spedisci (IndaBox Spedizione Pacchi)"/>
    <s v="AAD1152"/>
    <s v="(#AAD115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2.txt"/>
    <s v="#16"/>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26bf-74d7-b1d1-202d46e7b2ee"/>
    <s v="1 - Critical"/>
    <s v="APP INDABOX ANDROID - 11.1.3.2.1 Sequenza significativa - S004 Spedisci (IndaBox Spedizione Pacchi)"/>
    <s v="APP INDABOX ANDROID - 11.1.3.2.1 Sequenza significativa - S004 Spedisci (IndaBox Spedizione Pacchi) (#AAD115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26bf-74d7-b1d1-202d46e7b2ee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26bf-74d7-b1d1-202d46e7b2ee"/>
    <s v="5124: Rimuovi android:focusable=&quot;true&quot; dal testo statico non interattivo."/>
    <m/>
  </r>
  <r>
    <x v="40"/>
    <s v="S004 Spedisci (IndaBox Spedizione Pacchi)"/>
    <s v="AAD1153"/>
    <s v="(#AAD115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2.txt"/>
    <s v="#16"/>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26bf-74d7-b1d1-202d46e7b2ee"/>
    <s v="1 - Critical"/>
    <s v="APP INDABOX ANDROID - 11.1.3.2.1 Sequenza significativa - S004 Spedisci (IndaBox Spedizione Pacchi)"/>
    <s v="APP INDABOX ANDROID - 11.1.3.2.1 Sequenza significativa - S004 Spedisci (IndaBox Spedizione Pacchi) (#AAD115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26bf-74d7-b1d1-202d46e7b2ee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26bf-74d7-b1d1-202d46e7b2ee"/>
    <s v="5124: Rimuovi android:focusable=&quot;true&quot; dal testo statico non interattivo."/>
    <m/>
  </r>
  <r>
    <x v="40"/>
    <s v="S004 Spedisci (IndaBox Spedizione Pacchi)"/>
    <s v="AAD1154"/>
    <s v="(#AAD115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2.txt"/>
    <s v="#16"/>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26bf-74d7-b1d1-202d46e7b2ee"/>
    <s v="1 - Critical"/>
    <s v="APP INDABOX ANDROID - 11.1.3.2.1 Sequenza significativa - S004 Spedisci (IndaBox Spedizione Pacchi)"/>
    <s v="APP INDABOX ANDROID - 11.1.3.2.1 Sequenza significativa - S004 Spedisci (IndaBox Spedizione Pacchi) (#AAD1154)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26bf-74d7-b1d1-202d46e7b2ee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26bf-74d7-b1d1-202d46e7b2ee"/>
    <s v="5124: Rimuovi android:focusable=&quot;true&quot; dal testo statico non interattivo."/>
    <m/>
  </r>
  <r>
    <x v="40"/>
    <s v="S004 Spedisci (IndaBox Spedizione Pacchi)"/>
    <s v="AAD1155"/>
    <s v="(#AAD115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2.txt"/>
    <s v="#16"/>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26bf-74d7-b1d1-202d46e7b2ee"/>
    <s v="1 - Critical"/>
    <s v="APP INDABOX ANDROID - 11.1.3.2.1 Sequenza significativa - S004 Spedisci (IndaBox Spedizione Pacchi)"/>
    <s v="APP INDABOX ANDROID - 11.1.3.2.1 Sequenza significativa - S004 Spedisci (IndaBox Spedizione Pacchi) (#AAD115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26bf-74d7-b1d1-202d46e7b2ee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26bf-74d7-b1d1-202d46e7b2ee"/>
    <s v="5124: Rimuovi android:focusable=&quot;true&quot; dal testo statico non interattivo."/>
    <m/>
  </r>
  <r>
    <x v="40"/>
    <s v="S004 Spedisci (IndaBox Spedizione Pacchi)"/>
    <s v="AAD1156"/>
    <s v="(#AAD115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2.txt"/>
    <s v="#16"/>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26bf-74d7-b1d1-202d46e7b2ee"/>
    <s v="1 - Critical"/>
    <s v="APP INDABOX ANDROID - 11.1.3.2.1 Sequenza significativa - S004 Spedisci (IndaBox Spedizione Pacchi)"/>
    <s v="APP INDABOX ANDROID - 11.1.3.2.1 Sequenza significativa - S004 Spedisci (IndaBox Spedizione Pacchi) (#AAD115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26bf-74d7-b1d1-202d46e7b2ee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26bf-74d7-b1d1-202d46e7b2ee"/>
    <s v="5124: Rimuovi android:focusable=&quot;true&quot; dal testo statico non interattivo."/>
    <m/>
  </r>
  <r>
    <x v="38"/>
    <s v="S004 Spedisci (IndaBox Spedizione Pacchi)"/>
    <s v="AAD1157"/>
    <s v="(#AAD1157)"/>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spedizione 3.txt"/>
    <s v="#17"/>
    <s v="Axe DevTools Mobile"/>
    <m/>
    <s v="https://docs.deque.com/devtools-mobile/2024.2.14/en/android-screen-orientation#how-to-fix"/>
    <s v="Rimuovi android:screenOrientation=&quot;portrait&quot; per supportare sia landscape che portrait, salvo che non sia un requisito."/>
    <n v="1254"/>
    <s v="S004 Spedisci (IndaBox Spedizione Pacchi)"/>
    <s v="https://axe-mobile.deque.com/scan?userId=747da6b3-5f03-493b-bc9b-3a10276b7d6b&amp;packageName=com.android.chrome&amp;resultId=019874b0-e8d1-72f2-875b-8e9551da1adc"/>
    <s v="2 - Serious"/>
    <s v="APP INDABOX ANDROID - 11.1.3.4.1 Orientamento - S004 Spedisci (IndaBox Spedizione Pacchi)"/>
    <s v="APP INDABOX ANDROID - 11.1.3.4.1 Orientamento - S004 Spedisci (IndaBox Spedizione Pacchi) (#AAD1157)_x000a_S004 Spedisci (IndaBox Spedizione Pacch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5"/>
    <m/>
    <m/>
    <s v="5125"/>
    <s v="5125: Le visualizzazioni devono essere conformi all'orientamento di visualizzazione preferito dall'utente. [Per saperne di più] (https://docs.deque.com/devtools-mobile/2024.2.14/en/android-screen-orientation)"/>
    <s v="5125: -  con selettore: No ID Available"/>
    <s v="5125: https://axe-mobile.deque.com/scan?userId=747da6b3-5f03-493b-bc9b-3a10276b7d6b&amp;packageName=com.android.chrome&amp;resultId=019874b0-e8d1-72f2-875b-8e9551da1adc"/>
    <s v="5125: Rimuovi android:screenOrientation=&quot;portrait&quot; per supportare sia landscape che portrait, salvo che non sia un requisito."/>
    <m/>
  </r>
  <r>
    <x v="39"/>
    <s v="S004 Spedisci (IndaBox Spedizione Pacchi)"/>
    <s v="AAD1158"/>
    <s v="(#AAD1158)"/>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spedizione 3.txt"/>
    <s v="#17"/>
    <s v="Axe DevTools Mobile"/>
    <m/>
    <s v="https://docs.deque.com/devtools-mobile/2024.2.14/en/android-label-in-name#how-to-fix"/>
    <s v="Assicurati che contentDescription o labelFor contengano l’etichetta visibile dell’elemento."/>
    <n v="42"/>
    <s v="S004 Spedisci (IndaBox Spedizione Pacchi)"/>
    <s v="https://axe-mobile.deque.com/scan?userId=747da6b3-5f03-493b-bc9b-3a10276b7d6b&amp;packageName=com.android.chrome&amp;resultId=019874b0-e8d1-72f2-875b-8e9551da1adc"/>
    <s v="2 - Serious"/>
    <s v="APP INDABOX ANDROID - 11.2.5.3.1 Etichetta nel nome - S004 Spedisci (IndaBox Spedizione Pacchi)"/>
    <s v="APP INDABOX ANDROID - 11.2.5.3.1 Etichetta nel nome - S004 Spedisci (IndaBox Spedizione Pacchi) (#AAD1158)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logo"/>
    <s v="5128: https://axe-mobile.deque.com/scan?userId=747da6b3-5f03-493b-bc9b-3a10276b7d6b&amp;packageName=com.android.chrome&amp;resultId=019874b0-e8d1-72f2-875b-8e9551da1adc"/>
    <s v="5128: Assicurati che contentDescription o labelFor contengano l’etichetta visibile dell’elemento."/>
    <m/>
  </r>
  <r>
    <x v="40"/>
    <s v="S004 Spedisci (IndaBox Spedizione Pacchi)"/>
    <s v="AAD1159"/>
    <s v="(#AAD115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5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39"/>
    <s v="S004 Spedisci (IndaBox Spedizione Pacchi)"/>
    <s v="AAD1160"/>
    <s v="(#AAD116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zione 3.txt"/>
    <s v="#17"/>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b0-e8d1-72f2-875b-8e9551da1adc"/>
    <s v="2 - Serious"/>
    <s v="APP INDABOX ANDROID - 11.2.5.3.1 Etichetta nel nome - S004 Spedisci (IndaBox Spedizione Pacchi)"/>
    <s v="APP INDABOX ANDROID - 11.2.5.3.1 Etichetta nel nome - S004 Spedisci (IndaBox Spedizione Pacchi) (#AAD1160)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b0-e8d1-72f2-875b-8e9551da1adc"/>
    <s v="5128: Assicurati che contentDescription o labelFor contengano l’etichetta visibile dell’elemento."/>
    <m/>
  </r>
  <r>
    <x v="55"/>
    <s v="S004 Spedisci (IndaBox Spedizione Pacchi)"/>
    <s v="AAD1161"/>
    <s v="(#AAD1161)"/>
    <s v="Android"/>
    <s v="AAA"/>
    <s v="2.5.5"/>
    <s v="11.2.5.5.1"/>
    <s v="3 - Moderate"/>
    <s v="Blind;Low Vision;Mobility"/>
    <s v="TouchSizeWcag"/>
    <s v="Tutti i controlli attivi devono avere un'area visiva e toccabile di almeno 44 dp per 44 dp. [Per saperne di più] (https://docs.deque.com/devtools-mobile/2024.2.14/en/android-touch-target-size)"/>
    <s v="data_pickup"/>
    <m/>
    <s v="Privata spedizione 3.txt"/>
    <s v="#17"/>
    <s v="Axe DevTools Mobile"/>
    <m/>
    <s v="https://docs.deque.com/devtools-mobile/2024.2.14/en/android-touch-target-size#how-to-fix"/>
    <s v="Estendi il padding o usa un contenitore cliccabile più grande per rispettare la dimensione minima."/>
    <n v="2"/>
    <s v="S004 Spedisci (IndaBox Spedizione Pacchi)"/>
    <s v="https://axe-mobile.deque.com/scan?userId=747da6b3-5f03-493b-bc9b-3a10276b7d6b&amp;packageName=com.android.chrome&amp;resultId=019874b0-e8d1-72f2-875b-8e9551da1adc"/>
    <s v="3 - Moderate"/>
    <s v="APP INDABOX ANDROID - 11.2.5.5.1 Dimensione dell'obiettivo (avanzato) - S004 Spedisci (IndaBox Spedizione Pacchi)"/>
    <s v="APP INDABOX ANDROID - 11.2.5.5.1 Dimensione dell'obiettivo (avanzato) - S004 Spedisci (IndaBox Spedizione Pacchi) (#AAD1161)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data_pickup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4"/>
    <s v="S004 Spedisci (IndaBox Spedizione Pacchi)"/>
    <s v="AAD1162"/>
    <s v="(#AAD1162)"/>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data_pickup"/>
    <m/>
    <s v="Privata spedizione 3.txt"/>
    <s v="#17"/>
    <s v="Axe DevTools Mobile"/>
    <m/>
    <s v="https://docs.deque.com/devtools-mobile/2024.2.14/en/android-edit-text-name#how-to-fix"/>
    <s v="Usa android:hint oppure associa una TextView con android:labelFor."/>
    <n v="2"/>
    <s v="S004 Spedisci (IndaBox Spedizione Pacchi)"/>
    <s v="https://axe-mobile.deque.com/scan?userId=747da6b3-5f03-493b-bc9b-3a10276b7d6b&amp;packageName=com.android.chrome&amp;resultId=019874b0-e8d1-72f2-875b-8e9551da1adc"/>
    <s v="2 - Serious"/>
    <s v="APP INDABOX ANDROID - 11.4.1.2.1 Nome, ruolo, valore - S004 Spedisci (IndaBox Spedizione Pacchi)"/>
    <s v="APP INDABOX ANDROID - 11.4.1.2.1 Nome, ruolo, valore - S004 Spedisci (IndaBox Spedizione Pacchi) (#AAD1162)_x000a_S004 Spedisci (IndaBox Spedizione Pacchi)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data_pickup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Usa android:hint oppure associa una TextView con android:labelFor._x000a__x000a_File di log (occorrenze rilevate: 1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9"/>
    <m/>
    <m/>
    <s v="5129"/>
    <s v="5129: Gli elementi di input di testo devono avere un nome accessibile disponibile per le tecnologie assistive come TalkBack e Voice Access. [Per saperne di più] (https://docs.deque.com/devtools-mobile/2024.2.14/en/android-edit-text-name)"/>
    <s v="5129: -  con selettore: data_pickup"/>
    <s v="5129: https://axe-mobile.deque.com/scan?userId=747da6b3-5f03-493b-bc9b-3a10276b7d6b&amp;packageName=com.android.chrome&amp;resultId=019874b0-e8d1-72f2-875b-8e9551da1adc"/>
    <s v="5129: Usa android:hint oppure associa una TextView con android:labelFor."/>
    <m/>
  </r>
  <r>
    <x v="39"/>
    <s v="S004 Spedisci (IndaBox Spedizione Pacchi)"/>
    <s v="AAD1163"/>
    <s v="(#AAD116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zione 3.txt"/>
    <s v="#17"/>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b0-e8d1-72f2-875b-8e9551da1adc"/>
    <s v="2 - Serious"/>
    <s v="APP INDABOX ANDROID - 11.2.5.3.1 Etichetta nel nome - S004 Spedisci (IndaBox Spedizione Pacchi)"/>
    <s v="APP INDABOX ANDROID - 11.2.5.3.1 Etichetta nel nome - S004 Spedisci (IndaBox Spedizione Pacchi) (#AAD1163)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b0-e8d1-72f2-875b-8e9551da1adc"/>
    <s v="5128: Assicurati che contentDescription o labelFor contengano l’etichetta visibile dell’elemento."/>
    <m/>
  </r>
  <r>
    <x v="39"/>
    <s v="S004 Spedisci (IndaBox Spedizione Pacchi)"/>
    <s v="AAD1164"/>
    <s v="(#AAD116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zione 3.txt"/>
    <s v="#17"/>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b0-e8d1-72f2-875b-8e9551da1adc"/>
    <s v="2 - Serious"/>
    <s v="APP INDABOX ANDROID - 11.2.5.3.1 Etichetta nel nome - S004 Spedisci (IndaBox Spedizione Pacchi)"/>
    <s v="APP INDABOX ANDROID - 11.2.5.3.1 Etichetta nel nome - S004 Spedisci (IndaBox Spedizione Pacchi) (#AAD1164)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b0-e8d1-72f2-875b-8e9551da1adc"/>
    <s v="5128: Assicurati che contentDescription o labelFor contengano l’etichetta visibile dell’elemento."/>
    <m/>
  </r>
  <r>
    <x v="40"/>
    <s v="S004 Spedisci (IndaBox Spedizione Pacchi)"/>
    <s v="AAD1165"/>
    <s v="(#AAD116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6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40"/>
    <s v="S004 Spedisci (IndaBox Spedizione Pacchi)"/>
    <s v="AAD1166"/>
    <s v="(#AAD116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6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39"/>
    <s v="S004 Spedisci (IndaBox Spedizione Pacchi)"/>
    <s v="AAD1167"/>
    <s v="(#AAD1167)"/>
    <s v="Android"/>
    <s v="A"/>
    <s v="2.5.3"/>
    <s v="11.2.5.3.1"/>
    <s v="2 - Serious"/>
    <s v="Blind;Deafblind;Mobility"/>
    <s v="LabelInName"/>
    <s v="Una vista focalizzabile accessibile deve garantire che il nome sia incluso nell'etichetta visibile. [Per saperne di più] (https://docs.deque.com/devtools-mobile/2024.2.14/en/android-label-in-name)"/>
    <s v="open_pdr_map_1"/>
    <m/>
    <s v="Privata spedizione 3.txt"/>
    <s v="#17"/>
    <s v="Axe DevTools Mobile"/>
    <m/>
    <s v="https://docs.deque.com/devtools-mobile/2024.2.14/en/android-label-in-name#how-to-fix"/>
    <s v="Assicurati che contentDescription o labelFor contengano l’etichetta visibile dell’elemento."/>
    <n v="1"/>
    <s v="S004 Spedisci (IndaBox Spedizione Pacchi)"/>
    <s v="https://axe-mobile.deque.com/scan?userId=747da6b3-5f03-493b-bc9b-3a10276b7d6b&amp;packageName=com.android.chrome&amp;resultId=019874b0-e8d1-72f2-875b-8e9551da1adc"/>
    <s v="2 - Serious"/>
    <s v="APP INDABOX ANDROID - 11.2.5.3.1 Etichetta nel nome - S004 Spedisci (IndaBox Spedizione Pacchi)"/>
    <s v="APP INDABOX ANDROID - 11.2.5.3.1 Etichetta nel nome - S004 Spedisci (IndaBox Spedizione Pacchi) (#AAD1167)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open_pdr_map_1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open_pdr_map_1"/>
    <s v="5128: https://axe-mobile.deque.com/scan?userId=747da6b3-5f03-493b-bc9b-3a10276b7d6b&amp;packageName=com.android.chrome&amp;resultId=019874b0-e8d1-72f2-875b-8e9551da1adc"/>
    <s v="5128: Assicurati che contentDescription o labelFor contengano l’etichetta visibile dell’elemento."/>
    <m/>
  </r>
  <r>
    <x v="40"/>
    <s v="S004 Spedisci (IndaBox Spedizione Pacchi)"/>
    <s v="AAD1168"/>
    <s v="(#AAD116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6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40"/>
    <s v="S004 Spedisci (IndaBox Spedizione Pacchi)"/>
    <s v="AAD1169"/>
    <s v="(#AAD116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6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39"/>
    <s v="S004 Spedisci (IndaBox Spedizione Pacchi)"/>
    <s v="AAD1170"/>
    <s v="(#AAD1170)"/>
    <s v="Android"/>
    <s v="A"/>
    <s v="2.5.3"/>
    <s v="11.2.5.3.1"/>
    <s v="2 - Serious"/>
    <s v="Blind;Deafblind;Mobility"/>
    <s v="LabelInName"/>
    <s v="Una vista focalizzabile accessibile deve garantire che il nome sia incluso nell'etichetta visibile. [Per saperne di più] (https://docs.deque.com/devtools-mobile/2024.2.14/en/android-label-in-name)"/>
    <s v="normal_address"/>
    <m/>
    <s v="Privata spedizione 3.txt"/>
    <s v="#17"/>
    <s v="Axe DevTools Mobile"/>
    <m/>
    <s v="https://docs.deque.com/devtools-mobile/2024.2.14/en/android-label-in-name#how-to-fix"/>
    <s v="Assicurati che contentDescription o labelFor contengano l’etichetta visibile dell’elemento."/>
    <n v="1"/>
    <s v="S004 Spedisci (IndaBox Spedizione Pacchi)"/>
    <s v="https://axe-mobile.deque.com/scan?userId=747da6b3-5f03-493b-bc9b-3a10276b7d6b&amp;packageName=com.android.chrome&amp;resultId=019874b0-e8d1-72f2-875b-8e9551da1adc"/>
    <s v="2 - Serious"/>
    <s v="APP INDABOX ANDROID - 11.2.5.3.1 Etichetta nel nome - S004 Spedisci (IndaBox Spedizione Pacchi)"/>
    <s v="APP INDABOX ANDROID - 11.2.5.3.1 Etichetta nel nome - S004 Spedisci (IndaBox Spedizione Pacchi) (#AAD1170)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rmal_address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rmal_address"/>
    <s v="5128: https://axe-mobile.deque.com/scan?userId=747da6b3-5f03-493b-bc9b-3a10276b7d6b&amp;packageName=com.android.chrome&amp;resultId=019874b0-e8d1-72f2-875b-8e9551da1adc"/>
    <s v="5128: Assicurati che contentDescription o labelFor contengano l’etichetta visibile dell’elemento."/>
    <m/>
  </r>
  <r>
    <x v="40"/>
    <s v="S004 Spedisci (IndaBox Spedizione Pacchi)"/>
    <s v="AAD1171"/>
    <s v="(#AAD117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7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40"/>
    <s v="S004 Spedisci (IndaBox Spedizione Pacchi)"/>
    <s v="AAD1172"/>
    <s v="(#AAD117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7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40"/>
    <s v="S004 Spedisci (IndaBox Spedizione Pacchi)"/>
    <s v="AAD1173"/>
    <s v="(#AAD117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7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39"/>
    <s v="S004 Spedisci (IndaBox Spedizione Pacchi)"/>
    <s v="AAD1174"/>
    <s v="(#AAD117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zione 3.txt"/>
    <s v="#17"/>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b0-e8d1-72f2-875b-8e9551da1adc"/>
    <s v="2 - Serious"/>
    <s v="APP INDABOX ANDROID - 11.2.5.3.1 Etichetta nel nome - S004 Spedisci (IndaBox Spedizione Pacchi)"/>
    <s v="APP INDABOX ANDROID - 11.2.5.3.1 Etichetta nel nome - S004 Spedisci (IndaBox Spedizione Pacchi) (#AAD1174)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b0-e8d1-72f2-875b-8e9551da1adc"/>
    <s v="5128: Assicurati che contentDescription o labelFor contengano l’etichetta visibile dell’elemento."/>
    <m/>
  </r>
  <r>
    <x v="55"/>
    <s v="S004 Spedisci (IndaBox Spedizione Pacchi)"/>
    <s v="AAD1175"/>
    <s v="(#AAD1175)"/>
    <s v="Android"/>
    <s v="AAA"/>
    <s v="2.5.5"/>
    <s v="11.2.5.5.1"/>
    <s v="3 - Moderate"/>
    <s v="Blind;Low Vision;Mobility"/>
    <s v="TouchSizeWcag"/>
    <s v="Tutti i controlli attivi devono avere un'area visiva e toccabile di almeno 44 dp per 44 dp. [Per saperne di più] (https://docs.deque.com/devtools-mobile/2024.2.14/en/android-touch-target-size)"/>
    <s v="nome_1"/>
    <m/>
    <s v="Privata spedizione 3.txt"/>
    <s v="#17"/>
    <s v="Axe DevTools Mobile"/>
    <m/>
    <s v="https://docs.deque.com/devtools-mobile/2024.2.14/en/android-touch-target-size#how-to-fix"/>
    <s v="Estendi il padding o usa un contenitore cliccabile più grande per rispettare la dimensione minima."/>
    <n v="1"/>
    <s v="S004 Spedisci (IndaBox Spedizione Pacchi)"/>
    <s v="https://axe-mobile.deque.com/scan?userId=747da6b3-5f03-493b-bc9b-3a10276b7d6b&amp;packageName=com.android.chrome&amp;resultId=019874b0-e8d1-72f2-875b-8e9551da1adc"/>
    <s v="3 - Moderate"/>
    <s v="APP INDABOX ANDROID - 11.2.5.5.1 Dimensione dell'obiettivo (avanzato) - S004 Spedisci (IndaBox Spedizione Pacchi)"/>
    <s v="APP INDABOX ANDROID - 11.2.5.5.1 Dimensione dell'obiettivo (avanzato) - S004 Spedisci (IndaBox Spedizione Pacchi) (#AAD1175)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me_1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176"/>
    <s v="(#AAD117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7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39"/>
    <s v="S004 Spedisci (IndaBox Spedizione Pacchi)"/>
    <s v="AAD1177"/>
    <s v="(#AAD117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zione 3.txt"/>
    <s v="#17"/>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b0-e8d1-72f2-875b-8e9551da1adc"/>
    <s v="2 - Serious"/>
    <s v="APP INDABOX ANDROID - 11.2.5.3.1 Etichetta nel nome - S004 Spedisci (IndaBox Spedizione Pacchi)"/>
    <s v="APP INDABOX ANDROID - 11.2.5.3.1 Etichetta nel nome - S004 Spedisci (IndaBox Spedizione Pacchi) (#AAD1177)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b0-e8d1-72f2-875b-8e9551da1adc"/>
    <s v="5128: Assicurati che contentDescription o labelFor contengano l’etichetta visibile dell’elemento."/>
    <m/>
  </r>
  <r>
    <x v="55"/>
    <s v="S004 Spedisci (IndaBox Spedizione Pacchi)"/>
    <s v="AAD1178"/>
    <s v="(#AAD1178)"/>
    <s v="Android"/>
    <s v="AAA"/>
    <s v="2.5.5"/>
    <s v="11.2.5.5.1"/>
    <s v="3 - Moderate"/>
    <s v="Blind;Low Vision;Mobility"/>
    <s v="TouchSizeWcag"/>
    <s v="Tutti i controlli attivi devono avere un'area visiva e toccabile di almeno 44 dp per 44 dp. [Per saperne di più] (https://docs.deque.com/devtools-mobile/2024.2.14/en/android-touch-target-size)"/>
    <s v="cognome_1"/>
    <m/>
    <s v="Privata spedizione 3.txt"/>
    <s v="#17"/>
    <s v="Axe DevTools Mobile"/>
    <m/>
    <s v="https://docs.deque.com/devtools-mobile/2024.2.14/en/android-touch-target-size#how-to-fix"/>
    <s v="Estendi il padding o usa un contenitore cliccabile più grande per rispettare la dimensione minima."/>
    <n v="1"/>
    <s v="S004 Spedisci (IndaBox Spedizione Pacchi)"/>
    <s v="https://axe-mobile.deque.com/scan?userId=747da6b3-5f03-493b-bc9b-3a10276b7d6b&amp;packageName=com.android.chrome&amp;resultId=019874b0-e8d1-72f2-875b-8e9551da1adc"/>
    <s v="3 - Moderate"/>
    <s v="APP INDABOX ANDROID - 11.2.5.5.1 Dimensione dell'obiettivo (avanzato) - S004 Spedisci (IndaBox Spedizione Pacchi)"/>
    <s v="APP INDABOX ANDROID - 11.2.5.5.1 Dimensione dell'obiettivo (avanzato) - S004 Spedisci (IndaBox Spedizione Pacchi) (#AAD1178)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cognome_1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179"/>
    <s v="(#AAD117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7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39"/>
    <s v="S004 Spedisci (IndaBox Spedizione Pacchi)"/>
    <s v="AAD1180"/>
    <s v="(#AAD118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zione 3.txt"/>
    <s v="#17"/>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b0-e8d1-72f2-875b-8e9551da1adc"/>
    <s v="2 - Serious"/>
    <s v="APP INDABOX ANDROID - 11.2.5.3.1 Etichetta nel nome - S004 Spedisci (IndaBox Spedizione Pacchi)"/>
    <s v="APP INDABOX ANDROID - 11.2.5.3.1 Etichetta nel nome - S004 Spedisci (IndaBox Spedizione Pacchi) (#AAD1180)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b0-e8d1-72f2-875b-8e9551da1adc"/>
    <s v="5128: Assicurati che contentDescription o labelFor contengano l’etichetta visibile dell’elemento."/>
    <m/>
  </r>
  <r>
    <x v="55"/>
    <s v="S004 Spedisci (IndaBox Spedizione Pacchi)"/>
    <s v="AAD1181"/>
    <s v="(#AAD1181)"/>
    <s v="Android"/>
    <s v="AAA"/>
    <s v="2.5.5"/>
    <s v="11.2.5.5.1"/>
    <s v="3 - Moderate"/>
    <s v="Blind;Low Vision;Mobility"/>
    <s v="TouchSizeWcag"/>
    <s v="Tutti i controlli attivi devono avere un'area visiva e toccabile di almeno 44 dp per 44 dp. [Per saperne di più] (https://docs.deque.com/devtools-mobile/2024.2.14/en/android-touch-target-size)"/>
    <s v="telefono_1"/>
    <m/>
    <s v="Privata spedizione 3.txt"/>
    <s v="#17"/>
    <s v="Axe DevTools Mobile"/>
    <m/>
    <s v="https://docs.deque.com/devtools-mobile/2024.2.14/en/android-touch-target-size#how-to-fix"/>
    <s v="Estendi il padding o usa un contenitore cliccabile più grande per rispettare la dimensione minima."/>
    <n v="1"/>
    <s v="S004 Spedisci (IndaBox Spedizione Pacchi)"/>
    <s v="https://axe-mobile.deque.com/scan?userId=747da6b3-5f03-493b-bc9b-3a10276b7d6b&amp;packageName=com.android.chrome&amp;resultId=019874b0-e8d1-72f2-875b-8e9551da1adc"/>
    <s v="3 - Moderate"/>
    <s v="APP INDABOX ANDROID - 11.2.5.5.1 Dimensione dell'obiettivo (avanzato) - S004 Spedisci (IndaBox Spedizione Pacchi)"/>
    <s v="APP INDABOX ANDROID - 11.2.5.5.1 Dimensione dell'obiettivo (avanzato) - S004 Spedisci (IndaBox Spedizione Pacchi) (#AAD1181)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telefono_1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182"/>
    <s v="(#AAD118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8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39"/>
    <s v="S004 Spedisci (IndaBox Spedizione Pacchi)"/>
    <s v="AAD1183"/>
    <s v="(#AAD118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zione 3.txt"/>
    <s v="#17"/>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b0-e8d1-72f2-875b-8e9551da1adc"/>
    <s v="2 - Serious"/>
    <s v="APP INDABOX ANDROID - 11.2.5.3.1 Etichetta nel nome - S004 Spedisci (IndaBox Spedizione Pacchi)"/>
    <s v="APP INDABOX ANDROID - 11.2.5.3.1 Etichetta nel nome - S004 Spedisci (IndaBox Spedizione Pacchi) (#AAD1183)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b0-e8d1-72f2-875b-8e9551da1adc"/>
    <s v="5128: Assicurati che contentDescription o labelFor contengano l’etichetta visibile dell’elemento."/>
    <m/>
  </r>
  <r>
    <x v="55"/>
    <s v="S004 Spedisci (IndaBox Spedizione Pacchi)"/>
    <s v="AAD1184"/>
    <s v="(#AAD1184)"/>
    <s v="Android"/>
    <s v="AAA"/>
    <s v="2.5.5"/>
    <s v="11.2.5.5.1"/>
    <s v="3 - Moderate"/>
    <s v="Blind;Low Vision;Mobility"/>
    <s v="TouchSizeWcag"/>
    <s v="Tutti i controlli attivi devono avere un'area visiva e toccabile di almeno 44 dp per 44 dp. [Per saperne di più] (https://docs.deque.com/devtools-mobile/2024.2.14/en/android-touch-target-size)"/>
    <s v="indirizzo_1_1"/>
    <m/>
    <s v="Privata spedizione 3.txt"/>
    <s v="#17"/>
    <s v="Axe DevTools Mobile"/>
    <m/>
    <s v="https://docs.deque.com/devtools-mobile/2024.2.14/en/android-touch-target-size#how-to-fix"/>
    <s v="Estendi il padding o usa un contenitore cliccabile più grande per rispettare la dimensione minima."/>
    <n v="1"/>
    <s v="S004 Spedisci (IndaBox Spedizione Pacchi)"/>
    <s v="https://axe-mobile.deque.com/scan?userId=747da6b3-5f03-493b-bc9b-3a10276b7d6b&amp;packageName=com.android.chrome&amp;resultId=019874b0-e8d1-72f2-875b-8e9551da1adc"/>
    <s v="3 - Moderate"/>
    <s v="APP INDABOX ANDROID - 11.2.5.5.1 Dimensione dell'obiettivo (avanzato) - S004 Spedisci (IndaBox Spedizione Pacchi)"/>
    <s v="APP INDABOX ANDROID - 11.2.5.5.1 Dimensione dell'obiettivo (avanzato) - S004 Spedisci (IndaBox Spedizione Pacchi) (#AAD1184)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indirizzo_1_1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5"/>
    <s v="S004 Spedisci (IndaBox Spedizione Pacchi)"/>
    <s v="AAD1185"/>
    <s v="(#AAD1185)"/>
    <s v="Android"/>
    <s v="AAA"/>
    <s v="2.5.5"/>
    <s v="11.2.5.5.1"/>
    <s v="3 - Moderate"/>
    <s v="Blind;Low Vision;Mobility"/>
    <s v="TouchSizeWcag"/>
    <s v="Tutti i controlli attivi devono avere un'area visiva e toccabile di almeno 44 dp per 44 dp. [Per saperne di più] (https://docs.deque.com/devtools-mobile/2024.2.14/en/android-touch-target-size)"/>
    <s v="indirizzo_2_1"/>
    <m/>
    <s v="Privata spedizione 3.txt"/>
    <s v="#17"/>
    <s v="Axe DevTools Mobile"/>
    <m/>
    <s v="https://docs.deque.com/devtools-mobile/2024.2.14/en/android-touch-target-size#how-to-fix"/>
    <s v="Estendi il padding o usa un contenitore cliccabile più grande per rispettare la dimensione minima."/>
    <n v="1"/>
    <s v="S004 Spedisci (IndaBox Spedizione Pacchi)"/>
    <s v="https://axe-mobile.deque.com/scan?userId=747da6b3-5f03-493b-bc9b-3a10276b7d6b&amp;packageName=com.android.chrome&amp;resultId=019874b0-e8d1-72f2-875b-8e9551da1adc"/>
    <s v="3 - Moderate"/>
    <s v="APP INDABOX ANDROID - 11.2.5.5.1 Dimensione dell'obiettivo (avanzato) - S004 Spedisci (IndaBox Spedizione Pacchi)"/>
    <s v="APP INDABOX ANDROID - 11.2.5.5.1 Dimensione dell'obiettivo (avanzato) - S004 Spedisci (IndaBox Spedizione Pacchi) (#AAD1185)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indirizzo_2_1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186"/>
    <s v="(#AAD118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8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39"/>
    <s v="S004 Spedisci (IndaBox Spedizione Pacchi)"/>
    <s v="AAD1187"/>
    <s v="(#AAD118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zione 3.txt"/>
    <s v="#17"/>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b0-e8d1-72f2-875b-8e9551da1adc"/>
    <s v="2 - Serious"/>
    <s v="APP INDABOX ANDROID - 11.2.5.3.1 Etichetta nel nome - S004 Spedisci (IndaBox Spedizione Pacchi)"/>
    <s v="APP INDABOX ANDROID - 11.2.5.3.1 Etichetta nel nome - S004 Spedisci (IndaBox Spedizione Pacchi) (#AAD1187)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b0-e8d1-72f2-875b-8e9551da1adc"/>
    <s v="5128: Assicurati che contentDescription o labelFor contengano l’etichetta visibile dell’elemento."/>
    <m/>
  </r>
  <r>
    <x v="55"/>
    <s v="S004 Spedisci (IndaBox Spedizione Pacchi)"/>
    <s v="AAD1188"/>
    <s v="(#AAD1188)"/>
    <s v="Android"/>
    <s v="AAA"/>
    <s v="2.5.5"/>
    <s v="11.2.5.5.1"/>
    <s v="3 - Moderate"/>
    <s v="Blind;Low Vision;Mobility"/>
    <s v="TouchSizeWcag"/>
    <s v="Tutti i controlli attivi devono avere un'area visiva e toccabile di almeno 44 dp per 44 dp. [Per saperne di più] (https://docs.deque.com/devtools-mobile/2024.2.14/en/android-touch-target-size)"/>
    <s v="comune_1"/>
    <m/>
    <s v="Privata spedizione 3.txt"/>
    <s v="#17"/>
    <s v="Axe DevTools Mobile"/>
    <m/>
    <s v="https://docs.deque.com/devtools-mobile/2024.2.14/en/android-touch-target-size#how-to-fix"/>
    <s v="Estendi il padding o usa un contenitore cliccabile più grande per rispettare la dimensione minima."/>
    <n v="1"/>
    <s v="S004 Spedisci (IndaBox Spedizione Pacchi)"/>
    <s v="https://axe-mobile.deque.com/scan?userId=747da6b3-5f03-493b-bc9b-3a10276b7d6b&amp;packageName=com.android.chrome&amp;resultId=019874b0-e8d1-72f2-875b-8e9551da1adc"/>
    <s v="3 - Moderate"/>
    <s v="APP INDABOX ANDROID - 11.2.5.5.1 Dimensione dell'obiettivo (avanzato) - S004 Spedisci (IndaBox Spedizione Pacchi)"/>
    <s v="APP INDABOX ANDROID - 11.2.5.5.1 Dimensione dell'obiettivo (avanzato) - S004 Spedisci (IndaBox Spedizione Pacchi) (#AAD1188)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comune_1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189"/>
    <s v="(#AAD118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8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39"/>
    <s v="S004 Spedisci (IndaBox Spedizione Pacchi)"/>
    <s v="AAD1190"/>
    <s v="(#AAD119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zione 3.txt"/>
    <s v="#17"/>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b0-e8d1-72f2-875b-8e9551da1adc"/>
    <s v="2 - Serious"/>
    <s v="APP INDABOX ANDROID - 11.2.5.3.1 Etichetta nel nome - S004 Spedisci (IndaBox Spedizione Pacchi)"/>
    <s v="APP INDABOX ANDROID - 11.2.5.3.1 Etichetta nel nome - S004 Spedisci (IndaBox Spedizione Pacchi) (#AAD1190)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b0-e8d1-72f2-875b-8e9551da1adc"/>
    <s v="5128: Assicurati che contentDescription o labelFor contengano l’etichetta visibile dell’elemento."/>
    <m/>
  </r>
  <r>
    <x v="55"/>
    <s v="S004 Spedisci (IndaBox Spedizione Pacchi)"/>
    <s v="AAD1191"/>
    <s v="(#AAD1191)"/>
    <s v="Android"/>
    <s v="AAA"/>
    <s v="2.5.5"/>
    <s v="11.2.5.5.1"/>
    <s v="3 - Moderate"/>
    <s v="Blind;Low Vision;Mobility"/>
    <s v="TouchSizeWcag"/>
    <s v="Tutti i controlli attivi devono avere un'area visiva e toccabile di almeno 44 dp per 44 dp. [Per saperne di più] (https://docs.deque.com/devtools-mobile/2024.2.14/en/android-touch-target-size)"/>
    <s v="cap_1"/>
    <m/>
    <s v="Privata spedizione 3.txt"/>
    <s v="#17"/>
    <s v="Axe DevTools Mobile"/>
    <m/>
    <s v="https://docs.deque.com/devtools-mobile/2024.2.14/en/android-touch-target-size#how-to-fix"/>
    <s v="Estendi il padding o usa un contenitore cliccabile più grande per rispettare la dimensione minima."/>
    <n v="1"/>
    <s v="S004 Spedisci (IndaBox Spedizione Pacchi)"/>
    <s v="https://axe-mobile.deque.com/scan?userId=747da6b3-5f03-493b-bc9b-3a10276b7d6b&amp;packageName=com.android.chrome&amp;resultId=019874b0-e8d1-72f2-875b-8e9551da1adc"/>
    <s v="3 - Moderate"/>
    <s v="APP INDABOX ANDROID - 11.2.5.5.1 Dimensione dell'obiettivo (avanzato) - S004 Spedisci (IndaBox Spedizione Pacchi)"/>
    <s v="APP INDABOX ANDROID - 11.2.5.5.1 Dimensione dell'obiettivo (avanzato) - S004 Spedisci (IndaBox Spedizione Pacchi) (#AAD1191)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cap_1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192"/>
    <s v="(#AAD119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3.txt"/>
    <s v="#17"/>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0-e8d1-72f2-875b-8e9551da1adc"/>
    <s v="1 - Critical"/>
    <s v="APP INDABOX ANDROID - 11.1.3.2.1 Sequenza significativa - S004 Spedisci (IndaBox Spedizione Pacchi)"/>
    <s v="APP INDABOX ANDROID - 11.1.3.2.1 Sequenza significativa - S004 Spedisci (IndaBox Spedizione Pacchi) (#AAD119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0-e8d1-72f2-875b-8e9551da1adc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0-e8d1-72f2-875b-8e9551da1adc"/>
    <s v="5124: Rimuovi android:focusable=&quot;true&quot; dal testo statico non interattivo."/>
    <m/>
  </r>
  <r>
    <x v="38"/>
    <s v="S004 Spedisci (IndaBox Spedizione Pacchi)"/>
    <s v="AAD1193"/>
    <s v="(#AAD1193)"/>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spedizione 4.txt"/>
    <s v="#18"/>
    <s v="Axe DevTools Mobile"/>
    <m/>
    <s v="https://docs.deque.com/devtools-mobile/2024.2.14/en/android-screen-orientation#how-to-fix"/>
    <s v="Rimuovi android:screenOrientation=&quot;portrait&quot; per supportare sia landscape che portrait, salvo che non sia un requisito."/>
    <n v="1254"/>
    <s v="S004 Spedisci (IndaBox Spedizione Pacchi)"/>
    <s v="https://axe-mobile.deque.com/scan?userId=747da6b3-5f03-493b-bc9b-3a10276b7d6b&amp;packageName=com.android.chrome&amp;resultId=019874b1-588e-71b0-ba83-23e794e6f7e7"/>
    <s v="2 - Serious"/>
    <s v="APP INDABOX ANDROID - 11.1.3.4.1 Orientamento - S004 Spedisci (IndaBox Spedizione Pacchi)"/>
    <s v="APP INDABOX ANDROID - 11.1.3.4.1 Orientamento - S004 Spedisci (IndaBox Spedizione Pacchi) (#AAD1193)_x000a_S004 Spedisci (IndaBox Spedizione Pacch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5"/>
    <m/>
    <m/>
    <s v="5125"/>
    <s v="5125: Le visualizzazioni devono essere conformi all'orientamento di visualizzazione preferito dall'utente. [Per saperne di più] (https://docs.deque.com/devtools-mobile/2024.2.14/en/android-screen-orientation)"/>
    <s v="5125: -  con selettore: No ID Available"/>
    <s v="5125: https://axe-mobile.deque.com/scan?userId=747da6b3-5f03-493b-bc9b-3a10276b7d6b&amp;packageName=com.android.chrome&amp;resultId=019874b1-588e-71b0-ba83-23e794e6f7e7"/>
    <s v="5125: Rimuovi android:screenOrientation=&quot;portrait&quot; per supportare sia landscape che portrait, salvo che non sia un requisito."/>
    <m/>
  </r>
  <r>
    <x v="39"/>
    <s v="S004 Spedisci (IndaBox Spedizione Pacchi)"/>
    <s v="AAD1194"/>
    <s v="(#AAD1194)"/>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spedizione 4.txt"/>
    <s v="#18"/>
    <s v="Axe DevTools Mobile"/>
    <m/>
    <s v="https://docs.deque.com/devtools-mobile/2024.2.14/en/android-label-in-name#how-to-fix"/>
    <s v="Assicurati che contentDescription o labelFor contengano l’etichetta visibile dell’elemento."/>
    <n v="42"/>
    <s v="S004 Spedisci (IndaBox Spedizione Pacchi)"/>
    <s v="https://axe-mobile.deque.com/scan?userId=747da6b3-5f03-493b-bc9b-3a10276b7d6b&amp;packageName=com.android.chrome&amp;resultId=019874b1-588e-71b0-ba83-23e794e6f7e7"/>
    <s v="2 - Serious"/>
    <s v="APP INDABOX ANDROID - 11.2.5.3.1 Etichetta nel nome - S004 Spedisci (IndaBox Spedizione Pacchi)"/>
    <s v="APP INDABOX ANDROID - 11.2.5.3.1 Etichetta nel nome - S004 Spedisci (IndaBox Spedizione Pacchi) (#AAD1194)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logo"/>
    <s v="5128: https://axe-mobile.deque.com/scan?userId=747da6b3-5f03-493b-bc9b-3a10276b7d6b&amp;packageName=com.android.chrome&amp;resultId=019874b1-588e-71b0-ba83-23e794e6f7e7"/>
    <s v="5128: Assicurati che contentDescription o labelFor contengano l’etichetta visibile dell’elemento."/>
    <m/>
  </r>
  <r>
    <x v="40"/>
    <s v="S004 Spedisci (IndaBox Spedizione Pacchi)"/>
    <s v="AAD1195"/>
    <s v="(#AAD119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4.txt"/>
    <s v="#1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1-588e-71b0-ba83-23e794e6f7e7"/>
    <s v="1 - Critical"/>
    <s v="APP INDABOX ANDROID - 11.1.3.2.1 Sequenza significativa - S004 Spedisci (IndaBox Spedizione Pacchi)"/>
    <s v="APP INDABOX ANDROID - 11.1.3.2.1 Sequenza significativa - S004 Spedisci (IndaBox Spedizione Pacchi) (#AAD119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1-588e-71b0-ba83-23e794e6f7e7"/>
    <s v="5124: Rimuovi android:focusable=&quot;true&quot; dal testo statico non interattivo."/>
    <m/>
  </r>
  <r>
    <x v="40"/>
    <s v="S004 Spedisci (IndaBox Spedizione Pacchi)"/>
    <s v="AAD1196"/>
    <s v="(#AAD119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4.txt"/>
    <s v="#1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1-588e-71b0-ba83-23e794e6f7e7"/>
    <s v="1 - Critical"/>
    <s v="APP INDABOX ANDROID - 11.1.3.2.1 Sequenza significativa - S004 Spedisci (IndaBox Spedizione Pacchi)"/>
    <s v="APP INDABOX ANDROID - 11.1.3.2.1 Sequenza significativa - S004 Spedisci (IndaBox Spedizione Pacchi) (#AAD119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1-588e-71b0-ba83-23e794e6f7e7"/>
    <s v="5124: Rimuovi android:focusable=&quot;true&quot; dal testo statico non interattivo."/>
    <m/>
  </r>
  <r>
    <x v="40"/>
    <s v="S004 Spedisci (IndaBox Spedizione Pacchi)"/>
    <s v="AAD1197"/>
    <s v="(#AAD119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4.txt"/>
    <s v="#1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1-588e-71b0-ba83-23e794e6f7e7"/>
    <s v="1 - Critical"/>
    <s v="APP INDABOX ANDROID - 11.1.3.2.1 Sequenza significativa - S004 Spedisci (IndaBox Spedizione Pacchi)"/>
    <s v="APP INDABOX ANDROID - 11.1.3.2.1 Sequenza significativa - S004 Spedisci (IndaBox Spedizione Pacchi) (#AAD119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1-588e-71b0-ba83-23e794e6f7e7"/>
    <s v="5124: Rimuovi android:focusable=&quot;true&quot; dal testo statico non interattivo."/>
    <m/>
  </r>
  <r>
    <x v="40"/>
    <s v="S004 Spedisci (IndaBox Spedizione Pacchi)"/>
    <s v="AAD1198"/>
    <s v="(#AAD119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4.txt"/>
    <s v="#1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1-588e-71b0-ba83-23e794e6f7e7"/>
    <s v="1 - Critical"/>
    <s v="APP INDABOX ANDROID - 11.1.3.2.1 Sequenza significativa - S004 Spedisci (IndaBox Spedizione Pacchi)"/>
    <s v="APP INDABOX ANDROID - 11.1.3.2.1 Sequenza significativa - S004 Spedisci (IndaBox Spedizione Pacchi) (#AAD119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1-588e-71b0-ba83-23e794e6f7e7"/>
    <s v="5124: Rimuovi android:focusable=&quot;true&quot; dal testo statico non interattivo."/>
    <m/>
  </r>
  <r>
    <x v="40"/>
    <s v="S004 Spedisci (IndaBox Spedizione Pacchi)"/>
    <s v="AAD1199"/>
    <s v="(#AAD119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4.txt"/>
    <s v="#1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1-588e-71b0-ba83-23e794e6f7e7"/>
    <s v="1 - Critical"/>
    <s v="APP INDABOX ANDROID - 11.1.3.2.1 Sequenza significativa - S004 Spedisci (IndaBox Spedizione Pacchi)"/>
    <s v="APP INDABOX ANDROID - 11.1.3.2.1 Sequenza significativa - S004 Spedisci (IndaBox Spedizione Pacchi) (#AAD119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1-588e-71b0-ba83-23e794e6f7e7"/>
    <s v="5124: Rimuovi android:focusable=&quot;true&quot; dal testo statico non interattivo."/>
    <m/>
  </r>
  <r>
    <x v="39"/>
    <s v="S004 Spedisci (IndaBox Spedizione Pacchi)"/>
    <s v="AAD1200"/>
    <s v="(#AAD120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pedizione 4.txt"/>
    <s v="#18"/>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b1-588e-71b0-ba83-23e794e6f7e7"/>
    <s v="2 - Serious"/>
    <s v="APP INDABOX ANDROID - 11.2.5.3.1 Etichetta nel nome - S004 Spedisci (IndaBox Spedizione Pacchi)"/>
    <s v="APP INDABOX ANDROID - 11.2.5.3.1 Etichetta nel nome - S004 Spedisci (IndaBox Spedizione Pacchi) (#AAD1200)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b1-588e-71b0-ba83-23e794e6f7e7"/>
    <s v="5128: Assicurati che contentDescription o labelFor contengano l’etichetta visibile dell’elemento."/>
    <m/>
  </r>
  <r>
    <x v="40"/>
    <s v="S004 Spedisci (IndaBox Spedizione Pacchi)"/>
    <s v="AAD1201"/>
    <s v="(#AAD120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4.txt"/>
    <s v="#1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1-588e-71b0-ba83-23e794e6f7e7"/>
    <s v="1 - Critical"/>
    <s v="APP INDABOX ANDROID - 11.1.3.2.1 Sequenza significativa - S004 Spedisci (IndaBox Spedizione Pacchi)"/>
    <s v="APP INDABOX ANDROID - 11.1.3.2.1 Sequenza significativa - S004 Spedisci (IndaBox Spedizione Pacchi) (#AAD120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1-588e-71b0-ba83-23e794e6f7e7"/>
    <s v="5124: Rimuovi android:focusable=&quot;true&quot; dal testo statico non interattivo."/>
    <m/>
  </r>
  <r>
    <x v="40"/>
    <s v="S004 Spedisci (IndaBox Spedizione Pacchi)"/>
    <s v="AAD1202"/>
    <s v="(#AAD120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4.txt"/>
    <s v="#1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1-588e-71b0-ba83-23e794e6f7e7"/>
    <s v="1 - Critical"/>
    <s v="APP INDABOX ANDROID - 11.1.3.2.1 Sequenza significativa - S004 Spedisci (IndaBox Spedizione Pacchi)"/>
    <s v="APP INDABOX ANDROID - 11.1.3.2.1 Sequenza significativa - S004 Spedisci (IndaBox Spedizione Pacchi) (#AAD120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1-588e-71b0-ba83-23e794e6f7e7"/>
    <s v="5124: Rimuovi android:focusable=&quot;true&quot; dal testo statico non interattivo."/>
    <m/>
  </r>
  <r>
    <x v="7"/>
    <s v="S004 Spedisci (IndaBox Spedizione Pacchi)"/>
    <s v="AAD1203"/>
    <s v="(#AAD1203)"/>
    <s v="Android"/>
    <s v="AA"/>
    <s v="1.4.3"/>
    <s v="11.1.4.3.1"/>
    <s v="2 - Serious"/>
    <s v="Colorblindness;Low Vision"/>
    <s v="ColorContrast"/>
    <s v="Assicurarsi che ogni elemento di testo abbia un rapporto di contrasto minimo di 4,5:1 con lo sfondo e che il testo di grandi dimensioni abbia un rapporto di contrasto minimo di 3,0:1. [Per saperne di più] (https://docs.deque.com/devtools-mobile/axe/android/rule/ColorContrast)"/>
    <s v="No ID Available"/>
    <m/>
    <s v="Privata spedizione 4.txt"/>
    <s v="#18"/>
    <s v="Axe DevTools Mobile"/>
    <m/>
    <s v="https://docs.deque.com/devtools-mobile/2024.9.18/en/android-color-contrast#how-to-fix"/>
    <s v="Usa colori con contrasto minimo 4.5:1 (o 3:1 per testi grandi), come in WCAG."/>
    <n v="1254"/>
    <s v="S004 Spedisci (IndaBox Spedizione Pacchi)"/>
    <s v="https://axe-mobile.deque.com/scan?userId=747da6b3-5f03-493b-bc9b-3a10276b7d6b&amp;packageName=com.android.chrome&amp;resultId=019874b1-588e-71b0-ba83-23e794e6f7e7"/>
    <s v="2 - Serious"/>
    <s v="APP INDABOX ANDROID - 11.1.4.3.1 Contrasto (minimo) - S004 Spedisci (IndaBox Spedizione Pacchi)"/>
    <s v="APP INDABOX ANDROID - 11.1.4.3.1 Contrasto (minimo) - S004 Spedisci (IndaBox Spedizione Pacchi) (#AAD1203)_x000a_S004 Spedisci (IndaBox Spedizione Pacchi)_x000a_Requisito: WCAG 1.4.3_x000a_Disabilità afflitte: Colorblindness;Low Vision_x000a_Impatto Utente: 2 - Serious_x000a__x000a_Descrizione: ColorContrast - Assicurarsi che ogni elemento di testo abbia un rapporto di contrasto minimo di 4,5:1 con lo sfondo e che il testo di grandi dimensioni abbia un rapporto di contrasto minimo di 3,0:1. [Per saperne di più] (https://docs.deque.com/devtools-mobile/axe/android/rule/ColorContras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Usa colori con contrasto minimo 4.5:1 (o 3:1 per testi grandi), come in WCAG._x000a__x000a_File di log (occorrenze rilevate: 182): https://posteitaliane.sharepoint.com/:x:/r/teams/ACCESSIBILITRISULTATIVERIFICHETECNICHE/Shared%20Documents/TGPOSTE_APP/TGPOSTE_APP/LOG/Log.xlsx?d=w630300a71bd74143a1658fe5ab688bc4&amp;csf=1&amp;web=1&amp;e=Y9XHGL_x000a__x000a_Link al dettaglio requisito WCAG: "/>
    <m/>
    <m/>
    <m/>
    <m/>
    <x v="5"/>
    <m/>
    <m/>
    <s v="5126"/>
    <s v="5126: Assicurarsi che ogni elemento di testo abbia un rapporto di contrasto minimo di 4,5:1 con lo sfondo e che il testo di grandi dimensioni abbia un rapporto di contrasto minimo di 3,0:1. [Per saperne di più] (https://docs.deque.com/devtools-mobile/axe/android/rule/ColorContrast)"/>
    <s v="5126: -  con selettore: No ID Available"/>
    <s v="5126: https://axe-mobile.deque.com/scan?userId=747da6b3-5f03-493b-bc9b-3a10276b7d6b&amp;packageName=com.android.chrome&amp;resultId=019874b1-588e-71b0-ba83-23e794e6f7e7"/>
    <s v="5126: Usa colori con contrasto minimo 4.5:1 (o 3:1 per testi grandi), come in WCAG."/>
    <m/>
  </r>
  <r>
    <x v="40"/>
    <s v="S004 Spedisci (IndaBox Spedizione Pacchi)"/>
    <s v="AAD1204"/>
    <s v="(#AAD120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4.txt"/>
    <s v="#1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1-588e-71b0-ba83-23e794e6f7e7"/>
    <s v="1 - Critical"/>
    <s v="APP INDABOX ANDROID - 11.1.3.2.1 Sequenza significativa - S004 Spedisci (IndaBox Spedizione Pacchi)"/>
    <s v="APP INDABOX ANDROID - 11.1.3.2.1 Sequenza significativa - S004 Spedisci (IndaBox Spedizione Pacchi) (#AAD1204)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1-588e-71b0-ba83-23e794e6f7e7"/>
    <s v="5124: Rimuovi android:focusable=&quot;true&quot; dal testo statico non interattivo."/>
    <m/>
  </r>
  <r>
    <x v="40"/>
    <s v="S004 Spedisci (IndaBox Spedizione Pacchi)"/>
    <s v="AAD1205"/>
    <s v="(#AAD120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4.txt"/>
    <s v="#1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1-588e-71b0-ba83-23e794e6f7e7"/>
    <s v="1 - Critical"/>
    <s v="APP INDABOX ANDROID - 11.1.3.2.1 Sequenza significativa - S004 Spedisci (IndaBox Spedizione Pacchi)"/>
    <s v="APP INDABOX ANDROID - 11.1.3.2.1 Sequenza significativa - S004 Spedisci (IndaBox Spedizione Pacchi) (#AAD120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1-588e-71b0-ba83-23e794e6f7e7"/>
    <s v="5124: Rimuovi android:focusable=&quot;true&quot; dal testo statico non interattivo."/>
    <m/>
  </r>
  <r>
    <x v="40"/>
    <s v="S004 Spedisci (IndaBox Spedizione Pacchi)"/>
    <s v="AAD1206"/>
    <s v="(#AAD120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4.txt"/>
    <s v="#1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1-588e-71b0-ba83-23e794e6f7e7"/>
    <s v="1 - Critical"/>
    <s v="APP INDABOX ANDROID - 11.1.3.2.1 Sequenza significativa - S004 Spedisci (IndaBox Spedizione Pacchi)"/>
    <s v="APP INDABOX ANDROID - 11.1.3.2.1 Sequenza significativa - S004 Spedisci (IndaBox Spedizione Pacchi) (#AAD120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1-588e-71b0-ba83-23e794e6f7e7"/>
    <s v="5124: Rimuovi android:focusable=&quot;true&quot; dal testo statico non interattivo."/>
    <m/>
  </r>
  <r>
    <x v="40"/>
    <s v="S004 Spedisci (IndaBox Spedizione Pacchi)"/>
    <s v="AAD1207"/>
    <s v="(#AAD120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pedizione 4.txt"/>
    <s v="#1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1-588e-71b0-ba83-23e794e6f7e7"/>
    <s v="1 - Critical"/>
    <s v="APP INDABOX ANDROID - 11.1.3.2.1 Sequenza significativa - S004 Spedisci (IndaBox Spedizione Pacchi)"/>
    <s v="APP INDABOX ANDROID - 11.1.3.2.1 Sequenza significativa - S004 Spedisci (IndaBox Spedizione Pacchi) (#AAD120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588e-71b0-ba83-23e794e6f7e7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1-588e-71b0-ba83-23e794e6f7e7"/>
    <s v="5124: Rimuovi android:focusable=&quot;true&quot; dal testo statico non interattivo."/>
    <m/>
  </r>
  <r>
    <x v="56"/>
    <s v="S006 Storico"/>
    <s v="AAD1208"/>
    <s v="(#AAD1208)"/>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storico.txt"/>
    <s v="#19"/>
    <s v="Axe DevTools Mobile"/>
    <m/>
    <s v="https://docs.deque.com/devtools-mobile/2024.2.14/en/android-screen-orientation#how-to-fix"/>
    <s v="Rimuovi android:screenOrientation=&quot;portrait&quot; per supportare sia landscape che portrait, salvo che non sia un requisito."/>
    <n v="1254"/>
    <s v="S006 Storico"/>
    <s v="https://axe-mobile.deque.com/scan?userId=747da6b3-5f03-493b-bc9b-3a10276b7d6b&amp;packageName=com.android.chrome&amp;resultId=019874b1-a58b-70cf-afbc-a490fdec9ae9"/>
    <s v="2 - Serious"/>
    <s v="APP INDABOX ANDROID - 11.1.3.4.1 Orientamento - S006 Storico"/>
    <s v="APP INDABOX ANDROID - 11.1.3.4.1 Orientamento - S006 Storico (#AAD1208)_x000a_S006 Storico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Rimuovi android:screenOrientation=&quot;portrait&quot; per supportare sia landscape che portrait, salvo che non sia un requisito._x000a__x000a_File di log (occorrenze rilevate: 1): https://posteitaliane.sharepoint.com/:x:/r/teams/ACCESSIBILITRISULTATIVERIFICHETECNICHE/Shared%20Documents/TGPOSTE_APP/TGPOSTE_APP/LOG/Log.xlsx?d=w630300a71bd74143a1658fe5ab688bc4&amp;csf=1&amp;web=1&amp;e=Y9XHGL_x000a__x000a_Link al dettaglio requisito WCAG: "/>
    <m/>
    <m/>
    <m/>
    <m/>
    <x v="40"/>
    <m/>
    <m/>
    <s v="5135"/>
    <s v="5135: Le visualizzazioni devono essere conformi all'orientamento di visualizzazione preferito dall'utente. [Per saperne di più] (https://docs.deque.com/devtools-mobile/2024.2.14/en/android-screen-orientation)"/>
    <s v="5135: -  con selettore: No ID Available"/>
    <s v="5135: https://axe-mobile.deque.com/scan?userId=747da6b3-5f03-493b-bc9b-3a10276b7d6b&amp;packageName=com.android.chrome&amp;resultId=019874b1-a58b-70cf-afbc-a490fdec9ae9"/>
    <s v="5135: Rimuovi android:screenOrientation=&quot;portrait&quot; per supportare sia landscape che portrait, salvo che non sia un requisito."/>
    <m/>
  </r>
  <r>
    <x v="57"/>
    <s v="S006 Storico"/>
    <s v="AAD1209"/>
    <s v="(#AAD120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torico.txt"/>
    <s v="#19"/>
    <s v="Axe DevTools Mobile"/>
    <m/>
    <s v="https://docs.deque.com/devtools-mobile/2024.2.14/en/android-label-in-name#how-to-fix"/>
    <s v="Assicurati che contentDescription o labelFor contengano l’etichetta visibile dell’elemento."/>
    <n v="1254"/>
    <s v="S006 Storico"/>
    <s v="https://axe-mobile.deque.com/scan?userId=747da6b3-5f03-493b-bc9b-3a10276b7d6b&amp;packageName=com.android.chrome&amp;resultId=019874b1-a58b-70cf-afbc-a490fdec9ae9"/>
    <s v="2 - Serious"/>
    <s v="APP INDABOX ANDROID - 11.2.5.3.1 Etichetta nel nome - S006 Storico"/>
    <s v="APP INDABOX ANDROID - 11.2.5.3.1 Etichetta nel nome - S006 Storico (#AAD1209)_x000a_S006 Storic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Assicurati che contentDescription o labelFor contengano l’etichetta visibile dell’elemento.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41"/>
    <m/>
    <m/>
    <s v="5137"/>
    <s v="5137: Una vista focalizzabile accessibile deve garantire che il nome sia incluso nell'etichetta visibile. [Per saperne di più] (https://docs.deque.com/devtools-mobile/2024.2.14/en/android-label-in-name)"/>
    <s v="5137: -  con selettore: No ID Available"/>
    <s v="5137: https://axe-mobile.deque.com/scan?userId=747da6b3-5f03-493b-bc9b-3a10276b7d6b&amp;packageName=com.android.chrome&amp;resultId=019874b1-a58b-70cf-afbc-a490fdec9ae9"/>
    <s v="5137: Assicurati che contentDescription o labelFor contengano l’etichetta visibile dell’elemento."/>
    <m/>
  </r>
  <r>
    <x v="57"/>
    <s v="S006 Storico"/>
    <s v="AAD1210"/>
    <s v="(#AAD1210)"/>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storico.txt"/>
    <s v="#19"/>
    <s v="Axe DevTools Mobile"/>
    <m/>
    <s v="https://docs.deque.com/devtools-mobile/2024.2.14/en/android-label-in-name#how-to-fix"/>
    <s v="Assicurati che contentDescription o labelFor contengano l’etichetta visibile dell’elemento."/>
    <n v="42"/>
    <s v="S006 Storico"/>
    <s v="https://axe-mobile.deque.com/scan?userId=747da6b3-5f03-493b-bc9b-3a10276b7d6b&amp;packageName=com.android.chrome&amp;resultId=019874b1-a58b-70cf-afbc-a490fdec9ae9"/>
    <s v="2 - Serious"/>
    <s v="APP INDABOX ANDROID - 11.2.5.3.1 Etichetta nel nome - S006 Storico"/>
    <s v="APP INDABOX ANDROID - 11.2.5.3.1 Etichetta nel nome - S006 Storico (#AAD1210)_x000a_S006 Storic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Assicurati che contentDescription o labelFor contengano l’etichetta visibile dell’elemento.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41"/>
    <m/>
    <m/>
    <s v="5137"/>
    <s v="5137: Una vista focalizzabile accessibile deve garantire che il nome sia incluso nell'etichetta visibile. [Per saperne di più] (https://docs.deque.com/devtools-mobile/2024.2.14/en/android-label-in-name)"/>
    <s v="5137: -  con selettore: logo"/>
    <s v="5137: https://axe-mobile.deque.com/scan?userId=747da6b3-5f03-493b-bc9b-3a10276b7d6b&amp;packageName=com.android.chrome&amp;resultId=019874b1-a58b-70cf-afbc-a490fdec9ae9"/>
    <s v="5137: Assicurati che contentDescription o labelFor contengano l’etichetta visibile dell’elemento."/>
    <m/>
  </r>
  <r>
    <x v="58"/>
    <s v="S006 Storico"/>
    <s v="AAD1211"/>
    <s v="(#AAD121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torico.txt"/>
    <s v="#19"/>
    <s v="Axe DevTools Mobile"/>
    <m/>
    <s v="https://docs.deque.com/devtools-mobile/2024.2.14/en/android-focusable-text#how-to-fix"/>
    <s v="Rimuovi android:focusable=&quot;true&quot; dal testo statico non interattivo."/>
    <n v="1254"/>
    <s v="S006 Storico"/>
    <s v="https://axe-mobile.deque.com/scan?userId=747da6b3-5f03-493b-bc9b-3a10276b7d6b&amp;packageName=com.android.chrome&amp;resultId=019874b1-a58b-70cf-afbc-a490fdec9ae9"/>
    <s v="1 - Critical"/>
    <s v="APP INDABOX ANDROID - 11.1.3.2.1 Sequenza significativa - S006 Storico"/>
    <s v="APP INDABOX ANDROID - 11.1.3.2.1 Sequenza significativa - S006 Storico (#AAD1211)_x000a_S006 Storic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Rimuovi android:focusable=&quot;true&quot; dal testo statico non interattivo.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42"/>
    <m/>
    <m/>
    <s v="5134"/>
    <s v="5134: Le visualizzazioni contenenti testo devono essere attivabili per le tecnologie per l'accesso facilitato, ad esempio TalkBack. [Per saperne di più] (https://docs.deque.com/devtools-mobile/2024.2.14/en/android-focusable-text)"/>
    <s v="5134: -  con selettore: No ID Available"/>
    <s v="5134: https://axe-mobile.deque.com/scan?userId=747da6b3-5f03-493b-bc9b-3a10276b7d6b&amp;packageName=com.android.chrome&amp;resultId=019874b1-a58b-70cf-afbc-a490fdec9ae9"/>
    <s v="5134: Rimuovi android:focusable=&quot;true&quot; dal testo statico non interattivo."/>
    <m/>
  </r>
  <r>
    <x v="58"/>
    <s v="S006 Storico"/>
    <s v="AAD1212"/>
    <s v="(#AAD121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torico.txt"/>
    <s v="#19"/>
    <s v="Axe DevTools Mobile"/>
    <m/>
    <s v="https://docs.deque.com/devtools-mobile/2024.2.14/en/android-focusable-text#how-to-fix"/>
    <s v="Rimuovi android:focusable=&quot;true&quot; dal testo statico non interattivo."/>
    <n v="1254"/>
    <s v="S006 Storico"/>
    <s v="https://axe-mobile.deque.com/scan?userId=747da6b3-5f03-493b-bc9b-3a10276b7d6b&amp;packageName=com.android.chrome&amp;resultId=019874b1-a58b-70cf-afbc-a490fdec9ae9"/>
    <s v="1 - Critical"/>
    <s v="APP INDABOX ANDROID - 11.1.3.2.1 Sequenza significativa - S006 Storico"/>
    <s v="APP INDABOX ANDROID - 11.1.3.2.1 Sequenza significativa - S006 Storico (#AAD1212)_x000a_S006 Storic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Rimuovi android:focusable=&quot;true&quot; dal testo statico non interattivo.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42"/>
    <m/>
    <m/>
    <s v="5134"/>
    <s v="5134: Le visualizzazioni contenenti testo devono essere attivabili per le tecnologie per l'accesso facilitato, ad esempio TalkBack. [Per saperne di più] (https://docs.deque.com/devtools-mobile/2024.2.14/en/android-focusable-text)"/>
    <s v="5134: -  con selettore: No ID Available"/>
    <s v="5134: https://axe-mobile.deque.com/scan?userId=747da6b3-5f03-493b-bc9b-3a10276b7d6b&amp;packageName=com.android.chrome&amp;resultId=019874b1-a58b-70cf-afbc-a490fdec9ae9"/>
    <s v="5134: Rimuovi android:focusable=&quot;true&quot; dal testo statico non interattivo."/>
    <m/>
  </r>
  <r>
    <x v="58"/>
    <s v="S006 Storico"/>
    <s v="AAD1213"/>
    <s v="(#AAD121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torico.txt"/>
    <s v="#19"/>
    <s v="Axe DevTools Mobile"/>
    <m/>
    <s v="https://docs.deque.com/devtools-mobile/2024.2.14/en/android-focusable-text#how-to-fix"/>
    <s v="Rimuovi android:focusable=&quot;true&quot; dal testo statico non interattivo."/>
    <n v="1254"/>
    <s v="S006 Storico"/>
    <s v="https://axe-mobile.deque.com/scan?userId=747da6b3-5f03-493b-bc9b-3a10276b7d6b&amp;packageName=com.android.chrome&amp;resultId=019874b1-a58b-70cf-afbc-a490fdec9ae9"/>
    <s v="1 - Critical"/>
    <s v="APP INDABOX ANDROID - 11.1.3.2.1 Sequenza significativa - S006 Storico"/>
    <s v="APP INDABOX ANDROID - 11.1.3.2.1 Sequenza significativa - S006 Storico (#AAD1213)_x000a_S006 Storic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Rimuovi android:focusable=&quot;true&quot; dal testo statico non interattivo.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42"/>
    <m/>
    <m/>
    <s v="5134"/>
    <s v="5134: Le visualizzazioni contenenti testo devono essere attivabili per le tecnologie per l'accesso facilitato, ad esempio TalkBack. [Per saperne di più] (https://docs.deque.com/devtools-mobile/2024.2.14/en/android-focusable-text)"/>
    <s v="5134: -  con selettore: No ID Available"/>
    <s v="5134: https://axe-mobile.deque.com/scan?userId=747da6b3-5f03-493b-bc9b-3a10276b7d6b&amp;packageName=com.android.chrome&amp;resultId=019874b1-a58b-70cf-afbc-a490fdec9ae9"/>
    <s v="5134: Rimuovi android:focusable=&quot;true&quot; dal testo statico non interattivo."/>
    <m/>
  </r>
  <r>
    <x v="58"/>
    <s v="S006 Storico"/>
    <s v="AAD1214"/>
    <s v="(#AAD121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torico.txt"/>
    <s v="#19"/>
    <s v="Axe DevTools Mobile"/>
    <m/>
    <s v="https://docs.deque.com/devtools-mobile/2024.2.14/en/android-focusable-text#how-to-fix"/>
    <s v="Rimuovi android:focusable=&quot;true&quot; dal testo statico non interattivo."/>
    <n v="1254"/>
    <s v="S006 Storico"/>
    <s v="https://axe-mobile.deque.com/scan?userId=747da6b3-5f03-493b-bc9b-3a10276b7d6b&amp;packageName=com.android.chrome&amp;resultId=019874b1-a58b-70cf-afbc-a490fdec9ae9"/>
    <s v="1 - Critical"/>
    <s v="APP INDABOX ANDROID - 11.1.3.2.1 Sequenza significativa - S006 Storico"/>
    <s v="APP INDABOX ANDROID - 11.1.3.2.1 Sequenza significativa - S006 Storico (#AAD1214)_x000a_S006 Storic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Rimuovi android:focusable=&quot;true&quot; dal testo statico non interattivo.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42"/>
    <m/>
    <m/>
    <s v="5134"/>
    <s v="5134: Le visualizzazioni contenenti testo devono essere attivabili per le tecnologie per l'accesso facilitato, ad esempio TalkBack. [Per saperne di più] (https://docs.deque.com/devtools-mobile/2024.2.14/en/android-focusable-text)"/>
    <s v="5134: -  con selettore: No ID Available"/>
    <s v="5134: https://axe-mobile.deque.com/scan?userId=747da6b3-5f03-493b-bc9b-3a10276b7d6b&amp;packageName=com.android.chrome&amp;resultId=019874b1-a58b-70cf-afbc-a490fdec9ae9"/>
    <s v="5134: Rimuovi android:focusable=&quot;true&quot; dal testo statico non interattivo."/>
    <m/>
  </r>
  <r>
    <x v="57"/>
    <s v="S006 Storico"/>
    <s v="AAD1215"/>
    <s v="(#AAD121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torico.txt"/>
    <s v="#19"/>
    <s v="Axe DevTools Mobile"/>
    <m/>
    <s v="https://docs.deque.com/devtools-mobile/2024.2.14/en/android-label-in-name#how-to-fix"/>
    <s v="Assicurati che contentDescription o labelFor contengano l’etichetta visibile dell’elemento."/>
    <n v="1254"/>
    <s v="S006 Storico"/>
    <s v="https://axe-mobile.deque.com/scan?userId=747da6b3-5f03-493b-bc9b-3a10276b7d6b&amp;packageName=com.android.chrome&amp;resultId=019874b1-a58b-70cf-afbc-a490fdec9ae9"/>
    <s v="2 - Serious"/>
    <s v="APP INDABOX ANDROID - 11.2.5.3.1 Etichetta nel nome - S006 Storico"/>
    <s v="APP INDABOX ANDROID - 11.2.5.3.1 Etichetta nel nome - S006 Storico (#AAD1215)_x000a_S006 Storic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Assicurati che contentDescription o labelFor contengano l’etichetta visibile dell’elemento.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41"/>
    <m/>
    <m/>
    <s v="5137"/>
    <s v="5137: Una vista focalizzabile accessibile deve garantire che il nome sia incluso nell'etichetta visibile. [Per saperne di più] (https://docs.deque.com/devtools-mobile/2024.2.14/en/android-label-in-name)"/>
    <s v="5137: -  con selettore: No ID Available"/>
    <s v="5137: https://axe-mobile.deque.com/scan?userId=747da6b3-5f03-493b-bc9b-3a10276b7d6b&amp;packageName=com.android.chrome&amp;resultId=019874b1-a58b-70cf-afbc-a490fdec9ae9"/>
    <s v="5137: Assicurati che contentDescription o labelFor contengano l’etichetta visibile dell’elemento."/>
    <m/>
  </r>
  <r>
    <x v="58"/>
    <s v="S006 Storico"/>
    <s v="AAD1216"/>
    <s v="(#AAD121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torico.txt"/>
    <s v="#19"/>
    <s v="Axe DevTools Mobile"/>
    <m/>
    <s v="https://docs.deque.com/devtools-mobile/2024.2.14/en/android-focusable-text#how-to-fix"/>
    <s v="Rimuovi android:focusable=&quot;true&quot; dal testo statico non interattivo."/>
    <n v="1254"/>
    <s v="S006 Storico"/>
    <s v="https://axe-mobile.deque.com/scan?userId=747da6b3-5f03-493b-bc9b-3a10276b7d6b&amp;packageName=com.android.chrome&amp;resultId=019874b1-a58b-70cf-afbc-a490fdec9ae9"/>
    <s v="1 - Critical"/>
    <s v="APP INDABOX ANDROID - 11.1.3.2.1 Sequenza significativa - S006 Storico"/>
    <s v="APP INDABOX ANDROID - 11.1.3.2.1 Sequenza significativa - S006 Storico (#AAD1216)_x000a_S006 Storic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Rimuovi android:focusable=&quot;true&quot; dal testo statico non interattivo.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42"/>
    <m/>
    <m/>
    <s v="5134"/>
    <s v="5134: Le visualizzazioni contenenti testo devono essere attivabili per le tecnologie per l'accesso facilitato, ad esempio TalkBack. [Per saperne di più] (https://docs.deque.com/devtools-mobile/2024.2.14/en/android-focusable-text)"/>
    <s v="5134: -  con selettore: No ID Available"/>
    <s v="5134: https://axe-mobile.deque.com/scan?userId=747da6b3-5f03-493b-bc9b-3a10276b7d6b&amp;packageName=com.android.chrome&amp;resultId=019874b1-a58b-70cf-afbc-a490fdec9ae9"/>
    <s v="5134: Rimuovi android:focusable=&quot;true&quot; dal testo statico non interattivo."/>
    <m/>
  </r>
  <r>
    <x v="57"/>
    <s v="S006 Storico"/>
    <s v="AAD1217"/>
    <s v="(#AAD121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torico.txt"/>
    <s v="#19"/>
    <s v="Axe DevTools Mobile"/>
    <m/>
    <s v="https://docs.deque.com/devtools-mobile/2024.2.14/en/android-label-in-name#how-to-fix"/>
    <s v="Assicurati che contentDescription o labelFor contengano l’etichetta visibile dell’elemento."/>
    <n v="1254"/>
    <s v="S006 Storico"/>
    <s v="https://axe-mobile.deque.com/scan?userId=747da6b3-5f03-493b-bc9b-3a10276b7d6b&amp;packageName=com.android.chrome&amp;resultId=019874b1-a58b-70cf-afbc-a490fdec9ae9"/>
    <s v="2 - Serious"/>
    <s v="APP INDABOX ANDROID - 11.2.5.3.1 Etichetta nel nome - S006 Storico"/>
    <s v="APP INDABOX ANDROID - 11.2.5.3.1 Etichetta nel nome - S006 Storico (#AAD1217)_x000a_S006 Storic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Assicurati che contentDescription o labelFor contengano l’etichetta visibile dell’elemento.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41"/>
    <m/>
    <m/>
    <s v="5137"/>
    <s v="5137: Una vista focalizzabile accessibile deve garantire che il nome sia incluso nell'etichetta visibile. [Per saperne di più] (https://docs.deque.com/devtools-mobile/2024.2.14/en/android-label-in-name)"/>
    <s v="5137: -  con selettore: No ID Available"/>
    <s v="5137: https://axe-mobile.deque.com/scan?userId=747da6b3-5f03-493b-bc9b-3a10276b7d6b&amp;packageName=com.android.chrome&amp;resultId=019874b1-a58b-70cf-afbc-a490fdec9ae9"/>
    <s v="5137: Assicurati che contentDescription o labelFor contengano l’etichetta visibile dell’elemento."/>
    <m/>
  </r>
  <r>
    <x v="58"/>
    <s v="S006 Storico"/>
    <s v="AAD1218"/>
    <s v="(#AAD121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torico.txt"/>
    <s v="#19"/>
    <s v="Axe DevTools Mobile"/>
    <m/>
    <s v="https://docs.deque.com/devtools-mobile/2024.2.14/en/android-focusable-text#how-to-fix"/>
    <s v="Rimuovi android:focusable=&quot;true&quot; dal testo statico non interattivo."/>
    <n v="1254"/>
    <s v="S006 Storico"/>
    <s v="https://axe-mobile.deque.com/scan?userId=747da6b3-5f03-493b-bc9b-3a10276b7d6b&amp;packageName=com.android.chrome&amp;resultId=019874b1-a58b-70cf-afbc-a490fdec9ae9"/>
    <s v="1 - Critical"/>
    <s v="APP INDABOX ANDROID - 11.1.3.2.1 Sequenza significativa - S006 Storico"/>
    <s v="APP INDABOX ANDROID - 11.1.3.2.1 Sequenza significativa - S006 Storico (#AAD1218)_x000a_S006 Storic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Rimuovi android:focusable=&quot;true&quot; dal testo statico non interattivo.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42"/>
    <m/>
    <m/>
    <s v="5134"/>
    <s v="5134: Le visualizzazioni contenenti testo devono essere attivabili per le tecnologie per l'accesso facilitato, ad esempio TalkBack. [Per saperne di più] (https://docs.deque.com/devtools-mobile/2024.2.14/en/android-focusable-text)"/>
    <s v="5134: -  con selettore: No ID Available"/>
    <s v="5134: https://axe-mobile.deque.com/scan?userId=747da6b3-5f03-493b-bc9b-3a10276b7d6b&amp;packageName=com.android.chrome&amp;resultId=019874b1-a58b-70cf-afbc-a490fdec9ae9"/>
    <s v="5134: Rimuovi android:focusable=&quot;true&quot; dal testo statico non interattivo."/>
    <m/>
  </r>
  <r>
    <x v="57"/>
    <s v="S006 Storico"/>
    <s v="AAD1219"/>
    <s v="(#AAD121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torico.txt"/>
    <s v="#19"/>
    <s v="Axe DevTools Mobile"/>
    <m/>
    <s v="https://docs.deque.com/devtools-mobile/2024.2.14/en/android-label-in-name#how-to-fix"/>
    <s v="Assicurati che contentDescription o labelFor contengano l’etichetta visibile dell’elemento."/>
    <n v="1254"/>
    <s v="S006 Storico"/>
    <s v="https://axe-mobile.deque.com/scan?userId=747da6b3-5f03-493b-bc9b-3a10276b7d6b&amp;packageName=com.android.chrome&amp;resultId=019874b1-a58b-70cf-afbc-a490fdec9ae9"/>
    <s v="2 - Serious"/>
    <s v="APP INDABOX ANDROID - 11.2.5.3.1 Etichetta nel nome - S006 Storico"/>
    <s v="APP INDABOX ANDROID - 11.2.5.3.1 Etichetta nel nome - S006 Storico (#AAD1219)_x000a_S006 Storic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Assicurati che contentDescription o labelFor contengano l’etichetta visibile dell’elemento.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41"/>
    <m/>
    <m/>
    <s v="5137"/>
    <s v="5137: Una vista focalizzabile accessibile deve garantire che il nome sia incluso nell'etichetta visibile. [Per saperne di più] (https://docs.deque.com/devtools-mobile/2024.2.14/en/android-label-in-name)"/>
    <s v="5137: -  con selettore: No ID Available"/>
    <s v="5137: https://axe-mobile.deque.com/scan?userId=747da6b3-5f03-493b-bc9b-3a10276b7d6b&amp;packageName=com.android.chrome&amp;resultId=019874b1-a58b-70cf-afbc-a490fdec9ae9"/>
    <s v="5137: Assicurati che contentDescription o labelFor contengano l’etichetta visibile dell’elemento."/>
    <m/>
  </r>
  <r>
    <x v="58"/>
    <s v="S006 Storico"/>
    <s v="AAD1220"/>
    <s v="(#AAD122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torico.txt"/>
    <s v="#19"/>
    <s v="Axe DevTools Mobile"/>
    <m/>
    <s v="https://docs.deque.com/devtools-mobile/2024.2.14/en/android-focusable-text#how-to-fix"/>
    <s v="Rimuovi android:focusable=&quot;true&quot; dal testo statico non interattivo."/>
    <n v="1254"/>
    <s v="S006 Storico"/>
    <s v="https://axe-mobile.deque.com/scan?userId=747da6b3-5f03-493b-bc9b-3a10276b7d6b&amp;packageName=com.android.chrome&amp;resultId=019874b1-a58b-70cf-afbc-a490fdec9ae9"/>
    <s v="1 - Critical"/>
    <s v="APP INDABOX ANDROID - 11.1.3.2.1 Sequenza significativa - S006 Storico"/>
    <s v="APP INDABOX ANDROID - 11.1.3.2.1 Sequenza significativa - S006 Storico (#AAD1220)_x000a_S006 Storic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Rimuovi android:focusable=&quot;true&quot; dal testo statico non interattivo.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42"/>
    <m/>
    <m/>
    <s v="5134"/>
    <s v="5134: Le visualizzazioni contenenti testo devono essere attivabili per le tecnologie per l'accesso facilitato, ad esempio TalkBack. [Per saperne di più] (https://docs.deque.com/devtools-mobile/2024.2.14/en/android-focusable-text)"/>
    <s v="5134: -  con selettore: No ID Available"/>
    <s v="5134: https://axe-mobile.deque.com/scan?userId=747da6b3-5f03-493b-bc9b-3a10276b7d6b&amp;packageName=com.android.chrome&amp;resultId=019874b1-a58b-70cf-afbc-a490fdec9ae9"/>
    <s v="5134: Rimuovi android:focusable=&quot;true&quot; dal testo statico non interattivo."/>
    <m/>
  </r>
  <r>
    <x v="57"/>
    <s v="S006 Storico"/>
    <s v="AAD1221"/>
    <s v="(#AAD122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torico.txt"/>
    <s v="#19"/>
    <s v="Axe DevTools Mobile"/>
    <m/>
    <s v="https://docs.deque.com/devtools-mobile/2024.2.14/en/android-label-in-name#how-to-fix"/>
    <s v="Assicurati che contentDescription o labelFor contengano l’etichetta visibile dell’elemento."/>
    <n v="1254"/>
    <s v="S006 Storico"/>
    <s v="https://axe-mobile.deque.com/scan?userId=747da6b3-5f03-493b-bc9b-3a10276b7d6b&amp;packageName=com.android.chrome&amp;resultId=019874b1-a58b-70cf-afbc-a490fdec9ae9"/>
    <s v="2 - Serious"/>
    <s v="APP INDABOX ANDROID - 11.2.5.3.1 Etichetta nel nome - S006 Storico"/>
    <s v="APP INDABOX ANDROID - 11.2.5.3.1 Etichetta nel nome - S006 Storico (#AAD1221)_x000a_S006 Storic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Assicurati che contentDescription o labelFor contengano l’etichetta visibile dell’elemento.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41"/>
    <m/>
    <m/>
    <s v="5137"/>
    <s v="5137: Una vista focalizzabile accessibile deve garantire che il nome sia incluso nell'etichetta visibile. [Per saperne di più] (https://docs.deque.com/devtools-mobile/2024.2.14/en/android-label-in-name)"/>
    <s v="5137: -  con selettore: No ID Available"/>
    <s v="5137: https://axe-mobile.deque.com/scan?userId=747da6b3-5f03-493b-bc9b-3a10276b7d6b&amp;packageName=com.android.chrome&amp;resultId=019874b1-a58b-70cf-afbc-a490fdec9ae9"/>
    <s v="5137: Assicurati che contentDescription o labelFor contengano l’etichetta visibile dell’elemento."/>
    <m/>
  </r>
  <r>
    <x v="58"/>
    <s v="S006 Storico"/>
    <s v="AAD1222"/>
    <s v="(#AAD122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torico.txt"/>
    <s v="#19"/>
    <s v="Axe DevTools Mobile"/>
    <m/>
    <s v="https://docs.deque.com/devtools-mobile/2024.2.14/en/android-focusable-text#how-to-fix"/>
    <s v="Rimuovi android:focusable=&quot;true&quot; dal testo statico non interattivo."/>
    <n v="1254"/>
    <s v="S006 Storico"/>
    <s v="https://axe-mobile.deque.com/scan?userId=747da6b3-5f03-493b-bc9b-3a10276b7d6b&amp;packageName=com.android.chrome&amp;resultId=019874b1-a58b-70cf-afbc-a490fdec9ae9"/>
    <s v="1 - Critical"/>
    <s v="APP INDABOX ANDROID - 11.1.3.2.1 Sequenza significativa - S006 Storico"/>
    <s v="APP INDABOX ANDROID - 11.1.3.2.1 Sequenza significativa - S006 Storico (#AAD1222)_x000a_S006 Storic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a58b-70cf-afbc-a490fdec9ae9_x000a__x000a_Possibile metodologia risolutiva:_x000a_Rimuovi android:focusable=&quot;true&quot; dal testo statico non interattivo._x000a__x000a_File di log (occorrenze rilevate: 8): https://posteitaliane.sharepoint.com/:x:/r/teams/ACCESSIBILITRISULTATIVERIFICHETECNICHE/Shared%20Documents/TGPOSTE_APP/TGPOSTE_APP/LOG/Log.xlsx?d=w630300a71bd74143a1658fe5ab688bc4&amp;csf=1&amp;web=1&amp;e=Y9XHGL_x000a__x000a_Link al dettaglio requisito WCAG: "/>
    <m/>
    <m/>
    <m/>
    <m/>
    <x v="42"/>
    <m/>
    <m/>
    <s v="5134"/>
    <s v="5134: Le visualizzazioni contenenti testo devono essere attivabili per le tecnologie per l'accesso facilitato, ad esempio TalkBack. [Per saperne di più] (https://docs.deque.com/devtools-mobile/2024.2.14/en/android-focusable-text)"/>
    <s v="5134: -  con selettore: No ID Available"/>
    <s v="5134: https://axe-mobile.deque.com/scan?userId=747da6b3-5f03-493b-bc9b-3a10276b7d6b&amp;packageName=com.android.chrome&amp;resultId=019874b1-a58b-70cf-afbc-a490fdec9ae9"/>
    <s v="5134: Rimuovi android:focusable=&quot;true&quot; dal testo statico non interattivo."/>
    <m/>
  </r>
  <r>
    <x v="41"/>
    <s v="S009 FAQ"/>
    <s v="AAD1223"/>
    <s v="(#AAD1223)"/>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supporto assistenza.txt"/>
    <s v="#20"/>
    <s v="Axe DevTools Mobile"/>
    <m/>
    <s v="https://docs.deque.com/devtools-mobile/2024.2.14/en/android-screen-orientation#how-to-fix"/>
    <s v="Rimuovi android:screenOrientation=&quot;portrait&quot; per supportare sia landscape che portrait, salvo che non sia un requisito."/>
    <n v="1254"/>
    <s v="S009 FAQ"/>
    <s v="https://axe-mobile.deque.com/scan?userId=747da6b3-5f03-493b-bc9b-3a10276b7d6b&amp;packageName=com.android.chrome&amp;resultId=019874b1-e8b6-76d0-a1a9-676f22da0dd6"/>
    <s v="2 - Serious"/>
    <s v="APP INDABOX ANDROID - 11.1.3.4.1 Orientamento - S009 FAQ"/>
    <s v="APP INDABOX ANDROID - 11.1.3.4.1 Orientamento - S009 FAQ (#AAD1223)_x000a_S009 FAQ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8"/>
    <m/>
    <m/>
    <s v="5148"/>
    <s v="5148: Le visualizzazioni devono essere conformi all'orientamento di visualizzazione preferito dall'utente. [Per saperne di più] (https://docs.deque.com/devtools-mobile/2024.2.14/en/android-screen-orientation)"/>
    <s v="5148: -  con selettore: No ID Available"/>
    <s v="5148: https://axe-mobile.deque.com/scan?userId=747da6b3-5f03-493b-bc9b-3a10276b7d6b&amp;packageName=com.android.chrome&amp;resultId=019874b1-e8b6-76d0-a1a9-676f22da0dd6"/>
    <s v="5148: Rimuovi android:screenOrientation=&quot;portrait&quot; per supportare sia landscape che portrait, salvo che non sia un requisito."/>
    <m/>
  </r>
  <r>
    <x v="42"/>
    <s v="S009 FAQ"/>
    <s v="AAD1224"/>
    <s v="(#AAD122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upporto assistenza.txt"/>
    <s v="#20"/>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1-e8b6-76d0-a1a9-676f22da0dd6"/>
    <s v="2 - Serious"/>
    <s v="APP INDABOX ANDROID - 11.2.5.3.1 Etichetta nel nome - S009 FAQ"/>
    <s v="APP INDABOX ANDROID - 11.2.5.3.1 Etichetta nel nome - S009 FAQ (#AAD1224)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1-e8b6-76d0-a1a9-676f22da0dd6"/>
    <s v="5150: Assicurati che contentDescription o labelFor contengano l’etichetta visibile dell’elemento."/>
    <m/>
  </r>
  <r>
    <x v="42"/>
    <s v="S009 FAQ"/>
    <s v="AAD1225"/>
    <s v="(#AAD1225)"/>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supporto assistenza.txt"/>
    <s v="#20"/>
    <s v="Axe DevTools Mobile"/>
    <m/>
    <s v="https://docs.deque.com/devtools-mobile/2024.2.14/en/android-label-in-name#how-to-fix"/>
    <s v="Assicurati che contentDescription o labelFor contengano l’etichetta visibile dell’elemento."/>
    <n v="42"/>
    <s v="S009 FAQ"/>
    <s v="https://axe-mobile.deque.com/scan?userId=747da6b3-5f03-493b-bc9b-3a10276b7d6b&amp;packageName=com.android.chrome&amp;resultId=019874b1-e8b6-76d0-a1a9-676f22da0dd6"/>
    <s v="2 - Serious"/>
    <s v="APP INDABOX ANDROID - 11.2.5.3.1 Etichetta nel nome - S009 FAQ"/>
    <s v="APP INDABOX ANDROID - 11.2.5.3.1 Etichetta nel nome - S009 FAQ (#AAD1225)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logo"/>
    <s v="5150: https://axe-mobile.deque.com/scan?userId=747da6b3-5f03-493b-bc9b-3a10276b7d6b&amp;packageName=com.android.chrome&amp;resultId=019874b1-e8b6-76d0-a1a9-676f22da0dd6"/>
    <s v="5150: Assicurati che contentDescription o labelFor contengano l’etichetta visibile dell’elemento."/>
    <m/>
  </r>
  <r>
    <x v="44"/>
    <s v="S009 FAQ"/>
    <s v="AAD1226"/>
    <s v="(#AAD122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upporto assistenza.txt"/>
    <s v="#2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1-e8b6-76d0-a1a9-676f22da0dd6"/>
    <s v="1 - Critical"/>
    <s v="APP INDABOX ANDROID - 11.1.3.2.1 Sequenza significativa - S009 FAQ"/>
    <s v="APP INDABOX ANDROID - 11.1.3.2.1 Sequenza significativa - S009 FAQ (#AAD122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1-e8b6-76d0-a1a9-676f22da0dd6"/>
    <s v="5147: Rimuovi android:focusable=&quot;true&quot; dal testo statico non interattivo."/>
    <m/>
  </r>
  <r>
    <x v="44"/>
    <s v="S009 FAQ"/>
    <s v="AAD1227"/>
    <s v="(#AAD122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upporto assistenza.txt"/>
    <s v="#2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1-e8b6-76d0-a1a9-676f22da0dd6"/>
    <s v="1 - Critical"/>
    <s v="APP INDABOX ANDROID - 11.1.3.2.1 Sequenza significativa - S009 FAQ"/>
    <s v="APP INDABOX ANDROID - 11.1.3.2.1 Sequenza significativa - S009 FAQ (#AAD1227)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1-e8b6-76d0-a1a9-676f22da0dd6"/>
    <s v="5147: Rimuovi android:focusable=&quot;true&quot; dal testo statico non interattivo."/>
    <m/>
  </r>
  <r>
    <x v="43"/>
    <s v="S009 FAQ"/>
    <s v="AAD1228"/>
    <s v="(#AAD122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supporto assistenza.txt"/>
    <s v="#20"/>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1-e8b6-76d0-a1a9-676f22da0dd6"/>
    <s v="3 - Moderate"/>
    <s v="APP INDABOX ANDROID - 11.2.5.5.1 Dimensione dell'obiettivo (avanzato) - S009 FAQ"/>
    <s v="APP INDABOX ANDROID - 11.2.5.5.1 Dimensione dell'obiettivo (avanzato) - S009 FAQ (#AAD1228)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229"/>
    <s v="(#AAD122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upporto assistenza.txt"/>
    <s v="#20"/>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1-e8b6-76d0-a1a9-676f22da0dd6"/>
    <s v="2 - Serious"/>
    <s v="APP INDABOX ANDROID - 11.2.5.3.1 Etichetta nel nome - S009 FAQ"/>
    <s v="APP INDABOX ANDROID - 11.2.5.3.1 Etichetta nel nome - S009 FAQ (#AAD1229)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1-e8b6-76d0-a1a9-676f22da0dd6"/>
    <s v="5150: Assicurati che contentDescription o labelFor contengano l’etichetta visibile dell’elemento."/>
    <m/>
  </r>
  <r>
    <x v="13"/>
    <s v="S009 FAQ"/>
    <s v="AAD1230"/>
    <s v="(#AAD123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supporto assistenza.txt"/>
    <s v="#20"/>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1-e8b6-76d0-a1a9-676f22da0dd6"/>
    <s v="2 - Serious"/>
    <s v="APP INDABOX ANDROID - 11.2.5.8.1 Dimensione dell'obiettivo (minimo) - S009 FAQ"/>
    <s v="APP INDABOX ANDROID - 11.2.5.8.1 Dimensione dell'obiettivo (minimo) - S009 FAQ (#AAD1230)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231"/>
    <s v="(#AAD123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upporto assistenza.txt"/>
    <s v="#2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1-e8b6-76d0-a1a9-676f22da0dd6"/>
    <s v="1 - Critical"/>
    <s v="APP INDABOX ANDROID - 11.1.3.2.1 Sequenza significativa - S009 FAQ"/>
    <s v="APP INDABOX ANDROID - 11.1.3.2.1 Sequenza significativa - S009 FAQ (#AAD1231)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1-e8b6-76d0-a1a9-676f22da0dd6"/>
    <s v="5147: Rimuovi android:focusable=&quot;true&quot; dal testo statico non interattivo."/>
    <m/>
  </r>
  <r>
    <x v="43"/>
    <s v="S009 FAQ"/>
    <s v="AAD1232"/>
    <s v="(#AAD123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a supporto assistenza.txt"/>
    <s v="#20"/>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1-e8b6-76d0-a1a9-676f22da0dd6"/>
    <s v="3 - Moderate"/>
    <s v="APP INDABOX ANDROID - 11.2.5.5.1 Dimensione dell'obiettivo (avanzato) - S009 FAQ"/>
    <s v="APP INDABOX ANDROID - 11.2.5.5.1 Dimensione dell'obiettivo (avanzato) - S009 FAQ (#AAD1232)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233"/>
    <s v="(#AAD123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supporto assistenza.txt"/>
    <s v="#20"/>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1-e8b6-76d0-a1a9-676f22da0dd6"/>
    <s v="2 - Serious"/>
    <s v="APP INDABOX ANDROID - 11.2.5.3.1 Etichetta nel nome - S009 FAQ"/>
    <s v="APP INDABOX ANDROID - 11.2.5.3.1 Etichetta nel nome - S009 FAQ (#AAD1233)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1-e8b6-76d0-a1a9-676f22da0dd6"/>
    <s v="5150: Assicurati che contentDescription o labelFor contengano l’etichetta visibile dell’elemento."/>
    <m/>
  </r>
  <r>
    <x v="13"/>
    <s v="S009 FAQ"/>
    <s v="AAD1234"/>
    <s v="(#AAD123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a supporto assistenza.txt"/>
    <s v="#20"/>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1-e8b6-76d0-a1a9-676f22da0dd6"/>
    <s v="2 - Serious"/>
    <s v="APP INDABOX ANDROID - 11.2.5.8.1 Dimensione dell'obiettivo (minimo) - S009 FAQ"/>
    <s v="APP INDABOX ANDROID - 11.2.5.8.1 Dimensione dell'obiettivo (minimo) - S009 FAQ (#AAD1234)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235"/>
    <s v="(#AAD123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upporto assistenza.txt"/>
    <s v="#2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1-e8b6-76d0-a1a9-676f22da0dd6"/>
    <s v="1 - Critical"/>
    <s v="APP INDABOX ANDROID - 11.1.3.2.1 Sequenza significativa - S009 FAQ"/>
    <s v="APP INDABOX ANDROID - 11.1.3.2.1 Sequenza significativa - S009 FAQ (#AAD1235)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1-e8b6-76d0-a1a9-676f22da0dd6"/>
    <s v="5147: Rimuovi android:focusable=&quot;true&quot; dal testo statico non interattivo."/>
    <m/>
  </r>
  <r>
    <x v="44"/>
    <s v="S009 FAQ"/>
    <s v="AAD1236"/>
    <s v="(#AAD123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upporto assistenza.txt"/>
    <s v="#2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1-e8b6-76d0-a1a9-676f22da0dd6"/>
    <s v="1 - Critical"/>
    <s v="APP INDABOX ANDROID - 11.1.3.2.1 Sequenza significativa - S009 FAQ"/>
    <s v="APP INDABOX ANDROID - 11.1.3.2.1 Sequenza significativa - S009 FAQ (#AAD123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1-e8b6-76d0-a1a9-676f22da0dd6"/>
    <s v="5147: Rimuovi android:focusable=&quot;true&quot; dal testo statico non interattivo."/>
    <m/>
  </r>
  <r>
    <x v="44"/>
    <s v="S009 FAQ"/>
    <s v="AAD1237"/>
    <s v="(#AAD123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upporto assistenza.txt"/>
    <s v="#2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1-e8b6-76d0-a1a9-676f22da0dd6"/>
    <s v="1 - Critical"/>
    <s v="APP INDABOX ANDROID - 11.1.3.2.1 Sequenza significativa - S009 FAQ"/>
    <s v="APP INDABOX ANDROID - 11.1.3.2.1 Sequenza significativa - S009 FAQ (#AAD1237)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1-e8b6-76d0-a1a9-676f22da0dd6"/>
    <s v="5147: Rimuovi android:focusable=&quot;true&quot; dal testo statico non interattivo."/>
    <m/>
  </r>
  <r>
    <x v="44"/>
    <s v="S009 FAQ"/>
    <s v="AAD1238"/>
    <s v="(#AAD123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upporto assistenza.txt"/>
    <s v="#2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1-e8b6-76d0-a1a9-676f22da0dd6"/>
    <s v="1 - Critical"/>
    <s v="APP INDABOX ANDROID - 11.1.3.2.1 Sequenza significativa - S009 FAQ"/>
    <s v="APP INDABOX ANDROID - 11.1.3.2.1 Sequenza significativa - S009 FAQ (#AAD1238)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1-e8b6-76d0-a1a9-676f22da0dd6"/>
    <s v="5147: Rimuovi android:focusable=&quot;true&quot; dal testo statico non interattivo."/>
    <m/>
  </r>
  <r>
    <x v="44"/>
    <s v="S009 FAQ"/>
    <s v="AAD1239"/>
    <s v="(#AAD123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upporto assistenza.txt"/>
    <s v="#2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1-e8b6-76d0-a1a9-676f22da0dd6"/>
    <s v="1 - Critical"/>
    <s v="APP INDABOX ANDROID - 11.1.3.2.1 Sequenza significativa - S009 FAQ"/>
    <s v="APP INDABOX ANDROID - 11.1.3.2.1 Sequenza significativa - S009 FAQ (#AAD1239)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1-e8b6-76d0-a1a9-676f22da0dd6"/>
    <s v="5147: Rimuovi android:focusable=&quot;true&quot; dal testo statico non interattivo."/>
    <m/>
  </r>
  <r>
    <x v="44"/>
    <s v="S009 FAQ"/>
    <s v="AAD1240"/>
    <s v="(#AAD124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supporto assistenza.txt"/>
    <s v="#2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1-e8b6-76d0-a1a9-676f22da0dd6"/>
    <s v="1 - Critical"/>
    <s v="APP INDABOX ANDROID - 11.1.3.2.1 Sequenza significativa - S009 FAQ"/>
    <s v="APP INDABOX ANDROID - 11.1.3.2.1 Sequenza significativa - S009 FAQ (#AAD124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1-e8b6-76d0-a1a9-676f22da0dd6"/>
    <s v="5147: Rimuovi android:focusable=&quot;true&quot; dal testo statico non interattivo."/>
    <m/>
  </r>
  <r>
    <x v="59"/>
    <s v="S009 FAQ"/>
    <s v="AAD1241"/>
    <s v="(#AAD1241)"/>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No ID Available"/>
    <m/>
    <s v="Privata supporto assistenza.txt"/>
    <s v="#20"/>
    <s v="Axe DevTools Mobile"/>
    <m/>
    <s v="https://docs.deque.com/devtools-mobile/2024.2.14/en/android-edit-text-name#how-to-fix"/>
    <s v="Usa android:hint oppure associa una TextView con android:labelFor."/>
    <n v="1254"/>
    <s v="S009 FAQ"/>
    <s v="https://axe-mobile.deque.com/scan?userId=747da6b3-5f03-493b-bc9b-3a10276b7d6b&amp;packageName=com.android.chrome&amp;resultId=019874b1-e8b6-76d0-a1a9-676f22da0dd6"/>
    <s v="2 - Serious"/>
    <s v="APP INDABOX ANDROID - 11.4.1.2.1 Nome, ruolo, valore - S009 FAQ"/>
    <s v="APP INDABOX ANDROID - 11.4.1.2.1 Nome, ruolo, valore - S009 FAQ (#AAD1241)_x000a_S009 FAQ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Usa android:hint oppure associa una TextView con android:labelFor._x000a__x000a_File di log (occorrenze rilevate: 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43"/>
    <m/>
    <m/>
    <s v="5151"/>
    <s v="5151: Gli elementi di input di testo devono avere un nome accessibile disponibile per le tecnologie assistive come TalkBack e Voice Access. [Per saperne di più] (https://docs.deque.com/devtools-mobile/2024.2.14/en/android-edit-text-name)"/>
    <s v="5151: -  con selettore: No ID Available"/>
    <s v="5151: https://axe-mobile.deque.com/scan?userId=747da6b3-5f03-493b-bc9b-3a10276b7d6b&amp;packageName=com.android.chrome&amp;resultId=019874b1-e8b6-76d0-a1a9-676f22da0dd6"/>
    <s v="5151: Usa android:hint oppure associa una TextView con android:labelFor."/>
    <m/>
  </r>
  <r>
    <x v="59"/>
    <s v="S009 FAQ"/>
    <s v="AAD1242"/>
    <s v="(#AAD1242)"/>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No ID Available"/>
    <m/>
    <s v="Privata supporto assistenza.txt"/>
    <s v="#20"/>
    <s v="Axe DevTools Mobile"/>
    <m/>
    <s v="https://docs.deque.com/devtools-mobile/2024.2.14/en/android-edit-text-name#how-to-fix"/>
    <s v="Usa android:hint oppure associa una TextView con android:labelFor."/>
    <n v="1254"/>
    <s v="S009 FAQ"/>
    <s v="https://axe-mobile.deque.com/scan?userId=747da6b3-5f03-493b-bc9b-3a10276b7d6b&amp;packageName=com.android.chrome&amp;resultId=019874b1-e8b6-76d0-a1a9-676f22da0dd6"/>
    <s v="2 - Serious"/>
    <s v="APP INDABOX ANDROID - 11.4.1.2.1 Nome, ruolo, valore - S009 FAQ"/>
    <s v="APP INDABOX ANDROID - 11.4.1.2.1 Nome, ruolo, valore - S009 FAQ (#AAD1242)_x000a_S009 FAQ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1-e8b6-76d0-a1a9-676f22da0dd6_x000a__x000a_Possibile metodologia risolutiva:_x000a_Usa android:hint oppure associa una TextView con android:labelFor._x000a__x000a_File di log (occorrenze rilevate: 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43"/>
    <m/>
    <m/>
    <s v="5151"/>
    <s v="5151: Gli elementi di input di testo devono avere un nome accessibile disponibile per le tecnologie assistive come TalkBack e Voice Access. [Per saperne di più] (https://docs.deque.com/devtools-mobile/2024.2.14/en/android-edit-text-name)"/>
    <s v="5151: -  con selettore: No ID Available"/>
    <s v="5151: https://axe-mobile.deque.com/scan?userId=747da6b3-5f03-493b-bc9b-3a10276b7d6b&amp;packageName=com.android.chrome&amp;resultId=019874b1-e8b6-76d0-a1a9-676f22da0dd6"/>
    <s v="5151: Usa android:hint oppure associa una TextView con android:labelFor."/>
    <m/>
  </r>
  <r>
    <x v="26"/>
    <s v="S003 Ritira (IndaBox Ritiro Pacchi)"/>
    <s v="AAD1243"/>
    <s v="(#AAD1243)"/>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Tabaccheria Maiu.txt"/>
    <s v="#21"/>
    <s v="Axe DevTools Mobile"/>
    <m/>
    <s v="https://docs.deque.com/devtools-mobile/2024.2.14/en/android-screen-orientation#how-to-fix"/>
    <s v="Rimuovi android:screenOrientation=&quot;portrait&quot; per supportare sia landscape che portrait, salvo che non sia un requisito."/>
    <n v="1254"/>
    <s v="S003 Ritira (IndaBox Ritiro Pacchi)"/>
    <s v="https://axe-mobile.deque.com/scan?userId=747da6b3-5f03-493b-bc9b-3a10276b7d6b&amp;packageName=com.android.chrome&amp;resultId=019874b2-3be6-729d-8185-a1e89f4a6969"/>
    <s v="2 - Serious"/>
    <s v="APP INDABOX ANDROID - 11.1.3.4.1 Orientamento - S003 Ritira (IndaBox Ritiro Pacchi)"/>
    <s v="APP INDABOX ANDROID - 11.1.3.4.1 Orientamento - S003 Ritira (IndaBox Ritiro Pacchi) (#AAD1243)_x000a_S003 Ritira (IndaBox Ritiro Pacch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screenOrientation=&quot;portrait&quot; per supportare sia landscape che portrait, salvo che non sia un requisito.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6"/>
    <m/>
    <m/>
    <s v="5121"/>
    <s v="5121: Le visualizzazioni devono essere conformi all'orientamento di visualizzazione preferito dall'utente. [Per saperne di più] (https://docs.deque.com/devtools-mobile/2024.2.14/en/android-screen-orientation)"/>
    <s v="5121: -  con selettore: No ID Available"/>
    <s v="5121: https://axe-mobile.deque.com/scan?userId=747da6b3-5f03-493b-bc9b-3a10276b7d6b&amp;packageName=com.android.chrome&amp;resultId=019874b2-3be6-729d-8185-a1e89f4a6969"/>
    <s v="5121: Rimuovi android:screenOrientation=&quot;portrait&quot; per supportare sia landscape che portrait, salvo che non sia un requisito."/>
    <m/>
  </r>
  <r>
    <x v="27"/>
    <s v="S003 Ritira (IndaBox Ritiro Pacchi)"/>
    <s v="AAD1244"/>
    <s v="(#AAD1244)"/>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Tabaccheria Maiu.txt"/>
    <s v="#21"/>
    <s v="Axe DevTools Mobile"/>
    <m/>
    <s v="https://docs.deque.com/devtools-mobile/2024.2.14/en/android-label-in-name#how-to-fix"/>
    <s v="Assicurati che contentDescription o labelFor contengano l’etichetta visibile dell’elemento."/>
    <n v="42"/>
    <s v="S003 Ritira (IndaBox Ritiro Pacchi)"/>
    <s v="https://axe-mobile.deque.com/scan?userId=747da6b3-5f03-493b-bc9b-3a10276b7d6b&amp;packageName=com.android.chrome&amp;resultId=019874b2-3be6-729d-8185-a1e89f4a6969"/>
    <s v="2 - Serious"/>
    <s v="APP INDABOX ANDROID - 11.2.5.3.1 Etichetta nel nome - S003 Ritira (IndaBox Ritiro Pacchi)"/>
    <s v="APP INDABOX ANDROID - 11.2.5.3.1 Etichetta nel nome - S003 Ritira (IndaBox Ritiro Pacchi) (#AAD1244)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logo"/>
    <s v="5123: https://axe-mobile.deque.com/scan?userId=747da6b3-5f03-493b-bc9b-3a10276b7d6b&amp;packageName=com.android.chrome&amp;resultId=019874b2-3be6-729d-8185-a1e89f4a6969"/>
    <s v="5123: Assicurati che contentDescription o labelFor contengano l’etichetta visibile dell’elemento."/>
    <m/>
  </r>
  <r>
    <x v="27"/>
    <s v="S003 Ritira (IndaBox Ritiro Pacchi)"/>
    <s v="AAD1245"/>
    <s v="(#AAD124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Tabaccheria Maiu.txt"/>
    <s v="#21"/>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b2-3be6-729d-8185-a1e89f4a6969"/>
    <s v="2 - Serious"/>
    <s v="APP INDABOX ANDROID - 11.2.5.3.1 Etichetta nel nome - S003 Ritira (IndaBox Ritiro Pacchi)"/>
    <s v="APP INDABOX ANDROID - 11.2.5.3.1 Etichetta nel nome - S003 Ritira (IndaBox Ritiro Pacchi) (#AAD1245)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b2-3be6-729d-8185-a1e89f4a6969"/>
    <s v="5123: Assicurati che contentDescription o labelFor contengano l’etichetta visibile dell’elemento."/>
    <m/>
  </r>
  <r>
    <x v="29"/>
    <s v="S003 Ritira (IndaBox Ritiro Pacchi)"/>
    <s v="AAD1246"/>
    <s v="(#AAD124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46)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47"/>
    <s v="(#AAD124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47)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48"/>
    <s v="(#AAD124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48)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49"/>
    <s v="(#AAD124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49)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50"/>
    <s v="(#AAD125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50)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51"/>
    <s v="(#AAD125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51)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52"/>
    <s v="(#AAD125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52)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53"/>
    <s v="(#AAD125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53)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54"/>
    <s v="(#AAD125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54)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55"/>
    <s v="(#AAD125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55)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56"/>
    <s v="(#AAD125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56)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57"/>
    <s v="(#AAD125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57)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58"/>
    <s v="(#AAD125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58)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59"/>
    <s v="(#AAD125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59)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60"/>
    <s v="(#AAD126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60)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61"/>
    <s v="(#AAD126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61)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62"/>
    <s v="(#AAD126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62)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63"/>
    <s v="(#AAD126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63)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64"/>
    <s v="(#AAD126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64)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65"/>
    <s v="(#AAD126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65)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66"/>
    <s v="(#AAD126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66)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67"/>
    <s v="(#AAD126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67)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68"/>
    <s v="(#AAD126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68)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69"/>
    <s v="(#AAD126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69)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70"/>
    <s v="(#AAD127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70)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71"/>
    <s v="(#AAD127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71)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72"/>
    <s v="(#AAD127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72)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73"/>
    <s v="(#AAD127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73)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74"/>
    <s v="(#AAD127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74)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75"/>
    <s v="(#AAD127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75)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76"/>
    <s v="(#AAD127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76)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77"/>
    <s v="(#AAD127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77)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78"/>
    <s v="(#AAD127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78)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79"/>
    <s v="(#AAD127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79)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80"/>
    <s v="(#AAD128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80)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81"/>
    <s v="(#AAD128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81)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82"/>
    <s v="(#AAD128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82)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83"/>
    <s v="(#AAD128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83)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7"/>
    <s v="S003 Ritira (IndaBox Ritiro Pacchi)"/>
    <s v="AAD1284"/>
    <s v="(#AAD1284)"/>
    <s v="Android"/>
    <s v="A"/>
    <s v="2.5.3"/>
    <s v="11.2.5.3.1"/>
    <s v="2 - Serious"/>
    <s v="Blind;Deafblind;Mobility"/>
    <s v="LabelInName"/>
    <s v="Una vista focalizzabile accessibile deve garantire che il nome sia incluso nell'etichetta visibile. [Per saperne di più] (https://docs.deque.com/devtools-mobile/2024.2.14/en/android-label-in-name)"/>
    <s v="aggiungi_pref"/>
    <m/>
    <s v="Privata Tabaccheria Maiu.txt"/>
    <s v="#21"/>
    <s v="Axe DevTools Mobile"/>
    <m/>
    <s v="https://docs.deque.com/devtools-mobile/2024.2.14/en/android-label-in-name#how-to-fix"/>
    <s v="Assicurati che contentDescription o labelFor contengano l’etichetta visibile dell’elemento."/>
    <n v="6"/>
    <s v="S003 Ritira (IndaBox Ritiro Pacchi)"/>
    <s v="https://axe-mobile.deque.com/scan?userId=747da6b3-5f03-493b-bc9b-3a10276b7d6b&amp;packageName=com.android.chrome&amp;resultId=019874b2-3be6-729d-8185-a1e89f4a6969"/>
    <s v="2 - Serious"/>
    <s v="APP INDABOX ANDROID - 11.2.5.3.1 Etichetta nel nome - S003 Ritira (IndaBox Ritiro Pacchi)"/>
    <s v="APP INDABOX ANDROID - 11.2.5.3.1 Etichetta nel nome - S003 Ritira (IndaBox Ritiro Pacchi) (#AAD1284)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aggiungi_pref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aggiungi_pref"/>
    <s v="5123: https://axe-mobile.deque.com/scan?userId=747da6b3-5f03-493b-bc9b-3a10276b7d6b&amp;packageName=com.android.chrome&amp;resultId=019874b2-3be6-729d-8185-a1e89f4a6969"/>
    <s v="5123: Assicurati che contentDescription o labelFor contengano l’etichetta visibile dell’elemento."/>
    <m/>
  </r>
  <r>
    <x v="27"/>
    <s v="S003 Ritira (IndaBox Ritiro Pacchi)"/>
    <s v="AAD1285"/>
    <s v="(#AAD128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Tabaccheria Maiu.txt"/>
    <s v="#21"/>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b2-3be6-729d-8185-a1e89f4a6969"/>
    <s v="2 - Serious"/>
    <s v="APP INDABOX ANDROID - 11.2.5.3.1 Etichetta nel nome - S003 Ritira (IndaBox Ritiro Pacchi)"/>
    <s v="APP INDABOX ANDROID - 11.2.5.3.1 Etichetta nel nome - S003 Ritira (IndaBox Ritiro Pacchi) (#AAD1285)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b2-3be6-729d-8185-a1e89f4a6969"/>
    <s v="5123: Assicurati che contentDescription o labelFor contengano l’etichetta visibile dell’elemento."/>
    <m/>
  </r>
  <r>
    <x v="29"/>
    <s v="S003 Ritira (IndaBox Ritiro Pacchi)"/>
    <s v="AAD1286"/>
    <s v="(#AAD128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86)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87"/>
    <s v="(#AAD128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87)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7"/>
    <s v="S003 Ritira (IndaBox Ritiro Pacchi)"/>
    <s v="AAD1288"/>
    <s v="(#AAD128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Tabaccheria Maiu.txt"/>
    <s v="#21"/>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b2-3be6-729d-8185-a1e89f4a6969"/>
    <s v="2 - Serious"/>
    <s v="APP INDABOX ANDROID - 11.2.5.3.1 Etichetta nel nome - S003 Ritira (IndaBox Ritiro Pacchi)"/>
    <s v="APP INDABOX ANDROID - 11.2.5.3.1 Etichetta nel nome - S003 Ritira (IndaBox Ritiro Pacchi) (#AAD1288)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b2-3be6-729d-8185-a1e89f4a6969"/>
    <s v="5123: Assicurati che contentDescription o labelFor contengano l’etichetta visibile dell’elemento."/>
    <m/>
  </r>
  <r>
    <x v="29"/>
    <s v="S003 Ritira (IndaBox Ritiro Pacchi)"/>
    <s v="AAD1289"/>
    <s v="(#AAD128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89)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9"/>
    <s v="S003 Ritira (IndaBox Ritiro Pacchi)"/>
    <s v="AAD1290"/>
    <s v="(#AAD129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90)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27"/>
    <s v="S003 Ritira (IndaBox Ritiro Pacchi)"/>
    <s v="AAD1291"/>
    <s v="(#AAD129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Tabaccheria Maiu.txt"/>
    <s v="#21"/>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4b2-3be6-729d-8185-a1e89f4a6969"/>
    <s v="2 - Serious"/>
    <s v="APP INDABOX ANDROID - 11.2.5.3.1 Etichetta nel nome - S003 Ritira (IndaBox Ritiro Pacchi)"/>
    <s v="APP INDABOX ANDROID - 11.2.5.3.1 Etichetta nel nome - S003 Ritira (IndaBox Ritiro Pacchi) (#AAD1291)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4b2-3be6-729d-8185-a1e89f4a6969"/>
    <s v="5123: Assicurati che contentDescription o labelFor contengano l’etichetta visibile dell’elemento."/>
    <m/>
  </r>
  <r>
    <x v="29"/>
    <s v="S003 Ritira (IndaBox Ritiro Pacchi)"/>
    <s v="AAD1292"/>
    <s v="(#AAD129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 Maiu.txt"/>
    <s v="#21"/>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4b2-3be6-729d-8185-a1e89f4a6969"/>
    <s v="1 - Critical"/>
    <s v="APP INDABOX ANDROID - 11.1.3.2.1 Sequenza significativa - S003 Ritira (IndaBox Ritiro Pacchi)"/>
    <s v="APP INDABOX ANDROID - 11.1.3.2.1 Sequenza significativa - S003 Ritira (IndaBox Ritiro Pacchi) (#AAD1292)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3be6-729d-8185-a1e89f4a6969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4b2-3be6-729d-8185-a1e89f4a6969"/>
    <s v="5120: Rimuovi android:focusable=&quot;true&quot; dal testo statico non interattivo."/>
    <m/>
  </r>
  <r>
    <x v="38"/>
    <s v="S004 Spedisci (IndaBox Spedizione Pacchi)"/>
    <s v="AAD1293"/>
    <s v="(#AAD1293)"/>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a TABACCHERIA.txt"/>
    <s v="#22"/>
    <s v="Axe DevTools Mobile"/>
    <m/>
    <s v="https://docs.deque.com/devtools-mobile/2024.2.14/en/android-screen-orientation#how-to-fix"/>
    <s v="Rimuovi android:screenOrientation=&quot;portrait&quot; per supportare sia landscape che portrait, salvo che non sia un requisito."/>
    <n v="1254"/>
    <s v="S004 Spedisci (IndaBox Spedizione Pacchi)"/>
    <s v="https://axe-mobile.deque.com/scan?userId=747da6b3-5f03-493b-bc9b-3a10276b7d6b&amp;packageName=com.android.chrome&amp;resultId=019874b2-8d7f-7368-9706-57fbafbc7b60"/>
    <s v="2 - Serious"/>
    <s v="APP INDABOX ANDROID - 11.1.3.4.1 Orientamento - S004 Spedisci (IndaBox Spedizione Pacchi)"/>
    <s v="APP INDABOX ANDROID - 11.1.3.4.1 Orientamento - S004 Spedisci (IndaBox Spedizione Pacchi) (#AAD1293)_x000a_S004 Spedisci (IndaBox Spedizione Pacch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5"/>
    <m/>
    <m/>
    <s v="5125"/>
    <s v="5125: Le visualizzazioni devono essere conformi all'orientamento di visualizzazione preferito dall'utente. [Per saperne di più] (https://docs.deque.com/devtools-mobile/2024.2.14/en/android-screen-orientation)"/>
    <s v="5125: -  con selettore: No ID Available"/>
    <s v="5125: https://axe-mobile.deque.com/scan?userId=747da6b3-5f03-493b-bc9b-3a10276b7d6b&amp;packageName=com.android.chrome&amp;resultId=019874b2-8d7f-7368-9706-57fbafbc7b60"/>
    <s v="5125: Rimuovi android:screenOrientation=&quot;portrait&quot; per supportare sia landscape che portrait, salvo che non sia un requisito."/>
    <m/>
  </r>
  <r>
    <x v="39"/>
    <s v="S004 Spedisci (IndaBox Spedizione Pacchi)"/>
    <s v="AAD1294"/>
    <s v="(#AAD1294)"/>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a TABACCHERIA.txt"/>
    <s v="#22"/>
    <s v="Axe DevTools Mobile"/>
    <m/>
    <s v="https://docs.deque.com/devtools-mobile/2024.2.14/en/android-label-in-name#how-to-fix"/>
    <s v="Assicurati che contentDescription o labelFor contengano l’etichetta visibile dell’elemento."/>
    <n v="42"/>
    <s v="S004 Spedisci (IndaBox Spedizione Pacchi)"/>
    <s v="https://axe-mobile.deque.com/scan?userId=747da6b3-5f03-493b-bc9b-3a10276b7d6b&amp;packageName=com.android.chrome&amp;resultId=019874b2-8d7f-7368-9706-57fbafbc7b60"/>
    <s v="2 - Serious"/>
    <s v="APP INDABOX ANDROID - 11.2.5.3.1 Etichetta nel nome - S004 Spedisci (IndaBox Spedizione Pacchi)"/>
    <s v="APP INDABOX ANDROID - 11.2.5.3.1 Etichetta nel nome - S004 Spedisci (IndaBox Spedizione Pacchi) (#AAD1294)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logo"/>
    <s v="5128: https://axe-mobile.deque.com/scan?userId=747da6b3-5f03-493b-bc9b-3a10276b7d6b&amp;packageName=com.android.chrome&amp;resultId=019874b2-8d7f-7368-9706-57fbafbc7b60"/>
    <s v="5128: Assicurati che contentDescription o labelFor contengano l’etichetta visibile dell’elemento."/>
    <m/>
  </r>
  <r>
    <x v="40"/>
    <s v="S004 Spedisci (IndaBox Spedizione Pacchi)"/>
    <s v="AAD1295"/>
    <s v="(#AAD129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29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296"/>
    <s v="(#AAD129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29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297"/>
    <s v="(#AAD129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29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298"/>
    <s v="(#AAD129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29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299"/>
    <s v="(#AAD129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29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00"/>
    <s v="(#AAD130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00)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01"/>
    <s v="(#AAD130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0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39"/>
    <s v="S004 Spedisci (IndaBox Spedizione Pacchi)"/>
    <s v="AAD1302"/>
    <s v="(#AAD130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TABACCHERIA.txt"/>
    <s v="#22"/>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b2-8d7f-7368-9706-57fbafbc7b60"/>
    <s v="2 - Serious"/>
    <s v="APP INDABOX ANDROID - 11.2.5.3.1 Etichetta nel nome - S004 Spedisci (IndaBox Spedizione Pacchi)"/>
    <s v="APP INDABOX ANDROID - 11.2.5.3.1 Etichetta nel nome - S004 Spedisci (IndaBox Spedizione Pacchi) (#AAD1302)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b2-8d7f-7368-9706-57fbafbc7b60"/>
    <s v="5128: Assicurati che contentDescription o labelFor contengano l’etichetta visibile dell’elemento."/>
    <m/>
  </r>
  <r>
    <x v="40"/>
    <s v="S004 Spedisci (IndaBox Spedizione Pacchi)"/>
    <s v="AAD1303"/>
    <s v="(#AAD130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0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04"/>
    <s v="(#AAD130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04)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05"/>
    <s v="(#AAD130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0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06"/>
    <s v="(#AAD130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0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07"/>
    <s v="(#AAD130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0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08"/>
    <s v="(#AAD130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0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09"/>
    <s v="(#AAD130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0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10"/>
    <s v="(#AAD131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10)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11"/>
    <s v="(#AAD131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1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12"/>
    <s v="(#AAD131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1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13"/>
    <s v="(#AAD131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1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14"/>
    <s v="(#AAD131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14)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15"/>
    <s v="(#AAD131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1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16"/>
    <s v="(#AAD131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1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17"/>
    <s v="(#AAD131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1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18"/>
    <s v="(#AAD131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1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19"/>
    <s v="(#AAD131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1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20"/>
    <s v="(#AAD132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20)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21"/>
    <s v="(#AAD132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2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22"/>
    <s v="(#AAD132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2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23"/>
    <s v="(#AAD132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2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24"/>
    <s v="(#AAD132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24)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25"/>
    <s v="(#AAD132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2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26"/>
    <s v="(#AAD132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2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27"/>
    <s v="(#AAD132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2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28"/>
    <s v="(#AAD132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2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29"/>
    <s v="(#AAD132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2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30"/>
    <s v="(#AAD133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30)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31"/>
    <s v="(#AAD133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3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32"/>
    <s v="(#AAD133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3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33"/>
    <s v="(#AAD133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3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34"/>
    <s v="(#AAD133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34)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35"/>
    <s v="(#AAD133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3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36"/>
    <s v="(#AAD133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3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37"/>
    <s v="(#AAD133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3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38"/>
    <s v="(#AAD133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3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39"/>
    <s v="S004 Spedisci (IndaBox Spedizione Pacchi)"/>
    <s v="AAD1339"/>
    <s v="(#AAD1339)"/>
    <s v="Android"/>
    <s v="A"/>
    <s v="2.5.3"/>
    <s v="11.2.5.3.1"/>
    <s v="2 - Serious"/>
    <s v="Blind;Deafblind;Mobility"/>
    <s v="LabelInName"/>
    <s v="Una vista focalizzabile accessibile deve garantire che il nome sia incluso nell'etichetta visibile. [Per saperne di più] (https://docs.deque.com/devtools-mobile/2024.2.14/en/android-label-in-name)"/>
    <s v="aggiungi_pref"/>
    <m/>
    <s v="Privata TABACCHERIA.txt"/>
    <s v="#22"/>
    <s v="Axe DevTools Mobile"/>
    <m/>
    <s v="https://docs.deque.com/devtools-mobile/2024.2.14/en/android-label-in-name#how-to-fix"/>
    <s v="Assicurati che contentDescription o labelFor contengano l’etichetta visibile dell’elemento."/>
    <n v="6"/>
    <s v="S004 Spedisci (IndaBox Spedizione Pacchi)"/>
    <s v="https://axe-mobile.deque.com/scan?userId=747da6b3-5f03-493b-bc9b-3a10276b7d6b&amp;packageName=com.android.chrome&amp;resultId=019874b2-8d7f-7368-9706-57fbafbc7b60"/>
    <s v="2 - Serious"/>
    <s v="APP INDABOX ANDROID - 11.2.5.3.1 Etichetta nel nome - S004 Spedisci (IndaBox Spedizione Pacchi)"/>
    <s v="APP INDABOX ANDROID - 11.2.5.3.1 Etichetta nel nome - S004 Spedisci (IndaBox Spedizione Pacchi) (#AAD1339)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aggiungi_pref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aggiungi_pref"/>
    <s v="5128: https://axe-mobile.deque.com/scan?userId=747da6b3-5f03-493b-bc9b-3a10276b7d6b&amp;packageName=com.android.chrome&amp;resultId=019874b2-8d7f-7368-9706-57fbafbc7b60"/>
    <s v="5128: Assicurati che contentDescription o labelFor contengano l’etichetta visibile dell’elemento."/>
    <m/>
  </r>
  <r>
    <x v="8"/>
    <s v="S004 Spedisci (IndaBox Spedizione Pacchi)"/>
    <s v="AAD1340"/>
    <s v="(#AAD134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aggiungi_pref"/>
    <m/>
    <s v="Privata TABACCHERIA.txt"/>
    <s v="#22"/>
    <s v="Axe DevTools Mobile"/>
    <m/>
    <s v="https://docs.deque.com/devtools-mobile/2024.9.18/en/android-touch-target-spacing#how-to-fix"/>
    <s v="Aggiungi margini o padding di almeno 8dp tra elementi interattivi adiacenti."/>
    <n v="6"/>
    <s v="S004 Spedisci (IndaBox Spedizione Pacchi)"/>
    <s v="https://axe-mobile.deque.com/scan?userId=747da6b3-5f03-493b-bc9b-3a10276b7d6b&amp;packageName=com.android.chrome&amp;resultId=019874b2-8d7f-7368-9706-57fbafbc7b60"/>
    <s v="2 - Serious"/>
    <s v="APP INDABOX ANDROID - 11.2.5.8.1 Dimensione dell'obiettivo (minimo) - S004 Spedisci (IndaBox Spedizione Pacchi)"/>
    <s v="APP INDABOX ANDROID - 11.2.5.8.1 Dimensione dell'obiettivo (minimo) - S004 Spedisci (IndaBox Spedizione Pacchi) (#AAD1340)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aggiungi_pref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5"/>
    <s v="S004 Spedisci (IndaBox Spedizione Pacchi)"/>
    <s v="AAD1341"/>
    <s v="(#AAD1341)"/>
    <s v="Android"/>
    <s v="AAA"/>
    <s v="2.5.5"/>
    <s v="11.2.5.5.1"/>
    <s v="3 - Moderate"/>
    <s v="Blind;Low Vision;Mobility"/>
    <s v="TouchSizeWcag"/>
    <s v="Tutti i controlli attivi devono avere un'area visiva e toccabile di almeno 44 dp per 44 dp. [Per saperne di più] (https://docs.deque.com/devtools-mobile/2024.2.14/en/android-touch-target-size)"/>
    <s v="aggiungi_pref"/>
    <m/>
    <s v="Privata TABACCHERIA.txt"/>
    <s v="#22"/>
    <s v="Axe DevTools Mobile"/>
    <m/>
    <s v="https://docs.deque.com/devtools-mobile/2024.2.14/en/android-touch-target-size#how-to-fix"/>
    <s v="Estendi il padding o usa un contenitore cliccabile più grande per rispettare la dimensione minima."/>
    <n v="6"/>
    <s v="S004 Spedisci (IndaBox Spedizione Pacchi)"/>
    <s v="https://axe-mobile.deque.com/scan?userId=747da6b3-5f03-493b-bc9b-3a10276b7d6b&amp;packageName=com.android.chrome&amp;resultId=019874b2-8d7f-7368-9706-57fbafbc7b60"/>
    <s v="3 - Moderate"/>
    <s v="APP INDABOX ANDROID - 11.2.5.5.1 Dimensione dell'obiettivo (avanzato) - S004 Spedisci (IndaBox Spedizione Pacchi)"/>
    <s v="APP INDABOX ANDROID - 11.2.5.5.1 Dimensione dell'obiettivo (avanzato) - S004 Spedisci (IndaBox Spedizione Pacchi) (#AAD1341)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aggiungi_pref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342"/>
    <s v="(#AAD134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4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39"/>
    <s v="S004 Spedisci (IndaBox Spedizione Pacchi)"/>
    <s v="AAD1343"/>
    <s v="(#AAD134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TABACCHERIA.txt"/>
    <s v="#22"/>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b2-8d7f-7368-9706-57fbafbc7b60"/>
    <s v="2 - Serious"/>
    <s v="APP INDABOX ANDROID - 11.2.5.3.1 Etichetta nel nome - S004 Spedisci (IndaBox Spedizione Pacchi)"/>
    <s v="APP INDABOX ANDROID - 11.2.5.3.1 Etichetta nel nome - S004 Spedisci (IndaBox Spedizione Pacchi) (#AAD1343)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b2-8d7f-7368-9706-57fbafbc7b60"/>
    <s v="5128: Assicurati che contentDescription o labelFor contengano l’etichetta visibile dell’elemento."/>
    <m/>
  </r>
  <r>
    <x v="40"/>
    <s v="S004 Spedisci (IndaBox Spedizione Pacchi)"/>
    <s v="AAD1344"/>
    <s v="(#AAD134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44)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45"/>
    <s v="(#AAD134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4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39"/>
    <s v="S004 Spedisci (IndaBox Spedizione Pacchi)"/>
    <s v="AAD1346"/>
    <s v="(#AAD134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a TABACCHERIA.txt"/>
    <s v="#22"/>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b2-8d7f-7368-9706-57fbafbc7b60"/>
    <s v="2 - Serious"/>
    <s v="APP INDABOX ANDROID - 11.2.5.3.1 Etichetta nel nome - S004 Spedisci (IndaBox Spedizione Pacchi)"/>
    <s v="APP INDABOX ANDROID - 11.2.5.3.1 Etichetta nel nome - S004 Spedisci (IndaBox Spedizione Pacchi) (#AAD1346)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b2-8d7f-7368-9706-57fbafbc7b60"/>
    <s v="5128: Assicurati che contentDescription o labelFor contengano l’etichetta visibile dell’elemento."/>
    <m/>
  </r>
  <r>
    <x v="40"/>
    <s v="S004 Spedisci (IndaBox Spedizione Pacchi)"/>
    <s v="AAD1347"/>
    <s v="(#AAD134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4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0"/>
    <s v="S004 Spedisci (IndaBox Spedizione Pacchi)"/>
    <s v="AAD1348"/>
    <s v="(#AAD134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a TABACCHERIA.txt"/>
    <s v="#22"/>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b2-8d7f-7368-9706-57fbafbc7b60"/>
    <s v="1 - Critical"/>
    <s v="APP INDABOX ANDROID - 11.1.3.2.1 Sequenza significativa - S004 Spedisci (IndaBox Spedizione Pacchi)"/>
    <s v="APP INDABOX ANDROID - 11.1.3.2.1 Sequenza significativa - S004 Spedisci (IndaBox Spedizione Pacchi) (#AAD134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2-8d7f-7368-9706-57fbafbc7b60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b2-8d7f-7368-9706-57fbafbc7b60"/>
    <s v="5124: Rimuovi android:focusable=&quot;true&quot; dal testo statico non interattivo."/>
    <m/>
  </r>
  <r>
    <x v="41"/>
    <s v="S009 FAQ"/>
    <s v="AAD1349"/>
    <s v="(#AAD1349)"/>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o Faq 1.txt"/>
    <s v="#25"/>
    <s v="Axe DevTools Mobile"/>
    <m/>
    <s v="https://docs.deque.com/devtools-mobile/2024.2.14/en/android-screen-orientation#how-to-fix"/>
    <s v="Rimuovi android:screenOrientation=&quot;portrait&quot; per supportare sia landscape che portrait, salvo che non sia un requisito."/>
    <n v="1254"/>
    <s v="S009 FAQ"/>
    <s v="https://axe-mobile.deque.com/scan?userId=747da6b3-5f03-493b-bc9b-3a10276b7d6b&amp;packageName=com.android.chrome&amp;resultId=019874b3-700d-75fd-a210-7e5e0931622f"/>
    <s v="2 - Serious"/>
    <s v="APP INDABOX ANDROID - 11.1.3.4.1 Orientamento - S009 FAQ"/>
    <s v="APP INDABOX ANDROID - 11.1.3.4.1 Orientamento - S009 FAQ (#AAD1349)_x000a_S009 FAQ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8"/>
    <m/>
    <m/>
    <s v="5148"/>
    <s v="5148: Le visualizzazioni devono essere conformi all'orientamento di visualizzazione preferito dall'utente. [Per saperne di più] (https://docs.deque.com/devtools-mobile/2024.2.14/en/android-screen-orientation)"/>
    <s v="5148: -  con selettore: No ID Available"/>
    <s v="5148: https://axe-mobile.deque.com/scan?userId=747da6b3-5f03-493b-bc9b-3a10276b7d6b&amp;packageName=com.android.chrome&amp;resultId=019874b3-700d-75fd-a210-7e5e0931622f"/>
    <s v="5148: Rimuovi android:screenOrientation=&quot;portrait&quot; per supportare sia landscape che portrait, salvo che non sia un requisito."/>
    <m/>
  </r>
  <r>
    <x v="42"/>
    <s v="S009 FAQ"/>
    <s v="AAD1350"/>
    <s v="(#AAD1350)"/>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o Faq 1.txt"/>
    <s v="#25"/>
    <s v="Axe DevTools Mobile"/>
    <m/>
    <s v="https://docs.deque.com/devtools-mobile/2024.2.14/en/android-label-in-name#how-to-fix"/>
    <s v="Assicurati che contentDescription o labelFor contengano l’etichetta visibile dell’elemento."/>
    <n v="42"/>
    <s v="S009 FAQ"/>
    <s v="https://axe-mobile.deque.com/scan?userId=747da6b3-5f03-493b-bc9b-3a10276b7d6b&amp;packageName=com.android.chrome&amp;resultId=019874b3-700d-75fd-a210-7e5e0931622f"/>
    <s v="2 - Serious"/>
    <s v="APP INDABOX ANDROID - 11.2.5.3.1 Etichetta nel nome - S009 FAQ"/>
    <s v="APP INDABOX ANDROID - 11.2.5.3.1 Etichetta nel nome - S009 FAQ (#AAD1350)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logo"/>
    <s v="5150: https://axe-mobile.deque.com/scan?userId=747da6b3-5f03-493b-bc9b-3a10276b7d6b&amp;packageName=com.android.chrome&amp;resultId=019874b3-700d-75fd-a210-7e5e0931622f"/>
    <s v="5150: Assicurati che contentDescription o labelFor contengano l’etichetta visibile dell’elemento."/>
    <m/>
  </r>
  <r>
    <x v="42"/>
    <s v="S009 FAQ"/>
    <s v="AAD1351"/>
    <s v="(#AAD135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1.txt"/>
    <s v="#25"/>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3-700d-75fd-a210-7e5e0931622f"/>
    <s v="2 - Serious"/>
    <s v="APP INDABOX ANDROID - 11.2.5.3.1 Etichetta nel nome - S009 FAQ"/>
    <s v="APP INDABOX ANDROID - 11.2.5.3.1 Etichetta nel nome - S009 FAQ (#AAD1351)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3-700d-75fd-a210-7e5e0931622f"/>
    <s v="5150: Assicurati che contentDescription o labelFor contengano l’etichetta visibile dell’elemento."/>
    <m/>
  </r>
  <r>
    <x v="43"/>
    <s v="S009 FAQ"/>
    <s v="AAD1352"/>
    <s v="(#AAD135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1.txt"/>
    <s v="#25"/>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3-700d-75fd-a210-7e5e0931622f"/>
    <s v="3 - Moderate"/>
    <s v="APP INDABOX ANDROID - 11.2.5.5.1 Dimensione dell'obiettivo (avanzato) - S009 FAQ"/>
    <s v="APP INDABOX ANDROID - 11.2.5.5.1 Dimensione dell'obiettivo (avanzato) - S009 FAQ (#AAD1352)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1353"/>
    <s v="(#AAD135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Faq 1.txt"/>
    <s v="#25"/>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3-700d-75fd-a210-7e5e0931622f"/>
    <s v="2 - Serious"/>
    <s v="APP INDABOX ANDROID - 11.2.5.8.1 Dimensione dell'obiettivo (minimo) - S009 FAQ"/>
    <s v="APP INDABOX ANDROID - 11.2.5.8.1 Dimensione dell'obiettivo (minimo) - S009 FAQ (#AAD1353)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354"/>
    <s v="(#AAD135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1.txt"/>
    <s v="#25"/>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3-700d-75fd-a210-7e5e0931622f"/>
    <s v="2 - Serious"/>
    <s v="APP INDABOX ANDROID - 11.2.5.3.1 Etichetta nel nome - S009 FAQ"/>
    <s v="APP INDABOX ANDROID - 11.2.5.3.1 Etichetta nel nome - S009 FAQ (#AAD1354)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3-700d-75fd-a210-7e5e0931622f"/>
    <s v="5150: Assicurati che contentDescription o labelFor contengano l’etichetta visibile dell’elemento."/>
    <m/>
  </r>
  <r>
    <x v="44"/>
    <s v="S009 FAQ"/>
    <s v="AAD1355"/>
    <s v="(#AAD135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1.txt"/>
    <s v="#25"/>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700d-75fd-a210-7e5e0931622f"/>
    <s v="1 - Critical"/>
    <s v="APP INDABOX ANDROID - 11.1.3.2.1 Sequenza significativa - S009 FAQ"/>
    <s v="APP INDABOX ANDROID - 11.1.3.2.1 Sequenza significativa - S009 FAQ (#AAD1355)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700d-75fd-a210-7e5e0931622f"/>
    <s v="5147: Rimuovi android:focusable=&quot;true&quot; dal testo statico non interattivo."/>
    <m/>
  </r>
  <r>
    <x v="44"/>
    <s v="S009 FAQ"/>
    <s v="AAD1356"/>
    <s v="(#AAD135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1.txt"/>
    <s v="#25"/>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700d-75fd-a210-7e5e0931622f"/>
    <s v="1 - Critical"/>
    <s v="APP INDABOX ANDROID - 11.1.3.2.1 Sequenza significativa - S009 FAQ"/>
    <s v="APP INDABOX ANDROID - 11.1.3.2.1 Sequenza significativa - S009 FAQ (#AAD135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700d-75fd-a210-7e5e0931622f"/>
    <s v="5147: Rimuovi android:focusable=&quot;true&quot; dal testo statico non interattivo."/>
    <m/>
  </r>
  <r>
    <x v="43"/>
    <s v="S009 FAQ"/>
    <s v="AAD1357"/>
    <s v="(#AAD135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1.txt"/>
    <s v="#25"/>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3-700d-75fd-a210-7e5e0931622f"/>
    <s v="3 - Moderate"/>
    <s v="APP INDABOX ANDROID - 11.2.5.5.1 Dimensione dell'obiettivo (avanzato) - S009 FAQ"/>
    <s v="APP INDABOX ANDROID - 11.2.5.5.1 Dimensione dell'obiettivo (avanzato) - S009 FAQ (#AAD1357)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1358"/>
    <s v="(#AAD135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Faq 1.txt"/>
    <s v="#25"/>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3-700d-75fd-a210-7e5e0931622f"/>
    <s v="2 - Serious"/>
    <s v="APP INDABOX ANDROID - 11.2.5.8.1 Dimensione dell'obiettivo (minimo) - S009 FAQ"/>
    <s v="APP INDABOX ANDROID - 11.2.5.8.1 Dimensione dell'obiettivo (minimo) - S009 FAQ (#AAD1358)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359"/>
    <s v="(#AAD135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1.txt"/>
    <s v="#25"/>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3-700d-75fd-a210-7e5e0931622f"/>
    <s v="2 - Serious"/>
    <s v="APP INDABOX ANDROID - 11.2.5.3.1 Etichetta nel nome - S009 FAQ"/>
    <s v="APP INDABOX ANDROID - 11.2.5.3.1 Etichetta nel nome - S009 FAQ (#AAD1359)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3-700d-75fd-a210-7e5e0931622f"/>
    <s v="5150: Assicurati che contentDescription o labelFor contengano l’etichetta visibile dell’elemento."/>
    <m/>
  </r>
  <r>
    <x v="44"/>
    <s v="S009 FAQ"/>
    <s v="AAD1360"/>
    <s v="(#AAD136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1.txt"/>
    <s v="#25"/>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700d-75fd-a210-7e5e0931622f"/>
    <s v="1 - Critical"/>
    <s v="APP INDABOX ANDROID - 11.1.3.2.1 Sequenza significativa - S009 FAQ"/>
    <s v="APP INDABOX ANDROID - 11.1.3.2.1 Sequenza significativa - S009 FAQ (#AAD136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700d-75fd-a210-7e5e0931622f"/>
    <s v="5147: Rimuovi android:focusable=&quot;true&quot; dal testo statico non interattivo."/>
    <m/>
  </r>
  <r>
    <x v="43"/>
    <s v="S009 FAQ"/>
    <s v="AAD1361"/>
    <s v="(#AAD136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1.txt"/>
    <s v="#25"/>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3-700d-75fd-a210-7e5e0931622f"/>
    <s v="3 - Moderate"/>
    <s v="APP INDABOX ANDROID - 11.2.5.5.1 Dimensione dell'obiettivo (avanzato) - S009 FAQ"/>
    <s v="APP INDABOX ANDROID - 11.2.5.5.1 Dimensione dell'obiettivo (avanzato) - S009 FAQ (#AAD1361)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1362"/>
    <s v="(#AAD1362)"/>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Faq 1.txt"/>
    <s v="#25"/>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3-700d-75fd-a210-7e5e0931622f"/>
    <s v="2 - Serious"/>
    <s v="APP INDABOX ANDROID - 11.2.5.8.1 Dimensione dell'obiettivo (minimo) - S009 FAQ"/>
    <s v="APP INDABOX ANDROID - 11.2.5.8.1 Dimensione dell'obiettivo (minimo) - S009 FAQ (#AAD1362)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363"/>
    <s v="(#AAD136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1.txt"/>
    <s v="#25"/>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3-700d-75fd-a210-7e5e0931622f"/>
    <s v="2 - Serious"/>
    <s v="APP INDABOX ANDROID - 11.2.5.3.1 Etichetta nel nome - S009 FAQ"/>
    <s v="APP INDABOX ANDROID - 11.2.5.3.1 Etichetta nel nome - S009 FAQ (#AAD1363)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3-700d-75fd-a210-7e5e0931622f"/>
    <s v="5150: Assicurati che contentDescription o labelFor contengano l’etichetta visibile dell’elemento."/>
    <m/>
  </r>
  <r>
    <x v="44"/>
    <s v="S009 FAQ"/>
    <s v="AAD1364"/>
    <s v="(#AAD136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1.txt"/>
    <s v="#25"/>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700d-75fd-a210-7e5e0931622f"/>
    <s v="1 - Critical"/>
    <s v="APP INDABOX ANDROID - 11.1.3.2.1 Sequenza significativa - S009 FAQ"/>
    <s v="APP INDABOX ANDROID - 11.1.3.2.1 Sequenza significativa - S009 FAQ (#AAD1364)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700d-75fd-a210-7e5e0931622f"/>
    <s v="5147: Rimuovi android:focusable=&quot;true&quot; dal testo statico non interattivo."/>
    <m/>
  </r>
  <r>
    <x v="42"/>
    <s v="S009 FAQ"/>
    <s v="AAD1365"/>
    <s v="(#AAD136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1.txt"/>
    <s v="#25"/>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3-700d-75fd-a210-7e5e0931622f"/>
    <s v="2 - Serious"/>
    <s v="APP INDABOX ANDROID - 11.2.5.3.1 Etichetta nel nome - S009 FAQ"/>
    <s v="APP INDABOX ANDROID - 11.2.5.3.1 Etichetta nel nome - S009 FAQ (#AAD1365)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3-700d-75fd-a210-7e5e0931622f"/>
    <s v="5150: Assicurati che contentDescription o labelFor contengano l’etichetta visibile dell’elemento."/>
    <m/>
  </r>
  <r>
    <x v="44"/>
    <s v="S009 FAQ"/>
    <s v="AAD1366"/>
    <s v="(#AAD136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1.txt"/>
    <s v="#25"/>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700d-75fd-a210-7e5e0931622f"/>
    <s v="1 - Critical"/>
    <s v="APP INDABOX ANDROID - 11.1.3.2.1 Sequenza significativa - S009 FAQ"/>
    <s v="APP INDABOX ANDROID - 11.1.3.2.1 Sequenza significativa - S009 FAQ (#AAD136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700d-75fd-a210-7e5e0931622f"/>
    <s v="5147: Rimuovi android:focusable=&quot;true&quot; dal testo statico non interattivo."/>
    <m/>
  </r>
  <r>
    <x v="43"/>
    <s v="S009 FAQ"/>
    <s v="AAD1367"/>
    <s v="(#AAD136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1.txt"/>
    <s v="#25"/>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3-700d-75fd-a210-7e5e0931622f"/>
    <s v="3 - Moderate"/>
    <s v="APP INDABOX ANDROID - 11.2.5.5.1 Dimensione dell'obiettivo (avanzato) - S009 FAQ"/>
    <s v="APP INDABOX ANDROID - 11.2.5.5.1 Dimensione dell'obiettivo (avanzato) - S009 FAQ (#AAD1367)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368"/>
    <s v="(#AAD136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1.txt"/>
    <s v="#25"/>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3-700d-75fd-a210-7e5e0931622f"/>
    <s v="2 - Serious"/>
    <s v="APP INDABOX ANDROID - 11.2.5.3.1 Etichetta nel nome - S009 FAQ"/>
    <s v="APP INDABOX ANDROID - 11.2.5.3.1 Etichetta nel nome - S009 FAQ (#AAD1368)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3-700d-75fd-a210-7e5e0931622f"/>
    <s v="5150: Assicurati che contentDescription o labelFor contengano l’etichetta visibile dell’elemento."/>
    <m/>
  </r>
  <r>
    <x v="44"/>
    <s v="S009 FAQ"/>
    <s v="AAD1369"/>
    <s v="(#AAD136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1.txt"/>
    <s v="#25"/>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700d-75fd-a210-7e5e0931622f"/>
    <s v="1 - Critical"/>
    <s v="APP INDABOX ANDROID - 11.1.3.2.1 Sequenza significativa - S009 FAQ"/>
    <s v="APP INDABOX ANDROID - 11.1.3.2.1 Sequenza significativa - S009 FAQ (#AAD1369)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700d-75fd-a210-7e5e0931622f"/>
    <s v="5147: Rimuovi android:focusable=&quot;true&quot; dal testo statico non interattivo."/>
    <m/>
  </r>
  <r>
    <x v="44"/>
    <s v="S009 FAQ"/>
    <s v="AAD1370"/>
    <s v="(#AAD137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1.txt"/>
    <s v="#25"/>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700d-75fd-a210-7e5e0931622f"/>
    <s v="1 - Critical"/>
    <s v="APP INDABOX ANDROID - 11.1.3.2.1 Sequenza significativa - S009 FAQ"/>
    <s v="APP INDABOX ANDROID - 11.1.3.2.1 Sequenza significativa - S009 FAQ (#AAD137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700d-75fd-a210-7e5e0931622f"/>
    <s v="5147: Rimuovi android:focusable=&quot;true&quot; dal testo statico non interattivo."/>
    <m/>
  </r>
  <r>
    <x v="44"/>
    <s v="S009 FAQ"/>
    <s v="AAD1371"/>
    <s v="(#AAD137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1.txt"/>
    <s v="#25"/>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700d-75fd-a210-7e5e0931622f"/>
    <s v="1 - Critical"/>
    <s v="APP INDABOX ANDROID - 11.1.3.2.1 Sequenza significativa - S009 FAQ"/>
    <s v="APP INDABOX ANDROID - 11.1.3.2.1 Sequenza significativa - S009 FAQ (#AAD1371)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700d-75fd-a210-7e5e0931622f"/>
    <s v="5147: Rimuovi android:focusable=&quot;true&quot; dal testo statico non interattivo."/>
    <m/>
  </r>
  <r>
    <x v="44"/>
    <s v="S009 FAQ"/>
    <s v="AAD1372"/>
    <s v="(#AAD137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1.txt"/>
    <s v="#25"/>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700d-75fd-a210-7e5e0931622f"/>
    <s v="1 - Critical"/>
    <s v="APP INDABOX ANDROID - 11.1.3.2.1 Sequenza significativa - S009 FAQ"/>
    <s v="APP INDABOX ANDROID - 11.1.3.2.1 Sequenza significativa - S009 FAQ (#AAD1372)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700d-75fd-a210-7e5e0931622f"/>
    <s v="5147: Rimuovi android:focusable=&quot;true&quot; dal testo statico non interattivo."/>
    <m/>
  </r>
  <r>
    <x v="43"/>
    <s v="S009 FAQ"/>
    <s v="AAD1373"/>
    <s v="(#AAD137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1.txt"/>
    <s v="#25"/>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3-700d-75fd-a210-7e5e0931622f"/>
    <s v="3 - Moderate"/>
    <s v="APP INDABOX ANDROID - 11.2.5.5.1 Dimensione dell'obiettivo (avanzato) - S009 FAQ"/>
    <s v="APP INDABOX ANDROID - 11.2.5.5.1 Dimensione dell'obiettivo (avanzato) - S009 FAQ (#AAD1373)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374"/>
    <s v="(#AAD137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1.txt"/>
    <s v="#25"/>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3-700d-75fd-a210-7e5e0931622f"/>
    <s v="2 - Serious"/>
    <s v="APP INDABOX ANDROID - 11.2.5.3.1 Etichetta nel nome - S009 FAQ"/>
    <s v="APP INDABOX ANDROID - 11.2.5.3.1 Etichetta nel nome - S009 FAQ (#AAD1374)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3-700d-75fd-a210-7e5e0931622f"/>
    <s v="5150: Assicurati che contentDescription o labelFor contengano l’etichetta visibile dell’elemento."/>
    <m/>
  </r>
  <r>
    <x v="43"/>
    <s v="S009 FAQ"/>
    <s v="AAD1375"/>
    <s v="(#AAD137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1.txt"/>
    <s v="#25"/>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3-700d-75fd-a210-7e5e0931622f"/>
    <s v="3 - Moderate"/>
    <s v="APP INDABOX ANDROID - 11.2.5.5.1 Dimensione dell'obiettivo (avanzato) - S009 FAQ"/>
    <s v="APP INDABOX ANDROID - 11.2.5.5.1 Dimensione dell'obiettivo (avanzato) - S009 FAQ (#AAD1375)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1376"/>
    <s v="(#AAD137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Faq 1.txt"/>
    <s v="#25"/>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3-700d-75fd-a210-7e5e0931622f"/>
    <s v="2 - Serious"/>
    <s v="APP INDABOX ANDROID - 11.2.5.8.1 Dimensione dell'obiettivo (minimo) - S009 FAQ"/>
    <s v="APP INDABOX ANDROID - 11.2.5.8.1 Dimensione dell'obiettivo (minimo) - S009 FAQ (#AAD1376)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377"/>
    <s v="(#AAD137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1.txt"/>
    <s v="#25"/>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3-700d-75fd-a210-7e5e0931622f"/>
    <s v="2 - Serious"/>
    <s v="APP INDABOX ANDROID - 11.2.5.3.1 Etichetta nel nome - S009 FAQ"/>
    <s v="APP INDABOX ANDROID - 11.2.5.3.1 Etichetta nel nome - S009 FAQ (#AAD1377)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3-700d-75fd-a210-7e5e0931622f"/>
    <s v="5150: Assicurati che contentDescription o labelFor contengano l’etichetta visibile dell’elemento."/>
    <m/>
  </r>
  <r>
    <x v="44"/>
    <s v="S009 FAQ"/>
    <s v="AAD1378"/>
    <s v="(#AAD137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1.txt"/>
    <s v="#25"/>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700d-75fd-a210-7e5e0931622f"/>
    <s v="1 - Critical"/>
    <s v="APP INDABOX ANDROID - 11.1.3.2.1 Sequenza significativa - S009 FAQ"/>
    <s v="APP INDABOX ANDROID - 11.1.3.2.1 Sequenza significativa - S009 FAQ (#AAD1378)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700d-75fd-a210-7e5e0931622f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700d-75fd-a210-7e5e0931622f"/>
    <s v="5147: Rimuovi android:focusable=&quot;true&quot; dal testo statico non interattivo."/>
    <m/>
  </r>
  <r>
    <x v="41"/>
    <s v="S009 FAQ"/>
    <s v="AAD1379"/>
    <s v="(#AAD1379)"/>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o Faq 2.txt"/>
    <s v="#26"/>
    <s v="Axe DevTools Mobile"/>
    <m/>
    <s v="https://docs.deque.com/devtools-mobile/2024.2.14/en/android-screen-orientation#how-to-fix"/>
    <s v="Rimuovi android:screenOrientation=&quot;portrait&quot; per supportare sia landscape che portrait, salvo che non sia un requisito."/>
    <n v="1254"/>
    <s v="S009 FAQ"/>
    <s v="https://axe-mobile.deque.com/scan?userId=747da6b3-5f03-493b-bc9b-3a10276b7d6b&amp;packageName=com.android.chrome&amp;resultId=019874b3-ba54-73cf-a27e-a16b97052cea"/>
    <s v="2 - Serious"/>
    <s v="APP INDABOX ANDROID - 11.1.3.4.1 Orientamento - S009 FAQ"/>
    <s v="APP INDABOX ANDROID - 11.1.3.4.1 Orientamento - S009 FAQ (#AAD1379)_x000a_S009 FAQ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8"/>
    <m/>
    <m/>
    <s v="5148"/>
    <s v="5148: Le visualizzazioni devono essere conformi all'orientamento di visualizzazione preferito dall'utente. [Per saperne di più] (https://docs.deque.com/devtools-mobile/2024.2.14/en/android-screen-orientation)"/>
    <s v="5148: -  con selettore: No ID Available"/>
    <s v="5148: https://axe-mobile.deque.com/scan?userId=747da6b3-5f03-493b-bc9b-3a10276b7d6b&amp;packageName=com.android.chrome&amp;resultId=019874b3-ba54-73cf-a27e-a16b97052cea"/>
    <s v="5148: Rimuovi android:screenOrientation=&quot;portrait&quot; per supportare sia landscape che portrait, salvo che non sia un requisito."/>
    <m/>
  </r>
  <r>
    <x v="42"/>
    <s v="S009 FAQ"/>
    <s v="AAD1380"/>
    <s v="(#AAD1380)"/>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o Faq 2.txt"/>
    <s v="#26"/>
    <s v="Axe DevTools Mobile"/>
    <m/>
    <s v="https://docs.deque.com/devtools-mobile/2024.2.14/en/android-label-in-name#how-to-fix"/>
    <s v="Assicurati che contentDescription o labelFor contengano l’etichetta visibile dell’elemento."/>
    <n v="42"/>
    <s v="S009 FAQ"/>
    <s v="https://axe-mobile.deque.com/scan?userId=747da6b3-5f03-493b-bc9b-3a10276b7d6b&amp;packageName=com.android.chrome&amp;resultId=019874b3-ba54-73cf-a27e-a16b97052cea"/>
    <s v="2 - Serious"/>
    <s v="APP INDABOX ANDROID - 11.2.5.3.1 Etichetta nel nome - S009 FAQ"/>
    <s v="APP INDABOX ANDROID - 11.2.5.3.1 Etichetta nel nome - S009 FAQ (#AAD1380)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logo"/>
    <s v="5150: https://axe-mobile.deque.com/scan?userId=747da6b3-5f03-493b-bc9b-3a10276b7d6b&amp;packageName=com.android.chrome&amp;resultId=019874b3-ba54-73cf-a27e-a16b97052cea"/>
    <s v="5150: Assicurati che contentDescription o labelFor contengano l’etichetta visibile dell’elemento."/>
    <m/>
  </r>
  <r>
    <x v="42"/>
    <s v="S009 FAQ"/>
    <s v="AAD1381"/>
    <s v="(#AAD138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2.txt"/>
    <s v="#26"/>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3-ba54-73cf-a27e-a16b97052cea"/>
    <s v="2 - Serious"/>
    <s v="APP INDABOX ANDROID - 11.2.5.3.1 Etichetta nel nome - S009 FAQ"/>
    <s v="APP INDABOX ANDROID - 11.2.5.3.1 Etichetta nel nome - S009 FAQ (#AAD1381)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3-ba54-73cf-a27e-a16b97052cea"/>
    <s v="5150: Assicurati che contentDescription o labelFor contengano l’etichetta visibile dell’elemento."/>
    <m/>
  </r>
  <r>
    <x v="44"/>
    <s v="S009 FAQ"/>
    <s v="AAD1382"/>
    <s v="(#AAD138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2.txt"/>
    <s v="#26"/>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ba54-73cf-a27e-a16b97052cea"/>
    <s v="1 - Critical"/>
    <s v="APP INDABOX ANDROID - 11.1.3.2.1 Sequenza significativa - S009 FAQ"/>
    <s v="APP INDABOX ANDROID - 11.1.3.2.1 Sequenza significativa - S009 FAQ (#AAD1382)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ba54-73cf-a27e-a16b97052cea"/>
    <s v="5147: Rimuovi android:focusable=&quot;true&quot; dal testo statico non interattivo."/>
    <m/>
  </r>
  <r>
    <x v="44"/>
    <s v="S009 FAQ"/>
    <s v="AAD1383"/>
    <s v="(#AAD138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2.txt"/>
    <s v="#26"/>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ba54-73cf-a27e-a16b97052cea"/>
    <s v="1 - Critical"/>
    <s v="APP INDABOX ANDROID - 11.1.3.2.1 Sequenza significativa - S009 FAQ"/>
    <s v="APP INDABOX ANDROID - 11.1.3.2.1 Sequenza significativa - S009 FAQ (#AAD1383)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ba54-73cf-a27e-a16b97052cea"/>
    <s v="5147: Rimuovi android:focusable=&quot;true&quot; dal testo statico non interattivo."/>
    <m/>
  </r>
  <r>
    <x v="42"/>
    <s v="S009 FAQ"/>
    <s v="AAD1384"/>
    <s v="(#AAD138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2.txt"/>
    <s v="#26"/>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3-ba54-73cf-a27e-a16b97052cea"/>
    <s v="2 - Serious"/>
    <s v="APP INDABOX ANDROID - 11.2.5.3.1 Etichetta nel nome - S009 FAQ"/>
    <s v="APP INDABOX ANDROID - 11.2.5.3.1 Etichetta nel nome - S009 FAQ (#AAD1384)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3-ba54-73cf-a27e-a16b97052cea"/>
    <s v="5150: Assicurati che contentDescription o labelFor contengano l’etichetta visibile dell’elemento."/>
    <m/>
  </r>
  <r>
    <x v="43"/>
    <s v="S009 FAQ"/>
    <s v="AAD1385"/>
    <s v="(#AAD138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2.txt"/>
    <s v="#26"/>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3-ba54-73cf-a27e-a16b97052cea"/>
    <s v="3 - Moderate"/>
    <s v="APP INDABOX ANDROID - 11.2.5.5.1 Dimensione dell'obiettivo (avanzato) - S009 FAQ"/>
    <s v="APP INDABOX ANDROID - 11.2.5.5.1 Dimensione dell'obiettivo (avanzato) - S009 FAQ (#AAD1385)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1386"/>
    <s v="(#AAD138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Faq 2.txt"/>
    <s v="#26"/>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3-ba54-73cf-a27e-a16b97052cea"/>
    <s v="2 - Serious"/>
    <s v="APP INDABOX ANDROID - 11.2.5.8.1 Dimensione dell'obiettivo (minimo) - S009 FAQ"/>
    <s v="APP INDABOX ANDROID - 11.2.5.8.1 Dimensione dell'obiettivo (minimo) - S009 FAQ (#AAD1386)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387"/>
    <s v="(#AAD138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2.txt"/>
    <s v="#26"/>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ba54-73cf-a27e-a16b97052cea"/>
    <s v="1 - Critical"/>
    <s v="APP INDABOX ANDROID - 11.1.3.2.1 Sequenza significativa - S009 FAQ"/>
    <s v="APP INDABOX ANDROID - 11.1.3.2.1 Sequenza significativa - S009 FAQ (#AAD1387)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ba54-73cf-a27e-a16b97052cea"/>
    <s v="5147: Rimuovi android:focusable=&quot;true&quot; dal testo statico non interattivo."/>
    <m/>
  </r>
  <r>
    <x v="44"/>
    <s v="S009 FAQ"/>
    <s v="AAD1388"/>
    <s v="(#AAD138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2.txt"/>
    <s v="#26"/>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ba54-73cf-a27e-a16b97052cea"/>
    <s v="1 - Critical"/>
    <s v="APP INDABOX ANDROID - 11.1.3.2.1 Sequenza significativa - S009 FAQ"/>
    <s v="APP INDABOX ANDROID - 11.1.3.2.1 Sequenza significativa - S009 FAQ (#AAD1388)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ba54-73cf-a27e-a16b97052cea"/>
    <s v="5147: Rimuovi android:focusable=&quot;true&quot; dal testo statico non interattivo."/>
    <m/>
  </r>
  <r>
    <x v="44"/>
    <s v="S009 FAQ"/>
    <s v="AAD1389"/>
    <s v="(#AAD138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2.txt"/>
    <s v="#26"/>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ba54-73cf-a27e-a16b97052cea"/>
    <s v="1 - Critical"/>
    <s v="APP INDABOX ANDROID - 11.1.3.2.1 Sequenza significativa - S009 FAQ"/>
    <s v="APP INDABOX ANDROID - 11.1.3.2.1 Sequenza significativa - S009 FAQ (#AAD1389)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ba54-73cf-a27e-a16b97052cea"/>
    <s v="5147: Rimuovi android:focusable=&quot;true&quot; dal testo statico non interattivo."/>
    <m/>
  </r>
  <r>
    <x v="44"/>
    <s v="S009 FAQ"/>
    <s v="AAD1390"/>
    <s v="(#AAD139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2.txt"/>
    <s v="#26"/>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ba54-73cf-a27e-a16b97052cea"/>
    <s v="1 - Critical"/>
    <s v="APP INDABOX ANDROID - 11.1.3.2.1 Sequenza significativa - S009 FAQ"/>
    <s v="APP INDABOX ANDROID - 11.1.3.2.1 Sequenza significativa - S009 FAQ (#AAD139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ba54-73cf-a27e-a16b97052cea"/>
    <s v="5147: Rimuovi android:focusable=&quot;true&quot; dal testo statico non interattivo."/>
    <m/>
  </r>
  <r>
    <x v="44"/>
    <s v="S009 FAQ"/>
    <s v="AAD1391"/>
    <s v="(#AAD139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2.txt"/>
    <s v="#26"/>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ba54-73cf-a27e-a16b97052cea"/>
    <s v="1 - Critical"/>
    <s v="APP INDABOX ANDROID - 11.1.3.2.1 Sequenza significativa - S009 FAQ"/>
    <s v="APP INDABOX ANDROID - 11.1.3.2.1 Sequenza significativa - S009 FAQ (#AAD1391)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ba54-73cf-a27e-a16b97052cea"/>
    <s v="5147: Rimuovi android:focusable=&quot;true&quot; dal testo statico non interattivo."/>
    <m/>
  </r>
  <r>
    <x v="42"/>
    <s v="S009 FAQ"/>
    <s v="AAD1392"/>
    <s v="(#AAD139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2.txt"/>
    <s v="#26"/>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3-ba54-73cf-a27e-a16b97052cea"/>
    <s v="2 - Serious"/>
    <s v="APP INDABOX ANDROID - 11.2.5.3.1 Etichetta nel nome - S009 FAQ"/>
    <s v="APP INDABOX ANDROID - 11.2.5.3.1 Etichetta nel nome - S009 FAQ (#AAD1392)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3-ba54-73cf-a27e-a16b97052cea"/>
    <s v="5150: Assicurati che contentDescription o labelFor contengano l’etichetta visibile dell’elemento."/>
    <m/>
  </r>
  <r>
    <x v="43"/>
    <s v="S009 FAQ"/>
    <s v="AAD1393"/>
    <s v="(#AAD139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2.txt"/>
    <s v="#26"/>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3-ba54-73cf-a27e-a16b97052cea"/>
    <s v="3 - Moderate"/>
    <s v="APP INDABOX ANDROID - 11.2.5.5.1 Dimensione dell'obiettivo (avanzato) - S009 FAQ"/>
    <s v="APP INDABOX ANDROID - 11.2.5.5.1 Dimensione dell'obiettivo (avanzato) - S009 FAQ (#AAD1393)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1394"/>
    <s v="(#AAD139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Faq 2.txt"/>
    <s v="#26"/>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3-ba54-73cf-a27e-a16b97052cea"/>
    <s v="2 - Serious"/>
    <s v="APP INDABOX ANDROID - 11.2.5.8.1 Dimensione dell'obiettivo (minimo) - S009 FAQ"/>
    <s v="APP INDABOX ANDROID - 11.2.5.8.1 Dimensione dell'obiettivo (minimo) - S009 FAQ (#AAD1394)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395"/>
    <s v="(#AAD139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2.txt"/>
    <s v="#26"/>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ba54-73cf-a27e-a16b97052cea"/>
    <s v="1 - Critical"/>
    <s v="APP INDABOX ANDROID - 11.1.3.2.1 Sequenza significativa - S009 FAQ"/>
    <s v="APP INDABOX ANDROID - 11.1.3.2.1 Sequenza significativa - S009 FAQ (#AAD1395)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ba54-73cf-a27e-a16b97052cea"/>
    <s v="5147: Rimuovi android:focusable=&quot;true&quot; dal testo statico non interattivo."/>
    <m/>
  </r>
  <r>
    <x v="44"/>
    <s v="S009 FAQ"/>
    <s v="AAD1396"/>
    <s v="(#AAD139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2.txt"/>
    <s v="#26"/>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ba54-73cf-a27e-a16b97052cea"/>
    <s v="1 - Critical"/>
    <s v="APP INDABOX ANDROID - 11.1.3.2.1 Sequenza significativa - S009 FAQ"/>
    <s v="APP INDABOX ANDROID - 11.1.3.2.1 Sequenza significativa - S009 FAQ (#AAD139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ba54-73cf-a27e-a16b97052cea"/>
    <s v="5147: Rimuovi android:focusable=&quot;true&quot; dal testo statico non interattivo."/>
    <m/>
  </r>
  <r>
    <x v="44"/>
    <s v="S009 FAQ"/>
    <s v="AAD1397"/>
    <s v="(#AAD139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2.txt"/>
    <s v="#26"/>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ba54-73cf-a27e-a16b97052cea"/>
    <s v="1 - Critical"/>
    <s v="APP INDABOX ANDROID - 11.1.3.2.1 Sequenza significativa - S009 FAQ"/>
    <s v="APP INDABOX ANDROID - 11.1.3.2.1 Sequenza significativa - S009 FAQ (#AAD1397)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ba54-73cf-a27e-a16b97052cea"/>
    <s v="5147: Rimuovi android:focusable=&quot;true&quot; dal testo statico non interattivo."/>
    <m/>
  </r>
  <r>
    <x v="44"/>
    <s v="S009 FAQ"/>
    <s v="AAD1398"/>
    <s v="(#AAD139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2.txt"/>
    <s v="#26"/>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3-ba54-73cf-a27e-a16b97052cea"/>
    <s v="1 - Critical"/>
    <s v="APP INDABOX ANDROID - 11.1.3.2.1 Sequenza significativa - S009 FAQ"/>
    <s v="APP INDABOX ANDROID - 11.1.3.2.1 Sequenza significativa - S009 FAQ (#AAD1398)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3-ba54-73cf-a27e-a16b97052cea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3-ba54-73cf-a27e-a16b97052cea"/>
    <s v="5147: Rimuovi android:focusable=&quot;true&quot; dal testo statico non interattivo."/>
    <m/>
  </r>
  <r>
    <x v="41"/>
    <s v="S009 FAQ"/>
    <s v="AAD1399"/>
    <s v="(#AAD1399)"/>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o Faq 3.txt"/>
    <s v="#27"/>
    <s v="Axe DevTools Mobile"/>
    <m/>
    <s v="https://docs.deque.com/devtools-mobile/2024.2.14/en/android-screen-orientation#how-to-fix"/>
    <s v="Rimuovi android:screenOrientation=&quot;portrait&quot; per supportare sia landscape che portrait, salvo che non sia un requisito."/>
    <n v="1254"/>
    <s v="S009 FAQ"/>
    <s v="https://axe-mobile.deque.com/scan?userId=747da6b3-5f03-493b-bc9b-3a10276b7d6b&amp;packageName=com.android.chrome&amp;resultId=019874b4-06e4-765a-95c2-962b74e5512c"/>
    <s v="2 - Serious"/>
    <s v="APP INDABOX ANDROID - 11.1.3.4.1 Orientamento - S009 FAQ"/>
    <s v="APP INDABOX ANDROID - 11.1.3.4.1 Orientamento - S009 FAQ (#AAD1399)_x000a_S009 FAQ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06e4-765a-95c2-962b74e5512c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8"/>
    <m/>
    <m/>
    <s v="5148"/>
    <s v="5148: Le visualizzazioni devono essere conformi all'orientamento di visualizzazione preferito dall'utente. [Per saperne di più] (https://docs.deque.com/devtools-mobile/2024.2.14/en/android-screen-orientation)"/>
    <s v="5148: -  con selettore: No ID Available"/>
    <s v="5148: https://axe-mobile.deque.com/scan?userId=747da6b3-5f03-493b-bc9b-3a10276b7d6b&amp;packageName=com.android.chrome&amp;resultId=019874b4-06e4-765a-95c2-962b74e5512c"/>
    <s v="5148: Rimuovi android:screenOrientation=&quot;portrait&quot; per supportare sia landscape che portrait, salvo che non sia un requisito."/>
    <m/>
  </r>
  <r>
    <x v="42"/>
    <s v="S009 FAQ"/>
    <s v="AAD1400"/>
    <s v="(#AAD1400)"/>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o Faq 3.txt"/>
    <s v="#27"/>
    <s v="Axe DevTools Mobile"/>
    <m/>
    <s v="https://docs.deque.com/devtools-mobile/2024.2.14/en/android-label-in-name#how-to-fix"/>
    <s v="Assicurati che contentDescription o labelFor contengano l’etichetta visibile dell’elemento."/>
    <n v="42"/>
    <s v="S009 FAQ"/>
    <s v="https://axe-mobile.deque.com/scan?userId=747da6b3-5f03-493b-bc9b-3a10276b7d6b&amp;packageName=com.android.chrome&amp;resultId=019874b4-06e4-765a-95c2-962b74e5512c"/>
    <s v="2 - Serious"/>
    <s v="APP INDABOX ANDROID - 11.2.5.3.1 Etichetta nel nome - S009 FAQ"/>
    <s v="APP INDABOX ANDROID - 11.2.5.3.1 Etichetta nel nome - S009 FAQ (#AAD1400)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4-06e4-765a-95c2-962b74e5512c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logo"/>
    <s v="5150: https://axe-mobile.deque.com/scan?userId=747da6b3-5f03-493b-bc9b-3a10276b7d6b&amp;packageName=com.android.chrome&amp;resultId=019874b4-06e4-765a-95c2-962b74e5512c"/>
    <s v="5150: Assicurati che contentDescription o labelFor contengano l’etichetta visibile dell’elemento."/>
    <m/>
  </r>
  <r>
    <x v="44"/>
    <s v="S009 FAQ"/>
    <s v="AAD1401"/>
    <s v="(#AAD140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3.txt"/>
    <s v="#2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06e4-765a-95c2-962b74e5512c"/>
    <s v="1 - Critical"/>
    <s v="APP INDABOX ANDROID - 11.1.3.2.1 Sequenza significativa - S009 FAQ"/>
    <s v="APP INDABOX ANDROID - 11.1.3.2.1 Sequenza significativa - S009 FAQ (#AAD1401)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06e4-765a-95c2-962b74e5512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06e4-765a-95c2-962b74e5512c"/>
    <s v="5147: Rimuovi android:focusable=&quot;true&quot; dal testo statico non interattivo."/>
    <m/>
  </r>
  <r>
    <x v="44"/>
    <s v="S009 FAQ"/>
    <s v="AAD1402"/>
    <s v="(#AAD140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3.txt"/>
    <s v="#2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06e4-765a-95c2-962b74e5512c"/>
    <s v="1 - Critical"/>
    <s v="APP INDABOX ANDROID - 11.1.3.2.1 Sequenza significativa - S009 FAQ"/>
    <s v="APP INDABOX ANDROID - 11.1.3.2.1 Sequenza significativa - S009 FAQ (#AAD1402)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06e4-765a-95c2-962b74e5512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06e4-765a-95c2-962b74e5512c"/>
    <s v="5147: Rimuovi android:focusable=&quot;true&quot; dal testo statico non interattivo."/>
    <m/>
  </r>
  <r>
    <x v="44"/>
    <s v="S009 FAQ"/>
    <s v="AAD1403"/>
    <s v="(#AAD140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3.txt"/>
    <s v="#2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06e4-765a-95c2-962b74e5512c"/>
    <s v="1 - Critical"/>
    <s v="APP INDABOX ANDROID - 11.1.3.2.1 Sequenza significativa - S009 FAQ"/>
    <s v="APP INDABOX ANDROID - 11.1.3.2.1 Sequenza significativa - S009 FAQ (#AAD1403)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06e4-765a-95c2-962b74e5512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06e4-765a-95c2-962b74e5512c"/>
    <s v="5147: Rimuovi android:focusable=&quot;true&quot; dal testo statico non interattivo."/>
    <m/>
  </r>
  <r>
    <x v="44"/>
    <s v="S009 FAQ"/>
    <s v="AAD1404"/>
    <s v="(#AAD140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3.txt"/>
    <s v="#2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06e4-765a-95c2-962b74e5512c"/>
    <s v="1 - Critical"/>
    <s v="APP INDABOX ANDROID - 11.1.3.2.1 Sequenza significativa - S009 FAQ"/>
    <s v="APP INDABOX ANDROID - 11.1.3.2.1 Sequenza significativa - S009 FAQ (#AAD1404)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06e4-765a-95c2-962b74e5512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06e4-765a-95c2-962b74e5512c"/>
    <s v="5147: Rimuovi android:focusable=&quot;true&quot; dal testo statico non interattivo."/>
    <m/>
  </r>
  <r>
    <x v="44"/>
    <s v="S009 FAQ"/>
    <s v="AAD1405"/>
    <s v="(#AAD140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3.txt"/>
    <s v="#2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06e4-765a-95c2-962b74e5512c"/>
    <s v="1 - Critical"/>
    <s v="APP INDABOX ANDROID - 11.1.3.2.1 Sequenza significativa - S009 FAQ"/>
    <s v="APP INDABOX ANDROID - 11.1.3.2.1 Sequenza significativa - S009 FAQ (#AAD1405)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06e4-765a-95c2-962b74e5512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06e4-765a-95c2-962b74e5512c"/>
    <s v="5147: Rimuovi android:focusable=&quot;true&quot; dal testo statico non interattivo."/>
    <m/>
  </r>
  <r>
    <x v="44"/>
    <s v="S009 FAQ"/>
    <s v="AAD1406"/>
    <s v="(#AAD140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3.txt"/>
    <s v="#2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06e4-765a-95c2-962b74e5512c"/>
    <s v="1 - Critical"/>
    <s v="APP INDABOX ANDROID - 11.1.3.2.1 Sequenza significativa - S009 FAQ"/>
    <s v="APP INDABOX ANDROID - 11.1.3.2.1 Sequenza significativa - S009 FAQ (#AAD140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06e4-765a-95c2-962b74e5512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06e4-765a-95c2-962b74e5512c"/>
    <s v="5147: Rimuovi android:focusable=&quot;true&quot; dal testo statico non interattivo."/>
    <m/>
  </r>
  <r>
    <x v="44"/>
    <s v="S009 FAQ"/>
    <s v="AAD1407"/>
    <s v="(#AAD140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3.txt"/>
    <s v="#2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06e4-765a-95c2-962b74e5512c"/>
    <s v="1 - Critical"/>
    <s v="APP INDABOX ANDROID - 11.1.3.2.1 Sequenza significativa - S009 FAQ"/>
    <s v="APP INDABOX ANDROID - 11.1.3.2.1 Sequenza significativa - S009 FAQ (#AAD1407)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06e4-765a-95c2-962b74e5512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06e4-765a-95c2-962b74e5512c"/>
    <s v="5147: Rimuovi android:focusable=&quot;true&quot; dal testo statico non interattivo."/>
    <m/>
  </r>
  <r>
    <x v="44"/>
    <s v="S009 FAQ"/>
    <s v="AAD1408"/>
    <s v="(#AAD140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3.txt"/>
    <s v="#2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06e4-765a-95c2-962b74e5512c"/>
    <s v="1 - Critical"/>
    <s v="APP INDABOX ANDROID - 11.1.3.2.1 Sequenza significativa - S009 FAQ"/>
    <s v="APP INDABOX ANDROID - 11.1.3.2.1 Sequenza significativa - S009 FAQ (#AAD1408)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06e4-765a-95c2-962b74e5512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06e4-765a-95c2-962b74e5512c"/>
    <s v="5147: Rimuovi android:focusable=&quot;true&quot; dal testo statico non interattivo."/>
    <m/>
  </r>
  <r>
    <x v="44"/>
    <s v="S009 FAQ"/>
    <s v="AAD1409"/>
    <s v="(#AAD140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3.txt"/>
    <s v="#2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06e4-765a-95c2-962b74e5512c"/>
    <s v="1 - Critical"/>
    <s v="APP INDABOX ANDROID - 11.1.3.2.1 Sequenza significativa - S009 FAQ"/>
    <s v="APP INDABOX ANDROID - 11.1.3.2.1 Sequenza significativa - S009 FAQ (#AAD1409)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06e4-765a-95c2-962b74e5512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06e4-765a-95c2-962b74e5512c"/>
    <s v="5147: Rimuovi android:focusable=&quot;true&quot; dal testo statico non interattivo."/>
    <m/>
  </r>
  <r>
    <x v="44"/>
    <s v="S009 FAQ"/>
    <s v="AAD1410"/>
    <s v="(#AAD141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3.txt"/>
    <s v="#2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06e4-765a-95c2-962b74e5512c"/>
    <s v="1 - Critical"/>
    <s v="APP INDABOX ANDROID - 11.1.3.2.1 Sequenza significativa - S009 FAQ"/>
    <s v="APP INDABOX ANDROID - 11.1.3.2.1 Sequenza significativa - S009 FAQ (#AAD141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06e4-765a-95c2-962b74e5512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06e4-765a-95c2-962b74e5512c"/>
    <s v="5147: Rimuovi android:focusable=&quot;true&quot; dal testo statico non interattivo."/>
    <m/>
  </r>
  <r>
    <x v="41"/>
    <s v="S009 FAQ"/>
    <s v="AAD1411"/>
    <s v="(#AAD1411)"/>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o Faq 4.txt"/>
    <s v="#28"/>
    <s v="Axe DevTools Mobile"/>
    <m/>
    <s v="https://docs.deque.com/devtools-mobile/2024.2.14/en/android-screen-orientation#how-to-fix"/>
    <s v="Rimuovi android:screenOrientation=&quot;portrait&quot; per supportare sia landscape che portrait, salvo che non sia un requisito."/>
    <n v="1254"/>
    <s v="S009 FAQ"/>
    <s v="https://axe-mobile.deque.com/scan?userId=747da6b3-5f03-493b-bc9b-3a10276b7d6b&amp;packageName=com.android.chrome&amp;resultId=019874b4-7a1e-7387-8af2-f98bace528cb"/>
    <s v="2 - Serious"/>
    <s v="APP INDABOX ANDROID - 11.1.3.4.1 Orientamento - S009 FAQ"/>
    <s v="APP INDABOX ANDROID - 11.1.3.4.1 Orientamento - S009 FAQ (#AAD1411)_x000a_S009 FAQ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8"/>
    <m/>
    <m/>
    <s v="5148"/>
    <s v="5148: Le visualizzazioni devono essere conformi all'orientamento di visualizzazione preferito dall'utente. [Per saperne di più] (https://docs.deque.com/devtools-mobile/2024.2.14/en/android-screen-orientation)"/>
    <s v="5148: -  con selettore: No ID Available"/>
    <s v="5148: https://axe-mobile.deque.com/scan?userId=747da6b3-5f03-493b-bc9b-3a10276b7d6b&amp;packageName=com.android.chrome&amp;resultId=019874b4-7a1e-7387-8af2-f98bace528cb"/>
    <s v="5148: Rimuovi android:screenOrientation=&quot;portrait&quot; per supportare sia landscape che portrait, salvo che non sia un requisito."/>
    <m/>
  </r>
  <r>
    <x v="42"/>
    <s v="S009 FAQ"/>
    <s v="AAD1412"/>
    <s v="(#AAD1412)"/>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o Faq 4.txt"/>
    <s v="#28"/>
    <s v="Axe DevTools Mobile"/>
    <m/>
    <s v="https://docs.deque.com/devtools-mobile/2024.2.14/en/android-label-in-name#how-to-fix"/>
    <s v="Assicurati che contentDescription o labelFor contengano l’etichetta visibile dell’elemento."/>
    <n v="42"/>
    <s v="S009 FAQ"/>
    <s v="https://axe-mobile.deque.com/scan?userId=747da6b3-5f03-493b-bc9b-3a10276b7d6b&amp;packageName=com.android.chrome&amp;resultId=019874b4-7a1e-7387-8af2-f98bace528cb"/>
    <s v="2 - Serious"/>
    <s v="APP INDABOX ANDROID - 11.2.5.3.1 Etichetta nel nome - S009 FAQ"/>
    <s v="APP INDABOX ANDROID - 11.2.5.3.1 Etichetta nel nome - S009 FAQ (#AAD1412)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logo"/>
    <s v="5150: https://axe-mobile.deque.com/scan?userId=747da6b3-5f03-493b-bc9b-3a10276b7d6b&amp;packageName=com.android.chrome&amp;resultId=019874b4-7a1e-7387-8af2-f98bace528cb"/>
    <s v="5150: Assicurati che contentDescription o labelFor contengano l’etichetta visibile dell’elemento."/>
    <m/>
  </r>
  <r>
    <x v="13"/>
    <s v="S009 FAQ"/>
    <s v="AAD1413"/>
    <s v="(#AAD141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Faq 4.txt"/>
    <s v="#28"/>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4-7a1e-7387-8af2-f98bace528cb"/>
    <s v="2 - Serious"/>
    <s v="APP INDABOX ANDROID - 11.2.5.8.1 Dimensione dell'obiettivo (minimo) - S009 FAQ"/>
    <s v="APP INDABOX ANDROID - 11.2.5.8.1 Dimensione dell'obiettivo (minimo) - S009 FAQ (#AAD1413)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3"/>
    <s v="S009 FAQ"/>
    <s v="AAD1414"/>
    <s v="(#AAD141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4.txt"/>
    <s v="#28"/>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4-7a1e-7387-8af2-f98bace528cb"/>
    <s v="3 - Moderate"/>
    <s v="APP INDABOX ANDROID - 11.2.5.5.1 Dimensione dell'obiettivo (avanzato) - S009 FAQ"/>
    <s v="APP INDABOX ANDROID - 11.2.5.5.1 Dimensione dell'obiettivo (avanzato) - S009 FAQ (#AAD1414)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415"/>
    <s v="(#AAD141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4.txt"/>
    <s v="#28"/>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4-7a1e-7387-8af2-f98bace528cb"/>
    <s v="2 - Serious"/>
    <s v="APP INDABOX ANDROID - 11.2.5.3.1 Etichetta nel nome - S009 FAQ"/>
    <s v="APP INDABOX ANDROID - 11.2.5.3.1 Etichetta nel nome - S009 FAQ (#AAD1415)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4-7a1e-7387-8af2-f98bace528cb"/>
    <s v="5150: Assicurati che contentDescription o labelFor contengano l’etichetta visibile dell’elemento."/>
    <m/>
  </r>
  <r>
    <x v="44"/>
    <s v="S009 FAQ"/>
    <s v="AAD1416"/>
    <s v="(#AAD141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4.txt"/>
    <s v="#28"/>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7a1e-7387-8af2-f98bace528cb"/>
    <s v="1 - Critical"/>
    <s v="APP INDABOX ANDROID - 11.1.3.2.1 Sequenza significativa - S009 FAQ"/>
    <s v="APP INDABOX ANDROID - 11.1.3.2.1 Sequenza significativa - S009 FAQ (#AAD141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7a1e-7387-8af2-f98bace528cb"/>
    <s v="5147: Rimuovi android:focusable=&quot;true&quot; dal testo statico non interattivo."/>
    <m/>
  </r>
  <r>
    <x v="44"/>
    <s v="S009 FAQ"/>
    <s v="AAD1417"/>
    <s v="(#AAD141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4.txt"/>
    <s v="#28"/>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7a1e-7387-8af2-f98bace528cb"/>
    <s v="1 - Critical"/>
    <s v="APP INDABOX ANDROID - 11.1.3.2.1 Sequenza significativa - S009 FAQ"/>
    <s v="APP INDABOX ANDROID - 11.1.3.2.1 Sequenza significativa - S009 FAQ (#AAD1417)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7a1e-7387-8af2-f98bace528cb"/>
    <s v="5147: Rimuovi android:focusable=&quot;true&quot; dal testo statico non interattivo."/>
    <m/>
  </r>
  <r>
    <x v="42"/>
    <s v="S009 FAQ"/>
    <s v="AAD1418"/>
    <s v="(#AAD141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4.txt"/>
    <s v="#28"/>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4-7a1e-7387-8af2-f98bace528cb"/>
    <s v="2 - Serious"/>
    <s v="APP INDABOX ANDROID - 11.2.5.3.1 Etichetta nel nome - S009 FAQ"/>
    <s v="APP INDABOX ANDROID - 11.2.5.3.1 Etichetta nel nome - S009 FAQ (#AAD1418)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4-7a1e-7387-8af2-f98bace528cb"/>
    <s v="5150: Assicurati che contentDescription o labelFor contengano l’etichetta visibile dell’elemento."/>
    <m/>
  </r>
  <r>
    <x v="44"/>
    <s v="S009 FAQ"/>
    <s v="AAD1419"/>
    <s v="(#AAD141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4.txt"/>
    <s v="#28"/>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7a1e-7387-8af2-f98bace528cb"/>
    <s v="1 - Critical"/>
    <s v="APP INDABOX ANDROID - 11.1.3.2.1 Sequenza significativa - S009 FAQ"/>
    <s v="APP INDABOX ANDROID - 11.1.3.2.1 Sequenza significativa - S009 FAQ (#AAD1419)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7a1e-7387-8af2-f98bace528cb"/>
    <s v="5147: Rimuovi android:focusable=&quot;true&quot; dal testo statico non interattivo."/>
    <m/>
  </r>
  <r>
    <x v="44"/>
    <s v="S009 FAQ"/>
    <s v="AAD1420"/>
    <s v="(#AAD142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4.txt"/>
    <s v="#28"/>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7a1e-7387-8af2-f98bace528cb"/>
    <s v="1 - Critical"/>
    <s v="APP INDABOX ANDROID - 11.1.3.2.1 Sequenza significativa - S009 FAQ"/>
    <s v="APP INDABOX ANDROID - 11.1.3.2.1 Sequenza significativa - S009 FAQ (#AAD142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7a1e-7387-8af2-f98bace528cb"/>
    <s v="5147: Rimuovi android:focusable=&quot;true&quot; dal testo statico non interattivo."/>
    <m/>
  </r>
  <r>
    <x v="42"/>
    <s v="S009 FAQ"/>
    <s v="AAD1421"/>
    <s v="(#AAD142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4.txt"/>
    <s v="#28"/>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4-7a1e-7387-8af2-f98bace528cb"/>
    <s v="2 - Serious"/>
    <s v="APP INDABOX ANDROID - 11.2.5.3.1 Etichetta nel nome - S009 FAQ"/>
    <s v="APP INDABOX ANDROID - 11.2.5.3.1 Etichetta nel nome - S009 FAQ (#AAD1421)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4-7a1e-7387-8af2-f98bace528cb"/>
    <s v="5150: Assicurati che contentDescription o labelFor contengano l’etichetta visibile dell’elemento."/>
    <m/>
  </r>
  <r>
    <x v="44"/>
    <s v="S009 FAQ"/>
    <s v="AAD1422"/>
    <s v="(#AAD142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4.txt"/>
    <s v="#28"/>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7a1e-7387-8af2-f98bace528cb"/>
    <s v="1 - Critical"/>
    <s v="APP INDABOX ANDROID - 11.1.3.2.1 Sequenza significativa - S009 FAQ"/>
    <s v="APP INDABOX ANDROID - 11.1.3.2.1 Sequenza significativa - S009 FAQ (#AAD1422)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7a1e-7387-8af2-f98bace528cb"/>
    <s v="5147: Rimuovi android:focusable=&quot;true&quot; dal testo statico non interattivo."/>
    <m/>
  </r>
  <r>
    <x v="44"/>
    <s v="S009 FAQ"/>
    <s v="AAD1423"/>
    <s v="(#AAD142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4.txt"/>
    <s v="#28"/>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7a1e-7387-8af2-f98bace528cb"/>
    <s v="1 - Critical"/>
    <s v="APP INDABOX ANDROID - 11.1.3.2.1 Sequenza significativa - S009 FAQ"/>
    <s v="APP INDABOX ANDROID - 11.1.3.2.1 Sequenza significativa - S009 FAQ (#AAD1423)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7a1e-7387-8af2-f98bace528cb"/>
    <s v="5147: Rimuovi android:focusable=&quot;true&quot; dal testo statico non interattivo."/>
    <m/>
  </r>
  <r>
    <x v="43"/>
    <s v="S009 FAQ"/>
    <s v="AAD1424"/>
    <s v="(#AAD142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4.txt"/>
    <s v="#28"/>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4-7a1e-7387-8af2-f98bace528cb"/>
    <s v="3 - Moderate"/>
    <s v="APP INDABOX ANDROID - 11.2.5.5.1 Dimensione dell'obiettivo (avanzato) - S009 FAQ"/>
    <s v="APP INDABOX ANDROID - 11.2.5.5.1 Dimensione dell'obiettivo (avanzato) - S009 FAQ (#AAD1424)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425"/>
    <s v="(#AAD142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4.txt"/>
    <s v="#28"/>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4-7a1e-7387-8af2-f98bace528cb"/>
    <s v="2 - Serious"/>
    <s v="APP INDABOX ANDROID - 11.2.5.3.1 Etichetta nel nome - S009 FAQ"/>
    <s v="APP INDABOX ANDROID - 11.2.5.3.1 Etichetta nel nome - S009 FAQ (#AAD1425)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4-7a1e-7387-8af2-f98bace528cb"/>
    <s v="5150: Assicurati che contentDescription o labelFor contengano l’etichetta visibile dell’elemento."/>
    <m/>
  </r>
  <r>
    <x v="44"/>
    <s v="S009 FAQ"/>
    <s v="AAD1426"/>
    <s v="(#AAD142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4.txt"/>
    <s v="#28"/>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7a1e-7387-8af2-f98bace528cb"/>
    <s v="1 - Critical"/>
    <s v="APP INDABOX ANDROID - 11.1.3.2.1 Sequenza significativa - S009 FAQ"/>
    <s v="APP INDABOX ANDROID - 11.1.3.2.1 Sequenza significativa - S009 FAQ (#AAD142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7a1e-7387-8af2-f98bace528cb"/>
    <s v="5147: Rimuovi android:focusable=&quot;true&quot; dal testo statico non interattivo."/>
    <m/>
  </r>
  <r>
    <x v="13"/>
    <s v="S009 FAQ"/>
    <s v="AAD1427"/>
    <s v="(#AAD142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Faq 4.txt"/>
    <s v="#28"/>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4-7a1e-7387-8af2-f98bace528cb"/>
    <s v="2 - Serious"/>
    <s v="APP INDABOX ANDROID - 11.2.5.8.1 Dimensione dell'obiettivo (minimo) - S009 FAQ"/>
    <s v="APP INDABOX ANDROID - 11.2.5.8.1 Dimensione dell'obiettivo (minimo) - S009 FAQ (#AAD1427)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3"/>
    <s v="S009 FAQ"/>
    <s v="AAD1428"/>
    <s v="(#AAD142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4.txt"/>
    <s v="#28"/>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4-7a1e-7387-8af2-f98bace528cb"/>
    <s v="3 - Moderate"/>
    <s v="APP INDABOX ANDROID - 11.2.5.5.1 Dimensione dell'obiettivo (avanzato) - S009 FAQ"/>
    <s v="APP INDABOX ANDROID - 11.2.5.5.1 Dimensione dell'obiettivo (avanzato) - S009 FAQ (#AAD1428)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429"/>
    <s v="(#AAD142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4.txt"/>
    <s v="#28"/>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4-7a1e-7387-8af2-f98bace528cb"/>
    <s v="2 - Serious"/>
    <s v="APP INDABOX ANDROID - 11.2.5.3.1 Etichetta nel nome - S009 FAQ"/>
    <s v="APP INDABOX ANDROID - 11.2.5.3.1 Etichetta nel nome - S009 FAQ (#AAD1429)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4-7a1e-7387-8af2-f98bace528cb"/>
    <s v="5150: Assicurati che contentDescription o labelFor contengano l’etichetta visibile dell’elemento."/>
    <m/>
  </r>
  <r>
    <x v="44"/>
    <s v="S009 FAQ"/>
    <s v="AAD1430"/>
    <s v="(#AAD143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4.txt"/>
    <s v="#28"/>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7a1e-7387-8af2-f98bace528cb"/>
    <s v="1 - Critical"/>
    <s v="APP INDABOX ANDROID - 11.1.3.2.1 Sequenza significativa - S009 FAQ"/>
    <s v="APP INDABOX ANDROID - 11.1.3.2.1 Sequenza significativa - S009 FAQ (#AAD143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7a1e-7387-8af2-f98bace528cb"/>
    <s v="5147: Rimuovi android:focusable=&quot;true&quot; dal testo statico non interattivo."/>
    <m/>
  </r>
  <r>
    <x v="44"/>
    <s v="S009 FAQ"/>
    <s v="AAD1431"/>
    <s v="(#AAD143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4.txt"/>
    <s v="#28"/>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7a1e-7387-8af2-f98bace528cb"/>
    <s v="1 - Critical"/>
    <s v="APP INDABOX ANDROID - 11.1.3.2.1 Sequenza significativa - S009 FAQ"/>
    <s v="APP INDABOX ANDROID - 11.1.3.2.1 Sequenza significativa - S009 FAQ (#AAD1431)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7a1e-7387-8af2-f98bace528cb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7a1e-7387-8af2-f98bace528cb"/>
    <s v="5147: Rimuovi android:focusable=&quot;true&quot; dal testo statico non interattivo."/>
    <m/>
  </r>
  <r>
    <x v="41"/>
    <s v="S009 FAQ"/>
    <s v="AAD1432"/>
    <s v="(#AAD1432)"/>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o Faq 5.txt"/>
    <s v="#29"/>
    <s v="Axe DevTools Mobile"/>
    <m/>
    <s v="https://docs.deque.com/devtools-mobile/2024.2.14/en/android-screen-orientation#how-to-fix"/>
    <s v="Rimuovi android:screenOrientation=&quot;portrait&quot; per supportare sia landscape che portrait, salvo che non sia un requisito."/>
    <n v="1254"/>
    <s v="S009 FAQ"/>
    <s v="https://axe-mobile.deque.com/scan?userId=747da6b3-5f03-493b-bc9b-3a10276b7d6b&amp;packageName=com.android.chrome&amp;resultId=019874b4-dcf5-7139-a6bd-017cba2e9131"/>
    <s v="2 - Serious"/>
    <s v="APP INDABOX ANDROID - 11.1.3.4.1 Orientamento - S009 FAQ"/>
    <s v="APP INDABOX ANDROID - 11.1.3.4.1 Orientamento - S009 FAQ (#AAD1432)_x000a_S009 FAQ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8"/>
    <m/>
    <m/>
    <s v="5148"/>
    <s v="5148: Le visualizzazioni devono essere conformi all'orientamento di visualizzazione preferito dall'utente. [Per saperne di più] (https://docs.deque.com/devtools-mobile/2024.2.14/en/android-screen-orientation)"/>
    <s v="5148: -  con selettore: No ID Available"/>
    <s v="5148: https://axe-mobile.deque.com/scan?userId=747da6b3-5f03-493b-bc9b-3a10276b7d6b&amp;packageName=com.android.chrome&amp;resultId=019874b4-dcf5-7139-a6bd-017cba2e9131"/>
    <s v="5148: Rimuovi android:screenOrientation=&quot;portrait&quot; per supportare sia landscape che portrait, salvo che non sia un requisito."/>
    <m/>
  </r>
  <r>
    <x v="42"/>
    <s v="S009 FAQ"/>
    <s v="AAD1433"/>
    <s v="(#AAD1433)"/>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o Faq 5.txt"/>
    <s v="#29"/>
    <s v="Axe DevTools Mobile"/>
    <m/>
    <s v="https://docs.deque.com/devtools-mobile/2024.2.14/en/android-label-in-name#how-to-fix"/>
    <s v="Assicurati che contentDescription o labelFor contengano l’etichetta visibile dell’elemento."/>
    <n v="42"/>
    <s v="S009 FAQ"/>
    <s v="https://axe-mobile.deque.com/scan?userId=747da6b3-5f03-493b-bc9b-3a10276b7d6b&amp;packageName=com.android.chrome&amp;resultId=019874b4-dcf5-7139-a6bd-017cba2e9131"/>
    <s v="2 - Serious"/>
    <s v="APP INDABOX ANDROID - 11.2.5.3.1 Etichetta nel nome - S009 FAQ"/>
    <s v="APP INDABOX ANDROID - 11.2.5.3.1 Etichetta nel nome - S009 FAQ (#AAD1433)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logo"/>
    <s v="5150: https://axe-mobile.deque.com/scan?userId=747da6b3-5f03-493b-bc9b-3a10276b7d6b&amp;packageName=com.android.chrome&amp;resultId=019874b4-dcf5-7139-a6bd-017cba2e9131"/>
    <s v="5150: Assicurati che contentDescription o labelFor contengano l’etichetta visibile dell’elemento."/>
    <m/>
  </r>
  <r>
    <x v="42"/>
    <s v="S009 FAQ"/>
    <s v="AAD1434"/>
    <s v="(#AAD1434)"/>
    <s v="Android"/>
    <s v="A"/>
    <s v="2.5.3"/>
    <s v="11.2.5.3.1"/>
    <s v="2 - Serious"/>
    <s v="Blind;Deafblind;Mobility"/>
    <s v="LabelInName"/>
    <s v="Una vista focalizzabile accessibile deve garantire che il nome sia incluso nell'etichetta visibile. [Per saperne di più] (https://docs.deque.com/devtools-mobile/2024.2.14/en/android-label-in-name)"/>
    <s v="pagamento"/>
    <m/>
    <s v="Privato Faq 5.txt"/>
    <s v="#29"/>
    <s v="Axe DevTools Mobile"/>
    <m/>
    <s v="https://docs.deque.com/devtools-mobile/2024.2.14/en/android-label-in-name#how-to-fix"/>
    <s v="Assicurati che contentDescription o labelFor contengano l’etichetta visibile dell’elemento."/>
    <n v="2"/>
    <s v="S009 FAQ"/>
    <s v="https://axe-mobile.deque.com/scan?userId=747da6b3-5f03-493b-bc9b-3a10276b7d6b&amp;packageName=com.android.chrome&amp;resultId=019874b4-dcf5-7139-a6bd-017cba2e9131"/>
    <s v="2 - Serious"/>
    <s v="APP INDABOX ANDROID - 11.2.5.3.1 Etichetta nel nome - S009 FAQ"/>
    <s v="APP INDABOX ANDROID - 11.2.5.3.1 Etichetta nel nome - S009 FAQ (#AAD1434)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pagamento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pagamento"/>
    <s v="5150: https://axe-mobile.deque.com/scan?userId=747da6b3-5f03-493b-bc9b-3a10276b7d6b&amp;packageName=com.android.chrome&amp;resultId=019874b4-dcf5-7139-a6bd-017cba2e9131"/>
    <s v="5150: Assicurati che contentDescription o labelFor contengano l’etichetta visibile dell’elemento."/>
    <m/>
  </r>
  <r>
    <x v="43"/>
    <s v="S009 FAQ"/>
    <s v="AAD1435"/>
    <s v="(#AAD1435)"/>
    <s v="Android"/>
    <s v="AAA"/>
    <s v="2.5.5"/>
    <s v="11.2.5.5.1"/>
    <s v="3 - Moderate"/>
    <s v="Blind;Low Vision;Mobility"/>
    <s v="TouchSizeWcag"/>
    <s v="Tutti i controlli attivi devono avere un'area visiva e toccabile di almeno 44 dp per 44 dp. [Per saperne di più] (https://docs.deque.com/devtools-mobile/2024.2.14/en/android-touch-target-size)"/>
    <s v="pagamento"/>
    <m/>
    <s v="Privato Faq 5.txt"/>
    <s v="#29"/>
    <s v="Axe DevTools Mobile"/>
    <m/>
    <s v="https://docs.deque.com/devtools-mobile/2024.2.14/en/android-touch-target-size#how-to-fix"/>
    <s v="Estendi il padding o usa un contenitore cliccabile più grande per rispettare la dimensione minima."/>
    <n v="2"/>
    <s v="S009 FAQ"/>
    <s v="https://axe-mobile.deque.com/scan?userId=747da6b3-5f03-493b-bc9b-3a10276b7d6b&amp;packageName=com.android.chrome&amp;resultId=019874b4-dcf5-7139-a6bd-017cba2e9131"/>
    <s v="3 - Moderate"/>
    <s v="APP INDABOX ANDROID - 11.2.5.5.1 Dimensione dell'obiettivo (avanzato) - S009 FAQ"/>
    <s v="APP INDABOX ANDROID - 11.2.5.5.1 Dimensione dell'obiettivo (avanzato) - S009 FAQ (#AAD1435)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pagamento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436"/>
    <s v="(#AAD143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5.txt"/>
    <s v="#29"/>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dcf5-7139-a6bd-017cba2e9131"/>
    <s v="1 - Critical"/>
    <s v="APP INDABOX ANDROID - 11.1.3.2.1 Sequenza significativa - S009 FAQ"/>
    <s v="APP INDABOX ANDROID - 11.1.3.2.1 Sequenza significativa - S009 FAQ (#AAD143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dcf5-7139-a6bd-017cba2e9131"/>
    <s v="5147: Rimuovi android:focusable=&quot;true&quot; dal testo statico non interattivo."/>
    <m/>
  </r>
  <r>
    <x v="13"/>
    <s v="S009 FAQ"/>
    <s v="AAD1437"/>
    <s v="(#AAD143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Faq 5.txt"/>
    <s v="#29"/>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4-dcf5-7139-a6bd-017cba2e9131"/>
    <s v="2 - Serious"/>
    <s v="APP INDABOX ANDROID - 11.2.5.8.1 Dimensione dell'obiettivo (minimo) - S009 FAQ"/>
    <s v="APP INDABOX ANDROID - 11.2.5.8.1 Dimensione dell'obiettivo (minimo) - S009 FAQ (#AAD1437)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438"/>
    <s v="(#AAD143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5.txt"/>
    <s v="#29"/>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4-dcf5-7139-a6bd-017cba2e9131"/>
    <s v="2 - Serious"/>
    <s v="APP INDABOX ANDROID - 11.2.5.3.1 Etichetta nel nome - S009 FAQ"/>
    <s v="APP INDABOX ANDROID - 11.2.5.3.1 Etichetta nel nome - S009 FAQ (#AAD1438)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4-dcf5-7139-a6bd-017cba2e9131"/>
    <s v="5150: Assicurati che contentDescription o labelFor contengano l’etichetta visibile dell’elemento."/>
    <m/>
  </r>
  <r>
    <x v="43"/>
    <s v="S009 FAQ"/>
    <s v="AAD1439"/>
    <s v="(#AAD143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5.txt"/>
    <s v="#29"/>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4-dcf5-7139-a6bd-017cba2e9131"/>
    <s v="3 - Moderate"/>
    <s v="APP INDABOX ANDROID - 11.2.5.5.1 Dimensione dell'obiettivo (avanzato) - S009 FAQ"/>
    <s v="APP INDABOX ANDROID - 11.2.5.5.1 Dimensione dell'obiettivo (avanzato) - S009 FAQ (#AAD1439)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440"/>
    <s v="(#AAD144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5.txt"/>
    <s v="#29"/>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dcf5-7139-a6bd-017cba2e9131"/>
    <s v="1 - Critical"/>
    <s v="APP INDABOX ANDROID - 11.1.3.2.1 Sequenza significativa - S009 FAQ"/>
    <s v="APP INDABOX ANDROID - 11.1.3.2.1 Sequenza significativa - S009 FAQ (#AAD144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dcf5-7139-a6bd-017cba2e9131"/>
    <s v="5147: Rimuovi android:focusable=&quot;true&quot; dal testo statico non interattivo."/>
    <m/>
  </r>
  <r>
    <x v="44"/>
    <s v="S009 FAQ"/>
    <s v="AAD1441"/>
    <s v="(#AAD144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5.txt"/>
    <s v="#29"/>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dcf5-7139-a6bd-017cba2e9131"/>
    <s v="1 - Critical"/>
    <s v="APP INDABOX ANDROID - 11.1.3.2.1 Sequenza significativa - S009 FAQ"/>
    <s v="APP INDABOX ANDROID - 11.1.3.2.1 Sequenza significativa - S009 FAQ (#AAD1441)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dcf5-7139-a6bd-017cba2e9131"/>
    <s v="5147: Rimuovi android:focusable=&quot;true&quot; dal testo statico non interattivo."/>
    <m/>
  </r>
  <r>
    <x v="13"/>
    <s v="S009 FAQ"/>
    <s v="AAD1442"/>
    <s v="(#AAD1442)"/>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Faq 5.txt"/>
    <s v="#29"/>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4-dcf5-7139-a6bd-017cba2e9131"/>
    <s v="2 - Serious"/>
    <s v="APP INDABOX ANDROID - 11.2.5.8.1 Dimensione dell'obiettivo (minimo) - S009 FAQ"/>
    <s v="APP INDABOX ANDROID - 11.2.5.8.1 Dimensione dell'obiettivo (minimo) - S009 FAQ (#AAD1442)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443"/>
    <s v="(#AAD144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5.txt"/>
    <s v="#29"/>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4-dcf5-7139-a6bd-017cba2e9131"/>
    <s v="2 - Serious"/>
    <s v="APP INDABOX ANDROID - 11.2.5.3.1 Etichetta nel nome - S009 FAQ"/>
    <s v="APP INDABOX ANDROID - 11.2.5.3.1 Etichetta nel nome - S009 FAQ (#AAD1443)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4-dcf5-7139-a6bd-017cba2e9131"/>
    <s v="5150: Assicurati che contentDescription o labelFor contengano l’etichetta visibile dell’elemento."/>
    <m/>
  </r>
  <r>
    <x v="43"/>
    <s v="S009 FAQ"/>
    <s v="AAD1444"/>
    <s v="(#AAD144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5.txt"/>
    <s v="#29"/>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4-dcf5-7139-a6bd-017cba2e9131"/>
    <s v="3 - Moderate"/>
    <s v="APP INDABOX ANDROID - 11.2.5.5.1 Dimensione dell'obiettivo (avanzato) - S009 FAQ"/>
    <s v="APP INDABOX ANDROID - 11.2.5.5.1 Dimensione dell'obiettivo (avanzato) - S009 FAQ (#AAD1444)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445"/>
    <s v="(#AAD144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5.txt"/>
    <s v="#29"/>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dcf5-7139-a6bd-017cba2e9131"/>
    <s v="1 - Critical"/>
    <s v="APP INDABOX ANDROID - 11.1.3.2.1 Sequenza significativa - S009 FAQ"/>
    <s v="APP INDABOX ANDROID - 11.1.3.2.1 Sequenza significativa - S009 FAQ (#AAD1445)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dcf5-7139-a6bd-017cba2e9131"/>
    <s v="5147: Rimuovi android:focusable=&quot;true&quot; dal testo statico non interattivo."/>
    <m/>
  </r>
  <r>
    <x v="44"/>
    <s v="S009 FAQ"/>
    <s v="AAD1446"/>
    <s v="(#AAD144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5.txt"/>
    <s v="#29"/>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dcf5-7139-a6bd-017cba2e9131"/>
    <s v="1 - Critical"/>
    <s v="APP INDABOX ANDROID - 11.1.3.2.1 Sequenza significativa - S009 FAQ"/>
    <s v="APP INDABOX ANDROID - 11.1.3.2.1 Sequenza significativa - S009 FAQ (#AAD144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dcf5-7139-a6bd-017cba2e9131"/>
    <s v="5147: Rimuovi android:focusable=&quot;true&quot; dal testo statico non interattivo."/>
    <m/>
  </r>
  <r>
    <x v="44"/>
    <s v="S009 FAQ"/>
    <s v="AAD1447"/>
    <s v="(#AAD144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5.txt"/>
    <s v="#29"/>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dcf5-7139-a6bd-017cba2e9131"/>
    <s v="1 - Critical"/>
    <s v="APP INDABOX ANDROID - 11.1.3.2.1 Sequenza significativa - S009 FAQ"/>
    <s v="APP INDABOX ANDROID - 11.1.3.2.1 Sequenza significativa - S009 FAQ (#AAD1447)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dcf5-7139-a6bd-017cba2e9131"/>
    <s v="5147: Rimuovi android:focusable=&quot;true&quot; dal testo statico non interattivo."/>
    <m/>
  </r>
  <r>
    <x v="44"/>
    <s v="S009 FAQ"/>
    <s v="AAD1448"/>
    <s v="(#AAD144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5.txt"/>
    <s v="#29"/>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dcf5-7139-a6bd-017cba2e9131"/>
    <s v="1 - Critical"/>
    <s v="APP INDABOX ANDROID - 11.1.3.2.1 Sequenza significativa - S009 FAQ"/>
    <s v="APP INDABOX ANDROID - 11.1.3.2.1 Sequenza significativa - S009 FAQ (#AAD1448)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dcf5-7139-a6bd-017cba2e9131"/>
    <s v="5147: Rimuovi android:focusable=&quot;true&quot; dal testo statico non interattivo."/>
    <m/>
  </r>
  <r>
    <x v="44"/>
    <s v="S009 FAQ"/>
    <s v="AAD1449"/>
    <s v="(#AAD144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5.txt"/>
    <s v="#29"/>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dcf5-7139-a6bd-017cba2e9131"/>
    <s v="1 - Critical"/>
    <s v="APP INDABOX ANDROID - 11.1.3.2.1 Sequenza significativa - S009 FAQ"/>
    <s v="APP INDABOX ANDROID - 11.1.3.2.1 Sequenza significativa - S009 FAQ (#AAD1449)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dcf5-7139-a6bd-017cba2e9131"/>
    <s v="5147: Rimuovi android:focusable=&quot;true&quot; dal testo statico non interattivo."/>
    <m/>
  </r>
  <r>
    <x v="44"/>
    <s v="S009 FAQ"/>
    <s v="AAD1450"/>
    <s v="(#AAD145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5.txt"/>
    <s v="#29"/>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dcf5-7139-a6bd-017cba2e9131"/>
    <s v="1 - Critical"/>
    <s v="APP INDABOX ANDROID - 11.1.3.2.1 Sequenza significativa - S009 FAQ"/>
    <s v="APP INDABOX ANDROID - 11.1.3.2.1 Sequenza significativa - S009 FAQ (#AAD145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dcf5-7139-a6bd-017cba2e9131"/>
    <s v="5147: Rimuovi android:focusable=&quot;true&quot; dal testo statico non interattivo."/>
    <m/>
  </r>
  <r>
    <x v="42"/>
    <s v="S009 FAQ"/>
    <s v="AAD1451"/>
    <s v="(#AAD145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5.txt"/>
    <s v="#29"/>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4-dcf5-7139-a6bd-017cba2e9131"/>
    <s v="2 - Serious"/>
    <s v="APP INDABOX ANDROID - 11.2.5.3.1 Etichetta nel nome - S009 FAQ"/>
    <s v="APP INDABOX ANDROID - 11.2.5.3.1 Etichetta nel nome - S009 FAQ (#AAD1451)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4-dcf5-7139-a6bd-017cba2e9131"/>
    <s v="5150: Assicurati che contentDescription o labelFor contengano l’etichetta visibile dell’elemento."/>
    <m/>
  </r>
  <r>
    <x v="44"/>
    <s v="S009 FAQ"/>
    <s v="AAD1452"/>
    <s v="(#AAD145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5.txt"/>
    <s v="#29"/>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dcf5-7139-a6bd-017cba2e9131"/>
    <s v="1 - Critical"/>
    <s v="APP INDABOX ANDROID - 11.1.3.2.1 Sequenza significativa - S009 FAQ"/>
    <s v="APP INDABOX ANDROID - 11.1.3.2.1 Sequenza significativa - S009 FAQ (#AAD1452)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dcf5-7139-a6bd-017cba2e9131"/>
    <s v="5147: Rimuovi android:focusable=&quot;true&quot; dal testo statico non interattivo."/>
    <m/>
  </r>
  <r>
    <x v="44"/>
    <s v="S009 FAQ"/>
    <s v="AAD1453"/>
    <s v="(#AAD145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5.txt"/>
    <s v="#29"/>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4-dcf5-7139-a6bd-017cba2e9131"/>
    <s v="1 - Critical"/>
    <s v="APP INDABOX ANDROID - 11.1.3.2.1 Sequenza significativa - S009 FAQ"/>
    <s v="APP INDABOX ANDROID - 11.1.3.2.1 Sequenza significativa - S009 FAQ (#AAD1453)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4-dcf5-7139-a6bd-017cba2e9131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4-dcf5-7139-a6bd-017cba2e9131"/>
    <s v="5147: Rimuovi android:focusable=&quot;true&quot; dal testo statico non interattivo."/>
    <m/>
  </r>
  <r>
    <x v="41"/>
    <s v="S009 FAQ"/>
    <s v="AAD1454"/>
    <s v="(#AAD1454)"/>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o Faq video.txt"/>
    <s v="#30"/>
    <s v="Axe DevTools Mobile"/>
    <m/>
    <s v="https://docs.deque.com/devtools-mobile/2024.2.14/en/android-screen-orientation#how-to-fix"/>
    <s v="Rimuovi android:screenOrientation=&quot;portrait&quot; per supportare sia landscape che portrait, salvo che non sia un requisito."/>
    <n v="1254"/>
    <s v="S009 FAQ"/>
    <s v="https://axe-mobile.deque.com/scan?userId=747da6b3-5f03-493b-bc9b-3a10276b7d6b&amp;packageName=com.android.chrome&amp;resultId=019874b5-2857-73e7-82c7-1b9dcb12319c"/>
    <s v="2 - Serious"/>
    <s v="APP INDABOX ANDROID - 11.1.3.4.1 Orientamento - S009 FAQ"/>
    <s v="APP INDABOX ANDROID - 11.1.3.4.1 Orientamento - S009 FAQ (#AAD1454)_x000a_S009 FAQ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8"/>
    <m/>
    <m/>
    <s v="5148"/>
    <s v="5148: Le visualizzazioni devono essere conformi all'orientamento di visualizzazione preferito dall'utente. [Per saperne di più] (https://docs.deque.com/devtools-mobile/2024.2.14/en/android-screen-orientation)"/>
    <s v="5148: -  con selettore: No ID Available"/>
    <s v="5148: https://axe-mobile.deque.com/scan?userId=747da6b3-5f03-493b-bc9b-3a10276b7d6b&amp;packageName=com.android.chrome&amp;resultId=019874b5-2857-73e7-82c7-1b9dcb12319c"/>
    <s v="5148: Rimuovi android:screenOrientation=&quot;portrait&quot; per supportare sia landscape che portrait, salvo che non sia un requisito."/>
    <m/>
  </r>
  <r>
    <x v="42"/>
    <s v="S009 FAQ"/>
    <s v="AAD1455"/>
    <s v="(#AAD1455)"/>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o Faq video.txt"/>
    <s v="#30"/>
    <s v="Axe DevTools Mobile"/>
    <m/>
    <s v="https://docs.deque.com/devtools-mobile/2024.2.14/en/android-label-in-name#how-to-fix"/>
    <s v="Assicurati che contentDescription o labelFor contengano l’etichetta visibile dell’elemento."/>
    <n v="42"/>
    <s v="S009 FAQ"/>
    <s v="https://axe-mobile.deque.com/scan?userId=747da6b3-5f03-493b-bc9b-3a10276b7d6b&amp;packageName=com.android.chrome&amp;resultId=019874b5-2857-73e7-82c7-1b9dcb12319c"/>
    <s v="2 - Serious"/>
    <s v="APP INDABOX ANDROID - 11.2.5.3.1 Etichetta nel nome - S009 FAQ"/>
    <s v="APP INDABOX ANDROID - 11.2.5.3.1 Etichetta nel nome - S009 FAQ (#AAD1455)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logo"/>
    <s v="5150: https://axe-mobile.deque.com/scan?userId=747da6b3-5f03-493b-bc9b-3a10276b7d6b&amp;packageName=com.android.chrome&amp;resultId=019874b5-2857-73e7-82c7-1b9dcb12319c"/>
    <s v="5150: Assicurati che contentDescription o labelFor contengano l’etichetta visibile dell’elemento."/>
    <m/>
  </r>
  <r>
    <x v="42"/>
    <s v="S009 FAQ"/>
    <s v="AAD1456"/>
    <s v="(#AAD1456)"/>
    <s v="Android"/>
    <s v="A"/>
    <s v="2.5.3"/>
    <s v="11.2.5.3.1"/>
    <s v="2 - Serious"/>
    <s v="Blind;Deafblind;Mobility"/>
    <s v="LabelInName"/>
    <s v="Una vista focalizzabile accessibile deve garantire che il nome sia incluso nell'etichetta visibile. [Per saperne di più] (https://docs.deque.com/devtools-mobile/2024.2.14/en/android-label-in-name)"/>
    <s v="domande_generali"/>
    <m/>
    <s v="Privato Faq video.txt"/>
    <s v="#30"/>
    <s v="Axe DevTools Mobile"/>
    <m/>
    <s v="https://docs.deque.com/devtools-mobile/2024.2.14/en/android-label-in-name#how-to-fix"/>
    <s v="Assicurati che contentDescription o labelFor contengano l’etichetta visibile dell’elemento."/>
    <n v="6"/>
    <s v="S009 FAQ"/>
    <s v="https://axe-mobile.deque.com/scan?userId=747da6b3-5f03-493b-bc9b-3a10276b7d6b&amp;packageName=com.android.chrome&amp;resultId=019874b5-2857-73e7-82c7-1b9dcb12319c"/>
    <s v="2 - Serious"/>
    <s v="APP INDABOX ANDROID - 11.2.5.3.1 Etichetta nel nome - S009 FAQ"/>
    <s v="APP INDABOX ANDROID - 11.2.5.3.1 Etichetta nel nome - S009 FAQ (#AAD1456)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domande_generali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domande_generali"/>
    <s v="5150: https://axe-mobile.deque.com/scan?userId=747da6b3-5f03-493b-bc9b-3a10276b7d6b&amp;packageName=com.android.chrome&amp;resultId=019874b5-2857-73e7-82c7-1b9dcb12319c"/>
    <s v="5150: Assicurati che contentDescription o labelFor contengano l’etichetta visibile dell’elemento."/>
    <m/>
  </r>
  <r>
    <x v="43"/>
    <s v="S009 FAQ"/>
    <s v="AAD1457"/>
    <s v="(#AAD1457)"/>
    <s v="Android"/>
    <s v="AAA"/>
    <s v="2.5.5"/>
    <s v="11.2.5.5.1"/>
    <s v="3 - Moderate"/>
    <s v="Blind;Low Vision;Mobility"/>
    <s v="TouchSizeWcag"/>
    <s v="Tutti i controlli attivi devono avere un'area visiva e toccabile di almeno 44 dp per 44 dp. [Per saperne di più] (https://docs.deque.com/devtools-mobile/2024.2.14/en/android-touch-target-size)"/>
    <s v="domande_generali"/>
    <m/>
    <s v="Privato Faq video.txt"/>
    <s v="#30"/>
    <s v="Axe DevTools Mobile"/>
    <m/>
    <s v="https://docs.deque.com/devtools-mobile/2024.2.14/en/android-touch-target-size#how-to-fix"/>
    <s v="Estendi il padding o usa un contenitore cliccabile più grande per rispettare la dimensione minima."/>
    <n v="6"/>
    <s v="S009 FAQ"/>
    <s v="https://axe-mobile.deque.com/scan?userId=747da6b3-5f03-493b-bc9b-3a10276b7d6b&amp;packageName=com.android.chrome&amp;resultId=019874b5-2857-73e7-82c7-1b9dcb12319c"/>
    <s v="3 - Moderate"/>
    <s v="APP INDABOX ANDROID - 11.2.5.5.1 Dimensione dell'obiettivo (avanzato) - S009 FAQ"/>
    <s v="APP INDABOX ANDROID - 11.2.5.5.1 Dimensione dell'obiettivo (avanzato) - S009 FAQ (#AAD1457)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domande_generali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458"/>
    <s v="(#AAD145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video.txt"/>
    <s v="#3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5-2857-73e7-82c7-1b9dcb12319c"/>
    <s v="1 - Critical"/>
    <s v="APP INDABOX ANDROID - 11.1.3.2.1 Sequenza significativa - S009 FAQ"/>
    <s v="APP INDABOX ANDROID - 11.1.3.2.1 Sequenza significativa - S009 FAQ (#AAD1458)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5-2857-73e7-82c7-1b9dcb12319c"/>
    <s v="5147: Rimuovi android:focusable=&quot;true&quot; dal testo statico non interattivo."/>
    <m/>
  </r>
  <r>
    <x v="42"/>
    <s v="S009 FAQ"/>
    <s v="AAD1459"/>
    <s v="(#AAD145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video.txt"/>
    <s v="#30"/>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5-2857-73e7-82c7-1b9dcb12319c"/>
    <s v="2 - Serious"/>
    <s v="APP INDABOX ANDROID - 11.2.5.3.1 Etichetta nel nome - S009 FAQ"/>
    <s v="APP INDABOX ANDROID - 11.2.5.3.1 Etichetta nel nome - S009 FAQ (#AAD1459)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5-2857-73e7-82c7-1b9dcb12319c"/>
    <s v="5150: Assicurati che contentDescription o labelFor contengano l’etichetta visibile dell’elemento."/>
    <m/>
  </r>
  <r>
    <x v="43"/>
    <s v="S009 FAQ"/>
    <s v="AAD1460"/>
    <s v="(#AAD146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video.txt"/>
    <s v="#30"/>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5-2857-73e7-82c7-1b9dcb12319c"/>
    <s v="3 - Moderate"/>
    <s v="APP INDABOX ANDROID - 11.2.5.5.1 Dimensione dell'obiettivo (avanzato) - S009 FAQ"/>
    <s v="APP INDABOX ANDROID - 11.2.5.5.1 Dimensione dell'obiettivo (avanzato) - S009 FAQ (#AAD1460)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1461"/>
    <s v="(#AAD1461)"/>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Faq video.txt"/>
    <s v="#30"/>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5-2857-73e7-82c7-1b9dcb12319c"/>
    <s v="2 - Serious"/>
    <s v="APP INDABOX ANDROID - 11.2.5.8.1 Dimensione dell'obiettivo (minimo) - S009 FAQ"/>
    <s v="APP INDABOX ANDROID - 11.2.5.8.1 Dimensione dell'obiettivo (minimo) - S009 FAQ (#AAD1461)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462"/>
    <s v="(#AAD146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video.txt"/>
    <s v="#3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5-2857-73e7-82c7-1b9dcb12319c"/>
    <s v="1 - Critical"/>
    <s v="APP INDABOX ANDROID - 11.1.3.2.1 Sequenza significativa - S009 FAQ"/>
    <s v="APP INDABOX ANDROID - 11.1.3.2.1 Sequenza significativa - S009 FAQ (#AAD1462)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5-2857-73e7-82c7-1b9dcb12319c"/>
    <s v="5147: Rimuovi android:focusable=&quot;true&quot; dal testo statico non interattivo."/>
    <m/>
  </r>
  <r>
    <x v="44"/>
    <s v="S009 FAQ"/>
    <s v="AAD1463"/>
    <s v="(#AAD146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video.txt"/>
    <s v="#3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5-2857-73e7-82c7-1b9dcb12319c"/>
    <s v="1 - Critical"/>
    <s v="APP INDABOX ANDROID - 11.1.3.2.1 Sequenza significativa - S009 FAQ"/>
    <s v="APP INDABOX ANDROID - 11.1.3.2.1 Sequenza significativa - S009 FAQ (#AAD1463)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5-2857-73e7-82c7-1b9dcb12319c"/>
    <s v="5147: Rimuovi android:focusable=&quot;true&quot; dal testo statico non interattivo."/>
    <m/>
  </r>
  <r>
    <x v="42"/>
    <s v="S009 FAQ"/>
    <s v="AAD1464"/>
    <s v="(#AAD146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video.txt"/>
    <s v="#30"/>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5-2857-73e7-82c7-1b9dcb12319c"/>
    <s v="2 - Serious"/>
    <s v="APP INDABOX ANDROID - 11.2.5.3.1 Etichetta nel nome - S009 FAQ"/>
    <s v="APP INDABOX ANDROID - 11.2.5.3.1 Etichetta nel nome - S009 FAQ (#AAD1464)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5-2857-73e7-82c7-1b9dcb12319c"/>
    <s v="5150: Assicurati che contentDescription o labelFor contengano l’etichetta visibile dell’elemento."/>
    <m/>
  </r>
  <r>
    <x v="43"/>
    <s v="S009 FAQ"/>
    <s v="AAD1465"/>
    <s v="(#AAD146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video.txt"/>
    <s v="#30"/>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5-2857-73e7-82c7-1b9dcb12319c"/>
    <s v="3 - Moderate"/>
    <s v="APP INDABOX ANDROID - 11.2.5.5.1 Dimensione dell'obiettivo (avanzato) - S009 FAQ"/>
    <s v="APP INDABOX ANDROID - 11.2.5.5.1 Dimensione dell'obiettivo (avanzato) - S009 FAQ (#AAD1465)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1466"/>
    <s v="(#AAD146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Faq video.txt"/>
    <s v="#30"/>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5-2857-73e7-82c7-1b9dcb12319c"/>
    <s v="2 - Serious"/>
    <s v="APP INDABOX ANDROID - 11.2.5.8.1 Dimensione dell'obiettivo (minimo) - S009 FAQ"/>
    <s v="APP INDABOX ANDROID - 11.2.5.8.1 Dimensione dell'obiettivo (minimo) - S009 FAQ (#AAD1466)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467"/>
    <s v="(#AAD146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video.txt"/>
    <s v="#3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5-2857-73e7-82c7-1b9dcb12319c"/>
    <s v="1 - Critical"/>
    <s v="APP INDABOX ANDROID - 11.1.3.2.1 Sequenza significativa - S009 FAQ"/>
    <s v="APP INDABOX ANDROID - 11.1.3.2.1 Sequenza significativa - S009 FAQ (#AAD1467)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5-2857-73e7-82c7-1b9dcb12319c"/>
    <s v="5147: Rimuovi android:focusable=&quot;true&quot; dal testo statico non interattivo."/>
    <m/>
  </r>
  <r>
    <x v="42"/>
    <s v="S009 FAQ"/>
    <s v="AAD1468"/>
    <s v="(#AAD146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Faq video.txt"/>
    <s v="#30"/>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5-2857-73e7-82c7-1b9dcb12319c"/>
    <s v="2 - Serious"/>
    <s v="APP INDABOX ANDROID - 11.2.5.3.1 Etichetta nel nome - S009 FAQ"/>
    <s v="APP INDABOX ANDROID - 11.2.5.3.1 Etichetta nel nome - S009 FAQ (#AAD1468)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5-2857-73e7-82c7-1b9dcb12319c"/>
    <s v="5150: Assicurati che contentDescription o labelFor contengano l’etichetta visibile dell’elemento."/>
    <m/>
  </r>
  <r>
    <x v="43"/>
    <s v="S009 FAQ"/>
    <s v="AAD1469"/>
    <s v="(#AAD146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Faq video.txt"/>
    <s v="#30"/>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5-2857-73e7-82c7-1b9dcb12319c"/>
    <s v="3 - Moderate"/>
    <s v="APP INDABOX ANDROID - 11.2.5.5.1 Dimensione dell'obiettivo (avanzato) - S009 FAQ"/>
    <s v="APP INDABOX ANDROID - 11.2.5.5.1 Dimensione dell'obiettivo (avanzato) - S009 FAQ (#AAD1469)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3"/>
    <s v="S009 FAQ"/>
    <s v="AAD1470"/>
    <s v="(#AAD147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Faq video.txt"/>
    <s v="#30"/>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5-2857-73e7-82c7-1b9dcb12319c"/>
    <s v="2 - Serious"/>
    <s v="APP INDABOX ANDROID - 11.2.5.8.1 Dimensione dell'obiettivo (minimo) - S009 FAQ"/>
    <s v="APP INDABOX ANDROID - 11.2.5.8.1 Dimensione dell'obiettivo (minimo) - S009 FAQ (#AAD1470)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471"/>
    <s v="(#AAD147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Faq video.txt"/>
    <s v="#30"/>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5-2857-73e7-82c7-1b9dcb12319c"/>
    <s v="1 - Critical"/>
    <s v="APP INDABOX ANDROID - 11.1.3.2.1 Sequenza significativa - S009 FAQ"/>
    <s v="APP INDABOX ANDROID - 11.1.3.2.1 Sequenza significativa - S009 FAQ (#AAD1471)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2857-73e7-82c7-1b9dcb12319c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5-2857-73e7-82c7-1b9dcb12319c"/>
    <s v="5147: Rimuovi android:focusable=&quot;true&quot; dal testo statico non interattivo."/>
    <m/>
  </r>
  <r>
    <x v="22"/>
    <s v="S001 Accedi"/>
    <s v="AAD1472"/>
    <s v="(#AAD1472)"/>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rivato termini e condizioni.txt"/>
    <s v="#31"/>
    <s v="Axe DevTools Mobile"/>
    <m/>
    <s v="https://docs.deque.com/devtools-mobile/2024.2.14/en/android-screen-orientation#how-to-fix"/>
    <s v="Rimuovi android:screenOrientation=&quot;portrait&quot; per supportare sia landscape che portrait, salvo che non sia un requisito."/>
    <n v="1254"/>
    <s v="S001 Accedi"/>
    <s v="https://axe-mobile.deque.com/scan?userId=747da6b3-5f03-493b-bc9b-3a10276b7d6b&amp;packageName=com.android.chrome&amp;resultId=019874b5-d687-762d-9d06-f1df1802f723"/>
    <s v="2 - Serious"/>
    <s v="APP INDABOX ANDROID - 11.1.3.4.1 Orientamento - S001 Accedi"/>
    <s v="APP INDABOX ANDROID - 11.1.3.4.1 Orientamento - S001 Accedi (#AAD1472)_x000a_S001 Acced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screenOrientation=&quot;portrait&quot; per supportare sia landscape che portrait, salvo che non sia un requisi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13"/>
    <m/>
    <m/>
    <s v="5111"/>
    <s v="5111: Le visualizzazioni devono essere conformi all'orientamento di visualizzazione preferito dall'utente. [Per saperne di più] (https://docs.deque.com/devtools-mobile/2024.2.14/en/android-screen-orientation)"/>
    <s v="5111: -  con selettore: No ID Available"/>
    <s v="5111: https://axe-mobile.deque.com/scan?userId=747da6b3-5f03-493b-bc9b-3a10276b7d6b&amp;packageName=com.android.chrome&amp;resultId=019874b5-d687-762d-9d06-f1df1802f723"/>
    <s v="5111: Rimuovi android:screenOrientation=&quot;portrait&quot; per supportare sia landscape che portrait, salvo che non sia un requisito."/>
    <m/>
  </r>
  <r>
    <x v="23"/>
    <s v="S001 Accedi"/>
    <s v="AAD1473"/>
    <s v="(#AAD1473)"/>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rivato termini e condizioni.txt"/>
    <s v="#31"/>
    <s v="Axe DevTools Mobile"/>
    <m/>
    <s v="https://docs.deque.com/devtools-mobile/2024.2.14/en/android-label-in-name#how-to-fix"/>
    <s v="Assicurati che contentDescription o labelFor contengano l’etichetta visibile dell’elemento."/>
    <n v="42"/>
    <s v="S001 Accedi"/>
    <s v="https://axe-mobile.deque.com/scan?userId=747da6b3-5f03-493b-bc9b-3a10276b7d6b&amp;packageName=com.android.chrome&amp;resultId=019874b5-d687-762d-9d06-f1df1802f723"/>
    <s v="2 - Serious"/>
    <s v="APP INDABOX ANDROID - 11.2.5.3.1 Etichetta nel nome - S001 Accedi"/>
    <s v="APP INDABOX ANDROID - 11.2.5.3.1 Etichetta nel nome - S001 Accedi (#AAD1473)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logo"/>
    <s v="5113: https://axe-mobile.deque.com/scan?userId=747da6b3-5f03-493b-bc9b-3a10276b7d6b&amp;packageName=com.android.chrome&amp;resultId=019874b5-d687-762d-9d06-f1df1802f723"/>
    <s v="5113: Assicurati che contentDescription o labelFor contengano l’etichetta visibile dell’elemento."/>
    <m/>
  </r>
  <r>
    <x v="25"/>
    <s v="S001 Accedi"/>
    <s v="AAD1474"/>
    <s v="(#AAD147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474)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5"/>
    <s v="S001 Accedi"/>
    <s v="AAD1475"/>
    <s v="(#AAD147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475)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5"/>
    <s v="S001 Accedi"/>
    <s v="AAD1476"/>
    <s v="(#AAD147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47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
    <s v="S001 Accedi"/>
    <s v="AAD1477"/>
    <s v="(#AAD147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termini e condizioni.txt"/>
    <s v="#31"/>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5-d687-762d-9d06-f1df1802f723"/>
    <s v="2 - Serious"/>
    <s v="APP INDABOX ANDROID - 11.2.5.8.1 Dimensione dell'obiettivo (minimo) - S001 Accedi"/>
    <s v="APP INDABOX ANDROID - 11.2.5.8.1 Dimensione dell'obiettivo (minimo) - S001 Accedi (#AAD1477)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1478"/>
    <s v="(#AAD147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termini e condizioni.txt"/>
    <s v="#31"/>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5-d687-762d-9d06-f1df1802f723"/>
    <s v="3 - Moderate"/>
    <s v="APP INDABOX ANDROID - 11.2.5.5.1 Dimensione dell'obiettivo (avanzato) - S001 Accedi"/>
    <s v="APP INDABOX ANDROID - 11.2.5.5.1 Dimensione dell'obiettivo (avanzato) - S001 Accedi (#AAD1478)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479"/>
    <s v="(#AAD147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termini e condizioni.txt"/>
    <s v="#31"/>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5-d687-762d-9d06-f1df1802f723"/>
    <s v="2 - Serious"/>
    <s v="APP INDABOX ANDROID - 11.2.5.3.1 Etichetta nel nome - S001 Accedi"/>
    <s v="APP INDABOX ANDROID - 11.2.5.3.1 Etichetta nel nome - S001 Accedi (#AAD1479)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5-d687-762d-9d06-f1df1802f723"/>
    <s v="5113: Assicurati che contentDescription o labelFor contengano l’etichetta visibile dell’elemento."/>
    <m/>
  </r>
  <r>
    <x v="25"/>
    <s v="S001 Accedi"/>
    <s v="AAD1480"/>
    <s v="(#AAD148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480)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5"/>
    <s v="S001 Accedi"/>
    <s v="AAD1481"/>
    <s v="(#AAD148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48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5"/>
    <s v="S001 Accedi"/>
    <s v="AAD1482"/>
    <s v="(#AAD148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482)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
    <s v="S001 Accedi"/>
    <s v="AAD1483"/>
    <s v="(#AAD148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termini e condizioni.txt"/>
    <s v="#31"/>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5-d687-762d-9d06-f1df1802f723"/>
    <s v="2 - Serious"/>
    <s v="APP INDABOX ANDROID - 11.2.5.8.1 Dimensione dell'obiettivo (minimo) - S001 Accedi"/>
    <s v="APP INDABOX ANDROID - 11.2.5.8.1 Dimensione dell'obiettivo (minimo) - S001 Accedi (#AAD1483)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1484"/>
    <s v="(#AAD148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termini e condizioni.txt"/>
    <s v="#31"/>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5-d687-762d-9d06-f1df1802f723"/>
    <s v="3 - Moderate"/>
    <s v="APP INDABOX ANDROID - 11.2.5.5.1 Dimensione dell'obiettivo (avanzato) - S001 Accedi"/>
    <s v="APP INDABOX ANDROID - 11.2.5.5.1 Dimensione dell'obiettivo (avanzato) - S001 Accedi (#AAD1484)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485"/>
    <s v="(#AAD148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termini e condizioni.txt"/>
    <s v="#31"/>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5-d687-762d-9d06-f1df1802f723"/>
    <s v="2 - Serious"/>
    <s v="APP INDABOX ANDROID - 11.2.5.3.1 Etichetta nel nome - S001 Accedi"/>
    <s v="APP INDABOX ANDROID - 11.2.5.3.1 Etichetta nel nome - S001 Accedi (#AAD1485)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5-d687-762d-9d06-f1df1802f723"/>
    <s v="5113: Assicurati che contentDescription o labelFor contengano l’etichetta visibile dell’elemento."/>
    <m/>
  </r>
  <r>
    <x v="25"/>
    <s v="S001 Accedi"/>
    <s v="AAD1486"/>
    <s v="(#AAD148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48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5"/>
    <s v="S001 Accedi"/>
    <s v="AAD1487"/>
    <s v="(#AAD148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487)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
    <s v="S001 Accedi"/>
    <s v="AAD1488"/>
    <s v="(#AAD148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termini e condizioni.txt"/>
    <s v="#31"/>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5-d687-762d-9d06-f1df1802f723"/>
    <s v="2 - Serious"/>
    <s v="APP INDABOX ANDROID - 11.2.5.8.1 Dimensione dell'obiettivo (minimo) - S001 Accedi"/>
    <s v="APP INDABOX ANDROID - 11.2.5.8.1 Dimensione dell'obiettivo (minimo) - S001 Accedi (#AAD1488)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1489"/>
    <s v="(#AAD148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termini e condizioni.txt"/>
    <s v="#31"/>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5-d687-762d-9d06-f1df1802f723"/>
    <s v="3 - Moderate"/>
    <s v="APP INDABOX ANDROID - 11.2.5.5.1 Dimensione dell'obiettivo (avanzato) - S001 Accedi"/>
    <s v="APP INDABOX ANDROID - 11.2.5.5.1 Dimensione dell'obiettivo (avanzato) - S001 Accedi (#AAD1489)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490"/>
    <s v="(#AAD149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termini e condizioni.txt"/>
    <s v="#31"/>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5-d687-762d-9d06-f1df1802f723"/>
    <s v="2 - Serious"/>
    <s v="APP INDABOX ANDROID - 11.2.5.3.1 Etichetta nel nome - S001 Accedi"/>
    <s v="APP INDABOX ANDROID - 11.2.5.3.1 Etichetta nel nome - S001 Accedi (#AAD1490)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5-d687-762d-9d06-f1df1802f723"/>
    <s v="5113: Assicurati che contentDescription o labelFor contengano l’etichetta visibile dell’elemento."/>
    <m/>
  </r>
  <r>
    <x v="25"/>
    <s v="S001 Accedi"/>
    <s v="AAD1491"/>
    <s v="(#AAD149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49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5"/>
    <s v="S001 Accedi"/>
    <s v="AAD1492"/>
    <s v="(#AAD149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492)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
    <s v="S001 Accedi"/>
    <s v="AAD1493"/>
    <s v="(#AAD149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termini e condizioni.txt"/>
    <s v="#31"/>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5-d687-762d-9d06-f1df1802f723"/>
    <s v="2 - Serious"/>
    <s v="APP INDABOX ANDROID - 11.2.5.8.1 Dimensione dell'obiettivo (minimo) - S001 Accedi"/>
    <s v="APP INDABOX ANDROID - 11.2.5.8.1 Dimensione dell'obiettivo (minimo) - S001 Accedi (#AAD1493)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1494"/>
    <s v="(#AAD149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termini e condizioni.txt"/>
    <s v="#31"/>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5-d687-762d-9d06-f1df1802f723"/>
    <s v="3 - Moderate"/>
    <s v="APP INDABOX ANDROID - 11.2.5.5.1 Dimensione dell'obiettivo (avanzato) - S001 Accedi"/>
    <s v="APP INDABOX ANDROID - 11.2.5.5.1 Dimensione dell'obiettivo (avanzato) - S001 Accedi (#AAD1494)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495"/>
    <s v="(#AAD149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termini e condizioni.txt"/>
    <s v="#31"/>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5-d687-762d-9d06-f1df1802f723"/>
    <s v="2 - Serious"/>
    <s v="APP INDABOX ANDROID - 11.2.5.3.1 Etichetta nel nome - S001 Accedi"/>
    <s v="APP INDABOX ANDROID - 11.2.5.3.1 Etichetta nel nome - S001 Accedi (#AAD1495)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5-d687-762d-9d06-f1df1802f723"/>
    <s v="5113: Assicurati che contentDescription o labelFor contengano l’etichetta visibile dell’elemento."/>
    <m/>
  </r>
  <r>
    <x v="25"/>
    <s v="S001 Accedi"/>
    <s v="AAD1496"/>
    <s v="(#AAD149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49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
    <s v="S001 Accedi"/>
    <s v="AAD1497"/>
    <s v="(#AAD149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termini e condizioni.txt"/>
    <s v="#31"/>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5-d687-762d-9d06-f1df1802f723"/>
    <s v="2 - Serious"/>
    <s v="APP INDABOX ANDROID - 11.2.5.8.1 Dimensione dell'obiettivo (minimo) - S001 Accedi"/>
    <s v="APP INDABOX ANDROID - 11.2.5.8.1 Dimensione dell'obiettivo (minimo) - S001 Accedi (#AAD1497)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1498"/>
    <s v="(#AAD149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termini e condizioni.txt"/>
    <s v="#31"/>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5-d687-762d-9d06-f1df1802f723"/>
    <s v="3 - Moderate"/>
    <s v="APP INDABOX ANDROID - 11.2.5.5.1 Dimensione dell'obiettivo (avanzato) - S001 Accedi"/>
    <s v="APP INDABOX ANDROID - 11.2.5.5.1 Dimensione dell'obiettivo (avanzato) - S001 Accedi (#AAD1498)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499"/>
    <s v="(#AAD149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termini e condizioni.txt"/>
    <s v="#31"/>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5-d687-762d-9d06-f1df1802f723"/>
    <s v="2 - Serious"/>
    <s v="APP INDABOX ANDROID - 11.2.5.3.1 Etichetta nel nome - S001 Accedi"/>
    <s v="APP INDABOX ANDROID - 11.2.5.3.1 Etichetta nel nome - S001 Accedi (#AAD1499)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5-d687-762d-9d06-f1df1802f723"/>
    <s v="5113: Assicurati che contentDescription o labelFor contengano l’etichetta visibile dell’elemento."/>
    <m/>
  </r>
  <r>
    <x v="25"/>
    <s v="S001 Accedi"/>
    <s v="AAD1500"/>
    <s v="(#AAD150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500)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5"/>
    <s v="S001 Accedi"/>
    <s v="AAD1501"/>
    <s v="(#AAD150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50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5"/>
    <s v="S001 Accedi"/>
    <s v="AAD1502"/>
    <s v="(#AAD150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502)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
    <s v="S001 Accedi"/>
    <s v="AAD1503"/>
    <s v="(#AAD150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termini e condizioni.txt"/>
    <s v="#31"/>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5-d687-762d-9d06-f1df1802f723"/>
    <s v="2 - Serious"/>
    <s v="APP INDABOX ANDROID - 11.2.5.8.1 Dimensione dell'obiettivo (minimo) - S001 Accedi"/>
    <s v="APP INDABOX ANDROID - 11.2.5.8.1 Dimensione dell'obiettivo (minimo) - S001 Accedi (#AAD1503)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1504"/>
    <s v="(#AAD150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termini e condizioni.txt"/>
    <s v="#31"/>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5-d687-762d-9d06-f1df1802f723"/>
    <s v="3 - Moderate"/>
    <s v="APP INDABOX ANDROID - 11.2.5.5.1 Dimensione dell'obiettivo (avanzato) - S001 Accedi"/>
    <s v="APP INDABOX ANDROID - 11.2.5.5.1 Dimensione dell'obiettivo (avanzato) - S001 Accedi (#AAD1504)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505"/>
    <s v="(#AAD150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termini e condizioni.txt"/>
    <s v="#31"/>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5-d687-762d-9d06-f1df1802f723"/>
    <s v="2 - Serious"/>
    <s v="APP INDABOX ANDROID - 11.2.5.3.1 Etichetta nel nome - S001 Accedi"/>
    <s v="APP INDABOX ANDROID - 11.2.5.3.1 Etichetta nel nome - S001 Accedi (#AAD1505)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5-d687-762d-9d06-f1df1802f723"/>
    <s v="5113: Assicurati che contentDescription o labelFor contengano l’etichetta visibile dell’elemento."/>
    <m/>
  </r>
  <r>
    <x v="25"/>
    <s v="S001 Accedi"/>
    <s v="AAD1506"/>
    <s v="(#AAD150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50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5"/>
    <s v="S001 Accedi"/>
    <s v="AAD1507"/>
    <s v="(#AAD150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507)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
    <s v="S001 Accedi"/>
    <s v="AAD1508"/>
    <s v="(#AAD150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termini e condizioni.txt"/>
    <s v="#31"/>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5-d687-762d-9d06-f1df1802f723"/>
    <s v="2 - Serious"/>
    <s v="APP INDABOX ANDROID - 11.2.5.8.1 Dimensione dell'obiettivo (minimo) - S001 Accedi"/>
    <s v="APP INDABOX ANDROID - 11.2.5.8.1 Dimensione dell'obiettivo (minimo) - S001 Accedi (#AAD1508)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1509"/>
    <s v="(#AAD150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termini e condizioni.txt"/>
    <s v="#31"/>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5-d687-762d-9d06-f1df1802f723"/>
    <s v="3 - Moderate"/>
    <s v="APP INDABOX ANDROID - 11.2.5.5.1 Dimensione dell'obiettivo (avanzato) - S001 Accedi"/>
    <s v="APP INDABOX ANDROID - 11.2.5.5.1 Dimensione dell'obiettivo (avanzato) - S001 Accedi (#AAD1509)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510"/>
    <s v="(#AAD151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termini e condizioni.txt"/>
    <s v="#31"/>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5-d687-762d-9d06-f1df1802f723"/>
    <s v="2 - Serious"/>
    <s v="APP INDABOX ANDROID - 11.2.5.3.1 Etichetta nel nome - S001 Accedi"/>
    <s v="APP INDABOX ANDROID - 11.2.5.3.1 Etichetta nel nome - S001 Accedi (#AAD1510)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5-d687-762d-9d06-f1df1802f723"/>
    <s v="5113: Assicurati che contentDescription o labelFor contengano l’etichetta visibile dell’elemento."/>
    <m/>
  </r>
  <r>
    <x v="25"/>
    <s v="S001 Accedi"/>
    <s v="AAD1511"/>
    <s v="(#AAD151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51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5"/>
    <s v="S001 Accedi"/>
    <s v="AAD1512"/>
    <s v="(#AAD151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512)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
    <s v="S001 Accedi"/>
    <s v="AAD1513"/>
    <s v="(#AAD151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rivato termini e condizioni.txt"/>
    <s v="#31"/>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5-d687-762d-9d06-f1df1802f723"/>
    <s v="2 - Serious"/>
    <s v="APP INDABOX ANDROID - 11.2.5.8.1 Dimensione dell'obiettivo (minimo) - S001 Accedi"/>
    <s v="APP INDABOX ANDROID - 11.2.5.8.1 Dimensione dell'obiettivo (minimo) - S001 Accedi (#AAD1513)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4"/>
    <s v="S001 Accedi"/>
    <s v="AAD1514"/>
    <s v="(#AAD151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rivato termini e condizioni.txt"/>
    <s v="#31"/>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5-d687-762d-9d06-f1df1802f723"/>
    <s v="3 - Moderate"/>
    <s v="APP INDABOX ANDROID - 11.2.5.5.1 Dimensione dell'obiettivo (avanzato) - S001 Accedi"/>
    <s v="APP INDABOX ANDROID - 11.2.5.5.1 Dimensione dell'obiettivo (avanzato) - S001 Accedi (#AAD1514)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515"/>
    <s v="(#AAD151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rivato termini e condizioni.txt"/>
    <s v="#31"/>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5-d687-762d-9d06-f1df1802f723"/>
    <s v="2 - Serious"/>
    <s v="APP INDABOX ANDROID - 11.2.5.3.1 Etichetta nel nome - S001 Accedi"/>
    <s v="APP INDABOX ANDROID - 11.2.5.3.1 Etichetta nel nome - S001 Accedi (#AAD1515)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5-d687-762d-9d06-f1df1802f723"/>
    <s v="5113: Assicurati che contentDescription o labelFor contengano l’etichetta visibile dell’elemento."/>
    <m/>
  </r>
  <r>
    <x v="25"/>
    <s v="S001 Accedi"/>
    <s v="AAD1516"/>
    <s v="(#AAD151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51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5"/>
    <s v="S001 Accedi"/>
    <s v="AAD1517"/>
    <s v="(#AAD151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517)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5"/>
    <s v="S001 Accedi"/>
    <s v="AAD1518"/>
    <s v="(#AAD151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rivato termini e condizioni.txt"/>
    <s v="#31"/>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5-d687-762d-9d06-f1df1802f723"/>
    <s v="1 - Critical"/>
    <s v="APP INDABOX ANDROID - 11.1.3.2.1 Sequenza significativa - S001 Accedi"/>
    <s v="APP INDABOX ANDROID - 11.1.3.2.1 Sequenza significativa - S001 Accedi (#AAD1518)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5-d687-762d-9d06-f1df1802f723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5-d687-762d-9d06-f1df1802f723"/>
    <s v="5110: Rimuovi android:focusable=&quot;true&quot; dal testo statico non interattivo."/>
    <m/>
  </r>
  <r>
    <x v="25"/>
    <s v="S001 Accedi"/>
    <s v="AAD1519"/>
    <s v="(#AAD151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accesso Google.txt"/>
    <s v="#3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7-098e-76e4-8a21-57b501e56b7e"/>
    <s v="1 - Critical"/>
    <s v="APP INDABOX ANDROID - 11.1.3.2.1 Sequenza significativa - S001 Accedi"/>
    <s v="APP INDABOX ANDROID - 11.1.3.2.1 Sequenza significativa - S001 Accedi (#AAD1519)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7-098e-76e4-8a21-57b501e56b7e"/>
    <s v="5110: Rimuovi android:focusable=&quot;true&quot; dal testo statico non interattivo."/>
    <m/>
  </r>
  <r>
    <x v="25"/>
    <s v="S001 Accedi"/>
    <s v="AAD1520"/>
    <s v="(#AAD152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headingText"/>
    <m/>
    <s v="Pubblico accesso Google.txt"/>
    <s v="#33"/>
    <s v="Axe DevTools Mobile"/>
    <m/>
    <s v="https://docs.deque.com/devtools-mobile/2024.2.14/en/android-focusable-text#how-to-fix"/>
    <s v="Rimuovi android:focusable=&quot;true&quot; dal testo statico non interattivo."/>
    <n v="1"/>
    <s v="S001 Accedi"/>
    <s v="https://axe-mobile.deque.com/scan?userId=747da6b3-5f03-493b-bc9b-3a10276b7d6b&amp;packageName=com.android.chrome&amp;resultId=019874b7-098e-76e4-8a21-57b501e56b7e"/>
    <s v="1 - Critical"/>
    <s v="APP INDABOX ANDROID - 11.1.3.2.1 Sequenza significativa - S001 Accedi"/>
    <s v="APP INDABOX ANDROID - 11.1.3.2.1 Sequenza significativa - S001 Accedi (#AAD1520)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headingText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headingText"/>
    <s v="5110: https://axe-mobile.deque.com/scan?userId=747da6b3-5f03-493b-bc9b-3a10276b7d6b&amp;packageName=com.android.chrome&amp;resultId=019874b7-098e-76e4-8a21-57b501e56b7e"/>
    <s v="5110: Rimuovi android:focusable=&quot;true&quot; dal testo statico non interattivo."/>
    <m/>
  </r>
  <r>
    <x v="25"/>
    <s v="S001 Accedi"/>
    <s v="AAD1521"/>
    <s v="(#AAD152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accesso Google.txt"/>
    <s v="#3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7-098e-76e4-8a21-57b501e56b7e"/>
    <s v="1 - Critical"/>
    <s v="APP INDABOX ANDROID - 11.1.3.2.1 Sequenza significativa - S001 Accedi"/>
    <s v="APP INDABOX ANDROID - 11.1.3.2.1 Sequenza significativa - S001 Accedi (#AAD152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7-098e-76e4-8a21-57b501e56b7e"/>
    <s v="5110: Rimuovi android:focusable=&quot;true&quot; dal testo statico non interattivo."/>
    <m/>
  </r>
  <r>
    <x v="24"/>
    <s v="S001 Accedi"/>
    <s v="AAD1522"/>
    <s v="(#AAD152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accesso Google.txt"/>
    <s v="#3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7-098e-76e4-8a21-57b501e56b7e"/>
    <s v="3 - Moderate"/>
    <s v="APP INDABOX ANDROID - 11.2.5.5.1 Dimensione dell'obiettivo (avanzato) - S001 Accedi"/>
    <s v="APP INDABOX ANDROID - 11.2.5.5.1 Dimensione dell'obiettivo (avanzato) - S001 Accedi (#AAD1522)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1523"/>
    <s v="(#AAD152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accesso Google.txt"/>
    <s v="#3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7-098e-76e4-8a21-57b501e56b7e"/>
    <s v="2 - Serious"/>
    <s v="APP INDABOX ANDROID - 11.2.5.8.1 Dimensione dell'obiettivo (minimo) - S001 Accedi"/>
    <s v="APP INDABOX ANDROID - 11.2.5.8.1 Dimensione dell'obiettivo (minimo) - S001 Accedi (#AAD1523)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524"/>
    <s v="(#AAD152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accesso Google.txt"/>
    <s v="#3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7-098e-76e4-8a21-57b501e56b7e"/>
    <s v="2 - Serious"/>
    <s v="APP INDABOX ANDROID - 11.2.5.3.1 Etichetta nel nome - S001 Accedi"/>
    <s v="APP INDABOX ANDROID - 11.2.5.3.1 Etichetta nel nome - S001 Accedi (#AAD1524)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7-098e-76e4-8a21-57b501e56b7e"/>
    <s v="5113: Assicurati che contentDescription o labelFor contengano l’etichetta visibile dell’elemento."/>
    <m/>
  </r>
  <r>
    <x v="25"/>
    <s v="S001 Accedi"/>
    <s v="AAD1525"/>
    <s v="(#AAD152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accesso Google.txt"/>
    <s v="#3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7-098e-76e4-8a21-57b501e56b7e"/>
    <s v="1 - Critical"/>
    <s v="APP INDABOX ANDROID - 11.1.3.2.1 Sequenza significativa - S001 Accedi"/>
    <s v="APP INDABOX ANDROID - 11.1.3.2.1 Sequenza significativa - S001 Accedi (#AAD1525)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7-098e-76e4-8a21-57b501e56b7e"/>
    <s v="5110: Rimuovi android:focusable=&quot;true&quot; dal testo statico non interattivo."/>
    <m/>
  </r>
  <r>
    <x v="25"/>
    <s v="S001 Accedi"/>
    <s v="AAD1526"/>
    <s v="(#AAD152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accesso Google.txt"/>
    <s v="#3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7-098e-76e4-8a21-57b501e56b7e"/>
    <s v="1 - Critical"/>
    <s v="APP INDABOX ANDROID - 11.1.3.2.1 Sequenza significativa - S001 Accedi"/>
    <s v="APP INDABOX ANDROID - 11.1.3.2.1 Sequenza significativa - S001 Accedi (#AAD152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7-098e-76e4-8a21-57b501e56b7e"/>
    <s v="5110: Rimuovi android:focusable=&quot;true&quot; dal testo statico non interattivo."/>
    <m/>
  </r>
  <r>
    <x v="23"/>
    <s v="S001 Accedi"/>
    <s v="AAD1527"/>
    <s v="(#AAD152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accesso Google.txt"/>
    <s v="#3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7-098e-76e4-8a21-57b501e56b7e"/>
    <s v="2 - Serious"/>
    <s v="APP INDABOX ANDROID - 11.2.5.3.1 Etichetta nel nome - S001 Accedi"/>
    <s v="APP INDABOX ANDROID - 11.2.5.3.1 Etichetta nel nome - S001 Accedi (#AAD1527)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7-098e-76e4-8a21-57b501e56b7e"/>
    <s v="5113: Assicurati che contentDescription o labelFor contengano l’etichetta visibile dell’elemento."/>
    <m/>
  </r>
  <r>
    <x v="25"/>
    <s v="S001 Accedi"/>
    <s v="AAD1528"/>
    <s v="(#AAD152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accesso Google.txt"/>
    <s v="#3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7-098e-76e4-8a21-57b501e56b7e"/>
    <s v="1 - Critical"/>
    <s v="APP INDABOX ANDROID - 11.1.3.2.1 Sequenza significativa - S001 Accedi"/>
    <s v="APP INDABOX ANDROID - 11.1.3.2.1 Sequenza significativa - S001 Accedi (#AAD1528)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7-098e-76e4-8a21-57b501e56b7e"/>
    <s v="5110: Rimuovi android:focusable=&quot;true&quot; dal testo statico non interattivo."/>
    <m/>
  </r>
  <r>
    <x v="25"/>
    <s v="S001 Accedi"/>
    <s v="AAD1529"/>
    <s v="(#AAD152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accesso Google.txt"/>
    <s v="#3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7-098e-76e4-8a21-57b501e56b7e"/>
    <s v="1 - Critical"/>
    <s v="APP INDABOX ANDROID - 11.1.3.2.1 Sequenza significativa - S001 Accedi"/>
    <s v="APP INDABOX ANDROID - 11.1.3.2.1 Sequenza significativa - S001 Accedi (#AAD1529)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7-098e-76e4-8a21-57b501e56b7e"/>
    <s v="5110: Rimuovi android:focusable=&quot;true&quot; dal testo statico non interattivo."/>
    <m/>
  </r>
  <r>
    <x v="24"/>
    <s v="S001 Accedi"/>
    <s v="AAD1530"/>
    <s v="(#AAD153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accesso Google.txt"/>
    <s v="#3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7-098e-76e4-8a21-57b501e56b7e"/>
    <s v="3 - Moderate"/>
    <s v="APP INDABOX ANDROID - 11.2.5.5.1 Dimensione dell'obiettivo (avanzato) - S001 Accedi"/>
    <s v="APP INDABOX ANDROID - 11.2.5.5.1 Dimensione dell'obiettivo (avanzato) - S001 Accedi (#AAD1530)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531"/>
    <s v="(#AAD153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accesso Google.txt"/>
    <s v="#3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7-098e-76e4-8a21-57b501e56b7e"/>
    <s v="2 - Serious"/>
    <s v="APP INDABOX ANDROID - 11.2.5.3.1 Etichetta nel nome - S001 Accedi"/>
    <s v="APP INDABOX ANDROID - 11.2.5.3.1 Etichetta nel nome - S001 Accedi (#AAD1531)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7-098e-76e4-8a21-57b501e56b7e"/>
    <s v="5113: Assicurati che contentDescription o labelFor contengano l’etichetta visibile dell’elemento."/>
    <m/>
  </r>
  <r>
    <x v="24"/>
    <s v="S001 Accedi"/>
    <s v="AAD1532"/>
    <s v="(#AAD153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accesso Google.txt"/>
    <s v="#33"/>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7-098e-76e4-8a21-57b501e56b7e"/>
    <s v="3 - Moderate"/>
    <s v="APP INDABOX ANDROID - 11.2.5.5.1 Dimensione dell'obiettivo (avanzato) - S001 Accedi"/>
    <s v="APP INDABOX ANDROID - 11.2.5.5.1 Dimensione dell'obiettivo (avanzato) - S001 Accedi (#AAD1532)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533"/>
    <s v="(#AAD153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accesso Google.txt"/>
    <s v="#33"/>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7-098e-76e4-8a21-57b501e56b7e"/>
    <s v="2 - Serious"/>
    <s v="APP INDABOX ANDROID - 11.2.5.3.1 Etichetta nel nome - S001 Accedi"/>
    <s v="APP INDABOX ANDROID - 11.2.5.3.1 Etichetta nel nome - S001 Accedi (#AAD1533)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7-098e-76e4-8a21-57b501e56b7e"/>
    <s v="5113: Assicurati che contentDescription o labelFor contengano l’etichetta visibile dell’elemento."/>
    <m/>
  </r>
  <r>
    <x v="2"/>
    <s v="S001 Accedi"/>
    <s v="AAD1534"/>
    <s v="(#AAD153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accesso Google.txt"/>
    <s v="#33"/>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7-098e-76e4-8a21-57b501e56b7e"/>
    <s v="2 - Serious"/>
    <s v="APP INDABOX ANDROID - 11.2.5.8.1 Dimensione dell'obiettivo (minimo) - S001 Accedi"/>
    <s v="APP INDABOX ANDROID - 11.2.5.8.1 Dimensione dell'obiettivo (minimo) - S001 Accedi (#AAD1534)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5"/>
    <s v="S001 Accedi"/>
    <s v="AAD1535"/>
    <s v="(#AAD153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accesso Google.txt"/>
    <s v="#3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7-098e-76e4-8a21-57b501e56b7e"/>
    <s v="1 - Critical"/>
    <s v="APP INDABOX ANDROID - 11.1.3.2.1 Sequenza significativa - S001 Accedi"/>
    <s v="APP INDABOX ANDROID - 11.1.3.2.1 Sequenza significativa - S001 Accedi (#AAD1535)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7-098e-76e4-8a21-57b501e56b7e"/>
    <s v="5110: Rimuovi android:focusable=&quot;true&quot; dal testo statico non interattivo."/>
    <m/>
  </r>
  <r>
    <x v="25"/>
    <s v="S001 Accedi"/>
    <s v="AAD1536"/>
    <s v="(#AAD153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accesso Google.txt"/>
    <s v="#33"/>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7-098e-76e4-8a21-57b501e56b7e"/>
    <s v="1 - Critical"/>
    <s v="APP INDABOX ANDROID - 11.1.3.2.1 Sequenza significativa - S001 Accedi"/>
    <s v="APP INDABOX ANDROID - 11.1.3.2.1 Sequenza significativa - S001 Accedi (#AAD153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7-098e-76e4-8a21-57b501e56b7e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7-098e-76e4-8a21-57b501e56b7e"/>
    <s v="5110: Rimuovi android:focusable=&quot;true&quot; dal testo statico non interattivo."/>
    <m/>
  </r>
  <r>
    <x v="30"/>
    <s v="S007 Crediti Ritiro"/>
    <s v="AAD1537"/>
    <s v="(#AAD1537)"/>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ubblico Crediti.txt"/>
    <s v="#36"/>
    <s v="Axe DevTools Mobile"/>
    <m/>
    <s v="https://docs.deque.com/devtools-mobile/2024.2.14/en/android-screen-orientation#how-to-fix"/>
    <s v="Rimuovi android:screenOrientation=&quot;portrait&quot; per supportare sia landscape che portrait, salvo che non sia un requisito."/>
    <n v="1254"/>
    <s v="S007 Crediti Ritiro"/>
    <s v="https://axe-mobile.deque.com/scan?userId=747da6b3-5f03-493b-bc9b-3a10276b7d6b&amp;packageName=com.android.chrome&amp;resultId=019874ad-6a65-75e8-8ac4-fea25d36fd14"/>
    <s v="2 - Serious"/>
    <s v="APP INDABOX ANDROID - 11.1.3.4.1 Orientamento - S007 Crediti Ritiro"/>
    <s v="APP INDABOX ANDROID - 11.1.3.4.1 Orientamento - S007 Crediti Ritiro (#AAD1537)_x000a_S007 Crediti Ritiro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Rimuovi android:screenOrientation=&quot;portrait&quot; per supportare sia landscape che portrait, salvo che non sia un requisito._x000a__x000a_File di log (occorrenze rilevate: 3): https://posteitaliane.sharepoint.com/:x:/r/teams/ACCESSIBILITRISULTATIVERIFICHETECNICHE/Shared%20Documents/TGPOSTE_APP/TGPOSTE_APP/LOG/Log.xlsx?d=w630300a71bd74143a1658fe5ab688bc4&amp;csf=1&amp;web=1&amp;e=Y9XHGL_x000a__x000a_Link al dettaglio requisito WCAG: "/>
    <m/>
    <m/>
    <m/>
    <m/>
    <x v="19"/>
    <m/>
    <m/>
    <s v="5139"/>
    <s v="5139: Le visualizzazioni devono essere conformi all'orientamento di visualizzazione preferito dall'utente. [Per saperne di più] (https://docs.deque.com/devtools-mobile/2024.2.14/en/android-screen-orientation)"/>
    <s v="5139: -  con selettore: No ID Available"/>
    <s v="5139: https://axe-mobile.deque.com/scan?userId=747da6b3-5f03-493b-bc9b-3a10276b7d6b&amp;packageName=com.android.chrome&amp;resultId=019874ad-6a65-75e8-8ac4-fea25d36fd14"/>
    <s v="5139: Rimuovi android:screenOrientation=&quot;portrait&quot; per supportare sia landscape che portrait, salvo che non sia un requisito."/>
    <m/>
  </r>
  <r>
    <x v="31"/>
    <s v="S007 Crediti Ritiro"/>
    <s v="AAD1538"/>
    <s v="(#AAD1538)"/>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ubblico Crediti.txt"/>
    <s v="#36"/>
    <s v="Axe DevTools Mobile"/>
    <m/>
    <s v="https://docs.deque.com/devtools-mobile/2024.2.14/en/android-label-in-name#how-to-fix"/>
    <s v="Assicurati che contentDescription o labelFor contengano l’etichetta visibile dell’elemento."/>
    <n v="42"/>
    <s v="S007 Crediti Ritiro"/>
    <s v="https://axe-mobile.deque.com/scan?userId=747da6b3-5f03-493b-bc9b-3a10276b7d6b&amp;packageName=com.android.chrome&amp;resultId=019874ad-6a65-75e8-8ac4-fea25d36fd14"/>
    <s v="2 - Serious"/>
    <s v="APP INDABOX ANDROID - 11.2.5.3.1 Etichetta nel nome - S007 Crediti Ritiro"/>
    <s v="APP INDABOX ANDROID - 11.2.5.3.1 Etichetta nel nome - S007 Crediti Ritiro (#AAD1538)_x000a_S007 Crediti Ritir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Assicurati che contentDescription o labelFor contengano l’etichetta visibile dell’elemen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20"/>
    <m/>
    <m/>
    <s v="5141"/>
    <s v="5141: Una vista focalizzabile accessibile deve garantire che il nome sia incluso nell'etichetta visibile. [Per saperne di più] (https://docs.deque.com/devtools-mobile/2024.2.14/en/android-label-in-name)"/>
    <s v="5141: -  con selettore: logo"/>
    <s v="5141: https://axe-mobile.deque.com/scan?userId=747da6b3-5f03-493b-bc9b-3a10276b7d6b&amp;packageName=com.android.chrome&amp;resultId=019874ad-6a65-75e8-8ac4-fea25d36fd14"/>
    <s v="5141: Assicurati che contentDescription o labelFor contengano l’etichetta visibile dell’elemento."/>
    <m/>
  </r>
  <r>
    <x v="32"/>
    <s v="S007 Crediti Ritiro"/>
    <s v="AAD1539"/>
    <s v="(#AAD153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rediti.txt"/>
    <s v="#36"/>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6a65-75e8-8ac4-fea25d36fd14"/>
    <s v="1 - Critical"/>
    <s v="APP INDABOX ANDROID - 11.1.3.2.1 Sequenza significativa - S007 Crediti Ritiro"/>
    <s v="APP INDABOX ANDROID - 11.1.3.2.1 Sequenza significativa - S007 Crediti Ritiro (#AAD1539)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6a65-75e8-8ac4-fea25d36fd14"/>
    <s v="5138: Rimuovi android:focusable=&quot;true&quot; dal testo statico non interattivo."/>
    <m/>
  </r>
  <r>
    <x v="6"/>
    <s v="S007 Crediti Ritiro"/>
    <s v="AAD1540"/>
    <s v="(#AAD1540)"/>
    <s v="Android"/>
    <s v="AA"/>
    <s v="1.4.3"/>
    <s v="11.1.4.3.1"/>
    <s v="2 - Serious"/>
    <s v="Colorblindness;Low Vision"/>
    <s v="ColorContrast"/>
    <s v="Assicurarsi che ogni elemento di testo abbia un rapporto di contrasto minimo di 4,5:1 con lo sfondo e che il testo di grandi dimensioni abbia un rapporto di contrasto minimo di 3,0:1. [Per saperne di più] (https://docs.deque.com/devtools-mobile/axe/android/rule/ColorContrast)"/>
    <s v="No ID Available"/>
    <m/>
    <s v="Pubblico Crediti.txt"/>
    <s v="#36"/>
    <s v="Axe DevTools Mobile"/>
    <m/>
    <s v="https://docs.deque.com/devtools-mobile/2024.9.18/en/android-color-contrast#how-to-fix"/>
    <s v="Usa colori con contrasto minimo 4.5:1 (o 3:1 per testi grandi), come in WCAG."/>
    <n v="1254"/>
    <s v="S007 Crediti Ritiro"/>
    <s v="https://axe-mobile.deque.com/scan?userId=747da6b3-5f03-493b-bc9b-3a10276b7d6b&amp;packageName=com.android.chrome&amp;resultId=019874ad-6a65-75e8-8ac4-fea25d36fd14"/>
    <s v="2 - Serious"/>
    <s v="APP INDABOX ANDROID - 11.1.4.3.1 Contrasto (minimo) - S007 Crediti Ritiro"/>
    <s v="APP INDABOX ANDROID - 11.1.4.3.1 Contrasto (minimo) - S007 Crediti Ritiro (#AAD1540)_x000a_S007 Crediti Ritiro_x000a_Requisito: WCAG 1.4.3_x000a_Disabilità afflitte: Colorblindness;Low Vision_x000a_Impatto Utente: 2 - Serious_x000a__x000a_Descrizione: ColorContrast - Assicurarsi che ogni elemento di testo abbia un rapporto di contrasto minimo di 4,5:1 con lo sfondo e che il testo di grandi dimensioni abbia un rapporto di contrasto minimo di 3,0:1. [Per saperne di più] (https://docs.deque.com/devtools-mobile/axe/android/rule/ColorContras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Usa colori con contrasto minimo 4.5:1 (o 3:1 per testi grandi), come in WCAG.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4"/>
    <m/>
    <m/>
    <s v="5140"/>
    <s v="5140: Assicurarsi che ogni elemento di testo abbia un rapporto di contrasto minimo di 4,5:1 con lo sfondo e che il testo di grandi dimensioni abbia un rapporto di contrasto minimo di 3,0:1. [Per saperne di più] (https://docs.deque.com/devtools-mobile/axe/android/rule/ColorContrast)"/>
    <s v="5140: -  con selettore: No ID Available"/>
    <s v="5140: https://axe-mobile.deque.com/scan?userId=747da6b3-5f03-493b-bc9b-3a10276b7d6b&amp;packageName=com.android.chrome&amp;resultId=019874ad-6a65-75e8-8ac4-fea25d36fd14"/>
    <s v="5140: Usa colori con contrasto minimo 4.5:1 (o 3:1 per testi grandi), come in WCAG."/>
    <m/>
  </r>
  <r>
    <x v="32"/>
    <s v="S007 Crediti Ritiro"/>
    <s v="AAD1541"/>
    <s v="(#AAD154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rediti.txt"/>
    <s v="#36"/>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6a65-75e8-8ac4-fea25d36fd14"/>
    <s v="1 - Critical"/>
    <s v="APP INDABOX ANDROID - 11.1.3.2.1 Sequenza significativa - S007 Crediti Ritiro"/>
    <s v="APP INDABOX ANDROID - 11.1.3.2.1 Sequenza significativa - S007 Crediti Ritiro (#AAD1541)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6a65-75e8-8ac4-fea25d36fd14"/>
    <s v="5138: Rimuovi android:focusable=&quot;true&quot; dal testo statico non interattivo."/>
    <m/>
  </r>
  <r>
    <x v="37"/>
    <s v="S007 Crediti Ritiro"/>
    <s v="AAD1542"/>
    <s v="(#AAD154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Crediti.txt"/>
    <s v="#36"/>
    <s v="Axe DevTools Mobile"/>
    <m/>
    <s v="https://docs.deque.com/devtools-mobile/2024.2.14/en/android-touch-target-size#how-to-fix"/>
    <s v="Estendi il padding o usa un contenitore cliccabile più grande per rispettare la dimensione minima."/>
    <n v="1254"/>
    <s v="S007 Crediti Ritiro"/>
    <s v="https://axe-mobile.deque.com/scan?userId=747da6b3-5f03-493b-bc9b-3a10276b7d6b&amp;packageName=com.android.chrome&amp;resultId=019874ad-6a65-75e8-8ac4-fea25d36fd14"/>
    <s v="3 - Moderate"/>
    <s v="APP INDABOX ANDROID - 11.2.5.5.1 Dimensione dell'obiettivo (avanzato) - S007 Crediti Ritiro"/>
    <s v="APP INDABOX ANDROID - 11.2.5.5.1 Dimensione dell'obiettivo (avanzato) - S007 Crediti Ritiro (#AAD1542)_x000a_S007 Crediti Ritir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Estendi il padding o usa un contenitore cliccabile più grande per rispetta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2"/>
    <s v="S007 Crediti Ritiro"/>
    <s v="AAD1543"/>
    <s v="(#AAD154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rediti.txt"/>
    <s v="#36"/>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6a65-75e8-8ac4-fea25d36fd14"/>
    <s v="1 - Critical"/>
    <s v="APP INDABOX ANDROID - 11.1.3.2.1 Sequenza significativa - S007 Crediti Ritiro"/>
    <s v="APP INDABOX ANDROID - 11.1.3.2.1 Sequenza significativa - S007 Crediti Ritiro (#AAD1543)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6a65-75e8-8ac4-fea25d36fd14"/>
    <s v="5138: Rimuovi android:focusable=&quot;true&quot; dal testo statico non interattivo."/>
    <m/>
  </r>
  <r>
    <x v="37"/>
    <s v="S007 Crediti Ritiro"/>
    <s v="AAD1544"/>
    <s v="(#AAD154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Crediti.txt"/>
    <s v="#36"/>
    <s v="Axe DevTools Mobile"/>
    <m/>
    <s v="https://docs.deque.com/devtools-mobile/2024.2.14/en/android-touch-target-size#how-to-fix"/>
    <s v="Estendi il padding o usa un contenitore cliccabile più grande per rispettare la dimensione minima."/>
    <n v="1254"/>
    <s v="S007 Crediti Ritiro"/>
    <s v="https://axe-mobile.deque.com/scan?userId=747da6b3-5f03-493b-bc9b-3a10276b7d6b&amp;packageName=com.android.chrome&amp;resultId=019874ad-6a65-75e8-8ac4-fea25d36fd14"/>
    <s v="3 - Moderate"/>
    <s v="APP INDABOX ANDROID - 11.2.5.5.1 Dimensione dell'obiettivo (avanzato) - S007 Crediti Ritiro"/>
    <s v="APP INDABOX ANDROID - 11.2.5.5.1 Dimensione dell'obiettivo (avanzato) - S007 Crediti Ritiro (#AAD1544)_x000a_S007 Crediti Ritir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Estendi il padding o usa un contenitore cliccabile più grande per rispettare la dimensione minima.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1"/>
    <s v="S007 Crediti Ritiro"/>
    <s v="AAD1545"/>
    <s v="(#AAD154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rediti.txt"/>
    <s v="#36"/>
    <s v="Axe DevTools Mobile"/>
    <m/>
    <s v="https://docs.deque.com/devtools-mobile/2024.2.14/en/android-label-in-name#how-to-fix"/>
    <s v="Assicurati che contentDescription o labelFor contengano l’etichetta visibile dell’elemento."/>
    <n v="1254"/>
    <s v="S007 Crediti Ritiro"/>
    <s v="https://axe-mobile.deque.com/scan?userId=747da6b3-5f03-493b-bc9b-3a10276b7d6b&amp;packageName=com.android.chrome&amp;resultId=019874ad-6a65-75e8-8ac4-fea25d36fd14"/>
    <s v="2 - Serious"/>
    <s v="APP INDABOX ANDROID - 11.2.5.3.1 Etichetta nel nome - S007 Crediti Ritiro"/>
    <s v="APP INDABOX ANDROID - 11.2.5.3.1 Etichetta nel nome - S007 Crediti Ritiro (#AAD1545)_x000a_S007 Crediti Ritir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Assicurati che contentDescription o labelFor contengano l’etichetta visibile dell’elemen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20"/>
    <m/>
    <m/>
    <s v="5141"/>
    <s v="5141: Una vista focalizzabile accessibile deve garantire che il nome sia incluso nell'etichetta visibile. [Per saperne di più] (https://docs.deque.com/devtools-mobile/2024.2.14/en/android-label-in-name)"/>
    <s v="5141: -  con selettore: No ID Available"/>
    <s v="5141: https://axe-mobile.deque.com/scan?userId=747da6b3-5f03-493b-bc9b-3a10276b7d6b&amp;packageName=com.android.chrome&amp;resultId=019874ad-6a65-75e8-8ac4-fea25d36fd14"/>
    <s v="5141: Assicurati che contentDescription o labelFor contengano l’etichetta visibile dell’elemento."/>
    <m/>
  </r>
  <r>
    <x v="11"/>
    <s v="S007 Crediti Ritiro"/>
    <s v="AAD1546"/>
    <s v="(#AAD154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Crediti.txt"/>
    <s v="#36"/>
    <s v="Axe DevTools Mobile"/>
    <m/>
    <s v="https://docs.deque.com/devtools-mobile/2024.9.18/en/android-touch-target-spacing#how-to-fix"/>
    <s v="Aggiungi margini o padding di almeno 8dp tra elementi interattivi adiacenti."/>
    <n v="1254"/>
    <s v="S007 Crediti Ritiro"/>
    <s v="https://axe-mobile.deque.com/scan?userId=747da6b3-5f03-493b-bc9b-3a10276b7d6b&amp;packageName=com.android.chrome&amp;resultId=019874ad-6a65-75e8-8ac4-fea25d36fd14"/>
    <s v="2 - Serious"/>
    <s v="APP INDABOX ANDROID - 11.2.5.8.1 Dimensione dell'obiettivo (minimo) - S007 Crediti Ritiro"/>
    <s v="APP INDABOX ANDROID - 11.2.5.8.1 Dimensione dell'obiettivo (minimo) - S007 Crediti Ritiro (#AAD1546)_x000a_S007 Crediti Ritir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Aggiungi margini o padding di almeno 8dp tra elementi interattivi adiacenti._x000a__x000a_File di log (occorrenze rilevate: 6):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2"/>
    <s v="S007 Crediti Ritiro"/>
    <s v="AAD1547"/>
    <s v="(#AAD154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rediti.txt"/>
    <s v="#36"/>
    <s v="Axe DevTools Mobile"/>
    <m/>
    <s v="https://docs.deque.com/devtools-mobile/2024.2.14/en/android-focusable-text#how-to-fix"/>
    <s v="Rimuovi android:focusable=&quot;true&quot; dal testo statico non interattivo."/>
    <n v="1254"/>
    <s v="S007 Crediti Ritiro"/>
    <s v="https://axe-mobile.deque.com/scan?userId=747da6b3-5f03-493b-bc9b-3a10276b7d6b&amp;packageName=com.android.chrome&amp;resultId=019874ad-6a65-75e8-8ac4-fea25d36fd14"/>
    <s v="1 - Critical"/>
    <s v="APP INDABOX ANDROID - 11.1.3.2.1 Sequenza significativa - S007 Crediti Ritiro"/>
    <s v="APP INDABOX ANDROID - 11.1.3.2.1 Sequenza significativa - S007 Crediti Ritiro (#AAD1547)_x000a_S007 Crediti Ritir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ad-6a65-75e8-8ac4-fea25d36fd14_x000a__x000a_Possibile metodologia risolutiva:_x000a_Rimuovi android:focusable=&quot;true&quot; dal testo statico non interattivo._x000a__x000a_File di log (occorrenze rilevate: 30): https://posteitaliane.sharepoint.com/:x:/r/teams/ACCESSIBILITRISULTATIVERIFICHETECNICHE/Shared%20Documents/TGPOSTE_APP/TGPOSTE_APP/LOG/Log.xlsx?d=w630300a71bd74143a1658fe5ab688bc4&amp;csf=1&amp;web=1&amp;e=Y9XHGL_x000a__x000a_Link al dettaglio requisito WCAG: "/>
    <m/>
    <m/>
    <m/>
    <m/>
    <x v="21"/>
    <m/>
    <m/>
    <s v="5138"/>
    <s v="5138: Le visualizzazioni contenenti testo devono essere attivabili per le tecnologie per l'accesso facilitato, ad esempio TalkBack. [Per saperne di più] (https://docs.deque.com/devtools-mobile/2024.2.14/en/android-focusable-text)"/>
    <s v="5138: -  con selettore: No ID Available"/>
    <s v="5138: https://axe-mobile.deque.com/scan?userId=747da6b3-5f03-493b-bc9b-3a10276b7d6b&amp;packageName=com.android.chrome&amp;resultId=019874ad-6a65-75e8-8ac4-fea25d36fd14"/>
    <s v="5138: Rimuovi android:focusable=&quot;true&quot; dal testo statico non interattivo."/>
    <m/>
  </r>
  <r>
    <x v="42"/>
    <s v="S009 FAQ"/>
    <s v="AAD1548"/>
    <s v="(#AAD154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ntatta assistenza.txt"/>
    <s v="#34"/>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8-9d13-7250-813d-8060c1502060"/>
    <s v="2 - Serious"/>
    <s v="APP INDABOX ANDROID - 11.2.5.3.1 Etichetta nel nome - S009 FAQ"/>
    <s v="APP INDABOX ANDROID - 11.2.5.3.1 Etichetta nel nome - S009 FAQ (#AAD1548)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8-9d13-7250-813d-8060c1502060"/>
    <s v="5150: Assicurati che contentDescription o labelFor contengano l’etichetta visibile dell’elemento."/>
    <m/>
  </r>
  <r>
    <x v="42"/>
    <s v="S009 FAQ"/>
    <s v="AAD1549"/>
    <s v="(#AAD154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ntatta assistenza.txt"/>
    <s v="#34"/>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8-9d13-7250-813d-8060c1502060"/>
    <s v="2 - Serious"/>
    <s v="APP INDABOX ANDROID - 11.2.5.3.1 Etichetta nel nome - S009 FAQ"/>
    <s v="APP INDABOX ANDROID - 11.2.5.3.1 Etichetta nel nome - S009 FAQ (#AAD1549)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8-9d13-7250-813d-8060c1502060"/>
    <s v="5150: Assicurati che contentDescription o labelFor contengano l’etichetta visibile dell’elemento."/>
    <m/>
  </r>
  <r>
    <x v="13"/>
    <s v="S009 FAQ"/>
    <s v="AAD1550"/>
    <s v="(#AAD155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Contatta assistenza.txt"/>
    <s v="#34"/>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b8-9d13-7250-813d-8060c1502060"/>
    <s v="2 - Serious"/>
    <s v="APP INDABOX ANDROID - 11.2.5.8.1 Dimensione dell'obiettivo (minimo) - S009 FAQ"/>
    <s v="APP INDABOX ANDROID - 11.2.5.8.1 Dimensione dell'obiettivo (minimo) - S009 FAQ (#AAD1550)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3"/>
    <s v="S009 FAQ"/>
    <s v="AAD1551"/>
    <s v="(#AAD155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Contatta assistenza.txt"/>
    <s v="#34"/>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8-9d13-7250-813d-8060c1502060"/>
    <s v="3 - Moderate"/>
    <s v="APP INDABOX ANDROID - 11.2.5.5.1 Dimensione dell'obiettivo (avanzato) - S009 FAQ"/>
    <s v="APP INDABOX ANDROID - 11.2.5.5.1 Dimensione dell'obiettivo (avanzato) - S009 FAQ (#AAD1551)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552"/>
    <s v="(#AAD155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ntatta assistenza.txt"/>
    <s v="#34"/>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8-9d13-7250-813d-8060c1502060"/>
    <s v="1 - Critical"/>
    <s v="APP INDABOX ANDROID - 11.1.3.2.1 Sequenza significativa - S009 FAQ"/>
    <s v="APP INDABOX ANDROID - 11.1.3.2.1 Sequenza significativa - S009 FAQ (#AAD1552)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8-9d13-7250-813d-8060c1502060"/>
    <s v="5147: Rimuovi android:focusable=&quot;true&quot; dal testo statico non interattivo."/>
    <m/>
  </r>
  <r>
    <x v="42"/>
    <s v="S009 FAQ"/>
    <s v="AAD1553"/>
    <s v="(#AAD1553)"/>
    <s v="Android"/>
    <s v="A"/>
    <s v="2.5.3"/>
    <s v="11.2.5.3.1"/>
    <s v="2 - Serious"/>
    <s v="Blind;Deafblind;Mobility"/>
    <s v="LabelInName"/>
    <s v="Una vista focalizzabile accessibile deve garantire che il nome sia incluso nell'etichetta visibile. [Per saperne di più] (https://docs.deque.com/devtools-mobile/2024.2.14/en/android-label-in-name)"/>
    <s v="profilo-utente-cta"/>
    <m/>
    <s v="Pubblico Contatta assistenza.txt"/>
    <s v="#34"/>
    <s v="Axe DevTools Mobile"/>
    <m/>
    <s v="https://docs.deque.com/devtools-mobile/2024.2.14/en/android-label-in-name#how-to-fix"/>
    <s v="Assicurati che contentDescription o labelFor contengano l’etichetta visibile dell’elemento."/>
    <n v="1"/>
    <s v="S009 FAQ"/>
    <s v="https://axe-mobile.deque.com/scan?userId=747da6b3-5f03-493b-bc9b-3a10276b7d6b&amp;packageName=com.android.chrome&amp;resultId=019874b8-9d13-7250-813d-8060c1502060"/>
    <s v="2 - Serious"/>
    <s v="APP INDABOX ANDROID - 11.2.5.3.1 Etichetta nel nome - S009 FAQ"/>
    <s v="APP INDABOX ANDROID - 11.2.5.3.1 Etichetta nel nome - S009 FAQ (#AAD1553)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profilo-utente-cta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profilo-utente-cta"/>
    <s v="5150: https://axe-mobile.deque.com/scan?userId=747da6b3-5f03-493b-bc9b-3a10276b7d6b&amp;packageName=com.android.chrome&amp;resultId=019874b8-9d13-7250-813d-8060c1502060"/>
    <s v="5150: Assicurati che contentDescription o labelFor contengano l’etichetta visibile dell’elemento."/>
    <m/>
  </r>
  <r>
    <x v="42"/>
    <s v="S009 FAQ"/>
    <s v="AAD1554"/>
    <s v="(#AAD155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ntatta assistenza.txt"/>
    <s v="#34"/>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8-9d13-7250-813d-8060c1502060"/>
    <s v="2 - Serious"/>
    <s v="APP INDABOX ANDROID - 11.2.5.3.1 Etichetta nel nome - S009 FAQ"/>
    <s v="APP INDABOX ANDROID - 11.2.5.3.1 Etichetta nel nome - S009 FAQ (#AAD1554)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8-9d13-7250-813d-8060c1502060"/>
    <s v="5150: Assicurati che contentDescription o labelFor contengano l’etichetta visibile dell’elemento."/>
    <m/>
  </r>
  <r>
    <x v="42"/>
    <s v="S009 FAQ"/>
    <s v="AAD1555"/>
    <s v="(#AAD155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ntatta assistenza.txt"/>
    <s v="#34"/>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8-9d13-7250-813d-8060c1502060"/>
    <s v="2 - Serious"/>
    <s v="APP INDABOX ANDROID - 11.2.5.3.1 Etichetta nel nome - S009 FAQ"/>
    <s v="APP INDABOX ANDROID - 11.2.5.3.1 Etichetta nel nome - S009 FAQ (#AAD1555)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8-9d13-7250-813d-8060c1502060"/>
    <s v="5150: Assicurati che contentDescription o labelFor contengano l’etichetta visibile dell’elemento."/>
    <m/>
  </r>
  <r>
    <x v="44"/>
    <s v="S009 FAQ"/>
    <s v="AAD1556"/>
    <s v="(#AAD155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ntatta assistenza.txt"/>
    <s v="#34"/>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8-9d13-7250-813d-8060c1502060"/>
    <s v="1 - Critical"/>
    <s v="APP INDABOX ANDROID - 11.1.3.2.1 Sequenza significativa - S009 FAQ"/>
    <s v="APP INDABOX ANDROID - 11.1.3.2.1 Sequenza significativa - S009 FAQ (#AAD155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8-9d13-7250-813d-8060c1502060"/>
    <s v="5147: Rimuovi android:focusable=&quot;true&quot; dal testo statico non interattivo."/>
    <m/>
  </r>
  <r>
    <x v="44"/>
    <s v="S009 FAQ"/>
    <s v="AAD1557"/>
    <s v="(#AAD155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ntatta assistenza.txt"/>
    <s v="#34"/>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8-9d13-7250-813d-8060c1502060"/>
    <s v="1 - Critical"/>
    <s v="APP INDABOX ANDROID - 11.1.3.2.1 Sequenza significativa - S009 FAQ"/>
    <s v="APP INDABOX ANDROID - 11.1.3.2.1 Sequenza significativa - S009 FAQ (#AAD1557)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8-9d13-7250-813d-8060c1502060"/>
    <s v="5147: Rimuovi android:focusable=&quot;true&quot; dal testo statico non interattivo."/>
    <m/>
  </r>
  <r>
    <x v="44"/>
    <s v="S009 FAQ"/>
    <s v="AAD1558"/>
    <s v="(#AAD155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ntatta assistenza.txt"/>
    <s v="#34"/>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8-9d13-7250-813d-8060c1502060"/>
    <s v="1 - Critical"/>
    <s v="APP INDABOX ANDROID - 11.1.3.2.1 Sequenza significativa - S009 FAQ"/>
    <s v="APP INDABOX ANDROID - 11.1.3.2.1 Sequenza significativa - S009 FAQ (#AAD1558)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8-9d13-7250-813d-8060c1502060"/>
    <s v="5147: Rimuovi android:focusable=&quot;true&quot; dal testo statico non interattivo."/>
    <m/>
  </r>
  <r>
    <x v="43"/>
    <s v="S009 FAQ"/>
    <s v="AAD1559"/>
    <s v="(#AAD155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Contatta assistenza.txt"/>
    <s v="#34"/>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8-9d13-7250-813d-8060c1502060"/>
    <s v="3 - Moderate"/>
    <s v="APP INDABOX ANDROID - 11.2.5.5.1 Dimensione dell'obiettivo (avanzato) - S009 FAQ"/>
    <s v="APP INDABOX ANDROID - 11.2.5.5.1 Dimensione dell'obiettivo (avanzato) - S009 FAQ (#AAD1559)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560"/>
    <s v="(#AAD156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ntatta assistenza.txt"/>
    <s v="#34"/>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8-9d13-7250-813d-8060c1502060"/>
    <s v="2 - Serious"/>
    <s v="APP INDABOX ANDROID - 11.2.5.3.1 Etichetta nel nome - S009 FAQ"/>
    <s v="APP INDABOX ANDROID - 11.2.5.3.1 Etichetta nel nome - S009 FAQ (#AAD1560)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8-9d13-7250-813d-8060c1502060"/>
    <s v="5150: Assicurati che contentDescription o labelFor contengano l’etichetta visibile dell’elemento."/>
    <m/>
  </r>
  <r>
    <x v="43"/>
    <s v="S009 FAQ"/>
    <s v="AAD1561"/>
    <s v="(#AAD156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Contatta assistenza.txt"/>
    <s v="#34"/>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b8-9d13-7250-813d-8060c1502060"/>
    <s v="3 - Moderate"/>
    <s v="APP INDABOX ANDROID - 11.2.5.5.1 Dimensione dell'obiettivo (avanzato) - S009 FAQ"/>
    <s v="APP INDABOX ANDROID - 11.2.5.5.1 Dimensione dell'obiettivo (avanzato) - S009 FAQ (#AAD1561)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562"/>
    <s v="(#AAD156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ntatta assistenza.txt"/>
    <s v="#34"/>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b8-9d13-7250-813d-8060c1502060"/>
    <s v="2 - Serious"/>
    <s v="APP INDABOX ANDROID - 11.2.5.3.1 Etichetta nel nome - S009 FAQ"/>
    <s v="APP INDABOX ANDROID - 11.2.5.3.1 Etichetta nel nome - S009 FAQ (#AAD1562)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b8-9d13-7250-813d-8060c1502060"/>
    <s v="5150: Assicurati che contentDescription o labelFor contengano l’etichetta visibile dell’elemento."/>
    <m/>
  </r>
  <r>
    <x v="44"/>
    <s v="S009 FAQ"/>
    <s v="AAD1563"/>
    <s v="(#AAD156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ntatta assistenza.txt"/>
    <s v="#34"/>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8-9d13-7250-813d-8060c1502060"/>
    <s v="1 - Critical"/>
    <s v="APP INDABOX ANDROID - 11.1.3.2.1 Sequenza significativa - S009 FAQ"/>
    <s v="APP INDABOX ANDROID - 11.1.3.2.1 Sequenza significativa - S009 FAQ (#AAD1563)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8-9d13-7250-813d-8060c1502060"/>
    <s v="5147: Rimuovi android:focusable=&quot;true&quot; dal testo statico non interattivo."/>
    <m/>
  </r>
  <r>
    <x v="44"/>
    <s v="S009 FAQ"/>
    <s v="AAD1564"/>
    <s v="(#AAD156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ntatta assistenza.txt"/>
    <s v="#34"/>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b8-9d13-7250-813d-8060c1502060"/>
    <s v="1 - Critical"/>
    <s v="APP INDABOX ANDROID - 11.1.3.2.1 Sequenza significativa - S009 FAQ"/>
    <s v="APP INDABOX ANDROID - 11.1.3.2.1 Sequenza significativa - S009 FAQ (#AAD1564)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8-9d13-7250-813d-8060c1502060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b8-9d13-7250-813d-8060c1502060"/>
    <s v="5147: Rimuovi android:focusable=&quot;true&quot; dal testo statico non interattivo."/>
    <m/>
  </r>
  <r>
    <x v="38"/>
    <s v="S004 Spedisci (IndaBox Spedizione Pacchi)"/>
    <s v="AAD1565"/>
    <s v="(#AAD1565)"/>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ubblico Corriere Innovazione.txt"/>
    <s v="#35"/>
    <s v="Axe DevTools Mobile"/>
    <m/>
    <s v="https://docs.deque.com/devtools-mobile/2024.2.14/en/android-screen-orientation#how-to-fix"/>
    <s v="Rimuovi android:screenOrientation=&quot;portrait&quot; per supportare sia landscape che portrait, salvo che non sia un requisito."/>
    <n v="1254"/>
    <s v="S004 Spedisci (IndaBox Spedizione Pacchi)"/>
    <s v="https://axe-mobile.deque.com/scan?userId=747da6b3-5f03-493b-bc9b-3a10276b7d6b&amp;packageName=com.android.chrome&amp;resultId=01987578-764f-77cf-b98b-24524087886d"/>
    <s v="2 - Serious"/>
    <s v="APP INDABOX ANDROID - 11.1.3.4.1 Orientamento - S004 Spedisci (IndaBox Spedizione Pacchi)"/>
    <s v="APP INDABOX ANDROID - 11.1.3.4.1 Orientamento - S004 Spedisci (IndaBox Spedizione Pacchi) (#AAD1565)_x000a_S004 Spedisci (IndaBox Spedizione Pacch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5"/>
    <m/>
    <m/>
    <s v="5125"/>
    <s v="5125: Le visualizzazioni devono essere conformi all'orientamento di visualizzazione preferito dall'utente. [Per saperne di più] (https://docs.deque.com/devtools-mobile/2024.2.14/en/android-screen-orientation)"/>
    <s v="5125: -  con selettore: No ID Available"/>
    <s v="5125: https://axe-mobile.deque.com/scan?userId=747da6b3-5f03-493b-bc9b-3a10276b7d6b&amp;packageName=com.android.chrome&amp;resultId=01987578-764f-77cf-b98b-24524087886d"/>
    <s v="5125: Rimuovi android:screenOrientation=&quot;portrait&quot; per supportare sia landscape che portrait, salvo che non sia un requisito."/>
    <m/>
  </r>
  <r>
    <x v="39"/>
    <s v="S004 Spedisci (IndaBox Spedizione Pacchi)"/>
    <s v="AAD1566"/>
    <s v="(#AAD156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rriere Innovazione.txt"/>
    <s v="#3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8-764f-77cf-b98b-24524087886d"/>
    <s v="2 - Serious"/>
    <s v="APP INDABOX ANDROID - 11.2.5.3.1 Etichetta nel nome - S004 Spedisci (IndaBox Spedizione Pacchi)"/>
    <s v="APP INDABOX ANDROID - 11.2.5.3.1 Etichetta nel nome - S004 Spedisci (IndaBox Spedizione Pacchi) (#AAD1566)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8-764f-77cf-b98b-24524087886d"/>
    <s v="5128: Assicurati che contentDescription o labelFor contengano l’etichetta visibile dell’elemento."/>
    <m/>
  </r>
  <r>
    <x v="39"/>
    <s v="S004 Spedisci (IndaBox Spedizione Pacchi)"/>
    <s v="AAD1567"/>
    <s v="(#AAD1567)"/>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ubblico Corriere Innovazione.txt"/>
    <s v="#35"/>
    <s v="Axe DevTools Mobile"/>
    <m/>
    <s v="https://docs.deque.com/devtools-mobile/2024.2.14/en/android-label-in-name#how-to-fix"/>
    <s v="Assicurati che contentDescription o labelFor contengano l’etichetta visibile dell’elemento."/>
    <n v="42"/>
    <s v="S004 Spedisci (IndaBox Spedizione Pacchi)"/>
    <s v="https://axe-mobile.deque.com/scan?userId=747da6b3-5f03-493b-bc9b-3a10276b7d6b&amp;packageName=com.android.chrome&amp;resultId=01987578-764f-77cf-b98b-24524087886d"/>
    <s v="2 - Serious"/>
    <s v="APP INDABOX ANDROID - 11.2.5.3.1 Etichetta nel nome - S004 Spedisci (IndaBox Spedizione Pacchi)"/>
    <s v="APP INDABOX ANDROID - 11.2.5.3.1 Etichetta nel nome - S004 Spedisci (IndaBox Spedizione Pacchi) (#AAD1567)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logo"/>
    <s v="5128: https://axe-mobile.deque.com/scan?userId=747da6b3-5f03-493b-bc9b-3a10276b7d6b&amp;packageName=com.android.chrome&amp;resultId=01987578-764f-77cf-b98b-24524087886d"/>
    <s v="5128: Assicurati che contentDescription o labelFor contengano l’etichetta visibile dell’elemento."/>
    <m/>
  </r>
  <r>
    <x v="8"/>
    <s v="S004 Spedisci (IndaBox Spedizione Pacchi)"/>
    <s v="AAD1568"/>
    <s v="(#AAD156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Corriere Innovazione.txt"/>
    <s v="#35"/>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578-764f-77cf-b98b-24524087886d"/>
    <s v="2 - Serious"/>
    <s v="APP INDABOX ANDROID - 11.2.5.8.1 Dimensione dell'obiettivo (minimo) - S004 Spedisci (IndaBox Spedizione Pacchi)"/>
    <s v="APP INDABOX ANDROID - 11.2.5.8.1 Dimensione dell'obiettivo (minimo) - S004 Spedisci (IndaBox Spedizione Pacchi) (#AAD1568)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569"/>
    <s v="(#AAD156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rriere Innovazione.txt"/>
    <s v="#3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8-764f-77cf-b98b-24524087886d"/>
    <s v="2 - Serious"/>
    <s v="APP INDABOX ANDROID - 11.2.5.3.1 Etichetta nel nome - S004 Spedisci (IndaBox Spedizione Pacchi)"/>
    <s v="APP INDABOX ANDROID - 11.2.5.3.1 Etichetta nel nome - S004 Spedisci (IndaBox Spedizione Pacchi) (#AAD1569)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8-764f-77cf-b98b-24524087886d"/>
    <s v="5128: Assicurati che contentDescription o labelFor contengano l’etichetta visibile dell’elemento."/>
    <m/>
  </r>
  <r>
    <x v="55"/>
    <s v="S004 Spedisci (IndaBox Spedizione Pacchi)"/>
    <s v="AAD1570"/>
    <s v="(#AAD157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Corriere Innovazione.txt"/>
    <s v="#35"/>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578-764f-77cf-b98b-24524087886d"/>
    <s v="3 - Moderate"/>
    <s v="APP INDABOX ANDROID - 11.2.5.5.1 Dimensione dell'obiettivo (avanzato) - S004 Spedisci (IndaBox Spedizione Pacchi)"/>
    <s v="APP INDABOX ANDROID - 11.2.5.5.1 Dimensione dell'obiettivo (avanzato) - S004 Spedisci (IndaBox Spedizione Pacchi) (#AAD1570)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571"/>
    <s v="(#AAD157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rriere Innovazione.txt"/>
    <s v="#3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8-764f-77cf-b98b-24524087886d"/>
    <s v="1 - Critical"/>
    <s v="APP INDABOX ANDROID - 11.1.3.2.1 Sequenza significativa - S004 Spedisci (IndaBox Spedizione Pacchi)"/>
    <s v="APP INDABOX ANDROID - 11.1.3.2.1 Sequenza significativa - S004 Spedisci (IndaBox Spedizione Pacchi) (#AAD157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8-764f-77cf-b98b-24524087886d"/>
    <s v="5124: Rimuovi android:focusable=&quot;true&quot; dal testo statico non interattivo."/>
    <m/>
  </r>
  <r>
    <x v="8"/>
    <s v="S004 Spedisci (IndaBox Spedizione Pacchi)"/>
    <s v="AAD1572"/>
    <s v="(#AAD1572)"/>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Corriere Innovazione.txt"/>
    <s v="#35"/>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578-764f-77cf-b98b-24524087886d"/>
    <s v="2 - Serious"/>
    <s v="APP INDABOX ANDROID - 11.2.5.8.1 Dimensione dell'obiettivo (minimo) - S004 Spedisci (IndaBox Spedizione Pacchi)"/>
    <s v="APP INDABOX ANDROID - 11.2.5.8.1 Dimensione dell'obiettivo (minimo) - S004 Spedisci (IndaBox Spedizione Pacchi) (#AAD1572)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573"/>
    <s v="(#AAD157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rriere Innovazione.txt"/>
    <s v="#3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8-764f-77cf-b98b-24524087886d"/>
    <s v="2 - Serious"/>
    <s v="APP INDABOX ANDROID - 11.2.5.3.1 Etichetta nel nome - S004 Spedisci (IndaBox Spedizione Pacchi)"/>
    <s v="APP INDABOX ANDROID - 11.2.5.3.1 Etichetta nel nome - S004 Spedisci (IndaBox Spedizione Pacchi) (#AAD1573)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8-764f-77cf-b98b-24524087886d"/>
    <s v="5128: Assicurati che contentDescription o labelFor contengano l’etichetta visibile dell’elemento."/>
    <m/>
  </r>
  <r>
    <x v="55"/>
    <s v="S004 Spedisci (IndaBox Spedizione Pacchi)"/>
    <s v="AAD1574"/>
    <s v="(#AAD157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Corriere Innovazione.txt"/>
    <s v="#35"/>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578-764f-77cf-b98b-24524087886d"/>
    <s v="3 - Moderate"/>
    <s v="APP INDABOX ANDROID - 11.2.5.5.1 Dimensione dell'obiettivo (avanzato) - S004 Spedisci (IndaBox Spedizione Pacchi)"/>
    <s v="APP INDABOX ANDROID - 11.2.5.5.1 Dimensione dell'obiettivo (avanzato) - S004 Spedisci (IndaBox Spedizione Pacchi) (#AAD1574)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575"/>
    <s v="(#AAD157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rriere Innovazione.txt"/>
    <s v="#3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8-764f-77cf-b98b-24524087886d"/>
    <s v="1 - Critical"/>
    <s v="APP INDABOX ANDROID - 11.1.3.2.1 Sequenza significativa - S004 Spedisci (IndaBox Spedizione Pacchi)"/>
    <s v="APP INDABOX ANDROID - 11.1.3.2.1 Sequenza significativa - S004 Spedisci (IndaBox Spedizione Pacchi) (#AAD157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8-764f-77cf-b98b-24524087886d"/>
    <s v="5124: Rimuovi android:focusable=&quot;true&quot; dal testo statico non interattivo."/>
    <m/>
  </r>
  <r>
    <x v="8"/>
    <s v="S004 Spedisci (IndaBox Spedizione Pacchi)"/>
    <s v="AAD1576"/>
    <s v="(#AAD157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Corriere Innovazione.txt"/>
    <s v="#35"/>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578-764f-77cf-b98b-24524087886d"/>
    <s v="2 - Serious"/>
    <s v="APP INDABOX ANDROID - 11.2.5.8.1 Dimensione dell'obiettivo (minimo) - S004 Spedisci (IndaBox Spedizione Pacchi)"/>
    <s v="APP INDABOX ANDROID - 11.2.5.8.1 Dimensione dell'obiettivo (minimo) - S004 Spedisci (IndaBox Spedizione Pacchi) (#AAD1576)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577"/>
    <s v="(#AAD157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rriere Innovazione.txt"/>
    <s v="#3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8-764f-77cf-b98b-24524087886d"/>
    <s v="2 - Serious"/>
    <s v="APP INDABOX ANDROID - 11.2.5.3.1 Etichetta nel nome - S004 Spedisci (IndaBox Spedizione Pacchi)"/>
    <s v="APP INDABOX ANDROID - 11.2.5.3.1 Etichetta nel nome - S004 Spedisci (IndaBox Spedizione Pacchi) (#AAD1577)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8-764f-77cf-b98b-24524087886d"/>
    <s v="5128: Assicurati che contentDescription o labelFor contengano l’etichetta visibile dell’elemento."/>
    <m/>
  </r>
  <r>
    <x v="55"/>
    <s v="S004 Spedisci (IndaBox Spedizione Pacchi)"/>
    <s v="AAD1578"/>
    <s v="(#AAD157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Corriere Innovazione.txt"/>
    <s v="#35"/>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578-764f-77cf-b98b-24524087886d"/>
    <s v="3 - Moderate"/>
    <s v="APP INDABOX ANDROID - 11.2.5.5.1 Dimensione dell'obiettivo (avanzato) - S004 Spedisci (IndaBox Spedizione Pacchi)"/>
    <s v="APP INDABOX ANDROID - 11.2.5.5.1 Dimensione dell'obiettivo (avanzato) - S004 Spedisci (IndaBox Spedizione Pacchi) (#AAD1578)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579"/>
    <s v="(#AAD157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rriere Innovazione.txt"/>
    <s v="#3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8-764f-77cf-b98b-24524087886d"/>
    <s v="1 - Critical"/>
    <s v="APP INDABOX ANDROID - 11.1.3.2.1 Sequenza significativa - S004 Spedisci (IndaBox Spedizione Pacchi)"/>
    <s v="APP INDABOX ANDROID - 11.1.3.2.1 Sequenza significativa - S004 Spedisci (IndaBox Spedizione Pacchi) (#AAD157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8-764f-77cf-b98b-24524087886d"/>
    <s v="5124: Rimuovi android:focusable=&quot;true&quot; dal testo statico non interattivo."/>
    <m/>
  </r>
  <r>
    <x v="8"/>
    <s v="S004 Spedisci (IndaBox Spedizione Pacchi)"/>
    <s v="AAD1580"/>
    <s v="(#AAD158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Corriere Innovazione.txt"/>
    <s v="#35"/>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578-764f-77cf-b98b-24524087886d"/>
    <s v="2 - Serious"/>
    <s v="APP INDABOX ANDROID - 11.2.5.8.1 Dimensione dell'obiettivo (minimo) - S004 Spedisci (IndaBox Spedizione Pacchi)"/>
    <s v="APP INDABOX ANDROID - 11.2.5.8.1 Dimensione dell'obiettivo (minimo) - S004 Spedisci (IndaBox Spedizione Pacchi) (#AAD1580)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581"/>
    <s v="(#AAD158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rriere Innovazione.txt"/>
    <s v="#3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8-764f-77cf-b98b-24524087886d"/>
    <s v="2 - Serious"/>
    <s v="APP INDABOX ANDROID - 11.2.5.3.1 Etichetta nel nome - S004 Spedisci (IndaBox Spedizione Pacchi)"/>
    <s v="APP INDABOX ANDROID - 11.2.5.3.1 Etichetta nel nome - S004 Spedisci (IndaBox Spedizione Pacchi) (#AAD1581)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8-764f-77cf-b98b-24524087886d"/>
    <s v="5128: Assicurati che contentDescription o labelFor contengano l’etichetta visibile dell’elemento."/>
    <m/>
  </r>
  <r>
    <x v="55"/>
    <s v="S004 Spedisci (IndaBox Spedizione Pacchi)"/>
    <s v="AAD1582"/>
    <s v="(#AAD158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Corriere Innovazione.txt"/>
    <s v="#35"/>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578-764f-77cf-b98b-24524087886d"/>
    <s v="3 - Moderate"/>
    <s v="APP INDABOX ANDROID - 11.2.5.5.1 Dimensione dell'obiettivo (avanzato) - S004 Spedisci (IndaBox Spedizione Pacchi)"/>
    <s v="APP INDABOX ANDROID - 11.2.5.5.1 Dimensione dell'obiettivo (avanzato) - S004 Spedisci (IndaBox Spedizione Pacchi) (#AAD1582)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583"/>
    <s v="(#AAD158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rriere Innovazione.txt"/>
    <s v="#3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8-764f-77cf-b98b-24524087886d"/>
    <s v="1 - Critical"/>
    <s v="APP INDABOX ANDROID - 11.1.3.2.1 Sequenza significativa - S004 Spedisci (IndaBox Spedizione Pacchi)"/>
    <s v="APP INDABOX ANDROID - 11.1.3.2.1 Sequenza significativa - S004 Spedisci (IndaBox Spedizione Pacchi) (#AAD158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8-764f-77cf-b98b-24524087886d"/>
    <s v="5124: Rimuovi android:focusable=&quot;true&quot; dal testo statico non interattivo."/>
    <m/>
  </r>
  <r>
    <x v="8"/>
    <s v="S004 Spedisci (IndaBox Spedizione Pacchi)"/>
    <s v="AAD1584"/>
    <s v="(#AAD158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Corriere Innovazione.txt"/>
    <s v="#35"/>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578-764f-77cf-b98b-24524087886d"/>
    <s v="2 - Serious"/>
    <s v="APP INDABOX ANDROID - 11.2.5.8.1 Dimensione dell'obiettivo (minimo) - S004 Spedisci (IndaBox Spedizione Pacchi)"/>
    <s v="APP INDABOX ANDROID - 11.2.5.8.1 Dimensione dell'obiettivo (minimo) - S004 Spedisci (IndaBox Spedizione Pacchi) (#AAD1584)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585"/>
    <s v="(#AAD158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rriere Innovazione.txt"/>
    <s v="#3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8-764f-77cf-b98b-24524087886d"/>
    <s v="2 - Serious"/>
    <s v="APP INDABOX ANDROID - 11.2.5.3.1 Etichetta nel nome - S004 Spedisci (IndaBox Spedizione Pacchi)"/>
    <s v="APP INDABOX ANDROID - 11.2.5.3.1 Etichetta nel nome - S004 Spedisci (IndaBox Spedizione Pacchi) (#AAD1585)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8-764f-77cf-b98b-24524087886d"/>
    <s v="5128: Assicurati che contentDescription o labelFor contengano l’etichetta visibile dell’elemento."/>
    <m/>
  </r>
  <r>
    <x v="55"/>
    <s v="S004 Spedisci (IndaBox Spedizione Pacchi)"/>
    <s v="AAD1586"/>
    <s v="(#AAD158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Corriere Innovazione.txt"/>
    <s v="#35"/>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578-764f-77cf-b98b-24524087886d"/>
    <s v="3 - Moderate"/>
    <s v="APP INDABOX ANDROID - 11.2.5.5.1 Dimensione dell'obiettivo (avanzato) - S004 Spedisci (IndaBox Spedizione Pacchi)"/>
    <s v="APP INDABOX ANDROID - 11.2.5.5.1 Dimensione dell'obiettivo (avanzato) - S004 Spedisci (IndaBox Spedizione Pacchi) (#AAD1586)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587"/>
    <s v="(#AAD158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rriere Innovazione.txt"/>
    <s v="#3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8-764f-77cf-b98b-24524087886d"/>
    <s v="1 - Critical"/>
    <s v="APP INDABOX ANDROID - 11.1.3.2.1 Sequenza significativa - S004 Spedisci (IndaBox Spedizione Pacchi)"/>
    <s v="APP INDABOX ANDROID - 11.1.3.2.1 Sequenza significativa - S004 Spedisci (IndaBox Spedizione Pacchi) (#AAD158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8-764f-77cf-b98b-24524087886d"/>
    <s v="5124: Rimuovi android:focusable=&quot;true&quot; dal testo statico non interattivo."/>
    <m/>
  </r>
  <r>
    <x v="8"/>
    <s v="S004 Spedisci (IndaBox Spedizione Pacchi)"/>
    <s v="AAD1588"/>
    <s v="(#AAD158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Corriere Innovazione.txt"/>
    <s v="#35"/>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578-764f-77cf-b98b-24524087886d"/>
    <s v="2 - Serious"/>
    <s v="APP INDABOX ANDROID - 11.2.5.8.1 Dimensione dell'obiettivo (minimo) - S004 Spedisci (IndaBox Spedizione Pacchi)"/>
    <s v="APP INDABOX ANDROID - 11.2.5.8.1 Dimensione dell'obiettivo (minimo) - S004 Spedisci (IndaBox Spedizione Pacchi) (#AAD1588)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589"/>
    <s v="(#AAD158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rriere Innovazione.txt"/>
    <s v="#3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8-764f-77cf-b98b-24524087886d"/>
    <s v="2 - Serious"/>
    <s v="APP INDABOX ANDROID - 11.2.5.3.1 Etichetta nel nome - S004 Spedisci (IndaBox Spedizione Pacchi)"/>
    <s v="APP INDABOX ANDROID - 11.2.5.3.1 Etichetta nel nome - S004 Spedisci (IndaBox Spedizione Pacchi) (#AAD1589)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8-764f-77cf-b98b-24524087886d"/>
    <s v="5128: Assicurati che contentDescription o labelFor contengano l’etichetta visibile dell’elemento."/>
    <m/>
  </r>
  <r>
    <x v="55"/>
    <s v="S004 Spedisci (IndaBox Spedizione Pacchi)"/>
    <s v="AAD1590"/>
    <s v="(#AAD159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Corriere Innovazione.txt"/>
    <s v="#35"/>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578-764f-77cf-b98b-24524087886d"/>
    <s v="3 - Moderate"/>
    <s v="APP INDABOX ANDROID - 11.2.5.5.1 Dimensione dell'obiettivo (avanzato) - S004 Spedisci (IndaBox Spedizione Pacchi)"/>
    <s v="APP INDABOX ANDROID - 11.2.5.5.1 Dimensione dell'obiettivo (avanzato) - S004 Spedisci (IndaBox Spedizione Pacchi) (#AAD1590)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591"/>
    <s v="(#AAD159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rriere Innovazione.txt"/>
    <s v="#3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8-764f-77cf-b98b-24524087886d"/>
    <s v="1 - Critical"/>
    <s v="APP INDABOX ANDROID - 11.1.3.2.1 Sequenza significativa - S004 Spedisci (IndaBox Spedizione Pacchi)"/>
    <s v="APP INDABOX ANDROID - 11.1.3.2.1 Sequenza significativa - S004 Spedisci (IndaBox Spedizione Pacchi) (#AAD159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8-764f-77cf-b98b-24524087886d"/>
    <s v="5124: Rimuovi android:focusable=&quot;true&quot; dal testo statico non interattivo."/>
    <m/>
  </r>
  <r>
    <x v="40"/>
    <s v="S004 Spedisci (IndaBox Spedizione Pacchi)"/>
    <s v="AAD1592"/>
    <s v="(#AAD159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rriere Innovazione.txt"/>
    <s v="#3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8-764f-77cf-b98b-24524087886d"/>
    <s v="1 - Critical"/>
    <s v="APP INDABOX ANDROID - 11.1.3.2.1 Sequenza significativa - S004 Spedisci (IndaBox Spedizione Pacchi)"/>
    <s v="APP INDABOX ANDROID - 11.1.3.2.1 Sequenza significativa - S004 Spedisci (IndaBox Spedizione Pacchi) (#AAD159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8-764f-77cf-b98b-24524087886d"/>
    <s v="5124: Rimuovi android:focusable=&quot;true&quot; dal testo statico non interattivo."/>
    <m/>
  </r>
  <r>
    <x v="40"/>
    <s v="S004 Spedisci (IndaBox Spedizione Pacchi)"/>
    <s v="AAD1593"/>
    <s v="(#AAD159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rriere Innovazione.txt"/>
    <s v="#3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8-764f-77cf-b98b-24524087886d"/>
    <s v="1 - Critical"/>
    <s v="APP INDABOX ANDROID - 11.1.3.2.1 Sequenza significativa - S004 Spedisci (IndaBox Spedizione Pacchi)"/>
    <s v="APP INDABOX ANDROID - 11.1.3.2.1 Sequenza significativa - S004 Spedisci (IndaBox Spedizione Pacchi) (#AAD1593)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8-764f-77cf-b98b-24524087886d"/>
    <s v="5124: Rimuovi android:focusable=&quot;true&quot; dal testo statico non interattivo."/>
    <m/>
  </r>
  <r>
    <x v="8"/>
    <s v="S004 Spedisci (IndaBox Spedizione Pacchi)"/>
    <s v="AAD1594"/>
    <s v="(#AAD159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Corriere Innovazione.txt"/>
    <s v="#35"/>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578-764f-77cf-b98b-24524087886d"/>
    <s v="2 - Serious"/>
    <s v="APP INDABOX ANDROID - 11.2.5.8.1 Dimensione dell'obiettivo (minimo) - S004 Spedisci (IndaBox Spedizione Pacchi)"/>
    <s v="APP INDABOX ANDROID - 11.2.5.8.1 Dimensione dell'obiettivo (minimo) - S004 Spedisci (IndaBox Spedizione Pacchi) (#AAD1594)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595"/>
    <s v="(#AAD159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Corriere Innovazione.txt"/>
    <s v="#3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8-764f-77cf-b98b-24524087886d"/>
    <s v="2 - Serious"/>
    <s v="APP INDABOX ANDROID - 11.2.5.3.1 Etichetta nel nome - S004 Spedisci (IndaBox Spedizione Pacchi)"/>
    <s v="APP INDABOX ANDROID - 11.2.5.3.1 Etichetta nel nome - S004 Spedisci (IndaBox Spedizione Pacchi) (#AAD1595)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8-764f-77cf-b98b-24524087886d"/>
    <s v="5128: Assicurati che contentDescription o labelFor contengano l’etichetta visibile dell’elemento."/>
    <m/>
  </r>
  <r>
    <x v="55"/>
    <s v="S004 Spedisci (IndaBox Spedizione Pacchi)"/>
    <s v="AAD1596"/>
    <s v="(#AAD159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Corriere Innovazione.txt"/>
    <s v="#35"/>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578-764f-77cf-b98b-24524087886d"/>
    <s v="3 - Moderate"/>
    <s v="APP INDABOX ANDROID - 11.2.5.5.1 Dimensione dell'obiettivo (avanzato) - S004 Spedisci (IndaBox Spedizione Pacchi)"/>
    <s v="APP INDABOX ANDROID - 11.2.5.5.1 Dimensione dell'obiettivo (avanzato) - S004 Spedisci (IndaBox Spedizione Pacchi) (#AAD1596)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597"/>
    <s v="(#AAD159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rriere Innovazione.txt"/>
    <s v="#3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8-764f-77cf-b98b-24524087886d"/>
    <s v="1 - Critical"/>
    <s v="APP INDABOX ANDROID - 11.1.3.2.1 Sequenza significativa - S004 Spedisci (IndaBox Spedizione Pacchi)"/>
    <s v="APP INDABOX ANDROID - 11.1.3.2.1 Sequenza significativa - S004 Spedisci (IndaBox Spedizione Pacchi) (#AAD159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8-764f-77cf-b98b-24524087886d"/>
    <s v="5124: Rimuovi android:focusable=&quot;true&quot; dal testo statico non interattivo."/>
    <m/>
  </r>
  <r>
    <x v="40"/>
    <s v="S004 Spedisci (IndaBox Spedizione Pacchi)"/>
    <s v="AAD1598"/>
    <s v="(#AAD159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Corriere Innovazione.txt"/>
    <s v="#3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8-764f-77cf-b98b-24524087886d"/>
    <s v="1 - Critical"/>
    <s v="APP INDABOX ANDROID - 11.1.3.2.1 Sequenza significativa - S004 Spedisci (IndaBox Spedizione Pacchi)"/>
    <s v="APP INDABOX ANDROID - 11.1.3.2.1 Sequenza significativa - S004 Spedisci (IndaBox Spedizione Pacchi) (#AAD159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8-764f-77cf-b98b-24524087886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8-764f-77cf-b98b-24524087886d"/>
    <s v="5124: Rimuovi android:focusable=&quot;true&quot; dal testo statico non interattivo."/>
    <m/>
  </r>
  <r>
    <x v="41"/>
    <s v="S009 FAQ"/>
    <s v="AAD1599"/>
    <s v="(#AAD1599)"/>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ubblico Domande frequenti.txt"/>
    <s v="#37"/>
    <s v="Axe DevTools Mobile"/>
    <m/>
    <s v="https://docs.deque.com/devtools-mobile/2024.2.14/en/android-screen-orientation#how-to-fix"/>
    <s v="Rimuovi android:screenOrientation=&quot;portrait&quot; per supportare sia landscape che portrait, salvo che non sia un requisito."/>
    <n v="1254"/>
    <s v="S009 FAQ"/>
    <s v="https://axe-mobile.deque.com/scan?userId=747da6b3-5f03-493b-bc9b-3a10276b7d6b&amp;packageName=com.android.chrome&amp;resultId=019874fc-ebd0-73f9-b2bb-463f113a202e"/>
    <s v="2 - Serious"/>
    <s v="APP INDABOX ANDROID - 11.1.3.4.1 Orientamento - S009 FAQ"/>
    <s v="APP INDABOX ANDROID - 11.1.3.4.1 Orientamento - S009 FAQ (#AAD1599)_x000a_S009 FAQ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8"/>
    <m/>
    <m/>
    <s v="5148"/>
    <s v="5148: Le visualizzazioni devono essere conformi all'orientamento di visualizzazione preferito dall'utente. [Per saperne di più] (https://docs.deque.com/devtools-mobile/2024.2.14/en/android-screen-orientation)"/>
    <s v="5148: -  con selettore: No ID Available"/>
    <s v="5148: https://axe-mobile.deque.com/scan?userId=747da6b3-5f03-493b-bc9b-3a10276b7d6b&amp;packageName=com.android.chrome&amp;resultId=019874fc-ebd0-73f9-b2bb-463f113a202e"/>
    <s v="5148: Rimuovi android:screenOrientation=&quot;portrait&quot; per supportare sia landscape che portrait, salvo che non sia un requisito."/>
    <m/>
  </r>
  <r>
    <x v="42"/>
    <s v="S009 FAQ"/>
    <s v="AAD1600"/>
    <s v="(#AAD1600)"/>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ubblico Domande frequenti.txt"/>
    <s v="#37"/>
    <s v="Axe DevTools Mobile"/>
    <m/>
    <s v="https://docs.deque.com/devtools-mobile/2024.2.14/en/android-label-in-name#how-to-fix"/>
    <s v="Assicurati che contentDescription o labelFor contengano l’etichetta visibile dell’elemento."/>
    <n v="42"/>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00)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logo"/>
    <s v="5150: https://axe-mobile.deque.com/scan?userId=747da6b3-5f03-493b-bc9b-3a10276b7d6b&amp;packageName=com.android.chrome&amp;resultId=019874fc-ebd0-73f9-b2bb-463f113a202e"/>
    <s v="5150: Assicurati che contentDescription o labelFor contengano l’etichetta visibile dell’elemento."/>
    <m/>
  </r>
  <r>
    <x v="43"/>
    <s v="S009 FAQ"/>
    <s v="AAD1601"/>
    <s v="(#AAD160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01)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02"/>
    <s v="(#AAD160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02)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13"/>
    <s v="S009 FAQ"/>
    <s v="AAD1603"/>
    <s v="(#AAD160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Domande frequenti.txt"/>
    <s v="#37"/>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fc-ebd0-73f9-b2bb-463f113a202e"/>
    <s v="2 - Serious"/>
    <s v="APP INDABOX ANDROID - 11.2.5.8.1 Dimensione dell'obiettivo (minimo) - S009 FAQ"/>
    <s v="APP INDABOX ANDROID - 11.2.5.8.1 Dimensione dell'obiettivo (minimo) - S009 FAQ (#AAD1603)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604"/>
    <s v="(#AAD160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04)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05"/>
    <s v="(#AAD160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05)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06"/>
    <s v="(#AAD160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06)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13"/>
    <s v="S009 FAQ"/>
    <s v="AAD1607"/>
    <s v="(#AAD160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Domande frequenti.txt"/>
    <s v="#37"/>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fc-ebd0-73f9-b2bb-463f113a202e"/>
    <s v="2 - Serious"/>
    <s v="APP INDABOX ANDROID - 11.2.5.8.1 Dimensione dell'obiettivo (minimo) - S009 FAQ"/>
    <s v="APP INDABOX ANDROID - 11.2.5.8.1 Dimensione dell'obiettivo (minimo) - S009 FAQ (#AAD1607)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608"/>
    <s v="(#AAD160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08)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09"/>
    <s v="(#AAD160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09)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10"/>
    <s v="(#AAD161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10)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13"/>
    <s v="S009 FAQ"/>
    <s v="AAD1611"/>
    <s v="(#AAD1611)"/>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Domande frequenti.txt"/>
    <s v="#37"/>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fc-ebd0-73f9-b2bb-463f113a202e"/>
    <s v="2 - Serious"/>
    <s v="APP INDABOX ANDROID - 11.2.5.8.1 Dimensione dell'obiettivo (minimo) - S009 FAQ"/>
    <s v="APP INDABOX ANDROID - 11.2.5.8.1 Dimensione dell'obiettivo (minimo) - S009 FAQ (#AAD1611)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612"/>
    <s v="(#AAD161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12)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13"/>
    <s v="(#AAD161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13)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14"/>
    <s v="(#AAD161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14)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13"/>
    <s v="S009 FAQ"/>
    <s v="AAD1615"/>
    <s v="(#AAD161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Domande frequenti.txt"/>
    <s v="#37"/>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fc-ebd0-73f9-b2bb-463f113a202e"/>
    <s v="2 - Serious"/>
    <s v="APP INDABOX ANDROID - 11.2.5.8.1 Dimensione dell'obiettivo (minimo) - S009 FAQ"/>
    <s v="APP INDABOX ANDROID - 11.2.5.8.1 Dimensione dell'obiettivo (minimo) - S009 FAQ (#AAD1615)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616"/>
    <s v="(#AAD161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1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17"/>
    <s v="(#AAD161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17)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18"/>
    <s v="(#AAD161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18)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13"/>
    <s v="S009 FAQ"/>
    <s v="AAD1619"/>
    <s v="(#AAD161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Domande frequenti.txt"/>
    <s v="#37"/>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fc-ebd0-73f9-b2bb-463f113a202e"/>
    <s v="2 - Serious"/>
    <s v="APP INDABOX ANDROID - 11.2.5.8.1 Dimensione dell'obiettivo (minimo) - S009 FAQ"/>
    <s v="APP INDABOX ANDROID - 11.2.5.8.1 Dimensione dell'obiettivo (minimo) - S009 FAQ (#AAD1619)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620"/>
    <s v="(#AAD162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2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21"/>
    <s v="(#AAD162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21)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22"/>
    <s v="(#AAD162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22)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13"/>
    <s v="S009 FAQ"/>
    <s v="AAD1623"/>
    <s v="(#AAD162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Domande frequenti.txt"/>
    <s v="#37"/>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fc-ebd0-73f9-b2bb-463f113a202e"/>
    <s v="2 - Serious"/>
    <s v="APP INDABOX ANDROID - 11.2.5.8.1 Dimensione dell'obiettivo (minimo) - S009 FAQ"/>
    <s v="APP INDABOX ANDROID - 11.2.5.8.1 Dimensione dell'obiettivo (minimo) - S009 FAQ (#AAD1623)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624"/>
    <s v="(#AAD162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24)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25"/>
    <s v="(#AAD162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25)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26"/>
    <s v="(#AAD162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26)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44"/>
    <s v="S009 FAQ"/>
    <s v="AAD1627"/>
    <s v="(#AAD162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27)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2"/>
    <s v="S009 FAQ"/>
    <s v="AAD1628"/>
    <s v="(#AAD162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28)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44"/>
    <s v="S009 FAQ"/>
    <s v="AAD1629"/>
    <s v="(#AAD162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29)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4"/>
    <s v="S009 FAQ"/>
    <s v="AAD1630"/>
    <s v="(#AAD163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3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2"/>
    <s v="S009 FAQ"/>
    <s v="AAD1631"/>
    <s v="(#AAD163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31)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44"/>
    <s v="S009 FAQ"/>
    <s v="AAD1632"/>
    <s v="(#AAD163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32)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4"/>
    <s v="S009 FAQ"/>
    <s v="AAD1633"/>
    <s v="(#AAD163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33)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34"/>
    <s v="(#AAD163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34)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35"/>
    <s v="(#AAD163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35)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44"/>
    <s v="S009 FAQ"/>
    <s v="AAD1636"/>
    <s v="(#AAD163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3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37"/>
    <s v="(#AAD163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37)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38"/>
    <s v="(#AAD163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38)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44"/>
    <s v="S009 FAQ"/>
    <s v="AAD1639"/>
    <s v="(#AAD163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39)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40"/>
    <s v="(#AAD164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40)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41"/>
    <s v="(#AAD164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41)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44"/>
    <s v="S009 FAQ"/>
    <s v="AAD1642"/>
    <s v="(#AAD164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42)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2"/>
    <s v="S009 FAQ"/>
    <s v="AAD1643"/>
    <s v="(#AAD164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43)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44"/>
    <s v="S009 FAQ"/>
    <s v="AAD1644"/>
    <s v="(#AAD164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44)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4"/>
    <s v="S009 FAQ"/>
    <s v="AAD1645"/>
    <s v="(#AAD164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45)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46"/>
    <s v="(#AAD1646)"/>
    <s v="Android"/>
    <s v="AAA"/>
    <s v="2.5.5"/>
    <s v="11.2.5.5.1"/>
    <s v="3 - Moderate"/>
    <s v="Blind;Low Vision;Mobility"/>
    <s v="TouchSizeWcag"/>
    <s v="Tutti i controlli attivi devono avere un'area visiva e toccabile di almeno 44 dp per 44 dp. [Per saperne di più] (https://docs.deque.com/devtools-mobile/2024.2.14/en/android-touch-target-size)"/>
    <s v="domande_generali"/>
    <m/>
    <s v="Pubblico Domande frequenti.txt"/>
    <s v="#37"/>
    <s v="Axe DevTools Mobile"/>
    <m/>
    <s v="https://docs.deque.com/devtools-mobile/2024.2.14/en/android-touch-target-size#how-to-fix"/>
    <s v="Estendi il padding o usa un contenitore cliccabile più grande per rispettare la dimensione minima."/>
    <n v="6"/>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46)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domande_generali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47"/>
    <s v="(#AAD1647)"/>
    <s v="Android"/>
    <s v="A"/>
    <s v="2.5.3"/>
    <s v="11.2.5.3.1"/>
    <s v="2 - Serious"/>
    <s v="Blind;Deafblind;Mobility"/>
    <s v="LabelInName"/>
    <s v="Una vista focalizzabile accessibile deve garantire che il nome sia incluso nell'etichetta visibile. [Per saperne di più] (https://docs.deque.com/devtools-mobile/2024.2.14/en/android-label-in-name)"/>
    <s v="domande_generali"/>
    <m/>
    <s v="Pubblico Domande frequenti.txt"/>
    <s v="#37"/>
    <s v="Axe DevTools Mobile"/>
    <m/>
    <s v="https://docs.deque.com/devtools-mobile/2024.2.14/en/android-label-in-name#how-to-fix"/>
    <s v="Assicurati che contentDescription o labelFor contengano l’etichetta visibile dell’elemento."/>
    <n v="6"/>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47)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domande_generali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domande_generali"/>
    <s v="5150: https://axe-mobile.deque.com/scan?userId=747da6b3-5f03-493b-bc9b-3a10276b7d6b&amp;packageName=com.android.chrome&amp;resultId=019874fc-ebd0-73f9-b2bb-463f113a202e"/>
    <s v="5150: Assicurati che contentDescription o labelFor contengano l’etichetta visibile dell’elemento."/>
    <m/>
  </r>
  <r>
    <x v="44"/>
    <s v="S009 FAQ"/>
    <s v="AAD1648"/>
    <s v="(#AAD164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48)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49"/>
    <s v="(#AAD164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49)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50"/>
    <s v="(#AAD165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50)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13"/>
    <s v="S009 FAQ"/>
    <s v="AAD1651"/>
    <s v="(#AAD1651)"/>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Domande frequenti.txt"/>
    <s v="#37"/>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fc-ebd0-73f9-b2bb-463f113a202e"/>
    <s v="2 - Serious"/>
    <s v="APP INDABOX ANDROID - 11.2.5.8.1 Dimensione dell'obiettivo (minimo) - S009 FAQ"/>
    <s v="APP INDABOX ANDROID - 11.2.5.8.1 Dimensione dell'obiettivo (minimo) - S009 FAQ (#AAD1651)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652"/>
    <s v="(#AAD165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52)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53"/>
    <s v="(#AAD165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53)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54"/>
    <s v="(#AAD165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54)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13"/>
    <s v="S009 FAQ"/>
    <s v="AAD1655"/>
    <s v="(#AAD165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Domande frequenti.txt"/>
    <s v="#37"/>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fc-ebd0-73f9-b2bb-463f113a202e"/>
    <s v="2 - Serious"/>
    <s v="APP INDABOX ANDROID - 11.2.5.8.1 Dimensione dell'obiettivo (minimo) - S009 FAQ"/>
    <s v="APP INDABOX ANDROID - 11.2.5.8.1 Dimensione dell'obiettivo (minimo) - S009 FAQ (#AAD1655)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656"/>
    <s v="(#AAD165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56)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57"/>
    <s v="(#AAD165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57)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58"/>
    <s v="(#AAD165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58)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13"/>
    <s v="S009 FAQ"/>
    <s v="AAD1659"/>
    <s v="(#AAD165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Domande frequenti.txt"/>
    <s v="#37"/>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fc-ebd0-73f9-b2bb-463f113a202e"/>
    <s v="2 - Serious"/>
    <s v="APP INDABOX ANDROID - 11.2.5.8.1 Dimensione dell'obiettivo (minimo) - S009 FAQ"/>
    <s v="APP INDABOX ANDROID - 11.2.5.8.1 Dimensione dell'obiettivo (minimo) - S009 FAQ (#AAD1659)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660"/>
    <s v="(#AAD166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60)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61"/>
    <s v="(#AAD166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61)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62"/>
    <s v="(#AAD166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62)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13"/>
    <s v="S009 FAQ"/>
    <s v="AAD1663"/>
    <s v="(#AAD166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Domande frequenti.txt"/>
    <s v="#37"/>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fc-ebd0-73f9-b2bb-463f113a202e"/>
    <s v="2 - Serious"/>
    <s v="APP INDABOX ANDROID - 11.2.5.8.1 Dimensione dell'obiettivo (minimo) - S009 FAQ"/>
    <s v="APP INDABOX ANDROID - 11.2.5.8.1 Dimensione dell'obiettivo (minimo) - S009 FAQ (#AAD1663)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664"/>
    <s v="(#AAD166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64)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65"/>
    <s v="(#AAD166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65)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66"/>
    <s v="(#AAD166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66)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13"/>
    <s v="S009 FAQ"/>
    <s v="AAD1667"/>
    <s v="(#AAD166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Domande frequenti.txt"/>
    <s v="#37"/>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fc-ebd0-73f9-b2bb-463f113a202e"/>
    <s v="2 - Serious"/>
    <s v="APP INDABOX ANDROID - 11.2.5.8.1 Dimensione dell'obiettivo (minimo) - S009 FAQ"/>
    <s v="APP INDABOX ANDROID - 11.2.5.8.1 Dimensione dell'obiettivo (minimo) - S009 FAQ (#AAD1667)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668"/>
    <s v="(#AAD166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68)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69"/>
    <s v="(#AAD166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69)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70"/>
    <s v="(#AAD167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70)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44"/>
    <s v="S009 FAQ"/>
    <s v="AAD1671"/>
    <s v="(#AAD167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71)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3"/>
    <s v="S009 FAQ"/>
    <s v="AAD1672"/>
    <s v="(#AAD167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Domande frequenti.txt"/>
    <s v="#37"/>
    <s v="Axe DevTools Mobile"/>
    <m/>
    <s v="https://docs.deque.com/devtools-mobile/2024.2.14/en/android-touch-target-size#how-to-fix"/>
    <s v="Estendi il padding o usa un contenitore cliccabile più grande per rispettare la dimensione minima."/>
    <n v="1254"/>
    <s v="S009 FAQ"/>
    <s v="https://axe-mobile.deque.com/scan?userId=747da6b3-5f03-493b-bc9b-3a10276b7d6b&amp;packageName=com.android.chrome&amp;resultId=019874fc-ebd0-73f9-b2bb-463f113a202e"/>
    <s v="3 - Moderate"/>
    <s v="APP INDABOX ANDROID - 11.2.5.5.1 Dimensione dell'obiettivo (avanzato) - S009 FAQ"/>
    <s v="APP INDABOX ANDROID - 11.2.5.5.1 Dimensione dell'obiettivo (avanzato) - S009 FAQ (#AAD1672)_x000a_S009 FAQ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Estendi il padding o usa un contenitore cliccabile più grande per rispettare la dimensione minima._x000a__x000a_File di log (occorrenze rilevate: 54):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2"/>
    <s v="S009 FAQ"/>
    <s v="AAD1673"/>
    <s v="(#AAD167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Domande frequenti.txt"/>
    <s v="#37"/>
    <s v="Axe DevTools Mobile"/>
    <m/>
    <s v="https://docs.deque.com/devtools-mobile/2024.2.14/en/android-label-in-name#how-to-fix"/>
    <s v="Assicurati che contentDescription o labelFor contengano l’etichetta visibile dell’elemento."/>
    <n v="1254"/>
    <s v="S009 FAQ"/>
    <s v="https://axe-mobile.deque.com/scan?userId=747da6b3-5f03-493b-bc9b-3a10276b7d6b&amp;packageName=com.android.chrome&amp;resultId=019874fc-ebd0-73f9-b2bb-463f113a202e"/>
    <s v="2 - Serious"/>
    <s v="APP INDABOX ANDROID - 11.2.5.3.1 Etichetta nel nome - S009 FAQ"/>
    <s v="APP INDABOX ANDROID - 11.2.5.3.1 Etichetta nel nome - S009 FAQ (#AAD1673)_x000a_S009 FAQ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ssicurati che contentDescription o labelFor contengano l’etichetta visibile dell’elemento._x000a__x000a_File di log (occorrenze rilevate: 80): https://posteitaliane.sharepoint.com/:x:/r/teams/ACCESSIBILITRISULTATIVERIFICHETECNICHE/Shared%20Documents/TGPOSTE_APP/TGPOSTE_APP/LOG/Log.xlsx?d=w630300a71bd74143a1658fe5ab688bc4&amp;csf=1&amp;web=1&amp;e=Y9XHGL_x000a__x000a_Link al dettaglio requisito WCAG: "/>
    <m/>
    <m/>
    <m/>
    <m/>
    <x v="29"/>
    <m/>
    <m/>
    <s v="5150"/>
    <s v="5150: Una vista focalizzabile accessibile deve garantire che il nome sia incluso nell'etichetta visibile. [Per saperne di più] (https://docs.deque.com/devtools-mobile/2024.2.14/en/android-label-in-name)"/>
    <s v="5150: -  con selettore: No ID Available"/>
    <s v="5150: https://axe-mobile.deque.com/scan?userId=747da6b3-5f03-493b-bc9b-3a10276b7d6b&amp;packageName=com.android.chrome&amp;resultId=019874fc-ebd0-73f9-b2bb-463f113a202e"/>
    <s v="5150: Assicurati che contentDescription o labelFor contengano l’etichetta visibile dell’elemento."/>
    <m/>
  </r>
  <r>
    <x v="13"/>
    <s v="S009 FAQ"/>
    <s v="AAD1674"/>
    <s v="(#AAD167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Domande frequenti.txt"/>
    <s v="#37"/>
    <s v="Axe DevTools Mobile"/>
    <m/>
    <s v="https://docs.deque.com/devtools-mobile/2024.9.18/en/android-touch-target-spacing#how-to-fix"/>
    <s v="Aggiungi margini o padding di almeno 8dp tra elementi interattivi adiacenti."/>
    <n v="1254"/>
    <s v="S009 FAQ"/>
    <s v="https://axe-mobile.deque.com/scan?userId=747da6b3-5f03-493b-bc9b-3a10276b7d6b&amp;packageName=com.android.chrome&amp;resultId=019874fc-ebd0-73f9-b2bb-463f113a202e"/>
    <s v="2 - Serious"/>
    <s v="APP INDABOX ANDROID - 11.2.5.8.1 Dimensione dell'obiettivo (minimo) - S009 FAQ"/>
    <s v="APP INDABOX ANDROID - 11.2.5.8.1 Dimensione dell'obiettivo (minimo) - S009 FAQ (#AAD1674)_x000a_S009 FAQ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Aggiungi margini o padding di almeno 8dp tra elementi interattivi adiacenti._x000a__x000a_File di log (occorrenze rilevate: 85):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4"/>
    <s v="S009 FAQ"/>
    <s v="AAD1675"/>
    <s v="(#AAD167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Domande frequenti.txt"/>
    <s v="#37"/>
    <s v="Axe DevTools Mobile"/>
    <m/>
    <s v="https://docs.deque.com/devtools-mobile/2024.2.14/en/android-focusable-text#how-to-fix"/>
    <s v="Rimuovi android:focusable=&quot;true&quot; dal testo statico non interattivo."/>
    <n v="1254"/>
    <s v="S009 FAQ"/>
    <s v="https://axe-mobile.deque.com/scan?userId=747da6b3-5f03-493b-bc9b-3a10276b7d6b&amp;packageName=com.android.chrome&amp;resultId=019874fc-ebd0-73f9-b2bb-463f113a202e"/>
    <s v="1 - Critical"/>
    <s v="APP INDABOX ANDROID - 11.1.3.2.1 Sequenza significativa - S009 FAQ"/>
    <s v="APP INDABOX ANDROID - 11.1.3.2.1 Sequenza significativa - S009 FAQ (#AAD1675)_x000a_S009 FAQ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c-ebd0-73f9-b2bb-463f113a202e_x000a__x000a_Possibile metodologia risolutiva:_x000a_Rimuovi android:focusable=&quot;true&quot; dal testo statico non interattivo._x000a__x000a_File di log (occorrenze rilevate: 114): https://posteitaliane.sharepoint.com/:x:/r/teams/ACCESSIBILITRISULTATIVERIFICHETECNICHE/Shared%20Documents/TGPOSTE_APP/TGPOSTE_APP/LOG/Log.xlsx?d=w630300a71bd74143a1658fe5ab688bc4&amp;csf=1&amp;web=1&amp;e=Y9XHGL_x000a__x000a_Link al dettaglio requisito WCAG: "/>
    <m/>
    <m/>
    <m/>
    <m/>
    <x v="30"/>
    <m/>
    <m/>
    <s v="5147"/>
    <s v="5147: Le visualizzazioni contenenti testo devono essere attivabili per le tecnologie per l'accesso facilitato, ad esempio TalkBack. [Per saperne di più] (https://docs.deque.com/devtools-mobile/2024.2.14/en/android-focusable-text)"/>
    <s v="5147: -  con selettore: No ID Available"/>
    <s v="5147: https://axe-mobile.deque.com/scan?userId=747da6b3-5f03-493b-bc9b-3a10276b7d6b&amp;packageName=com.android.chrome&amp;resultId=019874fc-ebd0-73f9-b2bb-463f113a202e"/>
    <s v="5147: Rimuovi android:focusable=&quot;true&quot; dal testo statico non interattivo."/>
    <m/>
  </r>
  <r>
    <x v="49"/>
    <s v="S010 Profilo"/>
    <s v="AAD1676"/>
    <s v="(#AAD1676)"/>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ubblico Formula IndaBox – LaStampa.it.txt"/>
    <s v="#46"/>
    <s v="Axe DevTools Mobile"/>
    <m/>
    <s v="https://docs.deque.com/devtools-mobile/2024.2.14/en/android-screen-orientation#how-to-fix"/>
    <s v="Rimuovi android:screenOrientation=&quot;portrait&quot; per supportare sia landscape che portrait, salvo che non sia un requisito."/>
    <n v="1254"/>
    <s v="S010 Profilo"/>
    <s v="https://axe-mobile.deque.com/scan?userId=747da6b3-5f03-493b-bc9b-3a10276b7d6b&amp;packageName=com.android.chrome&amp;resultId=0198757a-2606-75bf-a23e-328d9d60a36b"/>
    <s v="2 - Serious"/>
    <s v="APP INDABOX ANDROID - 11.1.3.4.1 Orientamento - S010 Profilo"/>
    <s v="APP INDABOX ANDROID - 11.1.3.4.1 Orientamento - S010 Profilo (#AAD1676)_x000a_S010 Profilo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Rimuovi android:screenOrientation=&quot;portrait&quot; per supportare sia landscape che portrait, salvo che non sia un requisito._x000a__x000a_File di log (occorrenze rilevate: 5): https://posteitaliane.sharepoint.com/:x:/r/teams/ACCESSIBILITRISULTATIVERIFICHETECNICHE/Shared%20Documents/TGPOSTE_APP/TGPOSTE_APP/LOG/Log.xlsx?d=w630300a71bd74143a1658fe5ab688bc4&amp;csf=1&amp;web=1&amp;e=Y9XHGL_x000a__x000a_Link al dettaglio requisito WCAG: "/>
    <m/>
    <m/>
    <m/>
    <m/>
    <x v="35"/>
    <m/>
    <m/>
    <s v="5153"/>
    <s v="5153: Le visualizzazioni devono essere conformi all'orientamento di visualizzazione preferito dall'utente. [Per saperne di più] (https://docs.deque.com/devtools-mobile/2024.2.14/en/android-screen-orientation)"/>
    <s v="5153: -  con selettore: No ID Available"/>
    <s v="5153: https://axe-mobile.deque.com/scan?userId=747da6b3-5f03-493b-bc9b-3a10276b7d6b&amp;packageName=com.android.chrome&amp;resultId=0198757a-2606-75bf-a23e-328d9d60a36b"/>
    <s v="5153: Rimuovi android:screenOrientation=&quot;portrait&quot; per supportare sia landscape che portrait, salvo che non sia un requisito."/>
    <m/>
  </r>
  <r>
    <x v="50"/>
    <s v="S010 Profilo"/>
    <s v="AAD1677"/>
    <s v="(#AAD1677)"/>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ubblico Formula IndaBox – LaStampa.it.txt"/>
    <s v="#46"/>
    <s v="Axe DevTools Mobile"/>
    <m/>
    <s v="https://docs.deque.com/devtools-mobile/2024.2.14/en/android-label-in-name#how-to-fix"/>
    <s v="Assicurati che contentDescription o labelFor contengano l’etichetta visibile dell’elemento."/>
    <n v="42"/>
    <s v="S010 Profilo"/>
    <s v="https://axe-mobile.deque.com/scan?userId=747da6b3-5f03-493b-bc9b-3a10276b7d6b&amp;packageName=com.android.chrome&amp;resultId=0198757a-2606-75bf-a23e-328d9d60a36b"/>
    <s v="2 - Serious"/>
    <s v="APP INDABOX ANDROID - 11.2.5.3.1 Etichetta nel nome - S010 Profilo"/>
    <s v="APP INDABOX ANDROID - 11.2.5.3.1 Etichetta nel nome - S010 Profilo (#AAD1677)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logo"/>
    <s v="5155: https://axe-mobile.deque.com/scan?userId=747da6b3-5f03-493b-bc9b-3a10276b7d6b&amp;packageName=com.android.chrome&amp;resultId=0198757a-2606-75bf-a23e-328d9d60a36b"/>
    <s v="5155: Assicurati che contentDescription o labelFor contengano l’etichetta visibile dell’elemento."/>
    <m/>
  </r>
  <r>
    <x v="53"/>
    <s v="S010 Profilo"/>
    <s v="AAD1678"/>
    <s v="(#AAD167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Formula IndaBox – LaStampa.it.txt"/>
    <s v="#46"/>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a-2606-75bf-a23e-328d9d60a36b"/>
    <s v="3 - Moderate"/>
    <s v="APP INDABOX ANDROID - 11.2.5.5.1 Dimensione dell'obiettivo (avanzato) - S010 Profilo"/>
    <s v="APP INDABOX ANDROID - 11.2.5.5.1 Dimensione dell'obiettivo (avanzato) - S010 Profilo (#AAD1678)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679"/>
    <s v="(#AAD167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Formula IndaBox – LaStampa.it.txt"/>
    <s v="#46"/>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a-2606-75bf-a23e-328d9d60a36b"/>
    <s v="2 - Serious"/>
    <s v="APP INDABOX ANDROID - 11.2.5.3.1 Etichetta nel nome - S010 Profilo"/>
    <s v="APP INDABOX ANDROID - 11.2.5.3.1 Etichetta nel nome - S010 Profilo (#AAD1679)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a-2606-75bf-a23e-328d9d60a36b"/>
    <s v="5155: Assicurati che contentDescription o labelFor contengano l’etichetta visibile dell’elemento."/>
    <m/>
  </r>
  <r>
    <x v="17"/>
    <s v="S010 Profilo"/>
    <s v="AAD1680"/>
    <s v="(#AAD168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Formula IndaBox – LaStampa.it.txt"/>
    <s v="#46"/>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a-2606-75bf-a23e-328d9d60a36b"/>
    <s v="2 - Serious"/>
    <s v="APP INDABOX ANDROID - 11.2.5.8.1 Dimensione dell'obiettivo (minimo) - S010 Profilo"/>
    <s v="APP INDABOX ANDROID - 11.2.5.8.1 Dimensione dell'obiettivo (minimo) - S010 Profilo (#AAD1680)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1"/>
    <s v="S010 Profilo"/>
    <s v="AAD1681"/>
    <s v="(#AAD168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Formula IndaBox – LaStampa.it.txt"/>
    <s v="#46"/>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a-2606-75bf-a23e-328d9d60a36b"/>
    <s v="1 - Critical"/>
    <s v="APP INDABOX ANDROID - 11.1.3.2.1 Sequenza significativa - S010 Profilo"/>
    <s v="APP INDABOX ANDROID - 11.1.3.2.1 Sequenza significativa - S010 Profilo (#AAD1681)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a-2606-75bf-a23e-328d9d60a36b"/>
    <s v="5152: Rimuovi android:focusable=&quot;true&quot; dal testo statico non interattivo."/>
    <m/>
  </r>
  <r>
    <x v="53"/>
    <s v="S010 Profilo"/>
    <s v="AAD1682"/>
    <s v="(#AAD168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Formula IndaBox – LaStampa.it.txt"/>
    <s v="#46"/>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a-2606-75bf-a23e-328d9d60a36b"/>
    <s v="3 - Moderate"/>
    <s v="APP INDABOX ANDROID - 11.2.5.5.1 Dimensione dell'obiettivo (avanzato) - S010 Profilo"/>
    <s v="APP INDABOX ANDROID - 11.2.5.5.1 Dimensione dell'obiettivo (avanzato) - S010 Profilo (#AAD1682)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683"/>
    <s v="(#AAD168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Formula IndaBox – LaStampa.it.txt"/>
    <s v="#46"/>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a-2606-75bf-a23e-328d9d60a36b"/>
    <s v="2 - Serious"/>
    <s v="APP INDABOX ANDROID - 11.2.5.3.1 Etichetta nel nome - S010 Profilo"/>
    <s v="APP INDABOX ANDROID - 11.2.5.3.1 Etichetta nel nome - S010 Profilo (#AAD1683)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a-2606-75bf-a23e-328d9d60a36b"/>
    <s v="5155: Assicurati che contentDescription o labelFor contengano l’etichetta visibile dell’elemento."/>
    <m/>
  </r>
  <r>
    <x v="17"/>
    <s v="S010 Profilo"/>
    <s v="AAD1684"/>
    <s v="(#AAD168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Formula IndaBox – LaStampa.it.txt"/>
    <s v="#46"/>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a-2606-75bf-a23e-328d9d60a36b"/>
    <s v="2 - Serious"/>
    <s v="APP INDABOX ANDROID - 11.2.5.8.1 Dimensione dell'obiettivo (minimo) - S010 Profilo"/>
    <s v="APP INDABOX ANDROID - 11.2.5.8.1 Dimensione dell'obiettivo (minimo) - S010 Profilo (#AAD1684)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1"/>
    <s v="S010 Profilo"/>
    <s v="AAD1685"/>
    <s v="(#AAD168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Formula IndaBox – LaStampa.it.txt"/>
    <s v="#46"/>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a-2606-75bf-a23e-328d9d60a36b"/>
    <s v="1 - Critical"/>
    <s v="APP INDABOX ANDROID - 11.1.3.2.1 Sequenza significativa - S010 Profilo"/>
    <s v="APP INDABOX ANDROID - 11.1.3.2.1 Sequenza significativa - S010 Profilo (#AAD1685)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a-2606-75bf-a23e-328d9d60a36b"/>
    <s v="5152: Rimuovi android:focusable=&quot;true&quot; dal testo statico non interattivo."/>
    <m/>
  </r>
  <r>
    <x v="53"/>
    <s v="S010 Profilo"/>
    <s v="AAD1686"/>
    <s v="(#AAD168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Formula IndaBox – LaStampa.it.txt"/>
    <s v="#46"/>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a-2606-75bf-a23e-328d9d60a36b"/>
    <s v="3 - Moderate"/>
    <s v="APP INDABOX ANDROID - 11.2.5.5.1 Dimensione dell'obiettivo (avanzato) - S010 Profilo"/>
    <s v="APP INDABOX ANDROID - 11.2.5.5.1 Dimensione dell'obiettivo (avanzato) - S010 Profilo (#AAD1686)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687"/>
    <s v="(#AAD168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Formula IndaBox – LaStampa.it.txt"/>
    <s v="#46"/>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a-2606-75bf-a23e-328d9d60a36b"/>
    <s v="2 - Serious"/>
    <s v="APP INDABOX ANDROID - 11.2.5.3.1 Etichetta nel nome - S010 Profilo"/>
    <s v="APP INDABOX ANDROID - 11.2.5.3.1 Etichetta nel nome - S010 Profilo (#AAD1687)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a-2606-75bf-a23e-328d9d60a36b"/>
    <s v="5155: Assicurati che contentDescription o labelFor contengano l’etichetta visibile dell’elemento."/>
    <m/>
  </r>
  <r>
    <x v="17"/>
    <s v="S010 Profilo"/>
    <s v="AAD1688"/>
    <s v="(#AAD168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Formula IndaBox – LaStampa.it.txt"/>
    <s v="#46"/>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a-2606-75bf-a23e-328d9d60a36b"/>
    <s v="2 - Serious"/>
    <s v="APP INDABOX ANDROID - 11.2.5.8.1 Dimensione dell'obiettivo (minimo) - S010 Profilo"/>
    <s v="APP INDABOX ANDROID - 11.2.5.8.1 Dimensione dell'obiettivo (minimo) - S010 Profilo (#AAD1688)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1"/>
    <s v="S010 Profilo"/>
    <s v="AAD1689"/>
    <s v="(#AAD168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Formula IndaBox – LaStampa.it.txt"/>
    <s v="#46"/>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a-2606-75bf-a23e-328d9d60a36b"/>
    <s v="1 - Critical"/>
    <s v="APP INDABOX ANDROID - 11.1.3.2.1 Sequenza significativa - S010 Profilo"/>
    <s v="APP INDABOX ANDROID - 11.1.3.2.1 Sequenza significativa - S010 Profilo (#AAD1689)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a-2606-75bf-a23e-328d9d60a36b"/>
    <s v="5152: Rimuovi android:focusable=&quot;true&quot; dal testo statico non interattivo."/>
    <m/>
  </r>
  <r>
    <x v="53"/>
    <s v="S010 Profilo"/>
    <s v="AAD1690"/>
    <s v="(#AAD169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Formula IndaBox – LaStampa.it.txt"/>
    <s v="#46"/>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a-2606-75bf-a23e-328d9d60a36b"/>
    <s v="3 - Moderate"/>
    <s v="APP INDABOX ANDROID - 11.2.5.5.1 Dimensione dell'obiettivo (avanzato) - S010 Profilo"/>
    <s v="APP INDABOX ANDROID - 11.2.5.5.1 Dimensione dell'obiettivo (avanzato) - S010 Profilo (#AAD1690)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691"/>
    <s v="(#AAD169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Formula IndaBox – LaStampa.it.txt"/>
    <s v="#46"/>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a-2606-75bf-a23e-328d9d60a36b"/>
    <s v="2 - Serious"/>
    <s v="APP INDABOX ANDROID - 11.2.5.3.1 Etichetta nel nome - S010 Profilo"/>
    <s v="APP INDABOX ANDROID - 11.2.5.3.1 Etichetta nel nome - S010 Profilo (#AAD1691)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a-2606-75bf-a23e-328d9d60a36b"/>
    <s v="5155: Assicurati che contentDescription o labelFor contengano l’etichetta visibile dell’elemento."/>
    <m/>
  </r>
  <r>
    <x v="17"/>
    <s v="S010 Profilo"/>
    <s v="AAD1692"/>
    <s v="(#AAD1692)"/>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Formula IndaBox – LaStampa.it.txt"/>
    <s v="#46"/>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a-2606-75bf-a23e-328d9d60a36b"/>
    <s v="2 - Serious"/>
    <s v="APP INDABOX ANDROID - 11.2.5.8.1 Dimensione dell'obiettivo (minimo) - S010 Profilo"/>
    <s v="APP INDABOX ANDROID - 11.2.5.8.1 Dimensione dell'obiettivo (minimo) - S010 Profilo (#AAD1692)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1"/>
    <s v="S010 Profilo"/>
    <s v="AAD1693"/>
    <s v="(#AAD169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Formula IndaBox – LaStampa.it.txt"/>
    <s v="#46"/>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a-2606-75bf-a23e-328d9d60a36b"/>
    <s v="1 - Critical"/>
    <s v="APP INDABOX ANDROID - 11.1.3.2.1 Sequenza significativa - S010 Profilo"/>
    <s v="APP INDABOX ANDROID - 11.1.3.2.1 Sequenza significativa - S010 Profilo (#AAD1693)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a-2606-75bf-a23e-328d9d60a36b"/>
    <s v="5152: Rimuovi android:focusable=&quot;true&quot; dal testo statico non interattivo."/>
    <m/>
  </r>
  <r>
    <x v="53"/>
    <s v="S010 Profilo"/>
    <s v="AAD1694"/>
    <s v="(#AAD169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Formula IndaBox – LaStampa.it.txt"/>
    <s v="#46"/>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a-2606-75bf-a23e-328d9d60a36b"/>
    <s v="3 - Moderate"/>
    <s v="APP INDABOX ANDROID - 11.2.5.5.1 Dimensione dell'obiettivo (avanzato) - S010 Profilo"/>
    <s v="APP INDABOX ANDROID - 11.2.5.5.1 Dimensione dell'obiettivo (avanzato) - S010 Profilo (#AAD1694)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695"/>
    <s v="(#AAD169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Formula IndaBox – LaStampa.it.txt"/>
    <s v="#46"/>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a-2606-75bf-a23e-328d9d60a36b"/>
    <s v="2 - Serious"/>
    <s v="APP INDABOX ANDROID - 11.2.5.3.1 Etichetta nel nome - S010 Profilo"/>
    <s v="APP INDABOX ANDROID - 11.2.5.3.1 Etichetta nel nome - S010 Profilo (#AAD1695)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a-2606-75bf-a23e-328d9d60a36b"/>
    <s v="5155: Assicurati che contentDescription o labelFor contengano l’etichetta visibile dell’elemento."/>
    <m/>
  </r>
  <r>
    <x v="17"/>
    <s v="S010 Profilo"/>
    <s v="AAD1696"/>
    <s v="(#AAD169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Formula IndaBox – LaStampa.it.txt"/>
    <s v="#46"/>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a-2606-75bf-a23e-328d9d60a36b"/>
    <s v="2 - Serious"/>
    <s v="APP INDABOX ANDROID - 11.2.5.8.1 Dimensione dell'obiettivo (minimo) - S010 Profilo"/>
    <s v="APP INDABOX ANDROID - 11.2.5.8.1 Dimensione dell'obiettivo (minimo) - S010 Profilo (#AAD1696)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1"/>
    <s v="S010 Profilo"/>
    <s v="AAD1697"/>
    <s v="(#AAD169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Formula IndaBox – LaStampa.it.txt"/>
    <s v="#46"/>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a-2606-75bf-a23e-328d9d60a36b"/>
    <s v="1 - Critical"/>
    <s v="APP INDABOX ANDROID - 11.1.3.2.1 Sequenza significativa - S010 Profilo"/>
    <s v="APP INDABOX ANDROID - 11.1.3.2.1 Sequenza significativa - S010 Profilo (#AAD1697)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a-2606-75bf-a23e-328d9d60a36b"/>
    <s v="5152: Rimuovi android:focusable=&quot;true&quot; dal testo statico non interattivo."/>
    <m/>
  </r>
  <r>
    <x v="53"/>
    <s v="S010 Profilo"/>
    <s v="AAD1698"/>
    <s v="(#AAD169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Formula IndaBox – LaStampa.it.txt"/>
    <s v="#46"/>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a-2606-75bf-a23e-328d9d60a36b"/>
    <s v="3 - Moderate"/>
    <s v="APP INDABOX ANDROID - 11.2.5.5.1 Dimensione dell'obiettivo (avanzato) - S010 Profilo"/>
    <s v="APP INDABOX ANDROID - 11.2.5.5.1 Dimensione dell'obiettivo (avanzato) - S010 Profilo (#AAD1698)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699"/>
    <s v="(#AAD169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Formula IndaBox – LaStampa.it.txt"/>
    <s v="#46"/>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a-2606-75bf-a23e-328d9d60a36b"/>
    <s v="2 - Serious"/>
    <s v="APP INDABOX ANDROID - 11.2.5.3.1 Etichetta nel nome - S010 Profilo"/>
    <s v="APP INDABOX ANDROID - 11.2.5.3.1 Etichetta nel nome - S010 Profilo (#AAD1699)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a-2606-75bf-a23e-328d9d60a36b"/>
    <s v="5155: Assicurati che contentDescription o labelFor contengano l’etichetta visibile dell’elemento."/>
    <m/>
  </r>
  <r>
    <x v="17"/>
    <s v="S010 Profilo"/>
    <s v="AAD1700"/>
    <s v="(#AAD170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Formula IndaBox – LaStampa.it.txt"/>
    <s v="#46"/>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a-2606-75bf-a23e-328d9d60a36b"/>
    <s v="2 - Serious"/>
    <s v="APP INDABOX ANDROID - 11.2.5.8.1 Dimensione dell'obiettivo (minimo) - S010 Profilo"/>
    <s v="APP INDABOX ANDROID - 11.2.5.8.1 Dimensione dell'obiettivo (minimo) - S010 Profilo (#AAD1700)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1"/>
    <s v="S010 Profilo"/>
    <s v="AAD1701"/>
    <s v="(#AAD170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Formula IndaBox – LaStampa.it.txt"/>
    <s v="#46"/>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a-2606-75bf-a23e-328d9d60a36b"/>
    <s v="1 - Critical"/>
    <s v="APP INDABOX ANDROID - 11.1.3.2.1 Sequenza significativa - S010 Profilo"/>
    <s v="APP INDABOX ANDROID - 11.1.3.2.1 Sequenza significativa - S010 Profilo (#AAD1701)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a-2606-75bf-a23e-328d9d60a36b"/>
    <s v="5152: Rimuovi android:focusable=&quot;true&quot; dal testo statico non interattivo."/>
    <m/>
  </r>
  <r>
    <x v="51"/>
    <s v="S010 Profilo"/>
    <s v="AAD1702"/>
    <s v="(#AAD170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Formula IndaBox – LaStampa.it.txt"/>
    <s v="#46"/>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a-2606-75bf-a23e-328d9d60a36b"/>
    <s v="1 - Critical"/>
    <s v="APP INDABOX ANDROID - 11.1.3.2.1 Sequenza significativa - S010 Profilo"/>
    <s v="APP INDABOX ANDROID - 11.1.3.2.1 Sequenza significativa - S010 Profilo (#AAD1702)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a-2606-75bf-a23e-328d9d60a36b"/>
    <s v="5152: Rimuovi android:focusable=&quot;true&quot; dal testo statico non interattivo."/>
    <m/>
  </r>
  <r>
    <x v="51"/>
    <s v="S010 Profilo"/>
    <s v="AAD1703"/>
    <s v="(#AAD170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Formula IndaBox – LaStampa.it.txt"/>
    <s v="#46"/>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a-2606-75bf-a23e-328d9d60a36b"/>
    <s v="1 - Critical"/>
    <s v="APP INDABOX ANDROID - 11.1.3.2.1 Sequenza significativa - S010 Profilo"/>
    <s v="APP INDABOX ANDROID - 11.1.3.2.1 Sequenza significativa - S010 Profilo (#AAD1703)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2606-75bf-a23e-328d9d60a36b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a-2606-75bf-a23e-328d9d60a36b"/>
    <s v="5152: Rimuovi android:focusable=&quot;true&quot; dal testo statico non interattivo."/>
    <m/>
  </r>
  <r>
    <x v="38"/>
    <s v="S004 Spedisci (IndaBox Spedizione Pacchi)"/>
    <s v="AAD1704"/>
    <s v="(#AAD1704)"/>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ubblico IndaBox su Logisticamente.txt"/>
    <s v="#38"/>
    <s v="Axe DevTools Mobile"/>
    <m/>
    <s v="https://docs.deque.com/devtools-mobile/2024.2.14/en/android-screen-orientation#how-to-fix"/>
    <s v="Rimuovi android:screenOrientation=&quot;portrait&quot; per supportare sia landscape che portrait, salvo che non sia un requisito."/>
    <n v="1254"/>
    <s v="S004 Spedisci (IndaBox Spedizione Pacchi)"/>
    <s v="https://axe-mobile.deque.com/scan?userId=747da6b3-5f03-493b-bc9b-3a10276b7d6b&amp;packageName=com.android.chrome&amp;resultId=0198757a-aad5-7101-a053-9163a80cb7cd"/>
    <s v="2 - Serious"/>
    <s v="APP INDABOX ANDROID - 11.1.3.4.1 Orientamento - S004 Spedisci (IndaBox Spedizione Pacchi)"/>
    <s v="APP INDABOX ANDROID - 11.1.3.4.1 Orientamento - S004 Spedisci (IndaBox Spedizione Pacchi) (#AAD1704)_x000a_S004 Spedisci (IndaBox Spedizione Pacch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5"/>
    <m/>
    <m/>
    <s v="5125"/>
    <s v="5125: Le visualizzazioni devono essere conformi all'orientamento di visualizzazione preferito dall'utente. [Per saperne di più] (https://docs.deque.com/devtools-mobile/2024.2.14/en/android-screen-orientation)"/>
    <s v="5125: -  con selettore: No ID Available"/>
    <s v="5125: https://axe-mobile.deque.com/scan?userId=747da6b3-5f03-493b-bc9b-3a10276b7d6b&amp;packageName=com.android.chrome&amp;resultId=0198757a-aad5-7101-a053-9163a80cb7cd"/>
    <s v="5125: Rimuovi android:screenOrientation=&quot;portrait&quot; per supportare sia landscape che portrait, salvo che non sia un requisito."/>
    <m/>
  </r>
  <r>
    <x v="39"/>
    <s v="S004 Spedisci (IndaBox Spedizione Pacchi)"/>
    <s v="AAD1705"/>
    <s v="(#AAD170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Logisticamente.txt"/>
    <s v="#38"/>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a-aad5-7101-a053-9163a80cb7cd"/>
    <s v="2 - Serious"/>
    <s v="APP INDABOX ANDROID - 11.2.5.3.1 Etichetta nel nome - S004 Spedisci (IndaBox Spedizione Pacchi)"/>
    <s v="APP INDABOX ANDROID - 11.2.5.3.1 Etichetta nel nome - S004 Spedisci (IndaBox Spedizione Pacchi) (#AAD1705)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a-aad5-7101-a053-9163a80cb7cd"/>
    <s v="5128: Assicurati che contentDescription o labelFor contengano l’etichetta visibile dell’elemento."/>
    <m/>
  </r>
  <r>
    <x v="39"/>
    <s v="S004 Spedisci (IndaBox Spedizione Pacchi)"/>
    <s v="AAD1706"/>
    <s v="(#AAD1706)"/>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ubblico IndaBox su Logisticamente.txt"/>
    <s v="#38"/>
    <s v="Axe DevTools Mobile"/>
    <m/>
    <s v="https://docs.deque.com/devtools-mobile/2024.2.14/en/android-label-in-name#how-to-fix"/>
    <s v="Assicurati che contentDescription o labelFor contengano l’etichetta visibile dell’elemento."/>
    <n v="42"/>
    <s v="S004 Spedisci (IndaBox Spedizione Pacchi)"/>
    <s v="https://axe-mobile.deque.com/scan?userId=747da6b3-5f03-493b-bc9b-3a10276b7d6b&amp;packageName=com.android.chrome&amp;resultId=0198757a-aad5-7101-a053-9163a80cb7cd"/>
    <s v="2 - Serious"/>
    <s v="APP INDABOX ANDROID - 11.2.5.3.1 Etichetta nel nome - S004 Spedisci (IndaBox Spedizione Pacchi)"/>
    <s v="APP INDABOX ANDROID - 11.2.5.3.1 Etichetta nel nome - S004 Spedisci (IndaBox Spedizione Pacchi) (#AAD1706)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logo"/>
    <s v="5128: https://axe-mobile.deque.com/scan?userId=747da6b3-5f03-493b-bc9b-3a10276b7d6b&amp;packageName=com.android.chrome&amp;resultId=0198757a-aad5-7101-a053-9163a80cb7cd"/>
    <s v="5128: Assicurati che contentDescription o labelFor contengano l’etichetta visibile dell’elemento."/>
    <m/>
  </r>
  <r>
    <x v="55"/>
    <s v="S004 Spedisci (IndaBox Spedizione Pacchi)"/>
    <s v="AAD1707"/>
    <s v="(#AAD170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daBox su Logisticamente.txt"/>
    <s v="#38"/>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57a-aad5-7101-a053-9163a80cb7cd"/>
    <s v="3 - Moderate"/>
    <s v="APP INDABOX ANDROID - 11.2.5.5.1 Dimensione dell'obiettivo (avanzato) - S004 Spedisci (IndaBox Spedizione Pacchi)"/>
    <s v="APP INDABOX ANDROID - 11.2.5.5.1 Dimensione dell'obiettivo (avanzato) - S004 Spedisci (IndaBox Spedizione Pacchi) (#AAD1707)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708"/>
    <s v="(#AAD170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Logisticamente.txt"/>
    <s v="#38"/>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a-aad5-7101-a053-9163a80cb7cd"/>
    <s v="2 - Serious"/>
    <s v="APP INDABOX ANDROID - 11.2.5.3.1 Etichetta nel nome - S004 Spedisci (IndaBox Spedizione Pacchi)"/>
    <s v="APP INDABOX ANDROID - 11.2.5.3.1 Etichetta nel nome - S004 Spedisci (IndaBox Spedizione Pacchi) (#AAD1708)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a-aad5-7101-a053-9163a80cb7cd"/>
    <s v="5128: Assicurati che contentDescription o labelFor contengano l’etichetta visibile dell’elemento."/>
    <m/>
  </r>
  <r>
    <x v="8"/>
    <s v="S004 Spedisci (IndaBox Spedizione Pacchi)"/>
    <s v="AAD1709"/>
    <s v="(#AAD170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daBox su Logisticamente.txt"/>
    <s v="#38"/>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57a-aad5-7101-a053-9163a80cb7cd"/>
    <s v="2 - Serious"/>
    <s v="APP INDABOX ANDROID - 11.2.5.8.1 Dimensione dell'obiettivo (minimo) - S004 Spedisci (IndaBox Spedizione Pacchi)"/>
    <s v="APP INDABOX ANDROID - 11.2.5.8.1 Dimensione dell'obiettivo (minimo) - S004 Spedisci (IndaBox Spedizione Pacchi) (#AAD1709)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710"/>
    <s v="(#AAD171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Logisticamente.txt"/>
    <s v="#3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a-aad5-7101-a053-9163a80cb7cd"/>
    <s v="1 - Critical"/>
    <s v="APP INDABOX ANDROID - 11.1.3.2.1 Sequenza significativa - S004 Spedisci (IndaBox Spedizione Pacchi)"/>
    <s v="APP INDABOX ANDROID - 11.1.3.2.1 Sequenza significativa - S004 Spedisci (IndaBox Spedizione Pacchi) (#AAD1710)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a-aad5-7101-a053-9163a80cb7cd"/>
    <s v="5124: Rimuovi android:focusable=&quot;true&quot; dal testo statico non interattivo."/>
    <m/>
  </r>
  <r>
    <x v="55"/>
    <s v="S004 Spedisci (IndaBox Spedizione Pacchi)"/>
    <s v="AAD1711"/>
    <s v="(#AAD171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daBox su Logisticamente.txt"/>
    <s v="#38"/>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57a-aad5-7101-a053-9163a80cb7cd"/>
    <s v="3 - Moderate"/>
    <s v="APP INDABOX ANDROID - 11.2.5.5.1 Dimensione dell'obiettivo (avanzato) - S004 Spedisci (IndaBox Spedizione Pacchi)"/>
    <s v="APP INDABOX ANDROID - 11.2.5.5.1 Dimensione dell'obiettivo (avanzato) - S004 Spedisci (IndaBox Spedizione Pacchi) (#AAD1711)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712"/>
    <s v="(#AAD171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Logisticamente.txt"/>
    <s v="#38"/>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a-aad5-7101-a053-9163a80cb7cd"/>
    <s v="2 - Serious"/>
    <s v="APP INDABOX ANDROID - 11.2.5.3.1 Etichetta nel nome - S004 Spedisci (IndaBox Spedizione Pacchi)"/>
    <s v="APP INDABOX ANDROID - 11.2.5.3.1 Etichetta nel nome - S004 Spedisci (IndaBox Spedizione Pacchi) (#AAD1712)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a-aad5-7101-a053-9163a80cb7cd"/>
    <s v="5128: Assicurati che contentDescription o labelFor contengano l’etichetta visibile dell’elemento."/>
    <m/>
  </r>
  <r>
    <x v="8"/>
    <s v="S004 Spedisci (IndaBox Spedizione Pacchi)"/>
    <s v="AAD1713"/>
    <s v="(#AAD171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daBox su Logisticamente.txt"/>
    <s v="#38"/>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57a-aad5-7101-a053-9163a80cb7cd"/>
    <s v="2 - Serious"/>
    <s v="APP INDABOX ANDROID - 11.2.5.8.1 Dimensione dell'obiettivo (minimo) - S004 Spedisci (IndaBox Spedizione Pacchi)"/>
    <s v="APP INDABOX ANDROID - 11.2.5.8.1 Dimensione dell'obiettivo (minimo) - S004 Spedisci (IndaBox Spedizione Pacchi) (#AAD1713)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714"/>
    <s v="(#AAD171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Logisticamente.txt"/>
    <s v="#3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a-aad5-7101-a053-9163a80cb7cd"/>
    <s v="1 - Critical"/>
    <s v="APP INDABOX ANDROID - 11.1.3.2.1 Sequenza significativa - S004 Spedisci (IndaBox Spedizione Pacchi)"/>
    <s v="APP INDABOX ANDROID - 11.1.3.2.1 Sequenza significativa - S004 Spedisci (IndaBox Spedizione Pacchi) (#AAD1714)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a-aad5-7101-a053-9163a80cb7cd"/>
    <s v="5124: Rimuovi android:focusable=&quot;true&quot; dal testo statico non interattivo."/>
    <m/>
  </r>
  <r>
    <x v="55"/>
    <s v="S004 Spedisci (IndaBox Spedizione Pacchi)"/>
    <s v="AAD1715"/>
    <s v="(#AAD171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daBox su Logisticamente.txt"/>
    <s v="#38"/>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57a-aad5-7101-a053-9163a80cb7cd"/>
    <s v="3 - Moderate"/>
    <s v="APP INDABOX ANDROID - 11.2.5.5.1 Dimensione dell'obiettivo (avanzato) - S004 Spedisci (IndaBox Spedizione Pacchi)"/>
    <s v="APP INDABOX ANDROID - 11.2.5.5.1 Dimensione dell'obiettivo (avanzato) - S004 Spedisci (IndaBox Spedizione Pacchi) (#AAD1715)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716"/>
    <s v="(#AAD171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Logisticamente.txt"/>
    <s v="#38"/>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a-aad5-7101-a053-9163a80cb7cd"/>
    <s v="2 - Serious"/>
    <s v="APP INDABOX ANDROID - 11.2.5.3.1 Etichetta nel nome - S004 Spedisci (IndaBox Spedizione Pacchi)"/>
    <s v="APP INDABOX ANDROID - 11.2.5.3.1 Etichetta nel nome - S004 Spedisci (IndaBox Spedizione Pacchi) (#AAD1716)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a-aad5-7101-a053-9163a80cb7cd"/>
    <s v="5128: Assicurati che contentDescription o labelFor contengano l’etichetta visibile dell’elemento."/>
    <m/>
  </r>
  <r>
    <x v="8"/>
    <s v="S004 Spedisci (IndaBox Spedizione Pacchi)"/>
    <s v="AAD1717"/>
    <s v="(#AAD171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daBox su Logisticamente.txt"/>
    <s v="#38"/>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57a-aad5-7101-a053-9163a80cb7cd"/>
    <s v="2 - Serious"/>
    <s v="APP INDABOX ANDROID - 11.2.5.8.1 Dimensione dell'obiettivo (minimo) - S004 Spedisci (IndaBox Spedizione Pacchi)"/>
    <s v="APP INDABOX ANDROID - 11.2.5.8.1 Dimensione dell'obiettivo (minimo) - S004 Spedisci (IndaBox Spedizione Pacchi) (#AAD1717)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718"/>
    <s v="(#AAD171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Logisticamente.txt"/>
    <s v="#3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a-aad5-7101-a053-9163a80cb7cd"/>
    <s v="1 - Critical"/>
    <s v="APP INDABOX ANDROID - 11.1.3.2.1 Sequenza significativa - S004 Spedisci (IndaBox Spedizione Pacchi)"/>
    <s v="APP INDABOX ANDROID - 11.1.3.2.1 Sequenza significativa - S004 Spedisci (IndaBox Spedizione Pacchi) (#AAD171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a-aad5-7101-a053-9163a80cb7cd"/>
    <s v="5124: Rimuovi android:focusable=&quot;true&quot; dal testo statico non interattivo."/>
    <m/>
  </r>
  <r>
    <x v="55"/>
    <s v="S004 Spedisci (IndaBox Spedizione Pacchi)"/>
    <s v="AAD1719"/>
    <s v="(#AAD171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daBox su Logisticamente.txt"/>
    <s v="#38"/>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57a-aad5-7101-a053-9163a80cb7cd"/>
    <s v="3 - Moderate"/>
    <s v="APP INDABOX ANDROID - 11.2.5.5.1 Dimensione dell'obiettivo (avanzato) - S004 Spedisci (IndaBox Spedizione Pacchi)"/>
    <s v="APP INDABOX ANDROID - 11.2.5.5.1 Dimensione dell'obiettivo (avanzato) - S004 Spedisci (IndaBox Spedizione Pacchi) (#AAD1719)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720"/>
    <s v="(#AAD172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Logisticamente.txt"/>
    <s v="#38"/>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a-aad5-7101-a053-9163a80cb7cd"/>
    <s v="2 - Serious"/>
    <s v="APP INDABOX ANDROID - 11.2.5.3.1 Etichetta nel nome - S004 Spedisci (IndaBox Spedizione Pacchi)"/>
    <s v="APP INDABOX ANDROID - 11.2.5.3.1 Etichetta nel nome - S004 Spedisci (IndaBox Spedizione Pacchi) (#AAD1720)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a-aad5-7101-a053-9163a80cb7cd"/>
    <s v="5128: Assicurati che contentDescription o labelFor contengano l’etichetta visibile dell’elemento."/>
    <m/>
  </r>
  <r>
    <x v="8"/>
    <s v="S004 Spedisci (IndaBox Spedizione Pacchi)"/>
    <s v="AAD1721"/>
    <s v="(#AAD1721)"/>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daBox su Logisticamente.txt"/>
    <s v="#38"/>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57a-aad5-7101-a053-9163a80cb7cd"/>
    <s v="2 - Serious"/>
    <s v="APP INDABOX ANDROID - 11.2.5.8.1 Dimensione dell'obiettivo (minimo) - S004 Spedisci (IndaBox Spedizione Pacchi)"/>
    <s v="APP INDABOX ANDROID - 11.2.5.8.1 Dimensione dell'obiettivo (minimo) - S004 Spedisci (IndaBox Spedizione Pacchi) (#AAD1721)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722"/>
    <s v="(#AAD172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Logisticamente.txt"/>
    <s v="#3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a-aad5-7101-a053-9163a80cb7cd"/>
    <s v="1 - Critical"/>
    <s v="APP INDABOX ANDROID - 11.1.3.2.1 Sequenza significativa - S004 Spedisci (IndaBox Spedizione Pacchi)"/>
    <s v="APP INDABOX ANDROID - 11.1.3.2.1 Sequenza significativa - S004 Spedisci (IndaBox Spedizione Pacchi) (#AAD172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a-aad5-7101-a053-9163a80cb7cd"/>
    <s v="5124: Rimuovi android:focusable=&quot;true&quot; dal testo statico non interattivo."/>
    <m/>
  </r>
  <r>
    <x v="55"/>
    <s v="S004 Spedisci (IndaBox Spedizione Pacchi)"/>
    <s v="AAD1723"/>
    <s v="(#AAD172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daBox su Logisticamente.txt"/>
    <s v="#38"/>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57a-aad5-7101-a053-9163a80cb7cd"/>
    <s v="3 - Moderate"/>
    <s v="APP INDABOX ANDROID - 11.2.5.5.1 Dimensione dell'obiettivo (avanzato) - S004 Spedisci (IndaBox Spedizione Pacchi)"/>
    <s v="APP INDABOX ANDROID - 11.2.5.5.1 Dimensione dell'obiettivo (avanzato) - S004 Spedisci (IndaBox Spedizione Pacchi) (#AAD1723)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724"/>
    <s v="(#AAD172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Logisticamente.txt"/>
    <s v="#38"/>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a-aad5-7101-a053-9163a80cb7cd"/>
    <s v="2 - Serious"/>
    <s v="APP INDABOX ANDROID - 11.2.5.3.1 Etichetta nel nome - S004 Spedisci (IndaBox Spedizione Pacchi)"/>
    <s v="APP INDABOX ANDROID - 11.2.5.3.1 Etichetta nel nome - S004 Spedisci (IndaBox Spedizione Pacchi) (#AAD1724)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a-aad5-7101-a053-9163a80cb7cd"/>
    <s v="5128: Assicurati che contentDescription o labelFor contengano l’etichetta visibile dell’elemento."/>
    <m/>
  </r>
  <r>
    <x v="8"/>
    <s v="S004 Spedisci (IndaBox Spedizione Pacchi)"/>
    <s v="AAD1725"/>
    <s v="(#AAD172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daBox su Logisticamente.txt"/>
    <s v="#38"/>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57a-aad5-7101-a053-9163a80cb7cd"/>
    <s v="2 - Serious"/>
    <s v="APP INDABOX ANDROID - 11.2.5.8.1 Dimensione dell'obiettivo (minimo) - S004 Spedisci (IndaBox Spedizione Pacchi)"/>
    <s v="APP INDABOX ANDROID - 11.2.5.8.1 Dimensione dell'obiettivo (minimo) - S004 Spedisci (IndaBox Spedizione Pacchi) (#AAD1725)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726"/>
    <s v="(#AAD172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Logisticamente.txt"/>
    <s v="#3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a-aad5-7101-a053-9163a80cb7cd"/>
    <s v="1 - Critical"/>
    <s v="APP INDABOX ANDROID - 11.1.3.2.1 Sequenza significativa - S004 Spedisci (IndaBox Spedizione Pacchi)"/>
    <s v="APP INDABOX ANDROID - 11.1.3.2.1 Sequenza significativa - S004 Spedisci (IndaBox Spedizione Pacchi) (#AAD172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a-aad5-7101-a053-9163a80cb7cd"/>
    <s v="5124: Rimuovi android:focusable=&quot;true&quot; dal testo statico non interattivo."/>
    <m/>
  </r>
  <r>
    <x v="55"/>
    <s v="S004 Spedisci (IndaBox Spedizione Pacchi)"/>
    <s v="AAD1727"/>
    <s v="(#AAD172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daBox su Logisticamente.txt"/>
    <s v="#38"/>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57a-aad5-7101-a053-9163a80cb7cd"/>
    <s v="3 - Moderate"/>
    <s v="APP INDABOX ANDROID - 11.2.5.5.1 Dimensione dell'obiettivo (avanzato) - S004 Spedisci (IndaBox Spedizione Pacchi)"/>
    <s v="APP INDABOX ANDROID - 11.2.5.5.1 Dimensione dell'obiettivo (avanzato) - S004 Spedisci (IndaBox Spedizione Pacchi) (#AAD1727)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728"/>
    <s v="(#AAD172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Logisticamente.txt"/>
    <s v="#38"/>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a-aad5-7101-a053-9163a80cb7cd"/>
    <s v="2 - Serious"/>
    <s v="APP INDABOX ANDROID - 11.2.5.3.1 Etichetta nel nome - S004 Spedisci (IndaBox Spedizione Pacchi)"/>
    <s v="APP INDABOX ANDROID - 11.2.5.3.1 Etichetta nel nome - S004 Spedisci (IndaBox Spedizione Pacchi) (#AAD1728)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a-aad5-7101-a053-9163a80cb7cd"/>
    <s v="5128: Assicurati che contentDescription o labelFor contengano l’etichetta visibile dell’elemento."/>
    <m/>
  </r>
  <r>
    <x v="8"/>
    <s v="S004 Spedisci (IndaBox Spedizione Pacchi)"/>
    <s v="AAD1729"/>
    <s v="(#AAD172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daBox su Logisticamente.txt"/>
    <s v="#38"/>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57a-aad5-7101-a053-9163a80cb7cd"/>
    <s v="2 - Serious"/>
    <s v="APP INDABOX ANDROID - 11.2.5.8.1 Dimensione dell'obiettivo (minimo) - S004 Spedisci (IndaBox Spedizione Pacchi)"/>
    <s v="APP INDABOX ANDROID - 11.2.5.8.1 Dimensione dell'obiettivo (minimo) - S004 Spedisci (IndaBox Spedizione Pacchi) (#AAD1729)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40"/>
    <s v="S004 Spedisci (IndaBox Spedizione Pacchi)"/>
    <s v="AAD1730"/>
    <s v="(#AAD173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Logisticamente.txt"/>
    <s v="#3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a-aad5-7101-a053-9163a80cb7cd"/>
    <s v="1 - Critical"/>
    <s v="APP INDABOX ANDROID - 11.1.3.2.1 Sequenza significativa - S004 Spedisci (IndaBox Spedizione Pacchi)"/>
    <s v="APP INDABOX ANDROID - 11.1.3.2.1 Sequenza significativa - S004 Spedisci (IndaBox Spedizione Pacchi) (#AAD1730)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a-aad5-7101-a053-9163a80cb7cd"/>
    <s v="5124: Rimuovi android:focusable=&quot;true&quot; dal testo statico non interattivo."/>
    <m/>
  </r>
  <r>
    <x v="40"/>
    <s v="S004 Spedisci (IndaBox Spedizione Pacchi)"/>
    <s v="AAD1731"/>
    <s v="(#AAD173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Logisticamente.txt"/>
    <s v="#3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a-aad5-7101-a053-9163a80cb7cd"/>
    <s v="1 - Critical"/>
    <s v="APP INDABOX ANDROID - 11.1.3.2.1 Sequenza significativa - S004 Spedisci (IndaBox Spedizione Pacchi)"/>
    <s v="APP INDABOX ANDROID - 11.1.3.2.1 Sequenza significativa - S004 Spedisci (IndaBox Spedizione Pacchi) (#AAD173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a-aad5-7101-a053-9163a80cb7cd"/>
    <s v="5124: Rimuovi android:focusable=&quot;true&quot; dal testo statico non interattivo."/>
    <m/>
  </r>
  <r>
    <x v="40"/>
    <s v="S004 Spedisci (IndaBox Spedizione Pacchi)"/>
    <s v="AAD1732"/>
    <s v="(#AAD173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Logisticamente.txt"/>
    <s v="#38"/>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57a-aad5-7101-a053-9163a80cb7cd"/>
    <s v="1 - Critical"/>
    <s v="APP INDABOX ANDROID - 11.1.3.2.1 Sequenza significativa - S004 Spedisci (IndaBox Spedizione Pacchi)"/>
    <s v="APP INDABOX ANDROID - 11.1.3.2.1 Sequenza significativa - S004 Spedisci (IndaBox Spedizione Pacchi) (#AAD173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57a-aad5-7101-a053-9163a80cb7cd"/>
    <s v="5124: Rimuovi android:focusable=&quot;true&quot; dal testo statico non interattivo."/>
    <m/>
  </r>
  <r>
    <x v="39"/>
    <s v="S004 Spedisci (IndaBox Spedizione Pacchi)"/>
    <s v="AAD1733"/>
    <s v="(#AAD173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Logisticamente.txt"/>
    <s v="#38"/>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57a-aad5-7101-a053-9163a80cb7cd"/>
    <s v="2 - Serious"/>
    <s v="APP INDABOX ANDROID - 11.2.5.3.1 Etichetta nel nome - S004 Spedisci (IndaBox Spedizione Pacchi)"/>
    <s v="APP INDABOX ANDROID - 11.2.5.3.1 Etichetta nel nome - S004 Spedisci (IndaBox Spedizione Pacchi) (#AAD1733)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aad5-7101-a053-9163a80cb7cd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57a-aad5-7101-a053-9163a80cb7cd"/>
    <s v="5128: Assicurati che contentDescription o labelFor contengano l’etichetta visibile dell’elemento."/>
    <m/>
  </r>
  <r>
    <x v="26"/>
    <s v="S003 Ritira (IndaBox Ritiro Pacchi)"/>
    <s v="AAD1734"/>
    <s v="(#AAD1734)"/>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ubblico IndaBox su Ninja Marketing.txt"/>
    <s v="#39"/>
    <s v="Axe DevTools Mobile"/>
    <m/>
    <s v="https://docs.deque.com/devtools-mobile/2024.2.14/en/android-screen-orientation#how-to-fix"/>
    <s v="Rimuovi android:screenOrientation=&quot;portrait&quot; per supportare sia landscape che portrait, salvo che non sia un requisito."/>
    <n v="1254"/>
    <s v="S003 Ritira (IndaBox Ritiro Pacchi)"/>
    <s v="https://axe-mobile.deque.com/scan?userId=747da6b3-5f03-493b-bc9b-3a10276b7d6b&amp;packageName=com.android.chrome&amp;resultId=0198757a-6b1f-733a-80a7-d94b03482e90"/>
    <s v="2 - Serious"/>
    <s v="APP INDABOX ANDROID - 11.1.3.4.1 Orientamento - S003 Ritira (IndaBox Ritiro Pacchi)"/>
    <s v="APP INDABOX ANDROID - 11.1.3.4.1 Orientamento - S003 Ritira (IndaBox Ritiro Pacchi) (#AAD1734)_x000a_S003 Ritira (IndaBox Ritiro Pacch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Rimuovi android:screenOrientation=&quot;portrait&quot; per supportare sia landscape che portrait, salvo che non sia un requisito._x000a__x000a_File di log (occorrenze rilevate: 4): https://posteitaliane.sharepoint.com/:x:/r/teams/ACCESSIBILITRISULTATIVERIFICHETECNICHE/Shared%20Documents/TGPOSTE_APP/TGPOSTE_APP/LOG/Log.xlsx?d=w630300a71bd74143a1658fe5ab688bc4&amp;csf=1&amp;web=1&amp;e=Y9XHGL_x000a__x000a_Link al dettaglio requisito WCAG: "/>
    <m/>
    <m/>
    <m/>
    <m/>
    <x v="16"/>
    <m/>
    <m/>
    <s v="5121"/>
    <s v="5121: Le visualizzazioni devono essere conformi all'orientamento di visualizzazione preferito dall'utente. [Per saperne di più] (https://docs.deque.com/devtools-mobile/2024.2.14/en/android-screen-orientation)"/>
    <s v="5121: -  con selettore: No ID Available"/>
    <s v="5121: https://axe-mobile.deque.com/scan?userId=747da6b3-5f03-493b-bc9b-3a10276b7d6b&amp;packageName=com.android.chrome&amp;resultId=0198757a-6b1f-733a-80a7-d94b03482e90"/>
    <s v="5121: Rimuovi android:screenOrientation=&quot;portrait&quot; per supportare sia landscape che portrait, salvo che non sia un requisito."/>
    <m/>
  </r>
  <r>
    <x v="27"/>
    <s v="S003 Ritira (IndaBox Ritiro Pacchi)"/>
    <s v="AAD1735"/>
    <s v="(#AAD1735)"/>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ubblico IndaBox su Ninja Marketing.txt"/>
    <s v="#39"/>
    <s v="Axe DevTools Mobile"/>
    <m/>
    <s v="https://docs.deque.com/devtools-mobile/2024.2.14/en/android-label-in-name#how-to-fix"/>
    <s v="Assicurati che contentDescription o labelFor contengano l’etichetta visibile dell’elemento."/>
    <n v="42"/>
    <s v="S003 Ritira (IndaBox Ritiro Pacchi)"/>
    <s v="https://axe-mobile.deque.com/scan?userId=747da6b3-5f03-493b-bc9b-3a10276b7d6b&amp;packageName=com.android.chrome&amp;resultId=0198757a-6b1f-733a-80a7-d94b03482e90"/>
    <s v="2 - Serious"/>
    <s v="APP INDABOX ANDROID - 11.2.5.3.1 Etichetta nel nome - S003 Ritira (IndaBox Ritiro Pacchi)"/>
    <s v="APP INDABOX ANDROID - 11.2.5.3.1 Etichetta nel nome - S003 Ritira (IndaBox Ritiro Pacchi) (#AAD1735)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logo"/>
    <s v="5123: https://axe-mobile.deque.com/scan?userId=747da6b3-5f03-493b-bc9b-3a10276b7d6b&amp;packageName=com.android.chrome&amp;resultId=0198757a-6b1f-733a-80a7-d94b03482e90"/>
    <s v="5123: Assicurati che contentDescription o labelFor contengano l’etichetta visibile dell’elemento."/>
    <m/>
  </r>
  <r>
    <x v="27"/>
    <s v="S003 Ritira (IndaBox Ritiro Pacchi)"/>
    <s v="AAD1736"/>
    <s v="(#AAD173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Ninja Marketing.txt"/>
    <s v="#39"/>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57a-6b1f-733a-80a7-d94b03482e90"/>
    <s v="2 - Serious"/>
    <s v="APP INDABOX ANDROID - 11.2.5.3.1 Etichetta nel nome - S003 Ritira (IndaBox Ritiro Pacchi)"/>
    <s v="APP INDABOX ANDROID - 11.2.5.3.1 Etichetta nel nome - S003 Ritira (IndaBox Ritiro Pacchi) (#AAD1736)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57a-6b1f-733a-80a7-d94b03482e90"/>
    <s v="5123: Assicurati che contentDescription o labelFor contengano l’etichetta visibile dell’elemento."/>
    <m/>
  </r>
  <r>
    <x v="28"/>
    <s v="S003 Ritira (IndaBox Ritiro Pacchi)"/>
    <s v="AAD1737"/>
    <s v="(#AAD173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daBox su Ninja Marketing.txt"/>
    <s v="#39"/>
    <s v="Axe DevTools Mobile"/>
    <m/>
    <s v="https://docs.deque.com/devtools-mobile/2024.2.14/en/android-touch-target-size#how-to-fix"/>
    <s v="Estendi il padding o usa un contenitore cliccabile più grande per rispettare la dimensione minima."/>
    <n v="1254"/>
    <s v="S003 Ritira (IndaBox Ritiro Pacchi)"/>
    <s v="https://axe-mobile.deque.com/scan?userId=747da6b3-5f03-493b-bc9b-3a10276b7d6b&amp;packageName=com.android.chrome&amp;resultId=0198757a-6b1f-733a-80a7-d94b03482e90"/>
    <s v="3 - Moderate"/>
    <s v="APP INDABOX ANDROID - 11.2.5.5.1 Dimensione dell'obiettivo (avanzato) - S003 Ritira (IndaBox Ritiro Pacchi)"/>
    <s v="APP INDABOX ANDROID - 11.2.5.5.1 Dimensione dell'obiettivo (avanzato) - S003 Ritira (IndaBox Ritiro Pacchi) (#AAD1737)_x000a_S003 Ritira (IndaBox Ritiro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Estendi il padding o usa un contenitore cliccabile più grande per rispettare la dimensione minima._x000a__x000a_File di log (occorrenze rilevate: 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1738"/>
    <s v="(#AAD173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daBox su Ninja Marketing.txt"/>
    <s v="#39"/>
    <s v="Axe DevTools Mobile"/>
    <m/>
    <s v="https://docs.deque.com/devtools-mobile/2024.9.18/en/android-touch-target-spacing#how-to-fix"/>
    <s v="Aggiungi margini o padding di almeno 8dp tra elementi interattivi adiacenti."/>
    <n v="1254"/>
    <s v="S003 Ritira (IndaBox Ritiro Pacchi)"/>
    <s v="https://axe-mobile.deque.com/scan?userId=747da6b3-5f03-493b-bc9b-3a10276b7d6b&amp;packageName=com.android.chrome&amp;resultId=0198757a-6b1f-733a-80a7-d94b03482e90"/>
    <s v="2 - Serious"/>
    <s v="APP INDABOX ANDROID - 11.2.5.8.1 Dimensione dell'obiettivo (minimo) - S003 Ritira (IndaBox Ritiro Pacchi)"/>
    <s v="APP INDABOX ANDROID - 11.2.5.8.1 Dimensione dell'obiettivo (minimo) - S003 Ritira (IndaBox Ritiro Pacchi) (#AAD1738)_x000a_S003 Ritira (IndaBox Ritiro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9"/>
    <s v="S003 Ritira (IndaBox Ritiro Pacchi)"/>
    <s v="AAD1739"/>
    <s v="(#AAD173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Ninja Marketing.txt"/>
    <s v="#39"/>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57a-6b1f-733a-80a7-d94b03482e90"/>
    <s v="1 - Critical"/>
    <s v="APP INDABOX ANDROID - 11.1.3.2.1 Sequenza significativa - S003 Ritira (IndaBox Ritiro Pacchi)"/>
    <s v="APP INDABOX ANDROID - 11.1.3.2.1 Sequenza significativa - S003 Ritira (IndaBox Ritiro Pacchi) (#AAD1739)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57a-6b1f-733a-80a7-d94b03482e90"/>
    <s v="5120: Rimuovi android:focusable=&quot;true&quot; dal testo statico non interattivo."/>
    <m/>
  </r>
  <r>
    <x v="27"/>
    <s v="S003 Ritira (IndaBox Ritiro Pacchi)"/>
    <s v="AAD1740"/>
    <s v="(#AAD174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Ninja Marketing.txt"/>
    <s v="#39"/>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57a-6b1f-733a-80a7-d94b03482e90"/>
    <s v="2 - Serious"/>
    <s v="APP INDABOX ANDROID - 11.2.5.3.1 Etichetta nel nome - S003 Ritira (IndaBox Ritiro Pacchi)"/>
    <s v="APP INDABOX ANDROID - 11.2.5.3.1 Etichetta nel nome - S003 Ritira (IndaBox Ritiro Pacchi) (#AAD1740)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57a-6b1f-733a-80a7-d94b03482e90"/>
    <s v="5123: Assicurati che contentDescription o labelFor contengano l’etichetta visibile dell’elemento."/>
    <m/>
  </r>
  <r>
    <x v="28"/>
    <s v="S003 Ritira (IndaBox Ritiro Pacchi)"/>
    <s v="AAD1741"/>
    <s v="(#AAD174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daBox su Ninja Marketing.txt"/>
    <s v="#39"/>
    <s v="Axe DevTools Mobile"/>
    <m/>
    <s v="https://docs.deque.com/devtools-mobile/2024.2.14/en/android-touch-target-size#how-to-fix"/>
    <s v="Estendi il padding o usa un contenitore cliccabile più grande per rispettare la dimensione minima."/>
    <n v="1254"/>
    <s v="S003 Ritira (IndaBox Ritiro Pacchi)"/>
    <s v="https://axe-mobile.deque.com/scan?userId=747da6b3-5f03-493b-bc9b-3a10276b7d6b&amp;packageName=com.android.chrome&amp;resultId=0198757a-6b1f-733a-80a7-d94b03482e90"/>
    <s v="3 - Moderate"/>
    <s v="APP INDABOX ANDROID - 11.2.5.5.1 Dimensione dell'obiettivo (avanzato) - S003 Ritira (IndaBox Ritiro Pacchi)"/>
    <s v="APP INDABOX ANDROID - 11.2.5.5.1 Dimensione dell'obiettivo (avanzato) - S003 Ritira (IndaBox Ritiro Pacchi) (#AAD1741)_x000a_S003 Ritira (IndaBox Ritiro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Estendi il padding o usa un contenitore cliccabile più grande per rispettare la dimensione minima._x000a__x000a_File di log (occorrenze rilevate: 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1742"/>
    <s v="(#AAD1742)"/>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daBox su Ninja Marketing.txt"/>
    <s v="#39"/>
    <s v="Axe DevTools Mobile"/>
    <m/>
    <s v="https://docs.deque.com/devtools-mobile/2024.9.18/en/android-touch-target-spacing#how-to-fix"/>
    <s v="Aggiungi margini o padding di almeno 8dp tra elementi interattivi adiacenti."/>
    <n v="1254"/>
    <s v="S003 Ritira (IndaBox Ritiro Pacchi)"/>
    <s v="https://axe-mobile.deque.com/scan?userId=747da6b3-5f03-493b-bc9b-3a10276b7d6b&amp;packageName=com.android.chrome&amp;resultId=0198757a-6b1f-733a-80a7-d94b03482e90"/>
    <s v="2 - Serious"/>
    <s v="APP INDABOX ANDROID - 11.2.5.8.1 Dimensione dell'obiettivo (minimo) - S003 Ritira (IndaBox Ritiro Pacchi)"/>
    <s v="APP INDABOX ANDROID - 11.2.5.8.1 Dimensione dell'obiettivo (minimo) - S003 Ritira (IndaBox Ritiro Pacchi) (#AAD1742)_x000a_S003 Ritira (IndaBox Ritiro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9"/>
    <s v="S003 Ritira (IndaBox Ritiro Pacchi)"/>
    <s v="AAD1743"/>
    <s v="(#AAD174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Ninja Marketing.txt"/>
    <s v="#39"/>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57a-6b1f-733a-80a7-d94b03482e90"/>
    <s v="1 - Critical"/>
    <s v="APP INDABOX ANDROID - 11.1.3.2.1 Sequenza significativa - S003 Ritira (IndaBox Ritiro Pacchi)"/>
    <s v="APP INDABOX ANDROID - 11.1.3.2.1 Sequenza significativa - S003 Ritira (IndaBox Ritiro Pacchi) (#AAD1743)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57a-6b1f-733a-80a7-d94b03482e90"/>
    <s v="5120: Rimuovi android:focusable=&quot;true&quot; dal testo statico non interattivo."/>
    <m/>
  </r>
  <r>
    <x v="27"/>
    <s v="S003 Ritira (IndaBox Ritiro Pacchi)"/>
    <s v="AAD1744"/>
    <s v="(#AAD174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Ninja Marketing.txt"/>
    <s v="#39"/>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57a-6b1f-733a-80a7-d94b03482e90"/>
    <s v="2 - Serious"/>
    <s v="APP INDABOX ANDROID - 11.2.5.3.1 Etichetta nel nome - S003 Ritira (IndaBox Ritiro Pacchi)"/>
    <s v="APP INDABOX ANDROID - 11.2.5.3.1 Etichetta nel nome - S003 Ritira (IndaBox Ritiro Pacchi) (#AAD1744)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57a-6b1f-733a-80a7-d94b03482e90"/>
    <s v="5123: Assicurati che contentDescription o labelFor contengano l’etichetta visibile dell’elemento."/>
    <m/>
  </r>
  <r>
    <x v="28"/>
    <s v="S003 Ritira (IndaBox Ritiro Pacchi)"/>
    <s v="AAD1745"/>
    <s v="(#AAD174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daBox su Ninja Marketing.txt"/>
    <s v="#39"/>
    <s v="Axe DevTools Mobile"/>
    <m/>
    <s v="https://docs.deque.com/devtools-mobile/2024.2.14/en/android-touch-target-size#how-to-fix"/>
    <s v="Estendi il padding o usa un contenitore cliccabile più grande per rispettare la dimensione minima."/>
    <n v="1254"/>
    <s v="S003 Ritira (IndaBox Ritiro Pacchi)"/>
    <s v="https://axe-mobile.deque.com/scan?userId=747da6b3-5f03-493b-bc9b-3a10276b7d6b&amp;packageName=com.android.chrome&amp;resultId=0198757a-6b1f-733a-80a7-d94b03482e90"/>
    <s v="3 - Moderate"/>
    <s v="APP INDABOX ANDROID - 11.2.5.5.1 Dimensione dell'obiettivo (avanzato) - S003 Ritira (IndaBox Ritiro Pacchi)"/>
    <s v="APP INDABOX ANDROID - 11.2.5.5.1 Dimensione dell'obiettivo (avanzato) - S003 Ritira (IndaBox Ritiro Pacchi) (#AAD1745)_x000a_S003 Ritira (IndaBox Ritiro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Estendi il padding o usa un contenitore cliccabile più grande per rispettare la dimensione minima._x000a__x000a_File di log (occorrenze rilevate: 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1746"/>
    <s v="(#AAD174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daBox su Ninja Marketing.txt"/>
    <s v="#39"/>
    <s v="Axe DevTools Mobile"/>
    <m/>
    <s v="https://docs.deque.com/devtools-mobile/2024.9.18/en/android-touch-target-spacing#how-to-fix"/>
    <s v="Aggiungi margini o padding di almeno 8dp tra elementi interattivi adiacenti."/>
    <n v="1254"/>
    <s v="S003 Ritira (IndaBox Ritiro Pacchi)"/>
    <s v="https://axe-mobile.deque.com/scan?userId=747da6b3-5f03-493b-bc9b-3a10276b7d6b&amp;packageName=com.android.chrome&amp;resultId=0198757a-6b1f-733a-80a7-d94b03482e90"/>
    <s v="2 - Serious"/>
    <s v="APP INDABOX ANDROID - 11.2.5.8.1 Dimensione dell'obiettivo (minimo) - S003 Ritira (IndaBox Ritiro Pacchi)"/>
    <s v="APP INDABOX ANDROID - 11.2.5.8.1 Dimensione dell'obiettivo (minimo) - S003 Ritira (IndaBox Ritiro Pacchi) (#AAD1746)_x000a_S003 Ritira (IndaBox Ritiro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9"/>
    <s v="S003 Ritira (IndaBox Ritiro Pacchi)"/>
    <s v="AAD1747"/>
    <s v="(#AAD174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Ninja Marketing.txt"/>
    <s v="#39"/>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57a-6b1f-733a-80a7-d94b03482e90"/>
    <s v="1 - Critical"/>
    <s v="APP INDABOX ANDROID - 11.1.3.2.1 Sequenza significativa - S003 Ritira (IndaBox Ritiro Pacchi)"/>
    <s v="APP INDABOX ANDROID - 11.1.3.2.1 Sequenza significativa - S003 Ritira (IndaBox Ritiro Pacchi) (#AAD1747)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57a-6b1f-733a-80a7-d94b03482e90"/>
    <s v="5120: Rimuovi android:focusable=&quot;true&quot; dal testo statico non interattivo."/>
    <m/>
  </r>
  <r>
    <x v="27"/>
    <s v="S003 Ritira (IndaBox Ritiro Pacchi)"/>
    <s v="AAD1748"/>
    <s v="(#AAD174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Ninja Marketing.txt"/>
    <s v="#39"/>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57a-6b1f-733a-80a7-d94b03482e90"/>
    <s v="2 - Serious"/>
    <s v="APP INDABOX ANDROID - 11.2.5.3.1 Etichetta nel nome - S003 Ritira (IndaBox Ritiro Pacchi)"/>
    <s v="APP INDABOX ANDROID - 11.2.5.3.1 Etichetta nel nome - S003 Ritira (IndaBox Ritiro Pacchi) (#AAD1748)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57a-6b1f-733a-80a7-d94b03482e90"/>
    <s v="5123: Assicurati che contentDescription o labelFor contengano l’etichetta visibile dell’elemento."/>
    <m/>
  </r>
  <r>
    <x v="28"/>
    <s v="S003 Ritira (IndaBox Ritiro Pacchi)"/>
    <s v="AAD1749"/>
    <s v="(#AAD174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daBox su Ninja Marketing.txt"/>
    <s v="#39"/>
    <s v="Axe DevTools Mobile"/>
    <m/>
    <s v="https://docs.deque.com/devtools-mobile/2024.2.14/en/android-touch-target-size#how-to-fix"/>
    <s v="Estendi il padding o usa un contenitore cliccabile più grande per rispettare la dimensione minima."/>
    <n v="1254"/>
    <s v="S003 Ritira (IndaBox Ritiro Pacchi)"/>
    <s v="https://axe-mobile.deque.com/scan?userId=747da6b3-5f03-493b-bc9b-3a10276b7d6b&amp;packageName=com.android.chrome&amp;resultId=0198757a-6b1f-733a-80a7-d94b03482e90"/>
    <s v="3 - Moderate"/>
    <s v="APP INDABOX ANDROID - 11.2.5.5.1 Dimensione dell'obiettivo (avanzato) - S003 Ritira (IndaBox Ritiro Pacchi)"/>
    <s v="APP INDABOX ANDROID - 11.2.5.5.1 Dimensione dell'obiettivo (avanzato) - S003 Ritira (IndaBox Ritiro Pacchi) (#AAD1749)_x000a_S003 Ritira (IndaBox Ritiro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Estendi il padding o usa un contenitore cliccabile più grande per rispettare la dimensione minima._x000a__x000a_File di log (occorrenze rilevate: 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1750"/>
    <s v="(#AAD175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daBox su Ninja Marketing.txt"/>
    <s v="#39"/>
    <s v="Axe DevTools Mobile"/>
    <m/>
    <s v="https://docs.deque.com/devtools-mobile/2024.9.18/en/android-touch-target-spacing#how-to-fix"/>
    <s v="Aggiungi margini o padding di almeno 8dp tra elementi interattivi adiacenti."/>
    <n v="1254"/>
    <s v="S003 Ritira (IndaBox Ritiro Pacchi)"/>
    <s v="https://axe-mobile.deque.com/scan?userId=747da6b3-5f03-493b-bc9b-3a10276b7d6b&amp;packageName=com.android.chrome&amp;resultId=0198757a-6b1f-733a-80a7-d94b03482e90"/>
    <s v="2 - Serious"/>
    <s v="APP INDABOX ANDROID - 11.2.5.8.1 Dimensione dell'obiettivo (minimo) - S003 Ritira (IndaBox Ritiro Pacchi)"/>
    <s v="APP INDABOX ANDROID - 11.2.5.8.1 Dimensione dell'obiettivo (minimo) - S003 Ritira (IndaBox Ritiro Pacchi) (#AAD1750)_x000a_S003 Ritira (IndaBox Ritiro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9"/>
    <s v="S003 Ritira (IndaBox Ritiro Pacchi)"/>
    <s v="AAD1751"/>
    <s v="(#AAD175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Ninja Marketing.txt"/>
    <s v="#39"/>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57a-6b1f-733a-80a7-d94b03482e90"/>
    <s v="1 - Critical"/>
    <s v="APP INDABOX ANDROID - 11.1.3.2.1 Sequenza significativa - S003 Ritira (IndaBox Ritiro Pacchi)"/>
    <s v="APP INDABOX ANDROID - 11.1.3.2.1 Sequenza significativa - S003 Ritira (IndaBox Ritiro Pacchi) (#AAD1751)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57a-6b1f-733a-80a7-d94b03482e90"/>
    <s v="5120: Rimuovi android:focusable=&quot;true&quot; dal testo statico non interattivo."/>
    <m/>
  </r>
  <r>
    <x v="27"/>
    <s v="S003 Ritira (IndaBox Ritiro Pacchi)"/>
    <s v="AAD1752"/>
    <s v="(#AAD175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Ninja Marketing.txt"/>
    <s v="#39"/>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57a-6b1f-733a-80a7-d94b03482e90"/>
    <s v="2 - Serious"/>
    <s v="APP INDABOX ANDROID - 11.2.5.3.1 Etichetta nel nome - S003 Ritira (IndaBox Ritiro Pacchi)"/>
    <s v="APP INDABOX ANDROID - 11.2.5.3.1 Etichetta nel nome - S003 Ritira (IndaBox Ritiro Pacchi) (#AAD1752)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57a-6b1f-733a-80a7-d94b03482e90"/>
    <s v="5123: Assicurati che contentDescription o labelFor contengano l’etichetta visibile dell’elemento."/>
    <m/>
  </r>
  <r>
    <x v="28"/>
    <s v="S003 Ritira (IndaBox Ritiro Pacchi)"/>
    <s v="AAD1753"/>
    <s v="(#AAD175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daBox su Ninja Marketing.txt"/>
    <s v="#39"/>
    <s v="Axe DevTools Mobile"/>
    <m/>
    <s v="https://docs.deque.com/devtools-mobile/2024.2.14/en/android-touch-target-size#how-to-fix"/>
    <s v="Estendi il padding o usa un contenitore cliccabile più grande per rispettare la dimensione minima."/>
    <n v="1254"/>
    <s v="S003 Ritira (IndaBox Ritiro Pacchi)"/>
    <s v="https://axe-mobile.deque.com/scan?userId=747da6b3-5f03-493b-bc9b-3a10276b7d6b&amp;packageName=com.android.chrome&amp;resultId=0198757a-6b1f-733a-80a7-d94b03482e90"/>
    <s v="3 - Moderate"/>
    <s v="APP INDABOX ANDROID - 11.2.5.5.1 Dimensione dell'obiettivo (avanzato) - S003 Ritira (IndaBox Ritiro Pacchi)"/>
    <s v="APP INDABOX ANDROID - 11.2.5.5.1 Dimensione dell'obiettivo (avanzato) - S003 Ritira (IndaBox Ritiro Pacchi) (#AAD1753)_x000a_S003 Ritira (IndaBox Ritiro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Estendi il padding o usa un contenitore cliccabile più grande per rispettare la dimensione minima._x000a__x000a_File di log (occorrenze rilevate: 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1754"/>
    <s v="(#AAD175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daBox su Ninja Marketing.txt"/>
    <s v="#39"/>
    <s v="Axe DevTools Mobile"/>
    <m/>
    <s v="https://docs.deque.com/devtools-mobile/2024.9.18/en/android-touch-target-spacing#how-to-fix"/>
    <s v="Aggiungi margini o padding di almeno 8dp tra elementi interattivi adiacenti."/>
    <n v="1254"/>
    <s v="S003 Ritira (IndaBox Ritiro Pacchi)"/>
    <s v="https://axe-mobile.deque.com/scan?userId=747da6b3-5f03-493b-bc9b-3a10276b7d6b&amp;packageName=com.android.chrome&amp;resultId=0198757a-6b1f-733a-80a7-d94b03482e90"/>
    <s v="2 - Serious"/>
    <s v="APP INDABOX ANDROID - 11.2.5.8.1 Dimensione dell'obiettivo (minimo) - S003 Ritira (IndaBox Ritiro Pacchi)"/>
    <s v="APP INDABOX ANDROID - 11.2.5.8.1 Dimensione dell'obiettivo (minimo) - S003 Ritira (IndaBox Ritiro Pacchi) (#AAD1754)_x000a_S003 Ritira (IndaBox Ritiro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9"/>
    <s v="S003 Ritira (IndaBox Ritiro Pacchi)"/>
    <s v="AAD1755"/>
    <s v="(#AAD175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Ninja Marketing.txt"/>
    <s v="#39"/>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57a-6b1f-733a-80a7-d94b03482e90"/>
    <s v="1 - Critical"/>
    <s v="APP INDABOX ANDROID - 11.1.3.2.1 Sequenza significativa - S003 Ritira (IndaBox Ritiro Pacchi)"/>
    <s v="APP INDABOX ANDROID - 11.1.3.2.1 Sequenza significativa - S003 Ritira (IndaBox Ritiro Pacchi) (#AAD1755)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57a-6b1f-733a-80a7-d94b03482e90"/>
    <s v="5120: Rimuovi android:focusable=&quot;true&quot; dal testo statico non interattivo."/>
    <m/>
  </r>
  <r>
    <x v="27"/>
    <s v="S003 Ritira (IndaBox Ritiro Pacchi)"/>
    <s v="AAD1756"/>
    <s v="(#AAD175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daBox su Ninja Marketing.txt"/>
    <s v="#39"/>
    <s v="Axe DevTools Mobile"/>
    <m/>
    <s v="https://docs.deque.com/devtools-mobile/2024.2.14/en/android-label-in-name#how-to-fix"/>
    <s v="Assicurati che contentDescription o labelFor contengano l’etichetta visibile dell’elemento."/>
    <n v="1254"/>
    <s v="S003 Ritira (IndaBox Ritiro Pacchi)"/>
    <s v="https://axe-mobile.deque.com/scan?userId=747da6b3-5f03-493b-bc9b-3a10276b7d6b&amp;packageName=com.android.chrome&amp;resultId=0198757a-6b1f-733a-80a7-d94b03482e90"/>
    <s v="2 - Serious"/>
    <s v="APP INDABOX ANDROID - 11.2.5.3.1 Etichetta nel nome - S003 Ritira (IndaBox Ritiro Pacchi)"/>
    <s v="APP INDABOX ANDROID - 11.2.5.3.1 Etichetta nel nome - S003 Ritira (IndaBox Ritiro Pacchi) (#AAD1756)_x000a_S003 Ritira (IndaBox Ritiro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Assicurati che contentDescription o labelFor contengano l’etichetta visibile dell’elemento._x000a__x000a_File di log (occorrenze rilevate: 26): https://posteitaliane.sharepoint.com/:x:/r/teams/ACCESSIBILITRISULTATIVERIFICHETECNICHE/Shared%20Documents/TGPOSTE_APP/TGPOSTE_APP/LOG/Log.xlsx?d=w630300a71bd74143a1658fe5ab688bc4&amp;csf=1&amp;web=1&amp;e=Y9XHGL_x000a__x000a_Link al dettaglio requisito WCAG: "/>
    <m/>
    <m/>
    <m/>
    <m/>
    <x v="17"/>
    <m/>
    <m/>
    <s v="5123"/>
    <s v="5123: Una vista focalizzabile accessibile deve garantire che il nome sia incluso nell'etichetta visibile. [Per saperne di più] (https://docs.deque.com/devtools-mobile/2024.2.14/en/android-label-in-name)"/>
    <s v="5123: -  con selettore: No ID Available"/>
    <s v="5123: https://axe-mobile.deque.com/scan?userId=747da6b3-5f03-493b-bc9b-3a10276b7d6b&amp;packageName=com.android.chrome&amp;resultId=0198757a-6b1f-733a-80a7-d94b03482e90"/>
    <s v="5123: Assicurati che contentDescription o labelFor contengano l’etichetta visibile dell’elemento."/>
    <m/>
  </r>
  <r>
    <x v="28"/>
    <s v="S003 Ritira (IndaBox Ritiro Pacchi)"/>
    <s v="AAD1757"/>
    <s v="(#AAD175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daBox su Ninja Marketing.txt"/>
    <s v="#39"/>
    <s v="Axe DevTools Mobile"/>
    <m/>
    <s v="https://docs.deque.com/devtools-mobile/2024.2.14/en/android-touch-target-size#how-to-fix"/>
    <s v="Estendi il padding o usa un contenitore cliccabile più grande per rispettare la dimensione minima."/>
    <n v="1254"/>
    <s v="S003 Ritira (IndaBox Ritiro Pacchi)"/>
    <s v="https://axe-mobile.deque.com/scan?userId=747da6b3-5f03-493b-bc9b-3a10276b7d6b&amp;packageName=com.android.chrome&amp;resultId=0198757a-6b1f-733a-80a7-d94b03482e90"/>
    <s v="3 - Moderate"/>
    <s v="APP INDABOX ANDROID - 11.2.5.5.1 Dimensione dell'obiettivo (avanzato) - S003 Ritira (IndaBox Ritiro Pacchi)"/>
    <s v="APP INDABOX ANDROID - 11.2.5.5.1 Dimensione dell'obiettivo (avanzato) - S003 Ritira (IndaBox Ritiro Pacchi) (#AAD1757)_x000a_S003 Ritira (IndaBox Ritiro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Estendi il padding o usa un contenitore cliccabile più grande per rispettare la dimensione minima._x000a__x000a_File di log (occorrenze rilevate: 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
    <s v="S003 Ritira (IndaBox Ritiro Pacchi)"/>
    <s v="AAD1758"/>
    <s v="(#AAD175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daBox su Ninja Marketing.txt"/>
    <s v="#39"/>
    <s v="Axe DevTools Mobile"/>
    <m/>
    <s v="https://docs.deque.com/devtools-mobile/2024.9.18/en/android-touch-target-spacing#how-to-fix"/>
    <s v="Aggiungi margini o padding di almeno 8dp tra elementi interattivi adiacenti."/>
    <n v="1254"/>
    <s v="S003 Ritira (IndaBox Ritiro Pacchi)"/>
    <s v="https://axe-mobile.deque.com/scan?userId=747da6b3-5f03-493b-bc9b-3a10276b7d6b&amp;packageName=com.android.chrome&amp;resultId=0198757a-6b1f-733a-80a7-d94b03482e90"/>
    <s v="2 - Serious"/>
    <s v="APP INDABOX ANDROID - 11.2.5.8.1 Dimensione dell'obiettivo (minimo) - S003 Ritira (IndaBox Ritiro Pacchi)"/>
    <s v="APP INDABOX ANDROID - 11.2.5.8.1 Dimensione dell'obiettivo (minimo) - S003 Ritira (IndaBox Ritiro Pacchi) (#AAD1758)_x000a_S003 Ritira (IndaBox Ritiro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9"/>
    <s v="S003 Ritira (IndaBox Ritiro Pacchi)"/>
    <s v="AAD1759"/>
    <s v="(#AAD175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Ninja Marketing.txt"/>
    <s v="#39"/>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57a-6b1f-733a-80a7-d94b03482e90"/>
    <s v="1 - Critical"/>
    <s v="APP INDABOX ANDROID - 11.1.3.2.1 Sequenza significativa - S003 Ritira (IndaBox Ritiro Pacchi)"/>
    <s v="APP INDABOX ANDROID - 11.1.3.2.1 Sequenza significativa - S003 Ritira (IndaBox Ritiro Pacchi) (#AAD1759)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57a-6b1f-733a-80a7-d94b03482e90"/>
    <s v="5120: Rimuovi android:focusable=&quot;true&quot; dal testo statico non interattivo."/>
    <m/>
  </r>
  <r>
    <x v="29"/>
    <s v="S003 Ritira (IndaBox Ritiro Pacchi)"/>
    <s v="AAD1760"/>
    <s v="(#AAD176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Ninja Marketing.txt"/>
    <s v="#39"/>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57a-6b1f-733a-80a7-d94b03482e90"/>
    <s v="1 - Critical"/>
    <s v="APP INDABOX ANDROID - 11.1.3.2.1 Sequenza significativa - S003 Ritira (IndaBox Ritiro Pacchi)"/>
    <s v="APP INDABOX ANDROID - 11.1.3.2.1 Sequenza significativa - S003 Ritira (IndaBox Ritiro Pacchi) (#AAD1760)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57a-6b1f-733a-80a7-d94b03482e90"/>
    <s v="5120: Rimuovi android:focusable=&quot;true&quot; dal testo statico non interattivo."/>
    <m/>
  </r>
  <r>
    <x v="29"/>
    <s v="S003 Ritira (IndaBox Ritiro Pacchi)"/>
    <s v="AAD1761"/>
    <s v="(#AAD176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daBox su Ninja Marketing.txt"/>
    <s v="#39"/>
    <s v="Axe DevTools Mobile"/>
    <m/>
    <s v="https://docs.deque.com/devtools-mobile/2024.2.14/en/android-focusable-text#how-to-fix"/>
    <s v="Rimuovi android:focusable=&quot;true&quot; dal testo statico non interattivo."/>
    <n v="1254"/>
    <s v="S003 Ritira (IndaBox Ritiro Pacchi)"/>
    <s v="https://axe-mobile.deque.com/scan?userId=747da6b3-5f03-493b-bc9b-3a10276b7d6b&amp;packageName=com.android.chrome&amp;resultId=0198757a-6b1f-733a-80a7-d94b03482e90"/>
    <s v="1 - Critical"/>
    <s v="APP INDABOX ANDROID - 11.1.3.2.1 Sequenza significativa - S003 Ritira (IndaBox Ritiro Pacchi)"/>
    <s v="APP INDABOX ANDROID - 11.1.3.2.1 Sequenza significativa - S003 Ritira (IndaBox Ritiro Pacchi) (#AAD1761)_x000a_S003 Ritira (IndaBox Ritiro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a-6b1f-733a-80a7-d94b03482e90_x000a__x000a_Possibile metodologia risolutiva:_x000a_Rimuovi android:focusable=&quot;true&quot; dal testo statico non interattiv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8"/>
    <m/>
    <m/>
    <s v="5120"/>
    <s v="5120: Le visualizzazioni contenenti testo devono essere attivabili per le tecnologie per l'accesso facilitato, ad esempio TalkBack. [Per saperne di più] (https://docs.deque.com/devtools-mobile/2024.2.14/en/android-focusable-text)"/>
    <s v="5120: -  con selettore: No ID Available"/>
    <s v="5120: https://axe-mobile.deque.com/scan?userId=747da6b3-5f03-493b-bc9b-3a10276b7d6b&amp;packageName=com.android.chrome&amp;resultId=0198757a-6b1f-733a-80a7-d94b03482e90"/>
    <s v="5120: Rimuovi android:focusable=&quot;true&quot; dal testo statico non interattivo."/>
    <m/>
  </r>
  <r>
    <x v="17"/>
    <s v="S010 Profilo"/>
    <s v="AAD1762"/>
    <s v="(#AAD1762)"/>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formativa sul trattamento dei dati personali.txt"/>
    <s v="#40"/>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4fe-db19-75fb-b50f-9f9011c80106"/>
    <s v="2 - Serious"/>
    <s v="APP INDABOX ANDROID - 11.2.5.8.1 Dimensione dell'obiettivo (minimo) - S010 Profilo"/>
    <s v="APP INDABOX ANDROID - 11.2.5.8.1 Dimensione dell'obiettivo (minimo) - S010 Profilo (#AAD1762)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763"/>
    <s v="(#AAD176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a sul trattamento dei dati personali.txt"/>
    <s v="#40"/>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db19-75fb-b50f-9f9011c80106"/>
    <s v="2 - Serious"/>
    <s v="APP INDABOX ANDROID - 11.2.5.3.1 Etichetta nel nome - S010 Profilo"/>
    <s v="APP INDABOX ANDROID - 11.2.5.3.1 Etichetta nel nome - S010 Profilo (#AAD1763)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db19-75fb-b50f-9f9011c80106"/>
    <s v="5155: Assicurati che contentDescription o labelFor contengano l’etichetta visibile dell’elemento."/>
    <m/>
  </r>
  <r>
    <x v="17"/>
    <s v="S010 Profilo"/>
    <s v="AAD1764"/>
    <s v="(#AAD176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formativa sul trattamento dei dati personali.txt"/>
    <s v="#40"/>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4fe-db19-75fb-b50f-9f9011c80106"/>
    <s v="2 - Serious"/>
    <s v="APP INDABOX ANDROID - 11.2.5.8.1 Dimensione dell'obiettivo (minimo) - S010 Profilo"/>
    <s v="APP INDABOX ANDROID - 11.2.5.8.1 Dimensione dell'obiettivo (minimo) - S010 Profilo (#AAD1764)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3"/>
    <s v="S010 Profilo"/>
    <s v="AAD1765"/>
    <s v="(#AAD176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formativa sul trattamento dei dati personali.txt"/>
    <s v="#40"/>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4fe-db19-75fb-b50f-9f9011c80106"/>
    <s v="3 - Moderate"/>
    <s v="APP INDABOX ANDROID - 11.2.5.5.1 Dimensione dell'obiettivo (avanzato) - S010 Profilo"/>
    <s v="APP INDABOX ANDROID - 11.2.5.5.1 Dimensione dell'obiettivo (avanzato) - S010 Profilo (#AAD1765)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1"/>
    <s v="S010 Profilo"/>
    <s v="AAD1766"/>
    <s v="(#AAD176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a sul trattamento dei dati personali.txt"/>
    <s v="#40"/>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db19-75fb-b50f-9f9011c80106"/>
    <s v="1 - Critical"/>
    <s v="APP INDABOX ANDROID - 11.1.3.2.1 Sequenza significativa - S010 Profilo"/>
    <s v="APP INDABOX ANDROID - 11.1.3.2.1 Sequenza significativa - S010 Profilo (#AAD1766)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db19-75fb-b50f-9f9011c80106"/>
    <s v="5152: Rimuovi android:focusable=&quot;true&quot; dal testo statico non interattivo."/>
    <m/>
  </r>
  <r>
    <x v="51"/>
    <s v="S010 Profilo"/>
    <s v="AAD1767"/>
    <s v="(#AAD176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a sul trattamento dei dati personali.txt"/>
    <s v="#40"/>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db19-75fb-b50f-9f9011c80106"/>
    <s v="1 - Critical"/>
    <s v="APP INDABOX ANDROID - 11.1.3.2.1 Sequenza significativa - S010 Profilo"/>
    <s v="APP INDABOX ANDROID - 11.1.3.2.1 Sequenza significativa - S010 Profilo (#AAD1767)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db19-75fb-b50f-9f9011c80106"/>
    <s v="5152: Rimuovi android:focusable=&quot;true&quot; dal testo statico non interattivo."/>
    <m/>
  </r>
  <r>
    <x v="51"/>
    <s v="S010 Profilo"/>
    <s v="AAD1768"/>
    <s v="(#AAD176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a sul trattamento dei dati personali.txt"/>
    <s v="#40"/>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db19-75fb-b50f-9f9011c80106"/>
    <s v="1 - Critical"/>
    <s v="APP INDABOX ANDROID - 11.1.3.2.1 Sequenza significativa - S010 Profilo"/>
    <s v="APP INDABOX ANDROID - 11.1.3.2.1 Sequenza significativa - S010 Profilo (#AAD1768)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db19-75fb-b50f-9f9011c80106"/>
    <s v="5152: Rimuovi android:focusable=&quot;true&quot; dal testo statico non interattivo."/>
    <m/>
  </r>
  <r>
    <x v="51"/>
    <s v="S010 Profilo"/>
    <s v="AAD1769"/>
    <s v="(#AAD176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a sul trattamento dei dati personali.txt"/>
    <s v="#40"/>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db19-75fb-b50f-9f9011c80106"/>
    <s v="1 - Critical"/>
    <s v="APP INDABOX ANDROID - 11.1.3.2.1 Sequenza significativa - S010 Profilo"/>
    <s v="APP INDABOX ANDROID - 11.1.3.2.1 Sequenza significativa - S010 Profilo (#AAD1769)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db19-75fb-b50f-9f9011c80106"/>
    <s v="5152: Rimuovi android:focusable=&quot;true&quot; dal testo statico non interattivo."/>
    <m/>
  </r>
  <r>
    <x v="51"/>
    <s v="S010 Profilo"/>
    <s v="AAD1770"/>
    <s v="(#AAD177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a sul trattamento dei dati personali.txt"/>
    <s v="#40"/>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db19-75fb-b50f-9f9011c80106"/>
    <s v="1 - Critical"/>
    <s v="APP INDABOX ANDROID - 11.1.3.2.1 Sequenza significativa - S010 Profilo"/>
    <s v="APP INDABOX ANDROID - 11.1.3.2.1 Sequenza significativa - S010 Profilo (#AAD1770)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db19-75fb-b50f-9f9011c80106"/>
    <s v="5152: Rimuovi android:focusable=&quot;true&quot; dal testo statico non interattivo."/>
    <m/>
  </r>
  <r>
    <x v="51"/>
    <s v="S010 Profilo"/>
    <s v="AAD1771"/>
    <s v="(#AAD177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a sul trattamento dei dati personali.txt"/>
    <s v="#40"/>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db19-75fb-b50f-9f9011c80106"/>
    <s v="1 - Critical"/>
    <s v="APP INDABOX ANDROID - 11.1.3.2.1 Sequenza significativa - S010 Profilo"/>
    <s v="APP INDABOX ANDROID - 11.1.3.2.1 Sequenza significativa - S010 Profilo (#AAD1771)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db19-75fb-b50f-9f9011c80106"/>
    <s v="5152: Rimuovi android:focusable=&quot;true&quot; dal testo statico non interattivo."/>
    <m/>
  </r>
  <r>
    <x v="51"/>
    <s v="S010 Profilo"/>
    <s v="AAD1772"/>
    <s v="(#AAD177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90510002"/>
    <m/>
    <s v="Pubblico Informativa sul trattamento dei dati personali.txt"/>
    <s v="#40"/>
    <s v="Axe DevTools Mobile"/>
    <m/>
    <s v="https://docs.deque.com/devtools-mobile/2024.2.14/en/android-focusable-text#how-to-fix"/>
    <s v="Rimuovi android:focusable=&quot;true&quot; dal testo statico non interattivo."/>
    <n v="1"/>
    <s v="S010 Profilo"/>
    <s v="https://axe-mobile.deque.com/scan?userId=747da6b3-5f03-493b-bc9b-3a10276b7d6b&amp;packageName=com.android.chrome&amp;resultId=019874fe-db19-75fb-b50f-9f9011c80106"/>
    <s v="1 - Critical"/>
    <s v="APP INDABOX ANDROID - 11.1.3.2.1 Sequenza significativa - S010 Profilo"/>
    <s v="APP INDABOX ANDROID - 11.1.3.2.1 Sequenza significativa - S010 Profilo (#AAD1772)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90510002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90510002"/>
    <s v="5152: https://axe-mobile.deque.com/scan?userId=747da6b3-5f03-493b-bc9b-3a10276b7d6b&amp;packageName=com.android.chrome&amp;resultId=019874fe-db19-75fb-b50f-9f9011c80106"/>
    <s v="5152: Rimuovi android:focusable=&quot;true&quot; dal testo statico non interattivo."/>
    <m/>
  </r>
  <r>
    <x v="51"/>
    <s v="S010 Profilo"/>
    <s v="AAD1773"/>
    <s v="(#AAD177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90510003"/>
    <m/>
    <s v="Pubblico Informativa sul trattamento dei dati personali.txt"/>
    <s v="#40"/>
    <s v="Axe DevTools Mobile"/>
    <m/>
    <s v="https://docs.deque.com/devtools-mobile/2024.2.14/en/android-focusable-text#how-to-fix"/>
    <s v="Rimuovi android:focusable=&quot;true&quot; dal testo statico non interattivo."/>
    <n v="1"/>
    <s v="S010 Profilo"/>
    <s v="https://axe-mobile.deque.com/scan?userId=747da6b3-5f03-493b-bc9b-3a10276b7d6b&amp;packageName=com.android.chrome&amp;resultId=019874fe-db19-75fb-b50f-9f9011c80106"/>
    <s v="1 - Critical"/>
    <s v="APP INDABOX ANDROID - 11.1.3.2.1 Sequenza significativa - S010 Profilo"/>
    <s v="APP INDABOX ANDROID - 11.1.3.2.1 Sequenza significativa - S010 Profilo (#AAD1773)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90510003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90510003"/>
    <s v="5152: https://axe-mobile.deque.com/scan?userId=747da6b3-5f03-493b-bc9b-3a10276b7d6b&amp;packageName=com.android.chrome&amp;resultId=019874fe-db19-75fb-b50f-9f9011c80106"/>
    <s v="5152: Rimuovi android:focusable=&quot;true&quot; dal testo statico non interattivo."/>
    <m/>
  </r>
  <r>
    <x v="51"/>
    <s v="S010 Profilo"/>
    <s v="AAD1774"/>
    <s v="(#AAD177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90510038"/>
    <m/>
    <s v="Pubblico Informativa sul trattamento dei dati personali.txt"/>
    <s v="#40"/>
    <s v="Axe DevTools Mobile"/>
    <m/>
    <s v="https://docs.deque.com/devtools-mobile/2024.2.14/en/android-focusable-text#how-to-fix"/>
    <s v="Rimuovi android:focusable=&quot;true&quot; dal testo statico non interattivo."/>
    <n v="1"/>
    <s v="S010 Profilo"/>
    <s v="https://axe-mobile.deque.com/scan?userId=747da6b3-5f03-493b-bc9b-3a10276b7d6b&amp;packageName=com.android.chrome&amp;resultId=019874fe-db19-75fb-b50f-9f9011c80106"/>
    <s v="1 - Critical"/>
    <s v="APP INDABOX ANDROID - 11.1.3.2.1 Sequenza significativa - S010 Profilo"/>
    <s v="APP INDABOX ANDROID - 11.1.3.2.1 Sequenza significativa - S010 Profilo (#AAD1774)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90510038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90510038"/>
    <s v="5152: https://axe-mobile.deque.com/scan?userId=747da6b3-5f03-493b-bc9b-3a10276b7d6b&amp;packageName=com.android.chrome&amp;resultId=019874fe-db19-75fb-b50f-9f9011c80106"/>
    <s v="5152: Rimuovi android:focusable=&quot;true&quot; dal testo statico non interattivo."/>
    <m/>
  </r>
  <r>
    <x v="51"/>
    <s v="S010 Profilo"/>
    <s v="AAD1775"/>
    <s v="(#AAD177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90510100"/>
    <m/>
    <s v="Pubblico Informativa sul trattamento dei dati personali.txt"/>
    <s v="#40"/>
    <s v="Axe DevTools Mobile"/>
    <m/>
    <s v="https://docs.deque.com/devtools-mobile/2024.2.14/en/android-focusable-text#how-to-fix"/>
    <s v="Rimuovi android:focusable=&quot;true&quot; dal testo statico non interattivo."/>
    <n v="1"/>
    <s v="S010 Profilo"/>
    <s v="https://axe-mobile.deque.com/scan?userId=747da6b3-5f03-493b-bc9b-3a10276b7d6b&amp;packageName=com.android.chrome&amp;resultId=019874fe-db19-75fb-b50f-9f9011c80106"/>
    <s v="1 - Critical"/>
    <s v="APP INDABOX ANDROID - 11.1.3.2.1 Sequenza significativa - S010 Profilo"/>
    <s v="APP INDABOX ANDROID - 11.1.3.2.1 Sequenza significativa - S010 Profilo (#AAD1775)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90510100_x000a__x000a_Dettaglio + screenshot (accedere con le seguenti credenziali: user, axeposte@gmail.com; password, Poste2024!): https://axe-mobile.deque.com/scan?userId=747da6b3-5f03-493b-bc9b-3a10276b7d6b&amp;packageName=com.android.chrome&amp;resultId=019874fe-db19-75fb-b50f-9f9011c80106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90510100"/>
    <s v="5152: https://axe-mobile.deque.com/scan?userId=747da6b3-5f03-493b-bc9b-3a10276b7d6b&amp;packageName=com.android.chrome&amp;resultId=019874fe-db19-75fb-b50f-9f9011c80106"/>
    <s v="5152: Rimuovi android:focusable=&quot;true&quot; dal testo statico non interattivo."/>
    <m/>
  </r>
  <r>
    <x v="49"/>
    <s v="S010 Profilo"/>
    <s v="AAD1776"/>
    <s v="(#AAD1776)"/>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ubblico Informative privacy.txt"/>
    <s v="#41"/>
    <s v="Axe DevTools Mobile"/>
    <m/>
    <s v="https://docs.deque.com/devtools-mobile/2024.2.14/en/android-screen-orientation#how-to-fix"/>
    <s v="Rimuovi android:screenOrientation=&quot;portrait&quot; per supportare sia landscape che portrait, salvo che non sia un requisito."/>
    <n v="1254"/>
    <s v="S010 Profilo"/>
    <s v="https://axe-mobile.deque.com/scan?userId=747da6b3-5f03-493b-bc9b-3a10276b7d6b&amp;packageName=com.android.chrome&amp;resultId=019874fe-7fbb-7419-bd65-1f53889bdee1"/>
    <s v="2 - Serious"/>
    <s v="APP INDABOX ANDROID - 11.1.3.4.1 Orientamento - S010 Profilo"/>
    <s v="APP INDABOX ANDROID - 11.1.3.4.1 Orientamento - S010 Profilo (#AAD1776)_x000a_S010 Profilo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screenOrientation=&quot;portrait&quot; per supportare sia landscape che portrait, salvo che non sia un requisito._x000a__x000a_File di log (occorrenze rilevate: 5): https://posteitaliane.sharepoint.com/:x:/r/teams/ACCESSIBILITRISULTATIVERIFICHETECNICHE/Shared%20Documents/TGPOSTE_APP/TGPOSTE_APP/LOG/Log.xlsx?d=w630300a71bd74143a1658fe5ab688bc4&amp;csf=1&amp;web=1&amp;e=Y9XHGL_x000a__x000a_Link al dettaglio requisito WCAG: "/>
    <m/>
    <m/>
    <m/>
    <m/>
    <x v="35"/>
    <m/>
    <m/>
    <s v="5153"/>
    <s v="5153: Le visualizzazioni devono essere conformi all'orientamento di visualizzazione preferito dall'utente. [Per saperne di più] (https://docs.deque.com/devtools-mobile/2024.2.14/en/android-screen-orientation)"/>
    <s v="5153: -  con selettore: No ID Available"/>
    <s v="5153: https://axe-mobile.deque.com/scan?userId=747da6b3-5f03-493b-bc9b-3a10276b7d6b&amp;packageName=com.android.chrome&amp;resultId=019874fe-7fbb-7419-bd65-1f53889bdee1"/>
    <s v="5153: Rimuovi android:screenOrientation=&quot;portrait&quot; per supportare sia landscape che portrait, salvo che non sia un requisito."/>
    <m/>
  </r>
  <r>
    <x v="50"/>
    <s v="S010 Profilo"/>
    <s v="AAD1777"/>
    <s v="(#AAD177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777)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0"/>
    <s v="S010 Profilo"/>
    <s v="AAD1778"/>
    <s v="(#AAD1778)"/>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ubblico Informative privacy.txt"/>
    <s v="#41"/>
    <s v="Axe DevTools Mobile"/>
    <m/>
    <s v="https://docs.deque.com/devtools-mobile/2024.2.14/en/android-label-in-name#how-to-fix"/>
    <s v="Assicurati che contentDescription o labelFor contengano l’etichetta visibile dell’elemento."/>
    <n v="42"/>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778)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logo"/>
    <s v="5155: https://axe-mobile.deque.com/scan?userId=747da6b3-5f03-493b-bc9b-3a10276b7d6b&amp;packageName=com.android.chrome&amp;resultId=019874fe-7fbb-7419-bd65-1f53889bdee1"/>
    <s v="5155: Assicurati che contentDescription o labelFor contengano l’etichetta visibile dell’elemento."/>
    <m/>
  </r>
  <r>
    <x v="17"/>
    <s v="S010 Profilo"/>
    <s v="AAD1779"/>
    <s v="(#AAD177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formative privacy.txt"/>
    <s v="#41"/>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4fe-7fbb-7419-bd65-1f53889bdee1"/>
    <s v="2 - Serious"/>
    <s v="APP INDABOX ANDROID - 11.2.5.8.1 Dimensione dell'obiettivo (minimo) - S010 Profilo"/>
    <s v="APP INDABOX ANDROID - 11.2.5.8.1 Dimensione dell'obiettivo (minimo) - S010 Profilo (#AAD1779)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3"/>
    <s v="S010 Profilo"/>
    <s v="AAD1780"/>
    <s v="(#AAD178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formative privacy.txt"/>
    <s v="#41"/>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4fe-7fbb-7419-bd65-1f53889bdee1"/>
    <s v="3 - Moderate"/>
    <s v="APP INDABOX ANDROID - 11.2.5.5.1 Dimensione dell'obiettivo (avanzato) - S010 Profilo"/>
    <s v="APP INDABOX ANDROID - 11.2.5.5.1 Dimensione dell'obiettivo (avanzato) - S010 Profilo (#AAD1780)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781"/>
    <s v="(#AAD178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781)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1"/>
    <s v="S010 Profilo"/>
    <s v="AAD1782"/>
    <s v="(#AAD178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782)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17"/>
    <s v="S010 Profilo"/>
    <s v="AAD1783"/>
    <s v="(#AAD178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formative privacy.txt"/>
    <s v="#41"/>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4fe-7fbb-7419-bd65-1f53889bdee1"/>
    <s v="2 - Serious"/>
    <s v="APP INDABOX ANDROID - 11.2.5.8.1 Dimensione dell'obiettivo (minimo) - S010 Profilo"/>
    <s v="APP INDABOX ANDROID - 11.2.5.8.1 Dimensione dell'obiettivo (minimo) - S010 Profilo (#AAD1783)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3"/>
    <s v="S010 Profilo"/>
    <s v="AAD1784"/>
    <s v="(#AAD178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formative privacy.txt"/>
    <s v="#41"/>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4fe-7fbb-7419-bd65-1f53889bdee1"/>
    <s v="3 - Moderate"/>
    <s v="APP INDABOX ANDROID - 11.2.5.5.1 Dimensione dell'obiettivo (avanzato) - S010 Profilo"/>
    <s v="APP INDABOX ANDROID - 11.2.5.5.1 Dimensione dell'obiettivo (avanzato) - S010 Profilo (#AAD1784)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785"/>
    <s v="(#AAD178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785)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1"/>
    <s v="S010 Profilo"/>
    <s v="AAD1786"/>
    <s v="(#AAD178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786)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17"/>
    <s v="S010 Profilo"/>
    <s v="AAD1787"/>
    <s v="(#AAD178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formative privacy.txt"/>
    <s v="#41"/>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4fe-7fbb-7419-bd65-1f53889bdee1"/>
    <s v="2 - Serious"/>
    <s v="APP INDABOX ANDROID - 11.2.5.8.1 Dimensione dell'obiettivo (minimo) - S010 Profilo"/>
    <s v="APP INDABOX ANDROID - 11.2.5.8.1 Dimensione dell'obiettivo (minimo) - S010 Profilo (#AAD1787)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3"/>
    <s v="S010 Profilo"/>
    <s v="AAD1788"/>
    <s v="(#AAD178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formative privacy.txt"/>
    <s v="#41"/>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4fe-7fbb-7419-bd65-1f53889bdee1"/>
    <s v="3 - Moderate"/>
    <s v="APP INDABOX ANDROID - 11.2.5.5.1 Dimensione dell'obiettivo (avanzato) - S010 Profilo"/>
    <s v="APP INDABOX ANDROID - 11.2.5.5.1 Dimensione dell'obiettivo (avanzato) - S010 Profilo (#AAD1788)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789"/>
    <s v="(#AAD178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789)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1"/>
    <s v="S010 Profilo"/>
    <s v="AAD1790"/>
    <s v="(#AAD179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790)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17"/>
    <s v="S010 Profilo"/>
    <s v="AAD1791"/>
    <s v="(#AAD1791)"/>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formative privacy.txt"/>
    <s v="#41"/>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4fe-7fbb-7419-bd65-1f53889bdee1"/>
    <s v="2 - Serious"/>
    <s v="APP INDABOX ANDROID - 11.2.5.8.1 Dimensione dell'obiettivo (minimo) - S010 Profilo"/>
    <s v="APP INDABOX ANDROID - 11.2.5.8.1 Dimensione dell'obiettivo (minimo) - S010 Profilo (#AAD1791)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3"/>
    <s v="S010 Profilo"/>
    <s v="AAD1792"/>
    <s v="(#AAD179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formative privacy.txt"/>
    <s v="#41"/>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4fe-7fbb-7419-bd65-1f53889bdee1"/>
    <s v="3 - Moderate"/>
    <s v="APP INDABOX ANDROID - 11.2.5.5.1 Dimensione dell'obiettivo (avanzato) - S010 Profilo"/>
    <s v="APP INDABOX ANDROID - 11.2.5.5.1 Dimensione dell'obiettivo (avanzato) - S010 Profilo (#AAD1792)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793"/>
    <s v="(#AAD179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793)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1"/>
    <s v="S010 Profilo"/>
    <s v="AAD1794"/>
    <s v="(#AAD179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794)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17"/>
    <s v="S010 Profilo"/>
    <s v="AAD1795"/>
    <s v="(#AAD179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formative privacy.txt"/>
    <s v="#41"/>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4fe-7fbb-7419-bd65-1f53889bdee1"/>
    <s v="2 - Serious"/>
    <s v="APP INDABOX ANDROID - 11.2.5.8.1 Dimensione dell'obiettivo (minimo) - S010 Profilo"/>
    <s v="APP INDABOX ANDROID - 11.2.5.8.1 Dimensione dell'obiettivo (minimo) - S010 Profilo (#AAD1795)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3"/>
    <s v="S010 Profilo"/>
    <s v="AAD1796"/>
    <s v="(#AAD179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formative privacy.txt"/>
    <s v="#41"/>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4fe-7fbb-7419-bd65-1f53889bdee1"/>
    <s v="3 - Moderate"/>
    <s v="APP INDABOX ANDROID - 11.2.5.5.1 Dimensione dell'obiettivo (avanzato) - S010 Profilo"/>
    <s v="APP INDABOX ANDROID - 11.2.5.5.1 Dimensione dell'obiettivo (avanzato) - S010 Profilo (#AAD1796)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797"/>
    <s v="(#AAD179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797)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1"/>
    <s v="S010 Profilo"/>
    <s v="AAD1798"/>
    <s v="(#AAD179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798)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17"/>
    <s v="S010 Profilo"/>
    <s v="AAD1799"/>
    <s v="(#AAD179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formative privacy.txt"/>
    <s v="#41"/>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4fe-7fbb-7419-bd65-1f53889bdee1"/>
    <s v="2 - Serious"/>
    <s v="APP INDABOX ANDROID - 11.2.5.8.1 Dimensione dell'obiettivo (minimo) - S010 Profilo"/>
    <s v="APP INDABOX ANDROID - 11.2.5.8.1 Dimensione dell'obiettivo (minimo) - S010 Profilo (#AAD1799)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3"/>
    <s v="S010 Profilo"/>
    <s v="AAD1800"/>
    <s v="(#AAD180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formative privacy.txt"/>
    <s v="#41"/>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4fe-7fbb-7419-bd65-1f53889bdee1"/>
    <s v="3 - Moderate"/>
    <s v="APP INDABOX ANDROID - 11.2.5.5.1 Dimensione dell'obiettivo (avanzato) - S010 Profilo"/>
    <s v="APP INDABOX ANDROID - 11.2.5.5.1 Dimensione dell'obiettivo (avanzato) - S010 Profilo (#AAD1800)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01"/>
    <s v="(#AAD180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801)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1"/>
    <s v="S010 Profilo"/>
    <s v="AAD1802"/>
    <s v="(#AAD180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802)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51"/>
    <s v="S010 Profilo"/>
    <s v="AAD1803"/>
    <s v="(#AAD180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803)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51"/>
    <s v="S010 Profilo"/>
    <s v="AAD1804"/>
    <s v="(#AAD180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804)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50"/>
    <s v="S010 Profilo"/>
    <s v="AAD1805"/>
    <s v="(#AAD180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805)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17"/>
    <s v="S010 Profilo"/>
    <s v="AAD1806"/>
    <s v="(#AAD180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formative privacy.txt"/>
    <s v="#41"/>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4fe-7fbb-7419-bd65-1f53889bdee1"/>
    <s v="2 - Serious"/>
    <s v="APP INDABOX ANDROID - 11.2.5.8.1 Dimensione dell'obiettivo (minimo) - S010 Profilo"/>
    <s v="APP INDABOX ANDROID - 11.2.5.8.1 Dimensione dell'obiettivo (minimo) - S010 Profilo (#AAD1806)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3"/>
    <s v="S010 Profilo"/>
    <s v="AAD1807"/>
    <s v="(#AAD180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formative privacy.txt"/>
    <s v="#41"/>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4fe-7fbb-7419-bd65-1f53889bdee1"/>
    <s v="3 - Moderate"/>
    <s v="APP INDABOX ANDROID - 11.2.5.5.1 Dimensione dell'obiettivo (avanzato) - S010 Profilo"/>
    <s v="APP INDABOX ANDROID - 11.2.5.5.1 Dimensione dell'obiettivo (avanzato) - S010 Profilo (#AAD1807)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08"/>
    <s v="(#AAD180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808)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1"/>
    <s v="S010 Profilo"/>
    <s v="AAD1809"/>
    <s v="(#AAD180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809)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17"/>
    <s v="S010 Profilo"/>
    <s v="AAD1810"/>
    <s v="(#AAD181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formative privacy.txt"/>
    <s v="#41"/>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4fe-7fbb-7419-bd65-1f53889bdee1"/>
    <s v="2 - Serious"/>
    <s v="APP INDABOX ANDROID - 11.2.5.8.1 Dimensione dell'obiettivo (minimo) - S010 Profilo"/>
    <s v="APP INDABOX ANDROID - 11.2.5.8.1 Dimensione dell'obiettivo (minimo) - S010 Profilo (#AAD1810)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3"/>
    <s v="S010 Profilo"/>
    <s v="AAD1811"/>
    <s v="(#AAD181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formative privacy.txt"/>
    <s v="#41"/>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4fe-7fbb-7419-bd65-1f53889bdee1"/>
    <s v="3 - Moderate"/>
    <s v="APP INDABOX ANDROID - 11.2.5.5.1 Dimensione dell'obiettivo (avanzato) - S010 Profilo"/>
    <s v="APP INDABOX ANDROID - 11.2.5.5.1 Dimensione dell'obiettivo (avanzato) - S010 Profilo (#AAD1811)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12"/>
    <s v="(#AAD181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812)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1"/>
    <s v="S010 Profilo"/>
    <s v="AAD1813"/>
    <s v="(#AAD181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813)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50"/>
    <s v="S010 Profilo"/>
    <s v="AAD1814"/>
    <s v="(#AAD181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814)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1"/>
    <s v="S010 Profilo"/>
    <s v="AAD1815"/>
    <s v="(#AAD181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815)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17"/>
    <s v="S010 Profilo"/>
    <s v="AAD1816"/>
    <s v="(#AAD181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Informative privacy.txt"/>
    <s v="#41"/>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4fe-7fbb-7419-bd65-1f53889bdee1"/>
    <s v="2 - Serious"/>
    <s v="APP INDABOX ANDROID - 11.2.5.8.1 Dimensione dell'obiettivo (minimo) - S010 Profilo"/>
    <s v="APP INDABOX ANDROID - 11.2.5.8.1 Dimensione dell'obiettivo (minimo) - S010 Profilo (#AAD1816)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3"/>
    <s v="S010 Profilo"/>
    <s v="AAD1817"/>
    <s v="(#AAD181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Informative privacy.txt"/>
    <s v="#41"/>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4fe-7fbb-7419-bd65-1f53889bdee1"/>
    <s v="3 - Moderate"/>
    <s v="APP INDABOX ANDROID - 11.2.5.5.1 Dimensione dell'obiettivo (avanzato) - S010 Profilo"/>
    <s v="APP INDABOX ANDROID - 11.2.5.5.1 Dimensione dell'obiettivo (avanzato) - S010 Profilo (#AAD1817)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18"/>
    <s v="(#AAD181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818)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1"/>
    <s v="S010 Profilo"/>
    <s v="AAD1819"/>
    <s v="(#AAD181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819)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50"/>
    <s v="S010 Profilo"/>
    <s v="AAD1820"/>
    <s v="(#AAD182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820)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0"/>
    <s v="S010 Profilo"/>
    <s v="AAD1821"/>
    <s v="(#AAD182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821)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1"/>
    <s v="S010 Profilo"/>
    <s v="AAD1822"/>
    <s v="(#AAD182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822)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50"/>
    <s v="S010 Profilo"/>
    <s v="AAD1823"/>
    <s v="(#AAD182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823)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0"/>
    <s v="S010 Profilo"/>
    <s v="AAD1824"/>
    <s v="(#AAD182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824)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1"/>
    <s v="S010 Profilo"/>
    <s v="AAD1825"/>
    <s v="(#AAD182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825)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50"/>
    <s v="S010 Profilo"/>
    <s v="AAD1826"/>
    <s v="(#AAD182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Informative privacy.txt"/>
    <s v="#41"/>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4fe-7fbb-7419-bd65-1f53889bdee1"/>
    <s v="2 - Serious"/>
    <s v="APP INDABOX ANDROID - 11.2.5.3.1 Etichetta nel nome - S010 Profilo"/>
    <s v="APP INDABOX ANDROID - 11.2.5.3.1 Etichetta nel nome - S010 Profilo (#AAD1826)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4fe-7fbb-7419-bd65-1f53889bdee1"/>
    <s v="5155: Assicurati che contentDescription o labelFor contengano l’etichetta visibile dell’elemento."/>
    <m/>
  </r>
  <r>
    <x v="51"/>
    <s v="S010 Profilo"/>
    <s v="AAD1827"/>
    <s v="(#AAD182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Informative privacy.txt"/>
    <s v="#41"/>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4fe-7fbb-7419-bd65-1f53889bdee1"/>
    <s v="1 - Critical"/>
    <s v="APP INDABOX ANDROID - 11.1.3.2.1 Sequenza significativa - S010 Profilo"/>
    <s v="APP INDABOX ANDROID - 11.1.3.2.1 Sequenza significativa - S010 Profilo (#AAD1827)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e-7fbb-7419-bd65-1f53889bdee1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4fe-7fbb-7419-bd65-1f53889bdee1"/>
    <s v="5152: Rimuovi android:focusable=&quot;true&quot; dal testo statico non interattivo."/>
    <m/>
  </r>
  <r>
    <x v="49"/>
    <s v="S010 Profilo"/>
    <s v="AAD1828"/>
    <s v="(#AAD1828)"/>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ubblico La Stampa Mettersi in proprio.txt"/>
    <s v="#42"/>
    <s v="Axe DevTools Mobile"/>
    <m/>
    <s v="https://docs.deque.com/devtools-mobile/2024.2.14/en/android-screen-orientation#how-to-fix"/>
    <s v="Rimuovi android:screenOrientation=&quot;portrait&quot; per supportare sia landscape che portrait, salvo che non sia un requisito."/>
    <n v="1254"/>
    <s v="S010 Profilo"/>
    <s v="https://axe-mobile.deque.com/scan?userId=747da6b3-5f03-493b-bc9b-3a10276b7d6b&amp;packageName=com.android.chrome&amp;resultId=01987579-e0de-7322-81ff-e99e2a9f00ae"/>
    <s v="2 - Serious"/>
    <s v="APP INDABOX ANDROID - 11.1.3.4.1 Orientamento - S010 Profilo"/>
    <s v="APP INDABOX ANDROID - 11.1.3.4.1 Orientamento - S010 Profilo (#AAD1828)_x000a_S010 Profilo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Rimuovi android:screenOrientation=&quot;portrait&quot; per supportare sia landscape che portrait, salvo che non sia un requisito._x000a__x000a_File di log (occorrenze rilevate: 5): https://posteitaliane.sharepoint.com/:x:/r/teams/ACCESSIBILITRISULTATIVERIFICHETECNICHE/Shared%20Documents/TGPOSTE_APP/TGPOSTE_APP/LOG/Log.xlsx?d=w630300a71bd74143a1658fe5ab688bc4&amp;csf=1&amp;web=1&amp;e=Y9XHGL_x000a__x000a_Link al dettaglio requisito WCAG: "/>
    <m/>
    <m/>
    <m/>
    <m/>
    <x v="35"/>
    <m/>
    <m/>
    <s v="5153"/>
    <s v="5153: Le visualizzazioni devono essere conformi all'orientamento di visualizzazione preferito dall'utente. [Per saperne di più] (https://docs.deque.com/devtools-mobile/2024.2.14/en/android-screen-orientation)"/>
    <s v="5153: -  con selettore: No ID Available"/>
    <s v="5153: https://axe-mobile.deque.com/scan?userId=747da6b3-5f03-493b-bc9b-3a10276b7d6b&amp;packageName=com.android.chrome&amp;resultId=01987579-e0de-7322-81ff-e99e2a9f00ae"/>
    <s v="5153: Rimuovi android:screenOrientation=&quot;portrait&quot; per supportare sia landscape che portrait, salvo che non sia un requisito."/>
    <m/>
  </r>
  <r>
    <x v="50"/>
    <s v="S010 Profilo"/>
    <s v="AAD1829"/>
    <s v="(#AAD1829)"/>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ubblico La Stampa Mettersi in proprio.txt"/>
    <s v="#42"/>
    <s v="Axe DevTools Mobile"/>
    <m/>
    <s v="https://docs.deque.com/devtools-mobile/2024.2.14/en/android-label-in-name#how-to-fix"/>
    <s v="Assicurati che contentDescription o labelFor contengano l’etichetta visibile dell’elemento."/>
    <n v="42"/>
    <s v="S010 Profilo"/>
    <s v="https://axe-mobile.deque.com/scan?userId=747da6b3-5f03-493b-bc9b-3a10276b7d6b&amp;packageName=com.android.chrome&amp;resultId=01987579-e0de-7322-81ff-e99e2a9f00ae"/>
    <s v="2 - Serious"/>
    <s v="APP INDABOX ANDROID - 11.2.5.3.1 Etichetta nel nome - S010 Profilo"/>
    <s v="APP INDABOX ANDROID - 11.2.5.3.1 Etichetta nel nome - S010 Profilo (#AAD1829)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logo"/>
    <s v="5155: https://axe-mobile.deque.com/scan?userId=747da6b3-5f03-493b-bc9b-3a10276b7d6b&amp;packageName=com.android.chrome&amp;resultId=01987579-e0de-7322-81ff-e99e2a9f00ae"/>
    <s v="5155: Assicurati che contentDescription o labelFor contengano l’etichetta visibile dell’elemento."/>
    <m/>
  </r>
  <r>
    <x v="53"/>
    <s v="S010 Profilo"/>
    <s v="AAD1830"/>
    <s v="(#AAD183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La Stampa Mettersi in proprio.txt"/>
    <s v="#42"/>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9-e0de-7322-81ff-e99e2a9f00ae"/>
    <s v="3 - Moderate"/>
    <s v="APP INDABOX ANDROID - 11.2.5.5.1 Dimensione dell'obiettivo (avanzato) - S010 Profilo"/>
    <s v="APP INDABOX ANDROID - 11.2.5.5.1 Dimensione dell'obiettivo (avanzato) - S010 Profilo (#AAD1830)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831"/>
    <s v="(#AAD1831)"/>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La Stampa Mettersi in proprio.txt"/>
    <s v="#42"/>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9-e0de-7322-81ff-e99e2a9f00ae"/>
    <s v="2 - Serious"/>
    <s v="APP INDABOX ANDROID - 11.2.5.8.1 Dimensione dell'obiettivo (minimo) - S010 Profilo"/>
    <s v="APP INDABOX ANDROID - 11.2.5.8.1 Dimensione dell'obiettivo (minimo) - S010 Profilo (#AAD1831)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32"/>
    <s v="(#AAD183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La Stampa Mettersi in proprio.txt"/>
    <s v="#42"/>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9-e0de-7322-81ff-e99e2a9f00ae"/>
    <s v="2 - Serious"/>
    <s v="APP INDABOX ANDROID - 11.2.5.3.1 Etichetta nel nome - S010 Profilo"/>
    <s v="APP INDABOX ANDROID - 11.2.5.3.1 Etichetta nel nome - S010 Profilo (#AAD1832)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9-e0de-7322-81ff-e99e2a9f00ae"/>
    <s v="5155: Assicurati che contentDescription o labelFor contengano l’etichetta visibile dell’elemento."/>
    <m/>
  </r>
  <r>
    <x v="51"/>
    <s v="S010 Profilo"/>
    <s v="AAD1833"/>
    <s v="(#AAD183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La Stampa Mettersi in proprio.txt"/>
    <s v="#42"/>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9-e0de-7322-81ff-e99e2a9f00ae"/>
    <s v="1 - Critical"/>
    <s v="APP INDABOX ANDROID - 11.1.3.2.1 Sequenza significativa - S010 Profilo"/>
    <s v="APP INDABOX ANDROID - 11.1.3.2.1 Sequenza significativa - S010 Profilo (#AAD1833)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9-e0de-7322-81ff-e99e2a9f00ae"/>
    <s v="5152: Rimuovi android:focusable=&quot;true&quot; dal testo statico non interattivo."/>
    <m/>
  </r>
  <r>
    <x v="53"/>
    <s v="S010 Profilo"/>
    <s v="AAD1834"/>
    <s v="(#AAD183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La Stampa Mettersi in proprio.txt"/>
    <s v="#42"/>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9-e0de-7322-81ff-e99e2a9f00ae"/>
    <s v="3 - Moderate"/>
    <s v="APP INDABOX ANDROID - 11.2.5.5.1 Dimensione dell'obiettivo (avanzato) - S010 Profilo"/>
    <s v="APP INDABOX ANDROID - 11.2.5.5.1 Dimensione dell'obiettivo (avanzato) - S010 Profilo (#AAD1834)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835"/>
    <s v="(#AAD183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La Stampa Mettersi in proprio.txt"/>
    <s v="#42"/>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9-e0de-7322-81ff-e99e2a9f00ae"/>
    <s v="2 - Serious"/>
    <s v="APP INDABOX ANDROID - 11.2.5.8.1 Dimensione dell'obiettivo (minimo) - S010 Profilo"/>
    <s v="APP INDABOX ANDROID - 11.2.5.8.1 Dimensione dell'obiettivo (minimo) - S010 Profilo (#AAD1835)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36"/>
    <s v="(#AAD183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La Stampa Mettersi in proprio.txt"/>
    <s v="#42"/>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9-e0de-7322-81ff-e99e2a9f00ae"/>
    <s v="2 - Serious"/>
    <s v="APP INDABOX ANDROID - 11.2.5.3.1 Etichetta nel nome - S010 Profilo"/>
    <s v="APP INDABOX ANDROID - 11.2.5.3.1 Etichetta nel nome - S010 Profilo (#AAD1836)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9-e0de-7322-81ff-e99e2a9f00ae"/>
    <s v="5155: Assicurati che contentDescription o labelFor contengano l’etichetta visibile dell’elemento."/>
    <m/>
  </r>
  <r>
    <x v="51"/>
    <s v="S010 Profilo"/>
    <s v="AAD1837"/>
    <s v="(#AAD183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La Stampa Mettersi in proprio.txt"/>
    <s v="#42"/>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9-e0de-7322-81ff-e99e2a9f00ae"/>
    <s v="1 - Critical"/>
    <s v="APP INDABOX ANDROID - 11.1.3.2.1 Sequenza significativa - S010 Profilo"/>
    <s v="APP INDABOX ANDROID - 11.1.3.2.1 Sequenza significativa - S010 Profilo (#AAD1837)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9-e0de-7322-81ff-e99e2a9f00ae"/>
    <s v="5152: Rimuovi android:focusable=&quot;true&quot; dal testo statico non interattivo."/>
    <m/>
  </r>
  <r>
    <x v="53"/>
    <s v="S010 Profilo"/>
    <s v="AAD1838"/>
    <s v="(#AAD183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La Stampa Mettersi in proprio.txt"/>
    <s v="#42"/>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9-e0de-7322-81ff-e99e2a9f00ae"/>
    <s v="3 - Moderate"/>
    <s v="APP INDABOX ANDROID - 11.2.5.5.1 Dimensione dell'obiettivo (avanzato) - S010 Profilo"/>
    <s v="APP INDABOX ANDROID - 11.2.5.5.1 Dimensione dell'obiettivo (avanzato) - S010 Profilo (#AAD1838)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839"/>
    <s v="(#AAD183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La Stampa Mettersi in proprio.txt"/>
    <s v="#42"/>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9-e0de-7322-81ff-e99e2a9f00ae"/>
    <s v="2 - Serious"/>
    <s v="APP INDABOX ANDROID - 11.2.5.8.1 Dimensione dell'obiettivo (minimo) - S010 Profilo"/>
    <s v="APP INDABOX ANDROID - 11.2.5.8.1 Dimensione dell'obiettivo (minimo) - S010 Profilo (#AAD1839)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40"/>
    <s v="(#AAD184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La Stampa Mettersi in proprio.txt"/>
    <s v="#42"/>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9-e0de-7322-81ff-e99e2a9f00ae"/>
    <s v="2 - Serious"/>
    <s v="APP INDABOX ANDROID - 11.2.5.3.1 Etichetta nel nome - S010 Profilo"/>
    <s v="APP INDABOX ANDROID - 11.2.5.3.1 Etichetta nel nome - S010 Profilo (#AAD1840)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9-e0de-7322-81ff-e99e2a9f00ae"/>
    <s v="5155: Assicurati che contentDescription o labelFor contengano l’etichetta visibile dell’elemento."/>
    <m/>
  </r>
  <r>
    <x v="51"/>
    <s v="S010 Profilo"/>
    <s v="AAD1841"/>
    <s v="(#AAD184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La Stampa Mettersi in proprio.txt"/>
    <s v="#42"/>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9-e0de-7322-81ff-e99e2a9f00ae"/>
    <s v="1 - Critical"/>
    <s v="APP INDABOX ANDROID - 11.1.3.2.1 Sequenza significativa - S010 Profilo"/>
    <s v="APP INDABOX ANDROID - 11.1.3.2.1 Sequenza significativa - S010 Profilo (#AAD1841)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9-e0de-7322-81ff-e99e2a9f00ae"/>
    <s v="5152: Rimuovi android:focusable=&quot;true&quot; dal testo statico non interattivo."/>
    <m/>
  </r>
  <r>
    <x v="53"/>
    <s v="S010 Profilo"/>
    <s v="AAD1842"/>
    <s v="(#AAD184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La Stampa Mettersi in proprio.txt"/>
    <s v="#42"/>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9-e0de-7322-81ff-e99e2a9f00ae"/>
    <s v="3 - Moderate"/>
    <s v="APP INDABOX ANDROID - 11.2.5.5.1 Dimensione dell'obiettivo (avanzato) - S010 Profilo"/>
    <s v="APP INDABOX ANDROID - 11.2.5.5.1 Dimensione dell'obiettivo (avanzato) - S010 Profilo (#AAD1842)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843"/>
    <s v="(#AAD184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La Stampa Mettersi in proprio.txt"/>
    <s v="#42"/>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9-e0de-7322-81ff-e99e2a9f00ae"/>
    <s v="2 - Serious"/>
    <s v="APP INDABOX ANDROID - 11.2.5.8.1 Dimensione dell'obiettivo (minimo) - S010 Profilo"/>
    <s v="APP INDABOX ANDROID - 11.2.5.8.1 Dimensione dell'obiettivo (minimo) - S010 Profilo (#AAD1843)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44"/>
    <s v="(#AAD184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La Stampa Mettersi in proprio.txt"/>
    <s v="#42"/>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9-e0de-7322-81ff-e99e2a9f00ae"/>
    <s v="2 - Serious"/>
    <s v="APP INDABOX ANDROID - 11.2.5.3.1 Etichetta nel nome - S010 Profilo"/>
    <s v="APP INDABOX ANDROID - 11.2.5.3.1 Etichetta nel nome - S010 Profilo (#AAD1844)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9-e0de-7322-81ff-e99e2a9f00ae"/>
    <s v="5155: Assicurati che contentDescription o labelFor contengano l’etichetta visibile dell’elemento."/>
    <m/>
  </r>
  <r>
    <x v="51"/>
    <s v="S010 Profilo"/>
    <s v="AAD1845"/>
    <s v="(#AAD184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La Stampa Mettersi in proprio.txt"/>
    <s v="#42"/>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9-e0de-7322-81ff-e99e2a9f00ae"/>
    <s v="1 - Critical"/>
    <s v="APP INDABOX ANDROID - 11.1.3.2.1 Sequenza significativa - S010 Profilo"/>
    <s v="APP INDABOX ANDROID - 11.1.3.2.1 Sequenza significativa - S010 Profilo (#AAD1845)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9-e0de-7322-81ff-e99e2a9f00ae"/>
    <s v="5152: Rimuovi android:focusable=&quot;true&quot; dal testo statico non interattivo."/>
    <m/>
  </r>
  <r>
    <x v="53"/>
    <s v="S010 Profilo"/>
    <s v="AAD1846"/>
    <s v="(#AAD184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La Stampa Mettersi in proprio.txt"/>
    <s v="#42"/>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9-e0de-7322-81ff-e99e2a9f00ae"/>
    <s v="3 - Moderate"/>
    <s v="APP INDABOX ANDROID - 11.2.5.5.1 Dimensione dell'obiettivo (avanzato) - S010 Profilo"/>
    <s v="APP INDABOX ANDROID - 11.2.5.5.1 Dimensione dell'obiettivo (avanzato) - S010 Profilo (#AAD1846)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847"/>
    <s v="(#AAD184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La Stampa Mettersi in proprio.txt"/>
    <s v="#42"/>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9-e0de-7322-81ff-e99e2a9f00ae"/>
    <s v="2 - Serious"/>
    <s v="APP INDABOX ANDROID - 11.2.5.8.1 Dimensione dell'obiettivo (minimo) - S010 Profilo"/>
    <s v="APP INDABOX ANDROID - 11.2.5.8.1 Dimensione dell'obiettivo (minimo) - S010 Profilo (#AAD1847)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48"/>
    <s v="(#AAD184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La Stampa Mettersi in proprio.txt"/>
    <s v="#42"/>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9-e0de-7322-81ff-e99e2a9f00ae"/>
    <s v="2 - Serious"/>
    <s v="APP INDABOX ANDROID - 11.2.5.3.1 Etichetta nel nome - S010 Profilo"/>
    <s v="APP INDABOX ANDROID - 11.2.5.3.1 Etichetta nel nome - S010 Profilo (#AAD1848)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9-e0de-7322-81ff-e99e2a9f00ae"/>
    <s v="5155: Assicurati che contentDescription o labelFor contengano l’etichetta visibile dell’elemento."/>
    <m/>
  </r>
  <r>
    <x v="51"/>
    <s v="S010 Profilo"/>
    <s v="AAD1849"/>
    <s v="(#AAD184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La Stampa Mettersi in proprio.txt"/>
    <s v="#42"/>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9-e0de-7322-81ff-e99e2a9f00ae"/>
    <s v="1 - Critical"/>
    <s v="APP INDABOX ANDROID - 11.1.3.2.1 Sequenza significativa - S010 Profilo"/>
    <s v="APP INDABOX ANDROID - 11.1.3.2.1 Sequenza significativa - S010 Profilo (#AAD1849)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9-e0de-7322-81ff-e99e2a9f00ae"/>
    <s v="5152: Rimuovi android:focusable=&quot;true&quot; dal testo statico non interattivo."/>
    <m/>
  </r>
  <r>
    <x v="53"/>
    <s v="S010 Profilo"/>
    <s v="AAD1850"/>
    <s v="(#AAD185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La Stampa Mettersi in proprio.txt"/>
    <s v="#42"/>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9-e0de-7322-81ff-e99e2a9f00ae"/>
    <s v="3 - Moderate"/>
    <s v="APP INDABOX ANDROID - 11.2.5.5.1 Dimensione dell'obiettivo (avanzato) - S010 Profilo"/>
    <s v="APP INDABOX ANDROID - 11.2.5.5.1 Dimensione dell'obiettivo (avanzato) - S010 Profilo (#AAD1850)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851"/>
    <s v="(#AAD1851)"/>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La Stampa Mettersi in proprio.txt"/>
    <s v="#42"/>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9-e0de-7322-81ff-e99e2a9f00ae"/>
    <s v="2 - Serious"/>
    <s v="APP INDABOX ANDROID - 11.2.5.8.1 Dimensione dell'obiettivo (minimo) - S010 Profilo"/>
    <s v="APP INDABOX ANDROID - 11.2.5.8.1 Dimensione dell'obiettivo (minimo) - S010 Profilo (#AAD1851)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52"/>
    <s v="(#AAD185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La Stampa Mettersi in proprio.txt"/>
    <s v="#42"/>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9-e0de-7322-81ff-e99e2a9f00ae"/>
    <s v="2 - Serious"/>
    <s v="APP INDABOX ANDROID - 11.2.5.3.1 Etichetta nel nome - S010 Profilo"/>
    <s v="APP INDABOX ANDROID - 11.2.5.3.1 Etichetta nel nome - S010 Profilo (#AAD1852)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9-e0de-7322-81ff-e99e2a9f00ae"/>
    <s v="5155: Assicurati che contentDescription o labelFor contengano l’etichetta visibile dell’elemento."/>
    <m/>
  </r>
  <r>
    <x v="51"/>
    <s v="S010 Profilo"/>
    <s v="AAD1853"/>
    <s v="(#AAD185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La Stampa Mettersi in proprio.txt"/>
    <s v="#42"/>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9-e0de-7322-81ff-e99e2a9f00ae"/>
    <s v="1 - Critical"/>
    <s v="APP INDABOX ANDROID - 11.1.3.2.1 Sequenza significativa - S010 Profilo"/>
    <s v="APP INDABOX ANDROID - 11.1.3.2.1 Sequenza significativa - S010 Profilo (#AAD1853)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9-e0de-7322-81ff-e99e2a9f00ae"/>
    <s v="5152: Rimuovi android:focusable=&quot;true&quot; dal testo statico non interattivo."/>
    <m/>
  </r>
  <r>
    <x v="51"/>
    <s v="S010 Profilo"/>
    <s v="AAD1854"/>
    <s v="(#AAD185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La Stampa Mettersi in proprio.txt"/>
    <s v="#42"/>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9-e0de-7322-81ff-e99e2a9f00ae"/>
    <s v="1 - Critical"/>
    <s v="APP INDABOX ANDROID - 11.1.3.2.1 Sequenza significativa - S010 Profilo"/>
    <s v="APP INDABOX ANDROID - 11.1.3.2.1 Sequenza significativa - S010 Profilo (#AAD1854)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9-e0de-7322-81ff-e99e2a9f00ae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9-e0de-7322-81ff-e99e2a9f00ae"/>
    <s v="5152: Rimuovi android:focusable=&quot;true&quot; dal testo statico non interattivo."/>
    <m/>
  </r>
  <r>
    <x v="49"/>
    <s v="S010 Profilo"/>
    <s v="AAD1855"/>
    <s v="(#AAD1855)"/>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ubblico Rassegna stampa.txt"/>
    <s v="#43"/>
    <s v="Axe DevTools Mobile"/>
    <m/>
    <s v="https://docs.deque.com/devtools-mobile/2024.2.14/en/android-screen-orientation#how-to-fix"/>
    <s v="Rimuovi android:screenOrientation=&quot;portrait&quot; per supportare sia landscape che portrait, salvo che non sia un requisito."/>
    <n v="1254"/>
    <s v="S010 Profilo"/>
    <s v="https://axe-mobile.deque.com/scan?userId=747da6b3-5f03-493b-bc9b-3a10276b7d6b&amp;packageName=com.android.chrome&amp;resultId=01987577-95c2-778a-9d9d-4633938aa3ad"/>
    <s v="2 - Serious"/>
    <s v="APP INDABOX ANDROID - 11.1.3.4.1 Orientamento - S010 Profilo"/>
    <s v="APP INDABOX ANDROID - 11.1.3.4.1 Orientamento - S010 Profilo (#AAD1855)_x000a_S010 Profilo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screenOrientation=&quot;portrait&quot; per supportare sia landscape che portrait, salvo che non sia un requisito._x000a__x000a_File di log (occorrenze rilevate: 5): https://posteitaliane.sharepoint.com/:x:/r/teams/ACCESSIBILITRISULTATIVERIFICHETECNICHE/Shared%20Documents/TGPOSTE_APP/TGPOSTE_APP/LOG/Log.xlsx?d=w630300a71bd74143a1658fe5ab688bc4&amp;csf=1&amp;web=1&amp;e=Y9XHGL_x000a__x000a_Link al dettaglio requisito WCAG: "/>
    <m/>
    <m/>
    <m/>
    <m/>
    <x v="35"/>
    <m/>
    <m/>
    <s v="5153"/>
    <s v="5153: Le visualizzazioni devono essere conformi all'orientamento di visualizzazione preferito dall'utente. [Per saperne di più] (https://docs.deque.com/devtools-mobile/2024.2.14/en/android-screen-orientation)"/>
    <s v="5153: -  con selettore: No ID Available"/>
    <s v="5153: https://axe-mobile.deque.com/scan?userId=747da6b3-5f03-493b-bc9b-3a10276b7d6b&amp;packageName=com.android.chrome&amp;resultId=01987577-95c2-778a-9d9d-4633938aa3ad"/>
    <s v="5153: Rimuovi android:screenOrientation=&quot;portrait&quot; per supportare sia landscape che portrait, salvo che non sia un requisito."/>
    <m/>
  </r>
  <r>
    <x v="50"/>
    <s v="S010 Profilo"/>
    <s v="AAD1856"/>
    <s v="(#AAD1856)"/>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ubblico Rassegna stampa.txt"/>
    <s v="#43"/>
    <s v="Axe DevTools Mobile"/>
    <m/>
    <s v="https://docs.deque.com/devtools-mobile/2024.2.14/en/android-label-in-name#how-to-fix"/>
    <s v="Assicurati che contentDescription o labelFor contengano l’etichetta visibile dell’elemento."/>
    <n v="42"/>
    <s v="S010 Profilo"/>
    <s v="https://axe-mobile.deque.com/scan?userId=747da6b3-5f03-493b-bc9b-3a10276b7d6b&amp;packageName=com.android.chrome&amp;resultId=01987577-95c2-778a-9d9d-4633938aa3ad"/>
    <s v="2 - Serious"/>
    <s v="APP INDABOX ANDROID - 11.2.5.3.1 Etichetta nel nome - S010 Profilo"/>
    <s v="APP INDABOX ANDROID - 11.2.5.3.1 Etichetta nel nome - S010 Profilo (#AAD1856)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logo"/>
    <s v="5155: https://axe-mobile.deque.com/scan?userId=747da6b3-5f03-493b-bc9b-3a10276b7d6b&amp;packageName=com.android.chrome&amp;resultId=01987577-95c2-778a-9d9d-4633938aa3ad"/>
    <s v="5155: Assicurati che contentDescription o labelFor contengano l’etichetta visibile dell’elemento."/>
    <m/>
  </r>
  <r>
    <x v="53"/>
    <s v="S010 Profilo"/>
    <s v="AAD1857"/>
    <s v="(#AAD185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assegna stampa.txt"/>
    <s v="#43"/>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7-95c2-778a-9d9d-4633938aa3ad"/>
    <s v="3 - Moderate"/>
    <s v="APP INDABOX ANDROID - 11.2.5.5.1 Dimensione dell'obiettivo (avanzato) - S010 Profilo"/>
    <s v="APP INDABOX ANDROID - 11.2.5.5.1 Dimensione dell'obiettivo (avanzato) - S010 Profilo (#AAD1857)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858"/>
    <s v="(#AAD185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assegna stampa.txt"/>
    <s v="#43"/>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7-95c2-778a-9d9d-4633938aa3ad"/>
    <s v="2 - Serious"/>
    <s v="APP INDABOX ANDROID - 11.2.5.8.1 Dimensione dell'obiettivo (minimo) - S010 Profilo"/>
    <s v="APP INDABOX ANDROID - 11.2.5.8.1 Dimensione dell'obiettivo (minimo) - S010 Profilo (#AAD1858)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59"/>
    <s v="(#AAD185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assegna stampa.txt"/>
    <s v="#43"/>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7-95c2-778a-9d9d-4633938aa3ad"/>
    <s v="2 - Serious"/>
    <s v="APP INDABOX ANDROID - 11.2.5.3.1 Etichetta nel nome - S010 Profilo"/>
    <s v="APP INDABOX ANDROID - 11.2.5.3.1 Etichetta nel nome - S010 Profilo (#AAD1859)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7-95c2-778a-9d9d-4633938aa3ad"/>
    <s v="5155: Assicurati che contentDescription o labelFor contengano l’etichetta visibile dell’elemento."/>
    <m/>
  </r>
  <r>
    <x v="51"/>
    <s v="S010 Profilo"/>
    <s v="AAD1860"/>
    <s v="(#AAD186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60)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3"/>
    <s v="S010 Profilo"/>
    <s v="AAD1861"/>
    <s v="(#AAD186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assegna stampa.txt"/>
    <s v="#43"/>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7-95c2-778a-9d9d-4633938aa3ad"/>
    <s v="3 - Moderate"/>
    <s v="APP INDABOX ANDROID - 11.2.5.5.1 Dimensione dell'obiettivo (avanzato) - S010 Profilo"/>
    <s v="APP INDABOX ANDROID - 11.2.5.5.1 Dimensione dell'obiettivo (avanzato) - S010 Profilo (#AAD1861)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862"/>
    <s v="(#AAD1862)"/>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assegna stampa.txt"/>
    <s v="#43"/>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7-95c2-778a-9d9d-4633938aa3ad"/>
    <s v="2 - Serious"/>
    <s v="APP INDABOX ANDROID - 11.2.5.8.1 Dimensione dell'obiettivo (minimo) - S010 Profilo"/>
    <s v="APP INDABOX ANDROID - 11.2.5.8.1 Dimensione dell'obiettivo (minimo) - S010 Profilo (#AAD1862)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63"/>
    <s v="(#AAD186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assegna stampa.txt"/>
    <s v="#43"/>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7-95c2-778a-9d9d-4633938aa3ad"/>
    <s v="2 - Serious"/>
    <s v="APP INDABOX ANDROID - 11.2.5.3.1 Etichetta nel nome - S010 Profilo"/>
    <s v="APP INDABOX ANDROID - 11.2.5.3.1 Etichetta nel nome - S010 Profilo (#AAD1863)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7-95c2-778a-9d9d-4633938aa3ad"/>
    <s v="5155: Assicurati che contentDescription o labelFor contengano l’etichetta visibile dell’elemento."/>
    <m/>
  </r>
  <r>
    <x v="51"/>
    <s v="S010 Profilo"/>
    <s v="AAD1864"/>
    <s v="(#AAD186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64)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3"/>
    <s v="S010 Profilo"/>
    <s v="AAD1865"/>
    <s v="(#AAD186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assegna stampa.txt"/>
    <s v="#43"/>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7-95c2-778a-9d9d-4633938aa3ad"/>
    <s v="3 - Moderate"/>
    <s v="APP INDABOX ANDROID - 11.2.5.5.1 Dimensione dell'obiettivo (avanzato) - S010 Profilo"/>
    <s v="APP INDABOX ANDROID - 11.2.5.5.1 Dimensione dell'obiettivo (avanzato) - S010 Profilo (#AAD1865)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866"/>
    <s v="(#AAD186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assegna stampa.txt"/>
    <s v="#43"/>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7-95c2-778a-9d9d-4633938aa3ad"/>
    <s v="2 - Serious"/>
    <s v="APP INDABOX ANDROID - 11.2.5.8.1 Dimensione dell'obiettivo (minimo) - S010 Profilo"/>
    <s v="APP INDABOX ANDROID - 11.2.5.8.1 Dimensione dell'obiettivo (minimo) - S010 Profilo (#AAD1866)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67"/>
    <s v="(#AAD186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assegna stampa.txt"/>
    <s v="#43"/>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7-95c2-778a-9d9d-4633938aa3ad"/>
    <s v="2 - Serious"/>
    <s v="APP INDABOX ANDROID - 11.2.5.3.1 Etichetta nel nome - S010 Profilo"/>
    <s v="APP INDABOX ANDROID - 11.2.5.3.1 Etichetta nel nome - S010 Profilo (#AAD1867)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7-95c2-778a-9d9d-4633938aa3ad"/>
    <s v="5155: Assicurati che contentDescription o labelFor contengano l’etichetta visibile dell’elemento."/>
    <m/>
  </r>
  <r>
    <x v="51"/>
    <s v="S010 Profilo"/>
    <s v="AAD1868"/>
    <s v="(#AAD186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68)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3"/>
    <s v="S010 Profilo"/>
    <s v="AAD1869"/>
    <s v="(#AAD186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assegna stampa.txt"/>
    <s v="#43"/>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7-95c2-778a-9d9d-4633938aa3ad"/>
    <s v="3 - Moderate"/>
    <s v="APP INDABOX ANDROID - 11.2.5.5.1 Dimensione dell'obiettivo (avanzato) - S010 Profilo"/>
    <s v="APP INDABOX ANDROID - 11.2.5.5.1 Dimensione dell'obiettivo (avanzato) - S010 Profilo (#AAD1869)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870"/>
    <s v="(#AAD187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assegna stampa.txt"/>
    <s v="#43"/>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7-95c2-778a-9d9d-4633938aa3ad"/>
    <s v="2 - Serious"/>
    <s v="APP INDABOX ANDROID - 11.2.5.8.1 Dimensione dell'obiettivo (minimo) - S010 Profilo"/>
    <s v="APP INDABOX ANDROID - 11.2.5.8.1 Dimensione dell'obiettivo (minimo) - S010 Profilo (#AAD1870)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71"/>
    <s v="(#AAD187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assegna stampa.txt"/>
    <s v="#43"/>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7-95c2-778a-9d9d-4633938aa3ad"/>
    <s v="2 - Serious"/>
    <s v="APP INDABOX ANDROID - 11.2.5.3.1 Etichetta nel nome - S010 Profilo"/>
    <s v="APP INDABOX ANDROID - 11.2.5.3.1 Etichetta nel nome - S010 Profilo (#AAD1871)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7-95c2-778a-9d9d-4633938aa3ad"/>
    <s v="5155: Assicurati che contentDescription o labelFor contengano l’etichetta visibile dell’elemento."/>
    <m/>
  </r>
  <r>
    <x v="51"/>
    <s v="S010 Profilo"/>
    <s v="AAD1872"/>
    <s v="(#AAD187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72)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3"/>
    <s v="S010 Profilo"/>
    <s v="AAD1873"/>
    <s v="(#AAD187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assegna stampa.txt"/>
    <s v="#43"/>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7-95c2-778a-9d9d-4633938aa3ad"/>
    <s v="3 - Moderate"/>
    <s v="APP INDABOX ANDROID - 11.2.5.5.1 Dimensione dell'obiettivo (avanzato) - S010 Profilo"/>
    <s v="APP INDABOX ANDROID - 11.2.5.5.1 Dimensione dell'obiettivo (avanzato) - S010 Profilo (#AAD1873)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874"/>
    <s v="(#AAD187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assegna stampa.txt"/>
    <s v="#43"/>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7-95c2-778a-9d9d-4633938aa3ad"/>
    <s v="2 - Serious"/>
    <s v="APP INDABOX ANDROID - 11.2.5.8.1 Dimensione dell'obiettivo (minimo) - S010 Profilo"/>
    <s v="APP INDABOX ANDROID - 11.2.5.8.1 Dimensione dell'obiettivo (minimo) - S010 Profilo (#AAD1874)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75"/>
    <s v="(#AAD187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assegna stampa.txt"/>
    <s v="#43"/>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7-95c2-778a-9d9d-4633938aa3ad"/>
    <s v="2 - Serious"/>
    <s v="APP INDABOX ANDROID - 11.2.5.3.1 Etichetta nel nome - S010 Profilo"/>
    <s v="APP INDABOX ANDROID - 11.2.5.3.1 Etichetta nel nome - S010 Profilo (#AAD1875)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7-95c2-778a-9d9d-4633938aa3ad"/>
    <s v="5155: Assicurati che contentDescription o labelFor contengano l’etichetta visibile dell’elemento."/>
    <m/>
  </r>
  <r>
    <x v="51"/>
    <s v="S010 Profilo"/>
    <s v="AAD1876"/>
    <s v="(#AAD187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76)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3"/>
    <s v="S010 Profilo"/>
    <s v="AAD1877"/>
    <s v="(#AAD187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assegna stampa.txt"/>
    <s v="#43"/>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7-95c2-778a-9d9d-4633938aa3ad"/>
    <s v="3 - Moderate"/>
    <s v="APP INDABOX ANDROID - 11.2.5.5.1 Dimensione dell'obiettivo (avanzato) - S010 Profilo"/>
    <s v="APP INDABOX ANDROID - 11.2.5.5.1 Dimensione dell'obiettivo (avanzato) - S010 Profilo (#AAD1877)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878"/>
    <s v="(#AAD187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assegna stampa.txt"/>
    <s v="#43"/>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7-95c2-778a-9d9d-4633938aa3ad"/>
    <s v="2 - Serious"/>
    <s v="APP INDABOX ANDROID - 11.2.5.8.1 Dimensione dell'obiettivo (minimo) - S010 Profilo"/>
    <s v="APP INDABOX ANDROID - 11.2.5.8.1 Dimensione dell'obiettivo (minimo) - S010 Profilo (#AAD1878)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79"/>
    <s v="(#AAD187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assegna stampa.txt"/>
    <s v="#43"/>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7-95c2-778a-9d9d-4633938aa3ad"/>
    <s v="2 - Serious"/>
    <s v="APP INDABOX ANDROID - 11.2.5.3.1 Etichetta nel nome - S010 Profilo"/>
    <s v="APP INDABOX ANDROID - 11.2.5.3.1 Etichetta nel nome - S010 Profilo (#AAD1879)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7-95c2-778a-9d9d-4633938aa3ad"/>
    <s v="5155: Assicurati che contentDescription o labelFor contengano l’etichetta visibile dell’elemento."/>
    <m/>
  </r>
  <r>
    <x v="51"/>
    <s v="S010 Profilo"/>
    <s v="AAD1880"/>
    <s v="(#AAD188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80)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1"/>
    <s v="S010 Profilo"/>
    <s v="AAD1881"/>
    <s v="(#AAD188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81)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3"/>
    <s v="S010 Profilo"/>
    <s v="AAD1882"/>
    <s v="(#AAD188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assegna stampa.txt"/>
    <s v="#43"/>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7-95c2-778a-9d9d-4633938aa3ad"/>
    <s v="3 - Moderate"/>
    <s v="APP INDABOX ANDROID - 11.2.5.5.1 Dimensione dell'obiettivo (avanzato) - S010 Profilo"/>
    <s v="APP INDABOX ANDROID - 11.2.5.5.1 Dimensione dell'obiettivo (avanzato) - S010 Profilo (#AAD1882)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7"/>
    <s v="S010 Profilo"/>
    <s v="AAD1883"/>
    <s v="(#AAD188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assegna stampa.txt"/>
    <s v="#43"/>
    <s v="Axe DevTools Mobile"/>
    <m/>
    <s v="https://docs.deque.com/devtools-mobile/2024.9.18/en/android-touch-target-spacing#how-to-fix"/>
    <s v="Aggiungi margini o padding di almeno 8dp tra elementi interattivi adiacenti."/>
    <n v="1254"/>
    <s v="S010 Profilo"/>
    <s v="https://axe-mobile.deque.com/scan?userId=747da6b3-5f03-493b-bc9b-3a10276b7d6b&amp;packageName=com.android.chrome&amp;resultId=01987577-95c2-778a-9d9d-4633938aa3ad"/>
    <s v="2 - Serious"/>
    <s v="APP INDABOX ANDROID - 11.2.5.8.1 Dimensione dell'obiettivo (minimo) - S010 Profilo"/>
    <s v="APP INDABOX ANDROID - 11.2.5.8.1 Dimensione dell'obiettivo (minimo) - S010 Profilo (#AAD1883)_x000a_S010 Profilo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ggiungi margini o padding di almeno 8dp tra elementi interattivi adiacenti._x000a__x000a_File di log (occorrenze rilevate: 62):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84"/>
    <s v="(#AAD188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assegna stampa.txt"/>
    <s v="#43"/>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7-95c2-778a-9d9d-4633938aa3ad"/>
    <s v="2 - Serious"/>
    <s v="APP INDABOX ANDROID - 11.2.5.3.1 Etichetta nel nome - S010 Profilo"/>
    <s v="APP INDABOX ANDROID - 11.2.5.3.1 Etichetta nel nome - S010 Profilo (#AAD1884)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7-95c2-778a-9d9d-4633938aa3ad"/>
    <s v="5155: Assicurati che contentDescription o labelFor contengano l’etichetta visibile dell’elemento."/>
    <m/>
  </r>
  <r>
    <x v="51"/>
    <s v="S010 Profilo"/>
    <s v="AAD1885"/>
    <s v="(#AAD188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85)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3"/>
    <s v="S010 Profilo"/>
    <s v="AAD1886"/>
    <s v="(#AAD188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assegna stampa.txt"/>
    <s v="#43"/>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7-95c2-778a-9d9d-4633938aa3ad"/>
    <s v="3 - Moderate"/>
    <s v="APP INDABOX ANDROID - 11.2.5.5.1 Dimensione dell'obiettivo (avanzato) - S010 Profilo"/>
    <s v="APP INDABOX ANDROID - 11.2.5.5.1 Dimensione dell'obiettivo (avanzato) - S010 Profilo (#AAD1886)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87"/>
    <s v="(#AAD188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assegna stampa.txt"/>
    <s v="#43"/>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7-95c2-778a-9d9d-4633938aa3ad"/>
    <s v="2 - Serious"/>
    <s v="APP INDABOX ANDROID - 11.2.5.3.1 Etichetta nel nome - S010 Profilo"/>
    <s v="APP INDABOX ANDROID - 11.2.5.3.1 Etichetta nel nome - S010 Profilo (#AAD1887)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7-95c2-778a-9d9d-4633938aa3ad"/>
    <s v="5155: Assicurati che contentDescription o labelFor contengano l’etichetta visibile dell’elemento."/>
    <m/>
  </r>
  <r>
    <x v="51"/>
    <s v="S010 Profilo"/>
    <s v="AAD1888"/>
    <s v="(#AAD188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88)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0"/>
    <s v="S010 Profilo"/>
    <s v="AAD1889"/>
    <s v="(#AAD188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assegna stampa.txt"/>
    <s v="#43"/>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7-95c2-778a-9d9d-4633938aa3ad"/>
    <s v="2 - Serious"/>
    <s v="APP INDABOX ANDROID - 11.2.5.3.1 Etichetta nel nome - S010 Profilo"/>
    <s v="APP INDABOX ANDROID - 11.2.5.3.1 Etichetta nel nome - S010 Profilo (#AAD1889)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7-95c2-778a-9d9d-4633938aa3ad"/>
    <s v="5155: Assicurati che contentDescription o labelFor contengano l’etichetta visibile dell’elemento."/>
    <m/>
  </r>
  <r>
    <x v="51"/>
    <s v="S010 Profilo"/>
    <s v="AAD1890"/>
    <s v="(#AAD189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90)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3"/>
    <s v="S010 Profilo"/>
    <s v="AAD1891"/>
    <s v="(#AAD189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assegna stampa.txt"/>
    <s v="#43"/>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7-95c2-778a-9d9d-4633938aa3ad"/>
    <s v="3 - Moderate"/>
    <s v="APP INDABOX ANDROID - 11.2.5.5.1 Dimensione dell'obiettivo (avanzato) - S010 Profilo"/>
    <s v="APP INDABOX ANDROID - 11.2.5.5.1 Dimensione dell'obiettivo (avanzato) - S010 Profilo (#AAD1891)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92"/>
    <s v="(#AAD189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assegna stampa.txt"/>
    <s v="#43"/>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7-95c2-778a-9d9d-4633938aa3ad"/>
    <s v="2 - Serious"/>
    <s v="APP INDABOX ANDROID - 11.2.5.3.1 Etichetta nel nome - S010 Profilo"/>
    <s v="APP INDABOX ANDROID - 11.2.5.3.1 Etichetta nel nome - S010 Profilo (#AAD1892)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7-95c2-778a-9d9d-4633938aa3ad"/>
    <s v="5155: Assicurati che contentDescription o labelFor contengano l’etichetta visibile dell’elemento."/>
    <m/>
  </r>
  <r>
    <x v="51"/>
    <s v="S010 Profilo"/>
    <s v="AAD1893"/>
    <s v="(#AAD1893)"/>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93)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1"/>
    <s v="S010 Profilo"/>
    <s v="AAD1894"/>
    <s v="(#AAD189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94)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0"/>
    <s v="S010 Profilo"/>
    <s v="AAD1895"/>
    <s v="(#AAD189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assegna stampa.txt"/>
    <s v="#43"/>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7-95c2-778a-9d9d-4633938aa3ad"/>
    <s v="2 - Serious"/>
    <s v="APP INDABOX ANDROID - 11.2.5.3.1 Etichetta nel nome - S010 Profilo"/>
    <s v="APP INDABOX ANDROID - 11.2.5.3.1 Etichetta nel nome - S010 Profilo (#AAD1895)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7-95c2-778a-9d9d-4633938aa3ad"/>
    <s v="5155: Assicurati che contentDescription o labelFor contengano l’etichetta visibile dell’elemento."/>
    <m/>
  </r>
  <r>
    <x v="51"/>
    <s v="S010 Profilo"/>
    <s v="AAD1896"/>
    <s v="(#AAD189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96)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3"/>
    <s v="S010 Profilo"/>
    <s v="AAD1897"/>
    <s v="(#AAD189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assegna stampa.txt"/>
    <s v="#43"/>
    <s v="Axe DevTools Mobile"/>
    <m/>
    <s v="https://docs.deque.com/devtools-mobile/2024.2.14/en/android-touch-target-size#how-to-fix"/>
    <s v="Estendi il padding o usa un contenitore cliccabile più grande per rispettare la dimensione minima."/>
    <n v="1254"/>
    <s v="S010 Profilo"/>
    <s v="https://axe-mobile.deque.com/scan?userId=747da6b3-5f03-493b-bc9b-3a10276b7d6b&amp;packageName=com.android.chrome&amp;resultId=01987577-95c2-778a-9d9d-4633938aa3ad"/>
    <s v="3 - Moderate"/>
    <s v="APP INDABOX ANDROID - 11.2.5.5.1 Dimensione dell'obiettivo (avanzato) - S010 Profilo"/>
    <s v="APP INDABOX ANDROID - 11.2.5.5.1 Dimensione dell'obiettivo (avanzato) - S010 Profilo (#AAD1897)_x000a_S010 Profilo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Estendi il padding o usa un contenitore cliccabile più grande per rispettare la dimensione minima._x000a__x000a_File di log (occorrenze rilevate: 3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50"/>
    <s v="S010 Profilo"/>
    <s v="AAD1898"/>
    <s v="(#AAD189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assegna stampa.txt"/>
    <s v="#43"/>
    <s v="Axe DevTools Mobile"/>
    <m/>
    <s v="https://docs.deque.com/devtools-mobile/2024.2.14/en/android-label-in-name#how-to-fix"/>
    <s v="Assicurati che contentDescription o labelFor contengano l’etichetta visibile dell’elemento."/>
    <n v="1254"/>
    <s v="S010 Profilo"/>
    <s v="https://axe-mobile.deque.com/scan?userId=747da6b3-5f03-493b-bc9b-3a10276b7d6b&amp;packageName=com.android.chrome&amp;resultId=01987577-95c2-778a-9d9d-4633938aa3ad"/>
    <s v="2 - Serious"/>
    <s v="APP INDABOX ANDROID - 11.2.5.3.1 Etichetta nel nome - S010 Profilo"/>
    <s v="APP INDABOX ANDROID - 11.2.5.3.1 Etichetta nel nome - S010 Profilo (#AAD1898)_x000a_S010 Profilo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Assicurati che contentDescription o labelFor contengano l’etichetta visibile dell’elemento._x000a__x000a_File di log (occorrenze rilevate: 48): https://posteitaliane.sharepoint.com/:x:/r/teams/ACCESSIBILITRISULTATIVERIFICHETECNICHE/Shared%20Documents/TGPOSTE_APP/TGPOSTE_APP/LOG/Log.xlsx?d=w630300a71bd74143a1658fe5ab688bc4&amp;csf=1&amp;web=1&amp;e=Y9XHGL_x000a__x000a_Link al dettaglio requisito WCAG: "/>
    <m/>
    <m/>
    <m/>
    <m/>
    <x v="36"/>
    <m/>
    <m/>
    <s v="5155"/>
    <s v="5155: Una vista focalizzabile accessibile deve garantire che il nome sia incluso nell'etichetta visibile. [Per saperne di più] (https://docs.deque.com/devtools-mobile/2024.2.14/en/android-label-in-name)"/>
    <s v="5155: -  con selettore: No ID Available"/>
    <s v="5155: https://axe-mobile.deque.com/scan?userId=747da6b3-5f03-493b-bc9b-3a10276b7d6b&amp;packageName=com.android.chrome&amp;resultId=01987577-95c2-778a-9d9d-4633938aa3ad"/>
    <s v="5155: Assicurati che contentDescription o labelFor contengano l’etichetta visibile dell’elemento."/>
    <m/>
  </r>
  <r>
    <x v="51"/>
    <s v="S010 Profilo"/>
    <s v="AAD1899"/>
    <s v="(#AAD189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899)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1"/>
    <s v="S010 Profilo"/>
    <s v="AAD1900"/>
    <s v="(#AAD190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900)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51"/>
    <s v="S010 Profilo"/>
    <s v="AAD1901"/>
    <s v="(#AAD190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assegna stampa.txt"/>
    <s v="#43"/>
    <s v="Axe DevTools Mobile"/>
    <m/>
    <s v="https://docs.deque.com/devtools-mobile/2024.2.14/en/android-focusable-text#how-to-fix"/>
    <s v="Rimuovi android:focusable=&quot;true&quot; dal testo statico non interattivo."/>
    <n v="1254"/>
    <s v="S010 Profilo"/>
    <s v="https://axe-mobile.deque.com/scan?userId=747da6b3-5f03-493b-bc9b-3a10276b7d6b&amp;packageName=com.android.chrome&amp;resultId=01987577-95c2-778a-9d9d-4633938aa3ad"/>
    <s v="1 - Critical"/>
    <s v="APP INDABOX ANDROID - 11.1.3.2.1 Sequenza significativa - S010 Profilo"/>
    <s v="APP INDABOX ANDROID - 11.1.3.2.1 Sequenza significativa - S010 Profilo (#AAD1901)_x000a_S010 Profilo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577-95c2-778a-9d9d-4633938aa3ad_x000a__x000a_Possibile metodologia risolutiva:_x000a_Rimuovi android:focusable=&quot;true&quot; dal testo statico non interattivo._x000a__x000a_File di log (occorrenze rilevate: 67): https://posteitaliane.sharepoint.com/:x:/r/teams/ACCESSIBILITRISULTATIVERIFICHETECNICHE/Shared%20Documents/TGPOSTE_APP/TGPOSTE_APP/LOG/Log.xlsx?d=w630300a71bd74143a1658fe5ab688bc4&amp;csf=1&amp;web=1&amp;e=Y9XHGL_x000a__x000a_Link al dettaglio requisito WCAG: "/>
    <m/>
    <m/>
    <m/>
    <m/>
    <x v="37"/>
    <m/>
    <m/>
    <s v="5152"/>
    <s v="5152: Le visualizzazioni contenenti testo devono essere attivabili per le tecnologie per l'accesso facilitato, ad esempio TalkBack. [Per saperne di più] (https://docs.deque.com/devtools-mobile/2024.2.14/en/android-focusable-text)"/>
    <s v="5152: -  con selettore: No ID Available"/>
    <s v="5152: https://axe-mobile.deque.com/scan?userId=747da6b3-5f03-493b-bc9b-3a10276b7d6b&amp;packageName=com.android.chrome&amp;resultId=01987577-95c2-778a-9d9d-4633938aa3ad"/>
    <s v="5152: Rimuovi android:focusable=&quot;true&quot; dal testo statico non interattivo."/>
    <m/>
  </r>
  <r>
    <x v="18"/>
    <s v="S002 Registrazione"/>
    <s v="AAD1902"/>
    <s v="(#AAD1902)"/>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ubblico Registrati subito.txt"/>
    <s v="#44"/>
    <s v="Axe DevTools Mobile"/>
    <m/>
    <s v="https://docs.deque.com/devtools-mobile/2024.2.14/en/android-screen-orientation#how-to-fix"/>
    <s v="Rimuovi android:screenOrientation=&quot;portrait&quot; per supportare sia landscape che portrait, salvo che non sia un requisito."/>
    <n v="1254"/>
    <s v="S002 Registrazione"/>
    <s v="https://axe-mobile.deque.com/scan?userId=747da6b3-5f03-493b-bc9b-3a10276b7d6b&amp;packageName=com.android.chrome&amp;resultId=019874ff-1b53-742b-918e-c4c079ed7db6"/>
    <s v="2 - Serious"/>
    <s v="APP INDABOX ANDROID - 11.1.3.4.1 Orientamento - S002 Registrazione"/>
    <s v="APP INDABOX ANDROID - 11.1.3.4.1 Orientamento - S002 Registrazione (#AAD1902)_x000a_S002 Registrazione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screenOrientation=&quot;portrait&quot; per supportare sia landscape che portrait, salvo che non sia un requisito._x000a__x000a_File di log (occorrenze rilevate: 2): https://posteitaliane.sharepoint.com/:x:/r/teams/ACCESSIBILITRISULTATIVERIFICHETECNICHE/Shared%20Documents/TGPOSTE_APP/TGPOSTE_APP/LOG/Log.xlsx?d=w630300a71bd74143a1658fe5ab688bc4&amp;csf=1&amp;web=1&amp;e=Y9XHGL_x000a__x000a_Link al dettaglio requisito WCAG: "/>
    <m/>
    <m/>
    <m/>
    <m/>
    <x v="10"/>
    <m/>
    <m/>
    <s v="5116"/>
    <s v="5116: Le visualizzazioni devono essere conformi all'orientamento di visualizzazione preferito dall'utente. [Per saperne di più] (https://docs.deque.com/devtools-mobile/2024.2.14/en/android-screen-orientation)"/>
    <s v="5116: -  con selettore: No ID Available"/>
    <s v="5116: https://axe-mobile.deque.com/scan?userId=747da6b3-5f03-493b-bc9b-3a10276b7d6b&amp;packageName=com.android.chrome&amp;resultId=019874ff-1b53-742b-918e-c4c079ed7db6"/>
    <s v="5116: Rimuovi android:screenOrientation=&quot;portrait&quot; per supportare sia landscape che portrait, salvo che non sia un requisito."/>
    <m/>
  </r>
  <r>
    <x v="19"/>
    <s v="S002 Registrazione"/>
    <s v="AAD1903"/>
    <s v="(#AAD1903)"/>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ubblico Registrati subito.txt"/>
    <s v="#44"/>
    <s v="Axe DevTools Mobile"/>
    <m/>
    <s v="https://docs.deque.com/devtools-mobile/2024.2.14/en/android-label-in-name#how-to-fix"/>
    <s v="Assicurati che contentDescription o labelFor contengano l’etichetta visibile dell’elemento."/>
    <n v="42"/>
    <s v="S002 Registrazione"/>
    <s v="https://axe-mobile.deque.com/scan?userId=747da6b3-5f03-493b-bc9b-3a10276b7d6b&amp;packageName=com.android.chrome&amp;resultId=019874ff-1b53-742b-918e-c4c079ed7db6"/>
    <s v="2 - Serious"/>
    <s v="APP INDABOX ANDROID - 11.2.5.3.1 Etichetta nel nome - S002 Registrazione"/>
    <s v="APP INDABOX ANDROID - 11.2.5.3.1 Etichetta nel nome - S002 Registrazione (#AAD1903)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logo"/>
    <s v="5118: https://axe-mobile.deque.com/scan?userId=747da6b3-5f03-493b-bc9b-3a10276b7d6b&amp;packageName=com.android.chrome&amp;resultId=019874ff-1b53-742b-918e-c4c079ed7db6"/>
    <s v="5118: Assicurati che contentDescription o labelFor contengano l’etichetta visibile dell’elemento."/>
    <m/>
  </r>
  <r>
    <x v="20"/>
    <s v="S002 Registrazione"/>
    <s v="AAD1904"/>
    <s v="(#AAD190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egistrati subito.txt"/>
    <s v="#44"/>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ff-1b53-742b-918e-c4c079ed7db6"/>
    <s v="3 - Moderate"/>
    <s v="APP INDABOX ANDROID - 11.2.5.5.1 Dimensione dell'obiettivo (avanzato) - S002 Registrazione"/>
    <s v="APP INDABOX ANDROID - 11.2.5.5.1 Dimensione dell'obiettivo (avanzato) - S002 Registrazione (#AAD1904)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9"/>
    <s v="S002 Registrazione"/>
    <s v="AAD1905"/>
    <s v="(#AAD190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egistrati subito.txt"/>
    <s v="#44"/>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ff-1b53-742b-918e-c4c079ed7db6"/>
    <s v="2 - Serious"/>
    <s v="APP INDABOX ANDROID - 11.2.5.3.1 Etichetta nel nome - S002 Registrazione"/>
    <s v="APP INDABOX ANDROID - 11.2.5.3.1 Etichetta nel nome - S002 Registrazione (#AAD1905)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ff-1b53-742b-918e-c4c079ed7db6"/>
    <s v="5118: Assicurati che contentDescription o labelFor contengano l’etichetta visibile dell’elemento."/>
    <m/>
  </r>
  <r>
    <x v="1"/>
    <s v="S002 Registrazione"/>
    <s v="AAD1906"/>
    <s v="(#AAD190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egistrati subito.txt"/>
    <s v="#44"/>
    <s v="Axe DevTools Mobile"/>
    <m/>
    <s v="https://docs.deque.com/devtools-mobile/2024.9.18/en/android-touch-target-spacing#how-to-fix"/>
    <s v="Aggiungi margini o padding di almeno 8dp tra elementi interattivi adiacenti."/>
    <n v="1254"/>
    <s v="S002 Registrazione"/>
    <s v="https://axe-mobile.deque.com/scan?userId=747da6b3-5f03-493b-bc9b-3a10276b7d6b&amp;packageName=com.android.chrome&amp;resultId=019874ff-1b53-742b-918e-c4c079ed7db6"/>
    <s v="2 - Serious"/>
    <s v="APP INDABOX ANDROID - 11.2.5.8.1 Dimensione dell'obiettivo (minimo) - S002 Registrazione"/>
    <s v="APP INDABOX ANDROID - 11.2.5.8.1 Dimensione dell'obiettivo (minimo) - S002 Registrazione (#AAD1906)_x000a_S002 Registrazione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1"/>
    <s v="S002 Registrazione"/>
    <s v="AAD1907"/>
    <s v="(#AAD190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07)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0"/>
    <s v="S002 Registrazione"/>
    <s v="AAD1908"/>
    <s v="(#AAD190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egistrati subito.txt"/>
    <s v="#44"/>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ff-1b53-742b-918e-c4c079ed7db6"/>
    <s v="3 - Moderate"/>
    <s v="APP INDABOX ANDROID - 11.2.5.5.1 Dimensione dell'obiettivo (avanzato) - S002 Registrazione"/>
    <s v="APP INDABOX ANDROID - 11.2.5.5.1 Dimensione dell'obiettivo (avanzato) - S002 Registrazione (#AAD1908)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9"/>
    <s v="S002 Registrazione"/>
    <s v="AAD1909"/>
    <s v="(#AAD190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egistrati subito.txt"/>
    <s v="#44"/>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ff-1b53-742b-918e-c4c079ed7db6"/>
    <s v="2 - Serious"/>
    <s v="APP INDABOX ANDROID - 11.2.5.3.1 Etichetta nel nome - S002 Registrazione"/>
    <s v="APP INDABOX ANDROID - 11.2.5.3.1 Etichetta nel nome - S002 Registrazione (#AAD1909)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ff-1b53-742b-918e-c4c079ed7db6"/>
    <s v="5118: Assicurati che contentDescription o labelFor contengano l’etichetta visibile dell’elemento."/>
    <m/>
  </r>
  <r>
    <x v="1"/>
    <s v="S002 Registrazione"/>
    <s v="AAD1910"/>
    <s v="(#AAD191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egistrati subito.txt"/>
    <s v="#44"/>
    <s v="Axe DevTools Mobile"/>
    <m/>
    <s v="https://docs.deque.com/devtools-mobile/2024.9.18/en/android-touch-target-spacing#how-to-fix"/>
    <s v="Aggiungi margini o padding di almeno 8dp tra elementi interattivi adiacenti."/>
    <n v="1254"/>
    <s v="S002 Registrazione"/>
    <s v="https://axe-mobile.deque.com/scan?userId=747da6b3-5f03-493b-bc9b-3a10276b7d6b&amp;packageName=com.android.chrome&amp;resultId=019874ff-1b53-742b-918e-c4c079ed7db6"/>
    <s v="2 - Serious"/>
    <s v="APP INDABOX ANDROID - 11.2.5.8.1 Dimensione dell'obiettivo (minimo) - S002 Registrazione"/>
    <s v="APP INDABOX ANDROID - 11.2.5.8.1 Dimensione dell'obiettivo (minimo) - S002 Registrazione (#AAD1910)_x000a_S002 Registrazione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1"/>
    <s v="S002 Registrazione"/>
    <s v="AAD1911"/>
    <s v="(#AAD191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11)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0"/>
    <s v="S002 Registrazione"/>
    <s v="AAD1912"/>
    <s v="(#AAD191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egistrati subito.txt"/>
    <s v="#44"/>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ff-1b53-742b-918e-c4c079ed7db6"/>
    <s v="3 - Moderate"/>
    <s v="APP INDABOX ANDROID - 11.2.5.5.1 Dimensione dell'obiettivo (avanzato) - S002 Registrazione"/>
    <s v="APP INDABOX ANDROID - 11.2.5.5.1 Dimensione dell'obiettivo (avanzato) - S002 Registrazione (#AAD1912)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9"/>
    <s v="S002 Registrazione"/>
    <s v="AAD1913"/>
    <s v="(#AAD191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egistrati subito.txt"/>
    <s v="#44"/>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ff-1b53-742b-918e-c4c079ed7db6"/>
    <s v="2 - Serious"/>
    <s v="APP INDABOX ANDROID - 11.2.5.3.1 Etichetta nel nome - S002 Registrazione"/>
    <s v="APP INDABOX ANDROID - 11.2.5.3.1 Etichetta nel nome - S002 Registrazione (#AAD1913)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ff-1b53-742b-918e-c4c079ed7db6"/>
    <s v="5118: Assicurati che contentDescription o labelFor contengano l’etichetta visibile dell’elemento."/>
    <m/>
  </r>
  <r>
    <x v="21"/>
    <s v="S002 Registrazione"/>
    <s v="AAD1914"/>
    <s v="(#AAD191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14)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0"/>
    <s v="S002 Registrazione"/>
    <s v="AAD1915"/>
    <s v="(#AAD191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egistrati subito.txt"/>
    <s v="#44"/>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ff-1b53-742b-918e-c4c079ed7db6"/>
    <s v="3 - Moderate"/>
    <s v="APP INDABOX ANDROID - 11.2.5.5.1 Dimensione dell'obiettivo (avanzato) - S002 Registrazione"/>
    <s v="APP INDABOX ANDROID - 11.2.5.5.1 Dimensione dell'obiettivo (avanzato) - S002 Registrazione (#AAD1915)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9"/>
    <s v="S002 Registrazione"/>
    <s v="AAD1916"/>
    <s v="(#AAD191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egistrati subito.txt"/>
    <s v="#44"/>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ff-1b53-742b-918e-c4c079ed7db6"/>
    <s v="2 - Serious"/>
    <s v="APP INDABOX ANDROID - 11.2.5.3.1 Etichetta nel nome - S002 Registrazione"/>
    <s v="APP INDABOX ANDROID - 11.2.5.3.1 Etichetta nel nome - S002 Registrazione (#AAD1916)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ff-1b53-742b-918e-c4c079ed7db6"/>
    <s v="5118: Assicurati che contentDescription o labelFor contengano l’etichetta visibile dell’elemento."/>
    <m/>
  </r>
  <r>
    <x v="1"/>
    <s v="S002 Registrazione"/>
    <s v="AAD1917"/>
    <s v="(#AAD191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egistrati subito.txt"/>
    <s v="#44"/>
    <s v="Axe DevTools Mobile"/>
    <m/>
    <s v="https://docs.deque.com/devtools-mobile/2024.9.18/en/android-touch-target-spacing#how-to-fix"/>
    <s v="Aggiungi margini o padding di almeno 8dp tra elementi interattivi adiacenti."/>
    <n v="1254"/>
    <s v="S002 Registrazione"/>
    <s v="https://axe-mobile.deque.com/scan?userId=747da6b3-5f03-493b-bc9b-3a10276b7d6b&amp;packageName=com.android.chrome&amp;resultId=019874ff-1b53-742b-918e-c4c079ed7db6"/>
    <s v="2 - Serious"/>
    <s v="APP INDABOX ANDROID - 11.2.5.8.1 Dimensione dell'obiettivo (minimo) - S002 Registrazione"/>
    <s v="APP INDABOX ANDROID - 11.2.5.8.1 Dimensione dell'obiettivo (minimo) - S002 Registrazione (#AAD1917)_x000a_S002 Registrazione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1"/>
    <s v="S002 Registrazione"/>
    <s v="AAD1918"/>
    <s v="(#AAD191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18)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0"/>
    <s v="S002 Registrazione"/>
    <s v="AAD1919"/>
    <s v="(#AAD191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egistrati subito.txt"/>
    <s v="#44"/>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ff-1b53-742b-918e-c4c079ed7db6"/>
    <s v="3 - Moderate"/>
    <s v="APP INDABOX ANDROID - 11.2.5.5.1 Dimensione dell'obiettivo (avanzato) - S002 Registrazione"/>
    <s v="APP INDABOX ANDROID - 11.2.5.5.1 Dimensione dell'obiettivo (avanzato) - S002 Registrazione (#AAD1919)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9"/>
    <s v="S002 Registrazione"/>
    <s v="AAD1920"/>
    <s v="(#AAD192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egistrati subito.txt"/>
    <s v="#44"/>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ff-1b53-742b-918e-c4c079ed7db6"/>
    <s v="2 - Serious"/>
    <s v="APP INDABOX ANDROID - 11.2.5.3.1 Etichetta nel nome - S002 Registrazione"/>
    <s v="APP INDABOX ANDROID - 11.2.5.3.1 Etichetta nel nome - S002 Registrazione (#AAD1920)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ff-1b53-742b-918e-c4c079ed7db6"/>
    <s v="5118: Assicurati che contentDescription o labelFor contengano l’etichetta visibile dell’elemento."/>
    <m/>
  </r>
  <r>
    <x v="1"/>
    <s v="S002 Registrazione"/>
    <s v="AAD1921"/>
    <s v="(#AAD1921)"/>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egistrati subito.txt"/>
    <s v="#44"/>
    <s v="Axe DevTools Mobile"/>
    <m/>
    <s v="https://docs.deque.com/devtools-mobile/2024.9.18/en/android-touch-target-spacing#how-to-fix"/>
    <s v="Aggiungi margini o padding di almeno 8dp tra elementi interattivi adiacenti."/>
    <n v="1254"/>
    <s v="S002 Registrazione"/>
    <s v="https://axe-mobile.deque.com/scan?userId=747da6b3-5f03-493b-bc9b-3a10276b7d6b&amp;packageName=com.android.chrome&amp;resultId=019874ff-1b53-742b-918e-c4c079ed7db6"/>
    <s v="2 - Serious"/>
    <s v="APP INDABOX ANDROID - 11.2.5.8.1 Dimensione dell'obiettivo (minimo) - S002 Registrazione"/>
    <s v="APP INDABOX ANDROID - 11.2.5.8.1 Dimensione dell'obiettivo (minimo) - S002 Registrazione (#AAD1921)_x000a_S002 Registrazione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1"/>
    <s v="S002 Registrazione"/>
    <s v="AAD1922"/>
    <s v="(#AAD192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22)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0"/>
    <s v="S002 Registrazione"/>
    <s v="AAD1923"/>
    <s v="(#AAD192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egistrati subito.txt"/>
    <s v="#44"/>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ff-1b53-742b-918e-c4c079ed7db6"/>
    <s v="3 - Moderate"/>
    <s v="APP INDABOX ANDROID - 11.2.5.5.1 Dimensione dell'obiettivo (avanzato) - S002 Registrazione"/>
    <s v="APP INDABOX ANDROID - 11.2.5.5.1 Dimensione dell'obiettivo (avanzato) - S002 Registrazione (#AAD1923)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9"/>
    <s v="S002 Registrazione"/>
    <s v="AAD1924"/>
    <s v="(#AAD192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egistrati subito.txt"/>
    <s v="#44"/>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ff-1b53-742b-918e-c4c079ed7db6"/>
    <s v="2 - Serious"/>
    <s v="APP INDABOX ANDROID - 11.2.5.3.1 Etichetta nel nome - S002 Registrazione"/>
    <s v="APP INDABOX ANDROID - 11.2.5.3.1 Etichetta nel nome - S002 Registrazione (#AAD1924)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ff-1b53-742b-918e-c4c079ed7db6"/>
    <s v="5118: Assicurati che contentDescription o labelFor contengano l’etichetta visibile dell’elemento."/>
    <m/>
  </r>
  <r>
    <x v="1"/>
    <s v="S002 Registrazione"/>
    <s v="AAD1925"/>
    <s v="(#AAD192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egistrati subito.txt"/>
    <s v="#44"/>
    <s v="Axe DevTools Mobile"/>
    <m/>
    <s v="https://docs.deque.com/devtools-mobile/2024.9.18/en/android-touch-target-spacing#how-to-fix"/>
    <s v="Aggiungi margini o padding di almeno 8dp tra elementi interattivi adiacenti."/>
    <n v="1254"/>
    <s v="S002 Registrazione"/>
    <s v="https://axe-mobile.deque.com/scan?userId=747da6b3-5f03-493b-bc9b-3a10276b7d6b&amp;packageName=com.android.chrome&amp;resultId=019874ff-1b53-742b-918e-c4c079ed7db6"/>
    <s v="2 - Serious"/>
    <s v="APP INDABOX ANDROID - 11.2.5.8.1 Dimensione dell'obiettivo (minimo) - S002 Registrazione"/>
    <s v="APP INDABOX ANDROID - 11.2.5.8.1 Dimensione dell'obiettivo (minimo) - S002 Registrazione (#AAD1925)_x000a_S002 Registrazione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1"/>
    <s v="S002 Registrazione"/>
    <s v="AAD1926"/>
    <s v="(#AAD192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26)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1"/>
    <s v="S002 Registrazione"/>
    <s v="AAD1927"/>
    <s v="(#AAD192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27)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1"/>
    <s v="S002 Registrazione"/>
    <s v="AAD1928"/>
    <s v="(#AAD192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28)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0"/>
    <s v="S002 Registrazione"/>
    <s v="AAD1929"/>
    <s v="(#AAD192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egistrati subito.txt"/>
    <s v="#44"/>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ff-1b53-742b-918e-c4c079ed7db6"/>
    <s v="3 - Moderate"/>
    <s v="APP INDABOX ANDROID - 11.2.5.5.1 Dimensione dell'obiettivo (avanzato) - S002 Registrazione"/>
    <s v="APP INDABOX ANDROID - 11.2.5.5.1 Dimensione dell'obiettivo (avanzato) - S002 Registrazione (#AAD1929)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9"/>
    <s v="S002 Registrazione"/>
    <s v="AAD1930"/>
    <s v="(#AAD193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egistrati subito.txt"/>
    <s v="#44"/>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ff-1b53-742b-918e-c4c079ed7db6"/>
    <s v="2 - Serious"/>
    <s v="APP INDABOX ANDROID - 11.2.5.3.1 Etichetta nel nome - S002 Registrazione"/>
    <s v="APP INDABOX ANDROID - 11.2.5.3.1 Etichetta nel nome - S002 Registrazione (#AAD1930)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ff-1b53-742b-918e-c4c079ed7db6"/>
    <s v="5118: Assicurati che contentDescription o labelFor contengano l’etichetta visibile dell’elemento."/>
    <m/>
  </r>
  <r>
    <x v="21"/>
    <s v="S002 Registrazione"/>
    <s v="AAD1931"/>
    <s v="(#AAD193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31)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1"/>
    <s v="S002 Registrazione"/>
    <s v="AAD1932"/>
    <s v="(#AAD193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32)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0"/>
    <s v="S002 Registrazione"/>
    <s v="AAD1933"/>
    <s v="(#AAD193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egistrati subito.txt"/>
    <s v="#44"/>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ff-1b53-742b-918e-c4c079ed7db6"/>
    <s v="3 - Moderate"/>
    <s v="APP INDABOX ANDROID - 11.2.5.5.1 Dimensione dell'obiettivo (avanzato) - S002 Registrazione"/>
    <s v="APP INDABOX ANDROID - 11.2.5.5.1 Dimensione dell'obiettivo (avanzato) - S002 Registrazione (#AAD1933)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9"/>
    <s v="S002 Registrazione"/>
    <s v="AAD1934"/>
    <s v="(#AAD193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egistrati subito.txt"/>
    <s v="#44"/>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ff-1b53-742b-918e-c4c079ed7db6"/>
    <s v="2 - Serious"/>
    <s v="APP INDABOX ANDROID - 11.2.5.3.1 Etichetta nel nome - S002 Registrazione"/>
    <s v="APP INDABOX ANDROID - 11.2.5.3.1 Etichetta nel nome - S002 Registrazione (#AAD1934)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ff-1b53-742b-918e-c4c079ed7db6"/>
    <s v="5118: Assicurati che contentDescription o labelFor contengano l’etichetta visibile dell’elemento."/>
    <m/>
  </r>
  <r>
    <x v="21"/>
    <s v="S002 Registrazione"/>
    <s v="AAD1935"/>
    <s v="(#AAD193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35)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0"/>
    <s v="S002 Registrazione"/>
    <s v="AAD1936"/>
    <s v="(#AAD193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egistrati subito.txt"/>
    <s v="#44"/>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ff-1b53-742b-918e-c4c079ed7db6"/>
    <s v="3 - Moderate"/>
    <s v="APP INDABOX ANDROID - 11.2.5.5.1 Dimensione dell'obiettivo (avanzato) - S002 Registrazione"/>
    <s v="APP INDABOX ANDROID - 11.2.5.5.1 Dimensione dell'obiettivo (avanzato) - S002 Registrazione (#AAD1936)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9"/>
    <s v="S002 Registrazione"/>
    <s v="AAD1937"/>
    <s v="(#AAD193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egistrati subito.txt"/>
    <s v="#44"/>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ff-1b53-742b-918e-c4c079ed7db6"/>
    <s v="2 - Serious"/>
    <s v="APP INDABOX ANDROID - 11.2.5.3.1 Etichetta nel nome - S002 Registrazione"/>
    <s v="APP INDABOX ANDROID - 11.2.5.3.1 Etichetta nel nome - S002 Registrazione (#AAD1937)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ff-1b53-742b-918e-c4c079ed7db6"/>
    <s v="5118: Assicurati che contentDescription o labelFor contengano l’etichetta visibile dell’elemento."/>
    <m/>
  </r>
  <r>
    <x v="21"/>
    <s v="S002 Registrazione"/>
    <s v="AAD1938"/>
    <s v="(#AAD193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38)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60"/>
    <s v="S002 Registrazione"/>
    <s v="AAD1939"/>
    <s v="(#AAD1939)"/>
    <s v="Android"/>
    <s v="A"/>
    <s v="4.1.2"/>
    <s v="11.4.1.2.1"/>
    <s v="2 - Serious"/>
    <s v="Blind;Low Vision;Mobility"/>
    <s v="CheckBoxName"/>
    <s v="Qualsiasi elemento CheckBox deve avere un nome accessibile disponibile per le tecnologie assistive come TalkBack e Voice Access. [Per saperne di più] (https://docs.deque.com/devtools-mobile/2024.2.14/en/android-checkbox-name)"/>
    <s v="No ID Available"/>
    <m/>
    <s v="Pubblico Registrati subito.txt"/>
    <s v="#44"/>
    <s v="Axe DevTools Mobile"/>
    <m/>
    <s v="https://docs.deque.com/devtools-mobile/2024.2.14/en/android-checkbox-name#how-to-fix"/>
    <s v="Aggiungi un’etichetta visibile e/o android:contentDescription."/>
    <n v="1254"/>
    <s v="S002 Registrazione"/>
    <s v="https://axe-mobile.deque.com/scan?userId=747da6b3-5f03-493b-bc9b-3a10276b7d6b&amp;packageName=com.android.chrome&amp;resultId=019874ff-1b53-742b-918e-c4c079ed7db6"/>
    <s v="2 - Serious"/>
    <s v="APP INDABOX ANDROID - 11.4.1.2.1 Nome, ruolo, valore - S002 Registrazione"/>
    <s v="APP INDABOX ANDROID - 11.4.1.2.1 Nome, ruolo, valore - S002 Registrazione (#AAD1939)_x000a_S002 Registrazione_x000a_Requisito: WCAG 4.1.2_x000a_Disabilità afflitte: Blind;Low Vision;Mobility_x000a_Impatto Utente: 2 - Serious_x000a__x000a_Descrizione: CheckBoxName - Qualsiasi elemento CheckBox deve avere un nome accessibile disponibile per le tecnologie assistive come TalkBack e Voice Access. [Per saperne di più] (https://docs.deque.com/devtools-mobile/2024.2.14/en/android-checkbox-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ggiungi un’etichetta visibile e/o android:contentDescription._x000a__x000a_File di log (occorrenze rilevate: 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44"/>
    <m/>
    <m/>
    <s v="5119"/>
    <s v="5119: Qualsiasi elemento CheckBox deve avere un nome accessibile disponibile per le tecnologie assistive come TalkBack e Voice Access. [Per saperne di più] (https://docs.deque.com/devtools-mobile/2024.2.14/en/android-checkbox-name)"/>
    <s v="5119: -  con selettore: No ID Available"/>
    <s v="5119: https://axe-mobile.deque.com/scan?userId=747da6b3-5f03-493b-bc9b-3a10276b7d6b&amp;packageName=com.android.chrome&amp;resultId=019874ff-1b53-742b-918e-c4c079ed7db6"/>
    <s v="5119: Aggiungi un’etichetta visibile e/o android:contentDescription."/>
    <m/>
  </r>
  <r>
    <x v="21"/>
    <s v="S002 Registrazione"/>
    <s v="AAD1940"/>
    <s v="(#AAD194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40)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0"/>
    <s v="S002 Registrazione"/>
    <s v="AAD1941"/>
    <s v="(#AAD194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egistrati subito.txt"/>
    <s v="#44"/>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ff-1b53-742b-918e-c4c079ed7db6"/>
    <s v="3 - Moderate"/>
    <s v="APP INDABOX ANDROID - 11.2.5.5.1 Dimensione dell'obiettivo (avanzato) - S002 Registrazione"/>
    <s v="APP INDABOX ANDROID - 11.2.5.5.1 Dimensione dell'obiettivo (avanzato) - S002 Registrazione (#AAD1941)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9"/>
    <s v="S002 Registrazione"/>
    <s v="AAD1942"/>
    <s v="(#AAD1942)"/>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egistrati subito.txt"/>
    <s v="#44"/>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ff-1b53-742b-918e-c4c079ed7db6"/>
    <s v="2 - Serious"/>
    <s v="APP INDABOX ANDROID - 11.2.5.3.1 Etichetta nel nome - S002 Registrazione"/>
    <s v="APP INDABOX ANDROID - 11.2.5.3.1 Etichetta nel nome - S002 Registrazione (#AAD1942)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ff-1b53-742b-918e-c4c079ed7db6"/>
    <s v="5118: Assicurati che contentDescription o labelFor contengano l’etichetta visibile dell’elemento."/>
    <m/>
  </r>
  <r>
    <x v="1"/>
    <s v="S002 Registrazione"/>
    <s v="AAD1943"/>
    <s v="(#AAD194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egistrati subito.txt"/>
    <s v="#44"/>
    <s v="Axe DevTools Mobile"/>
    <m/>
    <s v="https://docs.deque.com/devtools-mobile/2024.9.18/en/android-touch-target-spacing#how-to-fix"/>
    <s v="Aggiungi margini o padding di almeno 8dp tra elementi interattivi adiacenti."/>
    <n v="1254"/>
    <s v="S002 Registrazione"/>
    <s v="https://axe-mobile.deque.com/scan?userId=747da6b3-5f03-493b-bc9b-3a10276b7d6b&amp;packageName=com.android.chrome&amp;resultId=019874ff-1b53-742b-918e-c4c079ed7db6"/>
    <s v="2 - Serious"/>
    <s v="APP INDABOX ANDROID - 11.2.5.8.1 Dimensione dell'obiettivo (minimo) - S002 Registrazione"/>
    <s v="APP INDABOX ANDROID - 11.2.5.8.1 Dimensione dell'obiettivo (minimo) - S002 Registrazione (#AAD1943)_x000a_S002 Registrazione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1"/>
    <s v="S002 Registrazione"/>
    <s v="AAD1944"/>
    <s v="(#AAD194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44)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0"/>
    <s v="S002 Registrazione"/>
    <s v="AAD1945"/>
    <s v="(#AAD194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Registrati subito.txt"/>
    <s v="#44"/>
    <s v="Axe DevTools Mobile"/>
    <m/>
    <s v="https://docs.deque.com/devtools-mobile/2024.2.14/en/android-touch-target-size#how-to-fix"/>
    <s v="Estendi il padding o usa un contenitore cliccabile più grande per rispettare la dimensione minima."/>
    <n v="1254"/>
    <s v="S002 Registrazione"/>
    <s v="https://axe-mobile.deque.com/scan?userId=747da6b3-5f03-493b-bc9b-3a10276b7d6b&amp;packageName=com.android.chrome&amp;resultId=019874ff-1b53-742b-918e-c4c079ed7db6"/>
    <s v="3 - Moderate"/>
    <s v="APP INDABOX ANDROID - 11.2.5.5.1 Dimensione dell'obiettivo (avanzato) - S002 Registrazione"/>
    <s v="APP INDABOX ANDROID - 11.2.5.5.1 Dimensione dell'obiettivo (avanzato) - S002 Registrazione (#AAD1945)_x000a_S002 Registrazione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Estendi il padding o usa un contenitore cliccabile più grande per rispettare la dimensione minima._x000a__x000a_File di log (occorrenze rilevate: 17):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19"/>
    <s v="S002 Registrazione"/>
    <s v="AAD1946"/>
    <s v="(#AAD194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Registrati subito.txt"/>
    <s v="#44"/>
    <s v="Axe DevTools Mobile"/>
    <m/>
    <s v="https://docs.deque.com/devtools-mobile/2024.2.14/en/android-label-in-name#how-to-fix"/>
    <s v="Assicurati che contentDescription o labelFor contengano l’etichetta visibile dell’elemento."/>
    <n v="1254"/>
    <s v="S002 Registrazione"/>
    <s v="https://axe-mobile.deque.com/scan?userId=747da6b3-5f03-493b-bc9b-3a10276b7d6b&amp;packageName=com.android.chrome&amp;resultId=019874ff-1b53-742b-918e-c4c079ed7db6"/>
    <s v="2 - Serious"/>
    <s v="APP INDABOX ANDROID - 11.2.5.3.1 Etichetta nel nome - S002 Registrazione"/>
    <s v="APP INDABOX ANDROID - 11.2.5.3.1 Etichetta nel nome - S002 Registrazione (#AAD1946)_x000a_S002 Registrazione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ssicurati che contentDescription o labelFor contengano l’etichetta visibile dell’elemento._x000a__x000a_File di log (occorrenze rilevate: 20): https://posteitaliane.sharepoint.com/:x:/r/teams/ACCESSIBILITRISULTATIVERIFICHETECNICHE/Shared%20Documents/TGPOSTE_APP/TGPOSTE_APP/LOG/Log.xlsx?d=w630300a71bd74143a1658fe5ab688bc4&amp;csf=1&amp;web=1&amp;e=Y9XHGL_x000a__x000a_Link al dettaglio requisito WCAG: "/>
    <m/>
    <m/>
    <m/>
    <m/>
    <x v="11"/>
    <m/>
    <m/>
    <s v="5118"/>
    <s v="5118: Una vista focalizzabile accessibile deve garantire che il nome sia incluso nell'etichetta visibile. [Per saperne di più] (https://docs.deque.com/devtools-mobile/2024.2.14/en/android-label-in-name)"/>
    <s v="5118: -  con selettore: No ID Available"/>
    <s v="5118: https://axe-mobile.deque.com/scan?userId=747da6b3-5f03-493b-bc9b-3a10276b7d6b&amp;packageName=com.android.chrome&amp;resultId=019874ff-1b53-742b-918e-c4c079ed7db6"/>
    <s v="5118: Assicurati che contentDescription o labelFor contengano l’etichetta visibile dell’elemento."/>
    <m/>
  </r>
  <r>
    <x v="1"/>
    <s v="S002 Registrazione"/>
    <s v="AAD1947"/>
    <s v="(#AAD194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Registrati subito.txt"/>
    <s v="#44"/>
    <s v="Axe DevTools Mobile"/>
    <m/>
    <s v="https://docs.deque.com/devtools-mobile/2024.9.18/en/android-touch-target-spacing#how-to-fix"/>
    <s v="Aggiungi margini o padding di almeno 8dp tra elementi interattivi adiacenti."/>
    <n v="1254"/>
    <s v="S002 Registrazione"/>
    <s v="https://axe-mobile.deque.com/scan?userId=747da6b3-5f03-493b-bc9b-3a10276b7d6b&amp;packageName=com.android.chrome&amp;resultId=019874ff-1b53-742b-918e-c4c079ed7db6"/>
    <s v="2 - Serious"/>
    <s v="APP INDABOX ANDROID - 11.2.5.8.1 Dimensione dell'obiettivo (minimo) - S002 Registrazione"/>
    <s v="APP INDABOX ANDROID - 11.2.5.8.1 Dimensione dell'obiettivo (minimo) - S002 Registrazione (#AAD1947)_x000a_S002 Registrazione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Aggiungi margini o padding di almeno 8dp tra elementi interattivi adiacenti._x000a__x000a_File di log (occorrenze rilevate: 31):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1"/>
    <s v="S002 Registrazione"/>
    <s v="AAD1948"/>
    <s v="(#AAD194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Registrati subito.txt"/>
    <s v="#44"/>
    <s v="Axe DevTools Mobile"/>
    <m/>
    <s v="https://docs.deque.com/devtools-mobile/2024.2.14/en/android-focusable-text#how-to-fix"/>
    <s v="Rimuovi android:focusable=&quot;true&quot; dal testo statico non interattivo."/>
    <n v="1254"/>
    <s v="S002 Registrazione"/>
    <s v="https://axe-mobile.deque.com/scan?userId=747da6b3-5f03-493b-bc9b-3a10276b7d6b&amp;packageName=com.android.chrome&amp;resultId=019874ff-1b53-742b-918e-c4c079ed7db6"/>
    <s v="1 - Critical"/>
    <s v="APP INDABOX ANDROID - 11.1.3.2.1 Sequenza significativa - S002 Registrazione"/>
    <s v="APP INDABOX ANDROID - 11.1.3.2.1 Sequenza significativa - S002 Registrazione (#AAD1948)_x000a_S002 Registrazione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1b53-742b-918e-c4c079ed7db6_x000a__x000a_Possibile metodologia risolutiva:_x000a_Rimuovi android:focusable=&quot;true&quot; dal testo statico non interattivo._x000a__x000a_File di log (occorrenze rilevate: 22): https://posteitaliane.sharepoint.com/:x:/r/teams/ACCESSIBILITRISULTATIVERIFICHETECNICHE/Shared%20Documents/TGPOSTE_APP/TGPOSTE_APP/LOG/Log.xlsx?d=w630300a71bd74143a1658fe5ab688bc4&amp;csf=1&amp;web=1&amp;e=Y9XHGL_x000a__x000a_Link al dettaglio requisito WCAG: "/>
    <m/>
    <m/>
    <m/>
    <m/>
    <x v="12"/>
    <m/>
    <m/>
    <s v="5115"/>
    <s v="5115: Le visualizzazioni contenenti testo devono essere attivabili per le tecnologie per l'accesso facilitato, ad esempio TalkBack. [Per saperne di più] (https://docs.deque.com/devtools-mobile/2024.2.14/en/android-focusable-text)"/>
    <s v="5115: -  con selettore: No ID Available"/>
    <s v="5115: https://axe-mobile.deque.com/scan?userId=747da6b3-5f03-493b-bc9b-3a10276b7d6b&amp;packageName=com.android.chrome&amp;resultId=019874ff-1b53-742b-918e-c4c079ed7db6"/>
    <s v="5115: Rimuovi android:focusable=&quot;true&quot; dal testo statico non interattivo."/>
    <m/>
  </r>
  <r>
    <x v="22"/>
    <s v="S001 Accedi"/>
    <s v="AAD1949"/>
    <s v="(#AAD1949)"/>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ubblica Form informativo.txt"/>
    <s v="#32"/>
    <s v="Axe DevTools Mobile"/>
    <m/>
    <s v="https://docs.deque.com/devtools-mobile/2024.2.14/en/android-screen-orientation#how-to-fix"/>
    <s v="Rimuovi android:screenOrientation=&quot;portrait&quot; per supportare sia landscape che portrait, salvo che non sia un requisito."/>
    <n v="1254"/>
    <s v="S001 Accedi"/>
    <s v="https://axe-mobile.deque.com/scan?userId=747da6b3-5f03-493b-bc9b-3a10276b7d6b&amp;packageName=com.android.chrome&amp;resultId=019874b6-b4db-71cf-b61c-3f04f6ecb1d6"/>
    <s v="2 - Serious"/>
    <s v="APP INDABOX ANDROID - 11.1.3.4.1 Orientamento - S001 Accedi"/>
    <s v="APP INDABOX ANDROID - 11.1.3.4.1 Orientamento - S001 Accedi (#AAD1949)_x000a_S001 Acced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screenOrientation=&quot;portrait&quot; per supportare sia landscape che portrait, salvo che non sia un requisito._x000a__x000a_File di log (occorrenze rilevate: 7): https://posteitaliane.sharepoint.com/:x:/r/teams/ACCESSIBILITRISULTATIVERIFICHETECNICHE/Shared%20Documents/TGPOSTE_APP/TGPOSTE_APP/LOG/Log.xlsx?d=w630300a71bd74143a1658fe5ab688bc4&amp;csf=1&amp;web=1&amp;e=Y9XHGL_x000a__x000a_Link al dettaglio requisito WCAG: "/>
    <m/>
    <m/>
    <m/>
    <m/>
    <x v="13"/>
    <m/>
    <m/>
    <s v="5111"/>
    <s v="5111: Le visualizzazioni devono essere conformi all'orientamento di visualizzazione preferito dall'utente. [Per saperne di più] (https://docs.deque.com/devtools-mobile/2024.2.14/en/android-screen-orientation)"/>
    <s v="5111: -  con selettore: No ID Available"/>
    <s v="5111: https://axe-mobile.deque.com/scan?userId=747da6b3-5f03-493b-bc9b-3a10276b7d6b&amp;packageName=com.android.chrome&amp;resultId=019874b6-b4db-71cf-b61c-3f04f6ecb1d6"/>
    <s v="5111: Rimuovi android:screenOrientation=&quot;portrait&quot; per supportare sia landscape che portrait, salvo che non sia un requisito."/>
    <m/>
  </r>
  <r>
    <x v="23"/>
    <s v="S001 Accedi"/>
    <s v="AAD1950"/>
    <s v="(#AAD1950)"/>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ubblica Form informativo.txt"/>
    <s v="#32"/>
    <s v="Axe DevTools Mobile"/>
    <m/>
    <s v="https://docs.deque.com/devtools-mobile/2024.2.14/en/android-label-in-name#how-to-fix"/>
    <s v="Assicurati che contentDescription o labelFor contengano l’etichetta visibile dell’elemento."/>
    <n v="42"/>
    <s v="S001 Accedi"/>
    <s v="https://axe-mobile.deque.com/scan?userId=747da6b3-5f03-493b-bc9b-3a10276b7d6b&amp;packageName=com.android.chrome&amp;resultId=019874b6-b4db-71cf-b61c-3f04f6ecb1d6"/>
    <s v="2 - Serious"/>
    <s v="APP INDABOX ANDROID - 11.2.5.3.1 Etichetta nel nome - S001 Accedi"/>
    <s v="APP INDABOX ANDROID - 11.2.5.3.1 Etichetta nel nome - S001 Accedi (#AAD1950)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logo"/>
    <s v="5113: https://axe-mobile.deque.com/scan?userId=747da6b3-5f03-493b-bc9b-3a10276b7d6b&amp;packageName=com.android.chrome&amp;resultId=019874b6-b4db-71cf-b61c-3f04f6ecb1d6"/>
    <s v="5113: Assicurati che contentDescription o labelFor contengano l’etichetta visibile dell’elemento."/>
    <m/>
  </r>
  <r>
    <x v="24"/>
    <s v="S001 Accedi"/>
    <s v="AAD1951"/>
    <s v="(#AAD195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a Form informativo.txt"/>
    <s v="#32"/>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6-b4db-71cf-b61c-3f04f6ecb1d6"/>
    <s v="3 - Moderate"/>
    <s v="APP INDABOX ANDROID - 11.2.5.5.1 Dimensione dell'obiettivo (avanzato) - S001 Accedi"/>
    <s v="APP INDABOX ANDROID - 11.2.5.5.1 Dimensione dell'obiettivo (avanzato) - S001 Accedi (#AAD1951)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1952"/>
    <s v="(#AAD1952)"/>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a Form informativo.txt"/>
    <s v="#32"/>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6-b4db-71cf-b61c-3f04f6ecb1d6"/>
    <s v="2 - Serious"/>
    <s v="APP INDABOX ANDROID - 11.2.5.8.1 Dimensione dell'obiettivo (minimo) - S001 Accedi"/>
    <s v="APP INDABOX ANDROID - 11.2.5.8.1 Dimensione dell'obiettivo (minimo) - S001 Accedi (#AAD1952)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953"/>
    <s v="(#AAD195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a Form informativo.txt"/>
    <s v="#3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6-b4db-71cf-b61c-3f04f6ecb1d6"/>
    <s v="2 - Serious"/>
    <s v="APP INDABOX ANDROID - 11.2.5.3.1 Etichetta nel nome - S001 Accedi"/>
    <s v="APP INDABOX ANDROID - 11.2.5.3.1 Etichetta nel nome - S001 Accedi (#AAD1953)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6-b4db-71cf-b61c-3f04f6ecb1d6"/>
    <s v="5113: Assicurati che contentDescription o labelFor contengano l’etichetta visibile dell’elemento."/>
    <m/>
  </r>
  <r>
    <x v="25"/>
    <s v="S001 Accedi"/>
    <s v="AAD1954"/>
    <s v="(#AAD195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54)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24"/>
    <s v="S001 Accedi"/>
    <s v="AAD1955"/>
    <s v="(#AAD1955)"/>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a Form informativo.txt"/>
    <s v="#32"/>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6-b4db-71cf-b61c-3f04f6ecb1d6"/>
    <s v="3 - Moderate"/>
    <s v="APP INDABOX ANDROID - 11.2.5.5.1 Dimensione dell'obiettivo (avanzato) - S001 Accedi"/>
    <s v="APP INDABOX ANDROID - 11.2.5.5.1 Dimensione dell'obiettivo (avanzato) - S001 Accedi (#AAD1955)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1956"/>
    <s v="(#AAD1956)"/>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a Form informativo.txt"/>
    <s v="#32"/>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6-b4db-71cf-b61c-3f04f6ecb1d6"/>
    <s v="2 - Serious"/>
    <s v="APP INDABOX ANDROID - 11.2.5.8.1 Dimensione dell'obiettivo (minimo) - S001 Accedi"/>
    <s v="APP INDABOX ANDROID - 11.2.5.8.1 Dimensione dell'obiettivo (minimo) - S001 Accedi (#AAD1956)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957"/>
    <s v="(#AAD195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a Form informativo.txt"/>
    <s v="#3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6-b4db-71cf-b61c-3f04f6ecb1d6"/>
    <s v="2 - Serious"/>
    <s v="APP INDABOX ANDROID - 11.2.5.3.1 Etichetta nel nome - S001 Accedi"/>
    <s v="APP INDABOX ANDROID - 11.2.5.3.1 Etichetta nel nome - S001 Accedi (#AAD1957)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6-b4db-71cf-b61c-3f04f6ecb1d6"/>
    <s v="5113: Assicurati che contentDescription o labelFor contengano l’etichetta visibile dell’elemento."/>
    <m/>
  </r>
  <r>
    <x v="25"/>
    <s v="S001 Accedi"/>
    <s v="AAD1958"/>
    <s v="(#AAD195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58)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24"/>
    <s v="S001 Accedi"/>
    <s v="AAD1959"/>
    <s v="(#AAD1959)"/>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a Form informativo.txt"/>
    <s v="#32"/>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6-b4db-71cf-b61c-3f04f6ecb1d6"/>
    <s v="3 - Moderate"/>
    <s v="APP INDABOX ANDROID - 11.2.5.5.1 Dimensione dell'obiettivo (avanzato) - S001 Accedi"/>
    <s v="APP INDABOX ANDROID - 11.2.5.5.1 Dimensione dell'obiettivo (avanzato) - S001 Accedi (#AAD1959)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1960"/>
    <s v="(#AAD1960)"/>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a Form informativo.txt"/>
    <s v="#32"/>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6-b4db-71cf-b61c-3f04f6ecb1d6"/>
    <s v="2 - Serious"/>
    <s v="APP INDABOX ANDROID - 11.2.5.8.1 Dimensione dell'obiettivo (minimo) - S001 Accedi"/>
    <s v="APP INDABOX ANDROID - 11.2.5.8.1 Dimensione dell'obiettivo (minimo) - S001 Accedi (#AAD1960)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961"/>
    <s v="(#AAD196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a Form informativo.txt"/>
    <s v="#3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6-b4db-71cf-b61c-3f04f6ecb1d6"/>
    <s v="2 - Serious"/>
    <s v="APP INDABOX ANDROID - 11.2.5.3.1 Etichetta nel nome - S001 Accedi"/>
    <s v="APP INDABOX ANDROID - 11.2.5.3.1 Etichetta nel nome - S001 Accedi (#AAD1961)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6-b4db-71cf-b61c-3f04f6ecb1d6"/>
    <s v="5113: Assicurati che contentDescription o labelFor contengano l’etichetta visibile dell’elemento."/>
    <m/>
  </r>
  <r>
    <x v="25"/>
    <s v="S001 Accedi"/>
    <s v="AAD1962"/>
    <s v="(#AAD196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62)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24"/>
    <s v="S001 Accedi"/>
    <s v="AAD1963"/>
    <s v="(#AAD196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a Form informativo.txt"/>
    <s v="#32"/>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6-b4db-71cf-b61c-3f04f6ecb1d6"/>
    <s v="3 - Moderate"/>
    <s v="APP INDABOX ANDROID - 11.2.5.5.1 Dimensione dell'obiettivo (avanzato) - S001 Accedi"/>
    <s v="APP INDABOX ANDROID - 11.2.5.5.1 Dimensione dell'obiettivo (avanzato) - S001 Accedi (#AAD1963)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1964"/>
    <s v="(#AAD196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a Form informativo.txt"/>
    <s v="#32"/>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6-b4db-71cf-b61c-3f04f6ecb1d6"/>
    <s v="2 - Serious"/>
    <s v="APP INDABOX ANDROID - 11.2.5.8.1 Dimensione dell'obiettivo (minimo) - S001 Accedi"/>
    <s v="APP INDABOX ANDROID - 11.2.5.8.1 Dimensione dell'obiettivo (minimo) - S001 Accedi (#AAD1964)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965"/>
    <s v="(#AAD196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a Form informativo.txt"/>
    <s v="#3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6-b4db-71cf-b61c-3f04f6ecb1d6"/>
    <s v="2 - Serious"/>
    <s v="APP INDABOX ANDROID - 11.2.5.3.1 Etichetta nel nome - S001 Accedi"/>
    <s v="APP INDABOX ANDROID - 11.2.5.3.1 Etichetta nel nome - S001 Accedi (#AAD1965)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6-b4db-71cf-b61c-3f04f6ecb1d6"/>
    <s v="5113: Assicurati che contentDescription o labelFor contengano l’etichetta visibile dell’elemento."/>
    <m/>
  </r>
  <r>
    <x v="25"/>
    <s v="S001 Accedi"/>
    <s v="AAD1966"/>
    <s v="(#AAD196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6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24"/>
    <s v="S001 Accedi"/>
    <s v="AAD1967"/>
    <s v="(#AAD1967)"/>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a Form informativo.txt"/>
    <s v="#32"/>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6-b4db-71cf-b61c-3f04f6ecb1d6"/>
    <s v="3 - Moderate"/>
    <s v="APP INDABOX ANDROID - 11.2.5.5.1 Dimensione dell'obiettivo (avanzato) - S001 Accedi"/>
    <s v="APP INDABOX ANDROID - 11.2.5.5.1 Dimensione dell'obiettivo (avanzato) - S001 Accedi (#AAD1967)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1968"/>
    <s v="(#AAD1968)"/>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a Form informativo.txt"/>
    <s v="#32"/>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6-b4db-71cf-b61c-3f04f6ecb1d6"/>
    <s v="2 - Serious"/>
    <s v="APP INDABOX ANDROID - 11.2.5.8.1 Dimensione dell'obiettivo (minimo) - S001 Accedi"/>
    <s v="APP INDABOX ANDROID - 11.2.5.8.1 Dimensione dell'obiettivo (minimo) - S001 Accedi (#AAD1968)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969"/>
    <s v="(#AAD1969)"/>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a Form informativo.txt"/>
    <s v="#3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6-b4db-71cf-b61c-3f04f6ecb1d6"/>
    <s v="2 - Serious"/>
    <s v="APP INDABOX ANDROID - 11.2.5.3.1 Etichetta nel nome - S001 Accedi"/>
    <s v="APP INDABOX ANDROID - 11.2.5.3.1 Etichetta nel nome - S001 Accedi (#AAD1969)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6-b4db-71cf-b61c-3f04f6ecb1d6"/>
    <s v="5113: Assicurati che contentDescription o labelFor contengano l’etichetta visibile dell’elemento."/>
    <m/>
  </r>
  <r>
    <x v="25"/>
    <s v="S001 Accedi"/>
    <s v="AAD1970"/>
    <s v="(#AAD197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70)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24"/>
    <s v="S001 Accedi"/>
    <s v="AAD1971"/>
    <s v="(#AAD1971)"/>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a Form informativo.txt"/>
    <s v="#32"/>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6-b4db-71cf-b61c-3f04f6ecb1d6"/>
    <s v="3 - Moderate"/>
    <s v="APP INDABOX ANDROID - 11.2.5.5.1 Dimensione dell'obiettivo (avanzato) - S001 Accedi"/>
    <s v="APP INDABOX ANDROID - 11.2.5.5.1 Dimensione dell'obiettivo (avanzato) - S001 Accedi (#AAD1971)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1972"/>
    <s v="(#AAD1972)"/>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a Form informativo.txt"/>
    <s v="#32"/>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6-b4db-71cf-b61c-3f04f6ecb1d6"/>
    <s v="2 - Serious"/>
    <s v="APP INDABOX ANDROID - 11.2.5.8.1 Dimensione dell'obiettivo (minimo) - S001 Accedi"/>
    <s v="APP INDABOX ANDROID - 11.2.5.8.1 Dimensione dell'obiettivo (minimo) - S001 Accedi (#AAD1972)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973"/>
    <s v="(#AAD1973)"/>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a Form informativo.txt"/>
    <s v="#3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6-b4db-71cf-b61c-3f04f6ecb1d6"/>
    <s v="2 - Serious"/>
    <s v="APP INDABOX ANDROID - 11.2.5.3.1 Etichetta nel nome - S001 Accedi"/>
    <s v="APP INDABOX ANDROID - 11.2.5.3.1 Etichetta nel nome - S001 Accedi (#AAD1973)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6-b4db-71cf-b61c-3f04f6ecb1d6"/>
    <s v="5113: Assicurati che contentDescription o labelFor contengano l’etichetta visibile dell’elemento."/>
    <m/>
  </r>
  <r>
    <x v="25"/>
    <s v="S001 Accedi"/>
    <s v="AAD1974"/>
    <s v="(#AAD197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74)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25"/>
    <s v="S001 Accedi"/>
    <s v="AAD1975"/>
    <s v="(#AAD197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75)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25"/>
    <s v="S001 Accedi"/>
    <s v="AAD1976"/>
    <s v="(#AAD197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76)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23"/>
    <s v="S001 Accedi"/>
    <s v="AAD1977"/>
    <s v="(#AAD1977)"/>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a Form informativo.txt"/>
    <s v="#3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6-b4db-71cf-b61c-3f04f6ecb1d6"/>
    <s v="2 - Serious"/>
    <s v="APP INDABOX ANDROID - 11.2.5.3.1 Etichetta nel nome - S001 Accedi"/>
    <s v="APP INDABOX ANDROID - 11.2.5.3.1 Etichetta nel nome - S001 Accedi (#AAD1977)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6-b4db-71cf-b61c-3f04f6ecb1d6"/>
    <s v="5113: Assicurati che contentDescription o labelFor contengano l’etichetta visibile dell’elemento."/>
    <m/>
  </r>
  <r>
    <x v="25"/>
    <s v="S001 Accedi"/>
    <s v="AAD1978"/>
    <s v="(#AAD197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78)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61"/>
    <s v="S001 Accedi"/>
    <s v="AAD1979"/>
    <s v="(#AAD1979)"/>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No ID Available"/>
    <m/>
    <s v="Pubblica Form informativo.txt"/>
    <s v="#32"/>
    <s v="Axe DevTools Mobile"/>
    <m/>
    <s v="https://docs.deque.com/devtools-mobile/2024.2.14/en/android-edit-text-name#how-to-fix"/>
    <s v="Usa android:hint oppure associa una TextView con android:labelFor."/>
    <n v="1254"/>
    <s v="S001 Accedi"/>
    <s v="https://axe-mobile.deque.com/scan?userId=747da6b3-5f03-493b-bc9b-3a10276b7d6b&amp;packageName=com.android.chrome&amp;resultId=019874b6-b4db-71cf-b61c-3f04f6ecb1d6"/>
    <s v="2 - Serious"/>
    <s v="APP INDABOX ANDROID - 11.4.1.2.1 Nome, ruolo, valore - S001 Accedi"/>
    <s v="APP INDABOX ANDROID - 11.4.1.2.1 Nome, ruolo, valore - S001 Accedi (#AAD1979)_x000a_S001 Accedi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Usa android:hint oppure associa una TextView con android:labelFor._x000a__x000a_File di log (occorrenze rilevate: 9):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45"/>
    <m/>
    <m/>
    <s v="5114"/>
    <s v="5114: Gli elementi di input di testo devono avere un nome accessibile disponibile per le tecnologie assistive come TalkBack e Voice Access. [Per saperne di più] (https://docs.deque.com/devtools-mobile/2024.2.14/en/android-edit-text-name)"/>
    <s v="5114: -  con selettore: No ID Available"/>
    <s v="5114: https://axe-mobile.deque.com/scan?userId=747da6b3-5f03-493b-bc9b-3a10276b7d6b&amp;packageName=com.android.chrome&amp;resultId=019874b6-b4db-71cf-b61c-3f04f6ecb1d6"/>
    <s v="5114: Usa android:hint oppure associa una TextView con android:labelFor."/>
    <m/>
  </r>
  <r>
    <x v="25"/>
    <s v="S001 Accedi"/>
    <s v="AAD1980"/>
    <s v="(#AAD198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80)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61"/>
    <s v="S001 Accedi"/>
    <s v="AAD1981"/>
    <s v="(#AAD1981)"/>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No ID Available"/>
    <m/>
    <s v="Pubblica Form informativo.txt"/>
    <s v="#32"/>
    <s v="Axe DevTools Mobile"/>
    <m/>
    <s v="https://docs.deque.com/devtools-mobile/2024.2.14/en/android-edit-text-name#how-to-fix"/>
    <s v="Usa android:hint oppure associa una TextView con android:labelFor."/>
    <n v="1254"/>
    <s v="S001 Accedi"/>
    <s v="https://axe-mobile.deque.com/scan?userId=747da6b3-5f03-493b-bc9b-3a10276b7d6b&amp;packageName=com.android.chrome&amp;resultId=019874b6-b4db-71cf-b61c-3f04f6ecb1d6"/>
    <s v="2 - Serious"/>
    <s v="APP INDABOX ANDROID - 11.4.1.2.1 Nome, ruolo, valore - S001 Accedi"/>
    <s v="APP INDABOX ANDROID - 11.4.1.2.1 Nome, ruolo, valore - S001 Accedi (#AAD1981)_x000a_S001 Accedi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Usa android:hint oppure associa una TextView con android:labelFor._x000a__x000a_File di log (occorrenze rilevate: 9):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45"/>
    <m/>
    <m/>
    <s v="5114"/>
    <s v="5114: Gli elementi di input di testo devono avere un nome accessibile disponibile per le tecnologie assistive come TalkBack e Voice Access. [Per saperne di più] (https://docs.deque.com/devtools-mobile/2024.2.14/en/android-edit-text-name)"/>
    <s v="5114: -  con selettore: No ID Available"/>
    <s v="5114: https://axe-mobile.deque.com/scan?userId=747da6b3-5f03-493b-bc9b-3a10276b7d6b&amp;packageName=com.android.chrome&amp;resultId=019874b6-b4db-71cf-b61c-3f04f6ecb1d6"/>
    <s v="5114: Usa android:hint oppure associa una TextView con android:labelFor."/>
    <m/>
  </r>
  <r>
    <x v="25"/>
    <s v="S001 Accedi"/>
    <s v="AAD1982"/>
    <s v="(#AAD198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82)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61"/>
    <s v="S001 Accedi"/>
    <s v="AAD1983"/>
    <s v="(#AAD1983)"/>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No ID Available"/>
    <m/>
    <s v="Pubblica Form informativo.txt"/>
    <s v="#32"/>
    <s v="Axe DevTools Mobile"/>
    <m/>
    <s v="https://docs.deque.com/devtools-mobile/2024.2.14/en/android-edit-text-name#how-to-fix"/>
    <s v="Usa android:hint oppure associa una TextView con android:labelFor."/>
    <n v="1254"/>
    <s v="S001 Accedi"/>
    <s v="https://axe-mobile.deque.com/scan?userId=747da6b3-5f03-493b-bc9b-3a10276b7d6b&amp;packageName=com.android.chrome&amp;resultId=019874b6-b4db-71cf-b61c-3f04f6ecb1d6"/>
    <s v="2 - Serious"/>
    <s v="APP INDABOX ANDROID - 11.4.1.2.1 Nome, ruolo, valore - S001 Accedi"/>
    <s v="APP INDABOX ANDROID - 11.4.1.2.1 Nome, ruolo, valore - S001 Accedi (#AAD1983)_x000a_S001 Accedi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Usa android:hint oppure associa una TextView con android:labelFor._x000a__x000a_File di log (occorrenze rilevate: 9):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45"/>
    <m/>
    <m/>
    <s v="5114"/>
    <s v="5114: Gli elementi di input di testo devono avere un nome accessibile disponibile per le tecnologie assistive come TalkBack e Voice Access. [Per saperne di più] (https://docs.deque.com/devtools-mobile/2024.2.14/en/android-edit-text-name)"/>
    <s v="5114: -  con selettore: No ID Available"/>
    <s v="5114: https://axe-mobile.deque.com/scan?userId=747da6b3-5f03-493b-bc9b-3a10276b7d6b&amp;packageName=com.android.chrome&amp;resultId=019874b6-b4db-71cf-b61c-3f04f6ecb1d6"/>
    <s v="5114: Usa android:hint oppure associa una TextView con android:labelFor."/>
    <m/>
  </r>
  <r>
    <x v="25"/>
    <s v="S001 Accedi"/>
    <s v="AAD1984"/>
    <s v="(#AAD1984)"/>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84)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61"/>
    <s v="S001 Accedi"/>
    <s v="AAD1985"/>
    <s v="(#AAD1985)"/>
    <s v="Android"/>
    <s v="A"/>
    <s v="4.1.2"/>
    <s v="11.4.1.2.1"/>
    <s v="2 - Serious"/>
    <s v="Blind;Low Vision;Mobility"/>
    <s v="EditTextName"/>
    <s v="Gli elementi di input di testo devono avere un nome accessibile disponibile per le tecnologie assistive come TalkBack e Voice Access. [Per saperne di più] (https://docs.deque.com/devtools-mobile/2024.2.14/en/android-edit-text-name)"/>
    <s v="No ID Available"/>
    <m/>
    <s v="Pubblica Form informativo.txt"/>
    <s v="#32"/>
    <s v="Axe DevTools Mobile"/>
    <m/>
    <s v="https://docs.deque.com/devtools-mobile/2024.2.14/en/android-edit-text-name#how-to-fix"/>
    <s v="Usa android:hint oppure associa una TextView con android:labelFor."/>
    <n v="1254"/>
    <s v="S001 Accedi"/>
    <s v="https://axe-mobile.deque.com/scan?userId=747da6b3-5f03-493b-bc9b-3a10276b7d6b&amp;packageName=com.android.chrome&amp;resultId=019874b6-b4db-71cf-b61c-3f04f6ecb1d6"/>
    <s v="2 - Serious"/>
    <s v="APP INDABOX ANDROID - 11.4.1.2.1 Nome, ruolo, valore - S001 Accedi"/>
    <s v="APP INDABOX ANDROID - 11.4.1.2.1 Nome, ruolo, valore - S001 Accedi (#AAD1985)_x000a_S001 Accedi_x000a_Requisito: WCAG 4.1.2_x000a_Disabilità afflitte: Blind;Low Vision;Mobility_x000a_Impatto Utente: 2 - Serious_x000a__x000a_Descrizione: EditTextName - Gli elementi di input di testo devono avere un nome accessibile disponibile per le tecnologie assistive come TalkBack e Voice Access. [Per saperne di più] (https://docs.deque.com/devtools-mobile/2024.2.14/en/android-edit-text-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Usa android:hint oppure associa una TextView con android:labelFor._x000a__x000a_File di log (occorrenze rilevate: 9):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45"/>
    <m/>
    <m/>
    <s v="5114"/>
    <s v="5114: Gli elementi di input di testo devono avere un nome accessibile disponibile per le tecnologie assistive come TalkBack e Voice Access. [Per saperne di più] (https://docs.deque.com/devtools-mobile/2024.2.14/en/android-edit-text-name)"/>
    <s v="5114: -  con selettore: No ID Available"/>
    <s v="5114: https://axe-mobile.deque.com/scan?userId=747da6b3-5f03-493b-bc9b-3a10276b7d6b&amp;packageName=com.android.chrome&amp;resultId=019874b6-b4db-71cf-b61c-3f04f6ecb1d6"/>
    <s v="5114: Usa android:hint oppure associa una TextView con android:labelFor."/>
    <m/>
  </r>
  <r>
    <x v="61"/>
    <s v="S001 Accedi"/>
    <s v="AAD1986"/>
    <s v="(#AAD1986)"/>
    <s v="Android"/>
    <s v="A"/>
    <s v="4.1.2"/>
    <s v="11.4.1.2.1"/>
    <s v="2 - Serious"/>
    <s v="Blind;Low Vision;Mobility"/>
    <s v="CheckBoxName"/>
    <s v="Qualsiasi elemento CheckBox deve avere un nome accessibile disponibile per le tecnologie assistive come TalkBack e Voice Access. [Per saperne di più] (https://docs.deque.com/devtools-mobile/2024.2.14/en/android-checkbox-name)"/>
    <s v="No ID Available"/>
    <m/>
    <s v="Pubblica Form informativo.txt"/>
    <s v="#32"/>
    <s v="Axe DevTools Mobile"/>
    <m/>
    <s v="https://docs.deque.com/devtools-mobile/2024.2.14/en/android-checkbox-name#how-to-fix"/>
    <s v="Aggiungi un’etichetta visibile e/o android:contentDescription."/>
    <n v="1254"/>
    <s v="S001 Accedi"/>
    <s v="https://axe-mobile.deque.com/scan?userId=747da6b3-5f03-493b-bc9b-3a10276b7d6b&amp;packageName=com.android.chrome&amp;resultId=019874b6-b4db-71cf-b61c-3f04f6ecb1d6"/>
    <s v="2 - Serious"/>
    <s v="APP INDABOX ANDROID - 11.4.1.2.1 Nome, ruolo, valore - S001 Accedi"/>
    <s v="APP INDABOX ANDROID - 11.4.1.2.1 Nome, ruolo, valore - S001 Accedi (#AAD1986)_x000a_S001 Accedi_x000a_Requisito: WCAG 4.1.2_x000a_Disabilità afflitte: Blind;Low Vision;Mobility_x000a_Impatto Utente: 2 - Serious_x000a__x000a_Descrizione: CheckBoxName - Qualsiasi elemento CheckBox deve avere un nome accessibile disponibile per le tecnologie assistive come TalkBack e Voice Access. [Per saperne di più] (https://docs.deque.com/devtools-mobile/2024.2.14/en/android-checkbox-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ggiungi un’etichetta visibile e/o android:contentDescription._x000a__x000a_File di log (occorrenze rilevate: 9):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45"/>
    <m/>
    <m/>
    <s v="5114"/>
    <s v="5114: Qualsiasi elemento CheckBox deve avere un nome accessibile disponibile per le tecnologie assistive come TalkBack e Voice Access. [Per saperne di più] (https://docs.deque.com/devtools-mobile/2024.2.14/en/android-checkbox-name)"/>
    <s v="5114: -  con selettore: No ID Available"/>
    <s v="5114: https://axe-mobile.deque.com/scan?userId=747da6b3-5f03-493b-bc9b-3a10276b7d6b&amp;packageName=com.android.chrome&amp;resultId=019874b6-b4db-71cf-b61c-3f04f6ecb1d6"/>
    <s v="5114: Aggiungi un’etichetta visibile e/o android:contentDescription."/>
    <m/>
  </r>
  <r>
    <x v="25"/>
    <s v="S001 Accedi"/>
    <s v="AAD1987"/>
    <s v="(#AAD198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87)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24"/>
    <s v="S001 Accedi"/>
    <s v="AAD1988"/>
    <s v="(#AAD198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a Form informativo.txt"/>
    <s v="#32"/>
    <s v="Axe DevTools Mobile"/>
    <m/>
    <s v="https://docs.deque.com/devtools-mobile/2024.2.14/en/android-touch-target-size#how-to-fix"/>
    <s v="Estendi il padding o usa un contenitore cliccabile più grande per rispettare la dimensione minima."/>
    <n v="1254"/>
    <s v="S001 Accedi"/>
    <s v="https://axe-mobile.deque.com/scan?userId=747da6b3-5f03-493b-bc9b-3a10276b7d6b&amp;packageName=com.android.chrome&amp;resultId=019874b6-b4db-71cf-b61c-3f04f6ecb1d6"/>
    <s v="3 - Moderate"/>
    <s v="APP INDABOX ANDROID - 11.2.5.5.1 Dimensione dell'obiettivo (avanzato) - S001 Accedi"/>
    <s v="APP INDABOX ANDROID - 11.2.5.5.1 Dimensione dell'obiettivo (avanzato) - S001 Accedi (#AAD1988)_x000a_S001 Acced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Estendi il padding o usa un contenitore cliccabile più grande per rispettare la dimensione minima._x000a__x000a_File di log (occorrenze rilevate: 5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
    <s v="S001 Accedi"/>
    <s v="AAD1989"/>
    <s v="(#AAD198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a Form informativo.txt"/>
    <s v="#32"/>
    <s v="Axe DevTools Mobile"/>
    <m/>
    <s v="https://docs.deque.com/devtools-mobile/2024.9.18/en/android-touch-target-spacing#how-to-fix"/>
    <s v="Aggiungi margini o padding di almeno 8dp tra elementi interattivi adiacenti."/>
    <n v="1254"/>
    <s v="S001 Accedi"/>
    <s v="https://axe-mobile.deque.com/scan?userId=747da6b3-5f03-493b-bc9b-3a10276b7d6b&amp;packageName=com.android.chrome&amp;resultId=019874b6-b4db-71cf-b61c-3f04f6ecb1d6"/>
    <s v="2 - Serious"/>
    <s v="APP INDABOX ANDROID - 11.2.5.8.1 Dimensione dell'obiettivo (minimo) - S001 Accedi"/>
    <s v="APP INDABOX ANDROID - 11.2.5.8.1 Dimensione dell'obiettivo (minimo) - S001 Accedi (#AAD1989)_x000a_S001 Acced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ggiungi margini o padding di almeno 8dp tra elementi interattivi adiacenti._x000a__x000a_File di log (occorrenze rilevate: 11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23"/>
    <s v="S001 Accedi"/>
    <s v="AAD1990"/>
    <s v="(#AAD199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a Form informativo.txt"/>
    <s v="#32"/>
    <s v="Axe DevTools Mobile"/>
    <m/>
    <s v="https://docs.deque.com/devtools-mobile/2024.2.14/en/android-label-in-name#how-to-fix"/>
    <s v="Assicurati che contentDescription o labelFor contengano l’etichetta visibile dell’elemento."/>
    <n v="1254"/>
    <s v="S001 Accedi"/>
    <s v="https://axe-mobile.deque.com/scan?userId=747da6b3-5f03-493b-bc9b-3a10276b7d6b&amp;packageName=com.android.chrome&amp;resultId=019874b6-b4db-71cf-b61c-3f04f6ecb1d6"/>
    <s v="2 - Serious"/>
    <s v="APP INDABOX ANDROID - 11.2.5.3.1 Etichetta nel nome - S001 Accedi"/>
    <s v="APP INDABOX ANDROID - 11.2.5.3.1 Etichetta nel nome - S001 Accedi (#AAD1990)_x000a_S001 Acced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Assicurati che contentDescription o labelFor contengano l’etichetta visibile dell’elemento.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4"/>
    <m/>
    <m/>
    <s v="5113"/>
    <s v="5113: Una vista focalizzabile accessibile deve garantire che il nome sia incluso nell'etichetta visibile. [Per saperne di più] (https://docs.deque.com/devtools-mobile/2024.2.14/en/android-label-in-name)"/>
    <s v="5113: -  con selettore: No ID Available"/>
    <s v="5113: https://axe-mobile.deque.com/scan?userId=747da6b3-5f03-493b-bc9b-3a10276b7d6b&amp;packageName=com.android.chrome&amp;resultId=019874b6-b4db-71cf-b61c-3f04f6ecb1d6"/>
    <s v="5113: Assicurati che contentDescription o labelFor contengano l’etichetta visibile dell’elemento."/>
    <m/>
  </r>
  <r>
    <x v="25"/>
    <s v="S001 Accedi"/>
    <s v="AAD1991"/>
    <s v="(#AAD199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a Form informativo.txt"/>
    <s v="#32"/>
    <s v="Axe DevTools Mobile"/>
    <m/>
    <s v="https://docs.deque.com/devtools-mobile/2024.2.14/en/android-focusable-text#how-to-fix"/>
    <s v="Rimuovi android:focusable=&quot;true&quot; dal testo statico non interattivo."/>
    <n v="1254"/>
    <s v="S001 Accedi"/>
    <s v="https://axe-mobile.deque.com/scan?userId=747da6b3-5f03-493b-bc9b-3a10276b7d6b&amp;packageName=com.android.chrome&amp;resultId=019874b6-b4db-71cf-b61c-3f04f6ecb1d6"/>
    <s v="1 - Critical"/>
    <s v="APP INDABOX ANDROID - 11.1.3.2.1 Sequenza significativa - S001 Accedi"/>
    <s v="APP INDABOX ANDROID - 11.1.3.2.1 Sequenza significativa - S001 Accedi (#AAD1991)_x000a_S001 Acced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b6-b4db-71cf-b61c-3f04f6ecb1d6_x000a__x000a_Possibile metodologia risolutiva:_x000a_Rimuovi android:focusable=&quot;true&quot; dal testo statico non interattivo._x000a__x000a_File di log (occorrenze rilevate: 104): https://posteitaliane.sharepoint.com/:x:/r/teams/ACCESSIBILITRISULTATIVERIFICHETECNICHE/Shared%20Documents/TGPOSTE_APP/TGPOSTE_APP/LOG/Log.xlsx?d=w630300a71bd74143a1658fe5ab688bc4&amp;csf=1&amp;web=1&amp;e=Y9XHGL_x000a__x000a_Link al dettaglio requisito WCAG: "/>
    <m/>
    <m/>
    <m/>
    <m/>
    <x v="15"/>
    <m/>
    <m/>
    <s v="5110"/>
    <s v="5110: Le visualizzazioni contenenti testo devono essere attivabili per le tecnologie per l'accesso facilitato, ad esempio TalkBack. [Per saperne di più] (https://docs.deque.com/devtools-mobile/2024.2.14/en/android-focusable-text)"/>
    <s v="5110: -  con selettore: No ID Available"/>
    <s v="5110: https://axe-mobile.deque.com/scan?userId=747da6b3-5f03-493b-bc9b-3a10276b7d6b&amp;packageName=com.android.chrome&amp;resultId=019874b6-b4db-71cf-b61c-3f04f6ecb1d6"/>
    <s v="5110: Rimuovi android:focusable=&quot;true&quot; dal testo statico non interattivo."/>
    <m/>
  </r>
  <r>
    <x v="38"/>
    <s v="S004 Spedisci (IndaBox Spedizione Pacchi)"/>
    <s v="AAD1992"/>
    <s v="(#AAD1992)"/>
    <s v="Android"/>
    <s v="AA"/>
    <s v="1.3.4"/>
    <s v="11.1.3.4.1"/>
    <s v="2 - Serious"/>
    <s v="Cognitive;Low Vision;Mobility"/>
    <s v="ScreenOrientation"/>
    <s v="Le visualizzazioni devono essere conformi all'orientamento di visualizzazione preferito dall'utente. [Per saperne di più] (https://docs.deque.com/devtools-mobile/2024.2.14/en/android-screen-orientation)"/>
    <s v="No ID Available"/>
    <m/>
    <s v="Pubblico spedisci.txt"/>
    <s v="#45"/>
    <s v="Axe DevTools Mobile"/>
    <m/>
    <s v="https://docs.deque.com/devtools-mobile/2024.2.14/en/android-screen-orientation#how-to-fix"/>
    <s v="Rimuovi android:screenOrientation=&quot;portrait&quot; per supportare sia landscape che portrait, salvo che non sia un requisito."/>
    <n v="1254"/>
    <s v="S004 Spedisci (IndaBox Spedizione Pacchi)"/>
    <s v="https://axe-mobile.deque.com/scan?userId=747da6b3-5f03-493b-bc9b-3a10276b7d6b&amp;packageName=com.android.chrome&amp;resultId=019874ff-b067-701e-9c2f-d8de4216aa26"/>
    <s v="2 - Serious"/>
    <s v="APP INDABOX ANDROID - 11.1.3.4.1 Orientamento - S004 Spedisci (IndaBox Spedizione Pacchi)"/>
    <s v="APP INDABOX ANDROID - 11.1.3.4.1 Orientamento - S004 Spedisci (IndaBox Spedizione Pacchi) (#AAD1992)_x000a_S004 Spedisci (IndaBox Spedizione Pacchi)_x000a_Requisito: WCAG 1.3.4_x000a_Disabilità afflitte: Cognitive;Low Vision;Mobility_x000a_Impatto Utente: 2 - Serious_x000a__x000a_Descrizione: ScreenOrientation - Le visualizzazioni devono essere conformi all'orientamento di visualizzazione preferito dall'utente. [Per saperne di più] (https://docs.deque.com/devtools-mobile/2024.2.14/en/android-screen-orientation)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Rimuovi android:screenOrientation=&quot;portrait&quot; per supportare sia landscape che portrait, salvo che non sia un requisito._x000a__x000a_File di log (occorrenze rilevate: 9): https://posteitaliane.sharepoint.com/:x:/r/teams/ACCESSIBILITRISULTATIVERIFICHETECNICHE/Shared%20Documents/TGPOSTE_APP/TGPOSTE_APP/LOG/Log.xlsx?d=w630300a71bd74143a1658fe5ab688bc4&amp;csf=1&amp;web=1&amp;e=Y9XHGL_x000a__x000a_Link al dettaglio requisito WCAG: "/>
    <m/>
    <m/>
    <m/>
    <m/>
    <x v="25"/>
    <m/>
    <m/>
    <s v="5125"/>
    <s v="5125: Le visualizzazioni devono essere conformi all'orientamento di visualizzazione preferito dall'utente. [Per saperne di più] (https://docs.deque.com/devtools-mobile/2024.2.14/en/android-screen-orientation)"/>
    <s v="5125: -  con selettore: No ID Available"/>
    <s v="5125: https://axe-mobile.deque.com/scan?userId=747da6b3-5f03-493b-bc9b-3a10276b7d6b&amp;packageName=com.android.chrome&amp;resultId=019874ff-b067-701e-9c2f-d8de4216aa26"/>
    <s v="5125: Rimuovi android:screenOrientation=&quot;portrait&quot; per supportare sia landscape che portrait, salvo che non sia un requisito."/>
    <m/>
  </r>
  <r>
    <x v="39"/>
    <s v="S004 Spedisci (IndaBox Spedizione Pacchi)"/>
    <s v="AAD1993"/>
    <s v="(#AAD1993)"/>
    <s v="Android"/>
    <s v="A"/>
    <s v="2.5.3"/>
    <s v="11.2.5.3.1"/>
    <s v="2 - Serious"/>
    <s v="Blind;Deafblind;Mobility"/>
    <s v="LabelInName"/>
    <s v="Una vista focalizzabile accessibile deve garantire che il nome sia incluso nell'etichetta visibile. [Per saperne di più] (https://docs.deque.com/devtools-mobile/2024.2.14/en/android-label-in-name)"/>
    <s v="logo"/>
    <m/>
    <s v="Pubblico spedisci.txt"/>
    <s v="#45"/>
    <s v="Axe DevTools Mobile"/>
    <m/>
    <s v="https://docs.deque.com/devtools-mobile/2024.2.14/en/android-label-in-name#how-to-fix"/>
    <s v="Assicurati che contentDescription o labelFor contengano l’etichetta visibile dell’elemento."/>
    <n v="42"/>
    <s v="S004 Spedisci (IndaBox Spedizione Pacchi)"/>
    <s v="https://axe-mobile.deque.com/scan?userId=747da6b3-5f03-493b-bc9b-3a10276b7d6b&amp;packageName=com.android.chrome&amp;resultId=019874ff-b067-701e-9c2f-d8de4216aa26"/>
    <s v="2 - Serious"/>
    <s v="APP INDABOX ANDROID - 11.2.5.3.1 Etichetta nel nome - S004 Spedisci (IndaBox Spedizione Pacchi)"/>
    <s v="APP INDABOX ANDROID - 11.2.5.3.1 Etichetta nel nome - S004 Spedisci (IndaBox Spedizione Pacchi) (#AAD1993)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logo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logo"/>
    <s v="5128: https://axe-mobile.deque.com/scan?userId=747da6b3-5f03-493b-bc9b-3a10276b7d6b&amp;packageName=com.android.chrome&amp;resultId=019874ff-b067-701e-9c2f-d8de4216aa26"/>
    <s v="5128: Assicurati che contentDescription o labelFor contengano l’etichetta visibile dell’elemento."/>
    <m/>
  </r>
  <r>
    <x v="55"/>
    <s v="S004 Spedisci (IndaBox Spedizione Pacchi)"/>
    <s v="AAD1994"/>
    <s v="(#AAD1994)"/>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spedisci.txt"/>
    <s v="#45"/>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4ff-b067-701e-9c2f-d8de4216aa26"/>
    <s v="3 - Moderate"/>
    <s v="APP INDABOX ANDROID - 11.2.5.5.1 Dimensione dell'obiettivo (avanzato) - S004 Spedisci (IndaBox Spedizione Pacchi)"/>
    <s v="APP INDABOX ANDROID - 11.2.5.5.1 Dimensione dell'obiettivo (avanzato) - S004 Spedisci (IndaBox Spedizione Pacchi) (#AAD1994)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1995"/>
    <s v="(#AAD1995)"/>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spedisci.txt"/>
    <s v="#45"/>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4ff-b067-701e-9c2f-d8de4216aa26"/>
    <s v="2 - Serious"/>
    <s v="APP INDABOX ANDROID - 11.2.5.8.1 Dimensione dell'obiettivo (minimo) - S004 Spedisci (IndaBox Spedizione Pacchi)"/>
    <s v="APP INDABOX ANDROID - 11.2.5.8.1 Dimensione dell'obiettivo (minimo) - S004 Spedisci (IndaBox Spedizione Pacchi) (#AAD1995)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1996"/>
    <s v="(#AAD1996)"/>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spedisci.txt"/>
    <s v="#4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ff-b067-701e-9c2f-d8de4216aa26"/>
    <s v="2 - Serious"/>
    <s v="APP INDABOX ANDROID - 11.2.5.3.1 Etichetta nel nome - S004 Spedisci (IndaBox Spedizione Pacchi)"/>
    <s v="APP INDABOX ANDROID - 11.2.5.3.1 Etichetta nel nome - S004 Spedisci (IndaBox Spedizione Pacchi) (#AAD1996)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ff-b067-701e-9c2f-d8de4216aa26"/>
    <s v="5128: Assicurati che contentDescription o labelFor contengano l’etichetta visibile dell’elemento."/>
    <m/>
  </r>
  <r>
    <x v="40"/>
    <s v="S004 Spedisci (IndaBox Spedizione Pacchi)"/>
    <s v="AAD1997"/>
    <s v="(#AAD199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spedisci.txt"/>
    <s v="#4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ff-b067-701e-9c2f-d8de4216aa26"/>
    <s v="1 - Critical"/>
    <s v="APP INDABOX ANDROID - 11.1.3.2.1 Sequenza significativa - S004 Spedisci (IndaBox Spedizione Pacchi)"/>
    <s v="APP INDABOX ANDROID - 11.1.3.2.1 Sequenza significativa - S004 Spedisci (IndaBox Spedizione Pacchi) (#AAD199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ff-b067-701e-9c2f-d8de4216aa26"/>
    <s v="5124: Rimuovi android:focusable=&quot;true&quot; dal testo statico non interattivo."/>
    <m/>
  </r>
  <r>
    <x v="55"/>
    <s v="S004 Spedisci (IndaBox Spedizione Pacchi)"/>
    <s v="AAD1998"/>
    <s v="(#AAD1998)"/>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spedisci.txt"/>
    <s v="#45"/>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4ff-b067-701e-9c2f-d8de4216aa26"/>
    <s v="3 - Moderate"/>
    <s v="APP INDABOX ANDROID - 11.2.5.5.1 Dimensione dell'obiettivo (avanzato) - S004 Spedisci (IndaBox Spedizione Pacchi)"/>
    <s v="APP INDABOX ANDROID - 11.2.5.5.1 Dimensione dell'obiettivo (avanzato) - S004 Spedisci (IndaBox Spedizione Pacchi) (#AAD1998)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1999"/>
    <s v="(#AAD1999)"/>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spedisci.txt"/>
    <s v="#45"/>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4ff-b067-701e-9c2f-d8de4216aa26"/>
    <s v="2 - Serious"/>
    <s v="APP INDABOX ANDROID - 11.2.5.8.1 Dimensione dell'obiettivo (minimo) - S004 Spedisci (IndaBox Spedizione Pacchi)"/>
    <s v="APP INDABOX ANDROID - 11.2.5.8.1 Dimensione dell'obiettivo (minimo) - S004 Spedisci (IndaBox Spedizione Pacchi) (#AAD1999)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2000"/>
    <s v="(#AAD2000)"/>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spedisci.txt"/>
    <s v="#4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ff-b067-701e-9c2f-d8de4216aa26"/>
    <s v="2 - Serious"/>
    <s v="APP INDABOX ANDROID - 11.2.5.3.1 Etichetta nel nome - S004 Spedisci (IndaBox Spedizione Pacchi)"/>
    <s v="APP INDABOX ANDROID - 11.2.5.3.1 Etichetta nel nome - S004 Spedisci (IndaBox Spedizione Pacchi) (#AAD2000)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ff-b067-701e-9c2f-d8de4216aa26"/>
    <s v="5128: Assicurati che contentDescription o labelFor contengano l’etichetta visibile dell’elemento."/>
    <m/>
  </r>
  <r>
    <x v="40"/>
    <s v="S004 Spedisci (IndaBox Spedizione Pacchi)"/>
    <s v="AAD2001"/>
    <s v="(#AAD200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spedisci.txt"/>
    <s v="#4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ff-b067-701e-9c2f-d8de4216aa26"/>
    <s v="1 - Critical"/>
    <s v="APP INDABOX ANDROID - 11.1.3.2.1 Sequenza significativa - S004 Spedisci (IndaBox Spedizione Pacchi)"/>
    <s v="APP INDABOX ANDROID - 11.1.3.2.1 Sequenza significativa - S004 Spedisci (IndaBox Spedizione Pacchi) (#AAD200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ff-b067-701e-9c2f-d8de4216aa26"/>
    <s v="5124: Rimuovi android:focusable=&quot;true&quot; dal testo statico non interattivo."/>
    <m/>
  </r>
  <r>
    <x v="55"/>
    <s v="S004 Spedisci (IndaBox Spedizione Pacchi)"/>
    <s v="AAD2002"/>
    <s v="(#AAD2002)"/>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spedisci.txt"/>
    <s v="#45"/>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4ff-b067-701e-9c2f-d8de4216aa26"/>
    <s v="3 - Moderate"/>
    <s v="APP INDABOX ANDROID - 11.2.5.5.1 Dimensione dell'obiettivo (avanzato) - S004 Spedisci (IndaBox Spedizione Pacchi)"/>
    <s v="APP INDABOX ANDROID - 11.2.5.5.1 Dimensione dell'obiettivo (avanzato) - S004 Spedisci (IndaBox Spedizione Pacchi) (#AAD2002)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003"/>
    <s v="(#AAD2003)"/>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spedisci.txt"/>
    <s v="#45"/>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4ff-b067-701e-9c2f-d8de4216aa26"/>
    <s v="2 - Serious"/>
    <s v="APP INDABOX ANDROID - 11.2.5.8.1 Dimensione dell'obiettivo (minimo) - S004 Spedisci (IndaBox Spedizione Pacchi)"/>
    <s v="APP INDABOX ANDROID - 11.2.5.8.1 Dimensione dell'obiettivo (minimo) - S004 Spedisci (IndaBox Spedizione Pacchi) (#AAD2003)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2004"/>
    <s v="(#AAD2004)"/>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spedisci.txt"/>
    <s v="#4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ff-b067-701e-9c2f-d8de4216aa26"/>
    <s v="2 - Serious"/>
    <s v="APP INDABOX ANDROID - 11.2.5.3.1 Etichetta nel nome - S004 Spedisci (IndaBox Spedizione Pacchi)"/>
    <s v="APP INDABOX ANDROID - 11.2.5.3.1 Etichetta nel nome - S004 Spedisci (IndaBox Spedizione Pacchi) (#AAD2004)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ff-b067-701e-9c2f-d8de4216aa26"/>
    <s v="5128: Assicurati che contentDescription o labelFor contengano l’etichetta visibile dell’elemento."/>
    <m/>
  </r>
  <r>
    <x v="40"/>
    <s v="S004 Spedisci (IndaBox Spedizione Pacchi)"/>
    <s v="AAD2005"/>
    <s v="(#AAD2005)"/>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spedisci.txt"/>
    <s v="#4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ff-b067-701e-9c2f-d8de4216aa26"/>
    <s v="1 - Critical"/>
    <s v="APP INDABOX ANDROID - 11.1.3.2.1 Sequenza significativa - S004 Spedisci (IndaBox Spedizione Pacchi)"/>
    <s v="APP INDABOX ANDROID - 11.1.3.2.1 Sequenza significativa - S004 Spedisci (IndaBox Spedizione Pacchi) (#AAD2005)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ff-b067-701e-9c2f-d8de4216aa26"/>
    <s v="5124: Rimuovi android:focusable=&quot;true&quot; dal testo statico non interattivo."/>
    <m/>
  </r>
  <r>
    <x v="55"/>
    <s v="S004 Spedisci (IndaBox Spedizione Pacchi)"/>
    <s v="AAD2006"/>
    <s v="(#AAD2006)"/>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spedisci.txt"/>
    <s v="#45"/>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4ff-b067-701e-9c2f-d8de4216aa26"/>
    <s v="3 - Moderate"/>
    <s v="APP INDABOX ANDROID - 11.2.5.5.1 Dimensione dell'obiettivo (avanzato) - S004 Spedisci (IndaBox Spedizione Pacchi)"/>
    <s v="APP INDABOX ANDROID - 11.2.5.5.1 Dimensione dell'obiettivo (avanzato) - S004 Spedisci (IndaBox Spedizione Pacchi) (#AAD2006)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007"/>
    <s v="(#AAD2007)"/>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spedisci.txt"/>
    <s v="#45"/>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4ff-b067-701e-9c2f-d8de4216aa26"/>
    <s v="2 - Serious"/>
    <s v="APP INDABOX ANDROID - 11.2.5.8.1 Dimensione dell'obiettivo (minimo) - S004 Spedisci (IndaBox Spedizione Pacchi)"/>
    <s v="APP INDABOX ANDROID - 11.2.5.8.1 Dimensione dell'obiettivo (minimo) - S004 Spedisci (IndaBox Spedizione Pacchi) (#AAD2007)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2008"/>
    <s v="(#AAD2008)"/>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spedisci.txt"/>
    <s v="#4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ff-b067-701e-9c2f-d8de4216aa26"/>
    <s v="2 - Serious"/>
    <s v="APP INDABOX ANDROID - 11.2.5.3.1 Etichetta nel nome - S004 Spedisci (IndaBox Spedizione Pacchi)"/>
    <s v="APP INDABOX ANDROID - 11.2.5.3.1 Etichetta nel nome - S004 Spedisci (IndaBox Spedizione Pacchi) (#AAD2008)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ff-b067-701e-9c2f-d8de4216aa26"/>
    <s v="5128: Assicurati che contentDescription o labelFor contengano l’etichetta visibile dell’elemento."/>
    <m/>
  </r>
  <r>
    <x v="40"/>
    <s v="S004 Spedisci (IndaBox Spedizione Pacchi)"/>
    <s v="AAD2009"/>
    <s v="(#AAD200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spedisci.txt"/>
    <s v="#4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ff-b067-701e-9c2f-d8de4216aa26"/>
    <s v="1 - Critical"/>
    <s v="APP INDABOX ANDROID - 11.1.3.2.1 Sequenza significativa - S004 Spedisci (IndaBox Spedizione Pacchi)"/>
    <s v="APP INDABOX ANDROID - 11.1.3.2.1 Sequenza significativa - S004 Spedisci (IndaBox Spedizione Pacchi) (#AAD200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ff-b067-701e-9c2f-d8de4216aa26"/>
    <s v="5124: Rimuovi android:focusable=&quot;true&quot; dal testo statico non interattivo."/>
    <m/>
  </r>
  <r>
    <x v="55"/>
    <s v="S004 Spedisci (IndaBox Spedizione Pacchi)"/>
    <s v="AAD2010"/>
    <s v="(#AAD2010)"/>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spedisci.txt"/>
    <s v="#45"/>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4ff-b067-701e-9c2f-d8de4216aa26"/>
    <s v="3 - Moderate"/>
    <s v="APP INDABOX ANDROID - 11.2.5.5.1 Dimensione dell'obiettivo (avanzato) - S004 Spedisci (IndaBox Spedizione Pacchi)"/>
    <s v="APP INDABOX ANDROID - 11.2.5.5.1 Dimensione dell'obiettivo (avanzato) - S004 Spedisci (IndaBox Spedizione Pacchi) (#AAD2010)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2011"/>
    <s v="(#AAD2011)"/>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spedisci.txt"/>
    <s v="#4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ff-b067-701e-9c2f-d8de4216aa26"/>
    <s v="2 - Serious"/>
    <s v="APP INDABOX ANDROID - 11.2.5.3.1 Etichetta nel nome - S004 Spedisci (IndaBox Spedizione Pacchi)"/>
    <s v="APP INDABOX ANDROID - 11.2.5.3.1 Etichetta nel nome - S004 Spedisci (IndaBox Spedizione Pacchi) (#AAD2011)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ff-b067-701e-9c2f-d8de4216aa26"/>
    <s v="5128: Assicurati che contentDescription o labelFor contengano l’etichetta visibile dell’elemento."/>
    <m/>
  </r>
  <r>
    <x v="40"/>
    <s v="S004 Spedisci (IndaBox Spedizione Pacchi)"/>
    <s v="AAD2012"/>
    <s v="(#AAD2012)"/>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spedisci.txt"/>
    <s v="#4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ff-b067-701e-9c2f-d8de4216aa26"/>
    <s v="1 - Critical"/>
    <s v="APP INDABOX ANDROID - 11.1.3.2.1 Sequenza significativa - S004 Spedisci (IndaBox Spedizione Pacchi)"/>
    <s v="APP INDABOX ANDROID - 11.1.3.2.1 Sequenza significativa - S004 Spedisci (IndaBox Spedizione Pacchi) (#AAD2012)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ff-b067-701e-9c2f-d8de4216aa26"/>
    <s v="5124: Rimuovi android:focusable=&quot;true&quot; dal testo statico non interattivo."/>
    <m/>
  </r>
  <r>
    <x v="55"/>
    <s v="S004 Spedisci (IndaBox Spedizione Pacchi)"/>
    <s v="AAD2013"/>
    <s v="(#AAD2013)"/>
    <s v="Android"/>
    <s v="AAA"/>
    <s v="2.5.5"/>
    <s v="11.2.5.5.1"/>
    <s v="3 - Moderate"/>
    <s v="Blind;Low Vision;Mobility"/>
    <s v="TouchSizeWcag"/>
    <s v="Tutti i controlli attivi devono avere un'area visiva e toccabile di almeno 44 dp per 44 dp. [Per saperne di più] (https://docs.deque.com/devtools-mobile/2024.2.14/en/android-touch-target-size)"/>
    <s v="No ID Available"/>
    <m/>
    <s v="Pubblico spedisci.txt"/>
    <s v="#45"/>
    <s v="Axe DevTools Mobile"/>
    <m/>
    <s v="https://docs.deque.com/devtools-mobile/2024.2.14/en/android-touch-target-size#how-to-fix"/>
    <s v="Estendi il padding o usa un contenitore cliccabile più grande per rispettare la dimensione minima."/>
    <n v="1254"/>
    <s v="S004 Spedisci (IndaBox Spedizione Pacchi)"/>
    <s v="https://axe-mobile.deque.com/scan?userId=747da6b3-5f03-493b-bc9b-3a10276b7d6b&amp;packageName=com.android.chrome&amp;resultId=019874ff-b067-701e-9c2f-d8de4216aa26"/>
    <s v="3 - Moderate"/>
    <s v="APP INDABOX ANDROID - 11.2.5.5.1 Dimensione dell'obiettivo (avanzato) - S004 Spedisci (IndaBox Spedizione Pacchi)"/>
    <s v="APP INDABOX ANDROID - 11.2.5.5.1 Dimensione dell'obiettivo (avanzato) - S004 Spedisci (IndaBox Spedizione Pacchi) (#AAD2013)_x000a_S004 Spedisci (IndaBox Spedizione Pacchi)_x000a_Requisito: WCAG 2.5.5_x000a_Disabilità afflitte: Blind;Low Vision;Mobility_x000a_Impatto Utente: 3 - Moderate_x000a__x000a_Descrizione: TouchSizeWcag - Tutti i controlli attivi devono avere un'area visiva e toccabile di almeno 44 dp per 44 dp. [Per saperne di più] (https://docs.deque.com/devtools-mobile/2024.2.14/en/android-touch-target-siz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Estendi il padding o usa un contenitore cliccabile più grande per rispettare la dimensione minima._x000a__x000a_File di log (occorrenze rilevate: 28):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8"/>
    <s v="S004 Spedisci (IndaBox Spedizione Pacchi)"/>
    <s v="AAD2014"/>
    <s v="(#AAD2014)"/>
    <s v="Android"/>
    <s v="AA"/>
    <s v="2.5.8"/>
    <s v="11.2.5.8.1"/>
    <s v="2 - Serious"/>
    <s v="Blind;Low Vision;Mobility"/>
    <s v="TouchTargetSpacing"/>
    <s v="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s v="No ID Available"/>
    <m/>
    <s v="Pubblico spedisci.txt"/>
    <s v="#45"/>
    <s v="Axe DevTools Mobile"/>
    <m/>
    <s v="https://docs.deque.com/devtools-mobile/2024.9.18/en/android-touch-target-spacing#how-to-fix"/>
    <s v="Aggiungi margini o padding di almeno 8dp tra elementi interattivi adiacenti."/>
    <n v="1254"/>
    <s v="S004 Spedisci (IndaBox Spedizione Pacchi)"/>
    <s v="https://axe-mobile.deque.com/scan?userId=747da6b3-5f03-493b-bc9b-3a10276b7d6b&amp;packageName=com.android.chrome&amp;resultId=019874ff-b067-701e-9c2f-d8de4216aa26"/>
    <s v="2 - Serious"/>
    <s v="APP INDABOX ANDROID - 11.2.5.8.1 Dimensione dell'obiettivo (minimo) - S004 Spedisci (IndaBox Spedizione Pacchi)"/>
    <s v="APP INDABOX ANDROID - 11.2.5.8.1 Dimensione dell'obiettivo (minimo) - S004 Spedisci (IndaBox Spedizione Pacchi) (#AAD2014)_x000a_S004 Spedisci (IndaBox Spedizione Pacchi)_x000a_Requisito: WCAG 2.5.8_x000a_Disabilità afflitte: Blind;Low Vision;Mobility_x000a_Impatto Utente: 2 - Serious_x000a__x000a_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Aggiungi margini o padding di almeno 8dp tra elementi interattivi adiacenti._x000a__x000a_File di log (occorrenze rilevate: 70):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39"/>
    <s v="S004 Spedisci (IndaBox Spedizione Pacchi)"/>
    <s v="AAD2015"/>
    <s v="(#AAD2015)"/>
    <s v="Android"/>
    <s v="A"/>
    <s v="2.5.3"/>
    <s v="11.2.5.3.1"/>
    <s v="2 - Serious"/>
    <s v="Blind;Deafblind;Mobility"/>
    <s v="LabelInName"/>
    <s v="Una vista focalizzabile accessibile deve garantire che il nome sia incluso nell'etichetta visibile. [Per saperne di più] (https://docs.deque.com/devtools-mobile/2024.2.14/en/android-label-in-name)"/>
    <s v="No ID Available"/>
    <m/>
    <s v="Pubblico spedisci.txt"/>
    <s v="#45"/>
    <s v="Axe DevTools Mobile"/>
    <m/>
    <s v="https://docs.deque.com/devtools-mobile/2024.2.14/en/android-label-in-name#how-to-fix"/>
    <s v="Assicurati che contentDescription o labelFor contengano l’etichetta visibile dell’elemento."/>
    <n v="1254"/>
    <s v="S004 Spedisci (IndaBox Spedizione Pacchi)"/>
    <s v="https://axe-mobile.deque.com/scan?userId=747da6b3-5f03-493b-bc9b-3a10276b7d6b&amp;packageName=com.android.chrome&amp;resultId=019874ff-b067-701e-9c2f-d8de4216aa26"/>
    <s v="2 - Serious"/>
    <s v="APP INDABOX ANDROID - 11.2.5.3.1 Etichetta nel nome - S004 Spedisci (IndaBox Spedizione Pacchi)"/>
    <s v="APP INDABOX ANDROID - 11.2.5.3.1 Etichetta nel nome - S004 Spedisci (IndaBox Spedizione Pacchi) (#AAD2015)_x000a_S004 Spedisci (IndaBox Spedizione Pacchi)_x000a_Requisito: WCAG 2.5.3_x000a_Disabilità afflitte: Blind;Deafblind;Mobility_x000a_Impatto Utente: 2 - Serious_x000a__x000a_Descrizione: LabelInName - Una vista focalizzabile accessibile deve garantire che il nome sia incluso nell'etichetta visibile. [Per saperne di più] (https://docs.deque.com/devtools-mobile/2024.2.14/en/android-label-in-name)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Assicurati che contentDescription o labelFor contengano l’etichetta visibile dell’elemento._x000a__x000a_File di log (occorrenze rilevate: 59): https://posteitaliane.sharepoint.com/:x:/r/teams/ACCESSIBILITRISULTATIVERIFICHETECNICHE/Shared%20Documents/TGPOSTE_APP/TGPOSTE_APP/LOG/Log.xlsx?d=w630300a71bd74143a1658fe5ab688bc4&amp;csf=1&amp;web=1&amp;e=Y9XHGL_x000a__x000a_Link al dettaglio requisito WCAG: "/>
    <m/>
    <m/>
    <m/>
    <m/>
    <x v="26"/>
    <m/>
    <m/>
    <s v="5128"/>
    <s v="5128: Una vista focalizzabile accessibile deve garantire che il nome sia incluso nell'etichetta visibile. [Per saperne di più] (https://docs.deque.com/devtools-mobile/2024.2.14/en/android-label-in-name)"/>
    <s v="5128: -  con selettore: No ID Available"/>
    <s v="5128: https://axe-mobile.deque.com/scan?userId=747da6b3-5f03-493b-bc9b-3a10276b7d6b&amp;packageName=com.android.chrome&amp;resultId=019874ff-b067-701e-9c2f-d8de4216aa26"/>
    <s v="5128: Assicurati che contentDescription o labelFor contengano l’etichetta visibile dell’elemento."/>
    <m/>
  </r>
  <r>
    <x v="40"/>
    <s v="S004 Spedisci (IndaBox Spedizione Pacchi)"/>
    <s v="AAD2016"/>
    <s v="(#AAD2016)"/>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spedisci.txt"/>
    <s v="#4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ff-b067-701e-9c2f-d8de4216aa26"/>
    <s v="1 - Critical"/>
    <s v="APP INDABOX ANDROID - 11.1.3.2.1 Sequenza significativa - S004 Spedisci (IndaBox Spedizione Pacchi)"/>
    <s v="APP INDABOX ANDROID - 11.1.3.2.1 Sequenza significativa - S004 Spedisci (IndaBox Spedizione Pacchi) (#AAD2016)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ff-b067-701e-9c2f-d8de4216aa26"/>
    <s v="5124: Rimuovi android:focusable=&quot;true&quot; dal testo statico non interattivo."/>
    <m/>
  </r>
  <r>
    <x v="40"/>
    <s v="S004 Spedisci (IndaBox Spedizione Pacchi)"/>
    <s v="AAD2017"/>
    <s v="(#AAD2017)"/>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spedisci.txt"/>
    <s v="#4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ff-b067-701e-9c2f-d8de4216aa26"/>
    <s v="1 - Critical"/>
    <s v="APP INDABOX ANDROID - 11.1.3.2.1 Sequenza significativa - S004 Spedisci (IndaBox Spedizione Pacchi)"/>
    <s v="APP INDABOX ANDROID - 11.1.3.2.1 Sequenza significativa - S004 Spedisci (IndaBox Spedizione Pacchi) (#AAD2017)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ff-b067-701e-9c2f-d8de4216aa26"/>
    <s v="5124: Rimuovi android:focusable=&quot;true&quot; dal testo statico non interattivo."/>
    <m/>
  </r>
  <r>
    <x v="40"/>
    <s v="S004 Spedisci (IndaBox Spedizione Pacchi)"/>
    <s v="AAD2018"/>
    <s v="(#AAD2018)"/>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spedisci.txt"/>
    <s v="#4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ff-b067-701e-9c2f-d8de4216aa26"/>
    <s v="1 - Critical"/>
    <s v="APP INDABOX ANDROID - 11.1.3.2.1 Sequenza significativa - S004 Spedisci (IndaBox Spedizione Pacchi)"/>
    <s v="APP INDABOX ANDROID - 11.1.3.2.1 Sequenza significativa - S004 Spedisci (IndaBox Spedizione Pacchi) (#AAD2018)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ff-b067-701e-9c2f-d8de4216aa26"/>
    <s v="5124: Rimuovi android:focusable=&quot;true&quot; dal testo statico non interattivo."/>
    <m/>
  </r>
  <r>
    <x v="40"/>
    <s v="S004 Spedisci (IndaBox Spedizione Pacchi)"/>
    <s v="AAD2019"/>
    <s v="(#AAD2019)"/>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spedisci.txt"/>
    <s v="#4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ff-b067-701e-9c2f-d8de4216aa26"/>
    <s v="1 - Critical"/>
    <s v="APP INDABOX ANDROID - 11.1.3.2.1 Sequenza significativa - S004 Spedisci (IndaBox Spedizione Pacchi)"/>
    <s v="APP INDABOX ANDROID - 11.1.3.2.1 Sequenza significativa - S004 Spedisci (IndaBox Spedizione Pacchi) (#AAD2019)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ff-b067-701e-9c2f-d8de4216aa26"/>
    <s v="5124: Rimuovi android:focusable=&quot;true&quot; dal testo statico non interattivo."/>
    <m/>
  </r>
  <r>
    <x v="40"/>
    <s v="S004 Spedisci (IndaBox Spedizione Pacchi)"/>
    <s v="AAD2020"/>
    <s v="(#AAD2020)"/>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spedisci.txt"/>
    <s v="#4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ff-b067-701e-9c2f-d8de4216aa26"/>
    <s v="1 - Critical"/>
    <s v="APP INDABOX ANDROID - 11.1.3.2.1 Sequenza significativa - S004 Spedisci (IndaBox Spedizione Pacchi)"/>
    <s v="APP INDABOX ANDROID - 11.1.3.2.1 Sequenza significativa - S004 Spedisci (IndaBox Spedizione Pacchi) (#AAD2020)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ff-b067-701e-9c2f-d8de4216aa26"/>
    <s v="5124: Rimuovi android:focusable=&quot;true&quot; dal testo statico non interattivo."/>
    <m/>
  </r>
  <r>
    <x v="40"/>
    <s v="S004 Spedisci (IndaBox Spedizione Pacchi)"/>
    <s v="AAD2021"/>
    <s v="(#AAD2021)"/>
    <s v="Android"/>
    <s v="A"/>
    <s v="1.3.2"/>
    <s v="11.1.3.2.1"/>
    <s v="1 - Critical"/>
    <s v="Blind;Cognitive;Low Vision;Mobility"/>
    <s v="FocusableText"/>
    <s v="Le visualizzazioni contenenti testo devono essere attivabili per le tecnologie per l'accesso facilitato, ad esempio TalkBack. [Per saperne di più] (https://docs.deque.com/devtools-mobile/2024.2.14/en/android-focusable-text)"/>
    <s v="No ID Available"/>
    <m/>
    <s v="Pubblico spedisci.txt"/>
    <s v="#45"/>
    <s v="Axe DevTools Mobile"/>
    <m/>
    <s v="https://docs.deque.com/devtools-mobile/2024.2.14/en/android-focusable-text#how-to-fix"/>
    <s v="Rimuovi android:focusable=&quot;true&quot; dal testo statico non interattivo."/>
    <n v="1254"/>
    <s v="S004 Spedisci (IndaBox Spedizione Pacchi)"/>
    <s v="https://axe-mobile.deque.com/scan?userId=747da6b3-5f03-493b-bc9b-3a10276b7d6b&amp;packageName=com.android.chrome&amp;resultId=019874ff-b067-701e-9c2f-d8de4216aa26"/>
    <s v="1 - Critical"/>
    <s v="APP INDABOX ANDROID - 11.1.3.2.1 Sequenza significativa - S004 Spedisci (IndaBox Spedizione Pacchi)"/>
    <s v="APP INDABOX ANDROID - 11.1.3.2.1 Sequenza significativa - S004 Spedisci (IndaBox Spedizione Pacchi) (#AAD2021)_x000a_S004 Spedisci (IndaBox Spedizione Pacchi)_x000a_Requisito: WCAG 1.3.2_x000a_Disabilità afflitte: Blind;Cognitive;Low Vision;Mobility_x000a_Impatto Utente: 1 - Critical_x000a__x000a_Descrizione: FocusableText - Le visualizzazioni contenenti testo devono essere attivabili per le tecnologie per l'accesso facilitato, ad esempio TalkBack. [Per saperne di più] (https://docs.deque.com/devtools-mobile/2024.2.14/en/android-focusable-text)_x000a__x000a_Esempio di violazione individuata sull'oggetto: _x000a_ -  con selettore: _x000a_No ID Available_x000a__x000a_Dettaglio + screenshot (accedere con le seguenti credenziali: user, axeposte@gmail.com; password, Poste2024!): https://axe-mobile.deque.com/scan?userId=747da6b3-5f03-493b-bc9b-3a10276b7d6b&amp;packageName=com.android.chrome&amp;resultId=019874ff-b067-701e-9c2f-d8de4216aa26_x000a__x000a_Possibile metodologia risolutiva:_x000a_Rimuovi android:focusable=&quot;true&quot; dal testo statico non interattivo._x000a__x000a_File di log (occorrenze rilevate: 163): https://posteitaliane.sharepoint.com/:x:/r/teams/ACCESSIBILITRISULTATIVERIFICHETECNICHE/Shared%20Documents/TGPOSTE_APP/TGPOSTE_APP/LOG/Log.xlsx?d=w630300a71bd74143a1658fe5ab688bc4&amp;csf=1&amp;web=1&amp;e=Y9XHGL_x000a__x000a_Link al dettaglio requisito WCAG: "/>
    <m/>
    <m/>
    <m/>
    <m/>
    <x v="27"/>
    <m/>
    <m/>
    <s v="5124"/>
    <s v="5124: Le visualizzazioni contenenti testo devono essere attivabili per le tecnologie per l'accesso facilitato, ad esempio TalkBack. [Per saperne di più] (https://docs.deque.com/devtools-mobile/2024.2.14/en/android-focusable-text)"/>
    <s v="5124: -  con selettore: No ID Available"/>
    <s v="5124: https://axe-mobile.deque.com/scan?userId=747da6b3-5f03-493b-bc9b-3a10276b7d6b&amp;packageName=com.android.chrome&amp;resultId=019874ff-b067-701e-9c2f-d8de4216aa26"/>
    <s v="5124: Rimuovi android:focusable=&quot;true&quot; dal testo statico non interattivo."/>
    <m/>
  </r>
  <r>
    <x v="62"/>
    <s v="captions-missingV001 Video tutorial"/>
    <s v="V0001"/>
    <s v="(#V0001)"/>
    <s v="Documenti"/>
    <s v="A"/>
    <s v="1.2.2"/>
    <s v="10.1.2.2"/>
    <s v="1 - Critical"/>
    <s v="Deaf"/>
    <s v="I sottotitoli non sono disponibili per i contenuti multimediali registrati"/>
    <s v="I sottotitoli non sono disponibili per i file multimediali registrati [Ulteriori informazioni] (https://docs.deque.com/issue-help/1.0.0/en/captions-missing)"/>
    <s v="Video"/>
    <m/>
    <s v="Pubblico Domande frequenti - Video.txt"/>
    <s v="#48"/>
    <m/>
    <s v="captions-missing"/>
    <s v="Visualizzando il video su mobile, i sottotitoli non sono presenti"/>
    <s v="Risolvi questo problema aggiungendo didascalie complete, accurate e sincronizzate al contenuto multimediale."/>
    <n v="1"/>
    <s v="V001 Video tutorial"/>
    <m/>
    <s v="1 - Critical"/>
    <s v="APP INDABOX ANDROID - 10.1.2.2 Sottotitoli (preregistrati) - V001 Video tutorial"/>
    <s v="APP INDABOX ANDROID - 10.1.2.2 Sottotitoli (preregistrati) - V001 Video tutorial (#V0001)_x000a_V001 Video tutorial_x000a_Requisito: WCAG 1.2.2_x000a_Disabilità afflitte: Deaf_x000a_Impatto Utente: 1 - Critical_x000a__x000a_Descrizione: I sottotitoli non sono disponibili per i contenuti multimediali registrati - I sottotitoli non sono disponibili per i file multimediali registrati [Ulteriori informazioni] (https://docs.deque.com/issue-help/1.0.0/en/captions-missing)_x000a__x000a_Esempio di violazione individuata sull'oggetto: _x000a_ -  con selettore: _x000a_Video_x000a__x000a_Dettaglio + screenshot (accedere con le seguenti credenziali: user, axeposte@gmail.com; password, Poste2024!): _x000a__x000a_Possibile metodologia risolutiva:_x000a_Risolvi questo problema aggiungendo didascalie complete, accurate e sincronizzate al contenuto multimediale._x000a__x000a_File di log (occorrenze rilevate: 1): https://posteitaliane.sharepoint.com/:x:/r/teams/ACCESSIBILITRISULTATIVERIFICHETECNICHE/Shared%20Documents/TGPOSTE_APP/TGPOSTE_APP/LOG/Log.xlsx?d=w630300a71bd74143a1658fe5ab688bc4&amp;csf=1&amp;web=1&amp;e=Y9XHGL_x000a__x000a_Link al dettaglio requisito WCAG: "/>
    <m/>
    <m/>
    <m/>
    <m/>
    <x v="46"/>
    <m/>
    <m/>
    <s v="5158"/>
    <s v="5158: I sottotitoli non sono disponibili per i file multimediali registrati [Ulteriori informazioni] (https://docs.deque.com/issue-help/1.0.0/en/captions-missing)"/>
    <s v="5158: -  con selettore: Video"/>
    <s v="5158: "/>
    <s v="5158: Risolvi questo problema aggiungendo didascalie complete, accurate e sincronizzate al contenuto multimediale."/>
    <m/>
  </r>
  <r>
    <x v="54"/>
    <s v="S004 Spedisci (IndaBox Spedizione Pacchi)"/>
    <s v="MAD001"/>
    <s v="(#MAD001)"/>
    <s v="Android"/>
    <s v="A"/>
    <s v="4.1.2"/>
    <s v="11.4.1.2.1"/>
    <s v="3 - Moderate"/>
    <s v="Blind;Cognitive;Low Vision"/>
    <s v="Annuncio errato"/>
    <s v="Talkback legge in maniera errata un elemento(https://www.w3.org/WAI/WCAG21/Understanding/name-role-value)"/>
    <m/>
    <s v="Dopo la lattura del titolo nella barra gialla &quot;IndaBox ritiriamo pacchi al posto tuo&quot; legge Visualizzazzione immagine (Home privata) - Visualizzazzione immagine"/>
    <s v="Privata spedisci.txt"/>
    <s v="#15"/>
    <s v="Talkback"/>
    <m/>
    <m/>
    <s v="Fornire informazioni su ruolo, stato e valore su tutti i componenti dell'interfaccia utente"/>
    <n v="0"/>
    <s v="S004 Spedisci (IndaBox Spedizione Pacchi)"/>
    <m/>
    <s v="3 - Moderate"/>
    <s v="APP INDABOX ANDROID - 11.4.1.2.1 Nome, ruolo, valore - S004 Spedisci (IndaBox Spedizione Pacchi)"/>
    <s v="APP INDABOX ANDROID - 11.4.1.2.1 Nome, ruolo, valore - S004 Spedisci (IndaBox Spedizione Pacchi) (#MAD001)_x000a_S004 Spedisci (IndaBox Spedizione Pacchi)_x000a_Requisito: WCAG 4.1.2_x000a_Disabilità afflitte: Blind;Cognitive;Low Vision_x000a_Impatto Utente: 3 - Moderate_x000a__x000a_Descrizione: Annuncio errato - Talkback legge in maniera errata un elemento(https://www.w3.org/WAI/WCAG21/Understanding/name-role-value)_x000a__x000a_Esempio di violazione individuata sull'oggetto: _x000a_ - Dopo la lattura del titolo nella barra gialla &quot;IndaBox ritiriamo pacchi al posto tuo&quot; legge Visualizzazzione immagine (Home privata) - Visualizzazzione immagine con selettore: _x000a__x000a__x000a_Dettaglio + screenshot (accedere con le seguenti credenziali: user, axeposte@gmail.com; password, Poste2024!): _x000a__x000a_Possibile metodologia risolutiva:_x000a_Fornire informazioni su ruolo, stato e valore su tutti i componenti dell'interfaccia utente_x000a__x000a_File di log (occorrenze rilevate: 1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9"/>
    <m/>
    <m/>
    <s v="5129"/>
    <s v="5129: Talkback legge in maniera errata un elemento(https://www.w3.org/WAI/WCAG21/Understanding/name-role-value)"/>
    <s v="5129: - Dopo la lattura del titolo nella barra gialla &quot;IndaBox ritiriamo pacchi al posto tuo&quot; legge Visualizzazzione immagine (Home privata) - Visualizzazzione immagine con selettore: "/>
    <s v="5129: "/>
    <s v="5129: Fornire informazioni su ruolo, stato e valore su tutti i componenti dell'interfaccia utente"/>
    <m/>
  </r>
  <r>
    <x v="54"/>
    <s v="S004 Spedisci (IndaBox Spedizione Pacchi)"/>
    <s v="MAD002"/>
    <s v="(#MAD002)"/>
    <s v="Documenti"/>
    <s v="A"/>
    <s v="4.1.2"/>
    <s v="11.4.1.2.1"/>
    <s v="3 - Moderate"/>
    <s v="Blind;Cognitive;Low Vision"/>
    <s v="Annuncio errato"/>
    <s v="Talkback legge in maniera errata un elemento(https://www.w3.org/WAI/WCAG21/Understanding/name-role-value)"/>
    <m/>
    <s v="Nello spazio &quot;spedizione nazionale&quot; (Privata Spedisci) il quadrato a DX invece di leggere &quot;spedizione nazionale&quot; legge&quot;link visitato&quot;  "/>
    <s v="Privata spedisci.txt"/>
    <s v="#15"/>
    <s v="Talkback"/>
    <m/>
    <m/>
    <s v="Fornire informazioni su ruolo, stato e valore su tutti i componenti dell'interfaccia utente"/>
    <n v="0"/>
    <s v="S004 Spedisci (IndaBox Spedizione Pacchi)"/>
    <m/>
    <s v="3 - Moderate"/>
    <s v="APP INDABOX ANDROID - 11.4.1.2.1 Nome, ruolo, valore - S004 Spedisci (IndaBox Spedizione Pacchi)"/>
    <s v="APP INDABOX ANDROID - 11.4.1.2.1 Nome, ruolo, valore - S004 Spedisci (IndaBox Spedizione Pacchi) (#MAD002)_x000a_S004 Spedisci (IndaBox Spedizione Pacchi)_x000a_Requisito: WCAG 4.1.2_x000a_Disabilità afflitte: Blind;Cognitive;Low Vision_x000a_Impatto Utente: 3 - Moderate_x000a__x000a_Descrizione: Annuncio errato - Talkback legge in maniera errata un elemento(https://www.w3.org/WAI/WCAG21/Understanding/name-role-value)_x000a__x000a_Esempio di violazione individuata sull'oggetto: _x000a_ - Nello spazio &quot;spedizione nazionale&quot; (Privata Spedisci) il quadrato a DX invece di leggere &quot;spedizione nazionale&quot; legge&quot;link visitato&quot;   con selettore: _x000a__x000a__x000a_Dettaglio + screenshot (accedere con le seguenti credenziali: user, axeposte@gmail.com; password, Poste2024!): _x000a__x000a_Possibile metodologia risolutiva:_x000a_Fornire informazioni su ruolo, stato e valore su tutti i componenti dell'interfaccia utente_x000a__x000a_File di log (occorrenze rilevate: 1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39"/>
    <m/>
    <m/>
    <s v="5129"/>
    <s v="5129: Talkback legge in maniera errata un elemento(https://www.w3.org/WAI/WCAG21/Understanding/name-role-value)"/>
    <s v="5129: - Nello spazio &quot;spedizione nazionale&quot; (Privata Spedisci) il quadrato a DX invece di leggere &quot;spedizione nazionale&quot; legge&quot;link visitato&quot;   con selettore: "/>
    <s v="5129: "/>
    <s v="5129: Fornire informazioni su ruolo, stato e valore su tutti i componenti dell'interfaccia utente"/>
    <m/>
  </r>
  <r>
    <x v="63"/>
    <s v="S001 Accedi"/>
    <s v="MAD003"/>
    <s v="(#MAD003)"/>
    <s v="Documenti"/>
    <s v="AA"/>
    <s v="3.1.2"/>
    <s v="11.3.1.2.1"/>
    <s v="3 - Moderate"/>
    <s v="Blind;Cognitive;Low Vision"/>
    <s v="Parti in lingua"/>
    <s v="Al voice over non viene indicato il linguaggio corretto per la parola (https://www.w3.org/WAI/WCAG21/quickref/#language-of-parts)"/>
    <m/>
    <s v="Nella home privata legge Parti in lingua non italiana - Home privata, lettura generale"/>
    <s v="Privata home.txt"/>
    <s v="#13"/>
    <s v="Talkback"/>
    <m/>
    <m/>
    <s v="Specificare la lingua corretta per parole o frasi che differiscono dalla lingua principale dell’app. In Android, utilizzare l'attributo android:contentDescription con la lingua corretta."/>
    <n v="0"/>
    <s v="S001 Accedi"/>
    <m/>
    <s v="3 - Moderate"/>
    <s v="APP INDABOX ANDROID - 11.3.1.2.1 Parti in lingua - S001 Accedi"/>
    <s v="APP INDABOX ANDROID - 11.3.1.2.1 Parti in lingua - S001 Accedi (#MAD003)_x000a_S001 Accedi_x000a_Requisito: WCAG 3.1.2_x000a_Disabilità afflitte: Blind;Cognitive;Low Vision_x000a_Impatto Utente: 3 - Moderate_x000a__x000a_Descrizione: Parti in lingua - Al voice over non viene indicato il linguaggio corretto per la parola (https://www.w3.org/WAI/WCAG21/quickref/#language-of-parts)_x000a__x000a_Esempio di violazione individuata sull'oggetto: _x000a_ - Nella home privata legge Parti in lingua non italiana - Home privata, lettura generale con selettore: _x000a__x000a__x000a_Dettaglio + screenshot (accedere con le seguenti credenziali: user, axeposte@gmail.com; password, Poste2024!): _x000a__x000a_Possibile metodologia risolutiva:_x000a_Specificare la lingua corretta per parole o frasi che differiscono dalla lingua principale dell’app. In Android, utilizzare l'attributo android:contentDescription con la lingua corretta._x000a__x000a_File di log (occorrenze rilevate: 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63"/>
    <s v="S001 Accedi"/>
    <s v="MAD004"/>
    <s v="(#MAD004)"/>
    <s v="Documenti"/>
    <s v="AA"/>
    <s v="3.1.2"/>
    <s v="11.3.1.2.1"/>
    <s v="3 - Moderate"/>
    <s v="Blind;Cognitive;Low Vision"/>
    <s v="Parti in lingua"/>
    <s v="Al voice over non viene indicato il linguaggio corretto per la parola (https://www.w3.org/WAI/WCAG21/quickref/#language-of-parts)"/>
    <m/>
    <s v="Username"/>
    <s v="Home pubblica.txt"/>
    <s v="#5"/>
    <s v="Talkback"/>
    <m/>
    <m/>
    <s v="Specificare la lingua corretta per parole o frasi che differiscono dalla lingua principale dell’app. In Android, utilizzare l'attributo android:contentDescription con la lingua corretta."/>
    <n v="0"/>
    <s v="S001 Accedi"/>
    <m/>
    <s v="3 - Moderate"/>
    <s v="APP INDABOX ANDROID - 11.3.1.2.1 Parti in lingua - S001 Accedi"/>
    <s v="APP INDABOX ANDROID - 11.3.1.2.1 Parti in lingua - S001 Accedi (#MAD004)_x000a_S001 Accedi_x000a_Requisito: WCAG 3.1.2_x000a_Disabilità afflitte: Blind;Cognitive;Low Vision_x000a_Impatto Utente: 3 - Moderate_x000a__x000a_Descrizione: Parti in lingua - Al voice over non viene indicato il linguaggio corretto per la parola (https://www.w3.org/WAI/WCAG21/quickref/#language-of-parts)_x000a__x000a_Esempio di violazione individuata sull'oggetto: _x000a_ - Username con selettore: _x000a__x000a__x000a_Dettaglio + screenshot (accedere con le seguenti credenziali: user, axeposte@gmail.com; password, Poste2024!): _x000a__x000a_Possibile metodologia risolutiva:_x000a_Specificare la lingua corretta per parole o frasi che differiscono dalla lingua principale dell’app. In Android, utilizzare l'attributo android:contentDescription con la lingua corretta._x000a__x000a_File di log (occorrenze rilevate: 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61"/>
    <s v="S001 Accedi"/>
    <s v="MAD005"/>
    <s v="(#MAD005)"/>
    <s v="Documenti"/>
    <s v="A"/>
    <s v="4.1.2"/>
    <s v="11.4.1.2.1"/>
    <s v="3 - Moderate"/>
    <s v="Blind;Cognitive;Low Vision"/>
    <s v="Annuncio errato"/>
    <s v="Talkback legge in maniera errata un elemento(https://www.w3.org/WAI/WCAG21/Understanding/name-role-value)"/>
    <m/>
    <s v="Accedi con Google"/>
    <s v="Home pubblica.txt"/>
    <s v="#5"/>
    <s v="Talkback"/>
    <m/>
    <m/>
    <s v="Fornire informazioni su ruolo, stato e valore su tutti i componenti dell'interfaccia utente"/>
    <n v="0"/>
    <s v="S001 Accedi"/>
    <m/>
    <s v="3 - Moderate"/>
    <s v="APP INDABOX ANDROID - 11.4.1.2.1 Nome, ruolo, valore - S001 Accedi"/>
    <s v="APP INDABOX ANDROID - 11.4.1.2.1 Nome, ruolo, valore - S001 Accedi (#MAD005)_x000a_S001 Accedi_x000a_Requisito: WCAG 4.1.2_x000a_Disabilità afflitte: Blind;Cognitive;Low Vision_x000a_Impatto Utente: 3 - Moderate_x000a__x000a_Descrizione: Annuncio errato - Talkback legge in maniera errata un elemento(https://www.w3.org/WAI/WCAG21/Understanding/name-role-value)_x000a__x000a_Esempio di violazione individuata sull'oggetto: _x000a_ - Accedi con Google con selettore: _x000a__x000a__x000a_Dettaglio + screenshot (accedere con le seguenti credenziali: user, axeposte@gmail.com; password, Poste2024!): _x000a__x000a_Possibile metodologia risolutiva:_x000a_Fornire informazioni su ruolo, stato e valore su tutti i componenti dell'interfaccia utente_x000a__x000a_File di log (occorrenze rilevate: 9):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45"/>
    <m/>
    <m/>
    <s v="5114"/>
    <s v="5114: Talkback legge in maniera errata un elemento(https://www.w3.org/WAI/WCAG21/Understanding/name-role-value)"/>
    <s v="5114: - Accedi con Google con selettore: "/>
    <s v="5114: "/>
    <s v="5114: Fornire informazioni su ruolo, stato e valore su tutti i componenti dell'interfaccia utente"/>
    <m/>
  </r>
  <r>
    <x v="63"/>
    <s v="S001 Accedi"/>
    <s v="MAD006"/>
    <s v="(#MAD006)"/>
    <s v="Documenti"/>
    <s v="AA"/>
    <s v="3.1.2"/>
    <s v="11.3.1.2.1"/>
    <s v="3 - Moderate"/>
    <s v="Blind;Cognitive;Low Vision"/>
    <s v="Parti in lingua"/>
    <s v="Al voice over non viene indicato il linguaggio corretto per la parola (https://www.w3.org/WAI/WCAG21/quickref/#language-of-parts)"/>
    <m/>
    <s v="Registrati"/>
    <s v="Home pubblica.txt"/>
    <s v="#5"/>
    <s v="Talkback"/>
    <m/>
    <m/>
    <s v="Specificare la lingua corretta per parole o frasi che differiscono dalla lingua principale dell’app. In Android, utilizzare l'attributo android:contentDescription con la lingua corretta."/>
    <n v="0"/>
    <s v="S001 Accedi"/>
    <m/>
    <s v="3 - Moderate"/>
    <s v="APP INDABOX ANDROID - 11.3.1.2.1 Parti in lingua - S001 Accedi"/>
    <s v="APP INDABOX ANDROID - 11.3.1.2.1 Parti in lingua - S001 Accedi (#MAD006)_x000a_S001 Accedi_x000a_Requisito: WCAG 3.1.2_x000a_Disabilità afflitte: Blind;Cognitive;Low Vision_x000a_Impatto Utente: 3 - Moderate_x000a__x000a_Descrizione: Parti in lingua - Al voice over non viene indicato il linguaggio corretto per la parola (https://www.w3.org/WAI/WCAG21/quickref/#language-of-parts)_x000a__x000a_Esempio di violazione individuata sull'oggetto: _x000a_ - Registrati con selettore: _x000a__x000a__x000a_Dettaglio + screenshot (accedere con le seguenti credenziali: user, axeposte@gmail.com; password, Poste2024!): _x000a__x000a_Possibile metodologia risolutiva:_x000a_Specificare la lingua corretta per parole o frasi che differiscono dalla lingua principale dell’app. In Android, utilizzare l'attributo android:contentDescription con la lingua corretta._x000a__x000a_File di log (occorrenze rilevate: 3): https://posteitaliane.sharepoint.com/:x:/r/teams/ACCESSIBILITRISULTATIVERIFICHETECNICHE/Shared%20Documents/TGPOSTE_APP/TGPOSTE_APP/LOG/Log.xlsx?d=w630300a71bd74143a1658fe5ab688bc4&amp;csf=1&amp;web=1&amp;e=Y9XHGL_x000a__x000a_Link al dettaglio requisito WCAG: "/>
    <m/>
    <m/>
    <m/>
    <m/>
    <x v="1"/>
    <m/>
    <m/>
    <e v="#N/A"/>
    <e v="#N/A"/>
    <e v="#N/A"/>
    <e v="#N/A"/>
    <e v="#N/A"/>
    <m/>
  </r>
  <r>
    <x v="61"/>
    <s v="S001 Accedi"/>
    <s v="MAD007"/>
    <s v="(#MAD007)"/>
    <s v="Documenti"/>
    <s v="A"/>
    <s v="4.1.2"/>
    <s v="11.4.1.2.1"/>
    <s v="3 - Moderate"/>
    <s v="Blind;Cognitive;Low Vision"/>
    <s v="Annuncio errato"/>
    <s v="Talkback legge in maniera errata un elemento(https://www.w3.org/WAI/WCAG21/Understanding/name-role-value)"/>
    <m/>
    <s v="Non ti ricordi la password, legge 2 di 2"/>
    <s v="Home pubblica.txt"/>
    <s v="#5"/>
    <s v="Talkback"/>
    <m/>
    <m/>
    <s v="Fornire informazioni su ruolo, stato e valore su tutti i componenti dell'interfaccia utente"/>
    <n v="0"/>
    <s v="S001 Accedi"/>
    <m/>
    <s v="3 - Moderate"/>
    <s v="APP INDABOX ANDROID - 11.4.1.2.1 Nome, ruolo, valore - S001 Accedi"/>
    <s v="APP INDABOX ANDROID - 11.4.1.2.1 Nome, ruolo, valore - S001 Accedi (#MAD007)_x000a_S001 Accedi_x000a_Requisito: WCAG 4.1.2_x000a_Disabilità afflitte: Blind;Cognitive;Low Vision_x000a_Impatto Utente: 3 - Moderate_x000a__x000a_Descrizione: Annuncio errato - Talkback legge in maniera errata un elemento(https://www.w3.org/WAI/WCAG21/Understanding/name-role-value)_x000a__x000a_Esempio di violazione individuata sull'oggetto: _x000a_ - Non ti ricordi la password, legge 2 di 2 con selettore: _x000a__x000a__x000a_Dettaglio + screenshot (accedere con le seguenti credenziali: user, axeposte@gmail.com; password, Poste2024!): _x000a__x000a_Possibile metodologia risolutiva:_x000a_Fornire informazioni su ruolo, stato e valore su tutti i componenti dell'interfaccia utente_x000a__x000a_File di log (occorrenze rilevate: 9):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45"/>
    <m/>
    <m/>
    <s v="5114"/>
    <s v="5114: Talkback legge in maniera errata un elemento(https://www.w3.org/WAI/WCAG21/Understanding/name-role-value)"/>
    <s v="5114: - Non ti ricordi la password, legge 2 di 2 con selettore: "/>
    <s v="5114: "/>
    <s v="5114: Fornire informazioni su ruolo, stato e valore su tutti i componenti dell'interfaccia utente"/>
    <m/>
  </r>
  <r>
    <x v="61"/>
    <s v="S001 Accedi"/>
    <s v="MAD008"/>
    <s v="(#MAD008)"/>
    <s v="Documenti"/>
    <s v="A"/>
    <s v="4.1.2"/>
    <s v="11.4.1.2.1"/>
    <s v="3 - Moderate"/>
    <s v="Blind;Cognitive;Low Vision"/>
    <s v="Annuncio errato"/>
    <s v="Talkback legge in maniera errata un elemento(https://www.w3.org/WAI/WCAG21/Understanding/name-role-value)"/>
    <m/>
    <s v="scopri come funzion indabox, esegue lo spelling della parola indabox"/>
    <s v="Home pubblica.txt"/>
    <s v="#5"/>
    <s v="Talkback"/>
    <m/>
    <m/>
    <s v="Fornire informazioni su ruolo, stato e valore su tutti i componenti dell'interfaccia utente"/>
    <n v="0"/>
    <s v="S001 Accedi"/>
    <m/>
    <s v="3 - Moderate"/>
    <s v="APP INDABOX ANDROID - 11.4.1.2.1 Nome, ruolo, valore - S001 Accedi"/>
    <s v="APP INDABOX ANDROID - 11.4.1.2.1 Nome, ruolo, valore - S001 Accedi (#MAD008)_x000a_S001 Accedi_x000a_Requisito: WCAG 4.1.2_x000a_Disabilità afflitte: Blind;Cognitive;Low Vision_x000a_Impatto Utente: 3 - Moderate_x000a__x000a_Descrizione: Annuncio errato - Talkback legge in maniera errata un elemento(https://www.w3.org/WAI/WCAG21/Understanding/name-role-value)_x000a__x000a_Esempio di violazione individuata sull'oggetto: _x000a_ - scopri come funzion indabox, esegue lo spelling della parola indabox con selettore: _x000a__x000a__x000a_Dettaglio + screenshot (accedere con le seguenti credenziali: user, axeposte@gmail.com; password, Poste2024!): _x000a__x000a_Possibile metodologia risolutiva:_x000a_Fornire informazioni su ruolo, stato e valore su tutti i componenti dell'interfaccia utente_x000a__x000a_File di log (occorrenze rilevate: 9):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45"/>
    <m/>
    <m/>
    <s v="5114"/>
    <s v="5114: Talkback legge in maniera errata un elemento(https://www.w3.org/WAI/WCAG21/Understanding/name-role-value)"/>
    <s v="5114: - scopri come funzion indabox, esegue lo spelling della parola indabox con selettore: "/>
    <s v="5114: "/>
    <s v="5114: Fornire informazioni su ruolo, stato e valore su tutti i componenti dell'interfaccia utente"/>
    <m/>
  </r>
  <r>
    <x v="64"/>
    <s v="S001 Accedi"/>
    <s v="MAD009"/>
    <s v="(#MAD009)"/>
    <s v="Documenti"/>
    <s v="A"/>
    <s v="1.3.1"/>
    <s v="11.1.3.1.1"/>
    <s v="2 - Serious"/>
    <s v="Blind;Low Vision; Cognitive"/>
    <s v="Elementi irrilevanti"/>
    <s v="VoiceOver legge elementi irrilevanti(https://www.w3.org/WAI/WCAG22/Understanding/info-and-relationships.html)"/>
    <m/>
    <s v="dopo la lettura del link &quot;accessibilità&quot; legge un elemento nascosto"/>
    <s v="Home pubblica.txt"/>
    <s v="#5"/>
    <s v="Talkback"/>
    <m/>
    <m/>
    <s v="Impostare l'attributo &quot;Aria-hidden&quot; a true per nascondere un elemnto al VoiceOver"/>
    <n v="0"/>
    <s v="S001 Accedi"/>
    <m/>
    <s v="2 - Serious"/>
    <s v="APP INDABOX ANDROID - 11.1.3.1.1 Informazioni e correlazioni - S001 Accedi"/>
    <s v="APP INDABOX ANDROID - 11.1.3.1.1 Informazioni e correlazioni - S001 Accedi (#MAD009)_x000a_S001 Accedi_x000a_Requisito: WCAG 1.3.1_x000a_Disabilità afflitte: Blind;Low Vision; Cognitive_x000a_Impatto Utente: 2 - Serious_x000a__x000a_Descrizione: Elementi irrilevanti - VoiceOver legge elementi irrilevanti(https://www.w3.org/WAI/WCAG22/Understanding/info-and-relationships.html)_x000a__x000a_Esempio di violazione individuata sull'oggetto: _x000a_ - dopo la lettura del link &quot;accessibilità&quot; legge un elemento nascosto con selettore: _x000a__x000a__x000a_Dettaglio + screenshot (accedere con le seguenti credenziali: user, axeposte@gmail.com; password, Poste2024!): _x000a__x000a_Possibile metodologia risolutiva:_x000a_Impostare l'attributo &quot;Aria-hidden&quot; a true per nascondere un elemnto al VoiceOver_x000a__x000a_File di log (occorrenze rilevate: 1):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1.3.1.1_Informazioni_e_correlazioni_(funzionalit%C3%A0_aperta).docx?d=w1723de3ac60b4c5f9c588e068a27725a&amp;csf=1&amp;web=1&amp;e=Gv7WM5"/>
    <m/>
    <m/>
    <m/>
    <m/>
    <x v="47"/>
    <m/>
    <m/>
    <s v="5109"/>
    <s v="5109: VoiceOver legge elementi irrilevanti(https://www.w3.org/WAI/WCAG22/Understanding/info-and-relationships.html)"/>
    <s v="5109: - dopo la lettura del link &quot;accessibilità&quot; legge un elemento nascosto con selettore: "/>
    <s v="5109: "/>
    <s v="5109: Impostare l'attributo &quot;Aria-hidden&quot; a true per nascondere un elemnto al VoiceOver"/>
    <m/>
  </r>
  <r>
    <x v="60"/>
    <s v="S002 Registrazione"/>
    <s v="MAD010"/>
    <s v="(#MAD010)"/>
    <s v="Documenti"/>
    <s v="A"/>
    <s v="4.1.2"/>
    <s v="11.4.1.2.1"/>
    <s v="3 - Moderate"/>
    <s v="Blind;Cognitive;Low Vision"/>
    <s v="Annuncio errato"/>
    <s v="Talkback legge in maniera errata un elemento(https://www.w3.org/WAI/WCAG21/Understanding/name-role-value)"/>
    <m/>
    <s v="Accedi con Google"/>
    <s v="Pubblico Registrati subito.txt"/>
    <s v="#44"/>
    <s v="Talkback"/>
    <m/>
    <m/>
    <s v="Fornire informazioni su ruolo, stato e valore su tutti i componenti dell'interfaccia utente"/>
    <n v="0"/>
    <s v="S002 Registrazione"/>
    <m/>
    <s v="3 - Moderate"/>
    <s v="APP INDABOX ANDROID - 11.4.1.2.1 Nome, ruolo, valore - S002 Registrazione"/>
    <s v="APP INDABOX ANDROID - 11.4.1.2.1 Nome, ruolo, valore - S002 Registrazione (#MAD010)_x000a_S002 Registrazione_x000a_Requisito: WCAG 4.1.2_x000a_Disabilità afflitte: Blind;Cognitive;Low Vision_x000a_Impatto Utente: 3 - Moderate_x000a__x000a_Descrizione: Annuncio errato - Talkback legge in maniera errata un elemento(https://www.w3.org/WAI/WCAG21/Understanding/name-role-value)_x000a__x000a_Esempio di violazione individuata sull'oggetto: _x000a_ - Accedi con Google con selettore: _x000a__x000a__x000a_Dettaglio + screenshot (accedere con le seguenti credenziali: user, axeposte@gmail.com; password, Poste2024!): _x000a__x000a_Possibile metodologia risolutiva:_x000a_Fornire informazioni su ruolo, stato e valore su tutti i componenti dell'interfaccia utente_x000a__x000a_File di log (occorrenze rilevate: 2):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44"/>
    <m/>
    <m/>
    <s v="5119"/>
    <s v="5119: Talkback legge in maniera errata un elemento(https://www.w3.org/WAI/WCAG21/Understanding/name-role-value)"/>
    <s v="5119: - Accedi con Google con selettore: "/>
    <s v="5119: "/>
    <s v="5119: Fornire informazioni su ruolo, stato e valore su tutti i componenti dell'interfaccia utente"/>
    <m/>
  </r>
  <r>
    <x v="65"/>
    <s v="S004 Spedisci (IndaBox Spedizione Pacchi)"/>
    <s v="MAD011"/>
    <s v="(#MAD011)"/>
    <s v="Documenti"/>
    <s v="AA"/>
    <s v="1.4.5"/>
    <s v="11.1.4.5.1"/>
    <s v="2 - Serious"/>
    <s v="Blind;Deafblind;Mobility"/>
    <s v="Immagini di testo"/>
    <s v="Pagine non raggiungibili da Talkback (https://www.w3.org/WAI/WCAG21/quickref/#images-of-text)"/>
    <m/>
    <s v="talkback non legge le immagini relative alle tariffe nazionali e internazionali"/>
    <s v="Pubblico spedisci.txt"/>
    <s v="#45"/>
    <s v="Talkback"/>
    <m/>
    <m/>
    <s v="Assicurarsi che tutte le pagine siano navigabili tramite focus accessibile. Aggiungere proprietà focusable agli elementi non raggiungibili e verificare la navigazione con Talkback."/>
    <n v="0"/>
    <s v="S004 Spedisci (IndaBox Spedizione Pacchi)"/>
    <m/>
    <s v="2 - Serious"/>
    <s v="APP INDABOX ANDROID - 11.1.4.5.1 Immagini di testo - S004 Spedisci (IndaBox Spedizione Pacchi)"/>
    <s v="APP INDABOX ANDROID - 11.1.4.5.1 Immagini di testo - S004 Spedisci (IndaBox Spedizione Pacchi) (#MAD011)_x000a_S004 Spedisci (IndaBox Spedizione Pacchi)_x000a_Requisito: WCAG 1.4.5_x000a_Disabilità afflitte: Blind;Deafblind;Mobility_x000a_Impatto Utente: 2 - Serious_x000a__x000a_Descrizione: Immagini di testo - Pagine non raggiungibili da Talkback (https://www.w3.org/WAI/WCAG21/quickref/#images-of-text)_x000a__x000a_Esempio di violazione individuata sull'oggetto: _x000a_ - talkback non legge le immagini relative alle tariffe nazionali e internazionali con selettore: _x000a__x000a__x000a_Dettaglio + screenshot (accedere con le seguenti credenziali: user, axeposte@gmail.com; password, Poste2024!): _x000a__x000a_Possibile metodologia risolutiva:_x000a_Assicurarsi che tutte le pagine siano navigabili tramite focus accessibile. Aggiungere proprietà focusable agli elementi non raggiungibili e verificare la navigazione con Talkback._x000a__x000a_File di log (occorrenze rilevate: 2): https://posteitaliane.sharepoint.com/:x:/r/teams/ACCESSIBILITRISULTATIVERIFICHETECNICHE/Shared%20Documents/TGPOSTE_APP/TGPOSTE_APP/LOG/Log.xlsx?d=w630300a71bd74143a1658fe5ab688bc4&amp;csf=1&amp;web=1&amp;e=Y9XHGL_x000a__x000a_Link al dettaglio requisito WCAG: "/>
    <m/>
    <m/>
    <m/>
    <m/>
    <x v="48"/>
    <m/>
    <m/>
    <s v="5127"/>
    <s v="5127: Pagine non raggiungibili da Talkback (https://www.w3.org/WAI/WCAG21/quickref/#images-of-text)"/>
    <s v="5127: - talkback non legge le immagini relative alle tariffe nazionali e internazionali con selettore: "/>
    <s v="5127: "/>
    <s v="5127: Assicurarsi che tutte le pagine siano navigabili tramite focus accessibile. Aggiungere proprietà focusable agli elementi non raggiungibili e verificare la navigazione con Talkback."/>
    <m/>
  </r>
  <r>
    <x v="65"/>
    <s v="S004 Spedisci (IndaBox Spedizione Pacchi)"/>
    <s v="MAD012"/>
    <s v="(#MAD012)"/>
    <s v="Documenti"/>
    <s v="AA"/>
    <s v="1.4.5"/>
    <s v="11.1.4.5.1"/>
    <s v="2 - Serious"/>
    <s v="Blind;Deafblind;Mobility"/>
    <s v="Immagini di testo"/>
    <s v="Pagine non raggiungibili da Talkback (https://www.w3.org/WAI/WCAG21/quickref/#images-of-text)"/>
    <m/>
    <s v="https://axe-mobile.deque.com/scan?userId=747da6b3-5f03-493b-bc9b-3a10276b7d6b&amp;packageName=com.android.chrome&amp;resultId=019874ff-b067-701e-9c2f-d8de4216aa26"/>
    <s v="Pubblico spedisci.txt"/>
    <s v="#45"/>
    <s v="Talkback"/>
    <m/>
    <m/>
    <s v="Assicurarsi che tutte le pagine siano navigabili tramite focus accessibile. Aggiungere proprietà focusable agli elementi non raggiungibili e verificare la navigazione con Talkback."/>
    <n v="0"/>
    <s v="S004 Spedisci (IndaBox Spedizione Pacchi)"/>
    <m/>
    <s v="2 - Serious"/>
    <s v="APP INDABOX ANDROID - 11.1.4.5.1 Immagini di testo - S004 Spedisci (IndaBox Spedizione Pacchi)"/>
    <s v="APP INDABOX ANDROID - 11.1.4.5.1 Immagini di testo - S004 Spedisci (IndaBox Spedizione Pacchi) (#MAD012)_x000a_S004 Spedisci (IndaBox Spedizione Pacchi)_x000a_Requisito: WCAG 1.4.5_x000a_Disabilità afflitte: Blind;Deafblind;Mobility_x000a_Impatto Utente: 2 - Serious_x000a__x000a_Descrizione: Immagini di testo - Pagine non raggiungibili da Talkback (https://www.w3.org/WAI/WCAG21/quickref/#images-of-text)_x000a__x000a_Esempio di violazione individuata sull'oggetto: _x000a_ - https://axe-mobile.deque.com/scan?userId=747da6b3-5f03-493b-bc9b-3a10276b7d6b&amp;packageName=com.android.chrome&amp;resultId=019874ff-b067-701e-9c2f-d8de4216aa26 con selettore: _x000a__x000a__x000a_Dettaglio + screenshot (accedere con le seguenti credenziali: user, axeposte@gmail.com; password, Poste2024!): _x000a__x000a_Possibile metodologia risolutiva:_x000a_Assicurarsi che tutte le pagine siano navigabili tramite focus accessibile. Aggiungere proprietà focusable agli elementi non raggiungibili e verificare la navigazione con Talkback._x000a__x000a_File di log (occorrenze rilevate: 2): https://posteitaliane.sharepoint.com/:x:/r/teams/ACCESSIBILITRISULTATIVERIFICHETECNICHE/Shared%20Documents/TGPOSTE_APP/TGPOSTE_APP/LOG/Log.xlsx?d=w630300a71bd74143a1658fe5ab688bc4&amp;csf=1&amp;web=1&amp;e=Y9XHGL_x000a__x000a_Link al dettaglio requisito WCAG: "/>
    <m/>
    <m/>
    <m/>
    <m/>
    <x v="48"/>
    <m/>
    <m/>
    <s v="5127"/>
    <s v="5127: Pagine non raggiungibili da Talkback (https://www.w3.org/WAI/WCAG21/quickref/#images-of-text)"/>
    <s v="5127: - https://axe-mobile.deque.com/scan?userId=747da6b3-5f03-493b-bc9b-3a10276b7d6b&amp;packageName=com.android.chrome&amp;resultId=019874ff-b067-701e-9c2f-d8de4216aa26 con selettore: "/>
    <s v="5127: "/>
    <s v="5127: Assicurarsi che tutte le pagine siano navigabili tramite focus accessibile. Aggiungere proprietà focusable agli elementi non raggiungibili e verificare la navigazione con Talkback."/>
    <m/>
  </r>
  <r>
    <x v="61"/>
    <s v="S001 Accedi"/>
    <s v="MAD013"/>
    <s v="(#MAD013)"/>
    <s v="Documenti"/>
    <s v="A"/>
    <s v="4.1.2"/>
    <s v="11.4.1.2.1"/>
    <s v="3 - Moderate"/>
    <s v="Blind;Cognitive;Low Vision"/>
    <s v="Annuncio errato"/>
    <s v="Talkback legge in maniera errata un elemento(https://www.w3.org/WAI/WCAG21/Understanding/name-role-value)"/>
    <m/>
    <s v="fa lo spelling di &quot;Modalità di pagamento&quot;"/>
    <s v="home pubblico hai una attivit  .txt"/>
    <s v="#6"/>
    <s v="Talkback"/>
    <m/>
    <m/>
    <s v="Fornire informazioni su ruolo, stato e valore su tutti i componenti dell'interfaccia utente"/>
    <n v="0"/>
    <s v="S001 Accedi"/>
    <m/>
    <s v="3 - Moderate"/>
    <s v="APP INDABOX ANDROID - 11.4.1.2.1 Nome, ruolo, valore - S001 Accedi"/>
    <s v="APP INDABOX ANDROID - 11.4.1.2.1 Nome, ruolo, valore - S001 Accedi (#MAD013)_x000a_S001 Accedi_x000a_Requisito: WCAG 4.1.2_x000a_Disabilità afflitte: Blind;Cognitive;Low Vision_x000a_Impatto Utente: 3 - Moderate_x000a__x000a_Descrizione: Annuncio errato - Talkback legge in maniera errata un elemento(https://www.w3.org/WAI/WCAG21/Understanding/name-role-value)_x000a__x000a_Esempio di violazione individuata sull'oggetto: _x000a_ - fa lo spelling di &quot;Modalità di pagamento&quot; con selettore: _x000a__x000a__x000a_Dettaglio + screenshot (accedere con le seguenti credenziali: user, axeposte@gmail.com; password, Poste2024!): _x000a__x000a_Possibile metodologia risolutiva:_x000a_Fornire informazioni su ruolo, stato e valore su tutti i componenti dell'interfaccia utente_x000a__x000a_File di log (occorrenze rilevate: 9):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45"/>
    <m/>
    <m/>
    <s v="5114"/>
    <s v="5114: Talkback legge in maniera errata un elemento(https://www.w3.org/WAI/WCAG21/Understanding/name-role-value)"/>
    <s v="5114: - fa lo spelling di &quot;Modalità di pagamento&quot; con selettore: "/>
    <s v="5114: "/>
    <s v="5114: Fornire informazioni su ruolo, stato e valore su tutti i componenti dell'interfaccia utente"/>
    <m/>
  </r>
  <r>
    <x v="66"/>
    <s v="S008 Bonus"/>
    <s v="MAD014"/>
    <s v="(#MAD014)"/>
    <s v="Documenti"/>
    <s v="A"/>
    <s v="1.1.1"/>
    <s v="11.1.1.1.1"/>
    <s v="1 - Critical"/>
    <s v="Blind;Cognitive;Low Vision;Mobility"/>
    <s v="Etichetta elemento"/>
    <s v="Etichetta elemento mancante (https://support.google.com/accessibility/android/answer/7158690?sjid=12879261749095892834-EU)"/>
    <m/>
    <s v="il link &quot;https://www.indox.it/hai-un-bar&quot; non è etichettato come link"/>
    <s v="Privata bonus.txt"/>
    <s v="#9"/>
    <s v="Talkback"/>
    <m/>
    <m/>
    <s v="In Android, assegna una contentDescription a ogni immagine significativa, così che i lettori di schermo possano identificarla. Per immagini decorative, rendile non focalizzabili per evitare confusione negli utenti con disabilità visive.  Su iOS, assicurati che le immagini informative abbiano un’etichetta descrittiva tramite l'attributo accessibilityLabel, rendendole accessibili agli screen reader. Per le immagini decorative, imposta isAccessibilityElement su false"/>
    <n v="0"/>
    <s v="S008 Bonus"/>
    <m/>
    <s v="1 - Critical"/>
    <s v="APP INDABOX ANDROID - 11.1.1.1.1 Contenuti non testuali - S008 Bonus"/>
    <s v="APP INDABOX ANDROID - 11.1.1.1.1 Contenuti non testuali - S008 Bonus (#MAD014)_x000a_S008 Bonus_x000a_Requisito: WCAG 1.1.1_x000a_Disabilità afflitte: Blind;Cognitive;Low Vision;Mobility_x000a_Impatto Utente: 1 - Critical_x000a__x000a_Descrizione: Etichetta elemento - Etichetta elemento mancante (https://support.google.com/accessibility/android/answer/7158690?sjid=12879261749095892834-EU)_x000a__x000a_Esempio di violazione individuata sull'oggetto: _x000a_ - il link &quot;https://www.indox.it/hai-un-bar&quot; non è etichettato come link con selettore: _x000a__x000a__x000a_Dettaglio + screenshot (accedere con le seguenti credenziali: user, axeposte@gmail.com; password, Poste2024!): _x000a__x000a_Possibile metodologia risolutiva:_x000a_In Android, assegna una contentDescription a ogni immagine significativa, così che i lettori di schermo possano identificarla. Per immagini decorative, rendile non focalizzabili per evitare confusione negli utenti con disabilità visive.  Su iOS, assicurati che le immagini informative abbiano un’etichetta descrittiva tramite l'attributo accessibilityLabel, rendendole accessibili agli screen reader. Per le immagini decorative, imposta isAccessibilityElement su false_x000a__x000a_File di log (occorrenze rilevate: 1):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1.1.1.1_Contenuti_non_testuali_(funzionalit%C3%A0_aperta).docx?d=w87e8fee9cda64daea0b797bbf7db8184&amp;csf=1&amp;web=1&amp;e=GdUue0"/>
    <m/>
    <m/>
    <m/>
    <m/>
    <x v="49"/>
    <m/>
    <m/>
    <s v="5142"/>
    <s v="5142: Etichetta elemento mancante (https://support.google.com/accessibility/android/answer/7158690?sjid=12879261749095892834-EU)"/>
    <s v="5142: - il link &quot;https://www.indox.it/hai-un-bar&quot; non è etichettato come link con selettore: "/>
    <s v="5142: "/>
    <s v="5142: In Android, assegna una contentDescription a ogni immagine significativa, così che i lettori di schermo possano identificarla. Per immagini decorative, rendile non focalizzabili per evitare confusione negli utenti con disabilità visive.  Su iOS, assicurati che le immagini informative abbiano un’etichetta descrittiva tramite l'attributo accessibilityLabel, rendendole accessibili agli screen reader. Per le immagini decorative, imposta isAccessibilityElement su false"/>
    <m/>
  </r>
  <r>
    <x v="67"/>
    <s v="S011 Supporto"/>
    <s v="MAD015"/>
    <s v="(#MAD015)"/>
    <s v="Documenti"/>
    <s v="A"/>
    <s v="4.1.2"/>
    <s v="11.4.1.2.1"/>
    <s v="3 - Moderate"/>
    <s v="Blind;Cognitive;Low Vision"/>
    <s v="Annuncio errato"/>
    <s v="Talkback legge in maniera errata un elemento(https://www.w3.org/WAI/WCAG21/Understanding/name-role-value)"/>
    <m/>
    <s v="indabox legge male gli orari di apertura"/>
    <s v="Privata supporto assistenza.txt"/>
    <s v="#20"/>
    <s v="Talkback"/>
    <m/>
    <m/>
    <s v="Fornire informazioni su ruolo, stato e valore su tutti i componenti dell'interfaccia utente"/>
    <n v="0"/>
    <s v="S011 Supporto"/>
    <m/>
    <s v="3 - Moderate"/>
    <s v="APP INDABOX ANDROID - 11.4.1.2.1 Nome, ruolo, valore - S011 Supporto"/>
    <s v="APP INDABOX ANDROID - 11.4.1.2.1 Nome, ruolo, valore - S011 Supporto (#MAD015)_x000a_S011 Supporto_x000a_Requisito: WCAG 4.1.2_x000a_Disabilità afflitte: Blind;Cognitive;Low Vision_x000a_Impatto Utente: 3 - Moderate_x000a__x000a_Descrizione: Annuncio errato - Talkback legge in maniera errata un elemento(https://www.w3.org/WAI/WCAG21/Understanding/name-role-value)_x000a__x000a_Esempio di violazione individuata sull'oggetto: _x000a_ - indabox legge male gli orari di apertura con selettore: _x000a__x000a__x000a_Dettaglio + screenshot (accedere con le seguenti credenziali: user, axeposte@gmail.com; password, Poste2024!): _x000a__x000a_Possibile metodologia risolutiva:_x000a_Fornire informazioni su ruolo, stato e valore su tutti i componenti dell'interfaccia utente_x000a__x000a_File di log (occorrenze rilevate: 1): https://posteitaliane.sharepoint.com/:x:/r/teams/ACCESSIBILITRISULTATIVERIFICHETECNICHE/Shared%20Documents/TGPOSTE_APP/TGPOSTE_APP/LOG/Log.xlsx?d=w630300a71bd74143a1658fe5ab688bc4&amp;csf=1&amp;web=1&amp;e=Y9XHGL_x000a__x000a_Link al dettaglio requisito WCAG: https://posteitaliane.sharepoint.com/:w:/r/teams/ACCESSIBILITRISULTATIVERIFICHETECNICHE/Shared%20Documents/Generale/SCHEDE_REQUISITI/11.4.1.2.1_Nome,ruolo,valore_(funzionalit%C3%A0_aperta).docx?d=wb96cf3f2554842538f60f52e05fa31f4&amp;csf=1&amp;web=1&amp;e=FzyCQ3"/>
    <m/>
    <m/>
    <m/>
    <m/>
    <x v="50"/>
    <m/>
    <m/>
    <s v="5157"/>
    <s v="5157: Talkback legge in maniera errata un elemento(https://www.w3.org/WAI/WCAG21/Understanding/name-role-value)"/>
    <s v="5157: - indabox legge male gli orari di apertura con selettore: "/>
    <s v="5157: "/>
    <s v="5157: Fornire informazioni su ruolo, stato e valore su tutti i componenti dell'interfaccia utente"/>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BAD533-4B03-4066-8334-77386314D8F7}" name="Tabella pivot1"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A13" firstHeaderRow="1" firstDataRow="1" firstDataCol="1"/>
  <pivotFields count="12">
    <pivotField showAll="0"/>
    <pivotField showAll="0"/>
    <pivotField showAll="0"/>
    <pivotField showAll="0"/>
    <pivotField showAll="0"/>
    <pivotField showAll="0"/>
    <pivotField showAll="0"/>
    <pivotField showAll="0"/>
    <pivotField axis="axisRow" showAll="0">
      <items count="10">
        <item x="8"/>
        <item x="7"/>
        <item x="0"/>
        <item x="1"/>
        <item x="2"/>
        <item x="3"/>
        <item x="6"/>
        <item x="4"/>
        <item x="5"/>
        <item t="default"/>
      </items>
    </pivotField>
    <pivotField showAll="0"/>
    <pivotField showAll="0"/>
    <pivotField showAll="0"/>
  </pivotFields>
  <rowFields count="1">
    <field x="8"/>
  </rowFields>
  <rowItems count="10">
    <i>
      <x/>
    </i>
    <i>
      <x v="1"/>
    </i>
    <i>
      <x v="2"/>
    </i>
    <i>
      <x v="3"/>
    </i>
    <i>
      <x v="4"/>
    </i>
    <i>
      <x v="5"/>
    </i>
    <i>
      <x v="6"/>
    </i>
    <i>
      <x v="7"/>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0E9520-BC33-497A-88C4-A2E3B80AE366}" name="Tabella pivot3"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54" firstHeaderRow="1" firstDataRow="1" firstDataCol="1"/>
  <pivotFields count="39">
    <pivotField dataField="1" showAll="0">
      <items count="69">
        <item x="62"/>
        <item x="66"/>
        <item x="64"/>
        <item x="25"/>
        <item x="21"/>
        <item x="29"/>
        <item x="40"/>
        <item x="47"/>
        <item x="58"/>
        <item x="32"/>
        <item x="35"/>
        <item x="44"/>
        <item x="51"/>
        <item x="22"/>
        <item x="18"/>
        <item x="26"/>
        <item x="38"/>
        <item x="45"/>
        <item x="56"/>
        <item x="30"/>
        <item x="33"/>
        <item x="41"/>
        <item x="49"/>
        <item x="3"/>
        <item x="0"/>
        <item x="4"/>
        <item x="7"/>
        <item x="48"/>
        <item x="14"/>
        <item x="6"/>
        <item x="9"/>
        <item x="12"/>
        <item x="16"/>
        <item x="65"/>
        <item x="23"/>
        <item x="19"/>
        <item x="27"/>
        <item x="39"/>
        <item x="46"/>
        <item x="57"/>
        <item x="31"/>
        <item x="34"/>
        <item x="42"/>
        <item x="50"/>
        <item x="24"/>
        <item x="20"/>
        <item x="28"/>
        <item x="55"/>
        <item x="37"/>
        <item x="36"/>
        <item x="43"/>
        <item x="53"/>
        <item x="2"/>
        <item x="1"/>
        <item x="5"/>
        <item x="8"/>
        <item x="15"/>
        <item x="11"/>
        <item x="10"/>
        <item x="13"/>
        <item x="17"/>
        <item x="63"/>
        <item x="61"/>
        <item x="60"/>
        <item x="54"/>
        <item x="59"/>
        <item x="52"/>
        <item x="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2">
        <item x="47"/>
        <item x="15"/>
        <item x="13"/>
        <item x="2"/>
        <item x="14"/>
        <item x="45"/>
        <item x="12"/>
        <item x="10"/>
        <item x="0"/>
        <item x="11"/>
        <item x="44"/>
        <item x="18"/>
        <item x="16"/>
        <item x="3"/>
        <item x="17"/>
        <item x="27"/>
        <item x="25"/>
        <item x="5"/>
        <item x="48"/>
        <item x="26"/>
        <item x="39"/>
        <item x="33"/>
        <item x="31"/>
        <item x="34"/>
        <item x="32"/>
        <item x="42"/>
        <item x="40"/>
        <item x="8"/>
        <item x="41"/>
        <item x="21"/>
        <item x="19"/>
        <item x="4"/>
        <item x="20"/>
        <item x="49"/>
        <item x="24"/>
        <item x="22"/>
        <item x="6"/>
        <item x="23"/>
        <item x="30"/>
        <item x="28"/>
        <item x="7"/>
        <item x="29"/>
        <item x="43"/>
        <item x="37"/>
        <item x="35"/>
        <item x="9"/>
        <item x="36"/>
        <item x="38"/>
        <item x="50"/>
        <item x="46"/>
        <item h="1" x="1"/>
        <item t="default"/>
      </items>
    </pivotField>
    <pivotField showAll="0"/>
    <pivotField showAll="0"/>
    <pivotField showAll="0"/>
    <pivotField showAll="0"/>
    <pivotField showAll="0"/>
    <pivotField showAll="0"/>
    <pivotField showAll="0"/>
    <pivotField showAll="0"/>
  </pivotFields>
  <rowFields count="1">
    <field x="3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nteggio di ID Silk"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a1" displayName="Tabella1" ref="A1:G49" totalsRowShown="0" dataDxfId="76">
  <autoFilter ref="A1:G49" xr:uid="{00000000-0009-0000-0100-000001000000}"/>
  <tableColumns count="7">
    <tableColumn id="1" xr3:uid="{00000000-0010-0000-0000-000001000000}" name="Page ID" dataDxfId="75"/>
    <tableColumn id="7" xr3:uid="{00000000-0010-0000-0000-000007000000}" name="Pagina" dataDxfId="74"/>
    <tableColumn id="16" xr3:uid="{5ADDD916-9AF3-4AD6-A73F-B35C9F5A2877}" name="Servizio" dataDxfId="73"/>
    <tableColumn id="17" xr3:uid="{8FC50816-7959-4C84-A675-EE410015BE40}" name="Campione" dataDxfId="72"/>
    <tableColumn id="2" xr3:uid="{A02F3AC7-FEBA-4784-9A00-7C9A0845B53A}" name="A" dataDxfId="71">
      <calculatedColumnFormula>COUNTIFS(Tabella4[Livello],"A",Tabella4[Pagina],Tabella1[[#This Row],[Pagina]])</calculatedColumnFormula>
    </tableColumn>
    <tableColumn id="3" xr3:uid="{3874F48B-CC1F-41D2-904D-FC6201DF0FAB}" name="AA" dataDxfId="70">
      <calculatedColumnFormula>COUNTIFS(Tabella4[Livello],"AA",Tabella4[Pagina],Tabella1[[#This Row],[Pagina]])</calculatedColumnFormula>
    </tableColumn>
    <tableColumn id="12" xr3:uid="{5F510BC4-C669-4954-81B7-9076DF873287}" name="Issue" dataDxfId="69">
      <calculatedColumnFormula>COUNTIF(Tabella4[Page ID],Tabella1[[#This Row],[Page ID]])</calculatedColumnFormula>
    </tableColumn>
  </tableColumns>
  <tableStyleInfo name="C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EE76D4-89BF-4282-896E-E1CEA60F4774}" name="outTable" displayName="outTable" ref="A1:N10" totalsRowShown="0" dataDxfId="68">
  <autoFilter ref="A1:N10" xr:uid="{A6EE76D4-89BF-4282-896E-E1CEA60F4774}"/>
  <sortState xmlns:xlrd2="http://schemas.microsoft.com/office/spreadsheetml/2017/richdata2" ref="A2:L10">
    <sortCondition ref="F1:F10"/>
  </sortState>
  <tableColumns count="14">
    <tableColumn id="1" xr3:uid="{2D464C7E-01C0-4B43-8F34-0F4ECEE90FB7}" name="ID Silk" dataDxfId="67"/>
    <tableColumn id="12" xr3:uid="{83A686ED-337A-436A-A829-BA38A22D4632}" name="Titolo" dataDxfId="66">
      <calculatedColumnFormula>_xlfn.XLOOKUP(outTable[[#This Row],[ID Silk]],Tabella4[ID Silk],Tabella4[Titolo Defect],,0,1)</calculatedColumnFormula>
    </tableColumn>
    <tableColumn id="2" xr3:uid="{6EE1534D-DC84-454E-9CA8-EE56F2422AA2}" name="Descrizione" dataDxfId="65"/>
    <tableColumn id="3" xr3:uid="{37C00855-4156-4F45-8FF2-78A0CD16E41C}" name="Severity" dataDxfId="64"/>
    <tableColumn id="4" xr3:uid="{AE25BFFC-4FFA-4BD2-8765-8FBF283D1485}" name="Identificativo in relazione  " dataDxfId="63"/>
    <tableColumn id="5" xr3:uid="{DCC9D42C-42E1-45A7-8267-334779A41FD0}" name="Numero ticket  " dataDxfId="62"/>
    <tableColumn id="6" xr3:uid="{35609EFD-53E6-47D5-9B28-D6E3B7FB08FD}" name="Priorità  " dataDxfId="61"/>
    <tableColumn id="7" xr3:uid="{41C38F89-C489-4339-B078-C93B1511DDD4}" name="Servizio digitale / pagina  " dataDxfId="60"/>
    <tableColumn id="8" xr3:uid="{DB7BF645-6A12-4994-B888-E4202824E3CB}" name="Requisito (criterio) violato  " dataDxfId="59"/>
    <tableColumn id="9" xr3:uid="{86E8C6D0-4453-466D-AD43-31AAC924D2EC}" name="Errore  " dataDxfId="58"/>
    <tableColumn id="10" xr3:uid="{2E6E41FE-913F-48D2-8157-983752DB987C}" name="Soluzione  " dataDxfId="57"/>
    <tableColumn id="11" xr3:uid="{9665EBAB-B341-4F54-9102-627EDA739375}" name="Link screenshot / video  " dataDxfId="56"/>
    <tableColumn id="13" xr3:uid="{1E6B591D-DBC8-4B45-9604-82CD70797AC1}" name="AP" dataDxfId="1"/>
    <tableColumn id="14" xr3:uid="{05A8A4F1-0F82-4B0C-A917-94E44870C8BD}" name="PK"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ella4" displayName="Tabella4" ref="A1:AM2038" totalsRowShown="0" headerRowDxfId="55" dataDxfId="54">
  <autoFilter ref="A1:AM2038" xr:uid="{00000000-000C-0000-FFFF-FFFF01000000}">
    <filterColumn colId="16">
      <filters>
        <filter val="Axe DevTools Mobile"/>
      </filters>
    </filterColumn>
  </autoFilter>
  <tableColumns count="39">
    <tableColumn id="27" xr3:uid="{F6D45CE0-3514-46E6-812B-0B0EC24D7C8F}" name="ID Silk" dataDxfId="53">
      <calculatedColumnFormula>Tabella4[[#This Row],[UNI CEI EN 301549]]&amp;Tabella4[[#This Row],[Servizio]]</calculatedColumnFormula>
    </tableColumn>
    <tableColumn id="31" xr3:uid="{97D97E57-CE39-464C-9B28-359226D095BD}" name="subID" dataDxfId="52">
      <calculatedColumnFormula>Tabella4[[#This Row],[IssueID]]&amp;Tabella4[[#This Row],[Servizio]]</calculatedColumnFormula>
    </tableColumn>
    <tableColumn id="1" xr3:uid="{00000000-0010-0000-0100-000001000000}" name="#ID" dataDxfId="51"/>
    <tableColumn id="28" xr3:uid="{2D62D2D6-4557-4439-82A1-ECC015382B1D}" name="ID defectXsilk" dataDxfId="50">
      <calculatedColumnFormula>"(#"&amp;Tabella4[[#This Row],['#ID]]&amp;")"</calculatedColumnFormula>
    </tableColumn>
    <tableColumn id="10" xr3:uid="{96AB24D8-B2C0-4618-977F-309E3A01F4F9}" name="Componente" dataDxfId="49">
      <calculatedColumnFormula>IF(LEFT(Tabella4[[#This Row],['#ID]],3)="AAD","Android","Documenti")</calculatedColumnFormula>
    </tableColumn>
    <tableColumn id="2" xr3:uid="{00000000-0010-0000-0100-000002000000}" name="Livello" dataDxfId="48"/>
    <tableColumn id="3" xr3:uid="{00000000-0010-0000-0100-000003000000}" name="Criterio" dataDxfId="47"/>
    <tableColumn id="32" xr3:uid="{09F757E2-BC66-49A5-BB09-B0DD5515E07C}" name="UNI CEI EN 301549" dataDxfId="46"/>
    <tableColumn id="4" xr3:uid="{00000000-0010-0000-0100-000004000000}" name="User Impact" dataDxfId="45"/>
    <tableColumn id="5" xr3:uid="{00000000-0010-0000-0100-000005000000}" name="Disabilities" dataDxfId="44"/>
    <tableColumn id="7" xr3:uid="{00000000-0010-0000-0100-000007000000}" name="Titolo" dataDxfId="43"/>
    <tableColumn id="9" xr3:uid="{54CEFA52-F662-46FC-AF1D-19E25AAF2007}" name="Descrizione" dataDxfId="42"/>
    <tableColumn id="11" xr3:uid="{25916A0F-76E6-412B-BCDD-4FC3391A8230}" name="Rejected Element" dataDxfId="41"/>
    <tableColumn id="12" xr3:uid="{25C59FC4-3E56-4648-9F27-AEA10CA39741}" name="Detail" dataDxfId="40"/>
    <tableColumn id="13" xr3:uid="{BEB4947F-84EA-4358-9A62-C00CD0372B42}" name="Pagina" dataDxfId="39"/>
    <tableColumn id="14" xr3:uid="{93A28714-644F-4F87-87BF-17A09460C1FA}" name="Page ID" dataDxfId="38">
      <calculatedColumnFormula>_xlfn.XLOOKUP(Tabella4[[#This Row],[Pagina]],Tabella1[Pagina],Tabella1[Page ID],,0,1)</calculatedColumnFormula>
    </tableColumn>
    <tableColumn id="15" xr3:uid="{D2615275-6AEA-4464-B9B4-00DD6490C729}" name="Tool" dataDxfId="37"/>
    <tableColumn id="16" xr3:uid="{AF3ED757-80EB-4138-98B2-11B24D1C3CF9}" name="IssueID" dataDxfId="36"/>
    <tableColumn id="8" xr3:uid="{AA93F39F-482E-4571-B348-89A5884E75F1}" name="Items Explanation" dataDxfId="35"/>
    <tableColumn id="30" xr3:uid="{A3B6EDF0-BF35-4EB9-8B6D-8E21AB32DB72}" name="Soluzione note aggiuntive" dataDxfId="34"/>
    <tableColumn id="22" xr3:uid="{0B1C9630-E3D5-4850-AD69-E998521F7D60}" name="Diffusione" dataDxfId="33">
      <calculatedColumnFormula>COUNTIFS(Tabella4[Rejected Element],Tabella4[[#This Row],[Rejected Element]])</calculatedColumnFormula>
    </tableColumn>
    <tableColumn id="23" xr3:uid="{E35B5902-3F05-40CB-9D0E-E2C6F3E38584}" name="Servizio" dataDxfId="32">
      <calculatedColumnFormula>_xlfn.XLOOKUP(Tabella4[[#This Row],[Page ID]],Tabella1[Page ID],Tabella1[Servizio],,0,1)</calculatedColumnFormula>
    </tableColumn>
    <tableColumn id="24" xr3:uid="{339A7C3F-7BD2-4E54-AA9D-5095CC74D9C7}" name="Share URL" dataDxfId="31"/>
    <tableColumn id="25" xr3:uid="{CEABC3C3-AF02-4AEF-A9E3-BF48A57210B7}" name="Severity" dataDxfId="30">
      <calculatedColumnFormula>Tabella4[[#This Row],[User Impact]]</calculatedColumnFormula>
    </tableColumn>
    <tableColumn id="26" xr3:uid="{BB6C8DBD-944E-4692-A090-D2D30A2BA6A2}" name="Titolo Defect" dataDxfId="29">
      <calculatedColumnFormula>_xlfn.CONCAT("APP INDABOX ANDROID - ",Tabella4[[#This Row],[UNI CEI EN 301549]]," ",_xlfn.XLOOKUP(Tabella4[[#This Row],[Criterio]],Tabella5[ID],Tabella5[Criterio di successo],"")," - ",Tabella4[[#This Row],[Servizio]])</calculatedColumnFormula>
    </tableColumn>
    <tableColumn id="29" xr3:uid="{2EC99B1C-155E-4E72-8FC3-B33C71078C57}" name="Description Defect" dataDxfId="28">
      <calculatedColumnFormula>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calculatedColumnFormula>
    </tableColumn>
    <tableColumn id="6" xr3:uid="{CB482F20-930E-4FE5-9ACE-1FCB073779F2}" name="Colonna1" dataDxfId="27"/>
    <tableColumn id="17" xr3:uid="{2BB22734-D260-473C-B7DB-1273FAB1EAE2}" name="Colonna2" dataDxfId="26"/>
    <tableColumn id="18" xr3:uid="{07BC3A7C-635E-48AE-B01B-BA98131561A9}" name="Colonna3" dataDxfId="25"/>
    <tableColumn id="19" xr3:uid="{554D7DBA-4666-4B57-BC9D-45FEDA9117F3}" name="Colonna4" dataDxfId="24"/>
    <tableColumn id="20" xr3:uid="{3CA097C7-DABB-4338-9855-A89A21690E92}" name="Caricato su Silk" dataDxfId="23">
      <calculatedColumnFormula>_xlfn.XLOOKUP(Tabella4[[#This Row],[ID Silk]],outTable[ID Silk],outTable[Numero ticket  ],,0,1)</calculatedColumnFormula>
    </tableColumn>
    <tableColumn id="21" xr3:uid="{EAC33535-6346-45BA-96BC-8160EB7A36EE}" name="Testo silk" dataDxfId="22"/>
    <tableColumn id="33" xr3:uid="{7D74E042-964E-4D28-A6C0-7B07A49F25D7}" name="HC_01" dataDxfId="21"/>
    <tableColumn id="34" xr3:uid="{D44F0206-9100-4768-8180-E7EB1A66947A}" name="HC_ID" dataDxfId="20">
      <calculatedColumnFormula>Tabella4[[#This Row],[Caricato su Silk]]&amp;Tabella4[[#This Row],[HC_01]]</calculatedColumnFormula>
    </tableColumn>
    <tableColumn id="35" xr3:uid="{780B91AE-AB88-4F45-A49E-BD7F9D8EE880}" name="HC Desc" dataDxfId="19">
      <calculatedColumnFormula>Tabella4[[#This Row],[HC_ID]]&amp;": "&amp;Tabella4[[#This Row],[Descrizione]]</calculatedColumnFormula>
    </tableColumn>
    <tableColumn id="36" xr3:uid="{31A2CB20-CF96-4E78-8A13-4443607BFEA9}" name="HC Viol" dataDxfId="18">
      <calculatedColumnFormula>Tabella4[[#This Row],[HC_ID]]&amp;": - "&amp;Tabella4[[#This Row],[Detail]]&amp;" con selettore: "&amp;Tabella4[[#This Row],[Rejected Element]]</calculatedColumnFormula>
    </tableColumn>
    <tableColumn id="37" xr3:uid="{1C0AF4FD-8808-4440-B5D7-5920E9BA1341}" name="HC Screen" dataDxfId="17">
      <calculatedColumnFormula>Tabella4[[#This Row],[HC_ID]]&amp;": "&amp;Tabella4[[#This Row],[Share URL]]</calculatedColumnFormula>
    </tableColumn>
    <tableColumn id="38" xr3:uid="{E4FF9CCB-D593-4FA8-BDED-7902F456E80A}" name="HC Solution" dataDxfId="16">
      <calculatedColumnFormula>Tabella4[[#This Row],[HC_ID]]&amp;": "&amp;Tabella4[[#This Row],[Soluzione note aggiuntive]]</calculatedColumnFormula>
    </tableColumn>
    <tableColumn id="39" xr3:uid="{31FF46BA-6B93-4DFA-9083-613B765610C1}" name="URL" dataDxfId="15"/>
  </tableColumns>
  <tableStyleInfo name="Cl"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ella5" displayName="Tabella5" ref="A1:H85" totalsRowShown="0" headerRowDxfId="14" dataDxfId="12" headerRowBorderDxfId="13" tableBorderDxfId="11">
  <autoFilter ref="A1:H85" xr:uid="{00000000-0009-0000-0100-000005000000}"/>
  <tableColumns count="8">
    <tableColumn id="1" xr3:uid="{00000000-0010-0000-0200-000001000000}" name="Area funzionale" dataDxfId="10"/>
    <tableColumn id="2" xr3:uid="{40589AAD-F5EC-4C95-9A7D-41176DEC3F55}" name="ID" dataDxfId="9"/>
    <tableColumn id="3" xr3:uid="{0340885C-0D29-4874-AEF7-FD3AA068684F}" name="Criterio di successo" dataDxfId="8"/>
    <tableColumn id="4" xr3:uid="{55A6DFD1-5F67-4755-A7DA-E443E5E2BB8E}" name="Title for Fix Suggestion" dataDxfId="7"/>
    <tableColumn id="5" xr3:uid="{6BF0AD2E-8A74-4337-94B0-7C0A37B35BF6}" name="Italian Fix Suggestion" dataDxfId="6"/>
    <tableColumn id="6" xr3:uid="{7C29F7B5-343F-4E02-AFCB-9FB10824603A}" name="REQUISITO" dataDxfId="5"/>
    <tableColumn id="7" xr3:uid="{4E3229F9-27DB-4180-9F88-5EFAB0D7B8AD}" name="NOME DOCUMENTO E LINK" dataDxfId="4"/>
    <tableColumn id="8" xr3:uid="{35D380B9-AF98-4711-BECA-7E10860C03F9}" name="LINK ESTESO" dataDxfId="3"/>
  </tableColumns>
  <tableStyleInfo name="Cl" showFirstColumn="0" showLastColumn="0" showRowStripes="1" showColumnStripes="0"/>
</table>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osteitaliane.sharepoint.com/:x:/r/teams/ACCESSIBILITRISULTATIVERIFICHETECNICHE-DIGITAL_APP/Shared%20Documents/DIGITAL_APP/INDABOX/LOG/Log%20Android.xlsx?d=wab03158ff1604225bf629c54ace00e42&amp;csf=1&amp;web=1&amp;e=L4CRfw"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w:/r/teams/ACCESSIBILITRISULTATIVERIFICHETECNICHE/Shared%20Documents/Generale/SCHEDE_REQUISITI/11.1.4.3_Contrasto_(minimo).docx" TargetMode="External"/><Relationship Id="rId13" Type="http://schemas.openxmlformats.org/officeDocument/2006/relationships/hyperlink" Target="../../../:w:/r/teams/ACCESSIBILITRISULTATIVERIFICHETECNICHE/Shared%20Documents/Generale/SCHEDE_REQUISITI/11.4.1.2.1_Nome,ruolo,valore_(funzionalit%25C3%25A0_aperta).docx" TargetMode="External"/><Relationship Id="rId18" Type="http://schemas.openxmlformats.org/officeDocument/2006/relationships/hyperlink" Target="../../../:w:/r/teams/ACCESSIBILITRISULTATIVERIFICHETECNICHE/Shared%20Documents/Generale/SCHEDE_REQUISITI/9.1.4.4%20Ridimensionamento%20del%20testo.docx" TargetMode="External"/><Relationship Id="rId26" Type="http://schemas.openxmlformats.org/officeDocument/2006/relationships/hyperlink" Target="../../../:w:/r/teams/ACCESSIBILITRISULTATIVERIFICHETECNICHE/Shared%20Documents/Generale/SCHEDE_REQUISITI/9.3.3.1%20Identificazione%20degli%20errori.docx" TargetMode="External"/><Relationship Id="rId3" Type="http://schemas.openxmlformats.org/officeDocument/2006/relationships/hyperlink" Target="../../../:w:/r/teams/ACCESSIBILITRISULTATIVERIFICHETECNICHE/Shared%20Documents/Generale/SCHEDE_REQUISITI/10.1.4.3%20Contrasto%20(minimo).docx" TargetMode="External"/><Relationship Id="rId21" Type="http://schemas.openxmlformats.org/officeDocument/2006/relationships/hyperlink" Target="../../../:w:/r/teams/ACCESSIBILITRISULTATIVERIFICHETECNICHE/Shared%20Documents/Generale/SCHEDE_REQUISITI/9.2.4.3%20Ordine%20del%20focus.docx" TargetMode="External"/><Relationship Id="rId7" Type="http://schemas.openxmlformats.org/officeDocument/2006/relationships/hyperlink" Target="../../../:w:/r/teams/ACCESSIBILITRISULTATIVERIFICHETECNICHE/Shared%20Documents/Generale/SCHEDE_REQUISITI/11.1.3.1.1_Informazioni_e_correlazioni_(funzionalit%25C3%25A0_aperta).docx" TargetMode="External"/><Relationship Id="rId12" Type="http://schemas.openxmlformats.org/officeDocument/2006/relationships/hyperlink" Target="../../../:w:/r/teams/ACCESSIBILITRISULTATIVERIFICHETECNICHE/Shared%20Documents/Generale/SCHEDE_REQUISITI/11.2.4.6_Intestazioni_ed_etichette.docx" TargetMode="External"/><Relationship Id="rId17" Type="http://schemas.openxmlformats.org/officeDocument/2006/relationships/hyperlink" Target="../../../:w:/r/teams/ACCESSIBILITRISULTATIVERIFICHETECNICHE/Shared%20Documents/Generale/SCHEDE_REQUISITI/9.1.4.3%20Contrasto%20(minimo).docx" TargetMode="External"/><Relationship Id="rId25" Type="http://schemas.openxmlformats.org/officeDocument/2006/relationships/hyperlink" Target="../../../:w:/r/teams/ACCESSIBILITRISULTATIVERIFICHETECNICHE/Shared%20Documents/Generale/SCHEDE_REQUISITI/9.2.5.3%20Etichetta%20nel%20nome.docx" TargetMode="External"/><Relationship Id="rId2" Type="http://schemas.openxmlformats.org/officeDocument/2006/relationships/hyperlink" Target="../../../:w:/r/teams/ACCESSIBILITRISULTATIVERIFICHETECNICHE/Shared%20Documents/Generale/SCHEDE_REQUISITI/10.1.3.2%20Sequenza%20significativa.docx" TargetMode="External"/><Relationship Id="rId16" Type="http://schemas.openxmlformats.org/officeDocument/2006/relationships/hyperlink" Target="../../../:w:/r/teams/ACCESSIBILITRISULTATIVERIFICHETECNICHE/Shared%20Documents/Generale/SCHEDE_REQUISITI/9.1.4.10%20Ricalcolo%20del%20flusso.docx" TargetMode="External"/><Relationship Id="rId20" Type="http://schemas.openxmlformats.org/officeDocument/2006/relationships/hyperlink" Target="../../../:w:/r/teams/ACCESSIBILITRISULTATIVERIFICHETECNICHE/Shared%20Documents/Generale/SCHEDE_REQUISITI/9.2.4.3%20Ordine%20del%20focus.docx" TargetMode="External"/><Relationship Id="rId29" Type="http://schemas.openxmlformats.org/officeDocument/2006/relationships/hyperlink" Target="../../../:w:/r/teams/ACCESSIBILITRISULTATIVERIFICHETECNICHE/Shared%20Documents/Generale/SCHEDE_REQUISITI/9.4.1.3%20Messaggi%20di%20stato.docx" TargetMode="External"/><Relationship Id="rId1" Type="http://schemas.openxmlformats.org/officeDocument/2006/relationships/hyperlink" Target="../../../:w:/r/teams/ACCESSIBILITRISULTATIVERIFICHETECNICHE/Shared%20Documents/Generale/SCHEDE_REQUISITI/10.1.3.1%20Informazioni%20e%20correlazioni.docx" TargetMode="External"/><Relationship Id="rId6" Type="http://schemas.openxmlformats.org/officeDocument/2006/relationships/hyperlink" Target="../../../:w:/r/teams/ACCESSIBILITRISULTATIVERIFICHETECNICHE/Shared%20Documents/Generale/SCHEDE_REQUISITI/11.1.1.1.1_Contenuti_non_testuali_(funzionalit%25C3%25A0_aperta).docx" TargetMode="External"/><Relationship Id="rId11" Type="http://schemas.openxmlformats.org/officeDocument/2006/relationships/hyperlink" Target="../../../:w:/r/teams/ACCESSIBILITRISULTATIVERIFICHETECNICHE/Shared%20Documents/Generale/SCHEDE_REQUISITI/11.2.4.3_Ordine_del_focus.docx" TargetMode="External"/><Relationship Id="rId24" Type="http://schemas.openxmlformats.org/officeDocument/2006/relationships/hyperlink" Target="../../../:w:/r/teams/ACCESSIBILITRISULTATIVERIFICHETECNICHE/Shared%20Documents/Generale/SCHEDE_REQUISITI/9.2.5.3%20Etichetta%20nel%20nome.docx" TargetMode="External"/><Relationship Id="rId5" Type="http://schemas.openxmlformats.org/officeDocument/2006/relationships/hyperlink" Target="../../../:w:/r/teams/ACCESSIBILITRISULTATIVERIFICHETECNICHE/Shared%20Documents/Generale/SCHEDE_REQUISITI/11.1.1.1.1_Contenuti_non_testuali_(funzionalit%25C3%25A0_aperta).docx" TargetMode="External"/><Relationship Id="rId15" Type="http://schemas.openxmlformats.org/officeDocument/2006/relationships/hyperlink" Target="../../../:w:/r/teams/ACCESSIBILITRISULTATIVERIFICHETECNICHE/Shared%20Documents/Generale/SCHEDE_REQUISITI/9.1.3.1%20Informazioni%20e%20correlazioni.docx" TargetMode="External"/><Relationship Id="rId23" Type="http://schemas.openxmlformats.org/officeDocument/2006/relationships/hyperlink" Target="../../../:w:/r/teams/ACCESSIBILITRISULTATIVERIFICHETECNICHE/Shared%20Documents/Generale/SCHEDE_REQUISITI/9.2.4.7%20Focus%20visibile.docx" TargetMode="External"/><Relationship Id="rId28" Type="http://schemas.openxmlformats.org/officeDocument/2006/relationships/hyperlink" Target="../../../:w:/r/teams/ACCESSIBILITRISULTATIVERIFICHETECNICHE/Shared%20Documents/Generale/SCHEDE_REQUISITI/9.4.1.2%20Nome,%20ruolo,%20valore.docx" TargetMode="External"/><Relationship Id="rId10" Type="http://schemas.openxmlformats.org/officeDocument/2006/relationships/hyperlink" Target="../../../:w:/r/teams/ACCESSIBILITRISULTATIVERIFICHETECNICHE/Shared%20Documents/Generale/SCHEDE_REQUISITI/11.2.1.1.1%20Tastiera%20(funzionalit%25C3%25A0%20aperta).docx" TargetMode="External"/><Relationship Id="rId19" Type="http://schemas.openxmlformats.org/officeDocument/2006/relationships/hyperlink" Target="../../../:w:/r/teams/ACCESSIBILITRISULTATIVERIFICHETECNICHE/Shared%20Documents/Generale/SCHEDE_REQUISITI/9.2.1.1%20Tastiera.docx" TargetMode="External"/><Relationship Id="rId4" Type="http://schemas.openxmlformats.org/officeDocument/2006/relationships/hyperlink" Target="../../../:w:/r/teams/ACCESSIBILITRISULTATIVERIFICHETECNICHE/Shared%20Documents/Generale/SCHEDE_REQUISITI/10.2.4.2%20Titolazione%20del%20documento.docx" TargetMode="External"/><Relationship Id="rId9" Type="http://schemas.openxmlformats.org/officeDocument/2006/relationships/hyperlink" Target="../../../:w:/r/teams/ACCESSIBILITRISULTATIVERIFICHETECNICHE/Shared%20Documents/Generale/SCHEDE_REQUISITI/11.1.4.4.1_Ridimensionamento_del_testo_(funzionalit%25C3%25A0_aperta).docx" TargetMode="External"/><Relationship Id="rId14" Type="http://schemas.openxmlformats.org/officeDocument/2006/relationships/hyperlink" Target="../../../:w:/r/teams/ACCESSIBILITRISULTATIVERIFICHETECNICHE/Shared%20Documents/Generale/SCHEDE_REQUISITI/9.1.1.1%20Contenuti%20non%20testuali%20.docx" TargetMode="External"/><Relationship Id="rId22" Type="http://schemas.openxmlformats.org/officeDocument/2006/relationships/hyperlink" Target="../../../:w:/r/teams/ACCESSIBILITRISULTATIVERIFICHETECNICHE/Shared%20Documents/Generale/SCHEDE_REQUISITI/9.2.4.6%20Intestazioni%20ed%20etichette.docx" TargetMode="External"/><Relationship Id="rId27" Type="http://schemas.openxmlformats.org/officeDocument/2006/relationships/hyperlink" Target="../../../:w:/r/teams/ACCESSIBILITRISULTATIVERIFICHETECNICHE/Shared%20Documents/Generale/SCHEDE_REQUISITI/9.3.3.3%20Suggerimenti%20per%20gli%20errori.docx" TargetMode="External"/><Relationship Id="rId30"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F3AD7-9F18-4431-981B-FA5680749621}">
  <sheetPr codeName="Sheet1"/>
  <dimension ref="B1:C11"/>
  <sheetViews>
    <sheetView workbookViewId="0">
      <selection activeCell="C7" sqref="C7:C11"/>
    </sheetView>
  </sheetViews>
  <sheetFormatPr defaultRowHeight="14.4" x14ac:dyDescent="0.3"/>
  <cols>
    <col min="2" max="2" width="31.88671875" bestFit="1" customWidth="1"/>
    <col min="3" max="3" width="74.33203125" bestFit="1" customWidth="1"/>
  </cols>
  <sheetData>
    <row r="1" spans="2:3" ht="15" thickBot="1" x14ac:dyDescent="0.35"/>
    <row r="2" spans="2:3" x14ac:dyDescent="0.3">
      <c r="B2" s="5" t="s">
        <v>0</v>
      </c>
      <c r="C2" s="6" t="s">
        <v>3246</v>
      </c>
    </row>
    <row r="3" spans="2:3" x14ac:dyDescent="0.3">
      <c r="B3" s="33" t="s">
        <v>1</v>
      </c>
      <c r="C3" s="35" t="s">
        <v>3247</v>
      </c>
    </row>
    <row r="4" spans="2:3" ht="15" thickBot="1" x14ac:dyDescent="0.35">
      <c r="B4" s="34" t="s">
        <v>2</v>
      </c>
      <c r="C4" s="49" t="s">
        <v>3248</v>
      </c>
    </row>
    <row r="5" spans="2:3" x14ac:dyDescent="0.3">
      <c r="B5" s="52" t="s">
        <v>3</v>
      </c>
      <c r="C5" s="6" t="str">
        <f>COUNTA(Tabella1[Page ID])&amp;" pagine"</f>
        <v>48 pagine</v>
      </c>
    </row>
    <row r="6" spans="2:3" ht="15" thickBot="1" x14ac:dyDescent="0.35">
      <c r="B6" s="53"/>
      <c r="C6" s="7"/>
    </row>
    <row r="7" spans="2:3" x14ac:dyDescent="0.3">
      <c r="B7" s="54" t="s">
        <v>4</v>
      </c>
      <c r="C7" s="9" t="str">
        <f>COUNTA(Tabella4[Livello])&amp;" failure univoche:"</f>
        <v>2037 failure univoche:</v>
      </c>
    </row>
    <row r="8" spans="2:3" x14ac:dyDescent="0.3">
      <c r="B8" s="54"/>
      <c r="C8" s="8" t="str">
        <f>"A: "&amp;COUNTIF(Tabella4[Livello],"A")</f>
        <v>A: 938</v>
      </c>
    </row>
    <row r="9" spans="2:3" x14ac:dyDescent="0.3">
      <c r="B9" s="54"/>
      <c r="C9" s="8" t="str">
        <f>"AA: "&amp;COUNTIF(Tabella4[Livello],"AA")</f>
        <v>AA: 893</v>
      </c>
    </row>
    <row r="10" spans="2:3" x14ac:dyDescent="0.3">
      <c r="B10" s="54"/>
      <c r="C10" s="8" t="str">
        <f>"AAA: "&amp;COUNTIF(Tabella4[Livello],"AAA")</f>
        <v>AAA: 206</v>
      </c>
    </row>
    <row r="11" spans="2:3" ht="15" thickBot="1" x14ac:dyDescent="0.35">
      <c r="B11" s="55"/>
      <c r="C11" s="7" t="str">
        <f>"Best Practice: "&amp;COUNTIF(Tabella4[Livello],"BP")</f>
        <v>Best Practice: 0</v>
      </c>
    </row>
  </sheetData>
  <mergeCells count="2">
    <mergeCell ref="B5:B6"/>
    <mergeCell ref="B7:B11"/>
  </mergeCells>
  <hyperlinks>
    <hyperlink ref="C4" r:id="rId1" xr:uid="{E62C4F66-1106-433A-BD72-469D8331D46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76"/>
  <sheetViews>
    <sheetView topLeftCell="A14" zoomScaleNormal="100" workbookViewId="0">
      <selection activeCell="E2" sqref="E2:G49"/>
    </sheetView>
  </sheetViews>
  <sheetFormatPr defaultRowHeight="14.4" x14ac:dyDescent="0.3"/>
  <cols>
    <col min="1" max="1" width="9.88671875" style="1" bestFit="1" customWidth="1"/>
    <col min="2" max="2" width="52.33203125" bestFit="1" customWidth="1"/>
    <col min="3" max="3" width="24.6640625" bestFit="1" customWidth="1"/>
    <col min="4" max="4" width="12.33203125" bestFit="1" customWidth="1"/>
    <col min="5" max="6" width="12.33203125" customWidth="1"/>
  </cols>
  <sheetData>
    <row r="1" spans="1:7" x14ac:dyDescent="0.3">
      <c r="A1" s="36" t="s">
        <v>5</v>
      </c>
      <c r="B1" s="36" t="s">
        <v>6</v>
      </c>
      <c r="C1" s="36" t="s">
        <v>7</v>
      </c>
      <c r="D1" s="36" t="s">
        <v>8</v>
      </c>
      <c r="E1" s="37" t="s">
        <v>9</v>
      </c>
      <c r="F1" s="37" t="s">
        <v>10</v>
      </c>
      <c r="G1" s="36" t="s">
        <v>11</v>
      </c>
    </row>
    <row r="2" spans="1:7" x14ac:dyDescent="0.3">
      <c r="A2" s="1" t="s">
        <v>12</v>
      </c>
      <c r="B2" t="s">
        <v>1582</v>
      </c>
      <c r="C2" s="31" t="s">
        <v>1720</v>
      </c>
      <c r="E2">
        <f>COUNTIFS(Tabella4[Livello],"A",Tabella4[Pagina],Tabella1[[#This Row],[Pagina]])</f>
        <v>15</v>
      </c>
      <c r="F2">
        <f>COUNTIFS(Tabella4[Livello],"AA",Tabella4[Pagina],Tabella1[[#This Row],[Pagina]])</f>
        <v>14</v>
      </c>
      <c r="G2" s="1">
        <f>COUNTIF(Tabella4[Page ID],Tabella1[[#This Row],[Page ID]])</f>
        <v>35</v>
      </c>
    </row>
    <row r="3" spans="1:7" x14ac:dyDescent="0.3">
      <c r="A3" s="1" t="s">
        <v>1626</v>
      </c>
      <c r="B3" t="s">
        <v>1583</v>
      </c>
      <c r="C3" s="31" t="s">
        <v>1730</v>
      </c>
      <c r="E3">
        <f>COUNTIFS(Tabella4[Livello],"A",Tabella4[Pagina],Tabella1[[#This Row],[Pagina]])</f>
        <v>15</v>
      </c>
      <c r="F3">
        <f>COUNTIFS(Tabella4[Livello],"AA",Tabella4[Pagina],Tabella1[[#This Row],[Pagina]])</f>
        <v>13</v>
      </c>
      <c r="G3" s="1">
        <f>COUNTIF(Tabella4[Page ID],Tabella1[[#This Row],[Page ID]])</f>
        <v>34</v>
      </c>
    </row>
    <row r="4" spans="1:7" x14ac:dyDescent="0.3">
      <c r="A4" s="1" t="s">
        <v>1627</v>
      </c>
      <c r="B4" t="s">
        <v>1584</v>
      </c>
      <c r="C4" s="31" t="s">
        <v>1733</v>
      </c>
      <c r="E4">
        <f>COUNTIFS(Tabella4[Livello],"A",Tabella4[Pagina],Tabella1[[#This Row],[Pagina]])</f>
        <v>21</v>
      </c>
      <c r="F4">
        <f>COUNTIFS(Tabella4[Livello],"AA",Tabella4[Pagina],Tabella1[[#This Row],[Pagina]])</f>
        <v>18</v>
      </c>
      <c r="G4" s="1">
        <f>COUNTIF(Tabella4[Page ID],Tabella1[[#This Row],[Page ID]])</f>
        <v>46</v>
      </c>
    </row>
    <row r="5" spans="1:7" x14ac:dyDescent="0.3">
      <c r="A5" s="1" t="s">
        <v>1628</v>
      </c>
      <c r="B5" t="s">
        <v>1585</v>
      </c>
      <c r="C5" s="31" t="s">
        <v>1721</v>
      </c>
      <c r="E5">
        <f>COUNTIFS(Tabella4[Livello],"A",Tabella4[Pagina],Tabella1[[#This Row],[Pagina]])</f>
        <v>17</v>
      </c>
      <c r="F5">
        <f>COUNTIFS(Tabella4[Livello],"AA",Tabella4[Pagina],Tabella1[[#This Row],[Pagina]])</f>
        <v>15</v>
      </c>
      <c r="G5" s="1">
        <f>COUNTIF(Tabella4[Page ID],Tabella1[[#This Row],[Page ID]])</f>
        <v>38</v>
      </c>
    </row>
    <row r="6" spans="1:7" x14ac:dyDescent="0.3">
      <c r="A6" s="1" t="s">
        <v>1629</v>
      </c>
      <c r="B6" t="s">
        <v>1586</v>
      </c>
      <c r="C6" s="31" t="s">
        <v>1719</v>
      </c>
      <c r="E6">
        <f>COUNTIFS(Tabella4[Livello],"A",Tabella4[Pagina],Tabella1[[#This Row],[Pagina]])</f>
        <v>29</v>
      </c>
      <c r="F6">
        <f>COUNTIFS(Tabella4[Livello],"AA",Tabella4[Pagina],Tabella1[[#This Row],[Pagina]])</f>
        <v>24</v>
      </c>
      <c r="G6" s="1">
        <f>COUNTIF(Tabella4[Page ID],Tabella1[[#This Row],[Page ID]])</f>
        <v>64</v>
      </c>
    </row>
    <row r="7" spans="1:7" x14ac:dyDescent="0.3">
      <c r="A7" s="1" t="s">
        <v>1630</v>
      </c>
      <c r="B7" t="s">
        <v>1587</v>
      </c>
      <c r="C7" s="31" t="s">
        <v>1719</v>
      </c>
      <c r="E7">
        <f>COUNTIFS(Tabella4[Livello],"A",Tabella4[Pagina],Tabella1[[#This Row],[Pagina]])</f>
        <v>25</v>
      </c>
      <c r="F7">
        <f>COUNTIFS(Tabella4[Livello],"AA",Tabella4[Pagina],Tabella1[[#This Row],[Pagina]])</f>
        <v>21</v>
      </c>
      <c r="G7" s="1">
        <f>COUNTIF(Tabella4[Page ID],Tabella1[[#This Row],[Page ID]])</f>
        <v>52</v>
      </c>
    </row>
    <row r="8" spans="1:7" x14ac:dyDescent="0.3">
      <c r="A8" s="1" t="s">
        <v>1631</v>
      </c>
      <c r="B8" t="s">
        <v>1588</v>
      </c>
      <c r="C8" s="31" t="s">
        <v>1725</v>
      </c>
      <c r="E8">
        <f>COUNTIFS(Tabella4[Livello],"A",Tabella4[Pagina],Tabella1[[#This Row],[Pagina]])</f>
        <v>11</v>
      </c>
      <c r="F8">
        <f>COUNTIFS(Tabella4[Livello],"AA",Tabella4[Pagina],Tabella1[[#This Row],[Pagina]])</f>
        <v>10</v>
      </c>
      <c r="G8" s="1">
        <f>COUNTIF(Tabella4[Page ID],Tabella1[[#This Row],[Page ID]])</f>
        <v>21</v>
      </c>
    </row>
    <row r="9" spans="1:7" x14ac:dyDescent="0.3">
      <c r="A9" s="1" t="s">
        <v>1632</v>
      </c>
      <c r="B9" t="s">
        <v>1589</v>
      </c>
      <c r="C9" s="31" t="s">
        <v>1722</v>
      </c>
      <c r="E9">
        <f>COUNTIFS(Tabella4[Livello],"A",Tabella4[Pagina],Tabella1[[#This Row],[Pagina]])</f>
        <v>0</v>
      </c>
      <c r="F9">
        <f>COUNTIFS(Tabella4[Livello],"AA",Tabella4[Pagina],Tabella1[[#This Row],[Pagina]])</f>
        <v>57</v>
      </c>
      <c r="G9" s="1">
        <f>COUNTIF(Tabella4[Page ID],Tabella1[[#This Row],[Page ID]])</f>
        <v>57</v>
      </c>
    </row>
    <row r="10" spans="1:7" x14ac:dyDescent="0.3">
      <c r="A10" s="1" t="s">
        <v>1633</v>
      </c>
      <c r="B10" t="s">
        <v>1590</v>
      </c>
      <c r="C10" s="31" t="s">
        <v>1726</v>
      </c>
      <c r="E10">
        <f>COUNTIFS(Tabella4[Livello],"A",Tabella4[Pagina],Tabella1[[#This Row],[Pagina]])</f>
        <v>10</v>
      </c>
      <c r="F10">
        <f>COUNTIFS(Tabella4[Livello],"AA",Tabella4[Pagina],Tabella1[[#This Row],[Pagina]])</f>
        <v>8</v>
      </c>
      <c r="G10" s="1">
        <f>COUNTIF(Tabella4[Page ID],Tabella1[[#This Row],[Page ID]])</f>
        <v>22</v>
      </c>
    </row>
    <row r="11" spans="1:7" x14ac:dyDescent="0.3">
      <c r="A11" s="1" t="s">
        <v>1634</v>
      </c>
      <c r="B11" t="s">
        <v>1591</v>
      </c>
      <c r="C11" s="31" t="s">
        <v>1725</v>
      </c>
      <c r="E11">
        <f>COUNTIFS(Tabella4[Livello],"A",Tabella4[Pagina],Tabella1[[#This Row],[Pagina]])</f>
        <v>20</v>
      </c>
      <c r="F11">
        <f>COUNTIFS(Tabella4[Livello],"AA",Tabella4[Pagina],Tabella1[[#This Row],[Pagina]])</f>
        <v>7</v>
      </c>
      <c r="G11" s="1">
        <f>COUNTIF(Tabella4[Page ID],Tabella1[[#This Row],[Page ID]])</f>
        <v>29</v>
      </c>
    </row>
    <row r="12" spans="1:7" x14ac:dyDescent="0.3">
      <c r="A12" s="1" t="s">
        <v>1635</v>
      </c>
      <c r="B12" t="s">
        <v>1592</v>
      </c>
      <c r="C12" s="31" t="s">
        <v>1722</v>
      </c>
      <c r="E12">
        <f>COUNTIFS(Tabella4[Livello],"A",Tabella4[Pagina],Tabella1[[#This Row],[Pagina]])</f>
        <v>37</v>
      </c>
      <c r="F12">
        <f>COUNTIFS(Tabella4[Livello],"AA",Tabella4[Pagina],Tabella1[[#This Row],[Pagina]])</f>
        <v>43</v>
      </c>
      <c r="G12" s="1">
        <f>COUNTIF(Tabella4[Page ID],Tabella1[[#This Row],[Page ID]])</f>
        <v>80</v>
      </c>
    </row>
    <row r="13" spans="1:7" x14ac:dyDescent="0.3">
      <c r="A13" s="1" t="s">
        <v>1636</v>
      </c>
      <c r="B13" t="s">
        <v>1593</v>
      </c>
      <c r="C13" s="31" t="s">
        <v>1727</v>
      </c>
      <c r="E13">
        <f>COUNTIFS(Tabella4[Livello],"A",Tabella4[Pagina],Tabella1[[#This Row],[Pagina]])</f>
        <v>36</v>
      </c>
      <c r="F13">
        <f>COUNTIFS(Tabella4[Livello],"AA",Tabella4[Pagina],Tabella1[[#This Row],[Pagina]])</f>
        <v>42</v>
      </c>
      <c r="G13" s="1">
        <f>COUNTIF(Tabella4[Page ID],Tabella1[[#This Row],[Page ID]])</f>
        <v>91</v>
      </c>
    </row>
    <row r="14" spans="1:7" x14ac:dyDescent="0.3">
      <c r="A14" s="1" t="s">
        <v>1637</v>
      </c>
      <c r="B14" t="s">
        <v>1594</v>
      </c>
      <c r="C14" s="31" t="s">
        <v>1719</v>
      </c>
      <c r="E14">
        <f>COUNTIFS(Tabella4[Livello],"A",Tabella4[Pagina],Tabella1[[#This Row],[Pagina]])</f>
        <v>23</v>
      </c>
      <c r="F14">
        <f>COUNTIFS(Tabella4[Livello],"AA",Tabella4[Pagina],Tabella1[[#This Row],[Pagina]])</f>
        <v>24</v>
      </c>
      <c r="G14" s="1">
        <f>COUNTIF(Tabella4[Page ID],Tabella1[[#This Row],[Page ID]])</f>
        <v>52</v>
      </c>
    </row>
    <row r="15" spans="1:7" x14ac:dyDescent="0.3">
      <c r="A15" s="1" t="s">
        <v>1638</v>
      </c>
      <c r="B15" t="s">
        <v>1595</v>
      </c>
      <c r="C15" s="31" t="s">
        <v>1721</v>
      </c>
      <c r="E15">
        <f>COUNTIFS(Tabella4[Livello],"A",Tabella4[Pagina],Tabella1[[#This Row],[Pagina]])</f>
        <v>15</v>
      </c>
      <c r="F15">
        <f>COUNTIFS(Tabella4[Livello],"AA",Tabella4[Pagina],Tabella1[[#This Row],[Pagina]])</f>
        <v>23</v>
      </c>
      <c r="G15" s="1">
        <f>COUNTIF(Tabella4[Page ID],Tabella1[[#This Row],[Page ID]])</f>
        <v>39</v>
      </c>
    </row>
    <row r="16" spans="1:7" x14ac:dyDescent="0.3">
      <c r="A16" s="1" t="s">
        <v>1639</v>
      </c>
      <c r="B16" t="s">
        <v>1596</v>
      </c>
      <c r="C16" s="31" t="s">
        <v>1722</v>
      </c>
      <c r="E16">
        <f>COUNTIFS(Tabella4[Livello],"A",Tabella4[Pagina],Tabella1[[#This Row],[Pagina]])</f>
        <v>40</v>
      </c>
      <c r="F16">
        <f>COUNTIFS(Tabella4[Livello],"AA",Tabella4[Pagina],Tabella1[[#This Row],[Pagina]])</f>
        <v>19</v>
      </c>
      <c r="G16" s="1">
        <f>COUNTIF(Tabella4[Page ID],Tabella1[[#This Row],[Page ID]])</f>
        <v>59</v>
      </c>
    </row>
    <row r="17" spans="1:7" x14ac:dyDescent="0.3">
      <c r="A17" s="1" t="s">
        <v>1640</v>
      </c>
      <c r="B17" t="s">
        <v>1597</v>
      </c>
      <c r="C17" s="31" t="s">
        <v>1722</v>
      </c>
      <c r="E17">
        <f>COUNTIFS(Tabella4[Livello],"A",Tabella4[Pagina],Tabella1[[#This Row],[Pagina]])</f>
        <v>10</v>
      </c>
      <c r="F17">
        <f>COUNTIFS(Tabella4[Livello],"AA",Tabella4[Pagina],Tabella1[[#This Row],[Pagina]])</f>
        <v>2</v>
      </c>
      <c r="G17" s="1">
        <f>COUNTIF(Tabella4[Page ID],Tabella1[[#This Row],[Page ID]])</f>
        <v>12</v>
      </c>
    </row>
    <row r="18" spans="1:7" x14ac:dyDescent="0.3">
      <c r="A18" s="1" t="s">
        <v>1641</v>
      </c>
      <c r="B18" t="s">
        <v>1598</v>
      </c>
      <c r="C18" s="31" t="s">
        <v>1722</v>
      </c>
      <c r="E18">
        <f>COUNTIFS(Tabella4[Livello],"A",Tabella4[Pagina],Tabella1[[#This Row],[Pagina]])</f>
        <v>27</v>
      </c>
      <c r="F18">
        <f>COUNTIFS(Tabella4[Livello],"AA",Tabella4[Pagina],Tabella1[[#This Row],[Pagina]])</f>
        <v>23</v>
      </c>
      <c r="G18" s="1">
        <f>COUNTIF(Tabella4[Page ID],Tabella1[[#This Row],[Page ID]])</f>
        <v>58</v>
      </c>
    </row>
    <row r="19" spans="1:7" x14ac:dyDescent="0.3">
      <c r="A19" s="1" t="s">
        <v>1642</v>
      </c>
      <c r="B19" t="s">
        <v>1599</v>
      </c>
      <c r="C19" s="31" t="s">
        <v>1722</v>
      </c>
      <c r="E19">
        <f>COUNTIFS(Tabella4[Livello],"A",Tabella4[Pagina],Tabella1[[#This Row],[Pagina]])</f>
        <v>13</v>
      </c>
      <c r="F19">
        <f>COUNTIFS(Tabella4[Livello],"AA",Tabella4[Pagina],Tabella1[[#This Row],[Pagina]])</f>
        <v>13</v>
      </c>
      <c r="G19" s="1">
        <f>COUNTIF(Tabella4[Page ID],Tabella1[[#This Row],[Page ID]])</f>
        <v>26</v>
      </c>
    </row>
    <row r="20" spans="1:7" x14ac:dyDescent="0.3">
      <c r="A20" s="1" t="s">
        <v>1643</v>
      </c>
      <c r="B20" t="s">
        <v>1600</v>
      </c>
      <c r="C20" s="31" t="s">
        <v>1724</v>
      </c>
      <c r="E20">
        <f>COUNTIFS(Tabella4[Livello],"A",Tabella4[Pagina],Tabella1[[#This Row],[Pagina]])</f>
        <v>14</v>
      </c>
      <c r="F20">
        <f>COUNTIFS(Tabella4[Livello],"AA",Tabella4[Pagina],Tabella1[[#This Row],[Pagina]])</f>
        <v>13</v>
      </c>
      <c r="G20" s="1">
        <f>COUNTIF(Tabella4[Page ID],Tabella1[[#This Row],[Page ID]])</f>
        <v>27</v>
      </c>
    </row>
    <row r="21" spans="1:7" x14ac:dyDescent="0.3">
      <c r="A21" s="1" t="s">
        <v>1644</v>
      </c>
      <c r="B21" t="s">
        <v>1601</v>
      </c>
      <c r="C21" s="31" t="s">
        <v>1729</v>
      </c>
      <c r="E21">
        <f>COUNTIFS(Tabella4[Livello],"A",Tabella4[Pagina],Tabella1[[#This Row],[Pagina]])</f>
        <v>16</v>
      </c>
      <c r="F21">
        <f>COUNTIFS(Tabella4[Livello],"AA",Tabella4[Pagina],Tabella1[[#This Row],[Pagina]])</f>
        <v>12</v>
      </c>
      <c r="G21" s="1">
        <f>COUNTIF(Tabella4[Page ID],Tabella1[[#This Row],[Page ID]])</f>
        <v>30</v>
      </c>
    </row>
    <row r="22" spans="1:7" x14ac:dyDescent="0.3">
      <c r="A22" s="1" t="s">
        <v>1645</v>
      </c>
      <c r="B22" t="s">
        <v>1602</v>
      </c>
      <c r="C22" s="31" t="s">
        <v>1721</v>
      </c>
      <c r="E22">
        <f>COUNTIFS(Tabella4[Livello],"A",Tabella4[Pagina],Tabella1[[#This Row],[Pagina]])</f>
        <v>49</v>
      </c>
      <c r="F22">
        <f>COUNTIFS(Tabella4[Livello],"AA",Tabella4[Pagina],Tabella1[[#This Row],[Pagina]])</f>
        <v>62</v>
      </c>
      <c r="G22" s="1">
        <f>COUNTIF(Tabella4[Page ID],Tabella1[[#This Row],[Page ID]])</f>
        <v>111</v>
      </c>
    </row>
    <row r="23" spans="1:7" x14ac:dyDescent="0.3">
      <c r="A23" s="1" t="s">
        <v>1646</v>
      </c>
      <c r="B23" t="s">
        <v>1603</v>
      </c>
      <c r="C23" s="31" t="s">
        <v>1722</v>
      </c>
      <c r="E23">
        <f>COUNTIFS(Tabella4[Livello],"A",Tabella4[Pagina],Tabella1[[#This Row],[Pagina]])</f>
        <v>53</v>
      </c>
      <c r="F23">
        <f>COUNTIFS(Tabella4[Livello],"AA",Tabella4[Pagina],Tabella1[[#This Row],[Pagina]])</f>
        <v>61</v>
      </c>
      <c r="G23" s="1">
        <f>COUNTIF(Tabella4[Page ID],Tabella1[[#This Row],[Page ID]])</f>
        <v>115</v>
      </c>
    </row>
    <row r="24" spans="1:7" x14ac:dyDescent="0.3">
      <c r="A24" s="1" t="s">
        <v>1647</v>
      </c>
      <c r="B24" t="s">
        <v>1717</v>
      </c>
      <c r="C24" s="31" t="s">
        <v>1728</v>
      </c>
      <c r="E24">
        <f>COUNTIFS(Tabella4[Livello],"A",Tabella4[Pagina],Tabella1[[#This Row],[Pagina]])</f>
        <v>15</v>
      </c>
      <c r="F24">
        <f>COUNTIFS(Tabella4[Livello],"AA",Tabella4[Pagina],Tabella1[[#This Row],[Pagina]])</f>
        <v>6</v>
      </c>
      <c r="G24" s="1">
        <f>COUNTIF(Tabella4[Page ID],Tabella1[[#This Row],[Page ID]])</f>
        <v>22</v>
      </c>
    </row>
    <row r="25" spans="1:7" x14ac:dyDescent="0.3">
      <c r="A25" s="1" t="s">
        <v>1648</v>
      </c>
      <c r="B25" t="s">
        <v>1604</v>
      </c>
      <c r="C25" s="31" t="s">
        <v>1725</v>
      </c>
      <c r="E25">
        <f>COUNTIFS(Tabella4[Livello],"A",Tabella4[Pagina],Tabella1[[#This Row],[Pagina]])</f>
        <v>0</v>
      </c>
      <c r="F25">
        <f>COUNTIFS(Tabella4[Livello],"AA",Tabella4[Pagina],Tabella1[[#This Row],[Pagina]])</f>
        <v>9</v>
      </c>
      <c r="G25" s="1">
        <f>COUNTIF(Tabella4[Page ID],Tabella1[[#This Row],[Page ID]])</f>
        <v>9</v>
      </c>
    </row>
    <row r="26" spans="1:7" x14ac:dyDescent="0.3">
      <c r="A26" s="1" t="s">
        <v>1649</v>
      </c>
      <c r="B26" t="s">
        <v>1605</v>
      </c>
      <c r="C26" s="31" t="s">
        <v>1727</v>
      </c>
      <c r="E26">
        <f>COUNTIFS(Tabella4[Livello],"A",Tabella4[Pagina],Tabella1[[#This Row],[Pagina]])</f>
        <v>19</v>
      </c>
      <c r="F26">
        <f>COUNTIFS(Tabella4[Livello],"AA",Tabella4[Pagina],Tabella1[[#This Row],[Pagina]])</f>
        <v>16</v>
      </c>
      <c r="G26" s="1">
        <f>COUNTIF(Tabella4[Page ID],Tabella1[[#This Row],[Page ID]])</f>
        <v>41</v>
      </c>
    </row>
    <row r="27" spans="1:7" x14ac:dyDescent="0.3">
      <c r="A27" s="1" t="s">
        <v>1650</v>
      </c>
      <c r="B27" t="s">
        <v>1606</v>
      </c>
      <c r="C27" s="31" t="s">
        <v>1727</v>
      </c>
      <c r="E27">
        <f>COUNTIFS(Tabella4[Livello],"A",Tabella4[Pagina],Tabella1[[#This Row],[Pagina]])</f>
        <v>15</v>
      </c>
      <c r="F27">
        <f>COUNTIFS(Tabella4[Livello],"AA",Tabella4[Pagina],Tabella1[[#This Row],[Pagina]])</f>
        <v>14</v>
      </c>
      <c r="G27" s="1">
        <f>COUNTIF(Tabella4[Page ID],Tabella1[[#This Row],[Page ID]])</f>
        <v>31</v>
      </c>
    </row>
    <row r="28" spans="1:7" x14ac:dyDescent="0.3">
      <c r="A28" s="1" t="s">
        <v>1651</v>
      </c>
      <c r="B28" t="s">
        <v>1607</v>
      </c>
      <c r="C28" s="31" t="s">
        <v>1727</v>
      </c>
      <c r="E28">
        <f>COUNTIFS(Tabella4[Livello],"A",Tabella4[Pagina],Tabella1[[#This Row],[Pagina]])</f>
        <v>11</v>
      </c>
      <c r="F28">
        <f>COUNTIFS(Tabella4[Livello],"AA",Tabella4[Pagina],Tabella1[[#This Row],[Pagina]])</f>
        <v>2</v>
      </c>
      <c r="G28" s="1">
        <f>COUNTIF(Tabella4[Page ID],Tabella1[[#This Row],[Page ID]])</f>
        <v>13</v>
      </c>
    </row>
    <row r="29" spans="1:7" x14ac:dyDescent="0.3">
      <c r="A29" s="1" t="s">
        <v>1652</v>
      </c>
      <c r="B29" t="s">
        <v>1608</v>
      </c>
      <c r="C29" s="31" t="s">
        <v>1727</v>
      </c>
      <c r="E29">
        <f>COUNTIFS(Tabella4[Livello],"A",Tabella4[Pagina],Tabella1[[#This Row],[Pagina]])</f>
        <v>15</v>
      </c>
      <c r="F29">
        <f>COUNTIFS(Tabella4[Livello],"AA",Tabella4[Pagina],Tabella1[[#This Row],[Pagina]])</f>
        <v>9</v>
      </c>
      <c r="G29" s="1">
        <f>COUNTIF(Tabella4[Page ID],Tabella1[[#This Row],[Page ID]])</f>
        <v>27</v>
      </c>
    </row>
    <row r="30" spans="1:7" x14ac:dyDescent="0.3">
      <c r="A30" s="1" t="s">
        <v>1653</v>
      </c>
      <c r="B30" t="s">
        <v>1609</v>
      </c>
      <c r="C30" s="31" t="s">
        <v>1727</v>
      </c>
      <c r="E30">
        <f>COUNTIFS(Tabella4[Livello],"A",Tabella4[Pagina],Tabella1[[#This Row],[Pagina]])</f>
        <v>16</v>
      </c>
      <c r="F30">
        <f>COUNTIFS(Tabella4[Livello],"AA",Tabella4[Pagina],Tabella1[[#This Row],[Pagina]])</f>
        <v>9</v>
      </c>
      <c r="G30" s="1">
        <f>COUNTIF(Tabella4[Page ID],Tabella1[[#This Row],[Page ID]])</f>
        <v>28</v>
      </c>
    </row>
    <row r="31" spans="1:7" x14ac:dyDescent="0.3">
      <c r="A31" s="1" t="s">
        <v>1654</v>
      </c>
      <c r="B31" t="s">
        <v>1610</v>
      </c>
      <c r="C31" s="31" t="s">
        <v>1727</v>
      </c>
      <c r="E31">
        <f>COUNTIFS(Tabella4[Livello],"A",Tabella4[Pagina],Tabella1[[#This Row],[Pagina]])</f>
        <v>10</v>
      </c>
      <c r="F31">
        <f>COUNTIFS(Tabella4[Livello],"AA",Tabella4[Pagina],Tabella1[[#This Row],[Pagina]])</f>
        <v>8</v>
      </c>
      <c r="G31" s="1">
        <f>COUNTIF(Tabella4[Page ID],Tabella1[[#This Row],[Page ID]])</f>
        <v>22</v>
      </c>
    </row>
    <row r="32" spans="1:7" x14ac:dyDescent="0.3">
      <c r="A32" s="1" t="s">
        <v>1655</v>
      </c>
      <c r="B32" t="s">
        <v>1611</v>
      </c>
      <c r="C32" s="31" t="s">
        <v>1719</v>
      </c>
      <c r="E32">
        <f>COUNTIFS(Tabella4[Livello],"A",Tabella4[Pagina],Tabella1[[#This Row],[Pagina]])</f>
        <v>30</v>
      </c>
      <c r="F32">
        <f>COUNTIFS(Tabella4[Livello],"AA",Tabella4[Pagina],Tabella1[[#This Row],[Pagina]])</f>
        <v>35</v>
      </c>
      <c r="G32" s="1">
        <f>COUNTIF(Tabella4[Page ID],Tabella1[[#This Row],[Page ID]])</f>
        <v>73</v>
      </c>
    </row>
    <row r="33" spans="1:7" x14ac:dyDescent="0.3">
      <c r="A33" s="1" t="s">
        <v>1656</v>
      </c>
      <c r="B33" t="s">
        <v>1612</v>
      </c>
      <c r="C33" s="31" t="s">
        <v>1729</v>
      </c>
      <c r="E33">
        <f>COUNTIFS(Tabella4[Livello],"A",Tabella4[Pagina],Tabella1[[#This Row],[Pagina]])</f>
        <v>28</v>
      </c>
      <c r="F33">
        <f>COUNTIFS(Tabella4[Livello],"AA",Tabella4[Pagina],Tabella1[[#This Row],[Pagina]])</f>
        <v>26</v>
      </c>
      <c r="G33" s="1">
        <f>COUNTIF(Tabella4[Page ID],Tabella1[[#This Row],[Page ID]])</f>
        <v>61</v>
      </c>
    </row>
    <row r="34" spans="1:7" x14ac:dyDescent="0.3">
      <c r="A34" s="1" t="s">
        <v>1657</v>
      </c>
      <c r="B34" t="s">
        <v>1613</v>
      </c>
      <c r="C34" s="31" t="s">
        <v>1719</v>
      </c>
      <c r="E34">
        <f>COUNTIFS(Tabella4[Livello],"A",Tabella4[Pagina],Tabella1[[#This Row],[Pagina]])</f>
        <v>13</v>
      </c>
      <c r="F34">
        <f>COUNTIFS(Tabella4[Livello],"AA",Tabella4[Pagina],Tabella1[[#This Row],[Pagina]])</f>
        <v>6</v>
      </c>
      <c r="G34" s="1">
        <f>COUNTIF(Tabella4[Page ID],Tabella1[[#This Row],[Page ID]])</f>
        <v>22</v>
      </c>
    </row>
    <row r="35" spans="1:7" x14ac:dyDescent="0.3">
      <c r="A35" s="1" t="s">
        <v>1658</v>
      </c>
      <c r="B35" t="s">
        <v>1614</v>
      </c>
      <c r="C35" s="31" t="s">
        <v>1729</v>
      </c>
      <c r="E35">
        <f>COUNTIFS(Tabella4[Livello],"A",Tabella4[Pagina],Tabella1[[#This Row],[Pagina]])</f>
        <v>13</v>
      </c>
      <c r="F35">
        <f>COUNTIFS(Tabella4[Livello],"AA",Tabella4[Pagina],Tabella1[[#This Row],[Pagina]])</f>
        <v>6</v>
      </c>
      <c r="G35" s="1">
        <f>COUNTIF(Tabella4[Page ID],Tabella1[[#This Row],[Page ID]])</f>
        <v>22</v>
      </c>
    </row>
    <row r="36" spans="1:7" x14ac:dyDescent="0.3">
      <c r="A36" s="1" t="s">
        <v>1659</v>
      </c>
      <c r="B36" t="s">
        <v>1615</v>
      </c>
      <c r="C36" s="31" t="s">
        <v>1722</v>
      </c>
      <c r="E36">
        <f>COUNTIFS(Tabella4[Livello],"A",Tabella4[Pagina],Tabella1[[#This Row],[Pagina]])</f>
        <v>19</v>
      </c>
      <c r="F36">
        <f>COUNTIFS(Tabella4[Livello],"AA",Tabella4[Pagina],Tabella1[[#This Row],[Pagina]])</f>
        <v>17</v>
      </c>
      <c r="G36" s="1">
        <f>COUNTIF(Tabella4[Page ID],Tabella1[[#This Row],[Page ID]])</f>
        <v>43</v>
      </c>
    </row>
    <row r="37" spans="1:7" x14ac:dyDescent="0.3">
      <c r="A37" s="1" t="s">
        <v>1660</v>
      </c>
      <c r="B37" t="s">
        <v>1616</v>
      </c>
      <c r="C37" s="31" t="s">
        <v>1725</v>
      </c>
      <c r="E37">
        <f>COUNTIFS(Tabella4[Livello],"A",Tabella4[Pagina],Tabella1[[#This Row],[Pagina]])</f>
        <v>6</v>
      </c>
      <c r="F37">
        <f>COUNTIFS(Tabella4[Livello],"AA",Tabella4[Pagina],Tabella1[[#This Row],[Pagina]])</f>
        <v>9</v>
      </c>
      <c r="G37" s="1">
        <f>COUNTIF(Tabella4[Page ID],Tabella1[[#This Row],[Page ID]])</f>
        <v>17</v>
      </c>
    </row>
    <row r="38" spans="1:7" x14ac:dyDescent="0.3">
      <c r="A38" s="1" t="s">
        <v>1661</v>
      </c>
      <c r="B38" t="s">
        <v>1617</v>
      </c>
      <c r="C38" s="31" t="s">
        <v>1727</v>
      </c>
      <c r="E38">
        <f>COUNTIFS(Tabella4[Livello],"A",Tabella4[Pagina],Tabella1[[#This Row],[Pagina]])</f>
        <v>46</v>
      </c>
      <c r="F38">
        <f>COUNTIFS(Tabella4[Livello],"AA",Tabella4[Pagina],Tabella1[[#This Row],[Pagina]])</f>
        <v>54</v>
      </c>
      <c r="G38" s="1">
        <f>COUNTIF(Tabella4[Page ID],Tabella1[[#This Row],[Page ID]])</f>
        <v>118</v>
      </c>
    </row>
    <row r="39" spans="1:7" x14ac:dyDescent="0.3">
      <c r="A39" s="1" t="s">
        <v>1662</v>
      </c>
      <c r="B39" t="s">
        <v>1618</v>
      </c>
      <c r="C39" s="31" t="s">
        <v>1722</v>
      </c>
      <c r="E39">
        <f>COUNTIFS(Tabella4[Livello],"A",Tabella4[Pagina],Tabella1[[#This Row],[Pagina]])</f>
        <v>17</v>
      </c>
      <c r="F39">
        <f>COUNTIFS(Tabella4[Livello],"AA",Tabella4[Pagina],Tabella1[[#This Row],[Pagina]])</f>
        <v>14</v>
      </c>
      <c r="G39" s="1">
        <f>COUNTIF(Tabella4[Page ID],Tabella1[[#This Row],[Page ID]])</f>
        <v>37</v>
      </c>
    </row>
    <row r="40" spans="1:7" x14ac:dyDescent="0.3">
      <c r="A40" s="1" t="s">
        <v>1663</v>
      </c>
      <c r="B40" t="s">
        <v>1619</v>
      </c>
      <c r="C40" s="31" t="s">
        <v>1731</v>
      </c>
      <c r="E40">
        <f>COUNTIFS(Tabella4[Livello],"A",Tabella4[Pagina],Tabella1[[#This Row],[Pagina]])</f>
        <v>15</v>
      </c>
      <c r="F40">
        <f>COUNTIFS(Tabella4[Livello],"AA",Tabella4[Pagina],Tabella1[[#This Row],[Pagina]])</f>
        <v>14</v>
      </c>
      <c r="G40" s="1">
        <f>COUNTIF(Tabella4[Page ID],Tabella1[[#This Row],[Page ID]])</f>
        <v>35</v>
      </c>
    </row>
    <row r="41" spans="1:7" x14ac:dyDescent="0.3">
      <c r="A41" s="1" t="s">
        <v>1664</v>
      </c>
      <c r="B41" t="s">
        <v>1620</v>
      </c>
      <c r="C41" s="31" t="s">
        <v>1728</v>
      </c>
      <c r="E41">
        <f>COUNTIFS(Tabella4[Livello],"A",Tabella4[Pagina],Tabella1[[#This Row],[Pagina]])</f>
        <v>11</v>
      </c>
      <c r="F41">
        <f>COUNTIFS(Tabella4[Livello],"AA",Tabella4[Pagina],Tabella1[[#This Row],[Pagina]])</f>
        <v>4</v>
      </c>
      <c r="G41" s="1">
        <f>COUNTIF(Tabella4[Page ID],Tabella1[[#This Row],[Page ID]])</f>
        <v>16</v>
      </c>
    </row>
    <row r="42" spans="1:7" x14ac:dyDescent="0.3">
      <c r="A42" s="1" t="s">
        <v>1665</v>
      </c>
      <c r="B42" t="s">
        <v>1621</v>
      </c>
      <c r="C42" s="31" t="s">
        <v>1728</v>
      </c>
      <c r="E42">
        <f>COUNTIFS(Tabella4[Livello],"A",Tabella4[Pagina],Tabella1[[#This Row],[Pagina]])</f>
        <v>33</v>
      </c>
      <c r="F42">
        <f>COUNTIFS(Tabella4[Livello],"AA",Tabella4[Pagina],Tabella1[[#This Row],[Pagina]])</f>
        <v>23</v>
      </c>
      <c r="G42" s="1">
        <f>COUNTIF(Tabella4[Page ID],Tabella1[[#This Row],[Page ID]])</f>
        <v>65</v>
      </c>
    </row>
    <row r="43" spans="1:7" x14ac:dyDescent="0.3">
      <c r="A43" s="1" t="s">
        <v>1666</v>
      </c>
      <c r="B43" t="s">
        <v>1622</v>
      </c>
      <c r="C43" s="31" t="s">
        <v>1731</v>
      </c>
      <c r="E43">
        <f>COUNTIFS(Tabella4[Livello],"A",Tabella4[Pagina],Tabella1[[#This Row],[Pagina]])</f>
        <v>14</v>
      </c>
      <c r="F43">
        <f>COUNTIFS(Tabella4[Livello],"AA",Tabella4[Pagina],Tabella1[[#This Row],[Pagina]])</f>
        <v>14</v>
      </c>
      <c r="G43" s="1">
        <f>COUNTIF(Tabella4[Page ID],Tabella1[[#This Row],[Page ID]])</f>
        <v>34</v>
      </c>
    </row>
    <row r="44" spans="1:7" x14ac:dyDescent="0.3">
      <c r="A44" s="1" t="s">
        <v>1667</v>
      </c>
      <c r="B44" t="s">
        <v>1623</v>
      </c>
      <c r="C44" s="31" t="s">
        <v>1731</v>
      </c>
      <c r="E44">
        <f>COUNTIFS(Tabella4[Livello],"A",Tabella4[Pagina],Tabella1[[#This Row],[Pagina]])</f>
        <v>29</v>
      </c>
      <c r="F44">
        <f>COUNTIFS(Tabella4[Livello],"AA",Tabella4[Pagina],Tabella1[[#This Row],[Pagina]])</f>
        <v>27</v>
      </c>
      <c r="G44" s="1">
        <f>COUNTIF(Tabella4[Page ID],Tabella1[[#This Row],[Page ID]])</f>
        <v>66</v>
      </c>
    </row>
    <row r="45" spans="1:7" x14ac:dyDescent="0.3">
      <c r="A45" s="1" t="s">
        <v>1668</v>
      </c>
      <c r="B45" t="s">
        <v>1624</v>
      </c>
      <c r="C45" s="31" t="s">
        <v>1720</v>
      </c>
      <c r="E45">
        <f>COUNTIFS(Tabella4[Livello],"A",Tabella4[Pagina],Tabella1[[#This Row],[Pagina]])</f>
        <v>29</v>
      </c>
      <c r="F45">
        <f>COUNTIFS(Tabella4[Livello],"AA",Tabella4[Pagina],Tabella1[[#This Row],[Pagina]])</f>
        <v>24</v>
      </c>
      <c r="G45" s="1">
        <f>COUNTIF(Tabella4[Page ID],Tabella1[[#This Row],[Page ID]])</f>
        <v>64</v>
      </c>
    </row>
    <row r="46" spans="1:7" x14ac:dyDescent="0.3">
      <c r="A46" s="1" t="s">
        <v>1669</v>
      </c>
      <c r="B46" t="s">
        <v>1625</v>
      </c>
      <c r="C46" s="31" t="s">
        <v>1722</v>
      </c>
      <c r="E46">
        <f>COUNTIFS(Tabella4[Livello],"A",Tabella4[Pagina],Tabella1[[#This Row],[Pagina]])</f>
        <v>18</v>
      </c>
      <c r="F46">
        <f>COUNTIFS(Tabella4[Livello],"AA",Tabella4[Pagina],Tabella1[[#This Row],[Pagina]])</f>
        <v>14</v>
      </c>
      <c r="G46" s="1">
        <f>COUNTIF(Tabella4[Page ID],Tabella1[[#This Row],[Page ID]])</f>
        <v>38</v>
      </c>
    </row>
    <row r="47" spans="1:7" x14ac:dyDescent="0.3">
      <c r="A47" s="1" t="s">
        <v>3121</v>
      </c>
      <c r="B47" s="46" t="s">
        <v>1676</v>
      </c>
      <c r="C47" s="31" t="s">
        <v>1728</v>
      </c>
      <c r="E47">
        <f>COUNTIFS(Tabella4[Livello],"A",Tabella4[Pagina],Tabella1[[#This Row],[Pagina]])</f>
        <v>15</v>
      </c>
      <c r="F47">
        <f>COUNTIFS(Tabella4[Livello],"AA",Tabella4[Pagina],Tabella1[[#This Row],[Pagina]])</f>
        <v>7</v>
      </c>
      <c r="G47" s="1">
        <f>COUNTIF(Tabella4[Page ID],Tabella1[[#This Row],[Page ID]])</f>
        <v>28</v>
      </c>
    </row>
    <row r="48" spans="1:7" x14ac:dyDescent="0.3">
      <c r="A48" s="1" t="s">
        <v>3122</v>
      </c>
      <c r="B48" s="46" t="s">
        <v>1699</v>
      </c>
      <c r="C48" s="31" t="s">
        <v>1723</v>
      </c>
      <c r="E48">
        <f>COUNTIFS(Tabella4[Livello],"A",Tabella4[Pagina],Tabella1[[#This Row],[Pagina]])</f>
        <v>4</v>
      </c>
      <c r="F48">
        <f>COUNTIFS(Tabella4[Livello],"AA",Tabella4[Pagina],Tabella1[[#This Row],[Pagina]])</f>
        <v>2</v>
      </c>
      <c r="G48" s="1">
        <f>COUNTIF(Tabella4[Page ID],Tabella1[[#This Row],[Page ID]])</f>
        <v>6</v>
      </c>
    </row>
    <row r="49" spans="1:7" x14ac:dyDescent="0.3">
      <c r="A49" s="1" t="s">
        <v>3123</v>
      </c>
      <c r="B49" s="47" t="s">
        <v>3198</v>
      </c>
      <c r="C49" s="31" t="s">
        <v>1734</v>
      </c>
      <c r="E49">
        <f>COUNTIFS(Tabella4[Livello],"A",Tabella4[Pagina],Tabella1[[#This Row],[Pagina]])</f>
        <v>1</v>
      </c>
      <c r="F49">
        <f>COUNTIFS(Tabella4[Livello],"AA",Tabella4[Pagina],Tabella1[[#This Row],[Pagina]])</f>
        <v>0</v>
      </c>
      <c r="G49" s="1">
        <f>COUNTIF(Tabella4[Page ID],Tabella1[[#This Row],[Page ID]])</f>
        <v>1</v>
      </c>
    </row>
    <row r="50" spans="1:7" x14ac:dyDescent="0.3">
      <c r="A50"/>
    </row>
    <row r="51" spans="1:7" x14ac:dyDescent="0.3">
      <c r="A51"/>
    </row>
    <row r="52" spans="1:7" x14ac:dyDescent="0.3">
      <c r="A52"/>
    </row>
    <row r="53" spans="1:7" x14ac:dyDescent="0.3">
      <c r="A53"/>
    </row>
    <row r="54" spans="1:7" x14ac:dyDescent="0.3">
      <c r="A54"/>
    </row>
    <row r="55" spans="1:7" x14ac:dyDescent="0.3">
      <c r="A55"/>
    </row>
    <row r="56" spans="1:7" x14ac:dyDescent="0.3">
      <c r="A56"/>
    </row>
    <row r="57" spans="1:7" x14ac:dyDescent="0.3">
      <c r="A57"/>
    </row>
    <row r="58" spans="1:7" x14ac:dyDescent="0.3">
      <c r="A58"/>
    </row>
    <row r="59" spans="1:7" x14ac:dyDescent="0.3">
      <c r="A59"/>
    </row>
    <row r="60" spans="1:7" x14ac:dyDescent="0.3">
      <c r="A60"/>
    </row>
    <row r="61" spans="1:7" x14ac:dyDescent="0.3">
      <c r="A61"/>
    </row>
    <row r="62" spans="1:7" x14ac:dyDescent="0.3">
      <c r="A62"/>
    </row>
    <row r="63" spans="1:7" x14ac:dyDescent="0.3">
      <c r="A63"/>
    </row>
    <row r="64" spans="1:7"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sheetData>
  <sortState xmlns:xlrd2="http://schemas.microsoft.com/office/spreadsheetml/2017/richdata2" ref="C35:C97">
    <sortCondition ref="C35:C97"/>
  </sortState>
  <phoneticPr fontId="18" type="noConversion"/>
  <dataValidations count="1">
    <dataValidation type="list" allowBlank="1" showInputMessage="1" showErrorMessage="1" sqref="D2:D49" xr:uid="{A83A85BC-E8C4-427F-87D0-ADD00514EE4B}">
      <formula1>"Ok,No,Forse"</formula1>
    </dataValidation>
  </dataValidations>
  <pageMargins left="0.7" right="0.7" top="0.75" bottom="0.75" header="0.3" footer="0.3"/>
  <pageSetup paperSize="9"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806636BF-8371-42B7-94B9-C47C2669FE1F}">
          <x14:formula1>
            <xm:f>'Dati input'!$A$2:$A$22</xm:f>
          </x14:formula1>
          <xm:sqref>C1</xm:sqref>
        </x14:dataValidation>
        <x14:dataValidation type="list" allowBlank="1" showInputMessage="1" showErrorMessage="1" xr:uid="{36AF99B8-1E2F-406A-B258-9F8CF23FEFAE}">
          <x14:formula1>
            <xm:f>'Dati input'!$A$2:$A$32</xm:f>
          </x14:formula1>
          <xm:sqref>C2:C49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73CAD-5126-47B1-9618-3AAC229CCC66}">
  <dimension ref="A3:A13"/>
  <sheetViews>
    <sheetView workbookViewId="0">
      <selection activeCell="A10" sqref="A10"/>
    </sheetView>
  </sheetViews>
  <sheetFormatPr defaultRowHeight="14.4" x14ac:dyDescent="0.3"/>
  <cols>
    <col min="1" max="1" width="17.21875" bestFit="1" customWidth="1"/>
  </cols>
  <sheetData>
    <row r="3" spans="1:1" x14ac:dyDescent="0.3">
      <c r="A3" s="50" t="s">
        <v>3308</v>
      </c>
    </row>
    <row r="4" spans="1:1" x14ac:dyDescent="0.3">
      <c r="A4" s="51" t="s">
        <v>3278</v>
      </c>
    </row>
    <row r="5" spans="1:1" x14ac:dyDescent="0.3">
      <c r="A5" s="51" t="s">
        <v>103</v>
      </c>
    </row>
    <row r="6" spans="1:1" x14ac:dyDescent="0.3">
      <c r="A6" s="51" t="s">
        <v>110</v>
      </c>
    </row>
    <row r="7" spans="1:1" x14ac:dyDescent="0.3">
      <c r="A7" s="51" t="s">
        <v>3287</v>
      </c>
    </row>
    <row r="8" spans="1:1" x14ac:dyDescent="0.3">
      <c r="A8" s="51" t="s">
        <v>3284</v>
      </c>
    </row>
    <row r="9" spans="1:1" x14ac:dyDescent="0.3">
      <c r="A9" s="51" t="s">
        <v>3282</v>
      </c>
    </row>
    <row r="10" spans="1:1" x14ac:dyDescent="0.3">
      <c r="A10" s="51" t="s">
        <v>3289</v>
      </c>
    </row>
    <row r="11" spans="1:1" x14ac:dyDescent="0.3">
      <c r="A11" s="51" t="s">
        <v>3285</v>
      </c>
    </row>
    <row r="12" spans="1:1" x14ac:dyDescent="0.3">
      <c r="A12" s="51" t="s">
        <v>150</v>
      </c>
    </row>
    <row r="13" spans="1:1" x14ac:dyDescent="0.3">
      <c r="A13" s="51" t="s">
        <v>3309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8732E-F024-4D53-80FA-592C7C375F71}">
  <dimension ref="A1:N10"/>
  <sheetViews>
    <sheetView tabSelected="1" workbookViewId="0">
      <selection activeCell="M2" sqref="M2"/>
    </sheetView>
  </sheetViews>
  <sheetFormatPr defaultRowHeight="14.4" x14ac:dyDescent="0.3"/>
  <cols>
    <col min="1" max="1" width="14" customWidth="1"/>
    <col min="2" max="9" width="11" customWidth="1"/>
    <col min="10" max="11" width="12" customWidth="1"/>
  </cols>
  <sheetData>
    <row r="1" spans="1:14" x14ac:dyDescent="0.3">
      <c r="A1" t="s">
        <v>13</v>
      </c>
      <c r="B1" t="s">
        <v>23</v>
      </c>
      <c r="C1" t="s">
        <v>24</v>
      </c>
      <c r="D1" t="s">
        <v>33</v>
      </c>
      <c r="E1" t="s">
        <v>3249</v>
      </c>
      <c r="F1" t="s">
        <v>3250</v>
      </c>
      <c r="G1" t="s">
        <v>3251</v>
      </c>
      <c r="H1" t="s">
        <v>3252</v>
      </c>
      <c r="I1" t="s">
        <v>3253</v>
      </c>
      <c r="J1" t="s">
        <v>3254</v>
      </c>
      <c r="K1" t="s">
        <v>3255</v>
      </c>
      <c r="L1" t="s">
        <v>3256</v>
      </c>
      <c r="M1" t="s">
        <v>3311</v>
      </c>
      <c r="N1" t="s">
        <v>3312</v>
      </c>
    </row>
    <row r="2" spans="1:14" x14ac:dyDescent="0.3">
      <c r="A2" t="s">
        <v>3306</v>
      </c>
      <c r="B2" t="str">
        <f>_xlfn.XLOOKUP(outTable[[#This Row],[ID Silk]],Tabella4[ID Silk],Tabella4[Titolo Defect],,0,1)</f>
        <v>APP INDABOX ANDROID - 11.1.3.1.1 Informazioni e correlazioni - S001 Accedi</v>
      </c>
      <c r="C2" t="s">
        <v>3307</v>
      </c>
      <c r="D2" t="s">
        <v>63</v>
      </c>
      <c r="E2" t="s">
        <v>3279</v>
      </c>
      <c r="G2" t="s">
        <v>63</v>
      </c>
      <c r="H2" t="s">
        <v>1719</v>
      </c>
      <c r="I2" t="s">
        <v>110</v>
      </c>
      <c r="J2" t="s">
        <v>3280</v>
      </c>
      <c r="K2" t="s">
        <v>3281</v>
      </c>
      <c r="L2">
        <v>0</v>
      </c>
      <c r="M2" s="56"/>
      <c r="N2" s="56"/>
    </row>
    <row r="3" spans="1:14" x14ac:dyDescent="0.3">
      <c r="A3" t="s">
        <v>3302</v>
      </c>
      <c r="B3" t="str">
        <f>_xlfn.XLOOKUP(outTable[[#This Row],[ID Silk]],Tabella4[ID Silk],Tabella4[Titolo Defect],,0,1)</f>
        <v>APP INDABOX ANDROID - 11.1.3.2.1 Sequenza significativa - S001 Accedi</v>
      </c>
      <c r="C3" t="s">
        <v>3303</v>
      </c>
      <c r="D3" t="s">
        <v>62</v>
      </c>
      <c r="E3" t="s">
        <v>3273</v>
      </c>
      <c r="G3" t="s">
        <v>62</v>
      </c>
      <c r="H3" t="s">
        <v>1719</v>
      </c>
      <c r="I3" t="s">
        <v>3287</v>
      </c>
      <c r="J3" t="s">
        <v>3269</v>
      </c>
      <c r="K3" t="s">
        <v>3270</v>
      </c>
      <c r="L3" t="s">
        <v>3261</v>
      </c>
      <c r="M3" s="56"/>
      <c r="N3" s="56"/>
    </row>
    <row r="4" spans="1:14" x14ac:dyDescent="0.3">
      <c r="A4" t="s">
        <v>3298</v>
      </c>
      <c r="B4" t="str">
        <f>_xlfn.XLOOKUP(outTable[[#This Row],[ID Silk]],Tabella4[ID Silk],Tabella4[Titolo Defect],,0,1)</f>
        <v>APP INDABOX ANDROID - 11.1.3.4.1 Orientamento - S001 Accedi</v>
      </c>
      <c r="C4" t="s">
        <v>3299</v>
      </c>
      <c r="D4" t="s">
        <v>63</v>
      </c>
      <c r="E4" t="s">
        <v>3271</v>
      </c>
      <c r="G4" t="s">
        <v>63</v>
      </c>
      <c r="H4" t="s">
        <v>1719</v>
      </c>
      <c r="I4" t="s">
        <v>3284</v>
      </c>
      <c r="J4" t="s">
        <v>3264</v>
      </c>
      <c r="K4" t="s">
        <v>3265</v>
      </c>
      <c r="L4" t="s">
        <v>3261</v>
      </c>
      <c r="M4" s="56"/>
      <c r="N4" s="56"/>
    </row>
    <row r="5" spans="1:14" x14ac:dyDescent="0.3">
      <c r="A5" t="s">
        <v>3292</v>
      </c>
      <c r="B5" t="str">
        <f>_xlfn.XLOOKUP(outTable[[#This Row],[ID Silk]],Tabella4[ID Silk],Tabella4[Titolo Defect],,0,1)</f>
        <v>APP INDABOX ANDROID - 11.1.4.3.1 Contrasto (minimo) - S001 Accedi</v>
      </c>
      <c r="C5" t="s">
        <v>3293</v>
      </c>
      <c r="D5" t="s">
        <v>63</v>
      </c>
      <c r="E5" t="s">
        <v>3262</v>
      </c>
      <c r="G5" t="s">
        <v>63</v>
      </c>
      <c r="H5" t="s">
        <v>1719</v>
      </c>
      <c r="I5" t="s">
        <v>3282</v>
      </c>
      <c r="J5" t="s">
        <v>3258</v>
      </c>
      <c r="K5" t="s">
        <v>3259</v>
      </c>
      <c r="L5">
        <v>0</v>
      </c>
      <c r="M5" s="56"/>
      <c r="N5" s="56"/>
    </row>
    <row r="6" spans="1:14" x14ac:dyDescent="0.3">
      <c r="A6" t="s">
        <v>3300</v>
      </c>
      <c r="B6" t="str">
        <f>_xlfn.XLOOKUP(outTable[[#This Row],[ID Silk]],Tabella4[ID Silk],Tabella4[Titolo Defect],,0,1)</f>
        <v>APP INDABOX ANDROID - 11.2.5.3.1 Etichetta nel nome - S001 Accedi</v>
      </c>
      <c r="C6" t="s">
        <v>3301</v>
      </c>
      <c r="D6" t="s">
        <v>63</v>
      </c>
      <c r="E6" t="s">
        <v>3272</v>
      </c>
      <c r="G6" t="s">
        <v>63</v>
      </c>
      <c r="H6" t="s">
        <v>1719</v>
      </c>
      <c r="I6" t="s">
        <v>3285</v>
      </c>
      <c r="J6" t="s">
        <v>3266</v>
      </c>
      <c r="K6" t="s">
        <v>3267</v>
      </c>
      <c r="L6" t="s">
        <v>3261</v>
      </c>
      <c r="M6" s="56"/>
      <c r="N6" s="56"/>
    </row>
    <row r="7" spans="1:14" x14ac:dyDescent="0.3">
      <c r="A7" t="s">
        <v>3304</v>
      </c>
      <c r="B7" t="str">
        <f>_xlfn.XLOOKUP(outTable[[#This Row],[ID Silk]],Tabella4[ID Silk],Tabella4[Titolo Defect],,0,1)</f>
        <v>APP INDABOX ANDROID - 11.4.1.2.1 Nome, ruolo, valore - S001 Accedi</v>
      </c>
      <c r="C7" t="s">
        <v>3305</v>
      </c>
      <c r="D7" t="s">
        <v>64</v>
      </c>
      <c r="E7" t="s">
        <v>3274</v>
      </c>
      <c r="G7" t="s">
        <v>64</v>
      </c>
      <c r="H7" t="s">
        <v>1719</v>
      </c>
      <c r="I7" t="s">
        <v>150</v>
      </c>
      <c r="J7" t="s">
        <v>3275</v>
      </c>
      <c r="K7" t="s">
        <v>3276</v>
      </c>
      <c r="L7" t="s">
        <v>3277</v>
      </c>
      <c r="M7" s="56"/>
      <c r="N7" s="56"/>
    </row>
    <row r="8" spans="1:14" x14ac:dyDescent="0.3">
      <c r="A8" t="s">
        <v>3296</v>
      </c>
      <c r="B8" t="str">
        <f>_xlfn.XLOOKUP(outTable[[#This Row],[ID Silk]],Tabella4[ID Silk],Tabella4[Titolo Defect],,0,1)</f>
        <v>APP INDABOX ANDROID - 11.1.3.2.1 Sequenza significativa - S002 Registrazione</v>
      </c>
      <c r="C8" t="s">
        <v>3297</v>
      </c>
      <c r="D8" t="s">
        <v>62</v>
      </c>
      <c r="E8" t="s">
        <v>3268</v>
      </c>
      <c r="G8" t="s">
        <v>62</v>
      </c>
      <c r="H8" t="s">
        <v>1720</v>
      </c>
      <c r="I8" t="s">
        <v>3287</v>
      </c>
      <c r="J8" t="s">
        <v>3269</v>
      </c>
      <c r="K8" t="s">
        <v>3270</v>
      </c>
      <c r="L8" t="s">
        <v>3260</v>
      </c>
      <c r="M8" s="56"/>
      <c r="N8" s="56"/>
    </row>
    <row r="9" spans="1:14" x14ac:dyDescent="0.3">
      <c r="A9" t="s">
        <v>3294</v>
      </c>
      <c r="B9" t="str">
        <f>_xlfn.XLOOKUP(outTable[[#This Row],[ID Silk]],Tabella4[ID Silk],Tabella4[Titolo Defect],,0,1)</f>
        <v>APP INDABOX ANDROID - 11.1.3.4.1 Orientamento - S002 Registrazione</v>
      </c>
      <c r="C9" t="s">
        <v>3295</v>
      </c>
      <c r="D9" t="s">
        <v>63</v>
      </c>
      <c r="E9" t="s">
        <v>3263</v>
      </c>
      <c r="G9" t="s">
        <v>63</v>
      </c>
      <c r="H9" t="s">
        <v>1720</v>
      </c>
      <c r="I9" t="s">
        <v>3284</v>
      </c>
      <c r="J9" t="s">
        <v>3264</v>
      </c>
      <c r="K9" t="s">
        <v>3265</v>
      </c>
      <c r="L9" t="s">
        <v>3260</v>
      </c>
      <c r="M9" s="56"/>
      <c r="N9" s="56"/>
    </row>
    <row r="10" spans="1:14" x14ac:dyDescent="0.3">
      <c r="A10" t="s">
        <v>3290</v>
      </c>
      <c r="B10" t="str">
        <f>_xlfn.XLOOKUP(outTable[[#This Row],[ID Silk]],Tabella4[ID Silk],Tabella4[Titolo Defect],,0,1)</f>
        <v>APP INDABOX ANDROID - 11.1.4.3.1 Contrasto (minimo) - S002 Registrazione</v>
      </c>
      <c r="C10" t="s">
        <v>3291</v>
      </c>
      <c r="D10" t="s">
        <v>63</v>
      </c>
      <c r="E10" t="s">
        <v>3257</v>
      </c>
      <c r="G10" t="s">
        <v>63</v>
      </c>
      <c r="H10" t="s">
        <v>1720</v>
      </c>
      <c r="I10" t="s">
        <v>3282</v>
      </c>
      <c r="J10" t="s">
        <v>3258</v>
      </c>
      <c r="K10" t="s">
        <v>3259</v>
      </c>
      <c r="L10">
        <v>0</v>
      </c>
      <c r="M10" s="56"/>
      <c r="N10" s="5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1CE89-6BAC-4F99-8C08-DBA5B4D7E895}">
  <dimension ref="A3:J54"/>
  <sheetViews>
    <sheetView workbookViewId="0">
      <selection activeCell="K11" sqref="K11"/>
    </sheetView>
  </sheetViews>
  <sheetFormatPr defaultRowHeight="14.4" x14ac:dyDescent="0.3"/>
  <cols>
    <col min="1" max="2" width="17.77734375" bestFit="1" customWidth="1"/>
  </cols>
  <sheetData>
    <row r="3" spans="1:10" x14ac:dyDescent="0.3">
      <c r="A3" s="50" t="s">
        <v>3308</v>
      </c>
      <c r="B3" t="s">
        <v>3310</v>
      </c>
    </row>
    <row r="4" spans="1:10" x14ac:dyDescent="0.3">
      <c r="A4" s="51">
        <v>5109</v>
      </c>
      <c r="B4">
        <v>1</v>
      </c>
      <c r="F4">
        <f>COUNTIF(B4:B53,"&gt;1")</f>
        <v>42</v>
      </c>
      <c r="J4">
        <v>8</v>
      </c>
    </row>
    <row r="5" spans="1:10" x14ac:dyDescent="0.3">
      <c r="A5" s="51">
        <v>5110</v>
      </c>
      <c r="B5">
        <v>104</v>
      </c>
      <c r="J5">
        <v>42</v>
      </c>
    </row>
    <row r="6" spans="1:10" x14ac:dyDescent="0.3">
      <c r="A6" s="51">
        <v>5111</v>
      </c>
      <c r="B6">
        <v>7</v>
      </c>
    </row>
    <row r="7" spans="1:10" x14ac:dyDescent="0.3">
      <c r="A7" s="51">
        <v>5112</v>
      </c>
      <c r="B7">
        <v>44</v>
      </c>
    </row>
    <row r="8" spans="1:10" x14ac:dyDescent="0.3">
      <c r="A8" s="51">
        <v>5113</v>
      </c>
      <c r="B8">
        <v>70</v>
      </c>
    </row>
    <row r="9" spans="1:10" x14ac:dyDescent="0.3">
      <c r="A9" s="51">
        <v>5114</v>
      </c>
      <c r="B9">
        <v>9</v>
      </c>
    </row>
    <row r="10" spans="1:10" x14ac:dyDescent="0.3">
      <c r="A10" s="51">
        <v>5115</v>
      </c>
      <c r="B10">
        <v>22</v>
      </c>
    </row>
    <row r="11" spans="1:10" x14ac:dyDescent="0.3">
      <c r="A11" s="51">
        <v>5116</v>
      </c>
      <c r="B11">
        <v>2</v>
      </c>
    </row>
    <row r="12" spans="1:10" x14ac:dyDescent="0.3">
      <c r="A12" s="51">
        <v>5117</v>
      </c>
      <c r="B12">
        <v>5</v>
      </c>
    </row>
    <row r="13" spans="1:10" x14ac:dyDescent="0.3">
      <c r="A13" s="51">
        <v>5118</v>
      </c>
      <c r="B13">
        <v>20</v>
      </c>
    </row>
    <row r="14" spans="1:10" x14ac:dyDescent="0.3">
      <c r="A14" s="51">
        <v>5119</v>
      </c>
      <c r="B14">
        <v>2</v>
      </c>
    </row>
    <row r="15" spans="1:10" x14ac:dyDescent="0.3">
      <c r="A15" s="51">
        <v>5120</v>
      </c>
      <c r="B15">
        <v>70</v>
      </c>
    </row>
    <row r="16" spans="1:10" x14ac:dyDescent="0.3">
      <c r="A16" s="51">
        <v>5121</v>
      </c>
      <c r="B16">
        <v>4</v>
      </c>
    </row>
    <row r="17" spans="1:2" x14ac:dyDescent="0.3">
      <c r="A17" s="51">
        <v>5122</v>
      </c>
      <c r="B17">
        <v>79</v>
      </c>
    </row>
    <row r="18" spans="1:2" x14ac:dyDescent="0.3">
      <c r="A18" s="51">
        <v>5123</v>
      </c>
      <c r="B18">
        <v>26</v>
      </c>
    </row>
    <row r="19" spans="1:2" x14ac:dyDescent="0.3">
      <c r="A19" s="51">
        <v>5124</v>
      </c>
      <c r="B19">
        <v>163</v>
      </c>
    </row>
    <row r="20" spans="1:2" x14ac:dyDescent="0.3">
      <c r="A20" s="51">
        <v>5125</v>
      </c>
      <c r="B20">
        <v>9</v>
      </c>
    </row>
    <row r="21" spans="1:2" x14ac:dyDescent="0.3">
      <c r="A21" s="51">
        <v>5126</v>
      </c>
      <c r="B21">
        <v>182</v>
      </c>
    </row>
    <row r="22" spans="1:2" x14ac:dyDescent="0.3">
      <c r="A22" s="51">
        <v>5127</v>
      </c>
      <c r="B22">
        <v>2</v>
      </c>
    </row>
    <row r="23" spans="1:2" x14ac:dyDescent="0.3">
      <c r="A23" s="51">
        <v>5128</v>
      </c>
      <c r="B23">
        <v>59</v>
      </c>
    </row>
    <row r="24" spans="1:2" x14ac:dyDescent="0.3">
      <c r="A24" s="51">
        <v>5129</v>
      </c>
      <c r="B24">
        <v>12</v>
      </c>
    </row>
    <row r="25" spans="1:2" x14ac:dyDescent="0.3">
      <c r="A25" s="51">
        <v>5130</v>
      </c>
      <c r="B25">
        <v>2</v>
      </c>
    </row>
    <row r="26" spans="1:2" x14ac:dyDescent="0.3">
      <c r="A26" s="51">
        <v>5131</v>
      </c>
      <c r="B26">
        <v>1</v>
      </c>
    </row>
    <row r="27" spans="1:2" x14ac:dyDescent="0.3">
      <c r="A27" s="51">
        <v>5132</v>
      </c>
      <c r="B27">
        <v>1</v>
      </c>
    </row>
    <row r="28" spans="1:2" x14ac:dyDescent="0.3">
      <c r="A28" s="51">
        <v>5133</v>
      </c>
      <c r="B28">
        <v>2</v>
      </c>
    </row>
    <row r="29" spans="1:2" x14ac:dyDescent="0.3">
      <c r="A29" s="51">
        <v>5134</v>
      </c>
      <c r="B29">
        <v>8</v>
      </c>
    </row>
    <row r="30" spans="1:2" x14ac:dyDescent="0.3">
      <c r="A30" s="51">
        <v>5135</v>
      </c>
      <c r="B30">
        <v>1</v>
      </c>
    </row>
    <row r="31" spans="1:2" x14ac:dyDescent="0.3">
      <c r="A31" s="51">
        <v>5136</v>
      </c>
      <c r="B31">
        <v>8</v>
      </c>
    </row>
    <row r="32" spans="1:2" x14ac:dyDescent="0.3">
      <c r="A32" s="51">
        <v>5137</v>
      </c>
      <c r="B32">
        <v>6</v>
      </c>
    </row>
    <row r="33" spans="1:2" x14ac:dyDescent="0.3">
      <c r="A33" s="51">
        <v>5138</v>
      </c>
      <c r="B33">
        <v>30</v>
      </c>
    </row>
    <row r="34" spans="1:2" x14ac:dyDescent="0.3">
      <c r="A34" s="51">
        <v>5139</v>
      </c>
      <c r="B34">
        <v>3</v>
      </c>
    </row>
    <row r="35" spans="1:2" x14ac:dyDescent="0.3">
      <c r="A35" s="51">
        <v>5140</v>
      </c>
      <c r="B35">
        <v>26</v>
      </c>
    </row>
    <row r="36" spans="1:2" x14ac:dyDescent="0.3">
      <c r="A36" s="51">
        <v>5141</v>
      </c>
      <c r="B36">
        <v>7</v>
      </c>
    </row>
    <row r="37" spans="1:2" x14ac:dyDescent="0.3">
      <c r="A37" s="51">
        <v>5142</v>
      </c>
      <c r="B37">
        <v>1</v>
      </c>
    </row>
    <row r="38" spans="1:2" x14ac:dyDescent="0.3">
      <c r="A38" s="51">
        <v>5143</v>
      </c>
      <c r="B38">
        <v>6</v>
      </c>
    </row>
    <row r="39" spans="1:2" x14ac:dyDescent="0.3">
      <c r="A39" s="51">
        <v>5144</v>
      </c>
      <c r="B39">
        <v>1</v>
      </c>
    </row>
    <row r="40" spans="1:2" x14ac:dyDescent="0.3">
      <c r="A40" s="51">
        <v>5145</v>
      </c>
      <c r="B40">
        <v>3</v>
      </c>
    </row>
    <row r="41" spans="1:2" x14ac:dyDescent="0.3">
      <c r="A41" s="51">
        <v>5146</v>
      </c>
      <c r="B41">
        <v>3</v>
      </c>
    </row>
    <row r="42" spans="1:2" x14ac:dyDescent="0.3">
      <c r="A42" s="51">
        <v>5147</v>
      </c>
      <c r="B42">
        <v>114</v>
      </c>
    </row>
    <row r="43" spans="1:2" x14ac:dyDescent="0.3">
      <c r="A43" s="51">
        <v>5148</v>
      </c>
      <c r="B43">
        <v>9</v>
      </c>
    </row>
    <row r="44" spans="1:2" x14ac:dyDescent="0.3">
      <c r="A44" s="51">
        <v>5149</v>
      </c>
      <c r="B44">
        <v>78</v>
      </c>
    </row>
    <row r="45" spans="1:2" x14ac:dyDescent="0.3">
      <c r="A45" s="51">
        <v>5150</v>
      </c>
      <c r="B45">
        <v>80</v>
      </c>
    </row>
    <row r="46" spans="1:2" x14ac:dyDescent="0.3">
      <c r="A46" s="51">
        <v>5151</v>
      </c>
      <c r="B46">
        <v>2</v>
      </c>
    </row>
    <row r="47" spans="1:2" x14ac:dyDescent="0.3">
      <c r="A47" s="51">
        <v>5152</v>
      </c>
      <c r="B47">
        <v>67</v>
      </c>
    </row>
    <row r="48" spans="1:2" x14ac:dyDescent="0.3">
      <c r="A48" s="51">
        <v>5153</v>
      </c>
      <c r="B48">
        <v>5</v>
      </c>
    </row>
    <row r="49" spans="1:2" x14ac:dyDescent="0.3">
      <c r="A49" s="51">
        <v>5154</v>
      </c>
      <c r="B49">
        <v>14</v>
      </c>
    </row>
    <row r="50" spans="1:2" x14ac:dyDescent="0.3">
      <c r="A50" s="51">
        <v>5155</v>
      </c>
      <c r="B50">
        <v>48</v>
      </c>
    </row>
    <row r="51" spans="1:2" x14ac:dyDescent="0.3">
      <c r="A51" s="51">
        <v>5156</v>
      </c>
      <c r="B51">
        <v>2</v>
      </c>
    </row>
    <row r="52" spans="1:2" x14ac:dyDescent="0.3">
      <c r="A52" s="51">
        <v>5157</v>
      </c>
      <c r="B52">
        <v>1</v>
      </c>
    </row>
    <row r="53" spans="1:2" x14ac:dyDescent="0.3">
      <c r="A53" s="51">
        <v>5158</v>
      </c>
      <c r="B53">
        <v>1</v>
      </c>
    </row>
    <row r="54" spans="1:2" x14ac:dyDescent="0.3">
      <c r="A54" s="51" t="s">
        <v>3309</v>
      </c>
      <c r="B54">
        <v>1422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AM2038"/>
  <sheetViews>
    <sheetView topLeftCell="A685" zoomScale="85" zoomScaleNormal="85" workbookViewId="0">
      <selection activeCell="B696" sqref="B696"/>
    </sheetView>
  </sheetViews>
  <sheetFormatPr defaultRowHeight="14.4" x14ac:dyDescent="0.3"/>
  <cols>
    <col min="1" max="1" width="29" style="2" customWidth="1"/>
    <col min="2" max="2" width="31.44140625" style="2" customWidth="1"/>
    <col min="3" max="3" width="9.6640625" style="2" bestFit="1" customWidth="1"/>
    <col min="4" max="4" width="15.5546875" style="2" bestFit="1" customWidth="1"/>
    <col min="5" max="5" width="15.5546875" customWidth="1"/>
    <col min="6" max="6" width="9.33203125" bestFit="1" customWidth="1"/>
    <col min="7" max="7" width="13.33203125" bestFit="1" customWidth="1"/>
    <col min="8" max="8" width="19.88671875" bestFit="1" customWidth="1"/>
    <col min="9" max="9" width="9.33203125" style="1" customWidth="1"/>
    <col min="10" max="10" width="29" customWidth="1"/>
    <col min="11" max="11" width="18.88671875" bestFit="1" customWidth="1"/>
    <col min="12" max="12" width="13.5546875" customWidth="1"/>
    <col min="13" max="13" width="8.88671875" customWidth="1"/>
    <col min="14" max="14" width="25.88671875" customWidth="1"/>
    <col min="15" max="15" width="6.88671875" customWidth="1"/>
    <col min="16" max="16" width="9.6640625" bestFit="1" customWidth="1"/>
    <col min="17" max="17" width="16" customWidth="1"/>
    <col min="18" max="18" width="9.6640625" bestFit="1" customWidth="1"/>
    <col min="19" max="19" width="41" customWidth="1"/>
    <col min="20" max="20" width="22.33203125" customWidth="1"/>
    <col min="21" max="21" width="12.5546875" bestFit="1" customWidth="1"/>
    <col min="22" max="22" width="25.44140625" bestFit="1" customWidth="1"/>
    <col min="23" max="23" width="12.5546875" bestFit="1" customWidth="1"/>
    <col min="24" max="24" width="10.6640625" bestFit="1" customWidth="1"/>
    <col min="25" max="25" width="17.6640625" customWidth="1"/>
    <col min="26" max="26" width="21.6640625" customWidth="1"/>
    <col min="27" max="27" width="6.5546875" customWidth="1"/>
    <col min="28" max="28" width="14.6640625" customWidth="1"/>
    <col min="29" max="29" width="7.109375" customWidth="1"/>
    <col min="30" max="30" width="7.5546875" customWidth="1"/>
  </cols>
  <sheetData>
    <row r="1" spans="1:39" x14ac:dyDescent="0.3">
      <c r="A1" s="10" t="s">
        <v>13</v>
      </c>
      <c r="B1" s="10" t="s">
        <v>14</v>
      </c>
      <c r="C1" s="10" t="s">
        <v>15</v>
      </c>
      <c r="D1" s="10" t="s">
        <v>16</v>
      </c>
      <c r="E1" s="10" t="s">
        <v>17</v>
      </c>
      <c r="F1" s="10" t="s">
        <v>18</v>
      </c>
      <c r="G1" s="10" t="s">
        <v>19</v>
      </c>
      <c r="H1" s="10" t="s">
        <v>20</v>
      </c>
      <c r="I1" s="10" t="s">
        <v>21</v>
      </c>
      <c r="J1" s="10" t="s">
        <v>22</v>
      </c>
      <c r="K1" s="10" t="s">
        <v>23</v>
      </c>
      <c r="L1" s="10" t="s">
        <v>24</v>
      </c>
      <c r="M1" s="11" t="s">
        <v>25</v>
      </c>
      <c r="N1" s="10" t="s">
        <v>26</v>
      </c>
      <c r="O1" s="10" t="s">
        <v>6</v>
      </c>
      <c r="P1" s="10" t="s">
        <v>5</v>
      </c>
      <c r="Q1" s="10" t="s">
        <v>27</v>
      </c>
      <c r="R1" s="10" t="s">
        <v>28</v>
      </c>
      <c r="S1" s="12" t="s">
        <v>29</v>
      </c>
      <c r="T1" s="12" t="s">
        <v>30</v>
      </c>
      <c r="U1" s="10" t="s">
        <v>31</v>
      </c>
      <c r="V1" s="10" t="s">
        <v>7</v>
      </c>
      <c r="W1" s="10" t="s">
        <v>32</v>
      </c>
      <c r="X1" s="10" t="s">
        <v>33</v>
      </c>
      <c r="Y1" s="10" t="s">
        <v>34</v>
      </c>
      <c r="Z1" s="10" t="s">
        <v>35</v>
      </c>
      <c r="AA1" s="10" t="s">
        <v>36</v>
      </c>
      <c r="AB1" s="10" t="s">
        <v>37</v>
      </c>
      <c r="AC1" s="10" t="s">
        <v>38</v>
      </c>
      <c r="AD1" s="10" t="s">
        <v>39</v>
      </c>
      <c r="AE1" s="39" t="s">
        <v>40</v>
      </c>
      <c r="AF1" s="40" t="s">
        <v>41</v>
      </c>
      <c r="AG1" s="39" t="s">
        <v>42</v>
      </c>
      <c r="AH1" s="10" t="s">
        <v>43</v>
      </c>
      <c r="AI1" s="10" t="s">
        <v>44</v>
      </c>
      <c r="AJ1" s="10" t="s">
        <v>45</v>
      </c>
      <c r="AK1" s="10" t="s">
        <v>46</v>
      </c>
      <c r="AL1" s="10" t="s">
        <v>47</v>
      </c>
      <c r="AM1" s="10" t="s">
        <v>48</v>
      </c>
    </row>
    <row r="2" spans="1:39" ht="15" hidden="1" x14ac:dyDescent="0.3">
      <c r="A2" s="41" t="str">
        <f>Tabella4[[#This Row],[UNI CEI EN 301549]]&amp;Tabella4[[#This Row],[Servizio]]</f>
        <v>11.1.4.3.1S002 Registrazione</v>
      </c>
      <c r="B2" s="42" t="str">
        <f>Tabella4[[#This Row],[IssueID]]&amp;Tabella4[[#This Row],[Servizio]]</f>
        <v>S002 Registrazione</v>
      </c>
      <c r="C2" s="41" t="s">
        <v>49</v>
      </c>
      <c r="D2" s="41" t="str">
        <f>"(#"&amp;Tabella4[[#This Row],['#ID]]&amp;")"</f>
        <v>(#AAD001)</v>
      </c>
      <c r="E2" s="13" t="s">
        <v>50</v>
      </c>
      <c r="F2" s="13" t="s">
        <v>10</v>
      </c>
      <c r="G2" s="43" t="s">
        <v>195</v>
      </c>
      <c r="H2" s="13" t="s">
        <v>3282</v>
      </c>
      <c r="I2" s="13" t="s">
        <v>63</v>
      </c>
      <c r="J2" s="13" t="s">
        <v>1735</v>
      </c>
      <c r="K2" t="s">
        <v>53</v>
      </c>
      <c r="M2" t="s">
        <v>1081</v>
      </c>
      <c r="N2" s="13" t="s">
        <v>1685</v>
      </c>
      <c r="O2" t="s">
        <v>1582</v>
      </c>
      <c r="P2" s="13" t="s">
        <v>12</v>
      </c>
      <c r="Q2" s="13" t="s">
        <v>1670</v>
      </c>
      <c r="R2" s="13"/>
      <c r="S2" s="13" t="s">
        <v>1738</v>
      </c>
      <c r="T2" s="13" t="s">
        <v>1740</v>
      </c>
      <c r="U2" s="13">
        <f>COUNTIFS(Tabella4[Rejected Element],Tabella4[[#This Row],[Rejected Element]])</f>
        <v>1</v>
      </c>
      <c r="V2" s="13" t="s">
        <v>1720</v>
      </c>
      <c r="W2" s="13"/>
      <c r="X2" s="13" t="str">
        <f>Tabella4[[#This Row],[User Impact]]</f>
        <v>2 - Serious</v>
      </c>
      <c r="Y2" s="13" t="str">
        <f>_xlfn.CONCAT("APP INDABOX ANDROID - ",Tabella4[[#This Row],[UNI CEI EN 301549]]," ",_xlfn.XLOOKUP(Tabella4[[#This Row],[Criterio]],Tabella5[ID],Tabella5[Criterio di successo],"")," - ",Tabella4[[#This Row],[Servizio]])</f>
        <v>APP INDABOX ANDROID - 11.1.4.3.1 Contrasto (minimo) - S002 Registrazione</v>
      </c>
      <c r="Z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S002 Registrazione (#AAD001)
S002 Registrazione
Requisito: WCAG 1.4.3
Disabilità afflitte: Colorblindness;Low Vision
Impatto Utente: 2 - Serious
Descrizione: Contrasto del testo - 
Esempio di violazione individuata sull'oggetto: 
 - https://drive.google.com/file/d/1Ky3onw1yTzntxdtp2e6NbCHhxzGdkenw/view?usp=drive_link con selettore: 
[19,571][1061,838]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5): https://posteitaliane.sharepoint.com/:x:/r/teams/ACCESSIBILITRISULTATIVERIFICHETECNICHE/Shared%20Documents/TGPOSTE_APP/TGPOSTE_APP/LOG/Log.xlsx?d=w630300a71bd74143a1658fe5ab688bc4&amp;csf=1&amp;web=1&amp;e=Y9XHGL
Link al dettaglio requisito WCAG: </v>
      </c>
      <c r="AA2" s="13"/>
      <c r="AB2" s="13"/>
      <c r="AC2" s="13"/>
      <c r="AD2" s="13"/>
      <c r="AE2" s="13">
        <f>_xlfn.XLOOKUP(Tabella4[[#This Row],[ID Silk]],outTable[ID Silk],outTable[Numero ticket  ],,0,1)</f>
        <v>0</v>
      </c>
      <c r="AF2" s="13"/>
      <c r="AG2" s="13"/>
      <c r="AH2" s="13" t="str">
        <f>Tabella4[[#This Row],[Caricato su Silk]]&amp;Tabella4[[#This Row],[HC_01]]</f>
        <v>0</v>
      </c>
      <c r="AI2" s="13" t="str">
        <f>Tabella4[[#This Row],[HC_ID]]&amp;": "&amp;Tabella4[[#This Row],[Descrizione]]</f>
        <v xml:space="preserve">0: </v>
      </c>
      <c r="AJ2" s="13" t="str">
        <f>Tabella4[[#This Row],[HC_ID]]&amp;": - "&amp;Tabella4[[#This Row],[Detail]]&amp;" con selettore: "&amp;Tabella4[[#This Row],[Rejected Element]]</f>
        <v>0: - https://drive.google.com/file/d/1Ky3onw1yTzntxdtp2e6NbCHhxzGdkenw/view?usp=drive_link con selettore: [19,571][1061,838]</v>
      </c>
      <c r="AK2" s="13" t="str">
        <f>Tabella4[[#This Row],[HC_ID]]&amp;": "&amp;Tabella4[[#This Row],[Share URL]]</f>
        <v xml:space="preserve">0: </v>
      </c>
      <c r="AL2" s="13" t="str">
        <f>Tabella4[[#This Row],[HC_ID]]&amp;": "&amp;Tabella4[[#This Row],[Soluzione note aggiuntive]]</f>
        <v>0: Usa colori con un contrasto minimo di 4.5:1 per il testo normale e 3:1 per il testo grande. Controlla con strumenti come WebAIM o il contrast checker di Material Design.</v>
      </c>
      <c r="AM2" s="13"/>
    </row>
    <row r="3" spans="1:39" ht="15" hidden="1" x14ac:dyDescent="0.3">
      <c r="A3" s="41" t="str">
        <f>Tabella4[[#This Row],[UNI CEI EN 301549]]&amp;Tabella4[[#This Row],[Servizio]]</f>
        <v>11.2.5.8.1S002 Registrazione</v>
      </c>
      <c r="B3" s="42" t="str">
        <f>Tabella4[[#This Row],[IssueID]]&amp;Tabella4[[#This Row],[Servizio]]</f>
        <v>S002 Registrazione</v>
      </c>
      <c r="C3" s="41" t="s">
        <v>399</v>
      </c>
      <c r="D3" s="41" t="str">
        <f>"(#"&amp;Tabella4[[#This Row],['#ID]]&amp;")"</f>
        <v>(#AAD002)</v>
      </c>
      <c r="E3" s="13" t="s">
        <v>50</v>
      </c>
      <c r="F3" s="13" t="s">
        <v>10</v>
      </c>
      <c r="G3" s="43" t="s">
        <v>56</v>
      </c>
      <c r="H3" s="13" t="s">
        <v>3283</v>
      </c>
      <c r="I3" s="13" t="s">
        <v>63</v>
      </c>
      <c r="J3" s="13" t="s">
        <v>1736</v>
      </c>
      <c r="K3" t="s">
        <v>52</v>
      </c>
      <c r="L3" s="13"/>
      <c r="M3" t="s">
        <v>1082</v>
      </c>
      <c r="N3" s="13" t="s">
        <v>1685</v>
      </c>
      <c r="O3" t="s">
        <v>1582</v>
      </c>
      <c r="P3" s="13" t="s">
        <v>12</v>
      </c>
      <c r="Q3" s="13" t="s">
        <v>1670</v>
      </c>
      <c r="R3" s="13"/>
      <c r="S3" s="13" t="s">
        <v>1739</v>
      </c>
      <c r="T3" s="13" t="s">
        <v>1741</v>
      </c>
      <c r="U3" s="13">
        <f>COUNTIFS(Tabella4[Rejected Element],Tabella4[[#This Row],[Rejected Element]])</f>
        <v>15</v>
      </c>
      <c r="V3" s="13" t="s">
        <v>1720</v>
      </c>
      <c r="W3" s="13"/>
      <c r="X3" s="13" t="str">
        <f>Tabella4[[#This Row],[User Impact]]</f>
        <v>2 - Serious</v>
      </c>
      <c r="Y3" s="13" t="str">
        <f>_xlfn.CONCAT("APP INDABOX ANDROID - ",Tabella4[[#This Row],[UNI CEI EN 301549]]," ",_xlfn.XLOOKUP(Tabella4[[#This Row],[Criterio]],Tabella5[ID],Tabella5[Criterio di successo],"")," - ",Tabella4[[#This Row],[Servizio]])</f>
        <v>APP INDABOX ANDROID - 11.2.5.8.1 Dimensione dell'obiettivo (minimo) - S002 Registrazione</v>
      </c>
      <c r="Z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(#AAD002)
S002 Registrazione
Requisito: WCAG 2.5.8
Disabilità afflitte: Blind;Low Vision;Mobility
Impatto Utente: 2 - Serious
Descrizione: Touch target - 
Esempio di violazione individuata sull'oggetto: 
 - https://drive.google.com/file/d/1Ky3onw1yTzntxdtp2e6NbCHhxzGdkenw/view?usp=drive_link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3" s="13"/>
      <c r="AB3" s="13"/>
      <c r="AC3" s="13"/>
      <c r="AD3" s="13"/>
      <c r="AE3" s="13" t="e">
        <f>_xlfn.XLOOKUP(Tabella4[[#This Row],[ID Silk]],outTable[ID Silk],outTable[Numero ticket  ],,0,1)</f>
        <v>#N/A</v>
      </c>
      <c r="AF3" s="13"/>
      <c r="AG3" s="13"/>
      <c r="AH3" s="13" t="e">
        <f>Tabella4[[#This Row],[Caricato su Silk]]&amp;Tabella4[[#This Row],[HC_01]]</f>
        <v>#N/A</v>
      </c>
      <c r="AI3" s="13" t="e">
        <f>Tabella4[[#This Row],[HC_ID]]&amp;": "&amp;Tabella4[[#This Row],[Descrizione]]</f>
        <v>#N/A</v>
      </c>
      <c r="AJ3" s="13" t="e">
        <f>Tabella4[[#This Row],[HC_ID]]&amp;": - "&amp;Tabella4[[#This Row],[Detail]]&amp;" con selettore: "&amp;Tabella4[[#This Row],[Rejected Element]]</f>
        <v>#N/A</v>
      </c>
      <c r="AK3" s="13" t="e">
        <f>Tabella4[[#This Row],[HC_ID]]&amp;": "&amp;Tabella4[[#This Row],[Share URL]]</f>
        <v>#N/A</v>
      </c>
      <c r="AL3" s="13" t="e">
        <f>Tabella4[[#This Row],[HC_ID]]&amp;": "&amp;Tabella4[[#This Row],[Soluzione note aggiuntive]]</f>
        <v>#N/A</v>
      </c>
      <c r="AM3" s="13"/>
    </row>
    <row r="4" spans="1:39" ht="15" hidden="1" x14ac:dyDescent="0.3">
      <c r="A4" s="41" t="str">
        <f>Tabella4[[#This Row],[UNI CEI EN 301549]]&amp;Tabella4[[#This Row],[Servizio]]</f>
        <v>11.2.5.8.1S002 Registrazione</v>
      </c>
      <c r="B4" s="42" t="str">
        <f>Tabella4[[#This Row],[IssueID]]&amp;Tabella4[[#This Row],[Servizio]]</f>
        <v>S002 Registrazione</v>
      </c>
      <c r="C4" s="41" t="s">
        <v>400</v>
      </c>
      <c r="D4" s="41" t="str">
        <f>"(#"&amp;Tabella4[[#This Row],['#ID]]&amp;")"</f>
        <v>(#AAD003)</v>
      </c>
      <c r="E4" s="13" t="s">
        <v>50</v>
      </c>
      <c r="F4" s="13" t="s">
        <v>10</v>
      </c>
      <c r="G4" s="43" t="s">
        <v>56</v>
      </c>
      <c r="H4" s="13" t="s">
        <v>3283</v>
      </c>
      <c r="I4" s="13" t="s">
        <v>63</v>
      </c>
      <c r="J4" s="13" t="s">
        <v>1736</v>
      </c>
      <c r="K4" t="s">
        <v>52</v>
      </c>
      <c r="L4" s="13"/>
      <c r="M4" t="s">
        <v>1083</v>
      </c>
      <c r="N4" s="13" t="s">
        <v>1685</v>
      </c>
      <c r="O4" t="s">
        <v>1582</v>
      </c>
      <c r="P4" s="13" t="s">
        <v>12</v>
      </c>
      <c r="Q4" s="13" t="s">
        <v>1670</v>
      </c>
      <c r="R4" s="13"/>
      <c r="S4" s="13" t="s">
        <v>1739</v>
      </c>
      <c r="T4" s="13" t="s">
        <v>1741</v>
      </c>
      <c r="U4" s="13">
        <f>COUNTIFS(Tabella4[Rejected Element],Tabella4[[#This Row],[Rejected Element]])</f>
        <v>14</v>
      </c>
      <c r="V4" s="13" t="s">
        <v>1720</v>
      </c>
      <c r="W4" s="13"/>
      <c r="X4" s="13" t="str">
        <f>Tabella4[[#This Row],[User Impact]]</f>
        <v>2 - Serious</v>
      </c>
      <c r="Y4" s="13" t="str">
        <f>_xlfn.CONCAT("APP INDABOX ANDROID - ",Tabella4[[#This Row],[UNI CEI EN 301549]]," ",_xlfn.XLOOKUP(Tabella4[[#This Row],[Criterio]],Tabella5[ID],Tabella5[Criterio di successo],"")," - ",Tabella4[[#This Row],[Servizio]])</f>
        <v>APP INDABOX ANDROID - 11.2.5.8.1 Dimensione dell'obiettivo (minimo) - S002 Registrazione</v>
      </c>
      <c r="Z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(#AAD003)
S002 Registrazione
Requisito: WCAG 2.5.8
Disabilità afflitte: Blind;Low Vision;Mobility
Impatto Utente: 2 - Serious
Descrizione: Touch target - 
Esempio di violazione individuata sull'oggetto: 
 - https://drive.google.com/file/d/1Ky3onw1yTzntxdtp2e6NbCHhxzGdkenw/view?usp=drive_link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4" s="13"/>
      <c r="AB4" s="13"/>
      <c r="AC4" s="13"/>
      <c r="AD4" s="13"/>
      <c r="AE4" s="13" t="e">
        <f>_xlfn.XLOOKUP(Tabella4[[#This Row],[ID Silk]],outTable[ID Silk],outTable[Numero ticket  ],,0,1)</f>
        <v>#N/A</v>
      </c>
      <c r="AF4" s="13"/>
      <c r="AG4" s="13"/>
      <c r="AH4" s="13" t="e">
        <f>Tabella4[[#This Row],[Caricato su Silk]]&amp;Tabella4[[#This Row],[HC_01]]</f>
        <v>#N/A</v>
      </c>
      <c r="AI4" s="13" t="e">
        <f>Tabella4[[#This Row],[HC_ID]]&amp;": "&amp;Tabella4[[#This Row],[Descrizione]]</f>
        <v>#N/A</v>
      </c>
      <c r="AJ4" s="13" t="e">
        <f>Tabella4[[#This Row],[HC_ID]]&amp;": - "&amp;Tabella4[[#This Row],[Detail]]&amp;" con selettore: "&amp;Tabella4[[#This Row],[Rejected Element]]</f>
        <v>#N/A</v>
      </c>
      <c r="AK4" s="13" t="e">
        <f>Tabella4[[#This Row],[HC_ID]]&amp;": "&amp;Tabella4[[#This Row],[Share URL]]</f>
        <v>#N/A</v>
      </c>
      <c r="AL4" s="13" t="e">
        <f>Tabella4[[#This Row],[HC_ID]]&amp;": "&amp;Tabella4[[#This Row],[Soluzione note aggiuntive]]</f>
        <v>#N/A</v>
      </c>
      <c r="AM4" s="13"/>
    </row>
    <row r="5" spans="1:39" ht="15" hidden="1" x14ac:dyDescent="0.3">
      <c r="A5" s="41" t="str">
        <f>Tabella4[[#This Row],[UNI CEI EN 301549]]&amp;Tabella4[[#This Row],[Servizio]]</f>
        <v>11.2.5.8.1S002 Registrazione</v>
      </c>
      <c r="B5" s="42" t="str">
        <f>Tabella4[[#This Row],[IssueID]]&amp;Tabella4[[#This Row],[Servizio]]</f>
        <v>S002 Registrazione</v>
      </c>
      <c r="C5" s="41" t="s">
        <v>401</v>
      </c>
      <c r="D5" s="41" t="str">
        <f>"(#"&amp;Tabella4[[#This Row],['#ID]]&amp;")"</f>
        <v>(#AAD004)</v>
      </c>
      <c r="E5" s="13" t="s">
        <v>50</v>
      </c>
      <c r="F5" s="13" t="s">
        <v>10</v>
      </c>
      <c r="G5" s="43" t="s">
        <v>56</v>
      </c>
      <c r="H5" s="13" t="s">
        <v>3283</v>
      </c>
      <c r="I5" s="13" t="s">
        <v>63</v>
      </c>
      <c r="J5" s="13" t="s">
        <v>1736</v>
      </c>
      <c r="K5" t="s">
        <v>52</v>
      </c>
      <c r="L5" s="13"/>
      <c r="M5" t="s">
        <v>1084</v>
      </c>
      <c r="N5" s="13" t="s">
        <v>1685</v>
      </c>
      <c r="O5" t="s">
        <v>1582</v>
      </c>
      <c r="P5" s="13" t="s">
        <v>12</v>
      </c>
      <c r="Q5" s="13" t="s">
        <v>1670</v>
      </c>
      <c r="R5" s="13"/>
      <c r="S5" s="13" t="s">
        <v>1739</v>
      </c>
      <c r="T5" s="13" t="s">
        <v>1741</v>
      </c>
      <c r="U5" s="13">
        <f>COUNTIFS(Tabella4[Rejected Element],Tabella4[[#This Row],[Rejected Element]])</f>
        <v>14</v>
      </c>
      <c r="V5" s="13" t="s">
        <v>1720</v>
      </c>
      <c r="W5" s="13"/>
      <c r="X5" s="13" t="str">
        <f>Tabella4[[#This Row],[User Impact]]</f>
        <v>2 - Serious</v>
      </c>
      <c r="Y5" s="13" t="str">
        <f>_xlfn.CONCAT("APP INDABOX ANDROID - ",Tabella4[[#This Row],[UNI CEI EN 301549]]," ",_xlfn.XLOOKUP(Tabella4[[#This Row],[Criterio]],Tabella5[ID],Tabella5[Criterio di successo],"")," - ",Tabella4[[#This Row],[Servizio]])</f>
        <v>APP INDABOX ANDROID - 11.2.5.8.1 Dimensione dell'obiettivo (minimo) - S002 Registrazione</v>
      </c>
      <c r="Z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(#AAD004)
S002 Registrazione
Requisito: WCAG 2.5.8
Disabilità afflitte: Blind;Low Vision;Mobility
Impatto Utente: 2 - Serious
Descrizione: Touch target - 
Esempio di violazione individuata sull'oggetto: 
 - https://drive.google.com/file/d/1Ky3onw1yTzntxdtp2e6NbCHhxzGdkenw/view?usp=drive_link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5" s="13"/>
      <c r="AB5" s="13"/>
      <c r="AC5" s="13"/>
      <c r="AD5" s="13"/>
      <c r="AE5" s="13" t="e">
        <f>_xlfn.XLOOKUP(Tabella4[[#This Row],[ID Silk]],outTable[ID Silk],outTable[Numero ticket  ],,0,1)</f>
        <v>#N/A</v>
      </c>
      <c r="AF5" s="13"/>
      <c r="AG5" s="13"/>
      <c r="AH5" s="13" t="e">
        <f>Tabella4[[#This Row],[Caricato su Silk]]&amp;Tabella4[[#This Row],[HC_01]]</f>
        <v>#N/A</v>
      </c>
      <c r="AI5" s="13" t="e">
        <f>Tabella4[[#This Row],[HC_ID]]&amp;": "&amp;Tabella4[[#This Row],[Descrizione]]</f>
        <v>#N/A</v>
      </c>
      <c r="AJ5" s="13" t="e">
        <f>Tabella4[[#This Row],[HC_ID]]&amp;": - "&amp;Tabella4[[#This Row],[Detail]]&amp;" con selettore: "&amp;Tabella4[[#This Row],[Rejected Element]]</f>
        <v>#N/A</v>
      </c>
      <c r="AK5" s="13" t="e">
        <f>Tabella4[[#This Row],[HC_ID]]&amp;": "&amp;Tabella4[[#This Row],[Share URL]]</f>
        <v>#N/A</v>
      </c>
      <c r="AL5" s="13" t="e">
        <f>Tabella4[[#This Row],[HC_ID]]&amp;": "&amp;Tabella4[[#This Row],[Soluzione note aggiuntive]]</f>
        <v>#N/A</v>
      </c>
      <c r="AM5" s="13"/>
    </row>
    <row r="6" spans="1:39" ht="15" hidden="1" x14ac:dyDescent="0.3">
      <c r="A6" s="41" t="str">
        <f>Tabella4[[#This Row],[UNI CEI EN 301549]]&amp;Tabella4[[#This Row],[Servizio]]</f>
        <v>11.2.5.8.1S002 Registrazione</v>
      </c>
      <c r="B6" s="42" t="str">
        <f>Tabella4[[#This Row],[IssueID]]&amp;Tabella4[[#This Row],[Servizio]]</f>
        <v>S002 Registrazione</v>
      </c>
      <c r="C6" s="41" t="s">
        <v>402</v>
      </c>
      <c r="D6" s="41" t="str">
        <f>"(#"&amp;Tabella4[[#This Row],['#ID]]&amp;")"</f>
        <v>(#AAD005)</v>
      </c>
      <c r="E6" s="13" t="s">
        <v>50</v>
      </c>
      <c r="F6" s="13" t="s">
        <v>10</v>
      </c>
      <c r="G6" s="43" t="s">
        <v>56</v>
      </c>
      <c r="H6" s="13" t="s">
        <v>3283</v>
      </c>
      <c r="I6" s="13" t="s">
        <v>63</v>
      </c>
      <c r="J6" s="13" t="s">
        <v>1736</v>
      </c>
      <c r="K6" t="s">
        <v>52</v>
      </c>
      <c r="L6" s="13"/>
      <c r="M6" t="s">
        <v>1085</v>
      </c>
      <c r="N6" s="13" t="s">
        <v>1685</v>
      </c>
      <c r="O6" t="s">
        <v>1582</v>
      </c>
      <c r="P6" s="13" t="s">
        <v>12</v>
      </c>
      <c r="Q6" s="13" t="s">
        <v>1670</v>
      </c>
      <c r="R6" s="13"/>
      <c r="S6" s="13" t="s">
        <v>1739</v>
      </c>
      <c r="T6" s="13" t="s">
        <v>1741</v>
      </c>
      <c r="U6" s="13">
        <f>COUNTIFS(Tabella4[Rejected Element],Tabella4[[#This Row],[Rejected Element]])</f>
        <v>14</v>
      </c>
      <c r="V6" s="13" t="s">
        <v>1720</v>
      </c>
      <c r="W6" s="13"/>
      <c r="X6" s="13" t="str">
        <f>Tabella4[[#This Row],[User Impact]]</f>
        <v>2 - Serious</v>
      </c>
      <c r="Y6" s="13" t="str">
        <f>_xlfn.CONCAT("APP INDABOX ANDROID - ",Tabella4[[#This Row],[UNI CEI EN 301549]]," ",_xlfn.XLOOKUP(Tabella4[[#This Row],[Criterio]],Tabella5[ID],Tabella5[Criterio di successo],"")," - ",Tabella4[[#This Row],[Servizio]])</f>
        <v>APP INDABOX ANDROID - 11.2.5.8.1 Dimensione dell'obiettivo (minimo) - S002 Registrazione</v>
      </c>
      <c r="Z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(#AAD005)
S002 Registrazione
Requisito: WCAG 2.5.8
Disabilità afflitte: Blind;Low Vision;Mobility
Impatto Utente: 2 - Serious
Descrizione: Touch target - 
Esempio di violazione individuata sull'oggetto: 
 - https://drive.google.com/file/d/1Ky3onw1yTzntxdtp2e6NbCHhxzGdkenw/view?usp=drive_link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 s="13"/>
      <c r="AB6" s="13"/>
      <c r="AC6" s="13"/>
      <c r="AD6" s="13"/>
      <c r="AE6" s="13" t="e">
        <f>_xlfn.XLOOKUP(Tabella4[[#This Row],[ID Silk]],outTable[ID Silk],outTable[Numero ticket  ],,0,1)</f>
        <v>#N/A</v>
      </c>
      <c r="AF6" s="13"/>
      <c r="AG6" s="13"/>
      <c r="AH6" s="13" t="e">
        <f>Tabella4[[#This Row],[Caricato su Silk]]&amp;Tabella4[[#This Row],[HC_01]]</f>
        <v>#N/A</v>
      </c>
      <c r="AI6" s="13" t="e">
        <f>Tabella4[[#This Row],[HC_ID]]&amp;": "&amp;Tabella4[[#This Row],[Descrizione]]</f>
        <v>#N/A</v>
      </c>
      <c r="AJ6" s="13" t="e">
        <f>Tabella4[[#This Row],[HC_ID]]&amp;": - "&amp;Tabella4[[#This Row],[Detail]]&amp;" con selettore: "&amp;Tabella4[[#This Row],[Rejected Element]]</f>
        <v>#N/A</v>
      </c>
      <c r="AK6" s="13" t="e">
        <f>Tabella4[[#This Row],[HC_ID]]&amp;": "&amp;Tabella4[[#This Row],[Share URL]]</f>
        <v>#N/A</v>
      </c>
      <c r="AL6" s="13" t="e">
        <f>Tabella4[[#This Row],[HC_ID]]&amp;": "&amp;Tabella4[[#This Row],[Soluzione note aggiuntive]]</f>
        <v>#N/A</v>
      </c>
      <c r="AM6" s="13"/>
    </row>
    <row r="7" spans="1:39" ht="15" hidden="1" x14ac:dyDescent="0.3">
      <c r="A7" s="41" t="str">
        <f>Tabella4[[#This Row],[UNI CEI EN 301549]]&amp;Tabella4[[#This Row],[Servizio]]</f>
        <v>11.2.5.8.1S002 Registrazione</v>
      </c>
      <c r="B7" s="42" t="str">
        <f>Tabella4[[#This Row],[IssueID]]&amp;Tabella4[[#This Row],[Servizio]]</f>
        <v>S002 Registrazione</v>
      </c>
      <c r="C7" s="41" t="s">
        <v>403</v>
      </c>
      <c r="D7" s="41" t="str">
        <f>"(#"&amp;Tabella4[[#This Row],['#ID]]&amp;")"</f>
        <v>(#AAD006)</v>
      </c>
      <c r="E7" s="13" t="s">
        <v>50</v>
      </c>
      <c r="F7" s="13" t="s">
        <v>10</v>
      </c>
      <c r="G7" s="43" t="s">
        <v>56</v>
      </c>
      <c r="H7" s="13" t="s">
        <v>3283</v>
      </c>
      <c r="I7" s="13" t="s">
        <v>63</v>
      </c>
      <c r="J7" s="13" t="s">
        <v>1736</v>
      </c>
      <c r="K7" t="s">
        <v>52</v>
      </c>
      <c r="L7" s="13"/>
      <c r="M7" t="s">
        <v>1086</v>
      </c>
      <c r="N7" s="13" t="s">
        <v>1685</v>
      </c>
      <c r="O7" t="s">
        <v>1582</v>
      </c>
      <c r="P7" s="13" t="s">
        <v>12</v>
      </c>
      <c r="Q7" s="13" t="s">
        <v>1670</v>
      </c>
      <c r="R7" s="13"/>
      <c r="S7" s="13" t="s">
        <v>1739</v>
      </c>
      <c r="T7" s="13" t="s">
        <v>1741</v>
      </c>
      <c r="U7" s="13">
        <f>COUNTIFS(Tabella4[Rejected Element],Tabella4[[#This Row],[Rejected Element]])</f>
        <v>14</v>
      </c>
      <c r="V7" s="13" t="s">
        <v>1720</v>
      </c>
      <c r="W7" s="13"/>
      <c r="X7" s="13" t="str">
        <f>Tabella4[[#This Row],[User Impact]]</f>
        <v>2 - Serious</v>
      </c>
      <c r="Y7" s="13" t="str">
        <f>_xlfn.CONCAT("APP INDABOX ANDROID - ",Tabella4[[#This Row],[UNI CEI EN 301549]]," ",_xlfn.XLOOKUP(Tabella4[[#This Row],[Criterio]],Tabella5[ID],Tabella5[Criterio di successo],"")," - ",Tabella4[[#This Row],[Servizio]])</f>
        <v>APP INDABOX ANDROID - 11.2.5.8.1 Dimensione dell'obiettivo (minimo) - S002 Registrazione</v>
      </c>
      <c r="Z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(#AAD006)
S002 Registrazione
Requisito: WCAG 2.5.8
Disabilità afflitte: Blind;Low Vision;Mobility
Impatto Utente: 2 - Serious
Descrizione: Touch target - 
Esempio di violazione individuata sull'oggetto: 
 - https://drive.google.com/file/d/1Ky3onw1yTzntxdtp2e6NbCHhxzGdkenw/view?usp=drive_link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7" s="13"/>
      <c r="AB7" s="13"/>
      <c r="AC7" s="13"/>
      <c r="AD7" s="13"/>
      <c r="AE7" s="13" t="e">
        <f>_xlfn.XLOOKUP(Tabella4[[#This Row],[ID Silk]],outTable[ID Silk],outTable[Numero ticket  ],,0,1)</f>
        <v>#N/A</v>
      </c>
      <c r="AF7" s="13"/>
      <c r="AG7" s="13"/>
      <c r="AH7" s="13" t="e">
        <f>Tabella4[[#This Row],[Caricato su Silk]]&amp;Tabella4[[#This Row],[HC_01]]</f>
        <v>#N/A</v>
      </c>
      <c r="AI7" s="13" t="e">
        <f>Tabella4[[#This Row],[HC_ID]]&amp;": "&amp;Tabella4[[#This Row],[Descrizione]]</f>
        <v>#N/A</v>
      </c>
      <c r="AJ7" s="13" t="e">
        <f>Tabella4[[#This Row],[HC_ID]]&amp;": - "&amp;Tabella4[[#This Row],[Detail]]&amp;" con selettore: "&amp;Tabella4[[#This Row],[Rejected Element]]</f>
        <v>#N/A</v>
      </c>
      <c r="AK7" s="13" t="e">
        <f>Tabella4[[#This Row],[HC_ID]]&amp;": "&amp;Tabella4[[#This Row],[Share URL]]</f>
        <v>#N/A</v>
      </c>
      <c r="AL7" s="13" t="e">
        <f>Tabella4[[#This Row],[HC_ID]]&amp;": "&amp;Tabella4[[#This Row],[Soluzione note aggiuntive]]</f>
        <v>#N/A</v>
      </c>
      <c r="AM7" s="13"/>
    </row>
    <row r="8" spans="1:39" ht="15" hidden="1" x14ac:dyDescent="0.3">
      <c r="A8" s="41" t="str">
        <f>Tabella4[[#This Row],[UNI CEI EN 301549]]&amp;Tabella4[[#This Row],[Servizio]]</f>
        <v>11.2.5.8.1S002 Registrazione</v>
      </c>
      <c r="B8" s="42" t="str">
        <f>Tabella4[[#This Row],[IssueID]]&amp;Tabella4[[#This Row],[Servizio]]</f>
        <v>S002 Registrazione</v>
      </c>
      <c r="C8" s="41" t="s">
        <v>404</v>
      </c>
      <c r="D8" s="41" t="str">
        <f>"(#"&amp;Tabella4[[#This Row],['#ID]]&amp;")"</f>
        <v>(#AAD007)</v>
      </c>
      <c r="E8" s="13" t="s">
        <v>50</v>
      </c>
      <c r="F8" s="13" t="s">
        <v>10</v>
      </c>
      <c r="G8" s="43" t="s">
        <v>56</v>
      </c>
      <c r="H8" s="13" t="s">
        <v>3283</v>
      </c>
      <c r="I8" s="13" t="s">
        <v>63</v>
      </c>
      <c r="J8" s="13" t="s">
        <v>1736</v>
      </c>
      <c r="K8" t="s">
        <v>52</v>
      </c>
      <c r="L8" s="13"/>
      <c r="M8" t="s">
        <v>1087</v>
      </c>
      <c r="N8" s="13" t="s">
        <v>1685</v>
      </c>
      <c r="O8" t="s">
        <v>1582</v>
      </c>
      <c r="P8" s="13" t="s">
        <v>12</v>
      </c>
      <c r="Q8" s="13" t="s">
        <v>1670</v>
      </c>
      <c r="R8" s="13"/>
      <c r="S8" s="13" t="s">
        <v>1739</v>
      </c>
      <c r="T8" s="13" t="s">
        <v>1741</v>
      </c>
      <c r="U8" s="13">
        <f>COUNTIFS(Tabella4[Rejected Element],Tabella4[[#This Row],[Rejected Element]])</f>
        <v>14</v>
      </c>
      <c r="V8" s="13" t="s">
        <v>1720</v>
      </c>
      <c r="W8" s="13"/>
      <c r="X8" s="13" t="str">
        <f>Tabella4[[#This Row],[User Impact]]</f>
        <v>2 - Serious</v>
      </c>
      <c r="Y8" s="13" t="str">
        <f>_xlfn.CONCAT("APP INDABOX ANDROID - ",Tabella4[[#This Row],[UNI CEI EN 301549]]," ",_xlfn.XLOOKUP(Tabella4[[#This Row],[Criterio]],Tabella5[ID],Tabella5[Criterio di successo],"")," - ",Tabella4[[#This Row],[Servizio]])</f>
        <v>APP INDABOX ANDROID - 11.2.5.8.1 Dimensione dell'obiettivo (minimo) - S002 Registrazione</v>
      </c>
      <c r="Z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(#AAD007)
S002 Registrazione
Requisito: WCAG 2.5.8
Disabilità afflitte: Blind;Low Vision;Mobility
Impatto Utente: 2 - Serious
Descrizione: Touch target - 
Esempio di violazione individuata sull'oggetto: 
 - https://drive.google.com/file/d/1Ky3onw1yTzntxdtp2e6NbCHhxzGdkenw/view?usp=drive_link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8" s="13"/>
      <c r="AB8" s="13"/>
      <c r="AC8" s="13"/>
      <c r="AD8" s="13"/>
      <c r="AE8" s="13" t="e">
        <f>_xlfn.XLOOKUP(Tabella4[[#This Row],[ID Silk]],outTable[ID Silk],outTable[Numero ticket  ],,0,1)</f>
        <v>#N/A</v>
      </c>
      <c r="AF8" s="13"/>
      <c r="AG8" s="13"/>
      <c r="AH8" s="13" t="e">
        <f>Tabella4[[#This Row],[Caricato su Silk]]&amp;Tabella4[[#This Row],[HC_01]]</f>
        <v>#N/A</v>
      </c>
      <c r="AI8" s="13" t="e">
        <f>Tabella4[[#This Row],[HC_ID]]&amp;": "&amp;Tabella4[[#This Row],[Descrizione]]</f>
        <v>#N/A</v>
      </c>
      <c r="AJ8" s="13" t="e">
        <f>Tabella4[[#This Row],[HC_ID]]&amp;": - "&amp;Tabella4[[#This Row],[Detail]]&amp;" con selettore: "&amp;Tabella4[[#This Row],[Rejected Element]]</f>
        <v>#N/A</v>
      </c>
      <c r="AK8" s="13" t="e">
        <f>Tabella4[[#This Row],[HC_ID]]&amp;": "&amp;Tabella4[[#This Row],[Share URL]]</f>
        <v>#N/A</v>
      </c>
      <c r="AL8" s="13" t="e">
        <f>Tabella4[[#This Row],[HC_ID]]&amp;": "&amp;Tabella4[[#This Row],[Soluzione note aggiuntive]]</f>
        <v>#N/A</v>
      </c>
      <c r="AM8" s="13"/>
    </row>
    <row r="9" spans="1:39" ht="15" hidden="1" x14ac:dyDescent="0.3">
      <c r="A9" s="41" t="str">
        <f>Tabella4[[#This Row],[UNI CEI EN 301549]]&amp;Tabella4[[#This Row],[Servizio]]</f>
        <v>11.2.5.8.1S001 Accedi</v>
      </c>
      <c r="B9" s="42" t="str">
        <f>Tabella4[[#This Row],[IssueID]]&amp;Tabella4[[#This Row],[Servizio]]</f>
        <v>S001 Accedi</v>
      </c>
      <c r="C9" s="41" t="s">
        <v>405</v>
      </c>
      <c r="D9" s="41" t="str">
        <f>"(#"&amp;Tabella4[[#This Row],['#ID]]&amp;")"</f>
        <v>(#AAD008)</v>
      </c>
      <c r="E9" s="13" t="s">
        <v>50</v>
      </c>
      <c r="F9" s="13" t="s">
        <v>10</v>
      </c>
      <c r="G9" s="43" t="s">
        <v>56</v>
      </c>
      <c r="H9" s="13" t="s">
        <v>3283</v>
      </c>
      <c r="I9" s="13" t="s">
        <v>63</v>
      </c>
      <c r="J9" s="13" t="s">
        <v>1736</v>
      </c>
      <c r="K9" t="s">
        <v>52</v>
      </c>
      <c r="L9" s="13"/>
      <c r="M9" t="s">
        <v>1082</v>
      </c>
      <c r="N9" s="13" t="s">
        <v>1686</v>
      </c>
      <c r="O9" t="s">
        <v>1583</v>
      </c>
      <c r="P9" s="13" t="s">
        <v>1626</v>
      </c>
      <c r="Q9" s="13" t="s">
        <v>1670</v>
      </c>
      <c r="R9" s="13"/>
      <c r="S9" s="13" t="s">
        <v>1739</v>
      </c>
      <c r="T9" s="13" t="s">
        <v>1741</v>
      </c>
      <c r="U9" s="13">
        <f>COUNTIFS(Tabella4[Rejected Element],Tabella4[[#This Row],[Rejected Element]])</f>
        <v>15</v>
      </c>
      <c r="V9" s="13" t="s">
        <v>1719</v>
      </c>
      <c r="W9" s="13"/>
      <c r="X9" s="13" t="str">
        <f>Tabella4[[#This Row],[User Impact]]</f>
        <v>2 - Serious</v>
      </c>
      <c r="Y9" s="13" t="str">
        <f>_xlfn.CONCAT("APP INDABOX ANDROID - ",Tabella4[[#This Row],[UNI CEI EN 301549]]," ",_xlfn.XLOOKUP(Tabella4[[#This Row],[Criterio]],Tabella5[ID],Tabella5[Criterio di successo],"")," - ",Tabella4[[#This Row],[Servizio]])</f>
        <v>APP INDABOX ANDROID - 11.2.5.8.1 Dimensione dell'obiettivo (minimo) - S001 Accedi</v>
      </c>
      <c r="Z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(#AAD008)
S001 Accedi
Requisito: WCAG 2.5.8
Disabilità afflitte: Blind;Low Vision;Mobility
Impatto Utente: 2 - Serious
Descrizione: Touch target - 
Esempio di violazione individuata sull'oggetto: 
 - https://drive.google.com/file/d/1MhJPH9Vg8MXuazsMdsQsob8Jy-l-XuIz/view?usp=drive_link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9" s="13"/>
      <c r="AB9" s="13"/>
      <c r="AC9" s="13"/>
      <c r="AD9" s="13"/>
      <c r="AE9" s="13" t="e">
        <f>_xlfn.XLOOKUP(Tabella4[[#This Row],[ID Silk]],outTable[ID Silk],outTable[Numero ticket  ],,0,1)</f>
        <v>#N/A</v>
      </c>
      <c r="AF9" s="13"/>
      <c r="AG9" s="13"/>
      <c r="AH9" s="13" t="e">
        <f>Tabella4[[#This Row],[Caricato su Silk]]&amp;Tabella4[[#This Row],[HC_01]]</f>
        <v>#N/A</v>
      </c>
      <c r="AI9" s="13" t="e">
        <f>Tabella4[[#This Row],[HC_ID]]&amp;": "&amp;Tabella4[[#This Row],[Descrizione]]</f>
        <v>#N/A</v>
      </c>
      <c r="AJ9" s="13" t="e">
        <f>Tabella4[[#This Row],[HC_ID]]&amp;": - "&amp;Tabella4[[#This Row],[Detail]]&amp;" con selettore: "&amp;Tabella4[[#This Row],[Rejected Element]]</f>
        <v>#N/A</v>
      </c>
      <c r="AK9" s="13" t="e">
        <f>Tabella4[[#This Row],[HC_ID]]&amp;": "&amp;Tabella4[[#This Row],[Share URL]]</f>
        <v>#N/A</v>
      </c>
      <c r="AL9" s="13" t="e">
        <f>Tabella4[[#This Row],[HC_ID]]&amp;": "&amp;Tabella4[[#This Row],[Soluzione note aggiuntive]]</f>
        <v>#N/A</v>
      </c>
      <c r="AM9" s="13"/>
    </row>
    <row r="10" spans="1:39" ht="15" hidden="1" x14ac:dyDescent="0.3">
      <c r="A10" s="41" t="str">
        <f>Tabella4[[#This Row],[UNI CEI EN 301549]]&amp;Tabella4[[#This Row],[Servizio]]</f>
        <v>11.2.5.8.1S001 Accedi</v>
      </c>
      <c r="B10" s="42" t="str">
        <f>Tabella4[[#This Row],[IssueID]]&amp;Tabella4[[#This Row],[Servizio]]</f>
        <v>S001 Accedi</v>
      </c>
      <c r="C10" s="41" t="s">
        <v>406</v>
      </c>
      <c r="D10" s="41" t="str">
        <f>"(#"&amp;Tabella4[[#This Row],['#ID]]&amp;")"</f>
        <v>(#AAD009)</v>
      </c>
      <c r="E10" s="13" t="s">
        <v>50</v>
      </c>
      <c r="F10" s="13" t="s">
        <v>10</v>
      </c>
      <c r="G10" s="43" t="s">
        <v>56</v>
      </c>
      <c r="H10" s="13" t="s">
        <v>3283</v>
      </c>
      <c r="I10" s="13" t="s">
        <v>63</v>
      </c>
      <c r="J10" s="13" t="s">
        <v>1736</v>
      </c>
      <c r="K10" t="s">
        <v>52</v>
      </c>
      <c r="L10" s="13"/>
      <c r="M10" t="s">
        <v>1083</v>
      </c>
      <c r="N10" s="13" t="s">
        <v>1686</v>
      </c>
      <c r="O10" t="s">
        <v>1583</v>
      </c>
      <c r="P10" s="13" t="s">
        <v>1626</v>
      </c>
      <c r="Q10" s="13" t="s">
        <v>1670</v>
      </c>
      <c r="R10" s="13"/>
      <c r="S10" s="13" t="s">
        <v>1739</v>
      </c>
      <c r="T10" s="13" t="s">
        <v>1741</v>
      </c>
      <c r="U10" s="13">
        <f>COUNTIFS(Tabella4[Rejected Element],Tabella4[[#This Row],[Rejected Element]])</f>
        <v>14</v>
      </c>
      <c r="V10" s="13" t="s">
        <v>1719</v>
      </c>
      <c r="W10" s="13"/>
      <c r="X10" s="13" t="str">
        <f>Tabella4[[#This Row],[User Impact]]</f>
        <v>2 - Serious</v>
      </c>
      <c r="Y10" s="13" t="str">
        <f>_xlfn.CONCAT("APP INDABOX ANDROID - ",Tabella4[[#This Row],[UNI CEI EN 301549]]," ",_xlfn.XLOOKUP(Tabella4[[#This Row],[Criterio]],Tabella5[ID],Tabella5[Criterio di successo],"")," - ",Tabella4[[#This Row],[Servizio]])</f>
        <v>APP INDABOX ANDROID - 11.2.5.8.1 Dimensione dell'obiettivo (minimo) - S001 Accedi</v>
      </c>
      <c r="Z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(#AAD009)
S001 Accedi
Requisito: WCAG 2.5.8
Disabilità afflitte: Blind;Low Vision;Mobility
Impatto Utente: 2 - Serious
Descrizione: Touch target - 
Esempio di violazione individuata sull'oggetto: 
 - https://drive.google.com/file/d/1MhJPH9Vg8MXuazsMdsQsob8Jy-l-XuIz/view?usp=drive_link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10" s="13"/>
      <c r="AB10" s="13"/>
      <c r="AC10" s="13"/>
      <c r="AD10" s="13"/>
      <c r="AE10" s="13" t="e">
        <f>_xlfn.XLOOKUP(Tabella4[[#This Row],[ID Silk]],outTable[ID Silk],outTable[Numero ticket  ],,0,1)</f>
        <v>#N/A</v>
      </c>
      <c r="AF10" s="13"/>
      <c r="AG10" s="13"/>
      <c r="AH10" s="13" t="e">
        <f>Tabella4[[#This Row],[Caricato su Silk]]&amp;Tabella4[[#This Row],[HC_01]]</f>
        <v>#N/A</v>
      </c>
      <c r="AI10" s="13" t="e">
        <f>Tabella4[[#This Row],[HC_ID]]&amp;": "&amp;Tabella4[[#This Row],[Descrizione]]</f>
        <v>#N/A</v>
      </c>
      <c r="AJ10" s="13" t="e">
        <f>Tabella4[[#This Row],[HC_ID]]&amp;": - "&amp;Tabella4[[#This Row],[Detail]]&amp;" con selettore: "&amp;Tabella4[[#This Row],[Rejected Element]]</f>
        <v>#N/A</v>
      </c>
      <c r="AK10" s="13" t="e">
        <f>Tabella4[[#This Row],[HC_ID]]&amp;": "&amp;Tabella4[[#This Row],[Share URL]]</f>
        <v>#N/A</v>
      </c>
      <c r="AL10" s="13" t="e">
        <f>Tabella4[[#This Row],[HC_ID]]&amp;": "&amp;Tabella4[[#This Row],[Soluzione note aggiuntive]]</f>
        <v>#N/A</v>
      </c>
      <c r="AM10" s="13"/>
    </row>
    <row r="11" spans="1:39" ht="15" hidden="1" x14ac:dyDescent="0.3">
      <c r="A11" s="41" t="str">
        <f>Tabella4[[#This Row],[UNI CEI EN 301549]]&amp;Tabella4[[#This Row],[Servizio]]</f>
        <v>11.2.5.8.1S001 Accedi</v>
      </c>
      <c r="B11" s="42" t="str">
        <f>Tabella4[[#This Row],[IssueID]]&amp;Tabella4[[#This Row],[Servizio]]</f>
        <v>S001 Accedi</v>
      </c>
      <c r="C11" s="41" t="s">
        <v>407</v>
      </c>
      <c r="D11" s="41" t="str">
        <f>"(#"&amp;Tabella4[[#This Row],['#ID]]&amp;")"</f>
        <v>(#AAD010)</v>
      </c>
      <c r="E11" s="13" t="s">
        <v>50</v>
      </c>
      <c r="F11" s="13" t="s">
        <v>10</v>
      </c>
      <c r="G11" s="43" t="s">
        <v>56</v>
      </c>
      <c r="H11" s="13" t="s">
        <v>3283</v>
      </c>
      <c r="I11" s="13" t="s">
        <v>63</v>
      </c>
      <c r="J11" s="13" t="s">
        <v>1736</v>
      </c>
      <c r="K11" t="s">
        <v>52</v>
      </c>
      <c r="L11" s="13"/>
      <c r="M11" t="s">
        <v>1084</v>
      </c>
      <c r="N11" s="13" t="s">
        <v>1686</v>
      </c>
      <c r="O11" t="s">
        <v>1583</v>
      </c>
      <c r="P11" s="13" t="s">
        <v>1626</v>
      </c>
      <c r="Q11" s="13" t="s">
        <v>1670</v>
      </c>
      <c r="R11" s="13"/>
      <c r="S11" s="13" t="s">
        <v>1739</v>
      </c>
      <c r="T11" s="13" t="s">
        <v>1741</v>
      </c>
      <c r="U11" s="13">
        <f>COUNTIFS(Tabella4[Rejected Element],Tabella4[[#This Row],[Rejected Element]])</f>
        <v>14</v>
      </c>
      <c r="V11" s="13" t="s">
        <v>1719</v>
      </c>
      <c r="W11" s="13"/>
      <c r="X11" s="13" t="str">
        <f>Tabella4[[#This Row],[User Impact]]</f>
        <v>2 - Serious</v>
      </c>
      <c r="Y11" s="13" t="str">
        <f>_xlfn.CONCAT("APP INDABOX ANDROID - ",Tabella4[[#This Row],[UNI CEI EN 301549]]," ",_xlfn.XLOOKUP(Tabella4[[#This Row],[Criterio]],Tabella5[ID],Tabella5[Criterio di successo],"")," - ",Tabella4[[#This Row],[Servizio]])</f>
        <v>APP INDABOX ANDROID - 11.2.5.8.1 Dimensione dell'obiettivo (minimo) - S001 Accedi</v>
      </c>
      <c r="Z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(#AAD010)
S001 Accedi
Requisito: WCAG 2.5.8
Disabilità afflitte: Blind;Low Vision;Mobility
Impatto Utente: 2 - Serious
Descrizione: Touch target - 
Esempio di violazione individuata sull'oggetto: 
 - https://drive.google.com/file/d/1MhJPH9Vg8MXuazsMdsQsob8Jy-l-XuIz/view?usp=drive_link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11" s="13"/>
      <c r="AB11" s="13"/>
      <c r="AC11" s="13"/>
      <c r="AD11" s="13"/>
      <c r="AE11" s="13" t="e">
        <f>_xlfn.XLOOKUP(Tabella4[[#This Row],[ID Silk]],outTable[ID Silk],outTable[Numero ticket  ],,0,1)</f>
        <v>#N/A</v>
      </c>
      <c r="AF11" s="13"/>
      <c r="AG11" s="13"/>
      <c r="AH11" s="13" t="e">
        <f>Tabella4[[#This Row],[Caricato su Silk]]&amp;Tabella4[[#This Row],[HC_01]]</f>
        <v>#N/A</v>
      </c>
      <c r="AI11" s="13" t="e">
        <f>Tabella4[[#This Row],[HC_ID]]&amp;": "&amp;Tabella4[[#This Row],[Descrizione]]</f>
        <v>#N/A</v>
      </c>
      <c r="AJ11" s="13" t="e">
        <f>Tabella4[[#This Row],[HC_ID]]&amp;": - "&amp;Tabella4[[#This Row],[Detail]]&amp;" con selettore: "&amp;Tabella4[[#This Row],[Rejected Element]]</f>
        <v>#N/A</v>
      </c>
      <c r="AK11" s="13" t="e">
        <f>Tabella4[[#This Row],[HC_ID]]&amp;": "&amp;Tabella4[[#This Row],[Share URL]]</f>
        <v>#N/A</v>
      </c>
      <c r="AL11" s="13" t="e">
        <f>Tabella4[[#This Row],[HC_ID]]&amp;": "&amp;Tabella4[[#This Row],[Soluzione note aggiuntive]]</f>
        <v>#N/A</v>
      </c>
      <c r="AM11" s="13"/>
    </row>
    <row r="12" spans="1:39" ht="15" hidden="1" x14ac:dyDescent="0.3">
      <c r="A12" s="41" t="str">
        <f>Tabella4[[#This Row],[UNI CEI EN 301549]]&amp;Tabella4[[#This Row],[Servizio]]</f>
        <v>11.2.5.8.1S001 Accedi</v>
      </c>
      <c r="B12" s="42" t="str">
        <f>Tabella4[[#This Row],[IssueID]]&amp;Tabella4[[#This Row],[Servizio]]</f>
        <v>S001 Accedi</v>
      </c>
      <c r="C12" s="41" t="s">
        <v>408</v>
      </c>
      <c r="D12" s="41" t="str">
        <f>"(#"&amp;Tabella4[[#This Row],['#ID]]&amp;")"</f>
        <v>(#AAD011)</v>
      </c>
      <c r="E12" s="13" t="s">
        <v>50</v>
      </c>
      <c r="F12" s="13" t="s">
        <v>10</v>
      </c>
      <c r="G12" s="43" t="s">
        <v>56</v>
      </c>
      <c r="H12" s="13" t="s">
        <v>3283</v>
      </c>
      <c r="I12" s="13" t="s">
        <v>63</v>
      </c>
      <c r="J12" s="13" t="s">
        <v>1736</v>
      </c>
      <c r="K12" t="s">
        <v>52</v>
      </c>
      <c r="L12" s="13"/>
      <c r="M12" t="s">
        <v>1085</v>
      </c>
      <c r="N12" s="13" t="s">
        <v>1686</v>
      </c>
      <c r="O12" t="s">
        <v>1583</v>
      </c>
      <c r="P12" s="13" t="s">
        <v>1626</v>
      </c>
      <c r="Q12" s="13" t="s">
        <v>1670</v>
      </c>
      <c r="R12" s="13"/>
      <c r="S12" s="13" t="s">
        <v>1739</v>
      </c>
      <c r="T12" s="13" t="s">
        <v>1741</v>
      </c>
      <c r="U12" s="13">
        <f>COUNTIFS(Tabella4[Rejected Element],Tabella4[[#This Row],[Rejected Element]])</f>
        <v>14</v>
      </c>
      <c r="V12" s="13" t="s">
        <v>1719</v>
      </c>
      <c r="W12" s="13"/>
      <c r="X12" s="13" t="str">
        <f>Tabella4[[#This Row],[User Impact]]</f>
        <v>2 - Serious</v>
      </c>
      <c r="Y12" s="13" t="str">
        <f>_xlfn.CONCAT("APP INDABOX ANDROID - ",Tabella4[[#This Row],[UNI CEI EN 301549]]," ",_xlfn.XLOOKUP(Tabella4[[#This Row],[Criterio]],Tabella5[ID],Tabella5[Criterio di successo],"")," - ",Tabella4[[#This Row],[Servizio]])</f>
        <v>APP INDABOX ANDROID - 11.2.5.8.1 Dimensione dell'obiettivo (minimo) - S001 Accedi</v>
      </c>
      <c r="Z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(#AAD011)
S001 Accedi
Requisito: WCAG 2.5.8
Disabilità afflitte: Blind;Low Vision;Mobility
Impatto Utente: 2 - Serious
Descrizione: Touch target - 
Esempio di violazione individuata sull'oggetto: 
 - https://drive.google.com/file/d/1MhJPH9Vg8MXuazsMdsQsob8Jy-l-XuIz/view?usp=drive_link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12" s="13"/>
      <c r="AB12" s="13"/>
      <c r="AC12" s="13"/>
      <c r="AD12" s="13"/>
      <c r="AE12" s="13" t="e">
        <f>_xlfn.XLOOKUP(Tabella4[[#This Row],[ID Silk]],outTable[ID Silk],outTable[Numero ticket  ],,0,1)</f>
        <v>#N/A</v>
      </c>
      <c r="AF12" s="13"/>
      <c r="AG12" s="13"/>
      <c r="AH12" s="13" t="e">
        <f>Tabella4[[#This Row],[Caricato su Silk]]&amp;Tabella4[[#This Row],[HC_01]]</f>
        <v>#N/A</v>
      </c>
      <c r="AI12" s="13" t="e">
        <f>Tabella4[[#This Row],[HC_ID]]&amp;": "&amp;Tabella4[[#This Row],[Descrizione]]</f>
        <v>#N/A</v>
      </c>
      <c r="AJ12" s="13" t="e">
        <f>Tabella4[[#This Row],[HC_ID]]&amp;": - "&amp;Tabella4[[#This Row],[Detail]]&amp;" con selettore: "&amp;Tabella4[[#This Row],[Rejected Element]]</f>
        <v>#N/A</v>
      </c>
      <c r="AK12" s="13" t="e">
        <f>Tabella4[[#This Row],[HC_ID]]&amp;": "&amp;Tabella4[[#This Row],[Share URL]]</f>
        <v>#N/A</v>
      </c>
      <c r="AL12" s="13" t="e">
        <f>Tabella4[[#This Row],[HC_ID]]&amp;": "&amp;Tabella4[[#This Row],[Soluzione note aggiuntive]]</f>
        <v>#N/A</v>
      </c>
      <c r="AM12" s="13"/>
    </row>
    <row r="13" spans="1:39" ht="15" hidden="1" x14ac:dyDescent="0.3">
      <c r="A13" s="41" t="str">
        <f>Tabella4[[#This Row],[UNI CEI EN 301549]]&amp;Tabella4[[#This Row],[Servizio]]</f>
        <v>11.2.5.8.1S001 Accedi</v>
      </c>
      <c r="B13" s="42" t="str">
        <f>Tabella4[[#This Row],[IssueID]]&amp;Tabella4[[#This Row],[Servizio]]</f>
        <v>S001 Accedi</v>
      </c>
      <c r="C13" s="41" t="s">
        <v>409</v>
      </c>
      <c r="D13" s="41" t="str">
        <f>"(#"&amp;Tabella4[[#This Row],['#ID]]&amp;")"</f>
        <v>(#AAD012)</v>
      </c>
      <c r="E13" s="13" t="s">
        <v>50</v>
      </c>
      <c r="F13" s="13" t="s">
        <v>10</v>
      </c>
      <c r="G13" s="43" t="s">
        <v>56</v>
      </c>
      <c r="H13" s="13" t="s">
        <v>3283</v>
      </c>
      <c r="I13" s="13" t="s">
        <v>63</v>
      </c>
      <c r="J13" s="13" t="s">
        <v>1736</v>
      </c>
      <c r="K13" t="s">
        <v>52</v>
      </c>
      <c r="L13" s="13"/>
      <c r="M13" t="s">
        <v>1086</v>
      </c>
      <c r="N13" s="13" t="s">
        <v>1686</v>
      </c>
      <c r="O13" t="s">
        <v>1583</v>
      </c>
      <c r="P13" s="13" t="s">
        <v>1626</v>
      </c>
      <c r="Q13" s="13" t="s">
        <v>1670</v>
      </c>
      <c r="R13" s="13"/>
      <c r="S13" s="13" t="s">
        <v>1739</v>
      </c>
      <c r="T13" s="13" t="s">
        <v>1741</v>
      </c>
      <c r="U13" s="13">
        <f>COUNTIFS(Tabella4[Rejected Element],Tabella4[[#This Row],[Rejected Element]])</f>
        <v>14</v>
      </c>
      <c r="V13" s="13" t="s">
        <v>1719</v>
      </c>
      <c r="W13" s="13"/>
      <c r="X13" s="13" t="str">
        <f>Tabella4[[#This Row],[User Impact]]</f>
        <v>2 - Serious</v>
      </c>
      <c r="Y13" s="13" t="str">
        <f>_xlfn.CONCAT("APP INDABOX ANDROID - ",Tabella4[[#This Row],[UNI CEI EN 301549]]," ",_xlfn.XLOOKUP(Tabella4[[#This Row],[Criterio]],Tabella5[ID],Tabella5[Criterio di successo],"")," - ",Tabella4[[#This Row],[Servizio]])</f>
        <v>APP INDABOX ANDROID - 11.2.5.8.1 Dimensione dell'obiettivo (minimo) - S001 Accedi</v>
      </c>
      <c r="Z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(#AAD012)
S001 Accedi
Requisito: WCAG 2.5.8
Disabilità afflitte: Blind;Low Vision;Mobility
Impatto Utente: 2 - Serious
Descrizione: Touch target - 
Esempio di violazione individuata sull'oggetto: 
 - https://drive.google.com/file/d/1MhJPH9Vg8MXuazsMdsQsob8Jy-l-XuIz/view?usp=drive_link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13" s="13"/>
      <c r="AB13" s="13"/>
      <c r="AC13" s="13"/>
      <c r="AD13" s="13"/>
      <c r="AE13" s="13" t="e">
        <f>_xlfn.XLOOKUP(Tabella4[[#This Row],[ID Silk]],outTable[ID Silk],outTable[Numero ticket  ],,0,1)</f>
        <v>#N/A</v>
      </c>
      <c r="AF13" s="13"/>
      <c r="AG13" s="13"/>
      <c r="AH13" s="13" t="e">
        <f>Tabella4[[#This Row],[Caricato su Silk]]&amp;Tabella4[[#This Row],[HC_01]]</f>
        <v>#N/A</v>
      </c>
      <c r="AI13" s="13" t="e">
        <f>Tabella4[[#This Row],[HC_ID]]&amp;": "&amp;Tabella4[[#This Row],[Descrizione]]</f>
        <v>#N/A</v>
      </c>
      <c r="AJ13" s="13" t="e">
        <f>Tabella4[[#This Row],[HC_ID]]&amp;": - "&amp;Tabella4[[#This Row],[Detail]]&amp;" con selettore: "&amp;Tabella4[[#This Row],[Rejected Element]]</f>
        <v>#N/A</v>
      </c>
      <c r="AK13" s="13" t="e">
        <f>Tabella4[[#This Row],[HC_ID]]&amp;": "&amp;Tabella4[[#This Row],[Share URL]]</f>
        <v>#N/A</v>
      </c>
      <c r="AL13" s="13" t="e">
        <f>Tabella4[[#This Row],[HC_ID]]&amp;": "&amp;Tabella4[[#This Row],[Soluzione note aggiuntive]]</f>
        <v>#N/A</v>
      </c>
      <c r="AM13" s="13"/>
    </row>
    <row r="14" spans="1:39" ht="15" hidden="1" x14ac:dyDescent="0.3">
      <c r="A14" s="41" t="str">
        <f>Tabella4[[#This Row],[UNI CEI EN 301549]]&amp;Tabella4[[#This Row],[Servizio]]</f>
        <v>11.2.5.8.1S001 Accedi</v>
      </c>
      <c r="B14" s="42" t="str">
        <f>Tabella4[[#This Row],[IssueID]]&amp;Tabella4[[#This Row],[Servizio]]</f>
        <v>S001 Accedi</v>
      </c>
      <c r="C14" s="41" t="s">
        <v>410</v>
      </c>
      <c r="D14" s="41" t="str">
        <f>"(#"&amp;Tabella4[[#This Row],['#ID]]&amp;")"</f>
        <v>(#AAD013)</v>
      </c>
      <c r="E14" s="13" t="s">
        <v>50</v>
      </c>
      <c r="F14" s="13" t="s">
        <v>10</v>
      </c>
      <c r="G14" s="43" t="s">
        <v>56</v>
      </c>
      <c r="H14" s="13" t="s">
        <v>3283</v>
      </c>
      <c r="I14" s="13" t="s">
        <v>63</v>
      </c>
      <c r="J14" s="13" t="s">
        <v>1736</v>
      </c>
      <c r="K14" t="s">
        <v>52</v>
      </c>
      <c r="L14" s="13"/>
      <c r="M14" t="s">
        <v>1088</v>
      </c>
      <c r="N14" s="13" t="s">
        <v>1686</v>
      </c>
      <c r="O14" t="s">
        <v>1583</v>
      </c>
      <c r="P14" s="13" t="s">
        <v>1626</v>
      </c>
      <c r="Q14" s="13" t="s">
        <v>1670</v>
      </c>
      <c r="R14" s="13"/>
      <c r="S14" s="13" t="s">
        <v>1739</v>
      </c>
      <c r="T14" s="13" t="s">
        <v>1741</v>
      </c>
      <c r="U14" s="13">
        <f>COUNTIFS(Tabella4[Rejected Element],Tabella4[[#This Row],[Rejected Element]])</f>
        <v>1</v>
      </c>
      <c r="V14" s="13" t="s">
        <v>1719</v>
      </c>
      <c r="W14" s="13"/>
      <c r="X14" s="13" t="str">
        <f>Tabella4[[#This Row],[User Impact]]</f>
        <v>2 - Serious</v>
      </c>
      <c r="Y14" s="13" t="str">
        <f>_xlfn.CONCAT("APP INDABOX ANDROID - ",Tabella4[[#This Row],[UNI CEI EN 301549]]," ",_xlfn.XLOOKUP(Tabella4[[#This Row],[Criterio]],Tabella5[ID],Tabella5[Criterio di successo],"")," - ",Tabella4[[#This Row],[Servizio]])</f>
        <v>APP INDABOX ANDROID - 11.2.5.8.1 Dimensione dell'obiettivo (minimo) - S001 Accedi</v>
      </c>
      <c r="Z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(#AAD013)
S001 Accedi
Requisito: WCAG 2.5.8
Disabilità afflitte: Blind;Low Vision;Mobility
Impatto Utente: 2 - Serious
Descrizione: Touch target - 
Esempio di violazione individuata sull'oggetto: 
 - https://drive.google.com/file/d/1MhJPH9Vg8MXuazsMdsQsob8Jy-l-XuIz/view?usp=drive_link con selettore: 
[822,225][918,277]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14" s="13"/>
      <c r="AB14" s="13"/>
      <c r="AC14" s="13"/>
      <c r="AD14" s="13"/>
      <c r="AE14" s="13" t="e">
        <f>_xlfn.XLOOKUP(Tabella4[[#This Row],[ID Silk]],outTable[ID Silk],outTable[Numero ticket  ],,0,1)</f>
        <v>#N/A</v>
      </c>
      <c r="AF14" s="13"/>
      <c r="AG14" s="13"/>
      <c r="AH14" s="13" t="e">
        <f>Tabella4[[#This Row],[Caricato su Silk]]&amp;Tabella4[[#This Row],[HC_01]]</f>
        <v>#N/A</v>
      </c>
      <c r="AI14" s="13" t="e">
        <f>Tabella4[[#This Row],[HC_ID]]&amp;": "&amp;Tabella4[[#This Row],[Descrizione]]</f>
        <v>#N/A</v>
      </c>
      <c r="AJ14" s="13" t="e">
        <f>Tabella4[[#This Row],[HC_ID]]&amp;": - "&amp;Tabella4[[#This Row],[Detail]]&amp;" con selettore: "&amp;Tabella4[[#This Row],[Rejected Element]]</f>
        <v>#N/A</v>
      </c>
      <c r="AK14" s="13" t="e">
        <f>Tabella4[[#This Row],[HC_ID]]&amp;": "&amp;Tabella4[[#This Row],[Share URL]]</f>
        <v>#N/A</v>
      </c>
      <c r="AL14" s="13" t="e">
        <f>Tabella4[[#This Row],[HC_ID]]&amp;": "&amp;Tabella4[[#This Row],[Soluzione note aggiuntive]]</f>
        <v>#N/A</v>
      </c>
      <c r="AM14" s="13"/>
    </row>
    <row r="15" spans="1:39" ht="15" hidden="1" x14ac:dyDescent="0.3">
      <c r="A15" s="41" t="str">
        <f>Tabella4[[#This Row],[UNI CEI EN 301549]]&amp;Tabella4[[#This Row],[Servizio]]</f>
        <v>11.1.4.3.1S001 Accedi</v>
      </c>
      <c r="B15" s="42" t="str">
        <f>Tabella4[[#This Row],[IssueID]]&amp;Tabella4[[#This Row],[Servizio]]</f>
        <v>S001 Accedi</v>
      </c>
      <c r="C15" s="41" t="s">
        <v>411</v>
      </c>
      <c r="D15" s="41" t="str">
        <f>"(#"&amp;Tabella4[[#This Row],['#ID]]&amp;")"</f>
        <v>(#AAD014)</v>
      </c>
      <c r="E15" s="13" t="s">
        <v>50</v>
      </c>
      <c r="F15" s="13" t="s">
        <v>10</v>
      </c>
      <c r="G15" s="43" t="s">
        <v>195</v>
      </c>
      <c r="H15" s="13" t="s">
        <v>3282</v>
      </c>
      <c r="I15" s="13" t="s">
        <v>63</v>
      </c>
      <c r="J15" s="13" t="s">
        <v>1735</v>
      </c>
      <c r="K15" t="s">
        <v>53</v>
      </c>
      <c r="L15" s="13"/>
      <c r="M15" t="s">
        <v>1089</v>
      </c>
      <c r="N15" s="13" t="s">
        <v>1687</v>
      </c>
      <c r="O15" t="s">
        <v>1584</v>
      </c>
      <c r="P15" s="13" t="s">
        <v>1627</v>
      </c>
      <c r="Q15" s="13" t="s">
        <v>1670</v>
      </c>
      <c r="R15" s="13"/>
      <c r="S15" s="13" t="s">
        <v>1738</v>
      </c>
      <c r="T15" s="13" t="s">
        <v>1740</v>
      </c>
      <c r="U15" s="13">
        <f>COUNTIFS(Tabella4[Rejected Element],Tabella4[[#This Row],[Rejected Element]])</f>
        <v>1</v>
      </c>
      <c r="V15" s="13" t="s">
        <v>1719</v>
      </c>
      <c r="W15" s="13"/>
      <c r="X15" s="13" t="str">
        <f>Tabella4[[#This Row],[User Impact]]</f>
        <v>2 - Serious</v>
      </c>
      <c r="Y15" s="13" t="str">
        <f>_xlfn.CONCAT("APP INDABOX ANDROID - ",Tabella4[[#This Row],[UNI CEI EN 301549]]," ",_xlfn.XLOOKUP(Tabella4[[#This Row],[Criterio]],Tabella5[ID],Tabella5[Criterio di successo],"")," - ",Tabella4[[#This Row],[Servizio]])</f>
        <v>APP INDABOX ANDROID - 11.1.4.3.1 Contrasto (minimo) - S001 Accedi</v>
      </c>
      <c r="Z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(#AAD014)
S001 Accedi
Requisito: WCAG 1.4.3
Disabilità afflitte: Colorblindness;Low Vision
Impatto Utente: 2 - Serious
Descrizione: Contrasto del testo - 
Esempio di violazione individuata sull'oggetto: 
 - https://drive.google.com/file/d/1b3yG_Slc4Z8KE_PMwmczXyuudv_rPLY7/view?usp=drive_link con selettore: 
[19,544][1061,810]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15" s="13"/>
      <c r="AB15" s="13"/>
      <c r="AC15" s="13"/>
      <c r="AD15" s="13"/>
      <c r="AE15" s="13">
        <f>_xlfn.XLOOKUP(Tabella4[[#This Row],[ID Silk]],outTable[ID Silk],outTable[Numero ticket  ],,0,1)</f>
        <v>0</v>
      </c>
      <c r="AF15" s="13"/>
      <c r="AG15" s="13"/>
      <c r="AH15" s="13" t="str">
        <f>Tabella4[[#This Row],[Caricato su Silk]]&amp;Tabella4[[#This Row],[HC_01]]</f>
        <v>0</v>
      </c>
      <c r="AI15" s="13" t="str">
        <f>Tabella4[[#This Row],[HC_ID]]&amp;": "&amp;Tabella4[[#This Row],[Descrizione]]</f>
        <v xml:space="preserve">0: </v>
      </c>
      <c r="AJ15" s="13" t="str">
        <f>Tabella4[[#This Row],[HC_ID]]&amp;": - "&amp;Tabella4[[#This Row],[Detail]]&amp;" con selettore: "&amp;Tabella4[[#This Row],[Rejected Element]]</f>
        <v>0: - https://drive.google.com/file/d/1b3yG_Slc4Z8KE_PMwmczXyuudv_rPLY7/view?usp=drive_link con selettore: [19,544][1061,810]</v>
      </c>
      <c r="AK15" s="13" t="str">
        <f>Tabella4[[#This Row],[HC_ID]]&amp;": "&amp;Tabella4[[#This Row],[Share URL]]</f>
        <v xml:space="preserve">0: </v>
      </c>
      <c r="AL15" s="13" t="str">
        <f>Tabella4[[#This Row],[HC_ID]]&amp;": "&amp;Tabella4[[#This Row],[Soluzione note aggiuntive]]</f>
        <v>0: Usa colori con un contrasto minimo di 4.5:1 per il testo normale e 3:1 per il testo grande. Controlla con strumenti come WebAIM o il contrast checker di Material Design.</v>
      </c>
      <c r="AM15" s="13"/>
    </row>
    <row r="16" spans="1:39" ht="15" hidden="1" x14ac:dyDescent="0.3">
      <c r="A16" s="41" t="str">
        <f>Tabella4[[#This Row],[UNI CEI EN 301549]]&amp;Tabella4[[#This Row],[Servizio]]</f>
        <v>11.1.4.3.1S001 Accedi</v>
      </c>
      <c r="B16" s="42" t="str">
        <f>Tabella4[[#This Row],[IssueID]]&amp;Tabella4[[#This Row],[Servizio]]</f>
        <v>S001 Accedi</v>
      </c>
      <c r="C16" s="41" t="s">
        <v>412</v>
      </c>
      <c r="D16" s="41" t="str">
        <f>"(#"&amp;Tabella4[[#This Row],['#ID]]&amp;")"</f>
        <v>(#AAD015)</v>
      </c>
      <c r="E16" s="13" t="s">
        <v>50</v>
      </c>
      <c r="F16" s="13" t="s">
        <v>10</v>
      </c>
      <c r="G16" s="43" t="s">
        <v>195</v>
      </c>
      <c r="H16" s="13" t="s">
        <v>3282</v>
      </c>
      <c r="I16" s="13" t="s">
        <v>63</v>
      </c>
      <c r="J16" s="13" t="s">
        <v>1735</v>
      </c>
      <c r="K16" t="s">
        <v>53</v>
      </c>
      <c r="L16" s="13"/>
      <c r="M16" t="s">
        <v>1090</v>
      </c>
      <c r="N16" s="13" t="s">
        <v>1687</v>
      </c>
      <c r="O16" t="s">
        <v>1584</v>
      </c>
      <c r="P16" s="13" t="s">
        <v>1627</v>
      </c>
      <c r="Q16" s="13" t="s">
        <v>1670</v>
      </c>
      <c r="R16" s="13"/>
      <c r="S16" s="13" t="s">
        <v>1738</v>
      </c>
      <c r="T16" s="13" t="s">
        <v>1740</v>
      </c>
      <c r="U16" s="13">
        <f>COUNTIFS(Tabella4[Rejected Element],Tabella4[[#This Row],[Rejected Element]])</f>
        <v>1</v>
      </c>
      <c r="V16" s="13" t="s">
        <v>1719</v>
      </c>
      <c r="W16" s="13"/>
      <c r="X16" s="13" t="str">
        <f>Tabella4[[#This Row],[User Impact]]</f>
        <v>2 - Serious</v>
      </c>
      <c r="Y16" s="13" t="str">
        <f>_xlfn.CONCAT("APP INDABOX ANDROID - ",Tabella4[[#This Row],[UNI CEI EN 301549]]," ",_xlfn.XLOOKUP(Tabella4[[#This Row],[Criterio]],Tabella5[ID],Tabella5[Criterio di successo],"")," - ",Tabella4[[#This Row],[Servizio]])</f>
        <v>APP INDABOX ANDROID - 11.1.4.3.1 Contrasto (minimo) - S001 Accedi</v>
      </c>
      <c r="Z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(#AAD015)
S001 Accedi
Requisito: WCAG 1.4.3
Disabilità afflitte: Colorblindness;Low Vision
Impatto Utente: 2 - Serious
Descrizione: Contrasto del testo - 
Esempio di violazione individuata sull'oggetto: 
 - https://drive.google.com/file/d/1b3yG_Slc4Z8KE_PMwmczXyuudv_rPLY7/view?usp=drive_link con selettore: 
[19,1160][1061,1756]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16" s="13"/>
      <c r="AB16" s="13"/>
      <c r="AC16" s="13"/>
      <c r="AD16" s="13"/>
      <c r="AE16" s="13">
        <f>_xlfn.XLOOKUP(Tabella4[[#This Row],[ID Silk]],outTable[ID Silk],outTable[Numero ticket  ],,0,1)</f>
        <v>0</v>
      </c>
      <c r="AF16" s="13"/>
      <c r="AG16" s="13"/>
      <c r="AH16" s="13" t="str">
        <f>Tabella4[[#This Row],[Caricato su Silk]]&amp;Tabella4[[#This Row],[HC_01]]</f>
        <v>0</v>
      </c>
      <c r="AI16" s="13" t="str">
        <f>Tabella4[[#This Row],[HC_ID]]&amp;": "&amp;Tabella4[[#This Row],[Descrizione]]</f>
        <v xml:space="preserve">0: </v>
      </c>
      <c r="AJ16" s="13" t="str">
        <f>Tabella4[[#This Row],[HC_ID]]&amp;": - "&amp;Tabella4[[#This Row],[Detail]]&amp;" con selettore: "&amp;Tabella4[[#This Row],[Rejected Element]]</f>
        <v>0: - https://drive.google.com/file/d/1b3yG_Slc4Z8KE_PMwmczXyuudv_rPLY7/view?usp=drive_link con selettore: [19,1160][1061,1756]</v>
      </c>
      <c r="AK16" s="13" t="str">
        <f>Tabella4[[#This Row],[HC_ID]]&amp;": "&amp;Tabella4[[#This Row],[Share URL]]</f>
        <v xml:space="preserve">0: </v>
      </c>
      <c r="AL16" s="13" t="str">
        <f>Tabella4[[#This Row],[HC_ID]]&amp;": "&amp;Tabella4[[#This Row],[Soluzione note aggiuntive]]</f>
        <v>0: Usa colori con un contrasto minimo di 4.5:1 per il testo normale e 3:1 per il testo grande. Controlla con strumenti come WebAIM o il contrast checker di Material Design.</v>
      </c>
      <c r="AM16" s="13"/>
    </row>
    <row r="17" spans="1:39" ht="15" hidden="1" x14ac:dyDescent="0.3">
      <c r="A17" s="41" t="str">
        <f>Tabella4[[#This Row],[UNI CEI EN 301549]]&amp;Tabella4[[#This Row],[Servizio]]</f>
        <v>11.1.4.3.1S001 Accedi</v>
      </c>
      <c r="B17" s="42" t="str">
        <f>Tabella4[[#This Row],[IssueID]]&amp;Tabella4[[#This Row],[Servizio]]</f>
        <v>S001 Accedi</v>
      </c>
      <c r="C17" s="41" t="s">
        <v>413</v>
      </c>
      <c r="D17" s="41" t="str">
        <f>"(#"&amp;Tabella4[[#This Row],['#ID]]&amp;")"</f>
        <v>(#AAD016)</v>
      </c>
      <c r="E17" s="13" t="s">
        <v>50</v>
      </c>
      <c r="F17" s="13" t="s">
        <v>10</v>
      </c>
      <c r="G17" s="43" t="s">
        <v>195</v>
      </c>
      <c r="H17" s="13" t="s">
        <v>3282</v>
      </c>
      <c r="I17" s="13" t="s">
        <v>63</v>
      </c>
      <c r="J17" s="13" t="s">
        <v>1735</v>
      </c>
      <c r="K17" t="s">
        <v>53</v>
      </c>
      <c r="L17" s="13"/>
      <c r="M17" t="s">
        <v>1091</v>
      </c>
      <c r="N17" s="13" t="s">
        <v>1687</v>
      </c>
      <c r="O17" t="s">
        <v>1584</v>
      </c>
      <c r="P17" s="13" t="s">
        <v>1627</v>
      </c>
      <c r="Q17" s="13" t="s">
        <v>1670</v>
      </c>
      <c r="R17" s="13"/>
      <c r="S17" s="13" t="s">
        <v>1738</v>
      </c>
      <c r="T17" s="13" t="s">
        <v>1740</v>
      </c>
      <c r="U17" s="13">
        <f>COUNTIFS(Tabella4[Rejected Element],Tabella4[[#This Row],[Rejected Element]])</f>
        <v>1</v>
      </c>
      <c r="V17" s="13" t="s">
        <v>1719</v>
      </c>
      <c r="W17" s="13"/>
      <c r="X17" s="13" t="str">
        <f>Tabella4[[#This Row],[User Impact]]</f>
        <v>2 - Serious</v>
      </c>
      <c r="Y17" s="13" t="str">
        <f>_xlfn.CONCAT("APP INDABOX ANDROID - ",Tabella4[[#This Row],[UNI CEI EN 301549]]," ",_xlfn.XLOOKUP(Tabella4[[#This Row],[Criterio]],Tabella5[ID],Tabella5[Criterio di successo],"")," - ",Tabella4[[#This Row],[Servizio]])</f>
        <v>APP INDABOX ANDROID - 11.1.4.3.1 Contrasto (minimo) - S001 Accedi</v>
      </c>
      <c r="Z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(#AAD016)
S001 Accedi
Requisito: WCAG 1.4.3
Disabilità afflitte: Colorblindness;Low Vision
Impatto Utente: 2 - Serious
Descrizione: Contrasto del testo - 
Esempio di violazione individuata sull'oggetto: 
 - https://drive.google.com/file/d/1b3yG_Slc4Z8KE_PMwmczXyuudv_rPLY7/view?usp=drive_link con selettore: 
[19,2015][1003,2276]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17" s="13"/>
      <c r="AB17" s="13"/>
      <c r="AC17" s="13"/>
      <c r="AD17" s="13"/>
      <c r="AE17" s="13">
        <f>_xlfn.XLOOKUP(Tabella4[[#This Row],[ID Silk]],outTable[ID Silk],outTable[Numero ticket  ],,0,1)</f>
        <v>0</v>
      </c>
      <c r="AF17" s="13"/>
      <c r="AG17" s="13"/>
      <c r="AH17" s="13" t="str">
        <f>Tabella4[[#This Row],[Caricato su Silk]]&amp;Tabella4[[#This Row],[HC_01]]</f>
        <v>0</v>
      </c>
      <c r="AI17" s="13" t="str">
        <f>Tabella4[[#This Row],[HC_ID]]&amp;": "&amp;Tabella4[[#This Row],[Descrizione]]</f>
        <v xml:space="preserve">0: </v>
      </c>
      <c r="AJ17" s="13" t="str">
        <f>Tabella4[[#This Row],[HC_ID]]&amp;": - "&amp;Tabella4[[#This Row],[Detail]]&amp;" con selettore: "&amp;Tabella4[[#This Row],[Rejected Element]]</f>
        <v>0: - https://drive.google.com/file/d/1b3yG_Slc4Z8KE_PMwmczXyuudv_rPLY7/view?usp=drive_link con selettore: [19,2015][1003,2276]</v>
      </c>
      <c r="AK17" s="13" t="str">
        <f>Tabella4[[#This Row],[HC_ID]]&amp;": "&amp;Tabella4[[#This Row],[Share URL]]</f>
        <v xml:space="preserve">0: </v>
      </c>
      <c r="AL17" s="13" t="str">
        <f>Tabella4[[#This Row],[HC_ID]]&amp;": "&amp;Tabella4[[#This Row],[Soluzione note aggiuntive]]</f>
        <v>0: Usa colori con un contrasto minimo di 4.5:1 per il testo normale e 3:1 per il testo grande. Controlla con strumenti come WebAIM o il contrast checker di Material Design.</v>
      </c>
      <c r="AM17" s="13"/>
    </row>
    <row r="18" spans="1:39" ht="15" hidden="1" x14ac:dyDescent="0.3">
      <c r="A18" s="41" t="str">
        <f>Tabella4[[#This Row],[UNI CEI EN 301549]]&amp;Tabella4[[#This Row],[Servizio]]</f>
        <v>11.2.5.8.1S001 Accedi</v>
      </c>
      <c r="B18" s="42" t="str">
        <f>Tabella4[[#This Row],[IssueID]]&amp;Tabella4[[#This Row],[Servizio]]</f>
        <v>S001 Accedi</v>
      </c>
      <c r="C18" s="41" t="s">
        <v>414</v>
      </c>
      <c r="D18" s="41" t="str">
        <f>"(#"&amp;Tabella4[[#This Row],['#ID]]&amp;")"</f>
        <v>(#AAD017)</v>
      </c>
      <c r="E18" s="13" t="s">
        <v>50</v>
      </c>
      <c r="F18" s="13" t="s">
        <v>10</v>
      </c>
      <c r="G18" s="43" t="s">
        <v>56</v>
      </c>
      <c r="H18" s="13" t="s">
        <v>3283</v>
      </c>
      <c r="I18" s="13" t="s">
        <v>63</v>
      </c>
      <c r="J18" s="13" t="s">
        <v>1736</v>
      </c>
      <c r="K18" t="s">
        <v>52</v>
      </c>
      <c r="L18" s="13"/>
      <c r="M18" t="s">
        <v>1082</v>
      </c>
      <c r="N18" s="13" t="s">
        <v>1687</v>
      </c>
      <c r="O18" t="s">
        <v>1584</v>
      </c>
      <c r="P18" s="13" t="s">
        <v>1627</v>
      </c>
      <c r="Q18" s="13" t="s">
        <v>1670</v>
      </c>
      <c r="R18" s="13"/>
      <c r="S18" s="13" t="s">
        <v>1739</v>
      </c>
      <c r="T18" s="13" t="s">
        <v>1741</v>
      </c>
      <c r="U18" s="13">
        <f>COUNTIFS(Tabella4[Rejected Element],Tabella4[[#This Row],[Rejected Element]])</f>
        <v>15</v>
      </c>
      <c r="V18" s="13" t="s">
        <v>1719</v>
      </c>
      <c r="W18" s="13"/>
      <c r="X18" s="13" t="str">
        <f>Tabella4[[#This Row],[User Impact]]</f>
        <v>2 - Serious</v>
      </c>
      <c r="Y18" s="13" t="str">
        <f>_xlfn.CONCAT("APP INDABOX ANDROID - ",Tabella4[[#This Row],[UNI CEI EN 301549]]," ",_xlfn.XLOOKUP(Tabella4[[#This Row],[Criterio]],Tabella5[ID],Tabella5[Criterio di successo],"")," - ",Tabella4[[#This Row],[Servizio]])</f>
        <v>APP INDABOX ANDROID - 11.2.5.8.1 Dimensione dell'obiettivo (minimo) - S001 Accedi</v>
      </c>
      <c r="Z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(#AAD017)
S001 Accedi
Requisito: WCAG 2.5.8
Disabilità afflitte: Blind;Low Vision;Mobility
Impatto Utente: 2 - Serious
Descrizione: Touch target - 
Esempio di violazione individuata sull'oggetto: 
 - https://drive.google.com/file/d/1b3yG_Slc4Z8KE_PMwmczXyuudv_rPLY7/view?usp=drive_link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18" s="13"/>
      <c r="AB18" s="13"/>
      <c r="AC18" s="13"/>
      <c r="AD18" s="13"/>
      <c r="AE18" s="13" t="e">
        <f>_xlfn.XLOOKUP(Tabella4[[#This Row],[ID Silk]],outTable[ID Silk],outTable[Numero ticket  ],,0,1)</f>
        <v>#N/A</v>
      </c>
      <c r="AF18" s="13"/>
      <c r="AG18" s="13"/>
      <c r="AH18" s="13" t="e">
        <f>Tabella4[[#This Row],[Caricato su Silk]]&amp;Tabella4[[#This Row],[HC_01]]</f>
        <v>#N/A</v>
      </c>
      <c r="AI18" s="13" t="e">
        <f>Tabella4[[#This Row],[HC_ID]]&amp;": "&amp;Tabella4[[#This Row],[Descrizione]]</f>
        <v>#N/A</v>
      </c>
      <c r="AJ18" s="13" t="e">
        <f>Tabella4[[#This Row],[HC_ID]]&amp;": - "&amp;Tabella4[[#This Row],[Detail]]&amp;" con selettore: "&amp;Tabella4[[#This Row],[Rejected Element]]</f>
        <v>#N/A</v>
      </c>
      <c r="AK18" s="13" t="e">
        <f>Tabella4[[#This Row],[HC_ID]]&amp;": "&amp;Tabella4[[#This Row],[Share URL]]</f>
        <v>#N/A</v>
      </c>
      <c r="AL18" s="13" t="e">
        <f>Tabella4[[#This Row],[HC_ID]]&amp;": "&amp;Tabella4[[#This Row],[Soluzione note aggiuntive]]</f>
        <v>#N/A</v>
      </c>
      <c r="AM18" s="13"/>
    </row>
    <row r="19" spans="1:39" ht="15" hidden="1" x14ac:dyDescent="0.3">
      <c r="A19" s="41" t="str">
        <f>Tabella4[[#This Row],[UNI CEI EN 301549]]&amp;Tabella4[[#This Row],[Servizio]]</f>
        <v>11.2.5.8.1S001 Accedi</v>
      </c>
      <c r="B19" s="42" t="str">
        <f>Tabella4[[#This Row],[IssueID]]&amp;Tabella4[[#This Row],[Servizio]]</f>
        <v>S001 Accedi</v>
      </c>
      <c r="C19" s="41" t="s">
        <v>415</v>
      </c>
      <c r="D19" s="41" t="str">
        <f>"(#"&amp;Tabella4[[#This Row],['#ID]]&amp;")"</f>
        <v>(#AAD018)</v>
      </c>
      <c r="E19" s="13" t="s">
        <v>50</v>
      </c>
      <c r="F19" s="13" t="s">
        <v>10</v>
      </c>
      <c r="G19" s="43" t="s">
        <v>56</v>
      </c>
      <c r="H19" s="13" t="s">
        <v>3283</v>
      </c>
      <c r="I19" s="13" t="s">
        <v>63</v>
      </c>
      <c r="J19" s="13" t="s">
        <v>1736</v>
      </c>
      <c r="K19" t="s">
        <v>52</v>
      </c>
      <c r="L19" s="13"/>
      <c r="M19" t="s">
        <v>1083</v>
      </c>
      <c r="N19" s="13" t="s">
        <v>1687</v>
      </c>
      <c r="O19" t="s">
        <v>1584</v>
      </c>
      <c r="P19" s="13" t="s">
        <v>1627</v>
      </c>
      <c r="Q19" s="13" t="s">
        <v>1670</v>
      </c>
      <c r="R19" s="13"/>
      <c r="S19" s="13" t="s">
        <v>1739</v>
      </c>
      <c r="T19" s="13" t="s">
        <v>1741</v>
      </c>
      <c r="U19" s="13">
        <f>COUNTIFS(Tabella4[Rejected Element],Tabella4[[#This Row],[Rejected Element]])</f>
        <v>14</v>
      </c>
      <c r="V19" s="13" t="s">
        <v>1719</v>
      </c>
      <c r="W19" s="13"/>
      <c r="X19" s="13" t="str">
        <f>Tabella4[[#This Row],[User Impact]]</f>
        <v>2 - Serious</v>
      </c>
      <c r="Y19" s="13" t="str">
        <f>_xlfn.CONCAT("APP INDABOX ANDROID - ",Tabella4[[#This Row],[UNI CEI EN 301549]]," ",_xlfn.XLOOKUP(Tabella4[[#This Row],[Criterio]],Tabella5[ID],Tabella5[Criterio di successo],"")," - ",Tabella4[[#This Row],[Servizio]])</f>
        <v>APP INDABOX ANDROID - 11.2.5.8.1 Dimensione dell'obiettivo (minimo) - S001 Accedi</v>
      </c>
      <c r="Z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(#AAD018)
S001 Accedi
Requisito: WCAG 2.5.8
Disabilità afflitte: Blind;Low Vision;Mobility
Impatto Utente: 2 - Serious
Descrizione: Touch target - 
Esempio di violazione individuata sull'oggetto: 
 - https://drive.google.com/file/d/1b3yG_Slc4Z8KE_PMwmczXyuudv_rPLY7/view?usp=drive_link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19" s="13"/>
      <c r="AB19" s="13"/>
      <c r="AC19" s="13"/>
      <c r="AD19" s="13"/>
      <c r="AE19" s="13" t="e">
        <f>_xlfn.XLOOKUP(Tabella4[[#This Row],[ID Silk]],outTable[ID Silk],outTable[Numero ticket  ],,0,1)</f>
        <v>#N/A</v>
      </c>
      <c r="AF19" s="13"/>
      <c r="AG19" s="13"/>
      <c r="AH19" s="13" t="e">
        <f>Tabella4[[#This Row],[Caricato su Silk]]&amp;Tabella4[[#This Row],[HC_01]]</f>
        <v>#N/A</v>
      </c>
      <c r="AI19" s="13" t="e">
        <f>Tabella4[[#This Row],[HC_ID]]&amp;": "&amp;Tabella4[[#This Row],[Descrizione]]</f>
        <v>#N/A</v>
      </c>
      <c r="AJ19" s="13" t="e">
        <f>Tabella4[[#This Row],[HC_ID]]&amp;": - "&amp;Tabella4[[#This Row],[Detail]]&amp;" con selettore: "&amp;Tabella4[[#This Row],[Rejected Element]]</f>
        <v>#N/A</v>
      </c>
      <c r="AK19" s="13" t="e">
        <f>Tabella4[[#This Row],[HC_ID]]&amp;": "&amp;Tabella4[[#This Row],[Share URL]]</f>
        <v>#N/A</v>
      </c>
      <c r="AL19" s="13" t="e">
        <f>Tabella4[[#This Row],[HC_ID]]&amp;": "&amp;Tabella4[[#This Row],[Soluzione note aggiuntive]]</f>
        <v>#N/A</v>
      </c>
      <c r="AM19" s="13"/>
    </row>
    <row r="20" spans="1:39" ht="15" hidden="1" x14ac:dyDescent="0.3">
      <c r="A20" s="41" t="str">
        <f>Tabella4[[#This Row],[UNI CEI EN 301549]]&amp;Tabella4[[#This Row],[Servizio]]</f>
        <v>11.2.5.8.1S001 Accedi</v>
      </c>
      <c r="B20" s="42" t="str">
        <f>Tabella4[[#This Row],[IssueID]]&amp;Tabella4[[#This Row],[Servizio]]</f>
        <v>S001 Accedi</v>
      </c>
      <c r="C20" s="41" t="s">
        <v>416</v>
      </c>
      <c r="D20" s="41" t="str">
        <f>"(#"&amp;Tabella4[[#This Row],['#ID]]&amp;")"</f>
        <v>(#AAD019)</v>
      </c>
      <c r="E20" s="13" t="s">
        <v>50</v>
      </c>
      <c r="F20" s="13" t="s">
        <v>10</v>
      </c>
      <c r="G20" s="43" t="s">
        <v>56</v>
      </c>
      <c r="H20" s="13" t="s">
        <v>3283</v>
      </c>
      <c r="I20" s="13" t="s">
        <v>63</v>
      </c>
      <c r="J20" s="13" t="s">
        <v>1736</v>
      </c>
      <c r="K20" t="s">
        <v>52</v>
      </c>
      <c r="L20" s="13"/>
      <c r="M20" t="s">
        <v>1084</v>
      </c>
      <c r="N20" s="13" t="s">
        <v>1687</v>
      </c>
      <c r="O20" t="s">
        <v>1584</v>
      </c>
      <c r="P20" s="13" t="s">
        <v>1627</v>
      </c>
      <c r="Q20" s="13" t="s">
        <v>1670</v>
      </c>
      <c r="R20" s="13"/>
      <c r="S20" s="13" t="s">
        <v>1739</v>
      </c>
      <c r="T20" s="13" t="s">
        <v>1741</v>
      </c>
      <c r="U20" s="13">
        <f>COUNTIFS(Tabella4[Rejected Element],Tabella4[[#This Row],[Rejected Element]])</f>
        <v>14</v>
      </c>
      <c r="V20" s="13" t="s">
        <v>1719</v>
      </c>
      <c r="W20" s="13"/>
      <c r="X20" s="13" t="str">
        <f>Tabella4[[#This Row],[User Impact]]</f>
        <v>2 - Serious</v>
      </c>
      <c r="Y20" s="13" t="str">
        <f>_xlfn.CONCAT("APP INDABOX ANDROID - ",Tabella4[[#This Row],[UNI CEI EN 301549]]," ",_xlfn.XLOOKUP(Tabella4[[#This Row],[Criterio]],Tabella5[ID],Tabella5[Criterio di successo],"")," - ",Tabella4[[#This Row],[Servizio]])</f>
        <v>APP INDABOX ANDROID - 11.2.5.8.1 Dimensione dell'obiettivo (minimo) - S001 Accedi</v>
      </c>
      <c r="Z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(#AAD019)
S001 Accedi
Requisito: WCAG 2.5.8
Disabilità afflitte: Blind;Low Vision;Mobility
Impatto Utente: 2 - Serious
Descrizione: Touch target - 
Esempio di violazione individuata sull'oggetto: 
 - https://drive.google.com/file/d/1b3yG_Slc4Z8KE_PMwmczXyuudv_rPLY7/view?usp=drive_link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0" s="13"/>
      <c r="AB20" s="13"/>
      <c r="AC20" s="13"/>
      <c r="AD20" s="13"/>
      <c r="AE20" s="13" t="e">
        <f>_xlfn.XLOOKUP(Tabella4[[#This Row],[ID Silk]],outTable[ID Silk],outTable[Numero ticket  ],,0,1)</f>
        <v>#N/A</v>
      </c>
      <c r="AF20" s="13"/>
      <c r="AG20" s="13"/>
      <c r="AH20" s="13" t="e">
        <f>Tabella4[[#This Row],[Caricato su Silk]]&amp;Tabella4[[#This Row],[HC_01]]</f>
        <v>#N/A</v>
      </c>
      <c r="AI20" s="13" t="e">
        <f>Tabella4[[#This Row],[HC_ID]]&amp;": "&amp;Tabella4[[#This Row],[Descrizione]]</f>
        <v>#N/A</v>
      </c>
      <c r="AJ20" s="13" t="e">
        <f>Tabella4[[#This Row],[HC_ID]]&amp;": - "&amp;Tabella4[[#This Row],[Detail]]&amp;" con selettore: "&amp;Tabella4[[#This Row],[Rejected Element]]</f>
        <v>#N/A</v>
      </c>
      <c r="AK20" s="13" t="e">
        <f>Tabella4[[#This Row],[HC_ID]]&amp;": "&amp;Tabella4[[#This Row],[Share URL]]</f>
        <v>#N/A</v>
      </c>
      <c r="AL20" s="13" t="e">
        <f>Tabella4[[#This Row],[HC_ID]]&amp;": "&amp;Tabella4[[#This Row],[Soluzione note aggiuntive]]</f>
        <v>#N/A</v>
      </c>
      <c r="AM20" s="13"/>
    </row>
    <row r="21" spans="1:39" ht="15" hidden="1" x14ac:dyDescent="0.3">
      <c r="A21" s="41" t="str">
        <f>Tabella4[[#This Row],[UNI CEI EN 301549]]&amp;Tabella4[[#This Row],[Servizio]]</f>
        <v>11.2.5.8.1S001 Accedi</v>
      </c>
      <c r="B21" s="42" t="str">
        <f>Tabella4[[#This Row],[IssueID]]&amp;Tabella4[[#This Row],[Servizio]]</f>
        <v>S001 Accedi</v>
      </c>
      <c r="C21" s="41" t="s">
        <v>417</v>
      </c>
      <c r="D21" s="41" t="str">
        <f>"(#"&amp;Tabella4[[#This Row],['#ID]]&amp;")"</f>
        <v>(#AAD020)</v>
      </c>
      <c r="E21" s="13" t="s">
        <v>50</v>
      </c>
      <c r="F21" s="13" t="s">
        <v>10</v>
      </c>
      <c r="G21" s="43" t="s">
        <v>56</v>
      </c>
      <c r="H21" s="13" t="s">
        <v>3283</v>
      </c>
      <c r="I21" s="13" t="s">
        <v>63</v>
      </c>
      <c r="J21" s="13" t="s">
        <v>1736</v>
      </c>
      <c r="K21" t="s">
        <v>52</v>
      </c>
      <c r="L21" s="13"/>
      <c r="M21" t="s">
        <v>1085</v>
      </c>
      <c r="N21" s="13" t="s">
        <v>1687</v>
      </c>
      <c r="O21" t="s">
        <v>1584</v>
      </c>
      <c r="P21" s="13" t="s">
        <v>1627</v>
      </c>
      <c r="Q21" s="13" t="s">
        <v>1670</v>
      </c>
      <c r="R21" s="13"/>
      <c r="S21" s="13" t="s">
        <v>1739</v>
      </c>
      <c r="T21" s="13" t="s">
        <v>1741</v>
      </c>
      <c r="U21" s="13">
        <f>COUNTIFS(Tabella4[Rejected Element],Tabella4[[#This Row],[Rejected Element]])</f>
        <v>14</v>
      </c>
      <c r="V21" s="13" t="s">
        <v>1719</v>
      </c>
      <c r="W21" s="13"/>
      <c r="X21" s="13" t="str">
        <f>Tabella4[[#This Row],[User Impact]]</f>
        <v>2 - Serious</v>
      </c>
      <c r="Y21" s="13" t="str">
        <f>_xlfn.CONCAT("APP INDABOX ANDROID - ",Tabella4[[#This Row],[UNI CEI EN 301549]]," ",_xlfn.XLOOKUP(Tabella4[[#This Row],[Criterio]],Tabella5[ID],Tabella5[Criterio di successo],"")," - ",Tabella4[[#This Row],[Servizio]])</f>
        <v>APP INDABOX ANDROID - 11.2.5.8.1 Dimensione dell'obiettivo (minimo) - S001 Accedi</v>
      </c>
      <c r="Z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(#AAD020)
S001 Accedi
Requisito: WCAG 2.5.8
Disabilità afflitte: Blind;Low Vision;Mobility
Impatto Utente: 2 - Serious
Descrizione: Touch target - 
Esempio di violazione individuata sull'oggetto: 
 - https://drive.google.com/file/d/1b3yG_Slc4Z8KE_PMwmczXyuudv_rPLY7/view?usp=drive_link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1" s="13"/>
      <c r="AB21" s="13"/>
      <c r="AC21" s="13"/>
      <c r="AD21" s="13"/>
      <c r="AE21" s="13" t="e">
        <f>_xlfn.XLOOKUP(Tabella4[[#This Row],[ID Silk]],outTable[ID Silk],outTable[Numero ticket  ],,0,1)</f>
        <v>#N/A</v>
      </c>
      <c r="AF21" s="13"/>
      <c r="AG21" s="13"/>
      <c r="AH21" s="13" t="e">
        <f>Tabella4[[#This Row],[Caricato su Silk]]&amp;Tabella4[[#This Row],[HC_01]]</f>
        <v>#N/A</v>
      </c>
      <c r="AI21" s="13" t="e">
        <f>Tabella4[[#This Row],[HC_ID]]&amp;": "&amp;Tabella4[[#This Row],[Descrizione]]</f>
        <v>#N/A</v>
      </c>
      <c r="AJ21" s="13" t="e">
        <f>Tabella4[[#This Row],[HC_ID]]&amp;": - "&amp;Tabella4[[#This Row],[Detail]]&amp;" con selettore: "&amp;Tabella4[[#This Row],[Rejected Element]]</f>
        <v>#N/A</v>
      </c>
      <c r="AK21" s="13" t="e">
        <f>Tabella4[[#This Row],[HC_ID]]&amp;": "&amp;Tabella4[[#This Row],[Share URL]]</f>
        <v>#N/A</v>
      </c>
      <c r="AL21" s="13" t="e">
        <f>Tabella4[[#This Row],[HC_ID]]&amp;": "&amp;Tabella4[[#This Row],[Soluzione note aggiuntive]]</f>
        <v>#N/A</v>
      </c>
      <c r="AM21" s="13"/>
    </row>
    <row r="22" spans="1:39" ht="15" hidden="1" x14ac:dyDescent="0.3">
      <c r="A22" s="41" t="str">
        <f>Tabella4[[#This Row],[UNI CEI EN 301549]]&amp;Tabella4[[#This Row],[Servizio]]</f>
        <v>11.2.5.8.1S001 Accedi</v>
      </c>
      <c r="B22" s="42" t="str">
        <f>Tabella4[[#This Row],[IssueID]]&amp;Tabella4[[#This Row],[Servizio]]</f>
        <v>S001 Accedi</v>
      </c>
      <c r="C22" s="41" t="s">
        <v>418</v>
      </c>
      <c r="D22" s="41" t="str">
        <f>"(#"&amp;Tabella4[[#This Row],['#ID]]&amp;")"</f>
        <v>(#AAD021)</v>
      </c>
      <c r="E22" s="13" t="s">
        <v>50</v>
      </c>
      <c r="F22" s="13" t="s">
        <v>10</v>
      </c>
      <c r="G22" s="43" t="s">
        <v>56</v>
      </c>
      <c r="H22" s="13" t="s">
        <v>3283</v>
      </c>
      <c r="I22" s="13" t="s">
        <v>63</v>
      </c>
      <c r="J22" s="13" t="s">
        <v>1736</v>
      </c>
      <c r="K22" t="s">
        <v>52</v>
      </c>
      <c r="L22" s="13"/>
      <c r="M22" t="s">
        <v>1086</v>
      </c>
      <c r="N22" s="13" t="s">
        <v>1687</v>
      </c>
      <c r="O22" t="s">
        <v>1584</v>
      </c>
      <c r="P22" s="13" t="s">
        <v>1627</v>
      </c>
      <c r="Q22" s="13" t="s">
        <v>1670</v>
      </c>
      <c r="R22" s="13"/>
      <c r="S22" s="13" t="s">
        <v>1739</v>
      </c>
      <c r="T22" s="13" t="s">
        <v>1741</v>
      </c>
      <c r="U22" s="13">
        <f>COUNTIFS(Tabella4[Rejected Element],Tabella4[[#This Row],[Rejected Element]])</f>
        <v>14</v>
      </c>
      <c r="V22" s="13" t="s">
        <v>1719</v>
      </c>
      <c r="W22" s="13"/>
      <c r="X22" s="13" t="str">
        <f>Tabella4[[#This Row],[User Impact]]</f>
        <v>2 - Serious</v>
      </c>
      <c r="Y22" s="13" t="str">
        <f>_xlfn.CONCAT("APP INDABOX ANDROID - ",Tabella4[[#This Row],[UNI CEI EN 301549]]," ",_xlfn.XLOOKUP(Tabella4[[#This Row],[Criterio]],Tabella5[ID],Tabella5[Criterio di successo],"")," - ",Tabella4[[#This Row],[Servizio]])</f>
        <v>APP INDABOX ANDROID - 11.2.5.8.1 Dimensione dell'obiettivo (minimo) - S001 Accedi</v>
      </c>
      <c r="Z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(#AAD021)
S001 Accedi
Requisito: WCAG 2.5.8
Disabilità afflitte: Blind;Low Vision;Mobility
Impatto Utente: 2 - Serious
Descrizione: Touch target - 
Esempio di violazione individuata sull'oggetto: 
 - https://drive.google.com/file/d/1b3yG_Slc4Z8KE_PMwmczXyuudv_rPLY7/view?usp=drive_link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2" s="13"/>
      <c r="AB22" s="13"/>
      <c r="AC22" s="13"/>
      <c r="AD22" s="13"/>
      <c r="AE22" s="13" t="e">
        <f>_xlfn.XLOOKUP(Tabella4[[#This Row],[ID Silk]],outTable[ID Silk],outTable[Numero ticket  ],,0,1)</f>
        <v>#N/A</v>
      </c>
      <c r="AF22" s="13"/>
      <c r="AG22" s="13"/>
      <c r="AH22" s="13" t="e">
        <f>Tabella4[[#This Row],[Caricato su Silk]]&amp;Tabella4[[#This Row],[HC_01]]</f>
        <v>#N/A</v>
      </c>
      <c r="AI22" s="13" t="e">
        <f>Tabella4[[#This Row],[HC_ID]]&amp;": "&amp;Tabella4[[#This Row],[Descrizione]]</f>
        <v>#N/A</v>
      </c>
      <c r="AJ22" s="13" t="e">
        <f>Tabella4[[#This Row],[HC_ID]]&amp;": - "&amp;Tabella4[[#This Row],[Detail]]&amp;" con selettore: "&amp;Tabella4[[#This Row],[Rejected Element]]</f>
        <v>#N/A</v>
      </c>
      <c r="AK22" s="13" t="e">
        <f>Tabella4[[#This Row],[HC_ID]]&amp;": "&amp;Tabella4[[#This Row],[Share URL]]</f>
        <v>#N/A</v>
      </c>
      <c r="AL22" s="13" t="e">
        <f>Tabella4[[#This Row],[HC_ID]]&amp;": "&amp;Tabella4[[#This Row],[Soluzione note aggiuntive]]</f>
        <v>#N/A</v>
      </c>
      <c r="AM22" s="13"/>
    </row>
    <row r="23" spans="1:39" ht="15" hidden="1" x14ac:dyDescent="0.3">
      <c r="A23" s="41" t="str">
        <f>Tabella4[[#This Row],[UNI CEI EN 301549]]&amp;Tabella4[[#This Row],[Servizio]]</f>
        <v>11.2.5.8.1S001 Accedi</v>
      </c>
      <c r="B23" s="42" t="str">
        <f>Tabella4[[#This Row],[IssueID]]&amp;Tabella4[[#This Row],[Servizio]]</f>
        <v>S001 Accedi</v>
      </c>
      <c r="C23" s="41" t="s">
        <v>419</v>
      </c>
      <c r="D23" s="41" t="str">
        <f>"(#"&amp;Tabella4[[#This Row],['#ID]]&amp;")"</f>
        <v>(#AAD022)</v>
      </c>
      <c r="E23" s="13" t="s">
        <v>50</v>
      </c>
      <c r="F23" s="13" t="s">
        <v>10</v>
      </c>
      <c r="G23" s="43" t="s">
        <v>56</v>
      </c>
      <c r="H23" s="13" t="s">
        <v>3283</v>
      </c>
      <c r="I23" s="13" t="s">
        <v>63</v>
      </c>
      <c r="J23" s="13" t="s">
        <v>1736</v>
      </c>
      <c r="K23" t="s">
        <v>52</v>
      </c>
      <c r="L23" s="13"/>
      <c r="M23" t="s">
        <v>1087</v>
      </c>
      <c r="N23" s="13" t="s">
        <v>1687</v>
      </c>
      <c r="O23" t="s">
        <v>1584</v>
      </c>
      <c r="P23" s="13" t="s">
        <v>1627</v>
      </c>
      <c r="Q23" s="13" t="s">
        <v>1670</v>
      </c>
      <c r="R23" s="13"/>
      <c r="S23" s="13" t="s">
        <v>1739</v>
      </c>
      <c r="T23" s="13" t="s">
        <v>1741</v>
      </c>
      <c r="U23" s="13">
        <f>COUNTIFS(Tabella4[Rejected Element],Tabella4[[#This Row],[Rejected Element]])</f>
        <v>14</v>
      </c>
      <c r="V23" s="13" t="s">
        <v>1719</v>
      </c>
      <c r="W23" s="13"/>
      <c r="X23" s="13" t="str">
        <f>Tabella4[[#This Row],[User Impact]]</f>
        <v>2 - Serious</v>
      </c>
      <c r="Y23" s="13" t="str">
        <f>_xlfn.CONCAT("APP INDABOX ANDROID - ",Tabella4[[#This Row],[UNI CEI EN 301549]]," ",_xlfn.XLOOKUP(Tabella4[[#This Row],[Criterio]],Tabella5[ID],Tabella5[Criterio di successo],"")," - ",Tabella4[[#This Row],[Servizio]])</f>
        <v>APP INDABOX ANDROID - 11.2.5.8.1 Dimensione dell'obiettivo (minimo) - S001 Accedi</v>
      </c>
      <c r="Z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(#AAD022)
S001 Accedi
Requisito: WCAG 2.5.8
Disabilità afflitte: Blind;Low Vision;Mobility
Impatto Utente: 2 - Serious
Descrizione: Touch target - 
Esempio di violazione individuata sull'oggetto: 
 - https://drive.google.com/file/d/1b3yG_Slc4Z8KE_PMwmczXyuudv_rPLY7/view?usp=drive_link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3" s="13"/>
      <c r="AB23" s="13"/>
      <c r="AC23" s="13"/>
      <c r="AD23" s="13"/>
      <c r="AE23" s="13" t="e">
        <f>_xlfn.XLOOKUP(Tabella4[[#This Row],[ID Silk]],outTable[ID Silk],outTable[Numero ticket  ],,0,1)</f>
        <v>#N/A</v>
      </c>
      <c r="AF23" s="13"/>
      <c r="AG23" s="13"/>
      <c r="AH23" s="13" t="e">
        <f>Tabella4[[#This Row],[Caricato su Silk]]&amp;Tabella4[[#This Row],[HC_01]]</f>
        <v>#N/A</v>
      </c>
      <c r="AI23" s="13" t="e">
        <f>Tabella4[[#This Row],[HC_ID]]&amp;": "&amp;Tabella4[[#This Row],[Descrizione]]</f>
        <v>#N/A</v>
      </c>
      <c r="AJ23" s="13" t="e">
        <f>Tabella4[[#This Row],[HC_ID]]&amp;": - "&amp;Tabella4[[#This Row],[Detail]]&amp;" con selettore: "&amp;Tabella4[[#This Row],[Rejected Element]]</f>
        <v>#N/A</v>
      </c>
      <c r="AK23" s="13" t="e">
        <f>Tabella4[[#This Row],[HC_ID]]&amp;": "&amp;Tabella4[[#This Row],[Share URL]]</f>
        <v>#N/A</v>
      </c>
      <c r="AL23" s="13" t="e">
        <f>Tabella4[[#This Row],[HC_ID]]&amp;": "&amp;Tabella4[[#This Row],[Soluzione note aggiuntive]]</f>
        <v>#N/A</v>
      </c>
      <c r="AM23" s="13"/>
    </row>
    <row r="24" spans="1:39" ht="15" hidden="1" x14ac:dyDescent="0.3">
      <c r="A24" s="41" t="str">
        <f>Tabella4[[#This Row],[UNI CEI EN 301549]]&amp;Tabella4[[#This Row],[Servizio]]</f>
        <v>11.2.5.8.1S001 Accedi</v>
      </c>
      <c r="B24" s="42" t="str">
        <f>Tabella4[[#This Row],[IssueID]]&amp;Tabella4[[#This Row],[Servizio]]</f>
        <v>S001 Accedi</v>
      </c>
      <c r="C24" s="41" t="s">
        <v>420</v>
      </c>
      <c r="D24" s="41" t="str">
        <f>"(#"&amp;Tabella4[[#This Row],['#ID]]&amp;")"</f>
        <v>(#AAD023)</v>
      </c>
      <c r="E24" s="13" t="s">
        <v>50</v>
      </c>
      <c r="F24" s="13" t="s">
        <v>10</v>
      </c>
      <c r="G24" s="43" t="s">
        <v>56</v>
      </c>
      <c r="H24" s="13" t="s">
        <v>3283</v>
      </c>
      <c r="I24" s="13" t="s">
        <v>63</v>
      </c>
      <c r="J24" s="13" t="s">
        <v>1736</v>
      </c>
      <c r="K24" t="s">
        <v>52</v>
      </c>
      <c r="L24" s="13"/>
      <c r="M24" t="s">
        <v>1092</v>
      </c>
      <c r="N24" s="13" t="s">
        <v>1687</v>
      </c>
      <c r="O24" t="s">
        <v>1584</v>
      </c>
      <c r="P24" s="13" t="s">
        <v>1627</v>
      </c>
      <c r="Q24" s="13" t="s">
        <v>1670</v>
      </c>
      <c r="R24" s="13"/>
      <c r="S24" s="13" t="s">
        <v>1739</v>
      </c>
      <c r="T24" s="13" t="s">
        <v>1741</v>
      </c>
      <c r="U24" s="13">
        <f>COUNTIFS(Tabella4[Rejected Element],Tabella4[[#This Row],[Rejected Element]])</f>
        <v>1</v>
      </c>
      <c r="V24" s="13" t="s">
        <v>1719</v>
      </c>
      <c r="W24" s="13"/>
      <c r="X24" s="13" t="str">
        <f>Tabella4[[#This Row],[User Impact]]</f>
        <v>2 - Serious</v>
      </c>
      <c r="Y24" s="13" t="str">
        <f>_xlfn.CONCAT("APP INDABOX ANDROID - ",Tabella4[[#This Row],[UNI CEI EN 301549]]," ",_xlfn.XLOOKUP(Tabella4[[#This Row],[Criterio]],Tabella5[ID],Tabella5[Criterio di successo],"")," - ",Tabella4[[#This Row],[Servizio]])</f>
        <v>APP INDABOX ANDROID - 11.2.5.8.1 Dimensione dell'obiettivo (minimo) - S001 Accedi</v>
      </c>
      <c r="Z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(#AAD023)
S001 Accedi
Requisito: WCAG 2.5.8
Disabilità afflitte: Blind;Low Vision;Mobility
Impatto Utente: 2 - Serious
Descrizione: Touch target - 
Esempio di violazione individuata sull'oggetto: 
 - https://drive.google.com/file/d/1b3yG_Slc4Z8KE_PMwmczXyuudv_rPLY7/view?usp=drive_link con selettore: 
[19,838][618,901]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4" s="13"/>
      <c r="AB24" s="13"/>
      <c r="AC24" s="13"/>
      <c r="AD24" s="13"/>
      <c r="AE24" s="13" t="e">
        <f>_xlfn.XLOOKUP(Tabella4[[#This Row],[ID Silk]],outTable[ID Silk],outTable[Numero ticket  ],,0,1)</f>
        <v>#N/A</v>
      </c>
      <c r="AF24" s="13"/>
      <c r="AG24" s="13"/>
      <c r="AH24" s="13" t="e">
        <f>Tabella4[[#This Row],[Caricato su Silk]]&amp;Tabella4[[#This Row],[HC_01]]</f>
        <v>#N/A</v>
      </c>
      <c r="AI24" s="13" t="e">
        <f>Tabella4[[#This Row],[HC_ID]]&amp;": "&amp;Tabella4[[#This Row],[Descrizione]]</f>
        <v>#N/A</v>
      </c>
      <c r="AJ24" s="13" t="e">
        <f>Tabella4[[#This Row],[HC_ID]]&amp;": - "&amp;Tabella4[[#This Row],[Detail]]&amp;" con selettore: "&amp;Tabella4[[#This Row],[Rejected Element]]</f>
        <v>#N/A</v>
      </c>
      <c r="AK24" s="13" t="e">
        <f>Tabella4[[#This Row],[HC_ID]]&amp;": "&amp;Tabella4[[#This Row],[Share URL]]</f>
        <v>#N/A</v>
      </c>
      <c r="AL24" s="13" t="e">
        <f>Tabella4[[#This Row],[HC_ID]]&amp;": "&amp;Tabella4[[#This Row],[Soluzione note aggiuntive]]</f>
        <v>#N/A</v>
      </c>
      <c r="AM24" s="13"/>
    </row>
    <row r="25" spans="1:39" ht="15" hidden="1" x14ac:dyDescent="0.3">
      <c r="A25" s="41" t="str">
        <f>Tabella4[[#This Row],[UNI CEI EN 301549]]&amp;Tabella4[[#This Row],[Servizio]]</f>
        <v>11.1.4.3.1S003 Ritira (IndaBox Ritiro Pacchi)</v>
      </c>
      <c r="B25" s="42" t="str">
        <f>Tabella4[[#This Row],[IssueID]]&amp;Tabella4[[#This Row],[Servizio]]</f>
        <v>S003 Ritira (IndaBox Ritiro Pacchi)</v>
      </c>
      <c r="C25" s="41" t="s">
        <v>421</v>
      </c>
      <c r="D25" s="41" t="str">
        <f>"(#"&amp;Tabella4[[#This Row],['#ID]]&amp;")"</f>
        <v>(#AAD024)</v>
      </c>
      <c r="E25" s="13" t="s">
        <v>50</v>
      </c>
      <c r="F25" s="13" t="s">
        <v>10</v>
      </c>
      <c r="G25" s="43" t="s">
        <v>195</v>
      </c>
      <c r="H25" s="13" t="s">
        <v>3282</v>
      </c>
      <c r="I25" s="13" t="s">
        <v>63</v>
      </c>
      <c r="J25" s="13" t="s">
        <v>1735</v>
      </c>
      <c r="K25" t="s">
        <v>53</v>
      </c>
      <c r="L25" s="13"/>
      <c r="M25" t="s">
        <v>1093</v>
      </c>
      <c r="N25" s="13" t="s">
        <v>1688</v>
      </c>
      <c r="O25" t="s">
        <v>1585</v>
      </c>
      <c r="P25" s="13" t="s">
        <v>1628</v>
      </c>
      <c r="Q25" s="13" t="s">
        <v>1670</v>
      </c>
      <c r="R25" s="13"/>
      <c r="S25" s="13" t="s">
        <v>1738</v>
      </c>
      <c r="T25" s="13" t="s">
        <v>1740</v>
      </c>
      <c r="U25" s="13">
        <f>COUNTIFS(Tabella4[Rejected Element],Tabella4[[#This Row],[Rejected Element]])</f>
        <v>1</v>
      </c>
      <c r="V25" s="13" t="s">
        <v>1721</v>
      </c>
      <c r="W25" s="13"/>
      <c r="X25" s="13" t="str">
        <f>Tabella4[[#This Row],[User Impact]]</f>
        <v>2 - Serious</v>
      </c>
      <c r="Y25" s="13" t="str">
        <f>_xlfn.CONCAT("APP INDABOX ANDROID - ",Tabella4[[#This Row],[UNI CEI EN 301549]]," ",_xlfn.XLOOKUP(Tabella4[[#This Row],[Criterio]],Tabella5[ID],Tabella5[Criterio di successo],"")," - ",Tabella4[[#This Row],[Servizio]])</f>
        <v>APP INDABOX ANDROID - 11.1.4.3.1 Contrasto (minimo) - S003 Ritira (IndaBox Ritiro Pacchi)</v>
      </c>
      <c r="Z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(#AAD024)
S003 Ritira (IndaBox Ritiro Pacchi)
Requisito: WCAG 1.4.3
Disabilità afflitte: Colorblindness;Low Vision
Impatto Utente: 2 - Serious
Descrizione: Contrasto del testo - 
Esempio di violazione individuata sull'oggetto: 
 - https://drive.google.com/file/d/1Yxoa80HK2_Hd2NEsgvMKa99YzzCzkfI5/view?usp=drive_link con selettore: 
[19,571][1061,816]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5" s="13"/>
      <c r="AB25" s="13"/>
      <c r="AC25" s="13"/>
      <c r="AD25" s="13"/>
      <c r="AE25" s="13" t="e">
        <f>_xlfn.XLOOKUP(Tabella4[[#This Row],[ID Silk]],outTable[ID Silk],outTable[Numero ticket  ],,0,1)</f>
        <v>#N/A</v>
      </c>
      <c r="AF25" s="13"/>
      <c r="AG25" s="13"/>
      <c r="AH25" s="13" t="e">
        <f>Tabella4[[#This Row],[Caricato su Silk]]&amp;Tabella4[[#This Row],[HC_01]]</f>
        <v>#N/A</v>
      </c>
      <c r="AI25" s="13" t="e">
        <f>Tabella4[[#This Row],[HC_ID]]&amp;": "&amp;Tabella4[[#This Row],[Descrizione]]</f>
        <v>#N/A</v>
      </c>
      <c r="AJ25" s="13" t="e">
        <f>Tabella4[[#This Row],[HC_ID]]&amp;": - "&amp;Tabella4[[#This Row],[Detail]]&amp;" con selettore: "&amp;Tabella4[[#This Row],[Rejected Element]]</f>
        <v>#N/A</v>
      </c>
      <c r="AK25" s="13" t="e">
        <f>Tabella4[[#This Row],[HC_ID]]&amp;": "&amp;Tabella4[[#This Row],[Share URL]]</f>
        <v>#N/A</v>
      </c>
      <c r="AL25" s="13" t="e">
        <f>Tabella4[[#This Row],[HC_ID]]&amp;": "&amp;Tabella4[[#This Row],[Soluzione note aggiuntive]]</f>
        <v>#N/A</v>
      </c>
      <c r="AM25" s="13"/>
    </row>
    <row r="26" spans="1:39" ht="15" hidden="1" x14ac:dyDescent="0.3">
      <c r="A26" s="41" t="str">
        <f>Tabella4[[#This Row],[UNI CEI EN 301549]]&amp;Tabella4[[#This Row],[Servizio]]</f>
        <v>11.1.4.3.1S003 Ritira (IndaBox Ritiro Pacchi)</v>
      </c>
      <c r="B26" s="42" t="str">
        <f>Tabella4[[#This Row],[IssueID]]&amp;Tabella4[[#This Row],[Servizio]]</f>
        <v>S003 Ritira (IndaBox Ritiro Pacchi)</v>
      </c>
      <c r="C26" s="41" t="s">
        <v>422</v>
      </c>
      <c r="D26" s="41" t="str">
        <f>"(#"&amp;Tabella4[[#This Row],['#ID]]&amp;")"</f>
        <v>(#AAD025)</v>
      </c>
      <c r="E26" s="13" t="s">
        <v>50</v>
      </c>
      <c r="F26" s="13" t="s">
        <v>10</v>
      </c>
      <c r="G26" s="43" t="s">
        <v>195</v>
      </c>
      <c r="H26" s="13" t="s">
        <v>3282</v>
      </c>
      <c r="I26" s="13" t="s">
        <v>63</v>
      </c>
      <c r="J26" s="13" t="s">
        <v>1735</v>
      </c>
      <c r="K26" t="s">
        <v>53</v>
      </c>
      <c r="L26" s="13"/>
      <c r="M26" t="s">
        <v>1094</v>
      </c>
      <c r="N26" s="13" t="s">
        <v>1688</v>
      </c>
      <c r="O26" t="s">
        <v>1585</v>
      </c>
      <c r="P26" s="13" t="s">
        <v>1628</v>
      </c>
      <c r="Q26" s="13" t="s">
        <v>1670</v>
      </c>
      <c r="R26" s="13"/>
      <c r="S26" s="13" t="s">
        <v>1738</v>
      </c>
      <c r="T26" s="13" t="s">
        <v>1740</v>
      </c>
      <c r="U26" s="13">
        <f>COUNTIFS(Tabella4[Rejected Element],Tabella4[[#This Row],[Rejected Element]])</f>
        <v>1</v>
      </c>
      <c r="V26" s="13" t="s">
        <v>1721</v>
      </c>
      <c r="W26" s="13"/>
      <c r="X26" s="13" t="str">
        <f>Tabella4[[#This Row],[User Impact]]</f>
        <v>2 - Serious</v>
      </c>
      <c r="Y26" s="13" t="str">
        <f>_xlfn.CONCAT("APP INDABOX ANDROID - ",Tabella4[[#This Row],[UNI CEI EN 301549]]," ",_xlfn.XLOOKUP(Tabella4[[#This Row],[Criterio]],Tabella5[ID],Tabella5[Criterio di successo],"")," - ",Tabella4[[#This Row],[Servizio]])</f>
        <v>APP INDABOX ANDROID - 11.1.4.3.1 Contrasto (minimo) - S003 Ritira (IndaBox Ritiro Pacchi)</v>
      </c>
      <c r="Z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(#AAD025)
S003 Ritira (IndaBox Ritiro Pacchi)
Requisito: WCAG 1.4.3
Disabilità afflitte: Colorblindness;Low Vision
Impatto Utente: 2 - Serious
Descrizione: Contrasto del testo - 
Esempio di violazione individuata sull'oggetto: 
 - https://drive.google.com/file/d/1Yxoa80HK2_Hd2NEsgvMKa99YzzCzkfI5/view?usp=drive_link con selettore: 
[19,1091][541,1327]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6" s="13"/>
      <c r="AB26" s="13"/>
      <c r="AC26" s="13"/>
      <c r="AD26" s="13"/>
      <c r="AE26" s="13" t="e">
        <f>_xlfn.XLOOKUP(Tabella4[[#This Row],[ID Silk]],outTable[ID Silk],outTable[Numero ticket  ],,0,1)</f>
        <v>#N/A</v>
      </c>
      <c r="AF26" s="13"/>
      <c r="AG26" s="13"/>
      <c r="AH26" s="13" t="e">
        <f>Tabella4[[#This Row],[Caricato su Silk]]&amp;Tabella4[[#This Row],[HC_01]]</f>
        <v>#N/A</v>
      </c>
      <c r="AI26" s="13" t="e">
        <f>Tabella4[[#This Row],[HC_ID]]&amp;": "&amp;Tabella4[[#This Row],[Descrizione]]</f>
        <v>#N/A</v>
      </c>
      <c r="AJ26" s="13" t="e">
        <f>Tabella4[[#This Row],[HC_ID]]&amp;": - "&amp;Tabella4[[#This Row],[Detail]]&amp;" con selettore: "&amp;Tabella4[[#This Row],[Rejected Element]]</f>
        <v>#N/A</v>
      </c>
      <c r="AK26" s="13" t="e">
        <f>Tabella4[[#This Row],[HC_ID]]&amp;": "&amp;Tabella4[[#This Row],[Share URL]]</f>
        <v>#N/A</v>
      </c>
      <c r="AL26" s="13" t="e">
        <f>Tabella4[[#This Row],[HC_ID]]&amp;": "&amp;Tabella4[[#This Row],[Soluzione note aggiuntive]]</f>
        <v>#N/A</v>
      </c>
      <c r="AM26" s="13"/>
    </row>
    <row r="27" spans="1:39" ht="15" hidden="1" x14ac:dyDescent="0.3">
      <c r="A27" s="41" t="str">
        <f>Tabella4[[#This Row],[UNI CEI EN 301549]]&amp;Tabella4[[#This Row],[Servizio]]</f>
        <v>11.1.4.3.1S003 Ritira (IndaBox Ritiro Pacchi)</v>
      </c>
      <c r="B27" s="42" t="str">
        <f>Tabella4[[#This Row],[IssueID]]&amp;Tabella4[[#This Row],[Servizio]]</f>
        <v>S003 Ritira (IndaBox Ritiro Pacchi)</v>
      </c>
      <c r="C27" s="41" t="s">
        <v>423</v>
      </c>
      <c r="D27" s="41" t="str">
        <f>"(#"&amp;Tabella4[[#This Row],['#ID]]&amp;")"</f>
        <v>(#AAD026)</v>
      </c>
      <c r="E27" s="13" t="s">
        <v>50</v>
      </c>
      <c r="F27" s="13" t="s">
        <v>10</v>
      </c>
      <c r="G27" s="43" t="s">
        <v>195</v>
      </c>
      <c r="H27" s="13" t="s">
        <v>3282</v>
      </c>
      <c r="I27" s="13" t="s">
        <v>63</v>
      </c>
      <c r="J27" s="13" t="s">
        <v>1735</v>
      </c>
      <c r="K27" t="s">
        <v>53</v>
      </c>
      <c r="L27" s="13"/>
      <c r="M27" t="s">
        <v>1095</v>
      </c>
      <c r="N27" s="13" t="s">
        <v>1688</v>
      </c>
      <c r="O27" t="s">
        <v>1585</v>
      </c>
      <c r="P27" s="13" t="s">
        <v>1628</v>
      </c>
      <c r="Q27" s="13" t="s">
        <v>1670</v>
      </c>
      <c r="R27" s="13"/>
      <c r="S27" s="13" t="s">
        <v>1738</v>
      </c>
      <c r="T27" s="13" t="s">
        <v>1740</v>
      </c>
      <c r="U27" s="13">
        <f>COUNTIFS(Tabella4[Rejected Element],Tabella4[[#This Row],[Rejected Element]])</f>
        <v>1</v>
      </c>
      <c r="V27" s="13" t="s">
        <v>1721</v>
      </c>
      <c r="W27" s="13"/>
      <c r="X27" s="13" t="str">
        <f>Tabella4[[#This Row],[User Impact]]</f>
        <v>2 - Serious</v>
      </c>
      <c r="Y27" s="13" t="str">
        <f>_xlfn.CONCAT("APP INDABOX ANDROID - ",Tabella4[[#This Row],[UNI CEI EN 301549]]," ",_xlfn.XLOOKUP(Tabella4[[#This Row],[Criterio]],Tabella5[ID],Tabella5[Criterio di successo],"")," - ",Tabella4[[#This Row],[Servizio]])</f>
        <v>APP INDABOX ANDROID - 11.1.4.3.1 Contrasto (minimo) - S003 Ritira (IndaBox Ritiro Pacchi)</v>
      </c>
      <c r="Z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(#AAD026)
S003 Ritira (IndaBox Ritiro Pacchi)
Requisito: WCAG 1.4.3
Disabilità afflitte: Colorblindness;Low Vision
Impatto Utente: 2 - Serious
Descrizione: Contrasto del testo - 
Esempio di violazione individuata sull'oggetto: 
 - https://drive.google.com/file/d/1Yxoa80HK2_Hd2NEsgvMKa99YzzCzkfI5/view?usp=drive_link con selettore: 
[539,1844][1061,2254]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7" s="13"/>
      <c r="AB27" s="13"/>
      <c r="AC27" s="13"/>
      <c r="AD27" s="13"/>
      <c r="AE27" s="13" t="e">
        <f>_xlfn.XLOOKUP(Tabella4[[#This Row],[ID Silk]],outTable[ID Silk],outTable[Numero ticket  ],,0,1)</f>
        <v>#N/A</v>
      </c>
      <c r="AF27" s="13"/>
      <c r="AG27" s="13"/>
      <c r="AH27" s="13" t="e">
        <f>Tabella4[[#This Row],[Caricato su Silk]]&amp;Tabella4[[#This Row],[HC_01]]</f>
        <v>#N/A</v>
      </c>
      <c r="AI27" s="13" t="e">
        <f>Tabella4[[#This Row],[HC_ID]]&amp;": "&amp;Tabella4[[#This Row],[Descrizione]]</f>
        <v>#N/A</v>
      </c>
      <c r="AJ27" s="13" t="e">
        <f>Tabella4[[#This Row],[HC_ID]]&amp;": - "&amp;Tabella4[[#This Row],[Detail]]&amp;" con selettore: "&amp;Tabella4[[#This Row],[Rejected Element]]</f>
        <v>#N/A</v>
      </c>
      <c r="AK27" s="13" t="e">
        <f>Tabella4[[#This Row],[HC_ID]]&amp;": "&amp;Tabella4[[#This Row],[Share URL]]</f>
        <v>#N/A</v>
      </c>
      <c r="AL27" s="13" t="e">
        <f>Tabella4[[#This Row],[HC_ID]]&amp;": "&amp;Tabella4[[#This Row],[Soluzione note aggiuntive]]</f>
        <v>#N/A</v>
      </c>
      <c r="AM27" s="13"/>
    </row>
    <row r="28" spans="1:39" ht="15" hidden="1" x14ac:dyDescent="0.3">
      <c r="A28" s="41" t="str">
        <f>Tabella4[[#This Row],[UNI CEI EN 301549]]&amp;Tabella4[[#This Row],[Servizio]]</f>
        <v>11.2.5.8.1S003 Ritira (IndaBox Ritiro Pacchi)</v>
      </c>
      <c r="B28" s="42" t="str">
        <f>Tabella4[[#This Row],[IssueID]]&amp;Tabella4[[#This Row],[Servizio]]</f>
        <v>S003 Ritira (IndaBox Ritiro Pacchi)</v>
      </c>
      <c r="C28" s="41" t="s">
        <v>424</v>
      </c>
      <c r="D28" s="41" t="str">
        <f>"(#"&amp;Tabella4[[#This Row],['#ID]]&amp;")"</f>
        <v>(#AAD027)</v>
      </c>
      <c r="E28" s="13" t="s">
        <v>50</v>
      </c>
      <c r="F28" s="13" t="s">
        <v>10</v>
      </c>
      <c r="G28" s="43" t="s">
        <v>56</v>
      </c>
      <c r="H28" s="13" t="s">
        <v>3283</v>
      </c>
      <c r="I28" s="13" t="s">
        <v>63</v>
      </c>
      <c r="J28" s="13" t="s">
        <v>1736</v>
      </c>
      <c r="K28" t="s">
        <v>52</v>
      </c>
      <c r="L28" s="13"/>
      <c r="M28" t="s">
        <v>1082</v>
      </c>
      <c r="N28" s="13" t="s">
        <v>1688</v>
      </c>
      <c r="O28" t="s">
        <v>1585</v>
      </c>
      <c r="P28" s="13" t="s">
        <v>1628</v>
      </c>
      <c r="Q28" s="13" t="s">
        <v>1670</v>
      </c>
      <c r="R28" s="13"/>
      <c r="S28" s="13" t="s">
        <v>1739</v>
      </c>
      <c r="T28" s="13" t="s">
        <v>1741</v>
      </c>
      <c r="U28" s="13">
        <f>COUNTIFS(Tabella4[Rejected Element],Tabella4[[#This Row],[Rejected Element]])</f>
        <v>15</v>
      </c>
      <c r="V28" s="13" t="s">
        <v>1721</v>
      </c>
      <c r="W28" s="13"/>
      <c r="X28" s="13" t="str">
        <f>Tabella4[[#This Row],[User Impact]]</f>
        <v>2 - Serious</v>
      </c>
      <c r="Y28"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(#AAD027)
S003 Ritira (IndaBox Ritiro Pacchi)
Requisito: WCAG 2.5.8
Disabilità afflitte: Blind;Low Vision;Mobility
Impatto Utente: 2 - Serious
Descrizione: Touch target - 
Esempio di violazione individuata sull'oggetto: 
 - https://drive.google.com/file/d/1Yxoa80HK2_Hd2NEsgvMKa99YzzCzkfI5/view?usp=drive_link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28" s="13"/>
      <c r="AB28" s="13"/>
      <c r="AC28" s="13"/>
      <c r="AD28" s="13"/>
      <c r="AE28" s="13" t="e">
        <f>_xlfn.XLOOKUP(Tabella4[[#This Row],[ID Silk]],outTable[ID Silk],outTable[Numero ticket  ],,0,1)</f>
        <v>#N/A</v>
      </c>
      <c r="AF28" s="13"/>
      <c r="AG28" s="13"/>
      <c r="AH28" s="13" t="e">
        <f>Tabella4[[#This Row],[Caricato su Silk]]&amp;Tabella4[[#This Row],[HC_01]]</f>
        <v>#N/A</v>
      </c>
      <c r="AI28" s="13" t="e">
        <f>Tabella4[[#This Row],[HC_ID]]&amp;": "&amp;Tabella4[[#This Row],[Descrizione]]</f>
        <v>#N/A</v>
      </c>
      <c r="AJ28" s="13" t="e">
        <f>Tabella4[[#This Row],[HC_ID]]&amp;": - "&amp;Tabella4[[#This Row],[Detail]]&amp;" con selettore: "&amp;Tabella4[[#This Row],[Rejected Element]]</f>
        <v>#N/A</v>
      </c>
      <c r="AK28" s="13" t="e">
        <f>Tabella4[[#This Row],[HC_ID]]&amp;": "&amp;Tabella4[[#This Row],[Share URL]]</f>
        <v>#N/A</v>
      </c>
      <c r="AL28" s="13" t="e">
        <f>Tabella4[[#This Row],[HC_ID]]&amp;": "&amp;Tabella4[[#This Row],[Soluzione note aggiuntive]]</f>
        <v>#N/A</v>
      </c>
      <c r="AM28" s="13"/>
    </row>
    <row r="29" spans="1:39" ht="15" hidden="1" x14ac:dyDescent="0.3">
      <c r="A29" s="41" t="str">
        <f>Tabella4[[#This Row],[UNI CEI EN 301549]]&amp;Tabella4[[#This Row],[Servizio]]</f>
        <v>11.2.5.8.1S003 Ritira (IndaBox Ritiro Pacchi)</v>
      </c>
      <c r="B29" s="42" t="str">
        <f>Tabella4[[#This Row],[IssueID]]&amp;Tabella4[[#This Row],[Servizio]]</f>
        <v>S003 Ritira (IndaBox Ritiro Pacchi)</v>
      </c>
      <c r="C29" s="41" t="s">
        <v>425</v>
      </c>
      <c r="D29" s="41" t="str">
        <f>"(#"&amp;Tabella4[[#This Row],['#ID]]&amp;")"</f>
        <v>(#AAD028)</v>
      </c>
      <c r="E29" s="13" t="s">
        <v>50</v>
      </c>
      <c r="F29" s="13" t="s">
        <v>10</v>
      </c>
      <c r="G29" s="43" t="s">
        <v>56</v>
      </c>
      <c r="H29" s="13" t="s">
        <v>3283</v>
      </c>
      <c r="I29" s="13" t="s">
        <v>63</v>
      </c>
      <c r="J29" s="13" t="s">
        <v>1736</v>
      </c>
      <c r="K29" t="s">
        <v>52</v>
      </c>
      <c r="L29" s="13"/>
      <c r="M29" t="s">
        <v>1083</v>
      </c>
      <c r="N29" s="13" t="s">
        <v>1688</v>
      </c>
      <c r="O29" t="s">
        <v>1585</v>
      </c>
      <c r="P29" s="13" t="s">
        <v>1628</v>
      </c>
      <c r="Q29" s="13" t="s">
        <v>1670</v>
      </c>
      <c r="R29" s="13"/>
      <c r="S29" s="13" t="s">
        <v>1739</v>
      </c>
      <c r="T29" s="13" t="s">
        <v>1741</v>
      </c>
      <c r="U29" s="13">
        <f>COUNTIFS(Tabella4[Rejected Element],Tabella4[[#This Row],[Rejected Element]])</f>
        <v>14</v>
      </c>
      <c r="V29" s="13" t="s">
        <v>1721</v>
      </c>
      <c r="W29" s="13"/>
      <c r="X29" s="13" t="str">
        <f>Tabella4[[#This Row],[User Impact]]</f>
        <v>2 - Serious</v>
      </c>
      <c r="Y29"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(#AAD028)
S003 Ritira (IndaBox Ritiro Pacchi)
Requisito: WCAG 2.5.8
Disabilità afflitte: Blind;Low Vision;Mobility
Impatto Utente: 2 - Serious
Descrizione: Touch target - 
Esempio di violazione individuata sull'oggetto: 
 - https://drive.google.com/file/d/1Yxoa80HK2_Hd2NEsgvMKa99YzzCzkfI5/view?usp=drive_link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29" s="13"/>
      <c r="AB29" s="13"/>
      <c r="AC29" s="13"/>
      <c r="AD29" s="13"/>
      <c r="AE29" s="13" t="e">
        <f>_xlfn.XLOOKUP(Tabella4[[#This Row],[ID Silk]],outTable[ID Silk],outTable[Numero ticket  ],,0,1)</f>
        <v>#N/A</v>
      </c>
      <c r="AF29" s="13"/>
      <c r="AG29" s="13"/>
      <c r="AH29" s="13" t="e">
        <f>Tabella4[[#This Row],[Caricato su Silk]]&amp;Tabella4[[#This Row],[HC_01]]</f>
        <v>#N/A</v>
      </c>
      <c r="AI29" s="13" t="e">
        <f>Tabella4[[#This Row],[HC_ID]]&amp;": "&amp;Tabella4[[#This Row],[Descrizione]]</f>
        <v>#N/A</v>
      </c>
      <c r="AJ29" s="13" t="e">
        <f>Tabella4[[#This Row],[HC_ID]]&amp;": - "&amp;Tabella4[[#This Row],[Detail]]&amp;" con selettore: "&amp;Tabella4[[#This Row],[Rejected Element]]</f>
        <v>#N/A</v>
      </c>
      <c r="AK29" s="13" t="e">
        <f>Tabella4[[#This Row],[HC_ID]]&amp;": "&amp;Tabella4[[#This Row],[Share URL]]</f>
        <v>#N/A</v>
      </c>
      <c r="AL29" s="13" t="e">
        <f>Tabella4[[#This Row],[HC_ID]]&amp;": "&amp;Tabella4[[#This Row],[Soluzione note aggiuntive]]</f>
        <v>#N/A</v>
      </c>
      <c r="AM29" s="13"/>
    </row>
    <row r="30" spans="1:39" ht="15" hidden="1" x14ac:dyDescent="0.3">
      <c r="A30" s="41" t="str">
        <f>Tabella4[[#This Row],[UNI CEI EN 301549]]&amp;Tabella4[[#This Row],[Servizio]]</f>
        <v>11.2.5.8.1S003 Ritira (IndaBox Ritiro Pacchi)</v>
      </c>
      <c r="B30" s="42" t="str">
        <f>Tabella4[[#This Row],[IssueID]]&amp;Tabella4[[#This Row],[Servizio]]</f>
        <v>S003 Ritira (IndaBox Ritiro Pacchi)</v>
      </c>
      <c r="C30" s="41" t="s">
        <v>426</v>
      </c>
      <c r="D30" s="41" t="str">
        <f>"(#"&amp;Tabella4[[#This Row],['#ID]]&amp;")"</f>
        <v>(#AAD029)</v>
      </c>
      <c r="E30" s="13" t="s">
        <v>50</v>
      </c>
      <c r="F30" s="13" t="s">
        <v>10</v>
      </c>
      <c r="G30" s="43" t="s">
        <v>56</v>
      </c>
      <c r="H30" s="13" t="s">
        <v>3283</v>
      </c>
      <c r="I30" s="13" t="s">
        <v>63</v>
      </c>
      <c r="J30" s="13" t="s">
        <v>1736</v>
      </c>
      <c r="K30" t="s">
        <v>52</v>
      </c>
      <c r="L30" s="13"/>
      <c r="M30" t="s">
        <v>1084</v>
      </c>
      <c r="N30" s="13" t="s">
        <v>1688</v>
      </c>
      <c r="O30" t="s">
        <v>1585</v>
      </c>
      <c r="P30" s="13" t="s">
        <v>1628</v>
      </c>
      <c r="Q30" s="13" t="s">
        <v>1670</v>
      </c>
      <c r="R30" s="13"/>
      <c r="S30" s="13" t="s">
        <v>1739</v>
      </c>
      <c r="T30" s="13" t="s">
        <v>1741</v>
      </c>
      <c r="U30" s="13">
        <f>COUNTIFS(Tabella4[Rejected Element],Tabella4[[#This Row],[Rejected Element]])</f>
        <v>14</v>
      </c>
      <c r="V30" s="13" t="s">
        <v>1721</v>
      </c>
      <c r="W30" s="13"/>
      <c r="X30" s="13" t="str">
        <f>Tabella4[[#This Row],[User Impact]]</f>
        <v>2 - Serious</v>
      </c>
      <c r="Y30"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(#AAD029)
S003 Ritira (IndaBox Ritiro Pacchi)
Requisito: WCAG 2.5.8
Disabilità afflitte: Blind;Low Vision;Mobility
Impatto Utente: 2 - Serious
Descrizione: Touch target - 
Esempio di violazione individuata sull'oggetto: 
 - https://drive.google.com/file/d/1Yxoa80HK2_Hd2NEsgvMKa99YzzCzkfI5/view?usp=drive_link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30" s="13"/>
      <c r="AB30" s="13"/>
      <c r="AC30" s="13"/>
      <c r="AD30" s="13"/>
      <c r="AE30" s="13" t="e">
        <f>_xlfn.XLOOKUP(Tabella4[[#This Row],[ID Silk]],outTable[ID Silk],outTable[Numero ticket  ],,0,1)</f>
        <v>#N/A</v>
      </c>
      <c r="AF30" s="13"/>
      <c r="AG30" s="13"/>
      <c r="AH30" s="13" t="e">
        <f>Tabella4[[#This Row],[Caricato su Silk]]&amp;Tabella4[[#This Row],[HC_01]]</f>
        <v>#N/A</v>
      </c>
      <c r="AI30" s="13" t="e">
        <f>Tabella4[[#This Row],[HC_ID]]&amp;": "&amp;Tabella4[[#This Row],[Descrizione]]</f>
        <v>#N/A</v>
      </c>
      <c r="AJ30" s="13" t="e">
        <f>Tabella4[[#This Row],[HC_ID]]&amp;": - "&amp;Tabella4[[#This Row],[Detail]]&amp;" con selettore: "&amp;Tabella4[[#This Row],[Rejected Element]]</f>
        <v>#N/A</v>
      </c>
      <c r="AK30" s="13" t="e">
        <f>Tabella4[[#This Row],[HC_ID]]&amp;": "&amp;Tabella4[[#This Row],[Share URL]]</f>
        <v>#N/A</v>
      </c>
      <c r="AL30" s="13" t="e">
        <f>Tabella4[[#This Row],[HC_ID]]&amp;": "&amp;Tabella4[[#This Row],[Soluzione note aggiuntive]]</f>
        <v>#N/A</v>
      </c>
      <c r="AM30" s="13"/>
    </row>
    <row r="31" spans="1:39" ht="15" hidden="1" x14ac:dyDescent="0.3">
      <c r="A31" s="41" t="str">
        <f>Tabella4[[#This Row],[UNI CEI EN 301549]]&amp;Tabella4[[#This Row],[Servizio]]</f>
        <v>11.2.5.8.1S003 Ritira (IndaBox Ritiro Pacchi)</v>
      </c>
      <c r="B31" s="42" t="str">
        <f>Tabella4[[#This Row],[IssueID]]&amp;Tabella4[[#This Row],[Servizio]]</f>
        <v>S003 Ritira (IndaBox Ritiro Pacchi)</v>
      </c>
      <c r="C31" s="41" t="s">
        <v>427</v>
      </c>
      <c r="D31" s="41" t="str">
        <f>"(#"&amp;Tabella4[[#This Row],['#ID]]&amp;")"</f>
        <v>(#AAD030)</v>
      </c>
      <c r="E31" s="13" t="s">
        <v>50</v>
      </c>
      <c r="F31" s="13" t="s">
        <v>10</v>
      </c>
      <c r="G31" s="43" t="s">
        <v>56</v>
      </c>
      <c r="H31" s="13" t="s">
        <v>3283</v>
      </c>
      <c r="I31" s="13" t="s">
        <v>63</v>
      </c>
      <c r="J31" s="13" t="s">
        <v>1736</v>
      </c>
      <c r="K31" t="s">
        <v>52</v>
      </c>
      <c r="L31" s="13"/>
      <c r="M31" t="s">
        <v>1096</v>
      </c>
      <c r="N31" s="13" t="s">
        <v>1688</v>
      </c>
      <c r="O31" t="s">
        <v>1585</v>
      </c>
      <c r="P31" s="13" t="s">
        <v>1628</v>
      </c>
      <c r="Q31" s="13" t="s">
        <v>1670</v>
      </c>
      <c r="R31" s="13"/>
      <c r="S31" s="13" t="s">
        <v>1739</v>
      </c>
      <c r="T31" s="13" t="s">
        <v>1741</v>
      </c>
      <c r="U31" s="13">
        <f>COUNTIFS(Tabella4[Rejected Element],Tabella4[[#This Row],[Rejected Element]])</f>
        <v>1</v>
      </c>
      <c r="V31" s="13" t="s">
        <v>1721</v>
      </c>
      <c r="W31" s="13"/>
      <c r="X31" s="13" t="str">
        <f>Tabella4[[#This Row],[User Impact]]</f>
        <v>2 - Serious</v>
      </c>
      <c r="Y31"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(#AAD030)
S003 Ritira (IndaBox Ritiro Pacchi)
Requisito: WCAG 2.5.8
Disabilità afflitte: Blind;Low Vision;Mobility
Impatto Utente: 2 - Serious
Descrizione: Touch target - 
Esempio di violazione individuata sull'oggetto: 
 - https://drive.google.com/file/d/1Yxoa80HK2_Hd2NEsgvMKa99YzzCzkfI5/view?usp=drive_link con selettore: 
[528,225][613,288]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31" s="13"/>
      <c r="AB31" s="13"/>
      <c r="AC31" s="13"/>
      <c r="AD31" s="13"/>
      <c r="AE31" s="13" t="e">
        <f>_xlfn.XLOOKUP(Tabella4[[#This Row],[ID Silk]],outTable[ID Silk],outTable[Numero ticket  ],,0,1)</f>
        <v>#N/A</v>
      </c>
      <c r="AF31" s="13"/>
      <c r="AG31" s="13"/>
      <c r="AH31" s="13" t="e">
        <f>Tabella4[[#This Row],[Caricato su Silk]]&amp;Tabella4[[#This Row],[HC_01]]</f>
        <v>#N/A</v>
      </c>
      <c r="AI31" s="13" t="e">
        <f>Tabella4[[#This Row],[HC_ID]]&amp;": "&amp;Tabella4[[#This Row],[Descrizione]]</f>
        <v>#N/A</v>
      </c>
      <c r="AJ31" s="13" t="e">
        <f>Tabella4[[#This Row],[HC_ID]]&amp;": - "&amp;Tabella4[[#This Row],[Detail]]&amp;" con selettore: "&amp;Tabella4[[#This Row],[Rejected Element]]</f>
        <v>#N/A</v>
      </c>
      <c r="AK31" s="13" t="e">
        <f>Tabella4[[#This Row],[HC_ID]]&amp;": "&amp;Tabella4[[#This Row],[Share URL]]</f>
        <v>#N/A</v>
      </c>
      <c r="AL31" s="13" t="e">
        <f>Tabella4[[#This Row],[HC_ID]]&amp;": "&amp;Tabella4[[#This Row],[Soluzione note aggiuntive]]</f>
        <v>#N/A</v>
      </c>
      <c r="AM31" s="13"/>
    </row>
    <row r="32" spans="1:39" ht="15" hidden="1" x14ac:dyDescent="0.3">
      <c r="A32" s="41" t="str">
        <f>Tabella4[[#This Row],[UNI CEI EN 301549]]&amp;Tabella4[[#This Row],[Servizio]]</f>
        <v>11.2.5.8.1S003 Ritira (IndaBox Ritiro Pacchi)</v>
      </c>
      <c r="B32" s="42" t="str">
        <f>Tabella4[[#This Row],[IssueID]]&amp;Tabella4[[#This Row],[Servizio]]</f>
        <v>S003 Ritira (IndaBox Ritiro Pacchi)</v>
      </c>
      <c r="C32" s="41" t="s">
        <v>428</v>
      </c>
      <c r="D32" s="41" t="str">
        <f>"(#"&amp;Tabella4[[#This Row],['#ID]]&amp;")"</f>
        <v>(#AAD031)</v>
      </c>
      <c r="E32" s="13" t="s">
        <v>50</v>
      </c>
      <c r="F32" s="13" t="s">
        <v>10</v>
      </c>
      <c r="G32" s="43" t="s">
        <v>56</v>
      </c>
      <c r="H32" s="13" t="s">
        <v>3283</v>
      </c>
      <c r="I32" s="13" t="s">
        <v>63</v>
      </c>
      <c r="J32" s="13" t="s">
        <v>1736</v>
      </c>
      <c r="K32" t="s">
        <v>52</v>
      </c>
      <c r="L32" s="13"/>
      <c r="M32" t="s">
        <v>1086</v>
      </c>
      <c r="N32" s="13" t="s">
        <v>1688</v>
      </c>
      <c r="O32" t="s">
        <v>1585</v>
      </c>
      <c r="P32" s="13" t="s">
        <v>1628</v>
      </c>
      <c r="Q32" s="13" t="s">
        <v>1670</v>
      </c>
      <c r="R32" s="13"/>
      <c r="S32" s="13" t="s">
        <v>1739</v>
      </c>
      <c r="T32" s="13" t="s">
        <v>1741</v>
      </c>
      <c r="U32" s="13">
        <f>COUNTIFS(Tabella4[Rejected Element],Tabella4[[#This Row],[Rejected Element]])</f>
        <v>14</v>
      </c>
      <c r="V32" s="13" t="s">
        <v>1721</v>
      </c>
      <c r="W32" s="13"/>
      <c r="X32" s="13" t="str">
        <f>Tabella4[[#This Row],[User Impact]]</f>
        <v>2 - Serious</v>
      </c>
      <c r="Y32"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(#AAD031)
S003 Ritira (IndaBox Ritiro Pacchi)
Requisito: WCAG 2.5.8
Disabilità afflitte: Blind;Low Vision;Mobility
Impatto Utente: 2 - Serious
Descrizione: Touch target - 
Esempio di violazione individuata sull'oggetto: 
 - https://drive.google.com/file/d/1Yxoa80HK2_Hd2NEsgvMKa99YzzCzkfI5/view?usp=drive_link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32" s="13"/>
      <c r="AB32" s="13"/>
      <c r="AC32" s="13"/>
      <c r="AD32" s="13"/>
      <c r="AE32" s="13" t="e">
        <f>_xlfn.XLOOKUP(Tabella4[[#This Row],[ID Silk]],outTable[ID Silk],outTable[Numero ticket  ],,0,1)</f>
        <v>#N/A</v>
      </c>
      <c r="AF32" s="13"/>
      <c r="AG32" s="13"/>
      <c r="AH32" s="13" t="e">
        <f>Tabella4[[#This Row],[Caricato su Silk]]&amp;Tabella4[[#This Row],[HC_01]]</f>
        <v>#N/A</v>
      </c>
      <c r="AI32" s="13" t="e">
        <f>Tabella4[[#This Row],[HC_ID]]&amp;": "&amp;Tabella4[[#This Row],[Descrizione]]</f>
        <v>#N/A</v>
      </c>
      <c r="AJ32" s="13" t="e">
        <f>Tabella4[[#This Row],[HC_ID]]&amp;": - "&amp;Tabella4[[#This Row],[Detail]]&amp;" con selettore: "&amp;Tabella4[[#This Row],[Rejected Element]]</f>
        <v>#N/A</v>
      </c>
      <c r="AK32" s="13" t="e">
        <f>Tabella4[[#This Row],[HC_ID]]&amp;": "&amp;Tabella4[[#This Row],[Share URL]]</f>
        <v>#N/A</v>
      </c>
      <c r="AL32" s="13" t="e">
        <f>Tabella4[[#This Row],[HC_ID]]&amp;": "&amp;Tabella4[[#This Row],[Soluzione note aggiuntive]]</f>
        <v>#N/A</v>
      </c>
      <c r="AM32" s="13"/>
    </row>
    <row r="33" spans="1:39" ht="15" hidden="1" x14ac:dyDescent="0.3">
      <c r="A33" s="41" t="str">
        <f>Tabella4[[#This Row],[UNI CEI EN 301549]]&amp;Tabella4[[#This Row],[Servizio]]</f>
        <v>11.2.5.8.1S003 Ritira (IndaBox Ritiro Pacchi)</v>
      </c>
      <c r="B33" s="42" t="str">
        <f>Tabella4[[#This Row],[IssueID]]&amp;Tabella4[[#This Row],[Servizio]]</f>
        <v>S003 Ritira (IndaBox Ritiro Pacchi)</v>
      </c>
      <c r="C33" s="41" t="s">
        <v>429</v>
      </c>
      <c r="D33" s="41" t="str">
        <f>"(#"&amp;Tabella4[[#This Row],['#ID]]&amp;")"</f>
        <v>(#AAD032)</v>
      </c>
      <c r="E33" s="13" t="s">
        <v>50</v>
      </c>
      <c r="F33" s="13" t="s">
        <v>10</v>
      </c>
      <c r="G33" s="43" t="s">
        <v>56</v>
      </c>
      <c r="H33" s="13" t="s">
        <v>3283</v>
      </c>
      <c r="I33" s="13" t="s">
        <v>63</v>
      </c>
      <c r="J33" s="13" t="s">
        <v>1736</v>
      </c>
      <c r="K33" t="s">
        <v>52</v>
      </c>
      <c r="L33" s="13"/>
      <c r="M33" t="s">
        <v>1087</v>
      </c>
      <c r="N33" s="13" t="s">
        <v>1688</v>
      </c>
      <c r="O33" t="s">
        <v>1585</v>
      </c>
      <c r="P33" s="13" t="s">
        <v>1628</v>
      </c>
      <c r="Q33" s="13" t="s">
        <v>1670</v>
      </c>
      <c r="R33" s="13"/>
      <c r="S33" s="13" t="s">
        <v>1739</v>
      </c>
      <c r="T33" s="13" t="s">
        <v>1741</v>
      </c>
      <c r="U33" s="13">
        <f>COUNTIFS(Tabella4[Rejected Element],Tabella4[[#This Row],[Rejected Element]])</f>
        <v>14</v>
      </c>
      <c r="V33" s="13" t="s">
        <v>1721</v>
      </c>
      <c r="W33" s="13"/>
      <c r="X33" s="13" t="str">
        <f>Tabella4[[#This Row],[User Impact]]</f>
        <v>2 - Serious</v>
      </c>
      <c r="Y33"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(#AAD032)
S003 Ritira (IndaBox Ritiro Pacchi)
Requisito: WCAG 2.5.8
Disabilità afflitte: Blind;Low Vision;Mobility
Impatto Utente: 2 - Serious
Descrizione: Touch target - 
Esempio di violazione individuata sull'oggetto: 
 - https://drive.google.com/file/d/1Yxoa80HK2_Hd2NEsgvMKa99YzzCzkfI5/view?usp=drive_link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33" s="13"/>
      <c r="AB33" s="13"/>
      <c r="AC33" s="13"/>
      <c r="AD33" s="13"/>
      <c r="AE33" s="13" t="e">
        <f>_xlfn.XLOOKUP(Tabella4[[#This Row],[ID Silk]],outTable[ID Silk],outTable[Numero ticket  ],,0,1)</f>
        <v>#N/A</v>
      </c>
      <c r="AF33" s="13"/>
      <c r="AG33" s="13"/>
      <c r="AH33" s="13" t="e">
        <f>Tabella4[[#This Row],[Caricato su Silk]]&amp;Tabella4[[#This Row],[HC_01]]</f>
        <v>#N/A</v>
      </c>
      <c r="AI33" s="13" t="e">
        <f>Tabella4[[#This Row],[HC_ID]]&amp;": "&amp;Tabella4[[#This Row],[Descrizione]]</f>
        <v>#N/A</v>
      </c>
      <c r="AJ33" s="13" t="e">
        <f>Tabella4[[#This Row],[HC_ID]]&amp;": - "&amp;Tabella4[[#This Row],[Detail]]&amp;" con selettore: "&amp;Tabella4[[#This Row],[Rejected Element]]</f>
        <v>#N/A</v>
      </c>
      <c r="AK33" s="13" t="e">
        <f>Tabella4[[#This Row],[HC_ID]]&amp;": "&amp;Tabella4[[#This Row],[Share URL]]</f>
        <v>#N/A</v>
      </c>
      <c r="AL33" s="13" t="e">
        <f>Tabella4[[#This Row],[HC_ID]]&amp;": "&amp;Tabella4[[#This Row],[Soluzione note aggiuntive]]</f>
        <v>#N/A</v>
      </c>
      <c r="AM33" s="13"/>
    </row>
    <row r="34" spans="1:39" ht="15" hidden="1" x14ac:dyDescent="0.3">
      <c r="A34" s="41" t="str">
        <f>Tabella4[[#This Row],[UNI CEI EN 301549]]&amp;Tabella4[[#This Row],[Servizio]]</f>
        <v>11.1.4.3.1S001 Accedi</v>
      </c>
      <c r="B34" s="42" t="str">
        <f>Tabella4[[#This Row],[IssueID]]&amp;Tabella4[[#This Row],[Servizio]]</f>
        <v>S001 Accedi</v>
      </c>
      <c r="C34" s="41" t="s">
        <v>430</v>
      </c>
      <c r="D34" s="41" t="str">
        <f>"(#"&amp;Tabella4[[#This Row],['#ID]]&amp;")"</f>
        <v>(#AAD033)</v>
      </c>
      <c r="E34" s="13" t="s">
        <v>50</v>
      </c>
      <c r="F34" s="13" t="s">
        <v>10</v>
      </c>
      <c r="G34" s="43" t="s">
        <v>195</v>
      </c>
      <c r="H34" s="13" t="s">
        <v>3282</v>
      </c>
      <c r="I34" s="13" t="s">
        <v>63</v>
      </c>
      <c r="J34" s="13" t="s">
        <v>1735</v>
      </c>
      <c r="K34" t="s">
        <v>53</v>
      </c>
      <c r="L34" s="13"/>
      <c r="M34" t="s">
        <v>1097</v>
      </c>
      <c r="N34" s="13" t="s">
        <v>1689</v>
      </c>
      <c r="O34" t="s">
        <v>1586</v>
      </c>
      <c r="P34" s="13" t="s">
        <v>1629</v>
      </c>
      <c r="Q34" s="13" t="s">
        <v>1670</v>
      </c>
      <c r="R34" s="13"/>
      <c r="S34" s="13" t="s">
        <v>1738</v>
      </c>
      <c r="T34" s="13" t="s">
        <v>1740</v>
      </c>
      <c r="U34" s="13">
        <f>COUNTIFS(Tabella4[Rejected Element],Tabella4[[#This Row],[Rejected Element]])</f>
        <v>2</v>
      </c>
      <c r="V34" s="13" t="s">
        <v>1719</v>
      </c>
      <c r="W34" s="13"/>
      <c r="X34" s="13" t="str">
        <f>Tabella4[[#This Row],[User Impact]]</f>
        <v>2 - Serious</v>
      </c>
      <c r="Y34" s="13" t="str">
        <f>_xlfn.CONCAT("APP INDABOX ANDROID - ",Tabella4[[#This Row],[UNI CEI EN 301549]]," ",_xlfn.XLOOKUP(Tabella4[[#This Row],[Criterio]],Tabella5[ID],Tabella5[Criterio di successo],"")," - ",Tabella4[[#This Row],[Servizio]])</f>
        <v>APP INDABOX ANDROID - 11.1.4.3.1 Contrasto (minimo) - S001 Accedi</v>
      </c>
      <c r="Z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(#AAD033)
S001 Accedi
Requisito: WCAG 1.4.3
Disabilità afflitte: Colorblindness;Low Vision
Impatto Utente: 2 - Serious
Descrizione: Contrasto del testo - 
Esempio di violazione individuata sull'oggetto: 
 - https://drive.google.com/file/d/1TgpiVzZ8DrULJPY_p9_zP9U_TRXc0iqj/view?usp=drive_link con selettore: 
[280,1512][797,1567]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34" s="13"/>
      <c r="AB34" s="13"/>
      <c r="AC34" s="13"/>
      <c r="AD34" s="13"/>
      <c r="AE34" s="13">
        <f>_xlfn.XLOOKUP(Tabella4[[#This Row],[ID Silk]],outTable[ID Silk],outTable[Numero ticket  ],,0,1)</f>
        <v>0</v>
      </c>
      <c r="AF34" s="13"/>
      <c r="AG34" s="13"/>
      <c r="AH34" s="13" t="str">
        <f>Tabella4[[#This Row],[Caricato su Silk]]&amp;Tabella4[[#This Row],[HC_01]]</f>
        <v>0</v>
      </c>
      <c r="AI34" s="13" t="str">
        <f>Tabella4[[#This Row],[HC_ID]]&amp;": "&amp;Tabella4[[#This Row],[Descrizione]]</f>
        <v xml:space="preserve">0: </v>
      </c>
      <c r="AJ34" s="13" t="str">
        <f>Tabella4[[#This Row],[HC_ID]]&amp;": - "&amp;Tabella4[[#This Row],[Detail]]&amp;" con selettore: "&amp;Tabella4[[#This Row],[Rejected Element]]</f>
        <v>0: - https://drive.google.com/file/d/1TgpiVzZ8DrULJPY_p9_zP9U_TRXc0iqj/view?usp=drive_link con selettore: [280,1512][797,1567]</v>
      </c>
      <c r="AK34" s="13" t="str">
        <f>Tabella4[[#This Row],[HC_ID]]&amp;": "&amp;Tabella4[[#This Row],[Share URL]]</f>
        <v xml:space="preserve">0: </v>
      </c>
      <c r="AL34" s="13" t="str">
        <f>Tabella4[[#This Row],[HC_ID]]&amp;": "&amp;Tabella4[[#This Row],[Soluzione note aggiuntive]]</f>
        <v>0: Usa colori con un contrasto minimo di 4.5:1 per il testo normale e 3:1 per il testo grande. Controlla con strumenti come WebAIM o il contrast checker di Material Design.</v>
      </c>
      <c r="AM34" s="13"/>
    </row>
    <row r="35" spans="1:39" ht="15" hidden="1" x14ac:dyDescent="0.3">
      <c r="A35" s="41" t="str">
        <f>Tabella4[[#This Row],[UNI CEI EN 301549]]&amp;Tabella4[[#This Row],[Servizio]]</f>
        <v>11.1.4.3.1S001 Accedi</v>
      </c>
      <c r="B35" s="42" t="str">
        <f>Tabella4[[#This Row],[IssueID]]&amp;Tabella4[[#This Row],[Servizio]]</f>
        <v>S001 Accedi</v>
      </c>
      <c r="C35" s="41" t="s">
        <v>431</v>
      </c>
      <c r="D35" s="41" t="str">
        <f>"(#"&amp;Tabella4[[#This Row],['#ID]]&amp;")"</f>
        <v>(#AAD034)</v>
      </c>
      <c r="E35" s="13" t="s">
        <v>50</v>
      </c>
      <c r="F35" s="13" t="s">
        <v>10</v>
      </c>
      <c r="G35" s="43" t="s">
        <v>195</v>
      </c>
      <c r="H35" s="13" t="s">
        <v>3282</v>
      </c>
      <c r="I35" s="13" t="s">
        <v>63</v>
      </c>
      <c r="J35" s="13" t="s">
        <v>1735</v>
      </c>
      <c r="K35" t="s">
        <v>53</v>
      </c>
      <c r="L35" s="13"/>
      <c r="M35" t="s">
        <v>1098</v>
      </c>
      <c r="N35" s="13" t="s">
        <v>1689</v>
      </c>
      <c r="O35" t="s">
        <v>1586</v>
      </c>
      <c r="P35" s="13" t="s">
        <v>1629</v>
      </c>
      <c r="Q35" s="13" t="s">
        <v>1670</v>
      </c>
      <c r="R35" s="13"/>
      <c r="S35" s="13" t="s">
        <v>1738</v>
      </c>
      <c r="T35" s="13" t="s">
        <v>1740</v>
      </c>
      <c r="U35" s="13">
        <f>COUNTIFS(Tabella4[Rejected Element],Tabella4[[#This Row],[Rejected Element]])</f>
        <v>1</v>
      </c>
      <c r="V35" s="13" t="s">
        <v>1719</v>
      </c>
      <c r="W35" s="13"/>
      <c r="X35" s="13" t="str">
        <f>Tabella4[[#This Row],[User Impact]]</f>
        <v>2 - Serious</v>
      </c>
      <c r="Y35" s="13" t="str">
        <f>_xlfn.CONCAT("APP INDABOX ANDROID - ",Tabella4[[#This Row],[UNI CEI EN 301549]]," ",_xlfn.XLOOKUP(Tabella4[[#This Row],[Criterio]],Tabella5[ID],Tabella5[Criterio di successo],"")," - ",Tabella4[[#This Row],[Servizio]])</f>
        <v>APP INDABOX ANDROID - 11.1.4.3.1 Contrasto (minimo) - S001 Accedi</v>
      </c>
      <c r="Z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(#AAD034)
S001 Accedi
Requisito: WCAG 1.4.3
Disabilità afflitte: Colorblindness;Low Vision
Impatto Utente: 2 - Serious
Descrizione: Contrasto del testo - 
Esempio di violazione individuata sull'oggetto: 
 - https://drive.google.com/file/d/1TgpiVzZ8DrULJPY_p9_zP9U_TRXc0iqj/view?usp=drive_link con selettore: 
[19,1646][1061,1715]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35" s="13"/>
      <c r="AB35" s="13"/>
      <c r="AC35" s="13"/>
      <c r="AD35" s="13"/>
      <c r="AE35" s="13">
        <f>_xlfn.XLOOKUP(Tabella4[[#This Row],[ID Silk]],outTable[ID Silk],outTable[Numero ticket  ],,0,1)</f>
        <v>0</v>
      </c>
      <c r="AF35" s="13"/>
      <c r="AG35" s="13"/>
      <c r="AH35" s="13" t="str">
        <f>Tabella4[[#This Row],[Caricato su Silk]]&amp;Tabella4[[#This Row],[HC_01]]</f>
        <v>0</v>
      </c>
      <c r="AI35" s="13" t="str">
        <f>Tabella4[[#This Row],[HC_ID]]&amp;": "&amp;Tabella4[[#This Row],[Descrizione]]</f>
        <v xml:space="preserve">0: </v>
      </c>
      <c r="AJ35" s="13" t="str">
        <f>Tabella4[[#This Row],[HC_ID]]&amp;": - "&amp;Tabella4[[#This Row],[Detail]]&amp;" con selettore: "&amp;Tabella4[[#This Row],[Rejected Element]]</f>
        <v>0: - https://drive.google.com/file/d/1TgpiVzZ8DrULJPY_p9_zP9U_TRXc0iqj/view?usp=drive_link con selettore: [19,1646][1061,1715]</v>
      </c>
      <c r="AK35" s="13" t="str">
        <f>Tabella4[[#This Row],[HC_ID]]&amp;": "&amp;Tabella4[[#This Row],[Share URL]]</f>
        <v xml:space="preserve">0: </v>
      </c>
      <c r="AL35" s="13" t="str">
        <f>Tabella4[[#This Row],[HC_ID]]&amp;": "&amp;Tabella4[[#This Row],[Soluzione note aggiuntive]]</f>
        <v>0: Usa colori con un contrasto minimo di 4.5:1 per il testo normale e 3:1 per il testo grande. Controlla con strumenti come WebAIM o il contrast checker di Material Design.</v>
      </c>
      <c r="AM35" s="13"/>
    </row>
    <row r="36" spans="1:39" ht="15" hidden="1" x14ac:dyDescent="0.3">
      <c r="A36" s="41" t="str">
        <f>Tabella4[[#This Row],[UNI CEI EN 301549]]&amp;Tabella4[[#This Row],[Servizio]]</f>
        <v>11.2.5.8.1S001 Accedi</v>
      </c>
      <c r="B36" s="42" t="str">
        <f>Tabella4[[#This Row],[IssueID]]&amp;Tabella4[[#This Row],[Servizio]]</f>
        <v>S001 Accedi</v>
      </c>
      <c r="C36" s="41" t="s">
        <v>432</v>
      </c>
      <c r="D36" s="41" t="str">
        <f>"(#"&amp;Tabella4[[#This Row],['#ID]]&amp;")"</f>
        <v>(#AAD035)</v>
      </c>
      <c r="E36" s="13" t="s">
        <v>50</v>
      </c>
      <c r="F36" s="13" t="s">
        <v>10</v>
      </c>
      <c r="G36" s="43" t="s">
        <v>56</v>
      </c>
      <c r="H36" s="13" t="s">
        <v>3283</v>
      </c>
      <c r="I36" s="13" t="s">
        <v>63</v>
      </c>
      <c r="J36" s="13" t="s">
        <v>1736</v>
      </c>
      <c r="K36" t="s">
        <v>52</v>
      </c>
      <c r="L36" s="13"/>
      <c r="M36" t="s">
        <v>1082</v>
      </c>
      <c r="N36" s="13" t="s">
        <v>1689</v>
      </c>
      <c r="O36" t="s">
        <v>1586</v>
      </c>
      <c r="P36" s="13" t="s">
        <v>1629</v>
      </c>
      <c r="Q36" s="13" t="s">
        <v>1670</v>
      </c>
      <c r="R36" s="13"/>
      <c r="S36" s="13" t="s">
        <v>1739</v>
      </c>
      <c r="T36" s="13" t="s">
        <v>1741</v>
      </c>
      <c r="U36" s="13">
        <f>COUNTIFS(Tabella4[Rejected Element],Tabella4[[#This Row],[Rejected Element]])</f>
        <v>15</v>
      </c>
      <c r="V36" s="13" t="s">
        <v>1719</v>
      </c>
      <c r="W36" s="13"/>
      <c r="X36" s="13" t="str">
        <f>Tabella4[[#This Row],[User Impact]]</f>
        <v>2 - Serious</v>
      </c>
      <c r="Y36" s="13" t="str">
        <f>_xlfn.CONCAT("APP INDABOX ANDROID - ",Tabella4[[#This Row],[UNI CEI EN 301549]]," ",_xlfn.XLOOKUP(Tabella4[[#This Row],[Criterio]],Tabella5[ID],Tabella5[Criterio di successo],"")," - ",Tabella4[[#This Row],[Servizio]])</f>
        <v>APP INDABOX ANDROID - 11.2.5.8.1 Dimensione dell'obiettivo (minimo) - S001 Accedi</v>
      </c>
      <c r="Z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(#AAD035)
S001 Accedi
Requisito: WCAG 2.5.8
Disabilità afflitte: Blind;Low Vision;Mobility
Impatto Utente: 2 - Serious
Descrizione: Touch target - 
Esempio di violazione individuata sull'oggetto: 
 - https://drive.google.com/file/d/1TgpiVzZ8DrULJPY_p9_zP9U_TRXc0iqj/view?usp=drive_link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36" s="13"/>
      <c r="AB36" s="13"/>
      <c r="AC36" s="13"/>
      <c r="AD36" s="13"/>
      <c r="AE36" s="13" t="e">
        <f>_xlfn.XLOOKUP(Tabella4[[#This Row],[ID Silk]],outTable[ID Silk],outTable[Numero ticket  ],,0,1)</f>
        <v>#N/A</v>
      </c>
      <c r="AF36" s="13"/>
      <c r="AG36" s="13"/>
      <c r="AH36" s="13" t="e">
        <f>Tabella4[[#This Row],[Caricato su Silk]]&amp;Tabella4[[#This Row],[HC_01]]</f>
        <v>#N/A</v>
      </c>
      <c r="AI36" s="13" t="e">
        <f>Tabella4[[#This Row],[HC_ID]]&amp;": "&amp;Tabella4[[#This Row],[Descrizione]]</f>
        <v>#N/A</v>
      </c>
      <c r="AJ36" s="13" t="e">
        <f>Tabella4[[#This Row],[HC_ID]]&amp;": - "&amp;Tabella4[[#This Row],[Detail]]&amp;" con selettore: "&amp;Tabella4[[#This Row],[Rejected Element]]</f>
        <v>#N/A</v>
      </c>
      <c r="AK36" s="13" t="e">
        <f>Tabella4[[#This Row],[HC_ID]]&amp;": "&amp;Tabella4[[#This Row],[Share URL]]</f>
        <v>#N/A</v>
      </c>
      <c r="AL36" s="13" t="e">
        <f>Tabella4[[#This Row],[HC_ID]]&amp;": "&amp;Tabella4[[#This Row],[Soluzione note aggiuntive]]</f>
        <v>#N/A</v>
      </c>
      <c r="AM36" s="13"/>
    </row>
    <row r="37" spans="1:39" ht="15" hidden="1" x14ac:dyDescent="0.3">
      <c r="A37" s="41" t="str">
        <f>Tabella4[[#This Row],[UNI CEI EN 301549]]&amp;Tabella4[[#This Row],[Servizio]]</f>
        <v>11.2.5.8.1S001 Accedi</v>
      </c>
      <c r="B37" s="42" t="str">
        <f>Tabella4[[#This Row],[IssueID]]&amp;Tabella4[[#This Row],[Servizio]]</f>
        <v>S001 Accedi</v>
      </c>
      <c r="C37" s="41" t="s">
        <v>433</v>
      </c>
      <c r="D37" s="41" t="str">
        <f>"(#"&amp;Tabella4[[#This Row],['#ID]]&amp;")"</f>
        <v>(#AAD036)</v>
      </c>
      <c r="E37" s="13" t="s">
        <v>50</v>
      </c>
      <c r="F37" s="13" t="s">
        <v>10</v>
      </c>
      <c r="G37" s="43" t="s">
        <v>56</v>
      </c>
      <c r="H37" s="13" t="s">
        <v>3283</v>
      </c>
      <c r="I37" s="13" t="s">
        <v>63</v>
      </c>
      <c r="J37" s="13" t="s">
        <v>1736</v>
      </c>
      <c r="K37" t="s">
        <v>52</v>
      </c>
      <c r="L37" s="13"/>
      <c r="M37" t="s">
        <v>1099</v>
      </c>
      <c r="N37" s="13" t="s">
        <v>1689</v>
      </c>
      <c r="O37" t="s">
        <v>1586</v>
      </c>
      <c r="P37" s="13" t="s">
        <v>1629</v>
      </c>
      <c r="Q37" s="13" t="s">
        <v>1670</v>
      </c>
      <c r="R37" s="13"/>
      <c r="S37" s="13" t="s">
        <v>1739</v>
      </c>
      <c r="T37" s="13" t="s">
        <v>1741</v>
      </c>
      <c r="U37" s="13">
        <f>COUNTIFS(Tabella4[Rejected Element],Tabella4[[#This Row],[Rejected Element]])</f>
        <v>1</v>
      </c>
      <c r="V37" s="13" t="s">
        <v>1719</v>
      </c>
      <c r="W37" s="13"/>
      <c r="X37" s="13" t="str">
        <f>Tabella4[[#This Row],[User Impact]]</f>
        <v>2 - Serious</v>
      </c>
      <c r="Y37" s="13" t="str">
        <f>_xlfn.CONCAT("APP INDABOX ANDROID - ",Tabella4[[#This Row],[UNI CEI EN 301549]]," ",_xlfn.XLOOKUP(Tabella4[[#This Row],[Criterio]],Tabella5[ID],Tabella5[Criterio di successo],"")," - ",Tabella4[[#This Row],[Servizio]])</f>
        <v>APP INDABOX ANDROID - 11.2.5.8.1 Dimensione dell'obiettivo (minimo) - S001 Accedi</v>
      </c>
      <c r="Z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(#AAD036)
S001 Accedi
Requisito: WCAG 2.5.8
Disabilità afflitte: Blind;Low Vision;Mobility
Impatto Utente: 2 - Serious
Descrizione: Touch target - 
Esempio di violazione individuata sull'oggetto: 
 - https://drive.google.com/file/d/1TgpiVzZ8DrULJPY_p9_zP9U_TRXc0iqj/view?usp=drive_link con selettore: 
[195,225][297,288]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37" s="13"/>
      <c r="AB37" s="13"/>
      <c r="AC37" s="13"/>
      <c r="AD37" s="13"/>
      <c r="AE37" s="13" t="e">
        <f>_xlfn.XLOOKUP(Tabella4[[#This Row],[ID Silk]],outTable[ID Silk],outTable[Numero ticket  ],,0,1)</f>
        <v>#N/A</v>
      </c>
      <c r="AF37" s="13"/>
      <c r="AG37" s="13"/>
      <c r="AH37" s="13" t="e">
        <f>Tabella4[[#This Row],[Caricato su Silk]]&amp;Tabella4[[#This Row],[HC_01]]</f>
        <v>#N/A</v>
      </c>
      <c r="AI37" s="13" t="e">
        <f>Tabella4[[#This Row],[HC_ID]]&amp;": "&amp;Tabella4[[#This Row],[Descrizione]]</f>
        <v>#N/A</v>
      </c>
      <c r="AJ37" s="13" t="e">
        <f>Tabella4[[#This Row],[HC_ID]]&amp;": - "&amp;Tabella4[[#This Row],[Detail]]&amp;" con selettore: "&amp;Tabella4[[#This Row],[Rejected Element]]</f>
        <v>#N/A</v>
      </c>
      <c r="AK37" s="13" t="e">
        <f>Tabella4[[#This Row],[HC_ID]]&amp;": "&amp;Tabella4[[#This Row],[Share URL]]</f>
        <v>#N/A</v>
      </c>
      <c r="AL37" s="13" t="e">
        <f>Tabella4[[#This Row],[HC_ID]]&amp;": "&amp;Tabella4[[#This Row],[Soluzione note aggiuntive]]</f>
        <v>#N/A</v>
      </c>
      <c r="AM37" s="13"/>
    </row>
    <row r="38" spans="1:39" ht="15" hidden="1" x14ac:dyDescent="0.3">
      <c r="A38" s="41" t="str">
        <f>Tabella4[[#This Row],[UNI CEI EN 301549]]&amp;Tabella4[[#This Row],[Servizio]]</f>
        <v>11.2.5.8.1S001 Accedi</v>
      </c>
      <c r="B38" s="42" t="str">
        <f>Tabella4[[#This Row],[IssueID]]&amp;Tabella4[[#This Row],[Servizio]]</f>
        <v>S001 Accedi</v>
      </c>
      <c r="C38" s="41" t="s">
        <v>434</v>
      </c>
      <c r="D38" s="41" t="str">
        <f>"(#"&amp;Tabella4[[#This Row],['#ID]]&amp;")"</f>
        <v>(#AAD037)</v>
      </c>
      <c r="E38" s="13" t="s">
        <v>50</v>
      </c>
      <c r="F38" s="13" t="s">
        <v>10</v>
      </c>
      <c r="G38" s="43" t="s">
        <v>56</v>
      </c>
      <c r="H38" s="13" t="s">
        <v>3283</v>
      </c>
      <c r="I38" s="13" t="s">
        <v>63</v>
      </c>
      <c r="J38" s="13" t="s">
        <v>1736</v>
      </c>
      <c r="K38" t="s">
        <v>52</v>
      </c>
      <c r="L38" s="13"/>
      <c r="M38" t="s">
        <v>1084</v>
      </c>
      <c r="N38" s="13" t="s">
        <v>1689</v>
      </c>
      <c r="O38" t="s">
        <v>1586</v>
      </c>
      <c r="P38" s="13" t="s">
        <v>1629</v>
      </c>
      <c r="Q38" s="13" t="s">
        <v>1670</v>
      </c>
      <c r="R38" s="13"/>
      <c r="S38" s="13" t="s">
        <v>1739</v>
      </c>
      <c r="T38" s="13" t="s">
        <v>1741</v>
      </c>
      <c r="U38" s="13">
        <f>COUNTIFS(Tabella4[Rejected Element],Tabella4[[#This Row],[Rejected Element]])</f>
        <v>14</v>
      </c>
      <c r="V38" s="13" t="s">
        <v>1719</v>
      </c>
      <c r="W38" s="13"/>
      <c r="X38" s="13" t="str">
        <f>Tabella4[[#This Row],[User Impact]]</f>
        <v>2 - Serious</v>
      </c>
      <c r="Y38" s="13" t="str">
        <f>_xlfn.CONCAT("APP INDABOX ANDROID - ",Tabella4[[#This Row],[UNI CEI EN 301549]]," ",_xlfn.XLOOKUP(Tabella4[[#This Row],[Criterio]],Tabella5[ID],Tabella5[Criterio di successo],"")," - ",Tabella4[[#This Row],[Servizio]])</f>
        <v>APP INDABOX ANDROID - 11.2.5.8.1 Dimensione dell'obiettivo (minimo) - S001 Accedi</v>
      </c>
      <c r="Z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(#AAD037)
S001 Accedi
Requisito: WCAG 2.5.8
Disabilità afflitte: Blind;Low Vision;Mobility
Impatto Utente: 2 - Serious
Descrizione: Touch target - 
Esempio di violazione individuata sull'oggetto: 
 - https://drive.google.com/file/d/1TgpiVzZ8DrULJPY_p9_zP9U_TRXc0iqj/view?usp=drive_link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38" s="13"/>
      <c r="AB38" s="13"/>
      <c r="AC38" s="13"/>
      <c r="AD38" s="13"/>
      <c r="AE38" s="13" t="e">
        <f>_xlfn.XLOOKUP(Tabella4[[#This Row],[ID Silk]],outTable[ID Silk],outTable[Numero ticket  ],,0,1)</f>
        <v>#N/A</v>
      </c>
      <c r="AF38" s="13"/>
      <c r="AG38" s="13"/>
      <c r="AH38" s="13" t="e">
        <f>Tabella4[[#This Row],[Caricato su Silk]]&amp;Tabella4[[#This Row],[HC_01]]</f>
        <v>#N/A</v>
      </c>
      <c r="AI38" s="13" t="e">
        <f>Tabella4[[#This Row],[HC_ID]]&amp;": "&amp;Tabella4[[#This Row],[Descrizione]]</f>
        <v>#N/A</v>
      </c>
      <c r="AJ38" s="13" t="e">
        <f>Tabella4[[#This Row],[HC_ID]]&amp;": - "&amp;Tabella4[[#This Row],[Detail]]&amp;" con selettore: "&amp;Tabella4[[#This Row],[Rejected Element]]</f>
        <v>#N/A</v>
      </c>
      <c r="AK38" s="13" t="e">
        <f>Tabella4[[#This Row],[HC_ID]]&amp;": "&amp;Tabella4[[#This Row],[Share URL]]</f>
        <v>#N/A</v>
      </c>
      <c r="AL38" s="13" t="e">
        <f>Tabella4[[#This Row],[HC_ID]]&amp;": "&amp;Tabella4[[#This Row],[Soluzione note aggiuntive]]</f>
        <v>#N/A</v>
      </c>
      <c r="AM38" s="13"/>
    </row>
    <row r="39" spans="1:39" ht="15" hidden="1" x14ac:dyDescent="0.3">
      <c r="A39" s="41" t="str">
        <f>Tabella4[[#This Row],[UNI CEI EN 301549]]&amp;Tabella4[[#This Row],[Servizio]]</f>
        <v>11.2.5.8.1S001 Accedi</v>
      </c>
      <c r="B39" s="42" t="str">
        <f>Tabella4[[#This Row],[IssueID]]&amp;Tabella4[[#This Row],[Servizio]]</f>
        <v>S001 Accedi</v>
      </c>
      <c r="C39" s="41" t="s">
        <v>435</v>
      </c>
      <c r="D39" s="41" t="str">
        <f>"(#"&amp;Tabella4[[#This Row],['#ID]]&amp;")"</f>
        <v>(#AAD038)</v>
      </c>
      <c r="E39" s="13" t="s">
        <v>50</v>
      </c>
      <c r="F39" s="13" t="s">
        <v>10</v>
      </c>
      <c r="G39" s="43" t="s">
        <v>56</v>
      </c>
      <c r="H39" s="13" t="s">
        <v>3283</v>
      </c>
      <c r="I39" s="13" t="s">
        <v>63</v>
      </c>
      <c r="J39" s="13" t="s">
        <v>1736</v>
      </c>
      <c r="K39" t="s">
        <v>52</v>
      </c>
      <c r="L39" s="13"/>
      <c r="M39" t="s">
        <v>1085</v>
      </c>
      <c r="N39" s="13" t="s">
        <v>1689</v>
      </c>
      <c r="O39" t="s">
        <v>1586</v>
      </c>
      <c r="P39" s="13" t="s">
        <v>1629</v>
      </c>
      <c r="Q39" s="13" t="s">
        <v>1670</v>
      </c>
      <c r="R39" s="13"/>
      <c r="S39" s="13" t="s">
        <v>1739</v>
      </c>
      <c r="T39" s="13" t="s">
        <v>1741</v>
      </c>
      <c r="U39" s="13">
        <f>COUNTIFS(Tabella4[Rejected Element],Tabella4[[#This Row],[Rejected Element]])</f>
        <v>14</v>
      </c>
      <c r="V39" s="13" t="s">
        <v>1719</v>
      </c>
      <c r="W39" s="13"/>
      <c r="X39" s="13" t="str">
        <f>Tabella4[[#This Row],[User Impact]]</f>
        <v>2 - Serious</v>
      </c>
      <c r="Y39" s="13" t="str">
        <f>_xlfn.CONCAT("APP INDABOX ANDROID - ",Tabella4[[#This Row],[UNI CEI EN 301549]]," ",_xlfn.XLOOKUP(Tabella4[[#This Row],[Criterio]],Tabella5[ID],Tabella5[Criterio di successo],"")," - ",Tabella4[[#This Row],[Servizio]])</f>
        <v>APP INDABOX ANDROID - 11.2.5.8.1 Dimensione dell'obiettivo (minimo) - S001 Accedi</v>
      </c>
      <c r="Z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(#AAD038)
S001 Accedi
Requisito: WCAG 2.5.8
Disabilità afflitte: Blind;Low Vision;Mobility
Impatto Utente: 2 - Serious
Descrizione: Touch target - 
Esempio di violazione individuata sull'oggetto: 
 - https://drive.google.com/file/d/1TgpiVzZ8DrULJPY_p9_zP9U_TRXc0iqj/view?usp=drive_link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39" s="13"/>
      <c r="AB39" s="13"/>
      <c r="AC39" s="13"/>
      <c r="AD39" s="13"/>
      <c r="AE39" s="13" t="e">
        <f>_xlfn.XLOOKUP(Tabella4[[#This Row],[ID Silk]],outTable[ID Silk],outTable[Numero ticket  ],,0,1)</f>
        <v>#N/A</v>
      </c>
      <c r="AF39" s="13"/>
      <c r="AG39" s="13"/>
      <c r="AH39" s="13" t="e">
        <f>Tabella4[[#This Row],[Caricato su Silk]]&amp;Tabella4[[#This Row],[HC_01]]</f>
        <v>#N/A</v>
      </c>
      <c r="AI39" s="13" t="e">
        <f>Tabella4[[#This Row],[HC_ID]]&amp;": "&amp;Tabella4[[#This Row],[Descrizione]]</f>
        <v>#N/A</v>
      </c>
      <c r="AJ39" s="13" t="e">
        <f>Tabella4[[#This Row],[HC_ID]]&amp;": - "&amp;Tabella4[[#This Row],[Detail]]&amp;" con selettore: "&amp;Tabella4[[#This Row],[Rejected Element]]</f>
        <v>#N/A</v>
      </c>
      <c r="AK39" s="13" t="e">
        <f>Tabella4[[#This Row],[HC_ID]]&amp;": "&amp;Tabella4[[#This Row],[Share URL]]</f>
        <v>#N/A</v>
      </c>
      <c r="AL39" s="13" t="e">
        <f>Tabella4[[#This Row],[HC_ID]]&amp;": "&amp;Tabella4[[#This Row],[Soluzione note aggiuntive]]</f>
        <v>#N/A</v>
      </c>
      <c r="AM39" s="13"/>
    </row>
    <row r="40" spans="1:39" ht="15" hidden="1" x14ac:dyDescent="0.3">
      <c r="A40" s="41" t="str">
        <f>Tabella4[[#This Row],[UNI CEI EN 301549]]&amp;Tabella4[[#This Row],[Servizio]]</f>
        <v>11.2.5.8.1S001 Accedi</v>
      </c>
      <c r="B40" s="42" t="str">
        <f>Tabella4[[#This Row],[IssueID]]&amp;Tabella4[[#This Row],[Servizio]]</f>
        <v>S001 Accedi</v>
      </c>
      <c r="C40" s="41" t="s">
        <v>436</v>
      </c>
      <c r="D40" s="41" t="str">
        <f>"(#"&amp;Tabella4[[#This Row],['#ID]]&amp;")"</f>
        <v>(#AAD039)</v>
      </c>
      <c r="E40" s="13" t="s">
        <v>50</v>
      </c>
      <c r="F40" s="13" t="s">
        <v>10</v>
      </c>
      <c r="G40" s="43" t="s">
        <v>56</v>
      </c>
      <c r="H40" s="13" t="s">
        <v>3283</v>
      </c>
      <c r="I40" s="13" t="s">
        <v>63</v>
      </c>
      <c r="J40" s="13" t="s">
        <v>1736</v>
      </c>
      <c r="K40" t="s">
        <v>52</v>
      </c>
      <c r="L40" s="13"/>
      <c r="M40" t="s">
        <v>1086</v>
      </c>
      <c r="N40" s="13" t="s">
        <v>1689</v>
      </c>
      <c r="O40" t="s">
        <v>1586</v>
      </c>
      <c r="P40" s="13" t="s">
        <v>1629</v>
      </c>
      <c r="Q40" s="13" t="s">
        <v>1670</v>
      </c>
      <c r="R40" s="13"/>
      <c r="S40" s="13" t="s">
        <v>1739</v>
      </c>
      <c r="T40" s="13" t="s">
        <v>1741</v>
      </c>
      <c r="U40" s="13">
        <f>COUNTIFS(Tabella4[Rejected Element],Tabella4[[#This Row],[Rejected Element]])</f>
        <v>14</v>
      </c>
      <c r="V40" s="13" t="s">
        <v>1719</v>
      </c>
      <c r="W40" s="13"/>
      <c r="X40" s="13" t="str">
        <f>Tabella4[[#This Row],[User Impact]]</f>
        <v>2 - Serious</v>
      </c>
      <c r="Y40" s="13" t="str">
        <f>_xlfn.CONCAT("APP INDABOX ANDROID - ",Tabella4[[#This Row],[UNI CEI EN 301549]]," ",_xlfn.XLOOKUP(Tabella4[[#This Row],[Criterio]],Tabella5[ID],Tabella5[Criterio di successo],"")," - ",Tabella4[[#This Row],[Servizio]])</f>
        <v>APP INDABOX ANDROID - 11.2.5.8.1 Dimensione dell'obiettivo (minimo) - S001 Accedi</v>
      </c>
      <c r="Z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(#AAD039)
S001 Accedi
Requisito: WCAG 2.5.8
Disabilità afflitte: Blind;Low Vision;Mobility
Impatto Utente: 2 - Serious
Descrizione: Touch target - 
Esempio di violazione individuata sull'oggetto: 
 - https://drive.google.com/file/d/1TgpiVzZ8DrULJPY_p9_zP9U_TRXc0iqj/view?usp=drive_link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40" s="13"/>
      <c r="AB40" s="13"/>
      <c r="AC40" s="13"/>
      <c r="AD40" s="13"/>
      <c r="AE40" s="13" t="e">
        <f>_xlfn.XLOOKUP(Tabella4[[#This Row],[ID Silk]],outTable[ID Silk],outTable[Numero ticket  ],,0,1)</f>
        <v>#N/A</v>
      </c>
      <c r="AF40" s="13"/>
      <c r="AG40" s="13"/>
      <c r="AH40" s="13" t="e">
        <f>Tabella4[[#This Row],[Caricato su Silk]]&amp;Tabella4[[#This Row],[HC_01]]</f>
        <v>#N/A</v>
      </c>
      <c r="AI40" s="13" t="e">
        <f>Tabella4[[#This Row],[HC_ID]]&amp;": "&amp;Tabella4[[#This Row],[Descrizione]]</f>
        <v>#N/A</v>
      </c>
      <c r="AJ40" s="13" t="e">
        <f>Tabella4[[#This Row],[HC_ID]]&amp;": - "&amp;Tabella4[[#This Row],[Detail]]&amp;" con selettore: "&amp;Tabella4[[#This Row],[Rejected Element]]</f>
        <v>#N/A</v>
      </c>
      <c r="AK40" s="13" t="e">
        <f>Tabella4[[#This Row],[HC_ID]]&amp;": "&amp;Tabella4[[#This Row],[Share URL]]</f>
        <v>#N/A</v>
      </c>
      <c r="AL40" s="13" t="e">
        <f>Tabella4[[#This Row],[HC_ID]]&amp;": "&amp;Tabella4[[#This Row],[Soluzione note aggiuntive]]</f>
        <v>#N/A</v>
      </c>
      <c r="AM40" s="13"/>
    </row>
    <row r="41" spans="1:39" ht="15" hidden="1" x14ac:dyDescent="0.3">
      <c r="A41" s="41" t="str">
        <f>Tabella4[[#This Row],[UNI CEI EN 301549]]&amp;Tabella4[[#This Row],[Servizio]]</f>
        <v>11.2.5.8.1S001 Accedi</v>
      </c>
      <c r="B41" s="42" t="str">
        <f>Tabella4[[#This Row],[IssueID]]&amp;Tabella4[[#This Row],[Servizio]]</f>
        <v>S001 Accedi</v>
      </c>
      <c r="C41" s="41" t="s">
        <v>437</v>
      </c>
      <c r="D41" s="41" t="str">
        <f>"(#"&amp;Tabella4[[#This Row],['#ID]]&amp;")"</f>
        <v>(#AAD040)</v>
      </c>
      <c r="E41" s="13" t="s">
        <v>50</v>
      </c>
      <c r="F41" s="13" t="s">
        <v>10</v>
      </c>
      <c r="G41" s="43" t="s">
        <v>56</v>
      </c>
      <c r="H41" s="13" t="s">
        <v>3283</v>
      </c>
      <c r="I41" s="13" t="s">
        <v>63</v>
      </c>
      <c r="J41" s="13" t="s">
        <v>1736</v>
      </c>
      <c r="K41" t="s">
        <v>52</v>
      </c>
      <c r="L41" s="13"/>
      <c r="M41" t="s">
        <v>1087</v>
      </c>
      <c r="N41" s="13" t="s">
        <v>1689</v>
      </c>
      <c r="O41" t="s">
        <v>1586</v>
      </c>
      <c r="P41" s="13" t="s">
        <v>1629</v>
      </c>
      <c r="Q41" s="13" t="s">
        <v>1670</v>
      </c>
      <c r="R41" s="13"/>
      <c r="S41" s="13" t="s">
        <v>1739</v>
      </c>
      <c r="T41" s="13" t="s">
        <v>1741</v>
      </c>
      <c r="U41" s="13">
        <f>COUNTIFS(Tabella4[Rejected Element],Tabella4[[#This Row],[Rejected Element]])</f>
        <v>14</v>
      </c>
      <c r="V41" s="13" t="s">
        <v>1719</v>
      </c>
      <c r="W41" s="13"/>
      <c r="X41" s="13" t="str">
        <f>Tabella4[[#This Row],[User Impact]]</f>
        <v>2 - Serious</v>
      </c>
      <c r="Y41" s="13" t="str">
        <f>_xlfn.CONCAT("APP INDABOX ANDROID - ",Tabella4[[#This Row],[UNI CEI EN 301549]]," ",_xlfn.XLOOKUP(Tabella4[[#This Row],[Criterio]],Tabella5[ID],Tabella5[Criterio di successo],"")," - ",Tabella4[[#This Row],[Servizio]])</f>
        <v>APP INDABOX ANDROID - 11.2.5.8.1 Dimensione dell'obiettivo (minimo) - S001 Accedi</v>
      </c>
      <c r="Z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(#AAD040)
S001 Accedi
Requisito: WCAG 2.5.8
Disabilità afflitte: Blind;Low Vision;Mobility
Impatto Utente: 2 - Serious
Descrizione: Touch target - 
Esempio di violazione individuata sull'oggetto: 
 - https://drive.google.com/file/d/1TgpiVzZ8DrULJPY_p9_zP9U_TRXc0iqj/view?usp=drive_link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41" s="13"/>
      <c r="AB41" s="13"/>
      <c r="AC41" s="13"/>
      <c r="AD41" s="13"/>
      <c r="AE41" s="13" t="e">
        <f>_xlfn.XLOOKUP(Tabella4[[#This Row],[ID Silk]],outTable[ID Silk],outTable[Numero ticket  ],,0,1)</f>
        <v>#N/A</v>
      </c>
      <c r="AF41" s="13"/>
      <c r="AG41" s="13"/>
      <c r="AH41" s="13" t="e">
        <f>Tabella4[[#This Row],[Caricato su Silk]]&amp;Tabella4[[#This Row],[HC_01]]</f>
        <v>#N/A</v>
      </c>
      <c r="AI41" s="13" t="e">
        <f>Tabella4[[#This Row],[HC_ID]]&amp;": "&amp;Tabella4[[#This Row],[Descrizione]]</f>
        <v>#N/A</v>
      </c>
      <c r="AJ41" s="13" t="e">
        <f>Tabella4[[#This Row],[HC_ID]]&amp;": - "&amp;Tabella4[[#This Row],[Detail]]&amp;" con selettore: "&amp;Tabella4[[#This Row],[Rejected Element]]</f>
        <v>#N/A</v>
      </c>
      <c r="AK41" s="13" t="e">
        <f>Tabella4[[#This Row],[HC_ID]]&amp;": "&amp;Tabella4[[#This Row],[Share URL]]</f>
        <v>#N/A</v>
      </c>
      <c r="AL41" s="13" t="e">
        <f>Tabella4[[#This Row],[HC_ID]]&amp;": "&amp;Tabella4[[#This Row],[Soluzione note aggiuntive]]</f>
        <v>#N/A</v>
      </c>
      <c r="AM41" s="13"/>
    </row>
    <row r="42" spans="1:39" ht="15" hidden="1" x14ac:dyDescent="0.3">
      <c r="A42" s="41" t="str">
        <f>Tabella4[[#This Row],[UNI CEI EN 301549]]&amp;Tabella4[[#This Row],[Servizio]]</f>
        <v>11.2.5.8.1S001 Accedi</v>
      </c>
      <c r="B42" s="42" t="str">
        <f>Tabella4[[#This Row],[IssueID]]&amp;Tabella4[[#This Row],[Servizio]]</f>
        <v>S001 Accedi</v>
      </c>
      <c r="C42" s="41" t="s">
        <v>438</v>
      </c>
      <c r="D42" s="41" t="str">
        <f>"(#"&amp;Tabella4[[#This Row],['#ID]]&amp;")"</f>
        <v>(#AAD041)</v>
      </c>
      <c r="E42" s="13" t="s">
        <v>50</v>
      </c>
      <c r="F42" s="13" t="s">
        <v>10</v>
      </c>
      <c r="G42" s="43" t="s">
        <v>56</v>
      </c>
      <c r="H42" s="13" t="s">
        <v>3283</v>
      </c>
      <c r="I42" s="13" t="s">
        <v>63</v>
      </c>
      <c r="J42" s="13" t="s">
        <v>1736</v>
      </c>
      <c r="K42" t="s">
        <v>52</v>
      </c>
      <c r="L42" s="13"/>
      <c r="M42" t="s">
        <v>1100</v>
      </c>
      <c r="N42" s="13" t="s">
        <v>1689</v>
      </c>
      <c r="O42" t="s">
        <v>1586</v>
      </c>
      <c r="P42" s="13" t="s">
        <v>1629</v>
      </c>
      <c r="Q42" s="13" t="s">
        <v>1670</v>
      </c>
      <c r="R42" s="13"/>
      <c r="S42" s="13" t="s">
        <v>1739</v>
      </c>
      <c r="T42" s="13" t="s">
        <v>1741</v>
      </c>
      <c r="U42" s="13">
        <f>COUNTIFS(Tabella4[Rejected Element],Tabella4[[#This Row],[Rejected Element]])</f>
        <v>1</v>
      </c>
      <c r="V42" s="13" t="s">
        <v>1719</v>
      </c>
      <c r="W42" s="13"/>
      <c r="X42" s="13" t="str">
        <f>Tabella4[[#This Row],[User Impact]]</f>
        <v>2 - Serious</v>
      </c>
      <c r="Y42" s="13" t="str">
        <f>_xlfn.CONCAT("APP INDABOX ANDROID - ",Tabella4[[#This Row],[UNI CEI EN 301549]]," ",_xlfn.XLOOKUP(Tabella4[[#This Row],[Criterio]],Tabella5[ID],Tabella5[Criterio di successo],"")," - ",Tabella4[[#This Row],[Servizio]])</f>
        <v>APP INDABOX ANDROID - 11.2.5.8.1 Dimensione dell'obiettivo (minimo) - S001 Accedi</v>
      </c>
      <c r="Z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(#AAD041)
S001 Accedi
Requisito: WCAG 2.5.8
Disabilità afflitte: Blind;Low Vision;Mobility
Impatto Utente: 2 - Serious
Descrizione: Touch target - 
Esempio di violazione individuata sull'oggetto: 
 - https://drive.google.com/file/d/1TgpiVzZ8DrULJPY_p9_zP9U_TRXc0iqj/view?usp=drive_link con selettore: 
[244,1272][833,1385]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42" s="13"/>
      <c r="AB42" s="13"/>
      <c r="AC42" s="13"/>
      <c r="AD42" s="13"/>
      <c r="AE42" s="13" t="e">
        <f>_xlfn.XLOOKUP(Tabella4[[#This Row],[ID Silk]],outTable[ID Silk],outTable[Numero ticket  ],,0,1)</f>
        <v>#N/A</v>
      </c>
      <c r="AF42" s="13"/>
      <c r="AG42" s="13"/>
      <c r="AH42" s="13" t="e">
        <f>Tabella4[[#This Row],[Caricato su Silk]]&amp;Tabella4[[#This Row],[HC_01]]</f>
        <v>#N/A</v>
      </c>
      <c r="AI42" s="13" t="e">
        <f>Tabella4[[#This Row],[HC_ID]]&amp;": "&amp;Tabella4[[#This Row],[Descrizione]]</f>
        <v>#N/A</v>
      </c>
      <c r="AJ42" s="13" t="e">
        <f>Tabella4[[#This Row],[HC_ID]]&amp;": - "&amp;Tabella4[[#This Row],[Detail]]&amp;" con selettore: "&amp;Tabella4[[#This Row],[Rejected Element]]</f>
        <v>#N/A</v>
      </c>
      <c r="AK42" s="13" t="e">
        <f>Tabella4[[#This Row],[HC_ID]]&amp;": "&amp;Tabella4[[#This Row],[Share URL]]</f>
        <v>#N/A</v>
      </c>
      <c r="AL42" s="13" t="e">
        <f>Tabella4[[#This Row],[HC_ID]]&amp;": "&amp;Tabella4[[#This Row],[Soluzione note aggiuntive]]</f>
        <v>#N/A</v>
      </c>
      <c r="AM42" s="13"/>
    </row>
    <row r="43" spans="1:39" ht="15" hidden="1" x14ac:dyDescent="0.3">
      <c r="A43" s="41" t="str">
        <f>Tabella4[[#This Row],[UNI CEI EN 301549]]&amp;Tabella4[[#This Row],[Servizio]]</f>
        <v>11.2.5.8.1S001 Accedi</v>
      </c>
      <c r="B43" s="42" t="str">
        <f>Tabella4[[#This Row],[IssueID]]&amp;Tabella4[[#This Row],[Servizio]]</f>
        <v>S001 Accedi</v>
      </c>
      <c r="C43" s="41" t="s">
        <v>439</v>
      </c>
      <c r="D43" s="41" t="str">
        <f>"(#"&amp;Tabella4[[#This Row],['#ID]]&amp;")"</f>
        <v>(#AAD042)</v>
      </c>
      <c r="E43" s="13" t="s">
        <v>50</v>
      </c>
      <c r="F43" s="13" t="s">
        <v>10</v>
      </c>
      <c r="G43" s="43" t="s">
        <v>56</v>
      </c>
      <c r="H43" s="13" t="s">
        <v>3283</v>
      </c>
      <c r="I43" s="13" t="s">
        <v>63</v>
      </c>
      <c r="J43" s="13" t="s">
        <v>1736</v>
      </c>
      <c r="K43" t="s">
        <v>52</v>
      </c>
      <c r="L43" s="13"/>
      <c r="M43" t="s">
        <v>1101</v>
      </c>
      <c r="N43" s="13" t="s">
        <v>1689</v>
      </c>
      <c r="O43" t="s">
        <v>1586</v>
      </c>
      <c r="P43" s="13" t="s">
        <v>1629</v>
      </c>
      <c r="Q43" s="13" t="s">
        <v>1670</v>
      </c>
      <c r="R43" s="13"/>
      <c r="S43" s="13" t="s">
        <v>1739</v>
      </c>
      <c r="T43" s="13" t="s">
        <v>1741</v>
      </c>
      <c r="U43" s="13">
        <f>COUNTIFS(Tabella4[Rejected Element],Tabella4[[#This Row],[Rejected Element]])</f>
        <v>1</v>
      </c>
      <c r="V43" s="13" t="s">
        <v>1719</v>
      </c>
      <c r="W43" s="13"/>
      <c r="X43" s="13" t="str">
        <f>Tabella4[[#This Row],[User Impact]]</f>
        <v>2 - Serious</v>
      </c>
      <c r="Y43" s="13" t="str">
        <f>_xlfn.CONCAT("APP INDABOX ANDROID - ",Tabella4[[#This Row],[UNI CEI EN 301549]]," ",_xlfn.XLOOKUP(Tabella4[[#This Row],[Criterio]],Tabella5[ID],Tabella5[Criterio di successo],"")," - ",Tabella4[[#This Row],[Servizio]])</f>
        <v>APP INDABOX ANDROID - 11.2.5.8.1 Dimensione dell'obiettivo (minimo) - S001 Accedi</v>
      </c>
      <c r="Z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(#AAD042)
S001 Accedi
Requisito: WCAG 2.5.8
Disabilità afflitte: Blind;Low Vision;Mobility
Impatto Utente: 2 - Serious
Descrizione: Touch target - 
Esempio di violazione individuata sull'oggetto: 
 - https://drive.google.com/file/d/1TgpiVzZ8DrULJPY_p9_zP9U_TRXc0iqj/view?usp=drive_link con selettore: 
[445,1435][635,1490]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43" s="13"/>
      <c r="AB43" s="13"/>
      <c r="AC43" s="13"/>
      <c r="AD43" s="13"/>
      <c r="AE43" s="13" t="e">
        <f>_xlfn.XLOOKUP(Tabella4[[#This Row],[ID Silk]],outTable[ID Silk],outTable[Numero ticket  ],,0,1)</f>
        <v>#N/A</v>
      </c>
      <c r="AF43" s="13"/>
      <c r="AG43" s="13"/>
      <c r="AH43" s="13" t="e">
        <f>Tabella4[[#This Row],[Caricato su Silk]]&amp;Tabella4[[#This Row],[HC_01]]</f>
        <v>#N/A</v>
      </c>
      <c r="AI43" s="13" t="e">
        <f>Tabella4[[#This Row],[HC_ID]]&amp;": "&amp;Tabella4[[#This Row],[Descrizione]]</f>
        <v>#N/A</v>
      </c>
      <c r="AJ43" s="13" t="e">
        <f>Tabella4[[#This Row],[HC_ID]]&amp;": - "&amp;Tabella4[[#This Row],[Detail]]&amp;" con selettore: "&amp;Tabella4[[#This Row],[Rejected Element]]</f>
        <v>#N/A</v>
      </c>
      <c r="AK43" s="13" t="e">
        <f>Tabella4[[#This Row],[HC_ID]]&amp;": "&amp;Tabella4[[#This Row],[Share URL]]</f>
        <v>#N/A</v>
      </c>
      <c r="AL43" s="13" t="e">
        <f>Tabella4[[#This Row],[HC_ID]]&amp;": "&amp;Tabella4[[#This Row],[Soluzione note aggiuntive]]</f>
        <v>#N/A</v>
      </c>
      <c r="AM43" s="13"/>
    </row>
    <row r="44" spans="1:39" ht="15" hidden="1" x14ac:dyDescent="0.3">
      <c r="A44" s="41" t="str">
        <f>Tabella4[[#This Row],[UNI CEI EN 301549]]&amp;Tabella4[[#This Row],[Servizio]]</f>
        <v>11.2.5.8.1S001 Accedi</v>
      </c>
      <c r="B44" s="42" t="str">
        <f>Tabella4[[#This Row],[IssueID]]&amp;Tabella4[[#This Row],[Servizio]]</f>
        <v>S001 Accedi</v>
      </c>
      <c r="C44" s="41" t="s">
        <v>440</v>
      </c>
      <c r="D44" s="41" t="str">
        <f>"(#"&amp;Tabella4[[#This Row],['#ID]]&amp;")"</f>
        <v>(#AAD043)</v>
      </c>
      <c r="E44" s="13" t="s">
        <v>50</v>
      </c>
      <c r="F44" s="13" t="s">
        <v>10</v>
      </c>
      <c r="G44" s="43" t="s">
        <v>56</v>
      </c>
      <c r="H44" s="13" t="s">
        <v>3283</v>
      </c>
      <c r="I44" s="13" t="s">
        <v>63</v>
      </c>
      <c r="J44" s="13" t="s">
        <v>1736</v>
      </c>
      <c r="K44" t="s">
        <v>52</v>
      </c>
      <c r="L44" s="13"/>
      <c r="M44" t="s">
        <v>1097</v>
      </c>
      <c r="N44" s="13" t="s">
        <v>1689</v>
      </c>
      <c r="O44" t="s">
        <v>1586</v>
      </c>
      <c r="P44" s="13" t="s">
        <v>1629</v>
      </c>
      <c r="Q44" s="13" t="s">
        <v>1670</v>
      </c>
      <c r="R44" s="13"/>
      <c r="S44" s="13" t="s">
        <v>1739</v>
      </c>
      <c r="T44" s="13" t="s">
        <v>1741</v>
      </c>
      <c r="U44" s="13">
        <f>COUNTIFS(Tabella4[Rejected Element],Tabella4[[#This Row],[Rejected Element]])</f>
        <v>2</v>
      </c>
      <c r="V44" s="13" t="s">
        <v>1719</v>
      </c>
      <c r="W44" s="13"/>
      <c r="X44" s="13" t="str">
        <f>Tabella4[[#This Row],[User Impact]]</f>
        <v>2 - Serious</v>
      </c>
      <c r="Y44" s="13" t="str">
        <f>_xlfn.CONCAT("APP INDABOX ANDROID - ",Tabella4[[#This Row],[UNI CEI EN 301549]]," ",_xlfn.XLOOKUP(Tabella4[[#This Row],[Criterio]],Tabella5[ID],Tabella5[Criterio di successo],"")," - ",Tabella4[[#This Row],[Servizio]])</f>
        <v>APP INDABOX ANDROID - 11.2.5.8.1 Dimensione dell'obiettivo (minimo) - S001 Accedi</v>
      </c>
      <c r="Z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(#AAD043)
S001 Accedi
Requisito: WCAG 2.5.8
Disabilità afflitte: Blind;Low Vision;Mobility
Impatto Utente: 2 - Serious
Descrizione: Touch target - 
Esempio di violazione individuata sull'oggetto: 
 - https://drive.google.com/file/d/1TgpiVzZ8DrULJPY_p9_zP9U_TRXc0iqj/view?usp=drive_link con selettore: 
[280,1512][797,1567]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44" s="13"/>
      <c r="AB44" s="13"/>
      <c r="AC44" s="13"/>
      <c r="AD44" s="13"/>
      <c r="AE44" s="13" t="e">
        <f>_xlfn.XLOOKUP(Tabella4[[#This Row],[ID Silk]],outTable[ID Silk],outTable[Numero ticket  ],,0,1)</f>
        <v>#N/A</v>
      </c>
      <c r="AF44" s="13"/>
      <c r="AG44" s="13"/>
      <c r="AH44" s="13" t="e">
        <f>Tabella4[[#This Row],[Caricato su Silk]]&amp;Tabella4[[#This Row],[HC_01]]</f>
        <v>#N/A</v>
      </c>
      <c r="AI44" s="13" t="e">
        <f>Tabella4[[#This Row],[HC_ID]]&amp;": "&amp;Tabella4[[#This Row],[Descrizione]]</f>
        <v>#N/A</v>
      </c>
      <c r="AJ44" s="13" t="e">
        <f>Tabella4[[#This Row],[HC_ID]]&amp;": - "&amp;Tabella4[[#This Row],[Detail]]&amp;" con selettore: "&amp;Tabella4[[#This Row],[Rejected Element]]</f>
        <v>#N/A</v>
      </c>
      <c r="AK44" s="13" t="e">
        <f>Tabella4[[#This Row],[HC_ID]]&amp;": "&amp;Tabella4[[#This Row],[Share URL]]</f>
        <v>#N/A</v>
      </c>
      <c r="AL44" s="13" t="e">
        <f>Tabella4[[#This Row],[HC_ID]]&amp;": "&amp;Tabella4[[#This Row],[Soluzione note aggiuntive]]</f>
        <v>#N/A</v>
      </c>
      <c r="AM44" s="13"/>
    </row>
    <row r="45" spans="1:39" ht="15" hidden="1" x14ac:dyDescent="0.3">
      <c r="A45" s="41" t="str">
        <f>Tabella4[[#This Row],[UNI CEI EN 301549]]&amp;Tabella4[[#This Row],[Servizio]]</f>
        <v>11.2.5.8.1S001 Accedi</v>
      </c>
      <c r="B45" s="42" t="str">
        <f>Tabella4[[#This Row],[IssueID]]&amp;Tabella4[[#This Row],[Servizio]]</f>
        <v>S001 Accedi</v>
      </c>
      <c r="C45" s="41" t="s">
        <v>441</v>
      </c>
      <c r="D45" s="41" t="str">
        <f>"(#"&amp;Tabella4[[#This Row],['#ID]]&amp;")"</f>
        <v>(#AAD044)</v>
      </c>
      <c r="E45" s="13" t="s">
        <v>50</v>
      </c>
      <c r="F45" s="13" t="s">
        <v>10</v>
      </c>
      <c r="G45" s="43" t="s">
        <v>56</v>
      </c>
      <c r="H45" s="13" t="s">
        <v>3283</v>
      </c>
      <c r="I45" s="13" t="s">
        <v>63</v>
      </c>
      <c r="J45" s="13" t="s">
        <v>1736</v>
      </c>
      <c r="K45" t="s">
        <v>52</v>
      </c>
      <c r="L45" s="13"/>
      <c r="M45" t="s">
        <v>1102</v>
      </c>
      <c r="N45" s="13" t="s">
        <v>1689</v>
      </c>
      <c r="O45" t="s">
        <v>1586</v>
      </c>
      <c r="P45" s="13" t="s">
        <v>1629</v>
      </c>
      <c r="Q45" s="13" t="s">
        <v>1670</v>
      </c>
      <c r="R45" s="13"/>
      <c r="S45" s="13" t="s">
        <v>1739</v>
      </c>
      <c r="T45" s="13" t="s">
        <v>1741</v>
      </c>
      <c r="U45" s="13">
        <f>COUNTIFS(Tabella4[Rejected Element],Tabella4[[#This Row],[Rejected Element]])</f>
        <v>1</v>
      </c>
      <c r="V45" s="13" t="s">
        <v>1719</v>
      </c>
      <c r="W45" s="13"/>
      <c r="X45" s="13" t="str">
        <f>Tabella4[[#This Row],[User Impact]]</f>
        <v>2 - Serious</v>
      </c>
      <c r="Y45" s="13" t="str">
        <f>_xlfn.CONCAT("APP INDABOX ANDROID - ",Tabella4[[#This Row],[UNI CEI EN 301549]]," ",_xlfn.XLOOKUP(Tabella4[[#This Row],[Criterio]],Tabella5[ID],Tabella5[Criterio di successo],"")," - ",Tabella4[[#This Row],[Servizio]])</f>
        <v>APP INDABOX ANDROID - 11.2.5.8.1 Dimensione dell'obiettivo (minimo) - S001 Accedi</v>
      </c>
      <c r="Z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(#AAD044)
S001 Accedi
Requisito: WCAG 2.5.8
Disabilità afflitte: Blind;Low Vision;Mobility
Impatto Utente: 2 - Serious
Descrizione: Touch target - 
Esempio di violazione individuata sull'oggetto: 
 - https://drive.google.com/file/d/1TgpiVzZ8DrULJPY_p9_zP9U_TRXc0iqj/view?usp=drive_link con selettore: 
[19,1712][1061,1806]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45" s="13"/>
      <c r="AB45" s="13"/>
      <c r="AC45" s="13"/>
      <c r="AD45" s="13"/>
      <c r="AE45" s="13" t="e">
        <f>_xlfn.XLOOKUP(Tabella4[[#This Row],[ID Silk]],outTable[ID Silk],outTable[Numero ticket  ],,0,1)</f>
        <v>#N/A</v>
      </c>
      <c r="AF45" s="13"/>
      <c r="AG45" s="13"/>
      <c r="AH45" s="13" t="e">
        <f>Tabella4[[#This Row],[Caricato su Silk]]&amp;Tabella4[[#This Row],[HC_01]]</f>
        <v>#N/A</v>
      </c>
      <c r="AI45" s="13" t="e">
        <f>Tabella4[[#This Row],[HC_ID]]&amp;": "&amp;Tabella4[[#This Row],[Descrizione]]</f>
        <v>#N/A</v>
      </c>
      <c r="AJ45" s="13" t="e">
        <f>Tabella4[[#This Row],[HC_ID]]&amp;": - "&amp;Tabella4[[#This Row],[Detail]]&amp;" con selettore: "&amp;Tabella4[[#This Row],[Rejected Element]]</f>
        <v>#N/A</v>
      </c>
      <c r="AK45" s="13" t="e">
        <f>Tabella4[[#This Row],[HC_ID]]&amp;": "&amp;Tabella4[[#This Row],[Share URL]]</f>
        <v>#N/A</v>
      </c>
      <c r="AL45" s="13" t="e">
        <f>Tabella4[[#This Row],[HC_ID]]&amp;": "&amp;Tabella4[[#This Row],[Soluzione note aggiuntive]]</f>
        <v>#N/A</v>
      </c>
      <c r="AM45" s="13"/>
    </row>
    <row r="46" spans="1:39" ht="15" hidden="1" x14ac:dyDescent="0.3">
      <c r="A46" s="41" t="str">
        <f>Tabella4[[#This Row],[UNI CEI EN 301549]]&amp;Tabella4[[#This Row],[Servizio]]</f>
        <v>11.2.5.8.1S001 Accedi</v>
      </c>
      <c r="B46" s="42" t="str">
        <f>Tabella4[[#This Row],[IssueID]]&amp;Tabella4[[#This Row],[Servizio]]</f>
        <v>S001 Accedi</v>
      </c>
      <c r="C46" s="41" t="s">
        <v>442</v>
      </c>
      <c r="D46" s="41" t="str">
        <f>"(#"&amp;Tabella4[[#This Row],['#ID]]&amp;")"</f>
        <v>(#AAD045)</v>
      </c>
      <c r="E46" s="13" t="s">
        <v>50</v>
      </c>
      <c r="F46" s="13" t="s">
        <v>10</v>
      </c>
      <c r="G46" s="43" t="s">
        <v>56</v>
      </c>
      <c r="H46" s="13" t="s">
        <v>3283</v>
      </c>
      <c r="I46" s="13" t="s">
        <v>63</v>
      </c>
      <c r="J46" s="13" t="s">
        <v>1736</v>
      </c>
      <c r="K46" t="s">
        <v>52</v>
      </c>
      <c r="L46" s="13"/>
      <c r="M46" t="s">
        <v>1103</v>
      </c>
      <c r="N46" s="13" t="s">
        <v>1689</v>
      </c>
      <c r="O46" t="s">
        <v>1586</v>
      </c>
      <c r="P46" s="13" t="s">
        <v>1629</v>
      </c>
      <c r="Q46" s="13" t="s">
        <v>1670</v>
      </c>
      <c r="R46" s="13"/>
      <c r="S46" s="13" t="s">
        <v>1739</v>
      </c>
      <c r="T46" s="13" t="s">
        <v>1741</v>
      </c>
      <c r="U46" s="13">
        <f>COUNTIFS(Tabella4[Rejected Element],Tabella4[[#This Row],[Rejected Element]])</f>
        <v>1</v>
      </c>
      <c r="V46" s="13" t="s">
        <v>1719</v>
      </c>
      <c r="W46" s="13"/>
      <c r="X46" s="13" t="str">
        <f>Tabella4[[#This Row],[User Impact]]</f>
        <v>2 - Serious</v>
      </c>
      <c r="Y46" s="13" t="str">
        <f>_xlfn.CONCAT("APP INDABOX ANDROID - ",Tabella4[[#This Row],[UNI CEI EN 301549]]," ",_xlfn.XLOOKUP(Tabella4[[#This Row],[Criterio]],Tabella5[ID],Tabella5[Criterio di successo],"")," - ",Tabella4[[#This Row],[Servizio]])</f>
        <v>APP INDABOX ANDROID - 11.2.5.8.1 Dimensione dell'obiettivo (minimo) - S001 Accedi</v>
      </c>
      <c r="Z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(#AAD045)
S001 Accedi
Requisito: WCAG 2.5.8
Disabilità afflitte: Blind;Low Vision;Mobility
Impatto Utente: 2 - Serious
Descrizione: Touch target - 
Esempio di violazione individuata sull'oggetto: 
 - https://drive.google.com/file/d/1TgpiVzZ8DrULJPY_p9_zP9U_TRXc0iqj/view?usp=drive_link con selettore: 
[462,2133][618,2172]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46" s="13"/>
      <c r="AB46" s="13"/>
      <c r="AC46" s="13"/>
      <c r="AD46" s="13"/>
      <c r="AE46" s="13" t="e">
        <f>_xlfn.XLOOKUP(Tabella4[[#This Row],[ID Silk]],outTable[ID Silk],outTable[Numero ticket  ],,0,1)</f>
        <v>#N/A</v>
      </c>
      <c r="AF46" s="13"/>
      <c r="AG46" s="13"/>
      <c r="AH46" s="13" t="e">
        <f>Tabella4[[#This Row],[Caricato su Silk]]&amp;Tabella4[[#This Row],[HC_01]]</f>
        <v>#N/A</v>
      </c>
      <c r="AI46" s="13" t="e">
        <f>Tabella4[[#This Row],[HC_ID]]&amp;": "&amp;Tabella4[[#This Row],[Descrizione]]</f>
        <v>#N/A</v>
      </c>
      <c r="AJ46" s="13" t="e">
        <f>Tabella4[[#This Row],[HC_ID]]&amp;": - "&amp;Tabella4[[#This Row],[Detail]]&amp;" con selettore: "&amp;Tabella4[[#This Row],[Rejected Element]]</f>
        <v>#N/A</v>
      </c>
      <c r="AK46" s="13" t="e">
        <f>Tabella4[[#This Row],[HC_ID]]&amp;": "&amp;Tabella4[[#This Row],[Share URL]]</f>
        <v>#N/A</v>
      </c>
      <c r="AL46" s="13" t="e">
        <f>Tabella4[[#This Row],[HC_ID]]&amp;": "&amp;Tabella4[[#This Row],[Soluzione note aggiuntive]]</f>
        <v>#N/A</v>
      </c>
      <c r="AM46" s="13"/>
    </row>
    <row r="47" spans="1:39" ht="15" hidden="1" x14ac:dyDescent="0.3">
      <c r="A47" s="41" t="str">
        <f>Tabella4[[#This Row],[UNI CEI EN 301549]]&amp;Tabella4[[#This Row],[Servizio]]</f>
        <v>11.1.4.3.1S001 Accedi</v>
      </c>
      <c r="B47" s="42" t="str">
        <f>Tabella4[[#This Row],[IssueID]]&amp;Tabella4[[#This Row],[Servizio]]</f>
        <v>S001 Accedi</v>
      </c>
      <c r="C47" s="41" t="s">
        <v>443</v>
      </c>
      <c r="D47" s="41" t="str">
        <f>"(#"&amp;Tabella4[[#This Row],['#ID]]&amp;")"</f>
        <v>(#AAD046)</v>
      </c>
      <c r="E47" s="13" t="s">
        <v>50</v>
      </c>
      <c r="F47" s="13" t="s">
        <v>10</v>
      </c>
      <c r="G47" s="43" t="s">
        <v>195</v>
      </c>
      <c r="H47" s="13" t="s">
        <v>3282</v>
      </c>
      <c r="I47" s="13" t="s">
        <v>63</v>
      </c>
      <c r="J47" s="13" t="s">
        <v>1735</v>
      </c>
      <c r="K47" t="s">
        <v>53</v>
      </c>
      <c r="L47" s="13"/>
      <c r="M47" t="s">
        <v>1104</v>
      </c>
      <c r="N47" s="13" t="s">
        <v>1690</v>
      </c>
      <c r="O47" t="s">
        <v>1587</v>
      </c>
      <c r="P47" s="13" t="s">
        <v>1630</v>
      </c>
      <c r="Q47" s="13" t="s">
        <v>1670</v>
      </c>
      <c r="R47" s="13"/>
      <c r="S47" s="13" t="s">
        <v>1738</v>
      </c>
      <c r="T47" s="13" t="s">
        <v>1740</v>
      </c>
      <c r="U47" s="13">
        <f>COUNTIFS(Tabella4[Rejected Element],Tabella4[[#This Row],[Rejected Element]])</f>
        <v>1</v>
      </c>
      <c r="V47" s="13" t="s">
        <v>1719</v>
      </c>
      <c r="W47" s="13"/>
      <c r="X47" s="13" t="str">
        <f>Tabella4[[#This Row],[User Impact]]</f>
        <v>2 - Serious</v>
      </c>
      <c r="Y47" s="13" t="str">
        <f>_xlfn.CONCAT("APP INDABOX ANDROID - ",Tabella4[[#This Row],[UNI CEI EN 301549]]," ",_xlfn.XLOOKUP(Tabella4[[#This Row],[Criterio]],Tabella5[ID],Tabella5[Criterio di successo],"")," - ",Tabella4[[#This Row],[Servizio]])</f>
        <v>APP INDABOX ANDROID - 11.1.4.3.1 Contrasto (minimo) - S001 Accedi</v>
      </c>
      <c r="Z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(#AAD046)
S001 Accedi
Requisito: WCAG 1.4.3
Disabilità afflitte: Colorblindness;Low Vision
Impatto Utente: 2 - Serious
Descrizione: Contrasto del testo - 
Esempio di violazione individuata sull'oggetto: 
 - https://drive.google.com/file/d/18F-Ftbwj33d6U2rcTVRD1daE7yT9m8fd/view?usp=drive_link con selettore: 
[19,775][258,838]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47" s="13"/>
      <c r="AB47" s="13"/>
      <c r="AC47" s="13"/>
      <c r="AD47" s="13"/>
      <c r="AE47" s="13">
        <f>_xlfn.XLOOKUP(Tabella4[[#This Row],[ID Silk]],outTable[ID Silk],outTable[Numero ticket  ],,0,1)</f>
        <v>0</v>
      </c>
      <c r="AF47" s="13"/>
      <c r="AG47" s="13"/>
      <c r="AH47" s="13" t="str">
        <f>Tabella4[[#This Row],[Caricato su Silk]]&amp;Tabella4[[#This Row],[HC_01]]</f>
        <v>0</v>
      </c>
      <c r="AI47" s="13" t="str">
        <f>Tabella4[[#This Row],[HC_ID]]&amp;": "&amp;Tabella4[[#This Row],[Descrizione]]</f>
        <v xml:space="preserve">0: </v>
      </c>
      <c r="AJ47" s="13" t="str">
        <f>Tabella4[[#This Row],[HC_ID]]&amp;": - "&amp;Tabella4[[#This Row],[Detail]]&amp;" con selettore: "&amp;Tabella4[[#This Row],[Rejected Element]]</f>
        <v>0: - https://drive.google.com/file/d/18F-Ftbwj33d6U2rcTVRD1daE7yT9m8fd/view?usp=drive_link con selettore: [19,775][258,838]</v>
      </c>
      <c r="AK47" s="13" t="str">
        <f>Tabella4[[#This Row],[HC_ID]]&amp;": "&amp;Tabella4[[#This Row],[Share URL]]</f>
        <v xml:space="preserve">0: </v>
      </c>
      <c r="AL47" s="13" t="str">
        <f>Tabella4[[#This Row],[HC_ID]]&amp;": "&amp;Tabella4[[#This Row],[Soluzione note aggiuntive]]</f>
        <v>0: Usa colori con un contrasto minimo di 4.5:1 per il testo normale e 3:1 per il testo grande. Controlla con strumenti come WebAIM o il contrast checker di Material Design.</v>
      </c>
      <c r="AM47" s="13"/>
    </row>
    <row r="48" spans="1:39" ht="15" hidden="1" x14ac:dyDescent="0.3">
      <c r="A48" s="41" t="str">
        <f>Tabella4[[#This Row],[UNI CEI EN 301549]]&amp;Tabella4[[#This Row],[Servizio]]</f>
        <v>11.1.4.3.1S001 Accedi</v>
      </c>
      <c r="B48" s="42" t="str">
        <f>Tabella4[[#This Row],[IssueID]]&amp;Tabella4[[#This Row],[Servizio]]</f>
        <v>S001 Accedi</v>
      </c>
      <c r="C48" s="41" t="s">
        <v>444</v>
      </c>
      <c r="D48" s="41" t="str">
        <f>"(#"&amp;Tabella4[[#This Row],['#ID]]&amp;")"</f>
        <v>(#AAD047)</v>
      </c>
      <c r="E48" s="13" t="s">
        <v>50</v>
      </c>
      <c r="F48" s="13" t="s">
        <v>10</v>
      </c>
      <c r="G48" s="43" t="s">
        <v>195</v>
      </c>
      <c r="H48" s="13" t="s">
        <v>3282</v>
      </c>
      <c r="I48" s="13" t="s">
        <v>63</v>
      </c>
      <c r="J48" s="13" t="s">
        <v>1735</v>
      </c>
      <c r="K48" t="s">
        <v>53</v>
      </c>
      <c r="L48" s="13"/>
      <c r="M48" t="s">
        <v>1105</v>
      </c>
      <c r="N48" s="13" t="s">
        <v>1690</v>
      </c>
      <c r="O48" t="s">
        <v>1587</v>
      </c>
      <c r="P48" s="13" t="s">
        <v>1630</v>
      </c>
      <c r="Q48" s="13" t="s">
        <v>1670</v>
      </c>
      <c r="R48" s="13"/>
      <c r="S48" s="13" t="s">
        <v>1738</v>
      </c>
      <c r="T48" s="13" t="s">
        <v>1740</v>
      </c>
      <c r="U48" s="13">
        <f>COUNTIFS(Tabella4[Rejected Element],Tabella4[[#This Row],[Rejected Element]])</f>
        <v>1</v>
      </c>
      <c r="V48" s="13" t="s">
        <v>1719</v>
      </c>
      <c r="W48" s="13"/>
      <c r="X48" s="13" t="str">
        <f>Tabella4[[#This Row],[User Impact]]</f>
        <v>2 - Serious</v>
      </c>
      <c r="Y48" s="13" t="str">
        <f>_xlfn.CONCAT("APP INDABOX ANDROID - ",Tabella4[[#This Row],[UNI CEI EN 301549]]," ",_xlfn.XLOOKUP(Tabella4[[#This Row],[Criterio]],Tabella5[ID],Tabella5[Criterio di successo],"")," - ",Tabella4[[#This Row],[Servizio]])</f>
        <v>APP INDABOX ANDROID - 11.1.4.3.1 Contrasto (minimo) - S001 Accedi</v>
      </c>
      <c r="Z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(#AAD047)
S001 Accedi
Requisito: WCAG 1.4.3
Disabilità afflitte: Colorblindness;Low Vision
Impatto Utente: 2 - Serious
Descrizione: Contrasto del testo - 
Esempio di violazione individuata sull'oggetto: 
 - https://drive.google.com/file/d/18F-Ftbwj33d6U2rcTVRD1daE7yT9m8fd/view?usp=drive_link con selettore: 
[264,775][437,838]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48" s="13"/>
      <c r="AB48" s="13"/>
      <c r="AC48" s="13"/>
      <c r="AD48" s="13"/>
      <c r="AE48" s="13">
        <f>_xlfn.XLOOKUP(Tabella4[[#This Row],[ID Silk]],outTable[ID Silk],outTable[Numero ticket  ],,0,1)</f>
        <v>0</v>
      </c>
      <c r="AF48" s="13"/>
      <c r="AG48" s="13"/>
      <c r="AH48" s="13" t="str">
        <f>Tabella4[[#This Row],[Caricato su Silk]]&amp;Tabella4[[#This Row],[HC_01]]</f>
        <v>0</v>
      </c>
      <c r="AI48" s="13" t="str">
        <f>Tabella4[[#This Row],[HC_ID]]&amp;": "&amp;Tabella4[[#This Row],[Descrizione]]</f>
        <v xml:space="preserve">0: </v>
      </c>
      <c r="AJ48" s="13" t="str">
        <f>Tabella4[[#This Row],[HC_ID]]&amp;": - "&amp;Tabella4[[#This Row],[Detail]]&amp;" con selettore: "&amp;Tabella4[[#This Row],[Rejected Element]]</f>
        <v>0: - https://drive.google.com/file/d/18F-Ftbwj33d6U2rcTVRD1daE7yT9m8fd/view?usp=drive_link con selettore: [264,775][437,838]</v>
      </c>
      <c r="AK48" s="13" t="str">
        <f>Tabella4[[#This Row],[HC_ID]]&amp;": "&amp;Tabella4[[#This Row],[Share URL]]</f>
        <v xml:space="preserve">0: </v>
      </c>
      <c r="AL48" s="13" t="str">
        <f>Tabella4[[#This Row],[HC_ID]]&amp;": "&amp;Tabella4[[#This Row],[Soluzione note aggiuntive]]</f>
        <v>0: Usa colori con un contrasto minimo di 4.5:1 per il testo normale e 3:1 per il testo grande. Controlla con strumenti come WebAIM o il contrast checker di Material Design.</v>
      </c>
      <c r="AM48" s="13"/>
    </row>
    <row r="49" spans="1:39" ht="15" hidden="1" x14ac:dyDescent="0.3">
      <c r="A49" s="41" t="str">
        <f>Tabella4[[#This Row],[UNI CEI EN 301549]]&amp;Tabella4[[#This Row],[Servizio]]</f>
        <v>11.1.4.3.1S001 Accedi</v>
      </c>
      <c r="B49" s="42" t="str">
        <f>Tabella4[[#This Row],[IssueID]]&amp;Tabella4[[#This Row],[Servizio]]</f>
        <v>S001 Accedi</v>
      </c>
      <c r="C49" s="41" t="s">
        <v>445</v>
      </c>
      <c r="D49" s="41" t="str">
        <f>"(#"&amp;Tabella4[[#This Row],['#ID]]&amp;")"</f>
        <v>(#AAD048)</v>
      </c>
      <c r="E49" s="13" t="s">
        <v>50</v>
      </c>
      <c r="F49" s="13" t="s">
        <v>10</v>
      </c>
      <c r="G49" s="43" t="s">
        <v>195</v>
      </c>
      <c r="H49" s="13" t="s">
        <v>3282</v>
      </c>
      <c r="I49" s="13" t="s">
        <v>63</v>
      </c>
      <c r="J49" s="13" t="s">
        <v>1735</v>
      </c>
      <c r="K49" t="s">
        <v>53</v>
      </c>
      <c r="L49" s="13"/>
      <c r="M49" t="s">
        <v>1106</v>
      </c>
      <c r="N49" s="13" t="s">
        <v>1690</v>
      </c>
      <c r="O49" t="s">
        <v>1587</v>
      </c>
      <c r="P49" s="13" t="s">
        <v>1630</v>
      </c>
      <c r="Q49" s="13" t="s">
        <v>1670</v>
      </c>
      <c r="R49" s="13"/>
      <c r="S49" s="13" t="s">
        <v>1738</v>
      </c>
      <c r="T49" s="13" t="s">
        <v>1740</v>
      </c>
      <c r="U49" s="13">
        <f>COUNTIFS(Tabella4[Rejected Element],Tabella4[[#This Row],[Rejected Element]])</f>
        <v>1</v>
      </c>
      <c r="V49" s="13" t="s">
        <v>1719</v>
      </c>
      <c r="W49" s="13"/>
      <c r="X49" s="13" t="str">
        <f>Tabella4[[#This Row],[User Impact]]</f>
        <v>2 - Serious</v>
      </c>
      <c r="Y49" s="13" t="str">
        <f>_xlfn.CONCAT("APP INDABOX ANDROID - ",Tabella4[[#This Row],[UNI CEI EN 301549]]," ",_xlfn.XLOOKUP(Tabella4[[#This Row],[Criterio]],Tabella5[ID],Tabella5[Criterio di successo],"")," - ",Tabella4[[#This Row],[Servizio]])</f>
        <v>APP INDABOX ANDROID - 11.1.4.3.1 Contrasto (minimo) - S001 Accedi</v>
      </c>
      <c r="Z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(#AAD048)
S001 Accedi
Requisito: WCAG 1.4.3
Disabilità afflitte: Colorblindness;Low Vision
Impatto Utente: 2 - Serious
Descrizione: Contrasto del testo - 
Esempio di violazione individuata sull'oggetto: 
 - https://drive.google.com/file/d/18F-Ftbwj33d6U2rcTVRD1daE7yT9m8fd/view?usp=drive_link con selettore: 
[19,775][1042,970]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49" s="13"/>
      <c r="AB49" s="13"/>
      <c r="AC49" s="13"/>
      <c r="AD49" s="13"/>
      <c r="AE49" s="13">
        <f>_xlfn.XLOOKUP(Tabella4[[#This Row],[ID Silk]],outTable[ID Silk],outTable[Numero ticket  ],,0,1)</f>
        <v>0</v>
      </c>
      <c r="AF49" s="13"/>
      <c r="AG49" s="13"/>
      <c r="AH49" s="13" t="str">
        <f>Tabella4[[#This Row],[Caricato su Silk]]&amp;Tabella4[[#This Row],[HC_01]]</f>
        <v>0</v>
      </c>
      <c r="AI49" s="13" t="str">
        <f>Tabella4[[#This Row],[HC_ID]]&amp;": "&amp;Tabella4[[#This Row],[Descrizione]]</f>
        <v xml:space="preserve">0: </v>
      </c>
      <c r="AJ49" s="13" t="str">
        <f>Tabella4[[#This Row],[HC_ID]]&amp;": - "&amp;Tabella4[[#This Row],[Detail]]&amp;" con selettore: "&amp;Tabella4[[#This Row],[Rejected Element]]</f>
        <v>0: - https://drive.google.com/file/d/18F-Ftbwj33d6U2rcTVRD1daE7yT9m8fd/view?usp=drive_link con selettore: [19,775][1042,970]</v>
      </c>
      <c r="AK49" s="13" t="str">
        <f>Tabella4[[#This Row],[HC_ID]]&amp;": "&amp;Tabella4[[#This Row],[Share URL]]</f>
        <v xml:space="preserve">0: </v>
      </c>
      <c r="AL49" s="13" t="str">
        <f>Tabella4[[#This Row],[HC_ID]]&amp;": "&amp;Tabella4[[#This Row],[Soluzione note aggiuntive]]</f>
        <v>0: Usa colori con un contrasto minimo di 4.5:1 per il testo normale e 3:1 per il testo grande. Controlla con strumenti come WebAIM o il contrast checker di Material Design.</v>
      </c>
      <c r="AM49" s="13"/>
    </row>
    <row r="50" spans="1:39" ht="15" hidden="1" x14ac:dyDescent="0.3">
      <c r="A50" s="41" t="str">
        <f>Tabella4[[#This Row],[UNI CEI EN 301549]]&amp;Tabella4[[#This Row],[Servizio]]</f>
        <v>11.1.4.3.1S001 Accedi</v>
      </c>
      <c r="B50" s="42" t="str">
        <f>Tabella4[[#This Row],[IssueID]]&amp;Tabella4[[#This Row],[Servizio]]</f>
        <v>S001 Accedi</v>
      </c>
      <c r="C50" s="41" t="s">
        <v>446</v>
      </c>
      <c r="D50" s="41" t="str">
        <f>"(#"&amp;Tabella4[[#This Row],['#ID]]&amp;")"</f>
        <v>(#AAD049)</v>
      </c>
      <c r="E50" s="13" t="s">
        <v>50</v>
      </c>
      <c r="F50" s="13" t="s">
        <v>10</v>
      </c>
      <c r="G50" s="43" t="s">
        <v>195</v>
      </c>
      <c r="H50" s="13" t="s">
        <v>3282</v>
      </c>
      <c r="I50" s="13" t="s">
        <v>63</v>
      </c>
      <c r="J50" s="13" t="s">
        <v>1735</v>
      </c>
      <c r="K50" t="s">
        <v>53</v>
      </c>
      <c r="L50" s="13"/>
      <c r="M50" t="s">
        <v>1107</v>
      </c>
      <c r="N50" s="13" t="s">
        <v>1690</v>
      </c>
      <c r="O50" t="s">
        <v>1587</v>
      </c>
      <c r="P50" s="13" t="s">
        <v>1630</v>
      </c>
      <c r="Q50" s="13" t="s">
        <v>1670</v>
      </c>
      <c r="R50" s="13"/>
      <c r="S50" s="13" t="s">
        <v>1738</v>
      </c>
      <c r="T50" s="13" t="s">
        <v>1740</v>
      </c>
      <c r="U50" s="13">
        <f>COUNTIFS(Tabella4[Rejected Element],Tabella4[[#This Row],[Rejected Element]])</f>
        <v>1</v>
      </c>
      <c r="V50" s="13" t="s">
        <v>1719</v>
      </c>
      <c r="W50" s="13"/>
      <c r="X50" s="13" t="str">
        <f>Tabella4[[#This Row],[User Impact]]</f>
        <v>2 - Serious</v>
      </c>
      <c r="Y50" s="13" t="str">
        <f>_xlfn.CONCAT("APP INDABOX ANDROID - ",Tabella4[[#This Row],[UNI CEI EN 301549]]," ",_xlfn.XLOOKUP(Tabella4[[#This Row],[Criterio]],Tabella5[ID],Tabella5[Criterio di successo],"")," - ",Tabella4[[#This Row],[Servizio]])</f>
        <v>APP INDABOX ANDROID - 11.1.4.3.1 Contrasto (minimo) - S001 Accedi</v>
      </c>
      <c r="Z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(#AAD049)
S001 Accedi
Requisito: WCAG 1.4.3
Disabilità afflitte: Colorblindness;Low Vision
Impatto Utente: 2 - Serious
Descrizione: Contrasto del testo - 
Esempio di violazione individuata sull'oggetto: 
 - https://drive.google.com/file/d/18F-Ftbwj33d6U2rcTVRD1daE7yT9m8fd/view?usp=drive_link con selettore: 
[19,973][992,1168]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0" s="13"/>
      <c r="AB50" s="13"/>
      <c r="AC50" s="13"/>
      <c r="AD50" s="13"/>
      <c r="AE50" s="13">
        <f>_xlfn.XLOOKUP(Tabella4[[#This Row],[ID Silk]],outTable[ID Silk],outTable[Numero ticket  ],,0,1)</f>
        <v>0</v>
      </c>
      <c r="AF50" s="13"/>
      <c r="AG50" s="13"/>
      <c r="AH50" s="13" t="str">
        <f>Tabella4[[#This Row],[Caricato su Silk]]&amp;Tabella4[[#This Row],[HC_01]]</f>
        <v>0</v>
      </c>
      <c r="AI50" s="13" t="str">
        <f>Tabella4[[#This Row],[HC_ID]]&amp;": "&amp;Tabella4[[#This Row],[Descrizione]]</f>
        <v xml:space="preserve">0: </v>
      </c>
      <c r="AJ50" s="13" t="str">
        <f>Tabella4[[#This Row],[HC_ID]]&amp;": - "&amp;Tabella4[[#This Row],[Detail]]&amp;" con selettore: "&amp;Tabella4[[#This Row],[Rejected Element]]</f>
        <v>0: - https://drive.google.com/file/d/18F-Ftbwj33d6U2rcTVRD1daE7yT9m8fd/view?usp=drive_link con selettore: [19,973][992,1168]</v>
      </c>
      <c r="AK50" s="13" t="str">
        <f>Tabella4[[#This Row],[HC_ID]]&amp;": "&amp;Tabella4[[#This Row],[Share URL]]</f>
        <v xml:space="preserve">0: </v>
      </c>
      <c r="AL50" s="13" t="str">
        <f>Tabella4[[#This Row],[HC_ID]]&amp;": "&amp;Tabella4[[#This Row],[Soluzione note aggiuntive]]</f>
        <v>0: Usa colori con un contrasto minimo di 4.5:1 per il testo normale e 3:1 per il testo grande. Controlla con strumenti come WebAIM o il contrast checker di Material Design.</v>
      </c>
      <c r="AM50" s="13"/>
    </row>
    <row r="51" spans="1:39" ht="15" hidden="1" x14ac:dyDescent="0.3">
      <c r="A51" s="41" t="str">
        <f>Tabella4[[#This Row],[UNI CEI EN 301549]]&amp;Tabella4[[#This Row],[Servizio]]</f>
        <v>11.1.4.3.1S001 Accedi</v>
      </c>
      <c r="B51" s="42" t="str">
        <f>Tabella4[[#This Row],[IssueID]]&amp;Tabella4[[#This Row],[Servizio]]</f>
        <v>S001 Accedi</v>
      </c>
      <c r="C51" s="41" t="s">
        <v>447</v>
      </c>
      <c r="D51" s="41" t="str">
        <f>"(#"&amp;Tabella4[[#This Row],['#ID]]&amp;")"</f>
        <v>(#AAD050)</v>
      </c>
      <c r="E51" s="13" t="s">
        <v>50</v>
      </c>
      <c r="F51" s="13" t="s">
        <v>10</v>
      </c>
      <c r="G51" s="43" t="s">
        <v>195</v>
      </c>
      <c r="H51" s="13" t="s">
        <v>3282</v>
      </c>
      <c r="I51" s="13" t="s">
        <v>63</v>
      </c>
      <c r="J51" s="13" t="s">
        <v>1735</v>
      </c>
      <c r="K51" t="s">
        <v>53</v>
      </c>
      <c r="L51" s="13"/>
      <c r="M51" t="s">
        <v>1108</v>
      </c>
      <c r="N51" s="13" t="s">
        <v>1690</v>
      </c>
      <c r="O51" t="s">
        <v>1587</v>
      </c>
      <c r="P51" s="13" t="s">
        <v>1630</v>
      </c>
      <c r="Q51" s="13" t="s">
        <v>1670</v>
      </c>
      <c r="R51" s="13"/>
      <c r="S51" s="13" t="s">
        <v>1738</v>
      </c>
      <c r="T51" s="13" t="s">
        <v>1740</v>
      </c>
      <c r="U51" s="13">
        <f>COUNTIFS(Tabella4[Rejected Element],Tabella4[[#This Row],[Rejected Element]])</f>
        <v>1</v>
      </c>
      <c r="V51" s="13" t="s">
        <v>1719</v>
      </c>
      <c r="W51" s="13"/>
      <c r="X51" s="13" t="str">
        <f>Tabella4[[#This Row],[User Impact]]</f>
        <v>2 - Serious</v>
      </c>
      <c r="Y51" s="13" t="str">
        <f>_xlfn.CONCAT("APP INDABOX ANDROID - ",Tabella4[[#This Row],[UNI CEI EN 301549]]," ",_xlfn.XLOOKUP(Tabella4[[#This Row],[Criterio]],Tabella5[ID],Tabella5[Criterio di successo],"")," - ",Tabella4[[#This Row],[Servizio]])</f>
        <v>APP INDABOX ANDROID - 11.1.4.3.1 Contrasto (minimo) - S001 Accedi</v>
      </c>
      <c r="Z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(#AAD050)
S001 Accedi
Requisito: WCAG 1.4.3
Disabilità afflitte: Colorblindness;Low Vision
Impatto Utente: 2 - Serious
Descrizione: Contrasto del testo - 
Esempio di violazione individuata sull'oggetto: 
 - https://drive.google.com/file/d/18F-Ftbwj33d6U2rcTVRD1daE7yT9m8fd/view?usp=drive_link con selettore: 
[19,1171][1028,1234]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1" s="13"/>
      <c r="AB51" s="13"/>
      <c r="AC51" s="13"/>
      <c r="AD51" s="13"/>
      <c r="AE51" s="13">
        <f>_xlfn.XLOOKUP(Tabella4[[#This Row],[ID Silk]],outTable[ID Silk],outTable[Numero ticket  ],,0,1)</f>
        <v>0</v>
      </c>
      <c r="AF51" s="13"/>
      <c r="AG51" s="13"/>
      <c r="AH51" s="13" t="str">
        <f>Tabella4[[#This Row],[Caricato su Silk]]&amp;Tabella4[[#This Row],[HC_01]]</f>
        <v>0</v>
      </c>
      <c r="AI51" s="13" t="str">
        <f>Tabella4[[#This Row],[HC_ID]]&amp;": "&amp;Tabella4[[#This Row],[Descrizione]]</f>
        <v xml:space="preserve">0: </v>
      </c>
      <c r="AJ51" s="13" t="str">
        <f>Tabella4[[#This Row],[HC_ID]]&amp;": - "&amp;Tabella4[[#This Row],[Detail]]&amp;" con selettore: "&amp;Tabella4[[#This Row],[Rejected Element]]</f>
        <v>0: - https://drive.google.com/file/d/18F-Ftbwj33d6U2rcTVRD1daE7yT9m8fd/view?usp=drive_link con selettore: [19,1171][1028,1234]</v>
      </c>
      <c r="AK51" s="13" t="str">
        <f>Tabella4[[#This Row],[HC_ID]]&amp;": "&amp;Tabella4[[#This Row],[Share URL]]</f>
        <v xml:space="preserve">0: </v>
      </c>
      <c r="AL51" s="13" t="str">
        <f>Tabella4[[#This Row],[HC_ID]]&amp;": "&amp;Tabella4[[#This Row],[Soluzione note aggiuntive]]</f>
        <v>0: Usa colori con un contrasto minimo di 4.5:1 per il testo normale e 3:1 per il testo grande. Controlla con strumenti come WebAIM o il contrast checker di Material Design.</v>
      </c>
      <c r="AM51" s="13"/>
    </row>
    <row r="52" spans="1:39" ht="15" hidden="1" x14ac:dyDescent="0.3">
      <c r="A52" s="41" t="str">
        <f>Tabella4[[#This Row],[UNI CEI EN 301549]]&amp;Tabella4[[#This Row],[Servizio]]</f>
        <v>11.1.4.3.1S001 Accedi</v>
      </c>
      <c r="B52" s="42" t="str">
        <f>Tabella4[[#This Row],[IssueID]]&amp;Tabella4[[#This Row],[Servizio]]</f>
        <v>S001 Accedi</v>
      </c>
      <c r="C52" s="41" t="s">
        <v>448</v>
      </c>
      <c r="D52" s="41" t="str">
        <f>"(#"&amp;Tabella4[[#This Row],['#ID]]&amp;")"</f>
        <v>(#AAD051)</v>
      </c>
      <c r="E52" s="13" t="s">
        <v>50</v>
      </c>
      <c r="F52" s="13" t="s">
        <v>10</v>
      </c>
      <c r="G52" s="43" t="s">
        <v>195</v>
      </c>
      <c r="H52" s="13" t="s">
        <v>3282</v>
      </c>
      <c r="I52" s="13" t="s">
        <v>63</v>
      </c>
      <c r="J52" s="13" t="s">
        <v>1735</v>
      </c>
      <c r="K52" t="s">
        <v>53</v>
      </c>
      <c r="L52" s="13"/>
      <c r="M52" t="s">
        <v>1109</v>
      </c>
      <c r="N52" s="13" t="s">
        <v>1690</v>
      </c>
      <c r="O52" t="s">
        <v>1587</v>
      </c>
      <c r="P52" s="13" t="s">
        <v>1630</v>
      </c>
      <c r="Q52" s="13" t="s">
        <v>1670</v>
      </c>
      <c r="R52" s="13"/>
      <c r="S52" s="13" t="s">
        <v>1738</v>
      </c>
      <c r="T52" s="13" t="s">
        <v>1740</v>
      </c>
      <c r="U52" s="13">
        <f>COUNTIFS(Tabella4[Rejected Element],Tabella4[[#This Row],[Rejected Element]])</f>
        <v>1</v>
      </c>
      <c r="V52" s="13" t="s">
        <v>1719</v>
      </c>
      <c r="W52" s="13"/>
      <c r="X52" s="13" t="str">
        <f>Tabella4[[#This Row],[User Impact]]</f>
        <v>2 - Serious</v>
      </c>
      <c r="Y52" s="13" t="str">
        <f>_xlfn.CONCAT("APP INDABOX ANDROID - ",Tabella4[[#This Row],[UNI CEI EN 301549]]," ",_xlfn.XLOOKUP(Tabella4[[#This Row],[Criterio]],Tabella5[ID],Tabella5[Criterio di successo],"")," - ",Tabella4[[#This Row],[Servizio]])</f>
        <v>APP INDABOX ANDROID - 11.1.4.3.1 Contrasto (minimo) - S001 Accedi</v>
      </c>
      <c r="Z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(#AAD051)
S001 Accedi
Requisito: WCAG 1.4.3
Disabilità afflitte: Colorblindness;Low Vision
Impatto Utente: 2 - Serious
Descrizione: Contrasto del testo - 
Esempio di violazione individuata sull'oggetto: 
 - https://drive.google.com/file/d/18F-Ftbwj33d6U2rcTVRD1daE7yT9m8fd/view?usp=drive_link con selettore: 
[27,1237][528,1300]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2" s="13"/>
      <c r="AB52" s="13"/>
      <c r="AC52" s="13"/>
      <c r="AD52" s="13"/>
      <c r="AE52" s="13">
        <f>_xlfn.XLOOKUP(Tabella4[[#This Row],[ID Silk]],outTable[ID Silk],outTable[Numero ticket  ],,0,1)</f>
        <v>0</v>
      </c>
      <c r="AF52" s="13"/>
      <c r="AG52" s="13"/>
      <c r="AH52" s="13" t="str">
        <f>Tabella4[[#This Row],[Caricato su Silk]]&amp;Tabella4[[#This Row],[HC_01]]</f>
        <v>0</v>
      </c>
      <c r="AI52" s="13" t="str">
        <f>Tabella4[[#This Row],[HC_ID]]&amp;": "&amp;Tabella4[[#This Row],[Descrizione]]</f>
        <v xml:space="preserve">0: </v>
      </c>
      <c r="AJ52" s="13" t="str">
        <f>Tabella4[[#This Row],[HC_ID]]&amp;": - "&amp;Tabella4[[#This Row],[Detail]]&amp;" con selettore: "&amp;Tabella4[[#This Row],[Rejected Element]]</f>
        <v>0: - https://drive.google.com/file/d/18F-Ftbwj33d6U2rcTVRD1daE7yT9m8fd/view?usp=drive_link con selettore: [27,1237][528,1300]</v>
      </c>
      <c r="AK52" s="13" t="str">
        <f>Tabella4[[#This Row],[HC_ID]]&amp;": "&amp;Tabella4[[#This Row],[Share URL]]</f>
        <v xml:space="preserve">0: </v>
      </c>
      <c r="AL52" s="13" t="str">
        <f>Tabella4[[#This Row],[HC_ID]]&amp;": "&amp;Tabella4[[#This Row],[Soluzione note aggiuntive]]</f>
        <v>0: Usa colori con un contrasto minimo di 4.5:1 per il testo normale e 3:1 per il testo grande. Controlla con strumenti come WebAIM o il contrast checker di Material Design.</v>
      </c>
      <c r="AM52" s="13"/>
    </row>
    <row r="53" spans="1:39" ht="15" hidden="1" x14ac:dyDescent="0.3">
      <c r="A53" s="41" t="str">
        <f>Tabella4[[#This Row],[UNI CEI EN 301549]]&amp;Tabella4[[#This Row],[Servizio]]</f>
        <v>11.1.4.3.1S001 Accedi</v>
      </c>
      <c r="B53" s="42" t="str">
        <f>Tabella4[[#This Row],[IssueID]]&amp;Tabella4[[#This Row],[Servizio]]</f>
        <v>S001 Accedi</v>
      </c>
      <c r="C53" s="41" t="s">
        <v>449</v>
      </c>
      <c r="D53" s="41" t="str">
        <f>"(#"&amp;Tabella4[[#This Row],['#ID]]&amp;")"</f>
        <v>(#AAD052)</v>
      </c>
      <c r="E53" s="13" t="s">
        <v>50</v>
      </c>
      <c r="F53" s="13" t="s">
        <v>10</v>
      </c>
      <c r="G53" s="43" t="s">
        <v>195</v>
      </c>
      <c r="H53" s="13" t="s">
        <v>3282</v>
      </c>
      <c r="I53" s="13" t="s">
        <v>63</v>
      </c>
      <c r="J53" s="13" t="s">
        <v>1735</v>
      </c>
      <c r="K53" t="s">
        <v>53</v>
      </c>
      <c r="L53" s="13"/>
      <c r="M53" t="s">
        <v>1110</v>
      </c>
      <c r="N53" s="13" t="s">
        <v>1690</v>
      </c>
      <c r="O53" t="s">
        <v>1587</v>
      </c>
      <c r="P53" s="13" t="s">
        <v>1630</v>
      </c>
      <c r="Q53" s="13" t="s">
        <v>1670</v>
      </c>
      <c r="R53" s="13"/>
      <c r="S53" s="13" t="s">
        <v>1738</v>
      </c>
      <c r="T53" s="13" t="s">
        <v>1740</v>
      </c>
      <c r="U53" s="13">
        <f>COUNTIFS(Tabella4[Rejected Element],Tabella4[[#This Row],[Rejected Element]])</f>
        <v>1</v>
      </c>
      <c r="V53" s="13" t="s">
        <v>1719</v>
      </c>
      <c r="W53" s="13"/>
      <c r="X53" s="13" t="str">
        <f>Tabella4[[#This Row],[User Impact]]</f>
        <v>2 - Serious</v>
      </c>
      <c r="Y53" s="13" t="str">
        <f>_xlfn.CONCAT("APP INDABOX ANDROID - ",Tabella4[[#This Row],[UNI CEI EN 301549]]," ",_xlfn.XLOOKUP(Tabella4[[#This Row],[Criterio]],Tabella5[ID],Tabella5[Criterio di successo],"")," - ",Tabella4[[#This Row],[Servizio]])</f>
        <v>APP INDABOX ANDROID - 11.1.4.3.1 Contrasto (minimo) - S001 Accedi</v>
      </c>
      <c r="Z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(#AAD052)
S001 Accedi
Requisito: WCAG 1.4.3
Disabilità afflitte: Colorblindness;Low Vision
Impatto Utente: 2 - Serious
Descrizione: Contrasto del testo - 
Esempio di violazione individuata sull'oggetto: 
 - https://drive.google.com/file/d/18F-Ftbwj33d6U2rcTVRD1daE7yT9m8fd/view?usp=drive_link con selettore: 
[533,1237][550,1300]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3" s="13"/>
      <c r="AB53" s="13"/>
      <c r="AC53" s="13"/>
      <c r="AD53" s="13"/>
      <c r="AE53" s="13">
        <f>_xlfn.XLOOKUP(Tabella4[[#This Row],[ID Silk]],outTable[ID Silk],outTable[Numero ticket  ],,0,1)</f>
        <v>0</v>
      </c>
      <c r="AF53" s="13"/>
      <c r="AG53" s="13"/>
      <c r="AH53" s="13" t="str">
        <f>Tabella4[[#This Row],[Caricato su Silk]]&amp;Tabella4[[#This Row],[HC_01]]</f>
        <v>0</v>
      </c>
      <c r="AI53" s="13" t="str">
        <f>Tabella4[[#This Row],[HC_ID]]&amp;": "&amp;Tabella4[[#This Row],[Descrizione]]</f>
        <v xml:space="preserve">0: </v>
      </c>
      <c r="AJ53" s="13" t="str">
        <f>Tabella4[[#This Row],[HC_ID]]&amp;": - "&amp;Tabella4[[#This Row],[Detail]]&amp;" con selettore: "&amp;Tabella4[[#This Row],[Rejected Element]]</f>
        <v>0: - https://drive.google.com/file/d/18F-Ftbwj33d6U2rcTVRD1daE7yT9m8fd/view?usp=drive_link con selettore: [533,1237][550,1300]</v>
      </c>
      <c r="AK53" s="13" t="str">
        <f>Tabella4[[#This Row],[HC_ID]]&amp;": "&amp;Tabella4[[#This Row],[Share URL]]</f>
        <v xml:space="preserve">0: </v>
      </c>
      <c r="AL53" s="13" t="str">
        <f>Tabella4[[#This Row],[HC_ID]]&amp;": "&amp;Tabella4[[#This Row],[Soluzione note aggiuntive]]</f>
        <v>0: Usa colori con un contrasto minimo di 4.5:1 per il testo normale e 3:1 per il testo grande. Controlla con strumenti come WebAIM o il contrast checker di Material Design.</v>
      </c>
      <c r="AM53" s="13"/>
    </row>
    <row r="54" spans="1:39" ht="15" hidden="1" x14ac:dyDescent="0.3">
      <c r="A54" s="41" t="str">
        <f>Tabella4[[#This Row],[UNI CEI EN 301549]]&amp;Tabella4[[#This Row],[Servizio]]</f>
        <v>11.1.4.3.1S001 Accedi</v>
      </c>
      <c r="B54" s="42" t="str">
        <f>Tabella4[[#This Row],[IssueID]]&amp;Tabella4[[#This Row],[Servizio]]</f>
        <v>S001 Accedi</v>
      </c>
      <c r="C54" s="41" t="s">
        <v>450</v>
      </c>
      <c r="D54" s="41" t="str">
        <f>"(#"&amp;Tabella4[[#This Row],['#ID]]&amp;")"</f>
        <v>(#AAD053)</v>
      </c>
      <c r="E54" s="13" t="s">
        <v>50</v>
      </c>
      <c r="F54" s="13" t="s">
        <v>10</v>
      </c>
      <c r="G54" s="43" t="s">
        <v>195</v>
      </c>
      <c r="H54" s="13" t="s">
        <v>3282</v>
      </c>
      <c r="I54" s="13" t="s">
        <v>63</v>
      </c>
      <c r="J54" s="13" t="s">
        <v>1735</v>
      </c>
      <c r="K54" t="s">
        <v>53</v>
      </c>
      <c r="L54" s="13"/>
      <c r="M54" t="s">
        <v>1111</v>
      </c>
      <c r="N54" s="13" t="s">
        <v>1690</v>
      </c>
      <c r="O54" t="s">
        <v>1587</v>
      </c>
      <c r="P54" s="13" t="s">
        <v>1630</v>
      </c>
      <c r="Q54" s="13" t="s">
        <v>1670</v>
      </c>
      <c r="R54" s="13"/>
      <c r="S54" s="13" t="s">
        <v>1738</v>
      </c>
      <c r="T54" s="13" t="s">
        <v>1740</v>
      </c>
      <c r="U54" s="13">
        <f>COUNTIFS(Tabella4[Rejected Element],Tabella4[[#This Row],[Rejected Element]])</f>
        <v>1</v>
      </c>
      <c r="V54" s="13" t="s">
        <v>1719</v>
      </c>
      <c r="W54" s="13"/>
      <c r="X54" s="13" t="str">
        <f>Tabella4[[#This Row],[User Impact]]</f>
        <v>2 - Serious</v>
      </c>
      <c r="Y54" s="13" t="str">
        <f>_xlfn.CONCAT("APP INDABOX ANDROID - ",Tabella4[[#This Row],[UNI CEI EN 301549]]," ",_xlfn.XLOOKUP(Tabella4[[#This Row],[Criterio]],Tabella5[ID],Tabella5[Criterio di successo],"")," - ",Tabella4[[#This Row],[Servizio]])</f>
        <v>APP INDABOX ANDROID - 11.1.4.3.1 Contrasto (minimo) - S001 Accedi</v>
      </c>
      <c r="Z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(#AAD053)
S001 Accedi
Requisito: WCAG 1.4.3
Disabilità afflitte: Colorblindness;Low Vision
Impatto Utente: 2 - Serious
Descrizione: Contrasto del testo - 
Esempio di violazione individuata sull'oggetto: 
 - https://drive.google.com/file/d/18F-Ftbwj33d6U2rcTVRD1daE7yT9m8fd/view?usp=drive_link con selettore: 
[85,1935][1014,2007]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4" s="13"/>
      <c r="AB54" s="13"/>
      <c r="AC54" s="13"/>
      <c r="AD54" s="13"/>
      <c r="AE54" s="13">
        <f>_xlfn.XLOOKUP(Tabella4[[#This Row],[ID Silk]],outTable[ID Silk],outTable[Numero ticket  ],,0,1)</f>
        <v>0</v>
      </c>
      <c r="AF54" s="13"/>
      <c r="AG54" s="13"/>
      <c r="AH54" s="13" t="str">
        <f>Tabella4[[#This Row],[Caricato su Silk]]&amp;Tabella4[[#This Row],[HC_01]]</f>
        <v>0</v>
      </c>
      <c r="AI54" s="13" t="str">
        <f>Tabella4[[#This Row],[HC_ID]]&amp;": "&amp;Tabella4[[#This Row],[Descrizione]]</f>
        <v xml:space="preserve">0: </v>
      </c>
      <c r="AJ54" s="13" t="str">
        <f>Tabella4[[#This Row],[HC_ID]]&amp;": - "&amp;Tabella4[[#This Row],[Detail]]&amp;" con selettore: "&amp;Tabella4[[#This Row],[Rejected Element]]</f>
        <v>0: - https://drive.google.com/file/d/18F-Ftbwj33d6U2rcTVRD1daE7yT9m8fd/view?usp=drive_link con selettore: [85,1935][1014,2007]</v>
      </c>
      <c r="AK54" s="13" t="str">
        <f>Tabella4[[#This Row],[HC_ID]]&amp;": "&amp;Tabella4[[#This Row],[Share URL]]</f>
        <v xml:space="preserve">0: </v>
      </c>
      <c r="AL54" s="13" t="str">
        <f>Tabella4[[#This Row],[HC_ID]]&amp;": "&amp;Tabella4[[#This Row],[Soluzione note aggiuntive]]</f>
        <v>0: Usa colori con un contrasto minimo di 4.5:1 per il testo normale e 3:1 per il testo grande. Controlla con strumenti come WebAIM o il contrast checker di Material Design.</v>
      </c>
      <c r="AM54" s="13"/>
    </row>
    <row r="55" spans="1:39" ht="15" hidden="1" x14ac:dyDescent="0.3">
      <c r="A55" s="41" t="str">
        <f>Tabella4[[#This Row],[UNI CEI EN 301549]]&amp;Tabella4[[#This Row],[Servizio]]</f>
        <v>11.2.5.8.1S001 Accedi</v>
      </c>
      <c r="B55" s="42" t="str">
        <f>Tabella4[[#This Row],[IssueID]]&amp;Tabella4[[#This Row],[Servizio]]</f>
        <v>S001 Accedi</v>
      </c>
      <c r="C55" s="41" t="s">
        <v>451</v>
      </c>
      <c r="D55" s="41" t="str">
        <f>"(#"&amp;Tabella4[[#This Row],['#ID]]&amp;")"</f>
        <v>(#AAD054)</v>
      </c>
      <c r="E55" s="13" t="s">
        <v>50</v>
      </c>
      <c r="F55" s="13" t="s">
        <v>10</v>
      </c>
      <c r="G55" s="43" t="s">
        <v>56</v>
      </c>
      <c r="H55" s="13" t="s">
        <v>3283</v>
      </c>
      <c r="I55" s="13" t="s">
        <v>63</v>
      </c>
      <c r="J55" s="13" t="s">
        <v>1736</v>
      </c>
      <c r="K55" t="s">
        <v>52</v>
      </c>
      <c r="L55" s="13"/>
      <c r="M55" t="s">
        <v>1082</v>
      </c>
      <c r="N55" s="13" t="s">
        <v>1690</v>
      </c>
      <c r="O55" t="s">
        <v>1587</v>
      </c>
      <c r="P55" s="13" t="s">
        <v>1630</v>
      </c>
      <c r="Q55" s="13" t="s">
        <v>1670</v>
      </c>
      <c r="R55" s="13"/>
      <c r="S55" s="13" t="s">
        <v>1739</v>
      </c>
      <c r="T55" s="13" t="s">
        <v>1741</v>
      </c>
      <c r="U55" s="13">
        <f>COUNTIFS(Tabella4[Rejected Element],Tabella4[[#This Row],[Rejected Element]])</f>
        <v>15</v>
      </c>
      <c r="V55" s="13" t="s">
        <v>1719</v>
      </c>
      <c r="W55" s="13"/>
      <c r="X55" s="13" t="str">
        <f>Tabella4[[#This Row],[User Impact]]</f>
        <v>2 - Serious</v>
      </c>
      <c r="Y55" s="13" t="str">
        <f>_xlfn.CONCAT("APP INDABOX ANDROID - ",Tabella4[[#This Row],[UNI CEI EN 301549]]," ",_xlfn.XLOOKUP(Tabella4[[#This Row],[Criterio]],Tabella5[ID],Tabella5[Criterio di successo],"")," - ",Tabella4[[#This Row],[Servizio]])</f>
        <v>APP INDABOX ANDROID - 11.2.5.8.1 Dimensione dell'obiettivo (minimo) - S001 Accedi</v>
      </c>
      <c r="Z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(#AAD054)
S001 Accedi
Requisito: WCAG 2.5.8
Disabilità afflitte: Blind;Low Vision;Mobility
Impatto Utente: 2 - Serious
Descrizione: Touch target - 
Esempio di violazione individuata sull'oggetto: 
 - https://drive.google.com/file/d/18F-Ftbwj33d6U2rcTVRD1daE7yT9m8fd/view?usp=drive_link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5" s="13"/>
      <c r="AB55" s="13"/>
      <c r="AC55" s="13"/>
      <c r="AD55" s="13"/>
      <c r="AE55" s="13" t="e">
        <f>_xlfn.XLOOKUP(Tabella4[[#This Row],[ID Silk]],outTable[ID Silk],outTable[Numero ticket  ],,0,1)</f>
        <v>#N/A</v>
      </c>
      <c r="AF55" s="13"/>
      <c r="AG55" s="13"/>
      <c r="AH55" s="13" t="e">
        <f>Tabella4[[#This Row],[Caricato su Silk]]&amp;Tabella4[[#This Row],[HC_01]]</f>
        <v>#N/A</v>
      </c>
      <c r="AI55" s="13" t="e">
        <f>Tabella4[[#This Row],[HC_ID]]&amp;": "&amp;Tabella4[[#This Row],[Descrizione]]</f>
        <v>#N/A</v>
      </c>
      <c r="AJ55" s="13" t="e">
        <f>Tabella4[[#This Row],[HC_ID]]&amp;": - "&amp;Tabella4[[#This Row],[Detail]]&amp;" con selettore: "&amp;Tabella4[[#This Row],[Rejected Element]]</f>
        <v>#N/A</v>
      </c>
      <c r="AK55" s="13" t="e">
        <f>Tabella4[[#This Row],[HC_ID]]&amp;": "&amp;Tabella4[[#This Row],[Share URL]]</f>
        <v>#N/A</v>
      </c>
      <c r="AL55" s="13" t="e">
        <f>Tabella4[[#This Row],[HC_ID]]&amp;": "&amp;Tabella4[[#This Row],[Soluzione note aggiuntive]]</f>
        <v>#N/A</v>
      </c>
      <c r="AM55" s="13"/>
    </row>
    <row r="56" spans="1:39" ht="15" hidden="1" x14ac:dyDescent="0.3">
      <c r="A56" s="41" t="str">
        <f>Tabella4[[#This Row],[UNI CEI EN 301549]]&amp;Tabella4[[#This Row],[Servizio]]</f>
        <v>11.2.5.8.1S001 Accedi</v>
      </c>
      <c r="B56" s="42" t="str">
        <f>Tabella4[[#This Row],[IssueID]]&amp;Tabella4[[#This Row],[Servizio]]</f>
        <v>S001 Accedi</v>
      </c>
      <c r="C56" s="41" t="s">
        <v>452</v>
      </c>
      <c r="D56" s="41" t="str">
        <f>"(#"&amp;Tabella4[[#This Row],['#ID]]&amp;")"</f>
        <v>(#AAD055)</v>
      </c>
      <c r="E56" s="13" t="s">
        <v>50</v>
      </c>
      <c r="F56" s="13" t="s">
        <v>10</v>
      </c>
      <c r="G56" s="43" t="s">
        <v>56</v>
      </c>
      <c r="H56" s="13" t="s">
        <v>3283</v>
      </c>
      <c r="I56" s="13" t="s">
        <v>63</v>
      </c>
      <c r="J56" s="13" t="s">
        <v>1736</v>
      </c>
      <c r="K56" t="s">
        <v>52</v>
      </c>
      <c r="L56" s="13"/>
      <c r="M56" t="s">
        <v>1083</v>
      </c>
      <c r="N56" s="13" t="s">
        <v>1690</v>
      </c>
      <c r="O56" t="s">
        <v>1587</v>
      </c>
      <c r="P56" s="13" t="s">
        <v>1630</v>
      </c>
      <c r="Q56" s="13" t="s">
        <v>1670</v>
      </c>
      <c r="R56" s="13"/>
      <c r="S56" s="13" t="s">
        <v>1739</v>
      </c>
      <c r="T56" s="13" t="s">
        <v>1741</v>
      </c>
      <c r="U56" s="13">
        <f>COUNTIFS(Tabella4[Rejected Element],Tabella4[[#This Row],[Rejected Element]])</f>
        <v>14</v>
      </c>
      <c r="V56" s="13" t="s">
        <v>1719</v>
      </c>
      <c r="W56" s="13"/>
      <c r="X56" s="13" t="str">
        <f>Tabella4[[#This Row],[User Impact]]</f>
        <v>2 - Serious</v>
      </c>
      <c r="Y56" s="13" t="str">
        <f>_xlfn.CONCAT("APP INDABOX ANDROID - ",Tabella4[[#This Row],[UNI CEI EN 301549]]," ",_xlfn.XLOOKUP(Tabella4[[#This Row],[Criterio]],Tabella5[ID],Tabella5[Criterio di successo],"")," - ",Tabella4[[#This Row],[Servizio]])</f>
        <v>APP INDABOX ANDROID - 11.2.5.8.1 Dimensione dell'obiettivo (minimo) - S001 Accedi</v>
      </c>
      <c r="Z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(#AAD055)
S001 Accedi
Requisito: WCAG 2.5.8
Disabilità afflitte: Blind;Low Vision;Mobility
Impatto Utente: 2 - Serious
Descrizione: Touch target - 
Esempio di violazione individuata sull'oggetto: 
 - https://drive.google.com/file/d/18F-Ftbwj33d6U2rcTVRD1daE7yT9m8fd/view?usp=drive_link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6" s="13"/>
      <c r="AB56" s="13"/>
      <c r="AC56" s="13"/>
      <c r="AD56" s="13"/>
      <c r="AE56" s="13" t="e">
        <f>_xlfn.XLOOKUP(Tabella4[[#This Row],[ID Silk]],outTable[ID Silk],outTable[Numero ticket  ],,0,1)</f>
        <v>#N/A</v>
      </c>
      <c r="AF56" s="13"/>
      <c r="AG56" s="13"/>
      <c r="AH56" s="13" t="e">
        <f>Tabella4[[#This Row],[Caricato su Silk]]&amp;Tabella4[[#This Row],[HC_01]]</f>
        <v>#N/A</v>
      </c>
      <c r="AI56" s="13" t="e">
        <f>Tabella4[[#This Row],[HC_ID]]&amp;": "&amp;Tabella4[[#This Row],[Descrizione]]</f>
        <v>#N/A</v>
      </c>
      <c r="AJ56" s="13" t="e">
        <f>Tabella4[[#This Row],[HC_ID]]&amp;": - "&amp;Tabella4[[#This Row],[Detail]]&amp;" con selettore: "&amp;Tabella4[[#This Row],[Rejected Element]]</f>
        <v>#N/A</v>
      </c>
      <c r="AK56" s="13" t="e">
        <f>Tabella4[[#This Row],[HC_ID]]&amp;": "&amp;Tabella4[[#This Row],[Share URL]]</f>
        <v>#N/A</v>
      </c>
      <c r="AL56" s="13" t="e">
        <f>Tabella4[[#This Row],[HC_ID]]&amp;": "&amp;Tabella4[[#This Row],[Soluzione note aggiuntive]]</f>
        <v>#N/A</v>
      </c>
      <c r="AM56" s="13"/>
    </row>
    <row r="57" spans="1:39" ht="15" hidden="1" x14ac:dyDescent="0.3">
      <c r="A57" s="41" t="str">
        <f>Tabella4[[#This Row],[UNI CEI EN 301549]]&amp;Tabella4[[#This Row],[Servizio]]</f>
        <v>11.2.5.8.1S001 Accedi</v>
      </c>
      <c r="B57" s="42" t="str">
        <f>Tabella4[[#This Row],[IssueID]]&amp;Tabella4[[#This Row],[Servizio]]</f>
        <v>S001 Accedi</v>
      </c>
      <c r="C57" s="41" t="s">
        <v>453</v>
      </c>
      <c r="D57" s="41" t="str">
        <f>"(#"&amp;Tabella4[[#This Row],['#ID]]&amp;")"</f>
        <v>(#AAD056)</v>
      </c>
      <c r="E57" s="13" t="s">
        <v>50</v>
      </c>
      <c r="F57" s="13" t="s">
        <v>10</v>
      </c>
      <c r="G57" s="43" t="s">
        <v>56</v>
      </c>
      <c r="H57" s="13" t="s">
        <v>3283</v>
      </c>
      <c r="I57" s="13" t="s">
        <v>63</v>
      </c>
      <c r="J57" s="13" t="s">
        <v>1736</v>
      </c>
      <c r="K57" t="s">
        <v>52</v>
      </c>
      <c r="L57" s="13"/>
      <c r="M57" t="s">
        <v>1084</v>
      </c>
      <c r="N57" s="13" t="s">
        <v>1690</v>
      </c>
      <c r="O57" t="s">
        <v>1587</v>
      </c>
      <c r="P57" s="13" t="s">
        <v>1630</v>
      </c>
      <c r="Q57" s="13" t="s">
        <v>1670</v>
      </c>
      <c r="R57" s="13"/>
      <c r="S57" s="13" t="s">
        <v>1739</v>
      </c>
      <c r="T57" s="13" t="s">
        <v>1741</v>
      </c>
      <c r="U57" s="13">
        <f>COUNTIFS(Tabella4[Rejected Element],Tabella4[[#This Row],[Rejected Element]])</f>
        <v>14</v>
      </c>
      <c r="V57" s="13" t="s">
        <v>1719</v>
      </c>
      <c r="W57" s="13"/>
      <c r="X57" s="13" t="str">
        <f>Tabella4[[#This Row],[User Impact]]</f>
        <v>2 - Serious</v>
      </c>
      <c r="Y57" s="13" t="str">
        <f>_xlfn.CONCAT("APP INDABOX ANDROID - ",Tabella4[[#This Row],[UNI CEI EN 301549]]," ",_xlfn.XLOOKUP(Tabella4[[#This Row],[Criterio]],Tabella5[ID],Tabella5[Criterio di successo],"")," - ",Tabella4[[#This Row],[Servizio]])</f>
        <v>APP INDABOX ANDROID - 11.2.5.8.1 Dimensione dell'obiettivo (minimo) - S001 Accedi</v>
      </c>
      <c r="Z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(#AAD056)
S001 Accedi
Requisito: WCAG 2.5.8
Disabilità afflitte: Blind;Low Vision;Mobility
Impatto Utente: 2 - Serious
Descrizione: Touch target - 
Esempio di violazione individuata sull'oggetto: 
 - https://drive.google.com/file/d/18F-Ftbwj33d6U2rcTVRD1daE7yT9m8fd/view?usp=drive_link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7" s="13"/>
      <c r="AB57" s="13"/>
      <c r="AC57" s="13"/>
      <c r="AD57" s="13"/>
      <c r="AE57" s="13" t="e">
        <f>_xlfn.XLOOKUP(Tabella4[[#This Row],[ID Silk]],outTable[ID Silk],outTable[Numero ticket  ],,0,1)</f>
        <v>#N/A</v>
      </c>
      <c r="AF57" s="13"/>
      <c r="AG57" s="13"/>
      <c r="AH57" s="13" t="e">
        <f>Tabella4[[#This Row],[Caricato su Silk]]&amp;Tabella4[[#This Row],[HC_01]]</f>
        <v>#N/A</v>
      </c>
      <c r="AI57" s="13" t="e">
        <f>Tabella4[[#This Row],[HC_ID]]&amp;": "&amp;Tabella4[[#This Row],[Descrizione]]</f>
        <v>#N/A</v>
      </c>
      <c r="AJ57" s="13" t="e">
        <f>Tabella4[[#This Row],[HC_ID]]&amp;": - "&amp;Tabella4[[#This Row],[Detail]]&amp;" con selettore: "&amp;Tabella4[[#This Row],[Rejected Element]]</f>
        <v>#N/A</v>
      </c>
      <c r="AK57" s="13" t="e">
        <f>Tabella4[[#This Row],[HC_ID]]&amp;": "&amp;Tabella4[[#This Row],[Share URL]]</f>
        <v>#N/A</v>
      </c>
      <c r="AL57" s="13" t="e">
        <f>Tabella4[[#This Row],[HC_ID]]&amp;": "&amp;Tabella4[[#This Row],[Soluzione note aggiuntive]]</f>
        <v>#N/A</v>
      </c>
      <c r="AM57" s="13"/>
    </row>
    <row r="58" spans="1:39" ht="15" hidden="1" x14ac:dyDescent="0.3">
      <c r="A58" s="41" t="str">
        <f>Tabella4[[#This Row],[UNI CEI EN 301549]]&amp;Tabella4[[#This Row],[Servizio]]</f>
        <v>11.2.5.8.1S001 Accedi</v>
      </c>
      <c r="B58" s="42" t="str">
        <f>Tabella4[[#This Row],[IssueID]]&amp;Tabella4[[#This Row],[Servizio]]</f>
        <v>S001 Accedi</v>
      </c>
      <c r="C58" s="41" t="s">
        <v>454</v>
      </c>
      <c r="D58" s="41" t="str">
        <f>"(#"&amp;Tabella4[[#This Row],['#ID]]&amp;")"</f>
        <v>(#AAD057)</v>
      </c>
      <c r="E58" s="13" t="s">
        <v>50</v>
      </c>
      <c r="F58" s="13" t="s">
        <v>10</v>
      </c>
      <c r="G58" s="43" t="s">
        <v>56</v>
      </c>
      <c r="H58" s="13" t="s">
        <v>3283</v>
      </c>
      <c r="I58" s="13" t="s">
        <v>63</v>
      </c>
      <c r="J58" s="13" t="s">
        <v>1736</v>
      </c>
      <c r="K58" t="s">
        <v>52</v>
      </c>
      <c r="L58" s="13"/>
      <c r="M58" t="s">
        <v>1085</v>
      </c>
      <c r="N58" s="13" t="s">
        <v>1690</v>
      </c>
      <c r="O58" t="s">
        <v>1587</v>
      </c>
      <c r="P58" s="13" t="s">
        <v>1630</v>
      </c>
      <c r="Q58" s="13" t="s">
        <v>1670</v>
      </c>
      <c r="R58" s="13"/>
      <c r="S58" s="13" t="s">
        <v>1739</v>
      </c>
      <c r="T58" s="13" t="s">
        <v>1741</v>
      </c>
      <c r="U58" s="13">
        <f>COUNTIFS(Tabella4[Rejected Element],Tabella4[[#This Row],[Rejected Element]])</f>
        <v>14</v>
      </c>
      <c r="V58" s="13" t="s">
        <v>1719</v>
      </c>
      <c r="W58" s="13"/>
      <c r="X58" s="13" t="str">
        <f>Tabella4[[#This Row],[User Impact]]</f>
        <v>2 - Serious</v>
      </c>
      <c r="Y58" s="13" t="str">
        <f>_xlfn.CONCAT("APP INDABOX ANDROID - ",Tabella4[[#This Row],[UNI CEI EN 301549]]," ",_xlfn.XLOOKUP(Tabella4[[#This Row],[Criterio]],Tabella5[ID],Tabella5[Criterio di successo],"")," - ",Tabella4[[#This Row],[Servizio]])</f>
        <v>APP INDABOX ANDROID - 11.2.5.8.1 Dimensione dell'obiettivo (minimo) - S001 Accedi</v>
      </c>
      <c r="Z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(#AAD057)
S001 Accedi
Requisito: WCAG 2.5.8
Disabilità afflitte: Blind;Low Vision;Mobility
Impatto Utente: 2 - Serious
Descrizione: Touch target - 
Esempio di violazione individuata sull'oggetto: 
 - https://drive.google.com/file/d/18F-Ftbwj33d6U2rcTVRD1daE7yT9m8fd/view?usp=drive_link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8" s="13"/>
      <c r="AB58" s="13"/>
      <c r="AC58" s="13"/>
      <c r="AD58" s="13"/>
      <c r="AE58" s="13" t="e">
        <f>_xlfn.XLOOKUP(Tabella4[[#This Row],[ID Silk]],outTable[ID Silk],outTable[Numero ticket  ],,0,1)</f>
        <v>#N/A</v>
      </c>
      <c r="AF58" s="13"/>
      <c r="AG58" s="13"/>
      <c r="AH58" s="13" t="e">
        <f>Tabella4[[#This Row],[Caricato su Silk]]&amp;Tabella4[[#This Row],[HC_01]]</f>
        <v>#N/A</v>
      </c>
      <c r="AI58" s="13" t="e">
        <f>Tabella4[[#This Row],[HC_ID]]&amp;": "&amp;Tabella4[[#This Row],[Descrizione]]</f>
        <v>#N/A</v>
      </c>
      <c r="AJ58" s="13" t="e">
        <f>Tabella4[[#This Row],[HC_ID]]&amp;": - "&amp;Tabella4[[#This Row],[Detail]]&amp;" con selettore: "&amp;Tabella4[[#This Row],[Rejected Element]]</f>
        <v>#N/A</v>
      </c>
      <c r="AK58" s="13" t="e">
        <f>Tabella4[[#This Row],[HC_ID]]&amp;": "&amp;Tabella4[[#This Row],[Share URL]]</f>
        <v>#N/A</v>
      </c>
      <c r="AL58" s="13" t="e">
        <f>Tabella4[[#This Row],[HC_ID]]&amp;": "&amp;Tabella4[[#This Row],[Soluzione note aggiuntive]]</f>
        <v>#N/A</v>
      </c>
      <c r="AM58" s="13"/>
    </row>
    <row r="59" spans="1:39" ht="15" hidden="1" x14ac:dyDescent="0.3">
      <c r="A59" s="41" t="str">
        <f>Tabella4[[#This Row],[UNI CEI EN 301549]]&amp;Tabella4[[#This Row],[Servizio]]</f>
        <v>11.2.5.8.1S001 Accedi</v>
      </c>
      <c r="B59" s="42" t="str">
        <f>Tabella4[[#This Row],[IssueID]]&amp;Tabella4[[#This Row],[Servizio]]</f>
        <v>S001 Accedi</v>
      </c>
      <c r="C59" s="41" t="s">
        <v>455</v>
      </c>
      <c r="D59" s="41" t="str">
        <f>"(#"&amp;Tabella4[[#This Row],['#ID]]&amp;")"</f>
        <v>(#AAD058)</v>
      </c>
      <c r="E59" s="13" t="s">
        <v>50</v>
      </c>
      <c r="F59" s="13" t="s">
        <v>10</v>
      </c>
      <c r="G59" s="43" t="s">
        <v>56</v>
      </c>
      <c r="H59" s="13" t="s">
        <v>3283</v>
      </c>
      <c r="I59" s="13" t="s">
        <v>63</v>
      </c>
      <c r="J59" s="13" t="s">
        <v>1736</v>
      </c>
      <c r="K59" t="s">
        <v>52</v>
      </c>
      <c r="L59" s="13"/>
      <c r="M59" t="s">
        <v>1086</v>
      </c>
      <c r="N59" s="13" t="s">
        <v>1690</v>
      </c>
      <c r="O59" t="s">
        <v>1587</v>
      </c>
      <c r="P59" s="13" t="s">
        <v>1630</v>
      </c>
      <c r="Q59" s="13" t="s">
        <v>1670</v>
      </c>
      <c r="R59" s="13"/>
      <c r="S59" s="13" t="s">
        <v>1739</v>
      </c>
      <c r="T59" s="13" t="s">
        <v>1741</v>
      </c>
      <c r="U59" s="13">
        <f>COUNTIFS(Tabella4[Rejected Element],Tabella4[[#This Row],[Rejected Element]])</f>
        <v>14</v>
      </c>
      <c r="V59" s="13" t="s">
        <v>1719</v>
      </c>
      <c r="W59" s="13"/>
      <c r="X59" s="13" t="str">
        <f>Tabella4[[#This Row],[User Impact]]</f>
        <v>2 - Serious</v>
      </c>
      <c r="Y59" s="13" t="str">
        <f>_xlfn.CONCAT("APP INDABOX ANDROID - ",Tabella4[[#This Row],[UNI CEI EN 301549]]," ",_xlfn.XLOOKUP(Tabella4[[#This Row],[Criterio]],Tabella5[ID],Tabella5[Criterio di successo],"")," - ",Tabella4[[#This Row],[Servizio]])</f>
        <v>APP INDABOX ANDROID - 11.2.5.8.1 Dimensione dell'obiettivo (minimo) - S001 Accedi</v>
      </c>
      <c r="Z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(#AAD058)
S001 Accedi
Requisito: WCAG 2.5.8
Disabilità afflitte: Blind;Low Vision;Mobility
Impatto Utente: 2 - Serious
Descrizione: Touch target - 
Esempio di violazione individuata sull'oggetto: 
 - https://drive.google.com/file/d/18F-Ftbwj33d6U2rcTVRD1daE7yT9m8fd/view?usp=drive_link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9" s="13"/>
      <c r="AB59" s="13"/>
      <c r="AC59" s="13"/>
      <c r="AD59" s="13"/>
      <c r="AE59" s="13" t="e">
        <f>_xlfn.XLOOKUP(Tabella4[[#This Row],[ID Silk]],outTable[ID Silk],outTable[Numero ticket  ],,0,1)</f>
        <v>#N/A</v>
      </c>
      <c r="AF59" s="13"/>
      <c r="AG59" s="13"/>
      <c r="AH59" s="13" t="e">
        <f>Tabella4[[#This Row],[Caricato su Silk]]&amp;Tabella4[[#This Row],[HC_01]]</f>
        <v>#N/A</v>
      </c>
      <c r="AI59" s="13" t="e">
        <f>Tabella4[[#This Row],[HC_ID]]&amp;": "&amp;Tabella4[[#This Row],[Descrizione]]</f>
        <v>#N/A</v>
      </c>
      <c r="AJ59" s="13" t="e">
        <f>Tabella4[[#This Row],[HC_ID]]&amp;": - "&amp;Tabella4[[#This Row],[Detail]]&amp;" con selettore: "&amp;Tabella4[[#This Row],[Rejected Element]]</f>
        <v>#N/A</v>
      </c>
      <c r="AK59" s="13" t="e">
        <f>Tabella4[[#This Row],[HC_ID]]&amp;": "&amp;Tabella4[[#This Row],[Share URL]]</f>
        <v>#N/A</v>
      </c>
      <c r="AL59" s="13" t="e">
        <f>Tabella4[[#This Row],[HC_ID]]&amp;": "&amp;Tabella4[[#This Row],[Soluzione note aggiuntive]]</f>
        <v>#N/A</v>
      </c>
      <c r="AM59" s="13"/>
    </row>
    <row r="60" spans="1:39" ht="15" hidden="1" x14ac:dyDescent="0.3">
      <c r="A60" s="41" t="str">
        <f>Tabella4[[#This Row],[UNI CEI EN 301549]]&amp;Tabella4[[#This Row],[Servizio]]</f>
        <v>11.2.5.8.1S001 Accedi</v>
      </c>
      <c r="B60" s="42" t="str">
        <f>Tabella4[[#This Row],[IssueID]]&amp;Tabella4[[#This Row],[Servizio]]</f>
        <v>S001 Accedi</v>
      </c>
      <c r="C60" s="41" t="s">
        <v>456</v>
      </c>
      <c r="D60" s="41" t="str">
        <f>"(#"&amp;Tabella4[[#This Row],['#ID]]&amp;")"</f>
        <v>(#AAD059)</v>
      </c>
      <c r="E60" s="13" t="s">
        <v>50</v>
      </c>
      <c r="F60" s="13" t="s">
        <v>10</v>
      </c>
      <c r="G60" s="43" t="s">
        <v>56</v>
      </c>
      <c r="H60" s="13" t="s">
        <v>3283</v>
      </c>
      <c r="I60" s="13" t="s">
        <v>63</v>
      </c>
      <c r="J60" s="13" t="s">
        <v>1736</v>
      </c>
      <c r="K60" t="s">
        <v>52</v>
      </c>
      <c r="L60" s="13"/>
      <c r="M60" t="s">
        <v>1087</v>
      </c>
      <c r="N60" s="13" t="s">
        <v>1690</v>
      </c>
      <c r="O60" t="s">
        <v>1587</v>
      </c>
      <c r="P60" s="13" t="s">
        <v>1630</v>
      </c>
      <c r="Q60" s="13" t="s">
        <v>1670</v>
      </c>
      <c r="R60" s="13"/>
      <c r="S60" s="13" t="s">
        <v>1739</v>
      </c>
      <c r="T60" s="13" t="s">
        <v>1741</v>
      </c>
      <c r="U60" s="13">
        <f>COUNTIFS(Tabella4[Rejected Element],Tabella4[[#This Row],[Rejected Element]])</f>
        <v>14</v>
      </c>
      <c r="V60" s="13" t="s">
        <v>1719</v>
      </c>
      <c r="W60" s="13"/>
      <c r="X60" s="13" t="str">
        <f>Tabella4[[#This Row],[User Impact]]</f>
        <v>2 - Serious</v>
      </c>
      <c r="Y60" s="13" t="str">
        <f>_xlfn.CONCAT("APP INDABOX ANDROID - ",Tabella4[[#This Row],[UNI CEI EN 301549]]," ",_xlfn.XLOOKUP(Tabella4[[#This Row],[Criterio]],Tabella5[ID],Tabella5[Criterio di successo],"")," - ",Tabella4[[#This Row],[Servizio]])</f>
        <v>APP INDABOX ANDROID - 11.2.5.8.1 Dimensione dell'obiettivo (minimo) - S001 Accedi</v>
      </c>
      <c r="Z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(#AAD059)
S001 Accedi
Requisito: WCAG 2.5.8
Disabilità afflitte: Blind;Low Vision;Mobility
Impatto Utente: 2 - Serious
Descrizione: Touch target - 
Esempio di violazione individuata sull'oggetto: 
 - https://drive.google.com/file/d/18F-Ftbwj33d6U2rcTVRD1daE7yT9m8fd/view?usp=drive_link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60" s="13"/>
      <c r="AB60" s="13"/>
      <c r="AC60" s="13"/>
      <c r="AD60" s="13"/>
      <c r="AE60" s="13" t="e">
        <f>_xlfn.XLOOKUP(Tabella4[[#This Row],[ID Silk]],outTable[ID Silk],outTable[Numero ticket  ],,0,1)</f>
        <v>#N/A</v>
      </c>
      <c r="AF60" s="13"/>
      <c r="AG60" s="13"/>
      <c r="AH60" s="13" t="e">
        <f>Tabella4[[#This Row],[Caricato su Silk]]&amp;Tabella4[[#This Row],[HC_01]]</f>
        <v>#N/A</v>
      </c>
      <c r="AI60" s="13" t="e">
        <f>Tabella4[[#This Row],[HC_ID]]&amp;": "&amp;Tabella4[[#This Row],[Descrizione]]</f>
        <v>#N/A</v>
      </c>
      <c r="AJ60" s="13" t="e">
        <f>Tabella4[[#This Row],[HC_ID]]&amp;": - "&amp;Tabella4[[#This Row],[Detail]]&amp;" con selettore: "&amp;Tabella4[[#This Row],[Rejected Element]]</f>
        <v>#N/A</v>
      </c>
      <c r="AK60" s="13" t="e">
        <f>Tabella4[[#This Row],[HC_ID]]&amp;": "&amp;Tabella4[[#This Row],[Share URL]]</f>
        <v>#N/A</v>
      </c>
      <c r="AL60" s="13" t="e">
        <f>Tabella4[[#This Row],[HC_ID]]&amp;": "&amp;Tabella4[[#This Row],[Soluzione note aggiuntive]]</f>
        <v>#N/A</v>
      </c>
      <c r="AM60" s="13"/>
    </row>
    <row r="61" spans="1:39" ht="15" hidden="1" x14ac:dyDescent="0.3">
      <c r="A61" s="41" t="str">
        <f>Tabella4[[#This Row],[UNI CEI EN 301549]]&amp;Tabella4[[#This Row],[Servizio]]</f>
        <v>11.1.4.3.1S007 Crediti Ritiro</v>
      </c>
      <c r="B61" s="42" t="str">
        <f>Tabella4[[#This Row],[IssueID]]&amp;Tabella4[[#This Row],[Servizio]]</f>
        <v>S007 Crediti Ritiro</v>
      </c>
      <c r="C61" s="41" t="s">
        <v>457</v>
      </c>
      <c r="D61" s="41" t="str">
        <f>"(#"&amp;Tabella4[[#This Row],['#ID]]&amp;")"</f>
        <v>(#AAD060)</v>
      </c>
      <c r="E61" s="13" t="s">
        <v>50</v>
      </c>
      <c r="F61" s="13" t="s">
        <v>10</v>
      </c>
      <c r="G61" s="43" t="s">
        <v>195</v>
      </c>
      <c r="H61" s="13" t="s">
        <v>3282</v>
      </c>
      <c r="I61" s="13" t="s">
        <v>63</v>
      </c>
      <c r="J61" s="13" t="s">
        <v>1735</v>
      </c>
      <c r="K61" t="s">
        <v>53</v>
      </c>
      <c r="L61" s="13"/>
      <c r="M61" t="s">
        <v>1112</v>
      </c>
      <c r="N61" s="13" t="s">
        <v>1691</v>
      </c>
      <c r="O61" t="s">
        <v>1588</v>
      </c>
      <c r="P61" s="13" t="s">
        <v>1631</v>
      </c>
      <c r="Q61" s="13" t="s">
        <v>1670</v>
      </c>
      <c r="R61" s="13"/>
      <c r="S61" s="13" t="s">
        <v>1738</v>
      </c>
      <c r="T61" s="13" t="s">
        <v>1740</v>
      </c>
      <c r="U61" s="13">
        <f>COUNTIFS(Tabella4[Rejected Element],Tabella4[[#This Row],[Rejected Element]])</f>
        <v>2</v>
      </c>
      <c r="V61" s="13" t="s">
        <v>1725</v>
      </c>
      <c r="W61" s="13"/>
      <c r="X61" s="13" t="str">
        <f>Tabella4[[#This Row],[User Impact]]</f>
        <v>2 - Serious</v>
      </c>
      <c r="Y61" s="13" t="str">
        <f>_xlfn.CONCAT("APP INDABOX ANDROID - ",Tabella4[[#This Row],[UNI CEI EN 301549]]," ",_xlfn.XLOOKUP(Tabella4[[#This Row],[Criterio]],Tabella5[ID],Tabella5[Criterio di successo],"")," - ",Tabella4[[#This Row],[Servizio]])</f>
        <v>APP INDABOX ANDROID - 11.1.4.3.1 Contrasto (minimo) - S007 Crediti Ritiro</v>
      </c>
      <c r="Z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(#AAD060)
S007 Crediti Ritiro
Requisito: WCAG 1.4.3
Disabilità afflitte: Colorblindness;Low Vision
Impatto Utente: 2 - Serious
Descrizione: Contrasto del testo - 
Esempio di violazione individuata sull'oggetto: 
 - https://drive.google.com/file/d/19SK_hDHeAm58xKhvEzOqL_DA2IllRCjy/view?usp=drive_link con selettore: 
[19,538][973,733]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61" s="13"/>
      <c r="AB61" s="13"/>
      <c r="AC61" s="13"/>
      <c r="AD61" s="13"/>
      <c r="AE61" s="13" t="e">
        <f>_xlfn.XLOOKUP(Tabella4[[#This Row],[ID Silk]],outTable[ID Silk],outTable[Numero ticket  ],,0,1)</f>
        <v>#N/A</v>
      </c>
      <c r="AF61" s="13"/>
      <c r="AG61" s="13"/>
      <c r="AH61" s="13" t="e">
        <f>Tabella4[[#This Row],[Caricato su Silk]]&amp;Tabella4[[#This Row],[HC_01]]</f>
        <v>#N/A</v>
      </c>
      <c r="AI61" s="13" t="e">
        <f>Tabella4[[#This Row],[HC_ID]]&amp;": "&amp;Tabella4[[#This Row],[Descrizione]]</f>
        <v>#N/A</v>
      </c>
      <c r="AJ61" s="13" t="e">
        <f>Tabella4[[#This Row],[HC_ID]]&amp;": - "&amp;Tabella4[[#This Row],[Detail]]&amp;" con selettore: "&amp;Tabella4[[#This Row],[Rejected Element]]</f>
        <v>#N/A</v>
      </c>
      <c r="AK61" s="13" t="e">
        <f>Tabella4[[#This Row],[HC_ID]]&amp;": "&amp;Tabella4[[#This Row],[Share URL]]</f>
        <v>#N/A</v>
      </c>
      <c r="AL61" s="13" t="e">
        <f>Tabella4[[#This Row],[HC_ID]]&amp;": "&amp;Tabella4[[#This Row],[Soluzione note aggiuntive]]</f>
        <v>#N/A</v>
      </c>
      <c r="AM61" s="13"/>
    </row>
    <row r="62" spans="1:39" ht="15" hidden="1" x14ac:dyDescent="0.3">
      <c r="A62" s="41" t="str">
        <f>Tabella4[[#This Row],[UNI CEI EN 301549]]&amp;Tabella4[[#This Row],[Servizio]]</f>
        <v>11.1.4.3.1S007 Crediti Ritiro</v>
      </c>
      <c r="B62" s="42" t="str">
        <f>Tabella4[[#This Row],[IssueID]]&amp;Tabella4[[#This Row],[Servizio]]</f>
        <v>S007 Crediti Ritiro</v>
      </c>
      <c r="C62" s="41" t="s">
        <v>458</v>
      </c>
      <c r="D62" s="41" t="str">
        <f>"(#"&amp;Tabella4[[#This Row],['#ID]]&amp;")"</f>
        <v>(#AAD061)</v>
      </c>
      <c r="E62" s="13" t="s">
        <v>50</v>
      </c>
      <c r="F62" s="13" t="s">
        <v>10</v>
      </c>
      <c r="G62" s="43" t="s">
        <v>195</v>
      </c>
      <c r="H62" s="13" t="s">
        <v>3282</v>
      </c>
      <c r="I62" s="13" t="s">
        <v>63</v>
      </c>
      <c r="J62" s="13" t="s">
        <v>1735</v>
      </c>
      <c r="K62" t="s">
        <v>53</v>
      </c>
      <c r="L62" s="13"/>
      <c r="M62" t="s">
        <v>1113</v>
      </c>
      <c r="N62" s="13" t="s">
        <v>1691</v>
      </c>
      <c r="O62" t="s">
        <v>1588</v>
      </c>
      <c r="P62" s="13" t="s">
        <v>1631</v>
      </c>
      <c r="Q62" s="13" t="s">
        <v>1670</v>
      </c>
      <c r="R62" s="13"/>
      <c r="S62" s="13" t="s">
        <v>1738</v>
      </c>
      <c r="T62" s="13" t="s">
        <v>1740</v>
      </c>
      <c r="U62" s="13">
        <f>COUNTIFS(Tabella4[Rejected Element],Tabella4[[#This Row],[Rejected Element]])</f>
        <v>2</v>
      </c>
      <c r="V62" s="13" t="s">
        <v>1725</v>
      </c>
      <c r="W62" s="13"/>
      <c r="X62" s="13" t="str">
        <f>Tabella4[[#This Row],[User Impact]]</f>
        <v>2 - Serious</v>
      </c>
      <c r="Y62" s="13" t="str">
        <f>_xlfn.CONCAT("APP INDABOX ANDROID - ",Tabella4[[#This Row],[UNI CEI EN 301549]]," ",_xlfn.XLOOKUP(Tabella4[[#This Row],[Criterio]],Tabella5[ID],Tabella5[Criterio di successo],"")," - ",Tabella4[[#This Row],[Servizio]])</f>
        <v>APP INDABOX ANDROID - 11.1.4.3.1 Contrasto (minimo) - S007 Crediti Ritiro</v>
      </c>
      <c r="Z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(#AAD061)
S007 Crediti Ritiro
Requisito: WCAG 1.4.3
Disabilità afflitte: Colorblindness;Low Vision
Impatto Utente: 2 - Serious
Descrizione: Contrasto del testo - 
Esempio di violazione individuata sull'oggetto: 
 - https://drive.google.com/file/d/19SK_hDHeAm58xKhvEzOqL_DA2IllRCjy/view?usp=drive_link con selettore: 
[19,802][965,931]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62" s="13"/>
      <c r="AB62" s="13"/>
      <c r="AC62" s="13"/>
      <c r="AD62" s="13"/>
      <c r="AE62" s="13" t="e">
        <f>_xlfn.XLOOKUP(Tabella4[[#This Row],[ID Silk]],outTable[ID Silk],outTable[Numero ticket  ],,0,1)</f>
        <v>#N/A</v>
      </c>
      <c r="AF62" s="13"/>
      <c r="AG62" s="13"/>
      <c r="AH62" s="13" t="e">
        <f>Tabella4[[#This Row],[Caricato su Silk]]&amp;Tabella4[[#This Row],[HC_01]]</f>
        <v>#N/A</v>
      </c>
      <c r="AI62" s="13" t="e">
        <f>Tabella4[[#This Row],[HC_ID]]&amp;": "&amp;Tabella4[[#This Row],[Descrizione]]</f>
        <v>#N/A</v>
      </c>
      <c r="AJ62" s="13" t="e">
        <f>Tabella4[[#This Row],[HC_ID]]&amp;": - "&amp;Tabella4[[#This Row],[Detail]]&amp;" con selettore: "&amp;Tabella4[[#This Row],[Rejected Element]]</f>
        <v>#N/A</v>
      </c>
      <c r="AK62" s="13" t="e">
        <f>Tabella4[[#This Row],[HC_ID]]&amp;": "&amp;Tabella4[[#This Row],[Share URL]]</f>
        <v>#N/A</v>
      </c>
      <c r="AL62" s="13" t="e">
        <f>Tabella4[[#This Row],[HC_ID]]&amp;": "&amp;Tabella4[[#This Row],[Soluzione note aggiuntive]]</f>
        <v>#N/A</v>
      </c>
      <c r="AM62" s="13"/>
    </row>
    <row r="63" spans="1:39" ht="15" hidden="1" x14ac:dyDescent="0.3">
      <c r="A63" s="41" t="str">
        <f>Tabella4[[#This Row],[UNI CEI EN 301549]]&amp;Tabella4[[#This Row],[Servizio]]</f>
        <v>11.1.4.3.1S007 Crediti Ritiro</v>
      </c>
      <c r="B63" s="42" t="str">
        <f>Tabella4[[#This Row],[IssueID]]&amp;Tabella4[[#This Row],[Servizio]]</f>
        <v>S007 Crediti Ritiro</v>
      </c>
      <c r="C63" s="41" t="s">
        <v>459</v>
      </c>
      <c r="D63" s="41" t="str">
        <f>"(#"&amp;Tabella4[[#This Row],['#ID]]&amp;")"</f>
        <v>(#AAD062)</v>
      </c>
      <c r="E63" s="13" t="s">
        <v>50</v>
      </c>
      <c r="F63" s="13" t="s">
        <v>10</v>
      </c>
      <c r="G63" s="43" t="s">
        <v>195</v>
      </c>
      <c r="H63" s="13" t="s">
        <v>3282</v>
      </c>
      <c r="I63" s="13" t="s">
        <v>63</v>
      </c>
      <c r="J63" s="13" t="s">
        <v>1735</v>
      </c>
      <c r="K63" t="s">
        <v>53</v>
      </c>
      <c r="L63" s="13"/>
      <c r="M63" t="s">
        <v>1114</v>
      </c>
      <c r="N63" s="13" t="s">
        <v>1691</v>
      </c>
      <c r="O63" t="s">
        <v>1588</v>
      </c>
      <c r="P63" s="13" t="s">
        <v>1631</v>
      </c>
      <c r="Q63" s="13" t="s">
        <v>1670</v>
      </c>
      <c r="R63" s="13"/>
      <c r="S63" s="13" t="s">
        <v>1738</v>
      </c>
      <c r="T63" s="13" t="s">
        <v>1740</v>
      </c>
      <c r="U63" s="13">
        <f>COUNTIFS(Tabella4[Rejected Element],Tabella4[[#This Row],[Rejected Element]])</f>
        <v>2</v>
      </c>
      <c r="V63" s="13" t="s">
        <v>1725</v>
      </c>
      <c r="W63" s="13"/>
      <c r="X63" s="13" t="str">
        <f>Tabella4[[#This Row],[User Impact]]</f>
        <v>2 - Serious</v>
      </c>
      <c r="Y63" s="13" t="str">
        <f>_xlfn.CONCAT("APP INDABOX ANDROID - ",Tabella4[[#This Row],[UNI CEI EN 301549]]," ",_xlfn.XLOOKUP(Tabella4[[#This Row],[Criterio]],Tabella5[ID],Tabella5[Criterio di successo],"")," - ",Tabella4[[#This Row],[Servizio]])</f>
        <v>APP INDABOX ANDROID - 11.1.4.3.1 Contrasto (minimo) - S007 Crediti Ritiro</v>
      </c>
      <c r="Z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(#AAD062)
S007 Crediti Ritiro
Requisito: WCAG 1.4.3
Disabilità afflitte: Colorblindness;Low Vision
Impatto Utente: 2 - Serious
Descrizione: Contrasto del testo - 
Esempio di violazione individuata sull'oggetto: 
 - https://drive.google.com/file/d/19SK_hDHeAm58xKhvEzOqL_DA2IllRCjy/view?usp=drive_link con selettore: 
[19,934][1056,1063]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63" s="13"/>
      <c r="AB63" s="13"/>
      <c r="AC63" s="13"/>
      <c r="AD63" s="13"/>
      <c r="AE63" s="13" t="e">
        <f>_xlfn.XLOOKUP(Tabella4[[#This Row],[ID Silk]],outTable[ID Silk],outTable[Numero ticket  ],,0,1)</f>
        <v>#N/A</v>
      </c>
      <c r="AF63" s="13"/>
      <c r="AG63" s="13"/>
      <c r="AH63" s="13" t="e">
        <f>Tabella4[[#This Row],[Caricato su Silk]]&amp;Tabella4[[#This Row],[HC_01]]</f>
        <v>#N/A</v>
      </c>
      <c r="AI63" s="13" t="e">
        <f>Tabella4[[#This Row],[HC_ID]]&amp;": "&amp;Tabella4[[#This Row],[Descrizione]]</f>
        <v>#N/A</v>
      </c>
      <c r="AJ63" s="13" t="e">
        <f>Tabella4[[#This Row],[HC_ID]]&amp;": - "&amp;Tabella4[[#This Row],[Detail]]&amp;" con selettore: "&amp;Tabella4[[#This Row],[Rejected Element]]</f>
        <v>#N/A</v>
      </c>
      <c r="AK63" s="13" t="e">
        <f>Tabella4[[#This Row],[HC_ID]]&amp;": "&amp;Tabella4[[#This Row],[Share URL]]</f>
        <v>#N/A</v>
      </c>
      <c r="AL63" s="13" t="e">
        <f>Tabella4[[#This Row],[HC_ID]]&amp;": "&amp;Tabella4[[#This Row],[Soluzione note aggiuntive]]</f>
        <v>#N/A</v>
      </c>
      <c r="AM63" s="13"/>
    </row>
    <row r="64" spans="1:39" ht="15" hidden="1" x14ac:dyDescent="0.3">
      <c r="A64" s="41" t="str">
        <f>Tabella4[[#This Row],[UNI CEI EN 301549]]&amp;Tabella4[[#This Row],[Servizio]]</f>
        <v>11.1.4.3.1S007 Crediti Ritiro</v>
      </c>
      <c r="B64" s="42" t="str">
        <f>Tabella4[[#This Row],[IssueID]]&amp;Tabella4[[#This Row],[Servizio]]</f>
        <v>S007 Crediti Ritiro</v>
      </c>
      <c r="C64" s="41" t="s">
        <v>460</v>
      </c>
      <c r="D64" s="41" t="str">
        <f>"(#"&amp;Tabella4[[#This Row],['#ID]]&amp;")"</f>
        <v>(#AAD063)</v>
      </c>
      <c r="E64" s="13" t="s">
        <v>50</v>
      </c>
      <c r="F64" s="13" t="s">
        <v>10</v>
      </c>
      <c r="G64" s="43" t="s">
        <v>195</v>
      </c>
      <c r="H64" s="13" t="s">
        <v>3282</v>
      </c>
      <c r="I64" s="13" t="s">
        <v>63</v>
      </c>
      <c r="J64" s="13" t="s">
        <v>1735</v>
      </c>
      <c r="K64" t="s">
        <v>53</v>
      </c>
      <c r="L64" s="13"/>
      <c r="M64" t="s">
        <v>1115</v>
      </c>
      <c r="N64" s="13" t="s">
        <v>1691</v>
      </c>
      <c r="O64" t="s">
        <v>1588</v>
      </c>
      <c r="P64" s="13" t="s">
        <v>1631</v>
      </c>
      <c r="Q64" s="13" t="s">
        <v>1670</v>
      </c>
      <c r="R64" s="13"/>
      <c r="S64" s="13" t="s">
        <v>1738</v>
      </c>
      <c r="T64" s="13" t="s">
        <v>1740</v>
      </c>
      <c r="U64" s="13">
        <f>COUNTIFS(Tabella4[Rejected Element],Tabella4[[#This Row],[Rejected Element]])</f>
        <v>2</v>
      </c>
      <c r="V64" s="13" t="s">
        <v>1725</v>
      </c>
      <c r="W64" s="13"/>
      <c r="X64" s="13" t="str">
        <f>Tabella4[[#This Row],[User Impact]]</f>
        <v>2 - Serious</v>
      </c>
      <c r="Y64" s="13" t="str">
        <f>_xlfn.CONCAT("APP INDABOX ANDROID - ",Tabella4[[#This Row],[UNI CEI EN 301549]]," ",_xlfn.XLOOKUP(Tabella4[[#This Row],[Criterio]],Tabella5[ID],Tabella5[Criterio di successo],"")," - ",Tabella4[[#This Row],[Servizio]])</f>
        <v>APP INDABOX ANDROID - 11.1.4.3.1 Contrasto (minimo) - S007 Crediti Ritiro</v>
      </c>
      <c r="Z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(#AAD063)
S007 Crediti Ritiro
Requisito: WCAG 1.4.3
Disabilità afflitte: Colorblindness;Low Vision
Impatto Utente: 2 - Serious
Descrizione: Contrasto del testo - 
Esempio di violazione individuata sull'oggetto: 
 - https://drive.google.com/file/d/19SK_hDHeAm58xKhvEzOqL_DA2IllRCjy/view?usp=drive_link con selettore: 
[19,1066][913,1195]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64" s="13"/>
      <c r="AB64" s="13"/>
      <c r="AC64" s="13"/>
      <c r="AD64" s="13"/>
      <c r="AE64" s="13" t="e">
        <f>_xlfn.XLOOKUP(Tabella4[[#This Row],[ID Silk]],outTable[ID Silk],outTable[Numero ticket  ],,0,1)</f>
        <v>#N/A</v>
      </c>
      <c r="AF64" s="13"/>
      <c r="AG64" s="13"/>
      <c r="AH64" s="13" t="e">
        <f>Tabella4[[#This Row],[Caricato su Silk]]&amp;Tabella4[[#This Row],[HC_01]]</f>
        <v>#N/A</v>
      </c>
      <c r="AI64" s="13" t="e">
        <f>Tabella4[[#This Row],[HC_ID]]&amp;": "&amp;Tabella4[[#This Row],[Descrizione]]</f>
        <v>#N/A</v>
      </c>
      <c r="AJ64" s="13" t="e">
        <f>Tabella4[[#This Row],[HC_ID]]&amp;": - "&amp;Tabella4[[#This Row],[Detail]]&amp;" con selettore: "&amp;Tabella4[[#This Row],[Rejected Element]]</f>
        <v>#N/A</v>
      </c>
      <c r="AK64" s="13" t="e">
        <f>Tabella4[[#This Row],[HC_ID]]&amp;": "&amp;Tabella4[[#This Row],[Share URL]]</f>
        <v>#N/A</v>
      </c>
      <c r="AL64" s="13" t="e">
        <f>Tabella4[[#This Row],[HC_ID]]&amp;": "&amp;Tabella4[[#This Row],[Soluzione note aggiuntive]]</f>
        <v>#N/A</v>
      </c>
      <c r="AM64" s="13"/>
    </row>
    <row r="65" spans="1:39" ht="15" hidden="1" x14ac:dyDescent="0.3">
      <c r="A65" s="41" t="str">
        <f>Tabella4[[#This Row],[UNI CEI EN 301549]]&amp;Tabella4[[#This Row],[Servizio]]</f>
        <v>11.1.4.3.1S007 Crediti Ritiro</v>
      </c>
      <c r="B65" s="42" t="str">
        <f>Tabella4[[#This Row],[IssueID]]&amp;Tabella4[[#This Row],[Servizio]]</f>
        <v>S007 Crediti Ritiro</v>
      </c>
      <c r="C65" s="41" t="s">
        <v>461</v>
      </c>
      <c r="D65" s="41" t="str">
        <f>"(#"&amp;Tabella4[[#This Row],['#ID]]&amp;")"</f>
        <v>(#AAD064)</v>
      </c>
      <c r="E65" s="13" t="s">
        <v>50</v>
      </c>
      <c r="F65" s="13" t="s">
        <v>10</v>
      </c>
      <c r="G65" s="43" t="s">
        <v>195</v>
      </c>
      <c r="H65" s="13" t="s">
        <v>3282</v>
      </c>
      <c r="I65" s="13" t="s">
        <v>63</v>
      </c>
      <c r="J65" s="13" t="s">
        <v>1735</v>
      </c>
      <c r="K65" t="s">
        <v>53</v>
      </c>
      <c r="L65" s="13"/>
      <c r="M65" t="s">
        <v>1116</v>
      </c>
      <c r="N65" s="13" t="s">
        <v>1691</v>
      </c>
      <c r="O65" t="s">
        <v>1588</v>
      </c>
      <c r="P65" s="13" t="s">
        <v>1631</v>
      </c>
      <c r="Q65" s="13" t="s">
        <v>1670</v>
      </c>
      <c r="R65" s="13"/>
      <c r="S65" s="13" t="s">
        <v>1738</v>
      </c>
      <c r="T65" s="13" t="s">
        <v>1740</v>
      </c>
      <c r="U65" s="13">
        <f>COUNTIFS(Tabella4[Rejected Element],Tabella4[[#This Row],[Rejected Element]])</f>
        <v>2</v>
      </c>
      <c r="V65" s="13" t="s">
        <v>1725</v>
      </c>
      <c r="W65" s="13"/>
      <c r="X65" s="13" t="str">
        <f>Tabella4[[#This Row],[User Impact]]</f>
        <v>2 - Serious</v>
      </c>
      <c r="Y65" s="13" t="str">
        <f>_xlfn.CONCAT("APP INDABOX ANDROID - ",Tabella4[[#This Row],[UNI CEI EN 301549]]," ",_xlfn.XLOOKUP(Tabella4[[#This Row],[Criterio]],Tabella5[ID],Tabella5[Criterio di successo],"")," - ",Tabella4[[#This Row],[Servizio]])</f>
        <v>APP INDABOX ANDROID - 11.1.4.3.1 Contrasto (minimo) - S007 Crediti Ritiro</v>
      </c>
      <c r="Z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(#AAD064)
S007 Crediti Ritiro
Requisito: WCAG 1.4.3
Disabilità afflitte: Colorblindness;Low Vision
Impatto Utente: 2 - Serious
Descrizione: Contrasto del testo - 
Esempio di violazione individuata sull'oggetto: 
 - https://drive.google.com/file/d/19SK_hDHeAm58xKhvEzOqL_DA2IllRCjy/view?usp=drive_link con selettore: 
[19,1132][981,1261]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65" s="13"/>
      <c r="AB65" s="13"/>
      <c r="AC65" s="13"/>
      <c r="AD65" s="13"/>
      <c r="AE65" s="13" t="e">
        <f>_xlfn.XLOOKUP(Tabella4[[#This Row],[ID Silk]],outTable[ID Silk],outTable[Numero ticket  ],,0,1)</f>
        <v>#N/A</v>
      </c>
      <c r="AF65" s="13"/>
      <c r="AG65" s="13"/>
      <c r="AH65" s="13" t="e">
        <f>Tabella4[[#This Row],[Caricato su Silk]]&amp;Tabella4[[#This Row],[HC_01]]</f>
        <v>#N/A</v>
      </c>
      <c r="AI65" s="13" t="e">
        <f>Tabella4[[#This Row],[HC_ID]]&amp;": "&amp;Tabella4[[#This Row],[Descrizione]]</f>
        <v>#N/A</v>
      </c>
      <c r="AJ65" s="13" t="e">
        <f>Tabella4[[#This Row],[HC_ID]]&amp;": - "&amp;Tabella4[[#This Row],[Detail]]&amp;" con selettore: "&amp;Tabella4[[#This Row],[Rejected Element]]</f>
        <v>#N/A</v>
      </c>
      <c r="AK65" s="13" t="e">
        <f>Tabella4[[#This Row],[HC_ID]]&amp;": "&amp;Tabella4[[#This Row],[Share URL]]</f>
        <v>#N/A</v>
      </c>
      <c r="AL65" s="13" t="e">
        <f>Tabella4[[#This Row],[HC_ID]]&amp;": "&amp;Tabella4[[#This Row],[Soluzione note aggiuntive]]</f>
        <v>#N/A</v>
      </c>
      <c r="AM65" s="13"/>
    </row>
    <row r="66" spans="1:39" ht="15" hidden="1" x14ac:dyDescent="0.3">
      <c r="A66" s="41" t="str">
        <f>Tabella4[[#This Row],[UNI CEI EN 301549]]&amp;Tabella4[[#This Row],[Servizio]]</f>
        <v>11.1.4.3.1S007 Crediti Ritiro</v>
      </c>
      <c r="B66" s="42" t="str">
        <f>Tabella4[[#This Row],[IssueID]]&amp;Tabella4[[#This Row],[Servizio]]</f>
        <v>S007 Crediti Ritiro</v>
      </c>
      <c r="C66" s="41" t="s">
        <v>462</v>
      </c>
      <c r="D66" s="41" t="str">
        <f>"(#"&amp;Tabella4[[#This Row],['#ID]]&amp;")"</f>
        <v>(#AAD065)</v>
      </c>
      <c r="E66" s="13" t="s">
        <v>50</v>
      </c>
      <c r="F66" s="13" t="s">
        <v>10</v>
      </c>
      <c r="G66" s="43" t="s">
        <v>195</v>
      </c>
      <c r="H66" s="13" t="s">
        <v>3282</v>
      </c>
      <c r="I66" s="13" t="s">
        <v>63</v>
      </c>
      <c r="J66" s="13" t="s">
        <v>1735</v>
      </c>
      <c r="K66" t="s">
        <v>53</v>
      </c>
      <c r="L66" s="13"/>
      <c r="M66" t="s">
        <v>1117</v>
      </c>
      <c r="N66" s="13" t="s">
        <v>1691</v>
      </c>
      <c r="O66" t="s">
        <v>1588</v>
      </c>
      <c r="P66" s="13" t="s">
        <v>1631</v>
      </c>
      <c r="Q66" s="13" t="s">
        <v>1670</v>
      </c>
      <c r="R66" s="13"/>
      <c r="S66" s="13" t="s">
        <v>1738</v>
      </c>
      <c r="T66" s="13" t="s">
        <v>1740</v>
      </c>
      <c r="U66" s="13">
        <f>COUNTIFS(Tabella4[Rejected Element],Tabella4[[#This Row],[Rejected Element]])</f>
        <v>2</v>
      </c>
      <c r="V66" s="13" t="s">
        <v>1725</v>
      </c>
      <c r="W66" s="13"/>
      <c r="X66" s="13" t="str">
        <f>Tabella4[[#This Row],[User Impact]]</f>
        <v>2 - Serious</v>
      </c>
      <c r="Y66" s="13" t="str">
        <f>_xlfn.CONCAT("APP INDABOX ANDROID - ",Tabella4[[#This Row],[UNI CEI EN 301549]]," ",_xlfn.XLOOKUP(Tabella4[[#This Row],[Criterio]],Tabella5[ID],Tabella5[Criterio di successo],"")," - ",Tabella4[[#This Row],[Servizio]])</f>
        <v>APP INDABOX ANDROID - 11.1.4.3.1 Contrasto (minimo) - S007 Crediti Ritiro</v>
      </c>
      <c r="Z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(#AAD065)
S007 Crediti Ritiro
Requisito: WCAG 1.4.3
Disabilità afflitte: Colorblindness;Low Vision
Impatto Utente: 2 - Serious
Descrizione: Contrasto del testo - 
Esempio di violazione individuata sull'oggetto: 
 - https://drive.google.com/file/d/19SK_hDHeAm58xKhvEzOqL_DA2IllRCjy/view?usp=drive_link con selettore: 
[19,1264][888,1327]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66" s="13"/>
      <c r="AB66" s="13"/>
      <c r="AC66" s="13"/>
      <c r="AD66" s="13"/>
      <c r="AE66" s="13" t="e">
        <f>_xlfn.XLOOKUP(Tabella4[[#This Row],[ID Silk]],outTable[ID Silk],outTable[Numero ticket  ],,0,1)</f>
        <v>#N/A</v>
      </c>
      <c r="AF66" s="13"/>
      <c r="AG66" s="13"/>
      <c r="AH66" s="13" t="e">
        <f>Tabella4[[#This Row],[Caricato su Silk]]&amp;Tabella4[[#This Row],[HC_01]]</f>
        <v>#N/A</v>
      </c>
      <c r="AI66" s="13" t="e">
        <f>Tabella4[[#This Row],[HC_ID]]&amp;": "&amp;Tabella4[[#This Row],[Descrizione]]</f>
        <v>#N/A</v>
      </c>
      <c r="AJ66" s="13" t="e">
        <f>Tabella4[[#This Row],[HC_ID]]&amp;": - "&amp;Tabella4[[#This Row],[Detail]]&amp;" con selettore: "&amp;Tabella4[[#This Row],[Rejected Element]]</f>
        <v>#N/A</v>
      </c>
      <c r="AK66" s="13" t="e">
        <f>Tabella4[[#This Row],[HC_ID]]&amp;": "&amp;Tabella4[[#This Row],[Share URL]]</f>
        <v>#N/A</v>
      </c>
      <c r="AL66" s="13" t="e">
        <f>Tabella4[[#This Row],[HC_ID]]&amp;": "&amp;Tabella4[[#This Row],[Soluzione note aggiuntive]]</f>
        <v>#N/A</v>
      </c>
      <c r="AM66" s="13"/>
    </row>
    <row r="67" spans="1:39" ht="15" hidden="1" x14ac:dyDescent="0.3">
      <c r="A67" s="41" t="str">
        <f>Tabella4[[#This Row],[UNI CEI EN 301549]]&amp;Tabella4[[#This Row],[Servizio]]</f>
        <v>11.1.4.3.1S007 Crediti Ritiro</v>
      </c>
      <c r="B67" s="42" t="str">
        <f>Tabella4[[#This Row],[IssueID]]&amp;Tabella4[[#This Row],[Servizio]]</f>
        <v>S007 Crediti Ritiro</v>
      </c>
      <c r="C67" s="41" t="s">
        <v>463</v>
      </c>
      <c r="D67" s="41" t="str">
        <f>"(#"&amp;Tabella4[[#This Row],['#ID]]&amp;")"</f>
        <v>(#AAD066)</v>
      </c>
      <c r="E67" s="13" t="s">
        <v>50</v>
      </c>
      <c r="F67" s="13" t="s">
        <v>10</v>
      </c>
      <c r="G67" s="43" t="s">
        <v>195</v>
      </c>
      <c r="H67" s="13" t="s">
        <v>3282</v>
      </c>
      <c r="I67" s="13" t="s">
        <v>63</v>
      </c>
      <c r="J67" s="13" t="s">
        <v>1735</v>
      </c>
      <c r="K67" t="s">
        <v>53</v>
      </c>
      <c r="L67" s="13"/>
      <c r="M67" t="s">
        <v>1118</v>
      </c>
      <c r="N67" s="13" t="s">
        <v>1691</v>
      </c>
      <c r="O67" t="s">
        <v>1588</v>
      </c>
      <c r="P67" s="13" t="s">
        <v>1631</v>
      </c>
      <c r="Q67" s="13" t="s">
        <v>1670</v>
      </c>
      <c r="R67" s="13"/>
      <c r="S67" s="13" t="s">
        <v>1738</v>
      </c>
      <c r="T67" s="13" t="s">
        <v>1740</v>
      </c>
      <c r="U67" s="13">
        <f>COUNTIFS(Tabella4[Rejected Element],Tabella4[[#This Row],[Rejected Element]])</f>
        <v>2</v>
      </c>
      <c r="V67" s="13" t="s">
        <v>1725</v>
      </c>
      <c r="W67" s="13"/>
      <c r="X67" s="13" t="str">
        <f>Tabella4[[#This Row],[User Impact]]</f>
        <v>2 - Serious</v>
      </c>
      <c r="Y67" s="13" t="str">
        <f>_xlfn.CONCAT("APP INDABOX ANDROID - ",Tabella4[[#This Row],[UNI CEI EN 301549]]," ",_xlfn.XLOOKUP(Tabella4[[#This Row],[Criterio]],Tabella5[ID],Tabella5[Criterio di successo],"")," - ",Tabella4[[#This Row],[Servizio]])</f>
        <v>APP INDABOX ANDROID - 11.1.4.3.1 Contrasto (minimo) - S007 Crediti Ritiro</v>
      </c>
      <c r="Z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(#AAD066)
S007 Crediti Ritiro
Requisito: WCAG 1.4.3
Disabilità afflitte: Colorblindness;Low Vision
Impatto Utente: 2 - Serious
Descrizione: Contrasto del testo - 
Esempio di violazione individuata sull'oggetto: 
 - https://drive.google.com/file/d/19SK_hDHeAm58xKhvEzOqL_DA2IllRCjy/view?usp=drive_link con selettore: 
[19,1330][957,1591]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67" s="13"/>
      <c r="AB67" s="13"/>
      <c r="AC67" s="13"/>
      <c r="AD67" s="13"/>
      <c r="AE67" s="13" t="e">
        <f>_xlfn.XLOOKUP(Tabella4[[#This Row],[ID Silk]],outTable[ID Silk],outTable[Numero ticket  ],,0,1)</f>
        <v>#N/A</v>
      </c>
      <c r="AF67" s="13"/>
      <c r="AG67" s="13"/>
      <c r="AH67" s="13" t="e">
        <f>Tabella4[[#This Row],[Caricato su Silk]]&amp;Tabella4[[#This Row],[HC_01]]</f>
        <v>#N/A</v>
      </c>
      <c r="AI67" s="13" t="e">
        <f>Tabella4[[#This Row],[HC_ID]]&amp;": "&amp;Tabella4[[#This Row],[Descrizione]]</f>
        <v>#N/A</v>
      </c>
      <c r="AJ67" s="13" t="e">
        <f>Tabella4[[#This Row],[HC_ID]]&amp;": - "&amp;Tabella4[[#This Row],[Detail]]&amp;" con selettore: "&amp;Tabella4[[#This Row],[Rejected Element]]</f>
        <v>#N/A</v>
      </c>
      <c r="AK67" s="13" t="e">
        <f>Tabella4[[#This Row],[HC_ID]]&amp;": "&amp;Tabella4[[#This Row],[Share URL]]</f>
        <v>#N/A</v>
      </c>
      <c r="AL67" s="13" t="e">
        <f>Tabella4[[#This Row],[HC_ID]]&amp;": "&amp;Tabella4[[#This Row],[Soluzione note aggiuntive]]</f>
        <v>#N/A</v>
      </c>
      <c r="AM67" s="13"/>
    </row>
    <row r="68" spans="1:39" ht="15" hidden="1" x14ac:dyDescent="0.3">
      <c r="A68" s="41" t="str">
        <f>Tabella4[[#This Row],[UNI CEI EN 301549]]&amp;Tabella4[[#This Row],[Servizio]]</f>
        <v>11.1.4.3.1S007 Crediti Ritiro</v>
      </c>
      <c r="B68" s="42" t="str">
        <f>Tabella4[[#This Row],[IssueID]]&amp;Tabella4[[#This Row],[Servizio]]</f>
        <v>S007 Crediti Ritiro</v>
      </c>
      <c r="C68" s="41" t="s">
        <v>464</v>
      </c>
      <c r="D68" s="41" t="str">
        <f>"(#"&amp;Tabella4[[#This Row],['#ID]]&amp;")"</f>
        <v>(#AAD067)</v>
      </c>
      <c r="E68" s="13" t="s">
        <v>50</v>
      </c>
      <c r="F68" s="13" t="s">
        <v>10</v>
      </c>
      <c r="G68" s="43" t="s">
        <v>195</v>
      </c>
      <c r="H68" s="13" t="s">
        <v>3282</v>
      </c>
      <c r="I68" s="13" t="s">
        <v>63</v>
      </c>
      <c r="J68" s="13" t="s">
        <v>1735</v>
      </c>
      <c r="K68" t="s">
        <v>53</v>
      </c>
      <c r="L68" s="13"/>
      <c r="M68" t="s">
        <v>1119</v>
      </c>
      <c r="N68" s="13" t="s">
        <v>1691</v>
      </c>
      <c r="O68" t="s">
        <v>1588</v>
      </c>
      <c r="P68" s="13" t="s">
        <v>1631</v>
      </c>
      <c r="Q68" s="13" t="s">
        <v>1670</v>
      </c>
      <c r="R68" s="13"/>
      <c r="S68" s="13" t="s">
        <v>1738</v>
      </c>
      <c r="T68" s="13" t="s">
        <v>1740</v>
      </c>
      <c r="U68" s="13">
        <f>COUNTIFS(Tabella4[Rejected Element],Tabella4[[#This Row],[Rejected Element]])</f>
        <v>2</v>
      </c>
      <c r="V68" s="13" t="s">
        <v>1725</v>
      </c>
      <c r="W68" s="13"/>
      <c r="X68" s="13" t="str">
        <f>Tabella4[[#This Row],[User Impact]]</f>
        <v>2 - Serious</v>
      </c>
      <c r="Y68" s="13" t="str">
        <f>_xlfn.CONCAT("APP INDABOX ANDROID - ",Tabella4[[#This Row],[UNI CEI EN 301549]]," ",_xlfn.XLOOKUP(Tabella4[[#This Row],[Criterio]],Tabella5[ID],Tabella5[Criterio di successo],"")," - ",Tabella4[[#This Row],[Servizio]])</f>
        <v>APP INDABOX ANDROID - 11.1.4.3.1 Contrasto (minimo) - S007 Crediti Ritiro</v>
      </c>
      <c r="Z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(#AAD067)
S007 Crediti Ritiro
Requisito: WCAG 1.4.3
Disabilità afflitte: Colorblindness;Low Vision
Impatto Utente: 2 - Serious
Descrizione: Contrasto del testo - 
Esempio di violazione individuata sull'oggetto: 
 - https://drive.google.com/file/d/19SK_hDHeAm58xKhvEzOqL_DA2IllRCjy/view?usp=drive_link con selettore: 
[19,1759][1061,1938]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68" s="13"/>
      <c r="AB68" s="13"/>
      <c r="AC68" s="13"/>
      <c r="AD68" s="13"/>
      <c r="AE68" s="13" t="e">
        <f>_xlfn.XLOOKUP(Tabella4[[#This Row],[ID Silk]],outTable[ID Silk],outTable[Numero ticket  ],,0,1)</f>
        <v>#N/A</v>
      </c>
      <c r="AF68" s="13"/>
      <c r="AG68" s="13"/>
      <c r="AH68" s="13" t="e">
        <f>Tabella4[[#This Row],[Caricato su Silk]]&amp;Tabella4[[#This Row],[HC_01]]</f>
        <v>#N/A</v>
      </c>
      <c r="AI68" s="13" t="e">
        <f>Tabella4[[#This Row],[HC_ID]]&amp;": "&amp;Tabella4[[#This Row],[Descrizione]]</f>
        <v>#N/A</v>
      </c>
      <c r="AJ68" s="13" t="e">
        <f>Tabella4[[#This Row],[HC_ID]]&amp;": - "&amp;Tabella4[[#This Row],[Detail]]&amp;" con selettore: "&amp;Tabella4[[#This Row],[Rejected Element]]</f>
        <v>#N/A</v>
      </c>
      <c r="AK68" s="13" t="e">
        <f>Tabella4[[#This Row],[HC_ID]]&amp;": "&amp;Tabella4[[#This Row],[Share URL]]</f>
        <v>#N/A</v>
      </c>
      <c r="AL68" s="13" t="e">
        <f>Tabella4[[#This Row],[HC_ID]]&amp;": "&amp;Tabella4[[#This Row],[Soluzione note aggiuntive]]</f>
        <v>#N/A</v>
      </c>
      <c r="AM68" s="13"/>
    </row>
    <row r="69" spans="1:39" ht="15" hidden="1" x14ac:dyDescent="0.3">
      <c r="A69" s="41" t="str">
        <f>Tabella4[[#This Row],[UNI CEI EN 301549]]&amp;Tabella4[[#This Row],[Servizio]]</f>
        <v>11.1.4.3.1S007 Crediti Ritiro</v>
      </c>
      <c r="B69" s="42" t="str">
        <f>Tabella4[[#This Row],[IssueID]]&amp;Tabella4[[#This Row],[Servizio]]</f>
        <v>S007 Crediti Ritiro</v>
      </c>
      <c r="C69" s="41" t="s">
        <v>465</v>
      </c>
      <c r="D69" s="41" t="str">
        <f>"(#"&amp;Tabella4[[#This Row],['#ID]]&amp;")"</f>
        <v>(#AAD068)</v>
      </c>
      <c r="E69" s="13" t="s">
        <v>50</v>
      </c>
      <c r="F69" s="13" t="s">
        <v>10</v>
      </c>
      <c r="G69" s="43" t="s">
        <v>195</v>
      </c>
      <c r="H69" s="13" t="s">
        <v>3282</v>
      </c>
      <c r="I69" s="13" t="s">
        <v>63</v>
      </c>
      <c r="J69" s="13" t="s">
        <v>1735</v>
      </c>
      <c r="K69" t="s">
        <v>53</v>
      </c>
      <c r="L69" s="13"/>
      <c r="M69" t="s">
        <v>1120</v>
      </c>
      <c r="N69" s="13" t="s">
        <v>1691</v>
      </c>
      <c r="O69" t="s">
        <v>1588</v>
      </c>
      <c r="P69" s="13" t="s">
        <v>1631</v>
      </c>
      <c r="Q69" s="13" t="s">
        <v>1670</v>
      </c>
      <c r="R69" s="13"/>
      <c r="S69" s="13" t="s">
        <v>1738</v>
      </c>
      <c r="T69" s="13" t="s">
        <v>1740</v>
      </c>
      <c r="U69" s="13">
        <f>COUNTIFS(Tabella4[Rejected Element],Tabella4[[#This Row],[Rejected Element]])</f>
        <v>2</v>
      </c>
      <c r="V69" s="13" t="s">
        <v>1725</v>
      </c>
      <c r="W69" s="13"/>
      <c r="X69" s="13" t="str">
        <f>Tabella4[[#This Row],[User Impact]]</f>
        <v>2 - Serious</v>
      </c>
      <c r="Y69" s="13" t="str">
        <f>_xlfn.CONCAT("APP INDABOX ANDROID - ",Tabella4[[#This Row],[UNI CEI EN 301549]]," ",_xlfn.XLOOKUP(Tabella4[[#This Row],[Criterio]],Tabella5[ID],Tabella5[Criterio di successo],"")," - ",Tabella4[[#This Row],[Servizio]])</f>
        <v>APP INDABOX ANDROID - 11.1.4.3.1 Contrasto (minimo) - S007 Crediti Ritiro</v>
      </c>
      <c r="Z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(#AAD068)
S007 Crediti Ritiro
Requisito: WCAG 1.4.3
Disabilità afflitte: Colorblindness;Low Vision
Impatto Utente: 2 - Serious
Descrizione: Contrasto del testo - 
Esempio di violazione individuata sull'oggetto: 
 - https://drive.google.com/file/d/19SK_hDHeAm58xKhvEzOqL_DA2IllRCjy/view?usp=drive_link con selettore: 
[19,1963][1061,2031]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69" s="13"/>
      <c r="AB69" s="13"/>
      <c r="AC69" s="13"/>
      <c r="AD69" s="13"/>
      <c r="AE69" s="13" t="e">
        <f>_xlfn.XLOOKUP(Tabella4[[#This Row],[ID Silk]],outTable[ID Silk],outTable[Numero ticket  ],,0,1)</f>
        <v>#N/A</v>
      </c>
      <c r="AF69" s="13"/>
      <c r="AG69" s="13"/>
      <c r="AH69" s="13" t="e">
        <f>Tabella4[[#This Row],[Caricato su Silk]]&amp;Tabella4[[#This Row],[HC_01]]</f>
        <v>#N/A</v>
      </c>
      <c r="AI69" s="13" t="e">
        <f>Tabella4[[#This Row],[HC_ID]]&amp;": "&amp;Tabella4[[#This Row],[Descrizione]]</f>
        <v>#N/A</v>
      </c>
      <c r="AJ69" s="13" t="e">
        <f>Tabella4[[#This Row],[HC_ID]]&amp;": - "&amp;Tabella4[[#This Row],[Detail]]&amp;" con selettore: "&amp;Tabella4[[#This Row],[Rejected Element]]</f>
        <v>#N/A</v>
      </c>
      <c r="AK69" s="13" t="e">
        <f>Tabella4[[#This Row],[HC_ID]]&amp;": "&amp;Tabella4[[#This Row],[Share URL]]</f>
        <v>#N/A</v>
      </c>
      <c r="AL69" s="13" t="e">
        <f>Tabella4[[#This Row],[HC_ID]]&amp;": "&amp;Tabella4[[#This Row],[Soluzione note aggiuntive]]</f>
        <v>#N/A</v>
      </c>
      <c r="AM69" s="13"/>
    </row>
    <row r="70" spans="1:39" ht="15" hidden="1" x14ac:dyDescent="0.3">
      <c r="A70" s="41" t="str">
        <f>Tabella4[[#This Row],[UNI CEI EN 301549]]&amp;Tabella4[[#This Row],[Servizio]]</f>
        <v>11.1.4.3.1S004 Spedisci (IndaBox Spedizione Pacchi)</v>
      </c>
      <c r="B70" s="42" t="str">
        <f>Tabella4[[#This Row],[IssueID]]&amp;Tabella4[[#This Row],[Servizio]]</f>
        <v>S004 Spedisci (IndaBox Spedizione Pacchi)</v>
      </c>
      <c r="C70" s="41" t="s">
        <v>466</v>
      </c>
      <c r="D70" s="41" t="str">
        <f>"(#"&amp;Tabella4[[#This Row],['#ID]]&amp;")"</f>
        <v>(#AAD069)</v>
      </c>
      <c r="E70" s="13" t="s">
        <v>50</v>
      </c>
      <c r="F70" s="13" t="s">
        <v>10</v>
      </c>
      <c r="G70" s="43" t="s">
        <v>195</v>
      </c>
      <c r="H70" s="13" t="s">
        <v>3282</v>
      </c>
      <c r="I70" s="13" t="s">
        <v>63</v>
      </c>
      <c r="J70" s="13" t="s">
        <v>1735</v>
      </c>
      <c r="K70" t="s">
        <v>53</v>
      </c>
      <c r="L70" s="13"/>
      <c r="M70" t="s">
        <v>1121</v>
      </c>
      <c r="N70" s="13" t="s">
        <v>1692</v>
      </c>
      <c r="O70" t="s">
        <v>1589</v>
      </c>
      <c r="P70" s="13" t="s">
        <v>1632</v>
      </c>
      <c r="Q70" s="13" t="s">
        <v>1670</v>
      </c>
      <c r="R70" s="13"/>
      <c r="S70" s="13" t="s">
        <v>1738</v>
      </c>
      <c r="T70" s="13" t="s">
        <v>1740</v>
      </c>
      <c r="U70" s="13">
        <f>COUNTIFS(Tabella4[Rejected Element],Tabella4[[#This Row],[Rejected Element]])</f>
        <v>4</v>
      </c>
      <c r="V70" s="13" t="s">
        <v>1722</v>
      </c>
      <c r="W70" s="13"/>
      <c r="X70" s="13" t="str">
        <f>Tabella4[[#This Row],[User Impact]]</f>
        <v>2 - Serious</v>
      </c>
      <c r="Y70" s="13" t="str">
        <f>_xlfn.CONCAT("APP INDABOX ANDROID - ",Tabella4[[#This Row],[UNI CEI EN 301549]]," ",_xlfn.XLOOKUP(Tabella4[[#This Row],[Criterio]],Tabella5[ID],Tabella5[Criterio di successo],"")," - ",Tabella4[[#This Row],[Servizio]])</f>
        <v>APP INDABOX ANDROID - 11.1.4.3.1 Contrasto (minimo) - S004 Spedisci (IndaBox Spedizione Pacchi)</v>
      </c>
      <c r="Z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(#AAD069)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[77,505][198,557]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70" s="13"/>
      <c r="AB70" s="13"/>
      <c r="AC70" s="13"/>
      <c r="AD70" s="13"/>
      <c r="AE70" s="13" t="e">
        <f>_xlfn.XLOOKUP(Tabella4[[#This Row],[ID Silk]],outTable[ID Silk],outTable[Numero ticket  ],,0,1)</f>
        <v>#N/A</v>
      </c>
      <c r="AF70" s="13"/>
      <c r="AG70" s="13"/>
      <c r="AH70" s="13" t="e">
        <f>Tabella4[[#This Row],[Caricato su Silk]]&amp;Tabella4[[#This Row],[HC_01]]</f>
        <v>#N/A</v>
      </c>
      <c r="AI70" s="13" t="e">
        <f>Tabella4[[#This Row],[HC_ID]]&amp;": "&amp;Tabella4[[#This Row],[Descrizione]]</f>
        <v>#N/A</v>
      </c>
      <c r="AJ70" s="13" t="e">
        <f>Tabella4[[#This Row],[HC_ID]]&amp;": - "&amp;Tabella4[[#This Row],[Detail]]&amp;" con selettore: "&amp;Tabella4[[#This Row],[Rejected Element]]</f>
        <v>#N/A</v>
      </c>
      <c r="AK70" s="13" t="e">
        <f>Tabella4[[#This Row],[HC_ID]]&amp;": "&amp;Tabella4[[#This Row],[Share URL]]</f>
        <v>#N/A</v>
      </c>
      <c r="AL70" s="13" t="e">
        <f>Tabella4[[#This Row],[HC_ID]]&amp;": "&amp;Tabella4[[#This Row],[Soluzione note aggiuntive]]</f>
        <v>#N/A</v>
      </c>
      <c r="AM70" s="13"/>
    </row>
    <row r="71" spans="1:39" ht="15" hidden="1" x14ac:dyDescent="0.3">
      <c r="A71" s="41" t="str">
        <f>Tabella4[[#This Row],[UNI CEI EN 301549]]&amp;Tabella4[[#This Row],[Servizio]]</f>
        <v>11.1.4.3.1S004 Spedisci (IndaBox Spedizione Pacchi)</v>
      </c>
      <c r="B71" s="42" t="str">
        <f>Tabella4[[#This Row],[IssueID]]&amp;Tabella4[[#This Row],[Servizio]]</f>
        <v>S004 Spedisci (IndaBox Spedizione Pacchi)</v>
      </c>
      <c r="C71" s="41" t="s">
        <v>467</v>
      </c>
      <c r="D71" s="41" t="str">
        <f>"(#"&amp;Tabella4[[#This Row],['#ID]]&amp;")"</f>
        <v>(#AAD070)</v>
      </c>
      <c r="E71" s="13" t="s">
        <v>50</v>
      </c>
      <c r="F71" s="13" t="s">
        <v>10</v>
      </c>
      <c r="G71" s="43" t="s">
        <v>195</v>
      </c>
      <c r="H71" s="13" t="s">
        <v>3282</v>
      </c>
      <c r="I71" s="13" t="s">
        <v>63</v>
      </c>
      <c r="J71" s="13" t="s">
        <v>1735</v>
      </c>
      <c r="K71" t="s">
        <v>53</v>
      </c>
      <c r="L71" s="13"/>
      <c r="M71" t="s">
        <v>1122</v>
      </c>
      <c r="N71" s="13" t="s">
        <v>1692</v>
      </c>
      <c r="O71" t="s">
        <v>1589</v>
      </c>
      <c r="P71" s="13" t="s">
        <v>1632</v>
      </c>
      <c r="Q71" s="13" t="s">
        <v>1670</v>
      </c>
      <c r="R71" s="13"/>
      <c r="S71" s="13" t="s">
        <v>1738</v>
      </c>
      <c r="T71" s="13" t="s">
        <v>1740</v>
      </c>
      <c r="U71" s="13">
        <f>COUNTIFS(Tabella4[Rejected Element],Tabella4[[#This Row],[Rejected Element]])</f>
        <v>1</v>
      </c>
      <c r="V71" s="13" t="s">
        <v>1722</v>
      </c>
      <c r="W71" s="13"/>
      <c r="X71" s="13" t="str">
        <f>Tabella4[[#This Row],[User Impact]]</f>
        <v>2 - Serious</v>
      </c>
      <c r="Y71" s="13" t="str">
        <f>_xlfn.CONCAT("APP INDABOX ANDROID - ",Tabella4[[#This Row],[UNI CEI EN 301549]]," ",_xlfn.XLOOKUP(Tabella4[[#This Row],[Criterio]],Tabella5[ID],Tabella5[Criterio di successo],"")," - ",Tabella4[[#This Row],[Servizio]])</f>
        <v>APP INDABOX ANDROID - 11.1.4.3.1 Contrasto (minimo) - S004 Spedisci (IndaBox Spedizione Pacchi)</v>
      </c>
      <c r="Z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(#AAD070)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[266,505][437,557]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71" s="13"/>
      <c r="AB71" s="13"/>
      <c r="AC71" s="13"/>
      <c r="AD71" s="13"/>
      <c r="AE71" s="13" t="e">
        <f>_xlfn.XLOOKUP(Tabella4[[#This Row],[ID Silk]],outTable[ID Silk],outTable[Numero ticket  ],,0,1)</f>
        <v>#N/A</v>
      </c>
      <c r="AF71" s="13"/>
      <c r="AG71" s="13"/>
      <c r="AH71" s="13" t="e">
        <f>Tabella4[[#This Row],[Caricato su Silk]]&amp;Tabella4[[#This Row],[HC_01]]</f>
        <v>#N/A</v>
      </c>
      <c r="AI71" s="13" t="e">
        <f>Tabella4[[#This Row],[HC_ID]]&amp;": "&amp;Tabella4[[#This Row],[Descrizione]]</f>
        <v>#N/A</v>
      </c>
      <c r="AJ71" s="13" t="e">
        <f>Tabella4[[#This Row],[HC_ID]]&amp;": - "&amp;Tabella4[[#This Row],[Detail]]&amp;" con selettore: "&amp;Tabella4[[#This Row],[Rejected Element]]</f>
        <v>#N/A</v>
      </c>
      <c r="AK71" s="13" t="e">
        <f>Tabella4[[#This Row],[HC_ID]]&amp;": "&amp;Tabella4[[#This Row],[Share URL]]</f>
        <v>#N/A</v>
      </c>
      <c r="AL71" s="13" t="e">
        <f>Tabella4[[#This Row],[HC_ID]]&amp;": "&amp;Tabella4[[#This Row],[Soluzione note aggiuntive]]</f>
        <v>#N/A</v>
      </c>
      <c r="AM71" s="13"/>
    </row>
    <row r="72" spans="1:39" ht="15" hidden="1" x14ac:dyDescent="0.3">
      <c r="A72" s="41" t="str">
        <f>Tabella4[[#This Row],[UNI CEI EN 301549]]&amp;Tabella4[[#This Row],[Servizio]]</f>
        <v>11.1.4.3.1S004 Spedisci (IndaBox Spedizione Pacchi)</v>
      </c>
      <c r="B72" s="42" t="str">
        <f>Tabella4[[#This Row],[IssueID]]&amp;Tabella4[[#This Row],[Servizio]]</f>
        <v>S004 Spedisci (IndaBox Spedizione Pacchi)</v>
      </c>
      <c r="C72" s="41" t="s">
        <v>468</v>
      </c>
      <c r="D72" s="41" t="str">
        <f>"(#"&amp;Tabella4[[#This Row],['#ID]]&amp;")"</f>
        <v>(#AAD071)</v>
      </c>
      <c r="E72" s="13" t="s">
        <v>50</v>
      </c>
      <c r="F72" s="13" t="s">
        <v>10</v>
      </c>
      <c r="G72" s="43" t="s">
        <v>195</v>
      </c>
      <c r="H72" s="13" t="s">
        <v>3282</v>
      </c>
      <c r="I72" s="13" t="s">
        <v>63</v>
      </c>
      <c r="J72" s="13" t="s">
        <v>1735</v>
      </c>
      <c r="K72" t="s">
        <v>53</v>
      </c>
      <c r="L72" s="13"/>
      <c r="M72" t="s">
        <v>1123</v>
      </c>
      <c r="N72" s="13" t="s">
        <v>1692</v>
      </c>
      <c r="O72" t="s">
        <v>1589</v>
      </c>
      <c r="P72" s="13" t="s">
        <v>1632</v>
      </c>
      <c r="Q72" s="13" t="s">
        <v>1670</v>
      </c>
      <c r="R72" s="13"/>
      <c r="S72" s="13" t="s">
        <v>1738</v>
      </c>
      <c r="T72" s="13" t="s">
        <v>1740</v>
      </c>
      <c r="U72" s="13">
        <f>COUNTIFS(Tabella4[Rejected Element],Tabella4[[#This Row],[Rejected Element]])</f>
        <v>4</v>
      </c>
      <c r="V72" s="13" t="s">
        <v>1722</v>
      </c>
      <c r="W72" s="13"/>
      <c r="X72" s="13" t="str">
        <f>Tabella4[[#This Row],[User Impact]]</f>
        <v>2 - Serious</v>
      </c>
      <c r="Y72" s="13" t="str">
        <f>_xlfn.CONCAT("APP INDABOX ANDROID - ",Tabella4[[#This Row],[UNI CEI EN 301549]]," ",_xlfn.XLOOKUP(Tabella4[[#This Row],[Criterio]],Tabella5[ID],Tabella5[Criterio di successo],"")," - ",Tabella4[[#This Row],[Servizio]])</f>
        <v>APP INDABOX ANDROID - 11.1.4.3.1 Contrasto (minimo) - S004 Spedisci (IndaBox Spedizione Pacchi)</v>
      </c>
      <c r="Z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(#AAD071)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[77,571][244,623]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72" s="13"/>
      <c r="AB72" s="13"/>
      <c r="AC72" s="13"/>
      <c r="AD72" s="13"/>
      <c r="AE72" s="13" t="e">
        <f>_xlfn.XLOOKUP(Tabella4[[#This Row],[ID Silk]],outTable[ID Silk],outTable[Numero ticket  ],,0,1)</f>
        <v>#N/A</v>
      </c>
      <c r="AF72" s="13"/>
      <c r="AG72" s="13"/>
      <c r="AH72" s="13" t="e">
        <f>Tabella4[[#This Row],[Caricato su Silk]]&amp;Tabella4[[#This Row],[HC_01]]</f>
        <v>#N/A</v>
      </c>
      <c r="AI72" s="13" t="e">
        <f>Tabella4[[#This Row],[HC_ID]]&amp;": "&amp;Tabella4[[#This Row],[Descrizione]]</f>
        <v>#N/A</v>
      </c>
      <c r="AJ72" s="13" t="e">
        <f>Tabella4[[#This Row],[HC_ID]]&amp;": - "&amp;Tabella4[[#This Row],[Detail]]&amp;" con selettore: "&amp;Tabella4[[#This Row],[Rejected Element]]</f>
        <v>#N/A</v>
      </c>
      <c r="AK72" s="13" t="e">
        <f>Tabella4[[#This Row],[HC_ID]]&amp;": "&amp;Tabella4[[#This Row],[Share URL]]</f>
        <v>#N/A</v>
      </c>
      <c r="AL72" s="13" t="e">
        <f>Tabella4[[#This Row],[HC_ID]]&amp;": "&amp;Tabella4[[#This Row],[Soluzione note aggiuntive]]</f>
        <v>#N/A</v>
      </c>
      <c r="AM72" s="13"/>
    </row>
    <row r="73" spans="1:39" ht="15" hidden="1" x14ac:dyDescent="0.3">
      <c r="A73" s="41" t="str">
        <f>Tabella4[[#This Row],[UNI CEI EN 301549]]&amp;Tabella4[[#This Row],[Servizio]]</f>
        <v>11.1.4.3.1S004 Spedisci (IndaBox Spedizione Pacchi)</v>
      </c>
      <c r="B73" s="42" t="str">
        <f>Tabella4[[#This Row],[IssueID]]&amp;Tabella4[[#This Row],[Servizio]]</f>
        <v>S004 Spedisci (IndaBox Spedizione Pacchi)</v>
      </c>
      <c r="C73" s="41" t="s">
        <v>469</v>
      </c>
      <c r="D73" s="41" t="str">
        <f>"(#"&amp;Tabella4[[#This Row],['#ID]]&amp;")"</f>
        <v>(#AAD072)</v>
      </c>
      <c r="E73" s="13" t="s">
        <v>50</v>
      </c>
      <c r="F73" s="13" t="s">
        <v>10</v>
      </c>
      <c r="G73" s="43" t="s">
        <v>195</v>
      </c>
      <c r="H73" s="13" t="s">
        <v>3282</v>
      </c>
      <c r="I73" s="13" t="s">
        <v>63</v>
      </c>
      <c r="J73" s="13" t="s">
        <v>1735</v>
      </c>
      <c r="K73" t="s">
        <v>53</v>
      </c>
      <c r="L73" s="13"/>
      <c r="M73" t="s">
        <v>1124</v>
      </c>
      <c r="N73" s="13" t="s">
        <v>1692</v>
      </c>
      <c r="O73" t="s">
        <v>1589</v>
      </c>
      <c r="P73" s="13" t="s">
        <v>1632</v>
      </c>
      <c r="Q73" s="13" t="s">
        <v>1670</v>
      </c>
      <c r="R73" s="13"/>
      <c r="S73" s="13" t="s">
        <v>1738</v>
      </c>
      <c r="T73" s="13" t="s">
        <v>1740</v>
      </c>
      <c r="U73" s="13">
        <f>COUNTIFS(Tabella4[Rejected Element],Tabella4[[#This Row],[Rejected Element]])</f>
        <v>1</v>
      </c>
      <c r="V73" s="13" t="s">
        <v>1722</v>
      </c>
      <c r="W73" s="13"/>
      <c r="X73" s="13" t="str">
        <f>Tabella4[[#This Row],[User Impact]]</f>
        <v>2 - Serious</v>
      </c>
      <c r="Y73" s="13" t="str">
        <f>_xlfn.CONCAT("APP INDABOX ANDROID - ",Tabella4[[#This Row],[UNI CEI EN 301549]]," ",_xlfn.XLOOKUP(Tabella4[[#This Row],[Criterio]],Tabella5[ID],Tabella5[Criterio di successo],"")," - ",Tabella4[[#This Row],[Servizio]])</f>
        <v>APP INDABOX ANDROID - 11.1.4.3.1 Contrasto (minimo) - S004 Spedisci (IndaBox Spedizione Pacchi)</v>
      </c>
      <c r="Z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(#AAD072)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[266,571][1039,623]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73" s="13"/>
      <c r="AB73" s="13"/>
      <c r="AC73" s="13"/>
      <c r="AD73" s="13"/>
      <c r="AE73" s="13" t="e">
        <f>_xlfn.XLOOKUP(Tabella4[[#This Row],[ID Silk]],outTable[ID Silk],outTable[Numero ticket  ],,0,1)</f>
        <v>#N/A</v>
      </c>
      <c r="AF73" s="13"/>
      <c r="AG73" s="13"/>
      <c r="AH73" s="13" t="e">
        <f>Tabella4[[#This Row],[Caricato su Silk]]&amp;Tabella4[[#This Row],[HC_01]]</f>
        <v>#N/A</v>
      </c>
      <c r="AI73" s="13" t="e">
        <f>Tabella4[[#This Row],[HC_ID]]&amp;": "&amp;Tabella4[[#This Row],[Descrizione]]</f>
        <v>#N/A</v>
      </c>
      <c r="AJ73" s="13" t="e">
        <f>Tabella4[[#This Row],[HC_ID]]&amp;": - "&amp;Tabella4[[#This Row],[Detail]]&amp;" con selettore: "&amp;Tabella4[[#This Row],[Rejected Element]]</f>
        <v>#N/A</v>
      </c>
      <c r="AK73" s="13" t="e">
        <f>Tabella4[[#This Row],[HC_ID]]&amp;": "&amp;Tabella4[[#This Row],[Share URL]]</f>
        <v>#N/A</v>
      </c>
      <c r="AL73" s="13" t="e">
        <f>Tabella4[[#This Row],[HC_ID]]&amp;": "&amp;Tabella4[[#This Row],[Soluzione note aggiuntive]]</f>
        <v>#N/A</v>
      </c>
      <c r="AM73" s="13"/>
    </row>
    <row r="74" spans="1:39" ht="15" hidden="1" x14ac:dyDescent="0.3">
      <c r="A74" s="41" t="str">
        <f>Tabella4[[#This Row],[UNI CEI EN 301549]]&amp;Tabella4[[#This Row],[Servizio]]</f>
        <v>11.1.4.3.1S004 Spedisci (IndaBox Spedizione Pacchi)</v>
      </c>
      <c r="B74" s="42" t="str">
        <f>Tabella4[[#This Row],[IssueID]]&amp;Tabella4[[#This Row],[Servizio]]</f>
        <v>S004 Spedisci (IndaBox Spedizione Pacchi)</v>
      </c>
      <c r="C74" s="41" t="s">
        <v>470</v>
      </c>
      <c r="D74" s="41" t="str">
        <f>"(#"&amp;Tabella4[[#This Row],['#ID]]&amp;")"</f>
        <v>(#AAD073)</v>
      </c>
      <c r="E74" s="13" t="s">
        <v>50</v>
      </c>
      <c r="F74" s="13" t="s">
        <v>10</v>
      </c>
      <c r="G74" s="43" t="s">
        <v>195</v>
      </c>
      <c r="H74" s="13" t="s">
        <v>3282</v>
      </c>
      <c r="I74" s="13" t="s">
        <v>63</v>
      </c>
      <c r="J74" s="13" t="s">
        <v>1735</v>
      </c>
      <c r="K74" t="s">
        <v>53</v>
      </c>
      <c r="L74" s="13"/>
      <c r="M74" t="s">
        <v>1125</v>
      </c>
      <c r="N74" s="13" t="s">
        <v>1692</v>
      </c>
      <c r="O74" t="s">
        <v>1589</v>
      </c>
      <c r="P74" s="13" t="s">
        <v>1632</v>
      </c>
      <c r="Q74" s="13" t="s">
        <v>1670</v>
      </c>
      <c r="R74" s="13"/>
      <c r="S74" s="13" t="s">
        <v>1738</v>
      </c>
      <c r="T74" s="13" t="s">
        <v>1740</v>
      </c>
      <c r="U74" s="13">
        <f>COUNTIFS(Tabella4[Rejected Element],Tabella4[[#This Row],[Rejected Element]])</f>
        <v>4</v>
      </c>
      <c r="V74" s="13" t="s">
        <v>1722</v>
      </c>
      <c r="W74" s="13"/>
      <c r="X74" s="13" t="str">
        <f>Tabella4[[#This Row],[User Impact]]</f>
        <v>2 - Serious</v>
      </c>
      <c r="Y74" s="13" t="str">
        <f>_xlfn.CONCAT("APP INDABOX ANDROID - ",Tabella4[[#This Row],[UNI CEI EN 301549]]," ",_xlfn.XLOOKUP(Tabella4[[#This Row],[Criterio]],Tabella5[ID],Tabella5[Criterio di successo],"")," - ",Tabella4[[#This Row],[Servizio]])</f>
        <v>APP INDABOX ANDROID - 11.1.4.3.1 Contrasto (minimo) - S004 Spedisci (IndaBox Spedizione Pacchi)</v>
      </c>
      <c r="Z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(#AAD073)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[77,637][247,689]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74" s="13"/>
      <c r="AB74" s="13"/>
      <c r="AC74" s="13"/>
      <c r="AD74" s="13"/>
      <c r="AE74" s="13" t="e">
        <f>_xlfn.XLOOKUP(Tabella4[[#This Row],[ID Silk]],outTable[ID Silk],outTable[Numero ticket  ],,0,1)</f>
        <v>#N/A</v>
      </c>
      <c r="AF74" s="13"/>
      <c r="AG74" s="13"/>
      <c r="AH74" s="13" t="e">
        <f>Tabella4[[#This Row],[Caricato su Silk]]&amp;Tabella4[[#This Row],[HC_01]]</f>
        <v>#N/A</v>
      </c>
      <c r="AI74" s="13" t="e">
        <f>Tabella4[[#This Row],[HC_ID]]&amp;": "&amp;Tabella4[[#This Row],[Descrizione]]</f>
        <v>#N/A</v>
      </c>
      <c r="AJ74" s="13" t="e">
        <f>Tabella4[[#This Row],[HC_ID]]&amp;": - "&amp;Tabella4[[#This Row],[Detail]]&amp;" con selettore: "&amp;Tabella4[[#This Row],[Rejected Element]]</f>
        <v>#N/A</v>
      </c>
      <c r="AK74" s="13" t="e">
        <f>Tabella4[[#This Row],[HC_ID]]&amp;": "&amp;Tabella4[[#This Row],[Share URL]]</f>
        <v>#N/A</v>
      </c>
      <c r="AL74" s="13" t="e">
        <f>Tabella4[[#This Row],[HC_ID]]&amp;": "&amp;Tabella4[[#This Row],[Soluzione note aggiuntive]]</f>
        <v>#N/A</v>
      </c>
      <c r="AM74" s="13"/>
    </row>
    <row r="75" spans="1:39" ht="15" hidden="1" x14ac:dyDescent="0.3">
      <c r="A75" s="41" t="str">
        <f>Tabella4[[#This Row],[UNI CEI EN 301549]]&amp;Tabella4[[#This Row],[Servizio]]</f>
        <v>11.1.4.3.1S004 Spedisci (IndaBox Spedizione Pacchi)</v>
      </c>
      <c r="B75" s="42" t="str">
        <f>Tabella4[[#This Row],[IssueID]]&amp;Tabella4[[#This Row],[Servizio]]</f>
        <v>S004 Spedisci (IndaBox Spedizione Pacchi)</v>
      </c>
      <c r="C75" s="41" t="s">
        <v>471</v>
      </c>
      <c r="D75" s="41" t="str">
        <f>"(#"&amp;Tabella4[[#This Row],['#ID]]&amp;")"</f>
        <v>(#AAD074)</v>
      </c>
      <c r="E75" s="13" t="s">
        <v>50</v>
      </c>
      <c r="F75" s="13" t="s">
        <v>10</v>
      </c>
      <c r="G75" s="43" t="s">
        <v>195</v>
      </c>
      <c r="H75" s="13" t="s">
        <v>3282</v>
      </c>
      <c r="I75" s="13" t="s">
        <v>63</v>
      </c>
      <c r="J75" s="13" t="s">
        <v>1735</v>
      </c>
      <c r="K75" t="s">
        <v>53</v>
      </c>
      <c r="L75" s="13"/>
      <c r="M75" t="s">
        <v>1126</v>
      </c>
      <c r="N75" s="13" t="s">
        <v>1692</v>
      </c>
      <c r="O75" t="s">
        <v>1589</v>
      </c>
      <c r="P75" s="13" t="s">
        <v>1632</v>
      </c>
      <c r="Q75" s="13" t="s">
        <v>1670</v>
      </c>
      <c r="R75" s="13"/>
      <c r="S75" s="13" t="s">
        <v>1738</v>
      </c>
      <c r="T75" s="13" t="s">
        <v>1740</v>
      </c>
      <c r="U75" s="13">
        <f>COUNTIFS(Tabella4[Rejected Element],Tabella4[[#This Row],[Rejected Element]])</f>
        <v>3</v>
      </c>
      <c r="V75" s="13" t="s">
        <v>1722</v>
      </c>
      <c r="W75" s="13"/>
      <c r="X75" s="13" t="str">
        <f>Tabella4[[#This Row],[User Impact]]</f>
        <v>2 - Serious</v>
      </c>
      <c r="Y75" s="13" t="str">
        <f>_xlfn.CONCAT("APP INDABOX ANDROID - ",Tabella4[[#This Row],[UNI CEI EN 301549]]," ",_xlfn.XLOOKUP(Tabella4[[#This Row],[Criterio]],Tabella5[ID],Tabella5[Criterio di successo],"")," - ",Tabella4[[#This Row],[Servizio]])</f>
        <v>APP INDABOX ANDROID - 11.1.4.3.1 Contrasto (minimo) - S004 Spedisci (IndaBox Spedizione Pacchi)</v>
      </c>
      <c r="Z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(#AAD074)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[266,637][475,689]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75" s="13"/>
      <c r="AB75" s="13"/>
      <c r="AC75" s="13"/>
      <c r="AD75" s="13"/>
      <c r="AE75" s="13" t="e">
        <f>_xlfn.XLOOKUP(Tabella4[[#This Row],[ID Silk]],outTable[ID Silk],outTable[Numero ticket  ],,0,1)</f>
        <v>#N/A</v>
      </c>
      <c r="AF75" s="13"/>
      <c r="AG75" s="13"/>
      <c r="AH75" s="13" t="e">
        <f>Tabella4[[#This Row],[Caricato su Silk]]&amp;Tabella4[[#This Row],[HC_01]]</f>
        <v>#N/A</v>
      </c>
      <c r="AI75" s="13" t="e">
        <f>Tabella4[[#This Row],[HC_ID]]&amp;": "&amp;Tabella4[[#This Row],[Descrizione]]</f>
        <v>#N/A</v>
      </c>
      <c r="AJ75" s="13" t="e">
        <f>Tabella4[[#This Row],[HC_ID]]&amp;": - "&amp;Tabella4[[#This Row],[Detail]]&amp;" con selettore: "&amp;Tabella4[[#This Row],[Rejected Element]]</f>
        <v>#N/A</v>
      </c>
      <c r="AK75" s="13" t="e">
        <f>Tabella4[[#This Row],[HC_ID]]&amp;": "&amp;Tabella4[[#This Row],[Share URL]]</f>
        <v>#N/A</v>
      </c>
      <c r="AL75" s="13" t="e">
        <f>Tabella4[[#This Row],[HC_ID]]&amp;": "&amp;Tabella4[[#This Row],[Soluzione note aggiuntive]]</f>
        <v>#N/A</v>
      </c>
      <c r="AM75" s="13"/>
    </row>
    <row r="76" spans="1:39" ht="15" hidden="1" x14ac:dyDescent="0.3">
      <c r="A76" s="41" t="str">
        <f>Tabella4[[#This Row],[UNI CEI EN 301549]]&amp;Tabella4[[#This Row],[Servizio]]</f>
        <v>11.1.4.3.1S004 Spedisci (IndaBox Spedizione Pacchi)</v>
      </c>
      <c r="B76" s="42" t="str">
        <f>Tabella4[[#This Row],[IssueID]]&amp;Tabella4[[#This Row],[Servizio]]</f>
        <v>S004 Spedisci (IndaBox Spedizione Pacchi)</v>
      </c>
      <c r="C76" s="41" t="s">
        <v>472</v>
      </c>
      <c r="D76" s="41" t="str">
        <f>"(#"&amp;Tabella4[[#This Row],['#ID]]&amp;")"</f>
        <v>(#AAD075)</v>
      </c>
      <c r="E76" s="13" t="s">
        <v>50</v>
      </c>
      <c r="F76" s="13" t="s">
        <v>10</v>
      </c>
      <c r="G76" s="43" t="s">
        <v>195</v>
      </c>
      <c r="H76" s="13" t="s">
        <v>3282</v>
      </c>
      <c r="I76" s="13" t="s">
        <v>63</v>
      </c>
      <c r="J76" s="13" t="s">
        <v>1735</v>
      </c>
      <c r="K76" t="s">
        <v>53</v>
      </c>
      <c r="L76" s="13"/>
      <c r="M76" t="s">
        <v>1127</v>
      </c>
      <c r="N76" s="13" t="s">
        <v>1692</v>
      </c>
      <c r="O76" t="s">
        <v>1589</v>
      </c>
      <c r="P76" s="13" t="s">
        <v>1632</v>
      </c>
      <c r="Q76" s="13" t="s">
        <v>1670</v>
      </c>
      <c r="R76" s="13"/>
      <c r="S76" s="13" t="s">
        <v>1738</v>
      </c>
      <c r="T76" s="13" t="s">
        <v>1740</v>
      </c>
      <c r="U76" s="13">
        <f>COUNTIFS(Tabella4[Rejected Element],Tabella4[[#This Row],[Rejected Element]])</f>
        <v>4</v>
      </c>
      <c r="V76" s="13" t="s">
        <v>1722</v>
      </c>
      <c r="W76" s="13"/>
      <c r="X76" s="13" t="str">
        <f>Tabella4[[#This Row],[User Impact]]</f>
        <v>2 - Serious</v>
      </c>
      <c r="Y76" s="13" t="str">
        <f>_xlfn.CONCAT("APP INDABOX ANDROID - ",Tabella4[[#This Row],[UNI CEI EN 301549]]," ",_xlfn.XLOOKUP(Tabella4[[#This Row],[Criterio]],Tabella5[ID],Tabella5[Criterio di successo],"")," - ",Tabella4[[#This Row],[Servizio]])</f>
        <v>APP INDABOX ANDROID - 11.1.4.3.1 Contrasto (minimo) - S004 Spedisci (IndaBox Spedizione Pacchi)</v>
      </c>
      <c r="Z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(#AAD075)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[668,755][786,794]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76" s="13"/>
      <c r="AB76" s="13"/>
      <c r="AC76" s="13"/>
      <c r="AD76" s="13"/>
      <c r="AE76" s="13" t="e">
        <f>_xlfn.XLOOKUP(Tabella4[[#This Row],[ID Silk]],outTable[ID Silk],outTable[Numero ticket  ],,0,1)</f>
        <v>#N/A</v>
      </c>
      <c r="AF76" s="13"/>
      <c r="AG76" s="13"/>
      <c r="AH76" s="13" t="e">
        <f>Tabella4[[#This Row],[Caricato su Silk]]&amp;Tabella4[[#This Row],[HC_01]]</f>
        <v>#N/A</v>
      </c>
      <c r="AI76" s="13" t="e">
        <f>Tabella4[[#This Row],[HC_ID]]&amp;": "&amp;Tabella4[[#This Row],[Descrizione]]</f>
        <v>#N/A</v>
      </c>
      <c r="AJ76" s="13" t="e">
        <f>Tabella4[[#This Row],[HC_ID]]&amp;": - "&amp;Tabella4[[#This Row],[Detail]]&amp;" con selettore: "&amp;Tabella4[[#This Row],[Rejected Element]]</f>
        <v>#N/A</v>
      </c>
      <c r="AK76" s="13" t="e">
        <f>Tabella4[[#This Row],[HC_ID]]&amp;": "&amp;Tabella4[[#This Row],[Share URL]]</f>
        <v>#N/A</v>
      </c>
      <c r="AL76" s="13" t="e">
        <f>Tabella4[[#This Row],[HC_ID]]&amp;": "&amp;Tabella4[[#This Row],[Soluzione note aggiuntive]]</f>
        <v>#N/A</v>
      </c>
      <c r="AM76" s="13"/>
    </row>
    <row r="77" spans="1:39" ht="15" hidden="1" x14ac:dyDescent="0.3">
      <c r="A77" s="41" t="str">
        <f>Tabella4[[#This Row],[UNI CEI EN 301549]]&amp;Tabella4[[#This Row],[Servizio]]</f>
        <v>11.1.4.3.1S004 Spedisci (IndaBox Spedizione Pacchi)</v>
      </c>
      <c r="B77" s="42" t="str">
        <f>Tabella4[[#This Row],[IssueID]]&amp;Tabella4[[#This Row],[Servizio]]</f>
        <v>S004 Spedisci (IndaBox Spedizione Pacchi)</v>
      </c>
      <c r="C77" s="41" t="s">
        <v>473</v>
      </c>
      <c r="D77" s="41" t="str">
        <f>"(#"&amp;Tabella4[[#This Row],['#ID]]&amp;")"</f>
        <v>(#AAD076)</v>
      </c>
      <c r="E77" s="13" t="s">
        <v>50</v>
      </c>
      <c r="F77" s="13" t="s">
        <v>10</v>
      </c>
      <c r="G77" s="43" t="s">
        <v>195</v>
      </c>
      <c r="H77" s="13" t="s">
        <v>3282</v>
      </c>
      <c r="I77" s="13" t="s">
        <v>63</v>
      </c>
      <c r="J77" s="13" t="s">
        <v>1735</v>
      </c>
      <c r="K77" t="s">
        <v>53</v>
      </c>
      <c r="L77" s="13"/>
      <c r="M77" t="s">
        <v>1128</v>
      </c>
      <c r="N77" s="13" t="s">
        <v>1692</v>
      </c>
      <c r="O77" t="s">
        <v>1589</v>
      </c>
      <c r="P77" s="13" t="s">
        <v>1632</v>
      </c>
      <c r="Q77" s="13" t="s">
        <v>1670</v>
      </c>
      <c r="R77" s="13"/>
      <c r="S77" s="13" t="s">
        <v>1738</v>
      </c>
      <c r="T77" s="13" t="s">
        <v>1740</v>
      </c>
      <c r="U77" s="13">
        <f>COUNTIFS(Tabella4[Rejected Element],Tabella4[[#This Row],[Rejected Element]])</f>
        <v>3</v>
      </c>
      <c r="V77" s="13" t="s">
        <v>1722</v>
      </c>
      <c r="W77" s="13"/>
      <c r="X77" s="13" t="str">
        <f>Tabella4[[#This Row],[User Impact]]</f>
        <v>2 - Serious</v>
      </c>
      <c r="Y77" s="13" t="str">
        <f>_xlfn.CONCAT("APP INDABOX ANDROID - ",Tabella4[[#This Row],[UNI CEI EN 301549]]," ",_xlfn.XLOOKUP(Tabella4[[#This Row],[Criterio]],Tabella5[ID],Tabella5[Criterio di successo],"")," - ",Tabella4[[#This Row],[Servizio]])</f>
        <v>APP INDABOX ANDROID - 11.1.4.3.1 Contrasto (minimo) - S004 Spedisci (IndaBox Spedizione Pacchi)</v>
      </c>
      <c r="Z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(#AAD076)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[19,981][148,1033]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77" s="13"/>
      <c r="AB77" s="13"/>
      <c r="AC77" s="13"/>
      <c r="AD77" s="13"/>
      <c r="AE77" s="13" t="e">
        <f>_xlfn.XLOOKUP(Tabella4[[#This Row],[ID Silk]],outTable[ID Silk],outTable[Numero ticket  ],,0,1)</f>
        <v>#N/A</v>
      </c>
      <c r="AF77" s="13"/>
      <c r="AG77" s="13"/>
      <c r="AH77" s="13" t="e">
        <f>Tabella4[[#This Row],[Caricato su Silk]]&amp;Tabella4[[#This Row],[HC_01]]</f>
        <v>#N/A</v>
      </c>
      <c r="AI77" s="13" t="e">
        <f>Tabella4[[#This Row],[HC_ID]]&amp;": "&amp;Tabella4[[#This Row],[Descrizione]]</f>
        <v>#N/A</v>
      </c>
      <c r="AJ77" s="13" t="e">
        <f>Tabella4[[#This Row],[HC_ID]]&amp;": - "&amp;Tabella4[[#This Row],[Detail]]&amp;" con selettore: "&amp;Tabella4[[#This Row],[Rejected Element]]</f>
        <v>#N/A</v>
      </c>
      <c r="AK77" s="13" t="e">
        <f>Tabella4[[#This Row],[HC_ID]]&amp;": "&amp;Tabella4[[#This Row],[Share URL]]</f>
        <v>#N/A</v>
      </c>
      <c r="AL77" s="13" t="e">
        <f>Tabella4[[#This Row],[HC_ID]]&amp;": "&amp;Tabella4[[#This Row],[Soluzione note aggiuntive]]</f>
        <v>#N/A</v>
      </c>
      <c r="AM77" s="13"/>
    </row>
    <row r="78" spans="1:39" ht="15" hidden="1" x14ac:dyDescent="0.3">
      <c r="A78" s="41" t="str">
        <f>Tabella4[[#This Row],[UNI CEI EN 301549]]&amp;Tabella4[[#This Row],[Servizio]]</f>
        <v>11.1.4.3.1S004 Spedisci (IndaBox Spedizione Pacchi)</v>
      </c>
      <c r="B78" s="42" t="str">
        <f>Tabella4[[#This Row],[IssueID]]&amp;Tabella4[[#This Row],[Servizio]]</f>
        <v>S004 Spedisci (IndaBox Spedizione Pacchi)</v>
      </c>
      <c r="C78" s="41" t="s">
        <v>474</v>
      </c>
      <c r="D78" s="41" t="str">
        <f>"(#"&amp;Tabella4[[#This Row],['#ID]]&amp;")"</f>
        <v>(#AAD077)</v>
      </c>
      <c r="E78" s="13" t="s">
        <v>50</v>
      </c>
      <c r="F78" s="13" t="s">
        <v>10</v>
      </c>
      <c r="G78" s="43" t="s">
        <v>195</v>
      </c>
      <c r="H78" s="13" t="s">
        <v>3282</v>
      </c>
      <c r="I78" s="13" t="s">
        <v>63</v>
      </c>
      <c r="J78" s="13" t="s">
        <v>1735</v>
      </c>
      <c r="K78" t="s">
        <v>53</v>
      </c>
      <c r="L78" s="13"/>
      <c r="M78" t="s">
        <v>1129</v>
      </c>
      <c r="N78" s="13" t="s">
        <v>1692</v>
      </c>
      <c r="O78" t="s">
        <v>1589</v>
      </c>
      <c r="P78" s="13" t="s">
        <v>1632</v>
      </c>
      <c r="Q78" s="13" t="s">
        <v>1670</v>
      </c>
      <c r="R78" s="13"/>
      <c r="S78" s="13" t="s">
        <v>1738</v>
      </c>
      <c r="T78" s="13" t="s">
        <v>1740</v>
      </c>
      <c r="U78" s="13">
        <f>COUNTIFS(Tabella4[Rejected Element],Tabella4[[#This Row],[Rejected Element]])</f>
        <v>3</v>
      </c>
      <c r="V78" s="13" t="s">
        <v>1722</v>
      </c>
      <c r="W78" s="13"/>
      <c r="X78" s="13" t="str">
        <f>Tabella4[[#This Row],[User Impact]]</f>
        <v>2 - Serious</v>
      </c>
      <c r="Y78" s="13" t="str">
        <f>_xlfn.CONCAT("APP INDABOX ANDROID - ",Tabella4[[#This Row],[UNI CEI EN 301549]]," ",_xlfn.XLOOKUP(Tabella4[[#This Row],[Criterio]],Tabella5[ID],Tabella5[Criterio di successo],"")," - ",Tabella4[[#This Row],[Servizio]])</f>
        <v>APP INDABOX ANDROID - 11.1.4.3.1 Contrasto (minimo) - S004 Spedisci (IndaBox Spedizione Pacchi)</v>
      </c>
      <c r="Z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(#AAD077)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[19,1036][148,1088]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78" s="13"/>
      <c r="AB78" s="13"/>
      <c r="AC78" s="13"/>
      <c r="AD78" s="13"/>
      <c r="AE78" s="13" t="e">
        <f>_xlfn.XLOOKUP(Tabella4[[#This Row],[ID Silk]],outTable[ID Silk],outTable[Numero ticket  ],,0,1)</f>
        <v>#N/A</v>
      </c>
      <c r="AF78" s="13"/>
      <c r="AG78" s="13"/>
      <c r="AH78" s="13" t="e">
        <f>Tabella4[[#This Row],[Caricato su Silk]]&amp;Tabella4[[#This Row],[HC_01]]</f>
        <v>#N/A</v>
      </c>
      <c r="AI78" s="13" t="e">
        <f>Tabella4[[#This Row],[HC_ID]]&amp;": "&amp;Tabella4[[#This Row],[Descrizione]]</f>
        <v>#N/A</v>
      </c>
      <c r="AJ78" s="13" t="e">
        <f>Tabella4[[#This Row],[HC_ID]]&amp;": - "&amp;Tabella4[[#This Row],[Detail]]&amp;" con selettore: "&amp;Tabella4[[#This Row],[Rejected Element]]</f>
        <v>#N/A</v>
      </c>
      <c r="AK78" s="13" t="e">
        <f>Tabella4[[#This Row],[HC_ID]]&amp;": "&amp;Tabella4[[#This Row],[Share URL]]</f>
        <v>#N/A</v>
      </c>
      <c r="AL78" s="13" t="e">
        <f>Tabella4[[#This Row],[HC_ID]]&amp;": "&amp;Tabella4[[#This Row],[Soluzione note aggiuntive]]</f>
        <v>#N/A</v>
      </c>
      <c r="AM78" s="13"/>
    </row>
    <row r="79" spans="1:39" ht="15" hidden="1" x14ac:dyDescent="0.3">
      <c r="A79" s="41" t="str">
        <f>Tabella4[[#This Row],[UNI CEI EN 301549]]&amp;Tabella4[[#This Row],[Servizio]]</f>
        <v>11.1.4.3.1S004 Spedisci (IndaBox Spedizione Pacchi)</v>
      </c>
      <c r="B79" s="42" t="str">
        <f>Tabella4[[#This Row],[IssueID]]&amp;Tabella4[[#This Row],[Servizio]]</f>
        <v>S004 Spedisci (IndaBox Spedizione Pacchi)</v>
      </c>
      <c r="C79" s="41" t="s">
        <v>475</v>
      </c>
      <c r="D79" s="41" t="str">
        <f>"(#"&amp;Tabella4[[#This Row],['#ID]]&amp;")"</f>
        <v>(#AAD078)</v>
      </c>
      <c r="E79" s="13" t="s">
        <v>50</v>
      </c>
      <c r="F79" s="13" t="s">
        <v>10</v>
      </c>
      <c r="G79" s="43" t="s">
        <v>195</v>
      </c>
      <c r="H79" s="13" t="s">
        <v>3282</v>
      </c>
      <c r="I79" s="13" t="s">
        <v>63</v>
      </c>
      <c r="J79" s="13" t="s">
        <v>1735</v>
      </c>
      <c r="K79" t="s">
        <v>53</v>
      </c>
      <c r="L79" s="13"/>
      <c r="M79" t="s">
        <v>1130</v>
      </c>
      <c r="N79" s="13" t="s">
        <v>1692</v>
      </c>
      <c r="O79" t="s">
        <v>1589</v>
      </c>
      <c r="P79" s="13" t="s">
        <v>1632</v>
      </c>
      <c r="Q79" s="13" t="s">
        <v>1670</v>
      </c>
      <c r="R79" s="13"/>
      <c r="S79" s="13" t="s">
        <v>1738</v>
      </c>
      <c r="T79" s="13" t="s">
        <v>1740</v>
      </c>
      <c r="U79" s="13">
        <f>COUNTIFS(Tabella4[Rejected Element],Tabella4[[#This Row],[Rejected Element]])</f>
        <v>3</v>
      </c>
      <c r="V79" s="13" t="s">
        <v>1722</v>
      </c>
      <c r="W79" s="13"/>
      <c r="X79" s="13" t="str">
        <f>Tabella4[[#This Row],[User Impact]]</f>
        <v>2 - Serious</v>
      </c>
      <c r="Y79" s="13" t="str">
        <f>_xlfn.CONCAT("APP INDABOX ANDROID - ",Tabella4[[#This Row],[UNI CEI EN 301549]]," ",_xlfn.XLOOKUP(Tabella4[[#This Row],[Criterio]],Tabella5[ID],Tabella5[Criterio di successo],"")," - ",Tabella4[[#This Row],[Servizio]])</f>
        <v>APP INDABOX ANDROID - 11.1.4.3.1 Contrasto (minimo) - S004 Spedisci (IndaBox Spedizione Pacchi)</v>
      </c>
      <c r="Z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(#AAD078)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[19,1083][148,1132]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79" s="13"/>
      <c r="AB79" s="13"/>
      <c r="AC79" s="13"/>
      <c r="AD79" s="13"/>
      <c r="AE79" s="13" t="e">
        <f>_xlfn.XLOOKUP(Tabella4[[#This Row],[ID Silk]],outTable[ID Silk],outTable[Numero ticket  ],,0,1)</f>
        <v>#N/A</v>
      </c>
      <c r="AF79" s="13"/>
      <c r="AG79" s="13"/>
      <c r="AH79" s="13" t="e">
        <f>Tabella4[[#This Row],[Caricato su Silk]]&amp;Tabella4[[#This Row],[HC_01]]</f>
        <v>#N/A</v>
      </c>
      <c r="AI79" s="13" t="e">
        <f>Tabella4[[#This Row],[HC_ID]]&amp;": "&amp;Tabella4[[#This Row],[Descrizione]]</f>
        <v>#N/A</v>
      </c>
      <c r="AJ79" s="13" t="e">
        <f>Tabella4[[#This Row],[HC_ID]]&amp;": - "&amp;Tabella4[[#This Row],[Detail]]&amp;" con selettore: "&amp;Tabella4[[#This Row],[Rejected Element]]</f>
        <v>#N/A</v>
      </c>
      <c r="AK79" s="13" t="e">
        <f>Tabella4[[#This Row],[HC_ID]]&amp;": "&amp;Tabella4[[#This Row],[Share URL]]</f>
        <v>#N/A</v>
      </c>
      <c r="AL79" s="13" t="e">
        <f>Tabella4[[#This Row],[HC_ID]]&amp;": "&amp;Tabella4[[#This Row],[Soluzione note aggiuntive]]</f>
        <v>#N/A</v>
      </c>
      <c r="AM79" s="13"/>
    </row>
    <row r="80" spans="1:39" ht="15" hidden="1" x14ac:dyDescent="0.3">
      <c r="A80" s="41" t="str">
        <f>Tabella4[[#This Row],[UNI CEI EN 301549]]&amp;Tabella4[[#This Row],[Servizio]]</f>
        <v>11.1.4.3.1S004 Spedisci (IndaBox Spedizione Pacchi)</v>
      </c>
      <c r="B80" s="42" t="str">
        <f>Tabella4[[#This Row],[IssueID]]&amp;Tabella4[[#This Row],[Servizio]]</f>
        <v>S004 Spedisci (IndaBox Spedizione Pacchi)</v>
      </c>
      <c r="C80" s="41" t="s">
        <v>476</v>
      </c>
      <c r="D80" s="41" t="str">
        <f>"(#"&amp;Tabella4[[#This Row],['#ID]]&amp;")"</f>
        <v>(#AAD079)</v>
      </c>
      <c r="E80" s="13" t="s">
        <v>50</v>
      </c>
      <c r="F80" s="13" t="s">
        <v>10</v>
      </c>
      <c r="G80" s="43" t="s">
        <v>195</v>
      </c>
      <c r="H80" s="13" t="s">
        <v>3282</v>
      </c>
      <c r="I80" s="13" t="s">
        <v>63</v>
      </c>
      <c r="J80" s="13" t="s">
        <v>1735</v>
      </c>
      <c r="K80" t="s">
        <v>53</v>
      </c>
      <c r="L80" s="13"/>
      <c r="M80" t="s">
        <v>1131</v>
      </c>
      <c r="N80" s="13" t="s">
        <v>1692</v>
      </c>
      <c r="O80" t="s">
        <v>1589</v>
      </c>
      <c r="P80" s="13" t="s">
        <v>1632</v>
      </c>
      <c r="Q80" s="13" t="s">
        <v>1670</v>
      </c>
      <c r="R80" s="13"/>
      <c r="S80" s="13" t="s">
        <v>1738</v>
      </c>
      <c r="T80" s="13" t="s">
        <v>1740</v>
      </c>
      <c r="U80" s="13">
        <f>COUNTIFS(Tabella4[Rejected Element],Tabella4[[#This Row],[Rejected Element]])</f>
        <v>2</v>
      </c>
      <c r="V80" s="13" t="s">
        <v>1722</v>
      </c>
      <c r="W80" s="13"/>
      <c r="X80" s="13" t="str">
        <f>Tabella4[[#This Row],[User Impact]]</f>
        <v>2 - Serious</v>
      </c>
      <c r="Y80" s="13" t="str">
        <f>_xlfn.CONCAT("APP INDABOX ANDROID - ",Tabella4[[#This Row],[UNI CEI EN 301549]]," ",_xlfn.XLOOKUP(Tabella4[[#This Row],[Criterio]],Tabella5[ID],Tabella5[Criterio di successo],"")," - ",Tabella4[[#This Row],[Servizio]])</f>
        <v>APP INDABOX ANDROID - 11.1.4.3.1 Contrasto (minimo) - S004 Spedisci (IndaBox Spedizione Pacchi)</v>
      </c>
      <c r="Z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(#AAD079)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[19,1129][148,1179]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80" s="13"/>
      <c r="AB80" s="13"/>
      <c r="AC80" s="13"/>
      <c r="AD80" s="13"/>
      <c r="AE80" s="13" t="e">
        <f>_xlfn.XLOOKUP(Tabella4[[#This Row],[ID Silk]],outTable[ID Silk],outTable[Numero ticket  ],,0,1)</f>
        <v>#N/A</v>
      </c>
      <c r="AF80" s="13"/>
      <c r="AG80" s="13"/>
      <c r="AH80" s="13" t="e">
        <f>Tabella4[[#This Row],[Caricato su Silk]]&amp;Tabella4[[#This Row],[HC_01]]</f>
        <v>#N/A</v>
      </c>
      <c r="AI80" s="13" t="e">
        <f>Tabella4[[#This Row],[HC_ID]]&amp;": "&amp;Tabella4[[#This Row],[Descrizione]]</f>
        <v>#N/A</v>
      </c>
      <c r="AJ80" s="13" t="e">
        <f>Tabella4[[#This Row],[HC_ID]]&amp;": - "&amp;Tabella4[[#This Row],[Detail]]&amp;" con selettore: "&amp;Tabella4[[#This Row],[Rejected Element]]</f>
        <v>#N/A</v>
      </c>
      <c r="AK80" s="13" t="e">
        <f>Tabella4[[#This Row],[HC_ID]]&amp;": "&amp;Tabella4[[#This Row],[Share URL]]</f>
        <v>#N/A</v>
      </c>
      <c r="AL80" s="13" t="e">
        <f>Tabella4[[#This Row],[HC_ID]]&amp;": "&amp;Tabella4[[#This Row],[Soluzione note aggiuntive]]</f>
        <v>#N/A</v>
      </c>
      <c r="AM80" s="13"/>
    </row>
    <row r="81" spans="1:39" ht="15" hidden="1" x14ac:dyDescent="0.3">
      <c r="A81" s="41" t="str">
        <f>Tabella4[[#This Row],[UNI CEI EN 301549]]&amp;Tabella4[[#This Row],[Servizio]]</f>
        <v>11.1.4.3.1S004 Spedisci (IndaBox Spedizione Pacchi)</v>
      </c>
      <c r="B81" s="42" t="str">
        <f>Tabella4[[#This Row],[IssueID]]&amp;Tabella4[[#This Row],[Servizio]]</f>
        <v>S004 Spedisci (IndaBox Spedizione Pacchi)</v>
      </c>
      <c r="C81" s="41" t="s">
        <v>477</v>
      </c>
      <c r="D81" s="41" t="str">
        <f>"(#"&amp;Tabella4[[#This Row],['#ID]]&amp;")"</f>
        <v>(#AAD080)</v>
      </c>
      <c r="E81" s="13" t="s">
        <v>50</v>
      </c>
      <c r="F81" s="13" t="s">
        <v>10</v>
      </c>
      <c r="G81" s="43" t="s">
        <v>195</v>
      </c>
      <c r="H81" s="13" t="s">
        <v>3282</v>
      </c>
      <c r="I81" s="13" t="s">
        <v>63</v>
      </c>
      <c r="J81" s="13" t="s">
        <v>1735</v>
      </c>
      <c r="K81" t="s">
        <v>53</v>
      </c>
      <c r="L81" s="13"/>
      <c r="M81" t="s">
        <v>1132</v>
      </c>
      <c r="N81" s="13" t="s">
        <v>1692</v>
      </c>
      <c r="O81" t="s">
        <v>1589</v>
      </c>
      <c r="P81" s="13" t="s">
        <v>1632</v>
      </c>
      <c r="Q81" s="13" t="s">
        <v>1670</v>
      </c>
      <c r="R81" s="13"/>
      <c r="S81" s="13" t="s">
        <v>1738</v>
      </c>
      <c r="T81" s="13" t="s">
        <v>1740</v>
      </c>
      <c r="U81" s="13">
        <f>COUNTIFS(Tabella4[Rejected Element],Tabella4[[#This Row],[Rejected Element]])</f>
        <v>2</v>
      </c>
      <c r="V81" s="13" t="s">
        <v>1722</v>
      </c>
      <c r="W81" s="13"/>
      <c r="X81" s="13" t="str">
        <f>Tabella4[[#This Row],[User Impact]]</f>
        <v>2 - Serious</v>
      </c>
      <c r="Y81" s="13" t="str">
        <f>_xlfn.CONCAT("APP INDABOX ANDROID - ",Tabella4[[#This Row],[UNI CEI EN 301549]]," ",_xlfn.XLOOKUP(Tabella4[[#This Row],[Criterio]],Tabella5[ID],Tabella5[Criterio di successo],"")," - ",Tabella4[[#This Row],[Servizio]])</f>
        <v>APP INDABOX ANDROID - 11.1.4.3.1 Contrasto (minimo) - S004 Spedisci (IndaBox Spedizione Pacchi)</v>
      </c>
      <c r="Z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(#AAD080)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[19,1176][148,1226]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81" s="13"/>
      <c r="AB81" s="13"/>
      <c r="AC81" s="13"/>
      <c r="AD81" s="13"/>
      <c r="AE81" s="13" t="e">
        <f>_xlfn.XLOOKUP(Tabella4[[#This Row],[ID Silk]],outTable[ID Silk],outTable[Numero ticket  ],,0,1)</f>
        <v>#N/A</v>
      </c>
      <c r="AF81" s="13"/>
      <c r="AG81" s="13"/>
      <c r="AH81" s="13" t="e">
        <f>Tabella4[[#This Row],[Caricato su Silk]]&amp;Tabella4[[#This Row],[HC_01]]</f>
        <v>#N/A</v>
      </c>
      <c r="AI81" s="13" t="e">
        <f>Tabella4[[#This Row],[HC_ID]]&amp;": "&amp;Tabella4[[#This Row],[Descrizione]]</f>
        <v>#N/A</v>
      </c>
      <c r="AJ81" s="13" t="e">
        <f>Tabella4[[#This Row],[HC_ID]]&amp;": - "&amp;Tabella4[[#This Row],[Detail]]&amp;" con selettore: "&amp;Tabella4[[#This Row],[Rejected Element]]</f>
        <v>#N/A</v>
      </c>
      <c r="AK81" s="13" t="e">
        <f>Tabella4[[#This Row],[HC_ID]]&amp;": "&amp;Tabella4[[#This Row],[Share URL]]</f>
        <v>#N/A</v>
      </c>
      <c r="AL81" s="13" t="e">
        <f>Tabella4[[#This Row],[HC_ID]]&amp;": "&amp;Tabella4[[#This Row],[Soluzione note aggiuntive]]</f>
        <v>#N/A</v>
      </c>
      <c r="AM81" s="13"/>
    </row>
    <row r="82" spans="1:39" ht="15" hidden="1" x14ac:dyDescent="0.3">
      <c r="A82" s="41" t="str">
        <f>Tabella4[[#This Row],[UNI CEI EN 301549]]&amp;Tabella4[[#This Row],[Servizio]]</f>
        <v>11.1.4.3.1S004 Spedisci (IndaBox Spedizione Pacchi)</v>
      </c>
      <c r="B82" s="42" t="str">
        <f>Tabella4[[#This Row],[IssueID]]&amp;Tabella4[[#This Row],[Servizio]]</f>
        <v>S004 Spedisci (IndaBox Spedizione Pacchi)</v>
      </c>
      <c r="C82" s="41" t="s">
        <v>478</v>
      </c>
      <c r="D82" s="41" t="str">
        <f>"(#"&amp;Tabella4[[#This Row],['#ID]]&amp;")"</f>
        <v>(#AAD081)</v>
      </c>
      <c r="E82" s="13" t="s">
        <v>50</v>
      </c>
      <c r="F82" s="13" t="s">
        <v>10</v>
      </c>
      <c r="G82" s="43" t="s">
        <v>195</v>
      </c>
      <c r="H82" s="13" t="s">
        <v>3282</v>
      </c>
      <c r="I82" s="13" t="s">
        <v>63</v>
      </c>
      <c r="J82" s="13" t="s">
        <v>1735</v>
      </c>
      <c r="K82" t="s">
        <v>53</v>
      </c>
      <c r="L82" s="13"/>
      <c r="M82" t="s">
        <v>1133</v>
      </c>
      <c r="N82" s="13" t="s">
        <v>1692</v>
      </c>
      <c r="O82" t="s">
        <v>1589</v>
      </c>
      <c r="P82" s="13" t="s">
        <v>1632</v>
      </c>
      <c r="Q82" s="13" t="s">
        <v>1670</v>
      </c>
      <c r="R82" s="13"/>
      <c r="S82" s="13" t="s">
        <v>1738</v>
      </c>
      <c r="T82" s="13" t="s">
        <v>1740</v>
      </c>
      <c r="U82" s="13">
        <f>COUNTIFS(Tabella4[Rejected Element],Tabella4[[#This Row],[Rejected Element]])</f>
        <v>2</v>
      </c>
      <c r="V82" s="13" t="s">
        <v>1722</v>
      </c>
      <c r="W82" s="13"/>
      <c r="X82" s="13" t="str">
        <f>Tabella4[[#This Row],[User Impact]]</f>
        <v>2 - Serious</v>
      </c>
      <c r="Y82" s="13" t="str">
        <f>_xlfn.CONCAT("APP INDABOX ANDROID - ",Tabella4[[#This Row],[UNI CEI EN 301549]]," ",_xlfn.XLOOKUP(Tabella4[[#This Row],[Criterio]],Tabella5[ID],Tabella5[Criterio di successo],"")," - ",Tabella4[[#This Row],[Servizio]])</f>
        <v>APP INDABOX ANDROID - 11.1.4.3.1 Contrasto (minimo) - S004 Spedisci (IndaBox Spedizione Pacchi)</v>
      </c>
      <c r="Z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(#AAD081)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[19,1223][148,1275]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82" s="13"/>
      <c r="AB82" s="13"/>
      <c r="AC82" s="13"/>
      <c r="AD82" s="13"/>
      <c r="AE82" s="13" t="e">
        <f>_xlfn.XLOOKUP(Tabella4[[#This Row],[ID Silk]],outTable[ID Silk],outTable[Numero ticket  ],,0,1)</f>
        <v>#N/A</v>
      </c>
      <c r="AF82" s="13"/>
      <c r="AG82" s="13"/>
      <c r="AH82" s="13" t="e">
        <f>Tabella4[[#This Row],[Caricato su Silk]]&amp;Tabella4[[#This Row],[HC_01]]</f>
        <v>#N/A</v>
      </c>
      <c r="AI82" s="13" t="e">
        <f>Tabella4[[#This Row],[HC_ID]]&amp;": "&amp;Tabella4[[#This Row],[Descrizione]]</f>
        <v>#N/A</v>
      </c>
      <c r="AJ82" s="13" t="e">
        <f>Tabella4[[#This Row],[HC_ID]]&amp;": - "&amp;Tabella4[[#This Row],[Detail]]&amp;" con selettore: "&amp;Tabella4[[#This Row],[Rejected Element]]</f>
        <v>#N/A</v>
      </c>
      <c r="AK82" s="13" t="e">
        <f>Tabella4[[#This Row],[HC_ID]]&amp;": "&amp;Tabella4[[#This Row],[Share URL]]</f>
        <v>#N/A</v>
      </c>
      <c r="AL82" s="13" t="e">
        <f>Tabella4[[#This Row],[HC_ID]]&amp;": "&amp;Tabella4[[#This Row],[Soluzione note aggiuntive]]</f>
        <v>#N/A</v>
      </c>
      <c r="AM82" s="13"/>
    </row>
    <row r="83" spans="1:39" ht="15" hidden="1" x14ac:dyDescent="0.3">
      <c r="A83" s="41" t="str">
        <f>Tabella4[[#This Row],[UNI CEI EN 301549]]&amp;Tabella4[[#This Row],[Servizio]]</f>
        <v>11.1.4.3.1S004 Spedisci (IndaBox Spedizione Pacchi)</v>
      </c>
      <c r="B83" s="42" t="str">
        <f>Tabella4[[#This Row],[IssueID]]&amp;Tabella4[[#This Row],[Servizio]]</f>
        <v>S004 Spedisci (IndaBox Spedizione Pacchi)</v>
      </c>
      <c r="C83" s="41" t="s">
        <v>479</v>
      </c>
      <c r="D83" s="41" t="str">
        <f>"(#"&amp;Tabella4[[#This Row],['#ID]]&amp;")"</f>
        <v>(#AAD082)</v>
      </c>
      <c r="E83" s="13" t="s">
        <v>50</v>
      </c>
      <c r="F83" s="13" t="s">
        <v>10</v>
      </c>
      <c r="G83" s="43" t="s">
        <v>195</v>
      </c>
      <c r="H83" s="13" t="s">
        <v>3282</v>
      </c>
      <c r="I83" s="13" t="s">
        <v>63</v>
      </c>
      <c r="J83" s="13" t="s">
        <v>1735</v>
      </c>
      <c r="K83" t="s">
        <v>53</v>
      </c>
      <c r="L83" s="13"/>
      <c r="M83" t="s">
        <v>1134</v>
      </c>
      <c r="N83" s="13" t="s">
        <v>1692</v>
      </c>
      <c r="O83" t="s">
        <v>1589</v>
      </c>
      <c r="P83" s="13" t="s">
        <v>1632</v>
      </c>
      <c r="Q83" s="13" t="s">
        <v>1670</v>
      </c>
      <c r="R83" s="13"/>
      <c r="S83" s="13" t="s">
        <v>1738</v>
      </c>
      <c r="T83" s="13" t="s">
        <v>1740</v>
      </c>
      <c r="U83" s="13">
        <f>COUNTIFS(Tabella4[Rejected Element],Tabella4[[#This Row],[Rejected Element]])</f>
        <v>2</v>
      </c>
      <c r="V83" s="13" t="s">
        <v>1722</v>
      </c>
      <c r="W83" s="13"/>
      <c r="X83" s="13" t="str">
        <f>Tabella4[[#This Row],[User Impact]]</f>
        <v>2 - Serious</v>
      </c>
      <c r="Y83" s="13" t="str">
        <f>_xlfn.CONCAT("APP INDABOX ANDROID - ",Tabella4[[#This Row],[UNI CEI EN 301549]]," ",_xlfn.XLOOKUP(Tabella4[[#This Row],[Criterio]],Tabella5[ID],Tabella5[Criterio di successo],"")," - ",Tabella4[[#This Row],[Servizio]])</f>
        <v>APP INDABOX ANDROID - 11.1.4.3.1 Contrasto (minimo) - S004 Spedisci (IndaBox Spedizione Pacchi)</v>
      </c>
      <c r="Z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(#AAD082)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[19,1283][148,1336]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83" s="13"/>
      <c r="AB83" s="13"/>
      <c r="AC83" s="13"/>
      <c r="AD83" s="13"/>
      <c r="AE83" s="13" t="e">
        <f>_xlfn.XLOOKUP(Tabella4[[#This Row],[ID Silk]],outTable[ID Silk],outTable[Numero ticket  ],,0,1)</f>
        <v>#N/A</v>
      </c>
      <c r="AF83" s="13"/>
      <c r="AG83" s="13"/>
      <c r="AH83" s="13" t="e">
        <f>Tabella4[[#This Row],[Caricato su Silk]]&amp;Tabella4[[#This Row],[HC_01]]</f>
        <v>#N/A</v>
      </c>
      <c r="AI83" s="13" t="e">
        <f>Tabella4[[#This Row],[HC_ID]]&amp;": "&amp;Tabella4[[#This Row],[Descrizione]]</f>
        <v>#N/A</v>
      </c>
      <c r="AJ83" s="13" t="e">
        <f>Tabella4[[#This Row],[HC_ID]]&amp;": - "&amp;Tabella4[[#This Row],[Detail]]&amp;" con selettore: "&amp;Tabella4[[#This Row],[Rejected Element]]</f>
        <v>#N/A</v>
      </c>
      <c r="AK83" s="13" t="e">
        <f>Tabella4[[#This Row],[HC_ID]]&amp;": "&amp;Tabella4[[#This Row],[Share URL]]</f>
        <v>#N/A</v>
      </c>
      <c r="AL83" s="13" t="e">
        <f>Tabella4[[#This Row],[HC_ID]]&amp;": "&amp;Tabella4[[#This Row],[Soluzione note aggiuntive]]</f>
        <v>#N/A</v>
      </c>
      <c r="AM83" s="13"/>
    </row>
    <row r="84" spans="1:39" ht="15" hidden="1" x14ac:dyDescent="0.3">
      <c r="A84" s="41" t="str">
        <f>Tabella4[[#This Row],[UNI CEI EN 301549]]&amp;Tabella4[[#This Row],[Servizio]]</f>
        <v>11.1.4.3.1S004 Spedisci (IndaBox Spedizione Pacchi)</v>
      </c>
      <c r="B84" s="42" t="str">
        <f>Tabella4[[#This Row],[IssueID]]&amp;Tabella4[[#This Row],[Servizio]]</f>
        <v>S004 Spedisci (IndaBox Spedizione Pacchi)</v>
      </c>
      <c r="C84" s="41" t="s">
        <v>480</v>
      </c>
      <c r="D84" s="41" t="str">
        <f>"(#"&amp;Tabella4[[#This Row],['#ID]]&amp;")"</f>
        <v>(#AAD083)</v>
      </c>
      <c r="E84" s="13" t="s">
        <v>50</v>
      </c>
      <c r="F84" s="13" t="s">
        <v>10</v>
      </c>
      <c r="G84" s="43" t="s">
        <v>195</v>
      </c>
      <c r="H84" s="13" t="s">
        <v>3282</v>
      </c>
      <c r="I84" s="13" t="s">
        <v>63</v>
      </c>
      <c r="J84" s="13" t="s">
        <v>1735</v>
      </c>
      <c r="K84" t="s">
        <v>53</v>
      </c>
      <c r="L84" s="13"/>
      <c r="M84" t="s">
        <v>1135</v>
      </c>
      <c r="N84" s="13" t="s">
        <v>1692</v>
      </c>
      <c r="O84" t="s">
        <v>1589</v>
      </c>
      <c r="P84" s="13" t="s">
        <v>1632</v>
      </c>
      <c r="Q84" s="13" t="s">
        <v>1670</v>
      </c>
      <c r="R84" s="13"/>
      <c r="S84" s="13" t="s">
        <v>1738</v>
      </c>
      <c r="T84" s="13" t="s">
        <v>1740</v>
      </c>
      <c r="U84" s="13">
        <f>COUNTIFS(Tabella4[Rejected Element],Tabella4[[#This Row],[Rejected Element]])</f>
        <v>3</v>
      </c>
      <c r="V84" s="13" t="s">
        <v>1722</v>
      </c>
      <c r="W84" s="13"/>
      <c r="X84" s="13" t="str">
        <f>Tabella4[[#This Row],[User Impact]]</f>
        <v>2 - Serious</v>
      </c>
      <c r="Y84" s="13" t="str">
        <f>_xlfn.CONCAT("APP INDABOX ANDROID - ",Tabella4[[#This Row],[UNI CEI EN 301549]]," ",_xlfn.XLOOKUP(Tabella4[[#This Row],[Criterio]],Tabella5[ID],Tabella5[Criterio di successo],"")," - ",Tabella4[[#This Row],[Servizio]])</f>
        <v>APP INDABOX ANDROID - 11.1.4.3.1 Contrasto (minimo) - S004 Spedisci (IndaBox Spedizione Pacchi)</v>
      </c>
      <c r="Z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(#AAD083)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[165,981][291,1033]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84" s="13"/>
      <c r="AB84" s="13"/>
      <c r="AC84" s="13"/>
      <c r="AD84" s="13"/>
      <c r="AE84" s="13" t="e">
        <f>_xlfn.XLOOKUP(Tabella4[[#This Row],[ID Silk]],outTable[ID Silk],outTable[Numero ticket  ],,0,1)</f>
        <v>#N/A</v>
      </c>
      <c r="AF84" s="13"/>
      <c r="AG84" s="13"/>
      <c r="AH84" s="13" t="e">
        <f>Tabella4[[#This Row],[Caricato su Silk]]&amp;Tabella4[[#This Row],[HC_01]]</f>
        <v>#N/A</v>
      </c>
      <c r="AI84" s="13" t="e">
        <f>Tabella4[[#This Row],[HC_ID]]&amp;": "&amp;Tabella4[[#This Row],[Descrizione]]</f>
        <v>#N/A</v>
      </c>
      <c r="AJ84" s="13" t="e">
        <f>Tabella4[[#This Row],[HC_ID]]&amp;": - "&amp;Tabella4[[#This Row],[Detail]]&amp;" con selettore: "&amp;Tabella4[[#This Row],[Rejected Element]]</f>
        <v>#N/A</v>
      </c>
      <c r="AK84" s="13" t="e">
        <f>Tabella4[[#This Row],[HC_ID]]&amp;": "&amp;Tabella4[[#This Row],[Share URL]]</f>
        <v>#N/A</v>
      </c>
      <c r="AL84" s="13" t="e">
        <f>Tabella4[[#This Row],[HC_ID]]&amp;": "&amp;Tabella4[[#This Row],[Soluzione note aggiuntive]]</f>
        <v>#N/A</v>
      </c>
      <c r="AM84" s="13"/>
    </row>
    <row r="85" spans="1:39" ht="15" hidden="1" x14ac:dyDescent="0.3">
      <c r="A85" s="41" t="str">
        <f>Tabella4[[#This Row],[UNI CEI EN 301549]]&amp;Tabella4[[#This Row],[Servizio]]</f>
        <v>11.1.4.3.1S004 Spedisci (IndaBox Spedizione Pacchi)</v>
      </c>
      <c r="B85" s="42" t="str">
        <f>Tabella4[[#This Row],[IssueID]]&amp;Tabella4[[#This Row],[Servizio]]</f>
        <v>S004 Spedisci (IndaBox Spedizione Pacchi)</v>
      </c>
      <c r="C85" s="41" t="s">
        <v>481</v>
      </c>
      <c r="D85" s="41" t="str">
        <f>"(#"&amp;Tabella4[[#This Row],['#ID]]&amp;")"</f>
        <v>(#AAD084)</v>
      </c>
      <c r="E85" s="13" t="s">
        <v>50</v>
      </c>
      <c r="F85" s="13" t="s">
        <v>10</v>
      </c>
      <c r="G85" s="43" t="s">
        <v>195</v>
      </c>
      <c r="H85" s="13" t="s">
        <v>3282</v>
      </c>
      <c r="I85" s="13" t="s">
        <v>63</v>
      </c>
      <c r="J85" s="13" t="s">
        <v>1735</v>
      </c>
      <c r="K85" t="s">
        <v>53</v>
      </c>
      <c r="L85" s="13"/>
      <c r="M85" t="s">
        <v>1136</v>
      </c>
      <c r="N85" s="13" t="s">
        <v>1692</v>
      </c>
      <c r="O85" t="s">
        <v>1589</v>
      </c>
      <c r="P85" s="13" t="s">
        <v>1632</v>
      </c>
      <c r="Q85" s="13" t="s">
        <v>1670</v>
      </c>
      <c r="R85" s="13"/>
      <c r="S85" s="13" t="s">
        <v>1738</v>
      </c>
      <c r="T85" s="13" t="s">
        <v>1740</v>
      </c>
      <c r="U85" s="13">
        <f>COUNTIFS(Tabella4[Rejected Element],Tabella4[[#This Row],[Rejected Element]])</f>
        <v>3</v>
      </c>
      <c r="V85" s="13" t="s">
        <v>1722</v>
      </c>
      <c r="W85" s="13"/>
      <c r="X85" s="13" t="str">
        <f>Tabella4[[#This Row],[User Impact]]</f>
        <v>2 - Serious</v>
      </c>
      <c r="Y85" s="13" t="str">
        <f>_xlfn.CONCAT("APP INDABOX ANDROID - ",Tabella4[[#This Row],[UNI CEI EN 301549]]," ",_xlfn.XLOOKUP(Tabella4[[#This Row],[Criterio]],Tabella5[ID],Tabella5[Criterio di successo],"")," - ",Tabella4[[#This Row],[Servizio]])</f>
        <v>APP INDABOX ANDROID - 11.1.4.3.1 Contrasto (minimo) - S004 Spedisci (IndaBox Spedizione Pacchi)</v>
      </c>
      <c r="Z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(#AAD084)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[165,1036][291,1088]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85" s="13"/>
      <c r="AB85" s="13"/>
      <c r="AC85" s="13"/>
      <c r="AD85" s="13"/>
      <c r="AE85" s="13" t="e">
        <f>_xlfn.XLOOKUP(Tabella4[[#This Row],[ID Silk]],outTable[ID Silk],outTable[Numero ticket  ],,0,1)</f>
        <v>#N/A</v>
      </c>
      <c r="AF85" s="13"/>
      <c r="AG85" s="13"/>
      <c r="AH85" s="13" t="e">
        <f>Tabella4[[#This Row],[Caricato su Silk]]&amp;Tabella4[[#This Row],[HC_01]]</f>
        <v>#N/A</v>
      </c>
      <c r="AI85" s="13" t="e">
        <f>Tabella4[[#This Row],[HC_ID]]&amp;": "&amp;Tabella4[[#This Row],[Descrizione]]</f>
        <v>#N/A</v>
      </c>
      <c r="AJ85" s="13" t="e">
        <f>Tabella4[[#This Row],[HC_ID]]&amp;": - "&amp;Tabella4[[#This Row],[Detail]]&amp;" con selettore: "&amp;Tabella4[[#This Row],[Rejected Element]]</f>
        <v>#N/A</v>
      </c>
      <c r="AK85" s="13" t="e">
        <f>Tabella4[[#This Row],[HC_ID]]&amp;": "&amp;Tabella4[[#This Row],[Share URL]]</f>
        <v>#N/A</v>
      </c>
      <c r="AL85" s="13" t="e">
        <f>Tabella4[[#This Row],[HC_ID]]&amp;": "&amp;Tabella4[[#This Row],[Soluzione note aggiuntive]]</f>
        <v>#N/A</v>
      </c>
      <c r="AM85" s="13"/>
    </row>
    <row r="86" spans="1:39" ht="15" hidden="1" x14ac:dyDescent="0.3">
      <c r="A86" s="41" t="str">
        <f>Tabella4[[#This Row],[UNI CEI EN 301549]]&amp;Tabella4[[#This Row],[Servizio]]</f>
        <v>11.1.4.3.1S004 Spedisci (IndaBox Spedizione Pacchi)</v>
      </c>
      <c r="B86" s="42" t="str">
        <f>Tabella4[[#This Row],[IssueID]]&amp;Tabella4[[#This Row],[Servizio]]</f>
        <v>S004 Spedisci (IndaBox Spedizione Pacchi)</v>
      </c>
      <c r="C86" s="41" t="s">
        <v>482</v>
      </c>
      <c r="D86" s="41" t="str">
        <f>"(#"&amp;Tabella4[[#This Row],['#ID]]&amp;")"</f>
        <v>(#AAD085)</v>
      </c>
      <c r="E86" s="13" t="s">
        <v>50</v>
      </c>
      <c r="F86" s="13" t="s">
        <v>10</v>
      </c>
      <c r="G86" s="43" t="s">
        <v>195</v>
      </c>
      <c r="H86" s="13" t="s">
        <v>3282</v>
      </c>
      <c r="I86" s="13" t="s">
        <v>63</v>
      </c>
      <c r="J86" s="13" t="s">
        <v>1735</v>
      </c>
      <c r="K86" t="s">
        <v>53</v>
      </c>
      <c r="L86" s="13"/>
      <c r="M86" t="s">
        <v>1137</v>
      </c>
      <c r="N86" s="13" t="s">
        <v>1692</v>
      </c>
      <c r="O86" t="s">
        <v>1589</v>
      </c>
      <c r="P86" s="13" t="s">
        <v>1632</v>
      </c>
      <c r="Q86" s="13" t="s">
        <v>1670</v>
      </c>
      <c r="R86" s="13"/>
      <c r="S86" s="13" t="s">
        <v>1738</v>
      </c>
      <c r="T86" s="13" t="s">
        <v>1740</v>
      </c>
      <c r="U86" s="13">
        <f>COUNTIFS(Tabella4[Rejected Element],Tabella4[[#This Row],[Rejected Element]])</f>
        <v>3</v>
      </c>
      <c r="V86" s="13" t="s">
        <v>1722</v>
      </c>
      <c r="W86" s="13"/>
      <c r="X86" s="13" t="str">
        <f>Tabella4[[#This Row],[User Impact]]</f>
        <v>2 - Serious</v>
      </c>
      <c r="Y86" s="13" t="str">
        <f>_xlfn.CONCAT("APP INDABOX ANDROID - ",Tabella4[[#This Row],[UNI CEI EN 301549]]," ",_xlfn.XLOOKUP(Tabella4[[#This Row],[Criterio]],Tabella5[ID],Tabella5[Criterio di successo],"")," - ",Tabella4[[#This Row],[Servizio]])</f>
        <v>APP INDABOX ANDROID - 11.1.4.3.1 Contrasto (minimo) - S004 Spedisci (IndaBox Spedizione Pacchi)</v>
      </c>
      <c r="Z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(#AAD085)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[165,1083][291,1132]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86" s="13"/>
      <c r="AB86" s="13"/>
      <c r="AC86" s="13"/>
      <c r="AD86" s="13"/>
      <c r="AE86" s="13" t="e">
        <f>_xlfn.XLOOKUP(Tabella4[[#This Row],[ID Silk]],outTable[ID Silk],outTable[Numero ticket  ],,0,1)</f>
        <v>#N/A</v>
      </c>
      <c r="AF86" s="13"/>
      <c r="AG86" s="13"/>
      <c r="AH86" s="13" t="e">
        <f>Tabella4[[#This Row],[Caricato su Silk]]&amp;Tabella4[[#This Row],[HC_01]]</f>
        <v>#N/A</v>
      </c>
      <c r="AI86" s="13" t="e">
        <f>Tabella4[[#This Row],[HC_ID]]&amp;": "&amp;Tabella4[[#This Row],[Descrizione]]</f>
        <v>#N/A</v>
      </c>
      <c r="AJ86" s="13" t="e">
        <f>Tabella4[[#This Row],[HC_ID]]&amp;": - "&amp;Tabella4[[#This Row],[Detail]]&amp;" con selettore: "&amp;Tabella4[[#This Row],[Rejected Element]]</f>
        <v>#N/A</v>
      </c>
      <c r="AK86" s="13" t="e">
        <f>Tabella4[[#This Row],[HC_ID]]&amp;": "&amp;Tabella4[[#This Row],[Share URL]]</f>
        <v>#N/A</v>
      </c>
      <c r="AL86" s="13" t="e">
        <f>Tabella4[[#This Row],[HC_ID]]&amp;": "&amp;Tabella4[[#This Row],[Soluzione note aggiuntive]]</f>
        <v>#N/A</v>
      </c>
      <c r="AM86" s="13"/>
    </row>
    <row r="87" spans="1:39" ht="15" hidden="1" x14ac:dyDescent="0.3">
      <c r="A87" s="41" t="str">
        <f>Tabella4[[#This Row],[UNI CEI EN 301549]]&amp;Tabella4[[#This Row],[Servizio]]</f>
        <v>11.1.4.3.1S004 Spedisci (IndaBox Spedizione Pacchi)</v>
      </c>
      <c r="B87" s="42" t="str">
        <f>Tabella4[[#This Row],[IssueID]]&amp;Tabella4[[#This Row],[Servizio]]</f>
        <v>S004 Spedisci (IndaBox Spedizione Pacchi)</v>
      </c>
      <c r="C87" s="41" t="s">
        <v>483</v>
      </c>
      <c r="D87" s="41" t="str">
        <f>"(#"&amp;Tabella4[[#This Row],['#ID]]&amp;")"</f>
        <v>(#AAD086)</v>
      </c>
      <c r="E87" s="13" t="s">
        <v>50</v>
      </c>
      <c r="F87" s="13" t="s">
        <v>10</v>
      </c>
      <c r="G87" s="43" t="s">
        <v>195</v>
      </c>
      <c r="H87" s="13" t="s">
        <v>3282</v>
      </c>
      <c r="I87" s="13" t="s">
        <v>63</v>
      </c>
      <c r="J87" s="13" t="s">
        <v>1735</v>
      </c>
      <c r="K87" t="s">
        <v>53</v>
      </c>
      <c r="L87" s="13"/>
      <c r="M87" t="s">
        <v>1138</v>
      </c>
      <c r="N87" s="13" t="s">
        <v>1692</v>
      </c>
      <c r="O87" t="s">
        <v>1589</v>
      </c>
      <c r="P87" s="13" t="s">
        <v>1632</v>
      </c>
      <c r="Q87" s="13" t="s">
        <v>1670</v>
      </c>
      <c r="R87" s="13"/>
      <c r="S87" s="13" t="s">
        <v>1738</v>
      </c>
      <c r="T87" s="13" t="s">
        <v>1740</v>
      </c>
      <c r="U87" s="13">
        <f>COUNTIFS(Tabella4[Rejected Element],Tabella4[[#This Row],[Rejected Element]])</f>
        <v>2</v>
      </c>
      <c r="V87" s="13" t="s">
        <v>1722</v>
      </c>
      <c r="W87" s="13"/>
      <c r="X87" s="13" t="str">
        <f>Tabella4[[#This Row],[User Impact]]</f>
        <v>2 - Serious</v>
      </c>
      <c r="Y87" s="13" t="str">
        <f>_xlfn.CONCAT("APP INDABOX ANDROID - ",Tabella4[[#This Row],[UNI CEI EN 301549]]," ",_xlfn.XLOOKUP(Tabella4[[#This Row],[Criterio]],Tabella5[ID],Tabella5[Criterio di successo],"")," - ",Tabella4[[#This Row],[Servizio]])</f>
        <v>APP INDABOX ANDROID - 11.1.4.3.1 Contrasto (minimo) - S004 Spedisci (IndaBox Spedizione Pacchi)</v>
      </c>
      <c r="Z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(#AAD086)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[165,1129][291,1179]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87" s="13"/>
      <c r="AB87" s="13"/>
      <c r="AC87" s="13"/>
      <c r="AD87" s="13"/>
      <c r="AE87" s="13" t="e">
        <f>_xlfn.XLOOKUP(Tabella4[[#This Row],[ID Silk]],outTable[ID Silk],outTable[Numero ticket  ],,0,1)</f>
        <v>#N/A</v>
      </c>
      <c r="AF87" s="13"/>
      <c r="AG87" s="13"/>
      <c r="AH87" s="13" t="e">
        <f>Tabella4[[#This Row],[Caricato su Silk]]&amp;Tabella4[[#This Row],[HC_01]]</f>
        <v>#N/A</v>
      </c>
      <c r="AI87" s="13" t="e">
        <f>Tabella4[[#This Row],[HC_ID]]&amp;": "&amp;Tabella4[[#This Row],[Descrizione]]</f>
        <v>#N/A</v>
      </c>
      <c r="AJ87" s="13" t="e">
        <f>Tabella4[[#This Row],[HC_ID]]&amp;": - "&amp;Tabella4[[#This Row],[Detail]]&amp;" con selettore: "&amp;Tabella4[[#This Row],[Rejected Element]]</f>
        <v>#N/A</v>
      </c>
      <c r="AK87" s="13" t="e">
        <f>Tabella4[[#This Row],[HC_ID]]&amp;": "&amp;Tabella4[[#This Row],[Share URL]]</f>
        <v>#N/A</v>
      </c>
      <c r="AL87" s="13" t="e">
        <f>Tabella4[[#This Row],[HC_ID]]&amp;": "&amp;Tabella4[[#This Row],[Soluzione note aggiuntive]]</f>
        <v>#N/A</v>
      </c>
      <c r="AM87" s="13"/>
    </row>
    <row r="88" spans="1:39" ht="15" hidden="1" x14ac:dyDescent="0.3">
      <c r="A88" s="41" t="str">
        <f>Tabella4[[#This Row],[UNI CEI EN 301549]]&amp;Tabella4[[#This Row],[Servizio]]</f>
        <v>11.1.4.3.1S004 Spedisci (IndaBox Spedizione Pacchi)</v>
      </c>
      <c r="B88" s="42" t="str">
        <f>Tabella4[[#This Row],[IssueID]]&amp;Tabella4[[#This Row],[Servizio]]</f>
        <v>S004 Spedisci (IndaBox Spedizione Pacchi)</v>
      </c>
      <c r="C88" s="41" t="s">
        <v>484</v>
      </c>
      <c r="D88" s="41" t="str">
        <f>"(#"&amp;Tabella4[[#This Row],['#ID]]&amp;")"</f>
        <v>(#AAD087)</v>
      </c>
      <c r="E88" s="13" t="s">
        <v>50</v>
      </c>
      <c r="F88" s="13" t="s">
        <v>10</v>
      </c>
      <c r="G88" s="43" t="s">
        <v>195</v>
      </c>
      <c r="H88" s="13" t="s">
        <v>3282</v>
      </c>
      <c r="I88" s="13" t="s">
        <v>63</v>
      </c>
      <c r="J88" s="13" t="s">
        <v>1735</v>
      </c>
      <c r="K88" t="s">
        <v>53</v>
      </c>
      <c r="L88" s="13"/>
      <c r="M88" t="s">
        <v>1139</v>
      </c>
      <c r="N88" s="13" t="s">
        <v>1692</v>
      </c>
      <c r="O88" t="s">
        <v>1589</v>
      </c>
      <c r="P88" s="13" t="s">
        <v>1632</v>
      </c>
      <c r="Q88" s="13" t="s">
        <v>1670</v>
      </c>
      <c r="R88" s="13"/>
      <c r="S88" s="13" t="s">
        <v>1738</v>
      </c>
      <c r="T88" s="13" t="s">
        <v>1740</v>
      </c>
      <c r="U88" s="13">
        <f>COUNTIFS(Tabella4[Rejected Element],Tabella4[[#This Row],[Rejected Element]])</f>
        <v>2</v>
      </c>
      <c r="V88" s="13" t="s">
        <v>1722</v>
      </c>
      <c r="W88" s="13"/>
      <c r="X88" s="13" t="str">
        <f>Tabella4[[#This Row],[User Impact]]</f>
        <v>2 - Serious</v>
      </c>
      <c r="Y88" s="13" t="str">
        <f>_xlfn.CONCAT("APP INDABOX ANDROID - ",Tabella4[[#This Row],[UNI CEI EN 301549]]," ",_xlfn.XLOOKUP(Tabella4[[#This Row],[Criterio]],Tabella5[ID],Tabella5[Criterio di successo],"")," - ",Tabella4[[#This Row],[Servizio]])</f>
        <v>APP INDABOX ANDROID - 11.1.4.3.1 Contrasto (minimo) - S004 Spedisci (IndaBox Spedizione Pacchi)</v>
      </c>
      <c r="Z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(#AAD087)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[165,1176][291,1226]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88" s="13"/>
      <c r="AB88" s="13"/>
      <c r="AC88" s="13"/>
      <c r="AD88" s="13"/>
      <c r="AE88" s="13" t="e">
        <f>_xlfn.XLOOKUP(Tabella4[[#This Row],[ID Silk]],outTable[ID Silk],outTable[Numero ticket  ],,0,1)</f>
        <v>#N/A</v>
      </c>
      <c r="AF88" s="13"/>
      <c r="AG88" s="13"/>
      <c r="AH88" s="13" t="e">
        <f>Tabella4[[#This Row],[Caricato su Silk]]&amp;Tabella4[[#This Row],[HC_01]]</f>
        <v>#N/A</v>
      </c>
      <c r="AI88" s="13" t="e">
        <f>Tabella4[[#This Row],[HC_ID]]&amp;": "&amp;Tabella4[[#This Row],[Descrizione]]</f>
        <v>#N/A</v>
      </c>
      <c r="AJ88" s="13" t="e">
        <f>Tabella4[[#This Row],[HC_ID]]&amp;": - "&amp;Tabella4[[#This Row],[Detail]]&amp;" con selettore: "&amp;Tabella4[[#This Row],[Rejected Element]]</f>
        <v>#N/A</v>
      </c>
      <c r="AK88" s="13" t="e">
        <f>Tabella4[[#This Row],[HC_ID]]&amp;": "&amp;Tabella4[[#This Row],[Share URL]]</f>
        <v>#N/A</v>
      </c>
      <c r="AL88" s="13" t="e">
        <f>Tabella4[[#This Row],[HC_ID]]&amp;": "&amp;Tabella4[[#This Row],[Soluzione note aggiuntive]]</f>
        <v>#N/A</v>
      </c>
      <c r="AM88" s="13"/>
    </row>
    <row r="89" spans="1:39" ht="15" hidden="1" x14ac:dyDescent="0.3">
      <c r="A89" s="41" t="str">
        <f>Tabella4[[#This Row],[UNI CEI EN 301549]]&amp;Tabella4[[#This Row],[Servizio]]</f>
        <v>11.1.4.3.1S004 Spedisci (IndaBox Spedizione Pacchi)</v>
      </c>
      <c r="B89" s="42" t="str">
        <f>Tabella4[[#This Row],[IssueID]]&amp;Tabella4[[#This Row],[Servizio]]</f>
        <v>S004 Spedisci (IndaBox Spedizione Pacchi)</v>
      </c>
      <c r="C89" s="41" t="s">
        <v>485</v>
      </c>
      <c r="D89" s="41" t="str">
        <f>"(#"&amp;Tabella4[[#This Row],['#ID]]&amp;")"</f>
        <v>(#AAD088)</v>
      </c>
      <c r="E89" s="13" t="s">
        <v>50</v>
      </c>
      <c r="F89" s="13" t="s">
        <v>10</v>
      </c>
      <c r="G89" s="43" t="s">
        <v>195</v>
      </c>
      <c r="H89" s="13" t="s">
        <v>3282</v>
      </c>
      <c r="I89" s="13" t="s">
        <v>63</v>
      </c>
      <c r="J89" s="13" t="s">
        <v>1735</v>
      </c>
      <c r="K89" t="s">
        <v>53</v>
      </c>
      <c r="L89" s="13"/>
      <c r="M89" t="s">
        <v>1140</v>
      </c>
      <c r="N89" s="13" t="s">
        <v>1692</v>
      </c>
      <c r="O89" t="s">
        <v>1589</v>
      </c>
      <c r="P89" s="13" t="s">
        <v>1632</v>
      </c>
      <c r="Q89" s="13" t="s">
        <v>1670</v>
      </c>
      <c r="R89" s="13"/>
      <c r="S89" s="13" t="s">
        <v>1738</v>
      </c>
      <c r="T89" s="13" t="s">
        <v>1740</v>
      </c>
      <c r="U89" s="13">
        <f>COUNTIFS(Tabella4[Rejected Element],Tabella4[[#This Row],[Rejected Element]])</f>
        <v>2</v>
      </c>
      <c r="V89" s="13" t="s">
        <v>1722</v>
      </c>
      <c r="W89" s="13"/>
      <c r="X89" s="13" t="str">
        <f>Tabella4[[#This Row],[User Impact]]</f>
        <v>2 - Serious</v>
      </c>
      <c r="Y89" s="13" t="str">
        <f>_xlfn.CONCAT("APP INDABOX ANDROID - ",Tabella4[[#This Row],[UNI CEI EN 301549]]," ",_xlfn.XLOOKUP(Tabella4[[#This Row],[Criterio]],Tabella5[ID],Tabella5[Criterio di successo],"")," - ",Tabella4[[#This Row],[Servizio]])</f>
        <v>APP INDABOX ANDROID - 11.1.4.3.1 Contrasto (minimo) - S004 Spedisci (IndaBox Spedizione Pacchi)</v>
      </c>
      <c r="Z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(#AAD088)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[165,1223][291,1275]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89" s="13"/>
      <c r="AB89" s="13"/>
      <c r="AC89" s="13"/>
      <c r="AD89" s="13"/>
      <c r="AE89" s="13" t="e">
        <f>_xlfn.XLOOKUP(Tabella4[[#This Row],[ID Silk]],outTable[ID Silk],outTable[Numero ticket  ],,0,1)</f>
        <v>#N/A</v>
      </c>
      <c r="AF89" s="13"/>
      <c r="AG89" s="13"/>
      <c r="AH89" s="13" t="e">
        <f>Tabella4[[#This Row],[Caricato su Silk]]&amp;Tabella4[[#This Row],[HC_01]]</f>
        <v>#N/A</v>
      </c>
      <c r="AI89" s="13" t="e">
        <f>Tabella4[[#This Row],[HC_ID]]&amp;": "&amp;Tabella4[[#This Row],[Descrizione]]</f>
        <v>#N/A</v>
      </c>
      <c r="AJ89" s="13" t="e">
        <f>Tabella4[[#This Row],[HC_ID]]&amp;": - "&amp;Tabella4[[#This Row],[Detail]]&amp;" con selettore: "&amp;Tabella4[[#This Row],[Rejected Element]]</f>
        <v>#N/A</v>
      </c>
      <c r="AK89" s="13" t="e">
        <f>Tabella4[[#This Row],[HC_ID]]&amp;": "&amp;Tabella4[[#This Row],[Share URL]]</f>
        <v>#N/A</v>
      </c>
      <c r="AL89" s="13" t="e">
        <f>Tabella4[[#This Row],[HC_ID]]&amp;": "&amp;Tabella4[[#This Row],[Soluzione note aggiuntive]]</f>
        <v>#N/A</v>
      </c>
      <c r="AM89" s="13"/>
    </row>
    <row r="90" spans="1:39" ht="15" hidden="1" x14ac:dyDescent="0.3">
      <c r="A90" s="41" t="str">
        <f>Tabella4[[#This Row],[UNI CEI EN 301549]]&amp;Tabella4[[#This Row],[Servizio]]</f>
        <v>11.1.4.3.1S004 Spedisci (IndaBox Spedizione Pacchi)</v>
      </c>
      <c r="B90" s="42" t="str">
        <f>Tabella4[[#This Row],[IssueID]]&amp;Tabella4[[#This Row],[Servizio]]</f>
        <v>S004 Spedisci (IndaBox Spedizione Pacchi)</v>
      </c>
      <c r="C90" s="41" t="s">
        <v>486</v>
      </c>
      <c r="D90" s="41" t="str">
        <f>"(#"&amp;Tabella4[[#This Row],['#ID]]&amp;")"</f>
        <v>(#AAD089)</v>
      </c>
      <c r="E90" s="13" t="s">
        <v>50</v>
      </c>
      <c r="F90" s="13" t="s">
        <v>10</v>
      </c>
      <c r="G90" s="43" t="s">
        <v>195</v>
      </c>
      <c r="H90" s="13" t="s">
        <v>3282</v>
      </c>
      <c r="I90" s="13" t="s">
        <v>63</v>
      </c>
      <c r="J90" s="13" t="s">
        <v>1735</v>
      </c>
      <c r="K90" t="s">
        <v>53</v>
      </c>
      <c r="L90" s="13"/>
      <c r="M90" t="s">
        <v>1141</v>
      </c>
      <c r="N90" s="13" t="s">
        <v>1692</v>
      </c>
      <c r="O90" t="s">
        <v>1589</v>
      </c>
      <c r="P90" s="13" t="s">
        <v>1632</v>
      </c>
      <c r="Q90" s="13" t="s">
        <v>1670</v>
      </c>
      <c r="R90" s="13"/>
      <c r="S90" s="13" t="s">
        <v>1738</v>
      </c>
      <c r="T90" s="13" t="s">
        <v>1740</v>
      </c>
      <c r="U90" s="13">
        <f>COUNTIFS(Tabella4[Rejected Element],Tabella4[[#This Row],[Rejected Element]])</f>
        <v>2</v>
      </c>
      <c r="V90" s="13" t="s">
        <v>1722</v>
      </c>
      <c r="W90" s="13"/>
      <c r="X90" s="13" t="str">
        <f>Tabella4[[#This Row],[User Impact]]</f>
        <v>2 - Serious</v>
      </c>
      <c r="Y90" s="13" t="str">
        <f>_xlfn.CONCAT("APP INDABOX ANDROID - ",Tabella4[[#This Row],[UNI CEI EN 301549]]," ",_xlfn.XLOOKUP(Tabella4[[#This Row],[Criterio]],Tabella5[ID],Tabella5[Criterio di successo],"")," - ",Tabella4[[#This Row],[Servizio]])</f>
        <v>APP INDABOX ANDROID - 11.1.4.3.1 Contrasto (minimo) - S004 Spedisci (IndaBox Spedizione Pacchi)</v>
      </c>
      <c r="Z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(#AAD089)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[165,1283][291,1336]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90" s="13"/>
      <c r="AB90" s="13"/>
      <c r="AC90" s="13"/>
      <c r="AD90" s="13"/>
      <c r="AE90" s="13" t="e">
        <f>_xlfn.XLOOKUP(Tabella4[[#This Row],[ID Silk]],outTable[ID Silk],outTable[Numero ticket  ],,0,1)</f>
        <v>#N/A</v>
      </c>
      <c r="AF90" s="13"/>
      <c r="AG90" s="13"/>
      <c r="AH90" s="13" t="e">
        <f>Tabella4[[#This Row],[Caricato su Silk]]&amp;Tabella4[[#This Row],[HC_01]]</f>
        <v>#N/A</v>
      </c>
      <c r="AI90" s="13" t="e">
        <f>Tabella4[[#This Row],[HC_ID]]&amp;": "&amp;Tabella4[[#This Row],[Descrizione]]</f>
        <v>#N/A</v>
      </c>
      <c r="AJ90" s="13" t="e">
        <f>Tabella4[[#This Row],[HC_ID]]&amp;": - "&amp;Tabella4[[#This Row],[Detail]]&amp;" con selettore: "&amp;Tabella4[[#This Row],[Rejected Element]]</f>
        <v>#N/A</v>
      </c>
      <c r="AK90" s="13" t="e">
        <f>Tabella4[[#This Row],[HC_ID]]&amp;": "&amp;Tabella4[[#This Row],[Share URL]]</f>
        <v>#N/A</v>
      </c>
      <c r="AL90" s="13" t="e">
        <f>Tabella4[[#This Row],[HC_ID]]&amp;": "&amp;Tabella4[[#This Row],[Soluzione note aggiuntive]]</f>
        <v>#N/A</v>
      </c>
      <c r="AM90" s="13"/>
    </row>
    <row r="91" spans="1:39" ht="15" hidden="1" x14ac:dyDescent="0.3">
      <c r="A91" s="41" t="str">
        <f>Tabella4[[#This Row],[UNI CEI EN 301549]]&amp;Tabella4[[#This Row],[Servizio]]</f>
        <v>11.1.4.3.1S004 Spedisci (IndaBox Spedizione Pacchi)</v>
      </c>
      <c r="B91" s="42" t="str">
        <f>Tabella4[[#This Row],[IssueID]]&amp;Tabella4[[#This Row],[Servizio]]</f>
        <v>S004 Spedisci (IndaBox Spedizione Pacchi)</v>
      </c>
      <c r="C91" s="41" t="s">
        <v>487</v>
      </c>
      <c r="D91" s="41" t="str">
        <f>"(#"&amp;Tabella4[[#This Row],['#ID]]&amp;")"</f>
        <v>(#AAD090)</v>
      </c>
      <c r="E91" s="13" t="s">
        <v>50</v>
      </c>
      <c r="F91" s="13" t="s">
        <v>10</v>
      </c>
      <c r="G91" s="43" t="s">
        <v>195</v>
      </c>
      <c r="H91" s="13" t="s">
        <v>3282</v>
      </c>
      <c r="I91" s="13" t="s">
        <v>63</v>
      </c>
      <c r="J91" s="13" t="s">
        <v>1735</v>
      </c>
      <c r="K91" t="s">
        <v>53</v>
      </c>
      <c r="L91" s="13"/>
      <c r="M91" t="s">
        <v>1142</v>
      </c>
      <c r="N91" s="13" t="s">
        <v>1692</v>
      </c>
      <c r="O91" t="s">
        <v>1589</v>
      </c>
      <c r="P91" s="13" t="s">
        <v>1632</v>
      </c>
      <c r="Q91" s="13" t="s">
        <v>1670</v>
      </c>
      <c r="R91" s="13"/>
      <c r="S91" s="13" t="s">
        <v>1738</v>
      </c>
      <c r="T91" s="13" t="s">
        <v>1740</v>
      </c>
      <c r="U91" s="13">
        <f>COUNTIFS(Tabella4[Rejected Element],Tabella4[[#This Row],[Rejected Element]])</f>
        <v>3</v>
      </c>
      <c r="V91" s="13" t="s">
        <v>1722</v>
      </c>
      <c r="W91" s="13"/>
      <c r="X91" s="13" t="str">
        <f>Tabella4[[#This Row],[User Impact]]</f>
        <v>2 - Serious</v>
      </c>
      <c r="Y91" s="13" t="str">
        <f>_xlfn.CONCAT("APP INDABOX ANDROID - ",Tabella4[[#This Row],[UNI CEI EN 301549]]," ",_xlfn.XLOOKUP(Tabella4[[#This Row],[Criterio]],Tabella5[ID],Tabella5[Criterio di successo],"")," - ",Tabella4[[#This Row],[Servizio]])</f>
        <v>APP INDABOX ANDROID - 11.1.4.3.1 Contrasto (minimo) - S004 Spedisci (IndaBox Spedizione Pacchi)</v>
      </c>
      <c r="Z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(#AAD090)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[308,981][434,1033]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91" s="13"/>
      <c r="AB91" s="13"/>
      <c r="AC91" s="13"/>
      <c r="AD91" s="13"/>
      <c r="AE91" s="13" t="e">
        <f>_xlfn.XLOOKUP(Tabella4[[#This Row],[ID Silk]],outTable[ID Silk],outTable[Numero ticket  ],,0,1)</f>
        <v>#N/A</v>
      </c>
      <c r="AF91" s="13"/>
      <c r="AG91" s="13"/>
      <c r="AH91" s="13" t="e">
        <f>Tabella4[[#This Row],[Caricato su Silk]]&amp;Tabella4[[#This Row],[HC_01]]</f>
        <v>#N/A</v>
      </c>
      <c r="AI91" s="13" t="e">
        <f>Tabella4[[#This Row],[HC_ID]]&amp;": "&amp;Tabella4[[#This Row],[Descrizione]]</f>
        <v>#N/A</v>
      </c>
      <c r="AJ91" s="13" t="e">
        <f>Tabella4[[#This Row],[HC_ID]]&amp;": - "&amp;Tabella4[[#This Row],[Detail]]&amp;" con selettore: "&amp;Tabella4[[#This Row],[Rejected Element]]</f>
        <v>#N/A</v>
      </c>
      <c r="AK91" s="13" t="e">
        <f>Tabella4[[#This Row],[HC_ID]]&amp;": "&amp;Tabella4[[#This Row],[Share URL]]</f>
        <v>#N/A</v>
      </c>
      <c r="AL91" s="13" t="e">
        <f>Tabella4[[#This Row],[HC_ID]]&amp;": "&amp;Tabella4[[#This Row],[Soluzione note aggiuntive]]</f>
        <v>#N/A</v>
      </c>
      <c r="AM91" s="13"/>
    </row>
    <row r="92" spans="1:39" ht="15" hidden="1" x14ac:dyDescent="0.3">
      <c r="A92" s="41" t="str">
        <f>Tabella4[[#This Row],[UNI CEI EN 301549]]&amp;Tabella4[[#This Row],[Servizio]]</f>
        <v>11.1.4.3.1S004 Spedisci (IndaBox Spedizione Pacchi)</v>
      </c>
      <c r="B92" s="42" t="str">
        <f>Tabella4[[#This Row],[IssueID]]&amp;Tabella4[[#This Row],[Servizio]]</f>
        <v>S004 Spedisci (IndaBox Spedizione Pacchi)</v>
      </c>
      <c r="C92" s="41" t="s">
        <v>488</v>
      </c>
      <c r="D92" s="41" t="str">
        <f>"(#"&amp;Tabella4[[#This Row],['#ID]]&amp;")"</f>
        <v>(#AAD091)</v>
      </c>
      <c r="E92" s="13" t="s">
        <v>50</v>
      </c>
      <c r="F92" s="13" t="s">
        <v>10</v>
      </c>
      <c r="G92" s="43" t="s">
        <v>195</v>
      </c>
      <c r="H92" s="13" t="s">
        <v>3282</v>
      </c>
      <c r="I92" s="13" t="s">
        <v>63</v>
      </c>
      <c r="J92" s="13" t="s">
        <v>1735</v>
      </c>
      <c r="K92" t="s">
        <v>53</v>
      </c>
      <c r="L92" s="13"/>
      <c r="M92" t="s">
        <v>1143</v>
      </c>
      <c r="N92" s="13" t="s">
        <v>1692</v>
      </c>
      <c r="O92" t="s">
        <v>1589</v>
      </c>
      <c r="P92" s="13" t="s">
        <v>1632</v>
      </c>
      <c r="Q92" s="13" t="s">
        <v>1670</v>
      </c>
      <c r="R92" s="13"/>
      <c r="S92" s="13" t="s">
        <v>1738</v>
      </c>
      <c r="T92" s="13" t="s">
        <v>1740</v>
      </c>
      <c r="U92" s="13">
        <f>COUNTIFS(Tabella4[Rejected Element],Tabella4[[#This Row],[Rejected Element]])</f>
        <v>3</v>
      </c>
      <c r="V92" s="13" t="s">
        <v>1722</v>
      </c>
      <c r="W92" s="13"/>
      <c r="X92" s="13" t="str">
        <f>Tabella4[[#This Row],[User Impact]]</f>
        <v>2 - Serious</v>
      </c>
      <c r="Y92" s="13" t="str">
        <f>_xlfn.CONCAT("APP INDABOX ANDROID - ",Tabella4[[#This Row],[UNI CEI EN 301549]]," ",_xlfn.XLOOKUP(Tabella4[[#This Row],[Criterio]],Tabella5[ID],Tabella5[Criterio di successo],"")," - ",Tabella4[[#This Row],[Servizio]])</f>
        <v>APP INDABOX ANDROID - 11.1.4.3.1 Contrasto (minimo) - S004 Spedisci (IndaBox Spedizione Pacchi)</v>
      </c>
      <c r="Z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(#AAD091)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[308,1036][434,1088]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92" s="13"/>
      <c r="AB92" s="13"/>
      <c r="AC92" s="13"/>
      <c r="AD92" s="13"/>
      <c r="AE92" s="13" t="e">
        <f>_xlfn.XLOOKUP(Tabella4[[#This Row],[ID Silk]],outTable[ID Silk],outTable[Numero ticket  ],,0,1)</f>
        <v>#N/A</v>
      </c>
      <c r="AF92" s="13"/>
      <c r="AG92" s="13"/>
      <c r="AH92" s="13" t="e">
        <f>Tabella4[[#This Row],[Caricato su Silk]]&amp;Tabella4[[#This Row],[HC_01]]</f>
        <v>#N/A</v>
      </c>
      <c r="AI92" s="13" t="e">
        <f>Tabella4[[#This Row],[HC_ID]]&amp;": "&amp;Tabella4[[#This Row],[Descrizione]]</f>
        <v>#N/A</v>
      </c>
      <c r="AJ92" s="13" t="e">
        <f>Tabella4[[#This Row],[HC_ID]]&amp;": - "&amp;Tabella4[[#This Row],[Detail]]&amp;" con selettore: "&amp;Tabella4[[#This Row],[Rejected Element]]</f>
        <v>#N/A</v>
      </c>
      <c r="AK92" s="13" t="e">
        <f>Tabella4[[#This Row],[HC_ID]]&amp;": "&amp;Tabella4[[#This Row],[Share URL]]</f>
        <v>#N/A</v>
      </c>
      <c r="AL92" s="13" t="e">
        <f>Tabella4[[#This Row],[HC_ID]]&amp;": "&amp;Tabella4[[#This Row],[Soluzione note aggiuntive]]</f>
        <v>#N/A</v>
      </c>
      <c r="AM92" s="13"/>
    </row>
    <row r="93" spans="1:39" ht="15" hidden="1" x14ac:dyDescent="0.3">
      <c r="A93" s="41" t="str">
        <f>Tabella4[[#This Row],[UNI CEI EN 301549]]&amp;Tabella4[[#This Row],[Servizio]]</f>
        <v>11.1.4.3.1S004 Spedisci (IndaBox Spedizione Pacchi)</v>
      </c>
      <c r="B93" s="42" t="str">
        <f>Tabella4[[#This Row],[IssueID]]&amp;Tabella4[[#This Row],[Servizio]]</f>
        <v>S004 Spedisci (IndaBox Spedizione Pacchi)</v>
      </c>
      <c r="C93" s="41" t="s">
        <v>489</v>
      </c>
      <c r="D93" s="41" t="str">
        <f>"(#"&amp;Tabella4[[#This Row],['#ID]]&amp;")"</f>
        <v>(#AAD092)</v>
      </c>
      <c r="E93" s="13" t="s">
        <v>50</v>
      </c>
      <c r="F93" s="13" t="s">
        <v>10</v>
      </c>
      <c r="G93" s="43" t="s">
        <v>195</v>
      </c>
      <c r="H93" s="13" t="s">
        <v>3282</v>
      </c>
      <c r="I93" s="13" t="s">
        <v>63</v>
      </c>
      <c r="J93" s="13" t="s">
        <v>1735</v>
      </c>
      <c r="K93" t="s">
        <v>53</v>
      </c>
      <c r="L93" s="13"/>
      <c r="M93" t="s">
        <v>1144</v>
      </c>
      <c r="N93" s="13" t="s">
        <v>1692</v>
      </c>
      <c r="O93" t="s">
        <v>1589</v>
      </c>
      <c r="P93" s="13" t="s">
        <v>1632</v>
      </c>
      <c r="Q93" s="13" t="s">
        <v>1670</v>
      </c>
      <c r="R93" s="13"/>
      <c r="S93" s="13" t="s">
        <v>1738</v>
      </c>
      <c r="T93" s="13" t="s">
        <v>1740</v>
      </c>
      <c r="U93" s="13">
        <f>COUNTIFS(Tabella4[Rejected Element],Tabella4[[#This Row],[Rejected Element]])</f>
        <v>3</v>
      </c>
      <c r="V93" s="13" t="s">
        <v>1722</v>
      </c>
      <c r="W93" s="13"/>
      <c r="X93" s="13" t="str">
        <f>Tabella4[[#This Row],[User Impact]]</f>
        <v>2 - Serious</v>
      </c>
      <c r="Y93" s="13" t="str">
        <f>_xlfn.CONCAT("APP INDABOX ANDROID - ",Tabella4[[#This Row],[UNI CEI EN 301549]]," ",_xlfn.XLOOKUP(Tabella4[[#This Row],[Criterio]],Tabella5[ID],Tabella5[Criterio di successo],"")," - ",Tabella4[[#This Row],[Servizio]])</f>
        <v>APP INDABOX ANDROID - 11.1.4.3.1 Contrasto (minimo) - S004 Spedisci (IndaBox Spedizione Pacchi)</v>
      </c>
      <c r="Z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(#AAD092)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[308,1083][434,1132]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93" s="13"/>
      <c r="AB93" s="13"/>
      <c r="AC93" s="13"/>
      <c r="AD93" s="13"/>
      <c r="AE93" s="13" t="e">
        <f>_xlfn.XLOOKUP(Tabella4[[#This Row],[ID Silk]],outTable[ID Silk],outTable[Numero ticket  ],,0,1)</f>
        <v>#N/A</v>
      </c>
      <c r="AF93" s="13"/>
      <c r="AG93" s="13"/>
      <c r="AH93" s="13" t="e">
        <f>Tabella4[[#This Row],[Caricato su Silk]]&amp;Tabella4[[#This Row],[HC_01]]</f>
        <v>#N/A</v>
      </c>
      <c r="AI93" s="13" t="e">
        <f>Tabella4[[#This Row],[HC_ID]]&amp;": "&amp;Tabella4[[#This Row],[Descrizione]]</f>
        <v>#N/A</v>
      </c>
      <c r="AJ93" s="13" t="e">
        <f>Tabella4[[#This Row],[HC_ID]]&amp;": - "&amp;Tabella4[[#This Row],[Detail]]&amp;" con selettore: "&amp;Tabella4[[#This Row],[Rejected Element]]</f>
        <v>#N/A</v>
      </c>
      <c r="AK93" s="13" t="e">
        <f>Tabella4[[#This Row],[HC_ID]]&amp;": "&amp;Tabella4[[#This Row],[Share URL]]</f>
        <v>#N/A</v>
      </c>
      <c r="AL93" s="13" t="e">
        <f>Tabella4[[#This Row],[HC_ID]]&amp;": "&amp;Tabella4[[#This Row],[Soluzione note aggiuntive]]</f>
        <v>#N/A</v>
      </c>
      <c r="AM93" s="13"/>
    </row>
    <row r="94" spans="1:39" ht="15" hidden="1" x14ac:dyDescent="0.3">
      <c r="A94" s="41" t="str">
        <f>Tabella4[[#This Row],[UNI CEI EN 301549]]&amp;Tabella4[[#This Row],[Servizio]]</f>
        <v>11.1.4.3.1S004 Spedisci (IndaBox Spedizione Pacchi)</v>
      </c>
      <c r="B94" s="42" t="str">
        <f>Tabella4[[#This Row],[IssueID]]&amp;Tabella4[[#This Row],[Servizio]]</f>
        <v>S004 Spedisci (IndaBox Spedizione Pacchi)</v>
      </c>
      <c r="C94" s="41" t="s">
        <v>490</v>
      </c>
      <c r="D94" s="41" t="str">
        <f>"(#"&amp;Tabella4[[#This Row],['#ID]]&amp;")"</f>
        <v>(#AAD093)</v>
      </c>
      <c r="E94" s="13" t="s">
        <v>50</v>
      </c>
      <c r="F94" s="13" t="s">
        <v>10</v>
      </c>
      <c r="G94" s="43" t="s">
        <v>195</v>
      </c>
      <c r="H94" s="13" t="s">
        <v>3282</v>
      </c>
      <c r="I94" s="13" t="s">
        <v>63</v>
      </c>
      <c r="J94" s="13" t="s">
        <v>1735</v>
      </c>
      <c r="K94" t="s">
        <v>53</v>
      </c>
      <c r="L94" s="13"/>
      <c r="M94" t="s">
        <v>1145</v>
      </c>
      <c r="N94" s="13" t="s">
        <v>1692</v>
      </c>
      <c r="O94" t="s">
        <v>1589</v>
      </c>
      <c r="P94" s="13" t="s">
        <v>1632</v>
      </c>
      <c r="Q94" s="13" t="s">
        <v>1670</v>
      </c>
      <c r="R94" s="13"/>
      <c r="S94" s="13" t="s">
        <v>1738</v>
      </c>
      <c r="T94" s="13" t="s">
        <v>1740</v>
      </c>
      <c r="U94" s="13">
        <f>COUNTIFS(Tabella4[Rejected Element],Tabella4[[#This Row],[Rejected Element]])</f>
        <v>2</v>
      </c>
      <c r="V94" s="13" t="s">
        <v>1722</v>
      </c>
      <c r="W94" s="13"/>
      <c r="X94" s="13" t="str">
        <f>Tabella4[[#This Row],[User Impact]]</f>
        <v>2 - Serious</v>
      </c>
      <c r="Y94" s="13" t="str">
        <f>_xlfn.CONCAT("APP INDABOX ANDROID - ",Tabella4[[#This Row],[UNI CEI EN 301549]]," ",_xlfn.XLOOKUP(Tabella4[[#This Row],[Criterio]],Tabella5[ID],Tabella5[Criterio di successo],"")," - ",Tabella4[[#This Row],[Servizio]])</f>
        <v>APP INDABOX ANDROID - 11.1.4.3.1 Contrasto (minimo) - S004 Spedisci (IndaBox Spedizione Pacchi)</v>
      </c>
      <c r="Z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(#AAD093)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[308,1129][434,1179]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94" s="13"/>
      <c r="AB94" s="13"/>
      <c r="AC94" s="13"/>
      <c r="AD94" s="13"/>
      <c r="AE94" s="13" t="e">
        <f>_xlfn.XLOOKUP(Tabella4[[#This Row],[ID Silk]],outTable[ID Silk],outTable[Numero ticket  ],,0,1)</f>
        <v>#N/A</v>
      </c>
      <c r="AF94" s="13"/>
      <c r="AG94" s="13"/>
      <c r="AH94" s="13" t="e">
        <f>Tabella4[[#This Row],[Caricato su Silk]]&amp;Tabella4[[#This Row],[HC_01]]</f>
        <v>#N/A</v>
      </c>
      <c r="AI94" s="13" t="e">
        <f>Tabella4[[#This Row],[HC_ID]]&amp;": "&amp;Tabella4[[#This Row],[Descrizione]]</f>
        <v>#N/A</v>
      </c>
      <c r="AJ94" s="13" t="e">
        <f>Tabella4[[#This Row],[HC_ID]]&amp;": - "&amp;Tabella4[[#This Row],[Detail]]&amp;" con selettore: "&amp;Tabella4[[#This Row],[Rejected Element]]</f>
        <v>#N/A</v>
      </c>
      <c r="AK94" s="13" t="e">
        <f>Tabella4[[#This Row],[HC_ID]]&amp;": "&amp;Tabella4[[#This Row],[Share URL]]</f>
        <v>#N/A</v>
      </c>
      <c r="AL94" s="13" t="e">
        <f>Tabella4[[#This Row],[HC_ID]]&amp;": "&amp;Tabella4[[#This Row],[Soluzione note aggiuntive]]</f>
        <v>#N/A</v>
      </c>
      <c r="AM94" s="13"/>
    </row>
    <row r="95" spans="1:39" ht="15" hidden="1" x14ac:dyDescent="0.3">
      <c r="A95" s="41" t="str">
        <f>Tabella4[[#This Row],[UNI CEI EN 301549]]&amp;Tabella4[[#This Row],[Servizio]]</f>
        <v>11.1.4.3.1S004 Spedisci (IndaBox Spedizione Pacchi)</v>
      </c>
      <c r="B95" s="42" t="str">
        <f>Tabella4[[#This Row],[IssueID]]&amp;Tabella4[[#This Row],[Servizio]]</f>
        <v>S004 Spedisci (IndaBox Spedizione Pacchi)</v>
      </c>
      <c r="C95" s="41" t="s">
        <v>491</v>
      </c>
      <c r="D95" s="41" t="str">
        <f>"(#"&amp;Tabella4[[#This Row],['#ID]]&amp;")"</f>
        <v>(#AAD094)</v>
      </c>
      <c r="E95" s="13" t="s">
        <v>50</v>
      </c>
      <c r="F95" s="13" t="s">
        <v>10</v>
      </c>
      <c r="G95" s="43" t="s">
        <v>195</v>
      </c>
      <c r="H95" s="13" t="s">
        <v>3282</v>
      </c>
      <c r="I95" s="13" t="s">
        <v>63</v>
      </c>
      <c r="J95" s="13" t="s">
        <v>1735</v>
      </c>
      <c r="K95" t="s">
        <v>53</v>
      </c>
      <c r="L95" s="13"/>
      <c r="M95" t="s">
        <v>1146</v>
      </c>
      <c r="N95" s="13" t="s">
        <v>1692</v>
      </c>
      <c r="O95" t="s">
        <v>1589</v>
      </c>
      <c r="P95" s="13" t="s">
        <v>1632</v>
      </c>
      <c r="Q95" s="13" t="s">
        <v>1670</v>
      </c>
      <c r="R95" s="13"/>
      <c r="S95" s="13" t="s">
        <v>1738</v>
      </c>
      <c r="T95" s="13" t="s">
        <v>1740</v>
      </c>
      <c r="U95" s="13">
        <f>COUNTIFS(Tabella4[Rejected Element],Tabella4[[#This Row],[Rejected Element]])</f>
        <v>2</v>
      </c>
      <c r="V95" s="13" t="s">
        <v>1722</v>
      </c>
      <c r="W95" s="13"/>
      <c r="X95" s="13" t="str">
        <f>Tabella4[[#This Row],[User Impact]]</f>
        <v>2 - Serious</v>
      </c>
      <c r="Y95" s="13" t="str">
        <f>_xlfn.CONCAT("APP INDABOX ANDROID - ",Tabella4[[#This Row],[UNI CEI EN 301549]]," ",_xlfn.XLOOKUP(Tabella4[[#This Row],[Criterio]],Tabella5[ID],Tabella5[Criterio di successo],"")," - ",Tabella4[[#This Row],[Servizio]])</f>
        <v>APP INDABOX ANDROID - 11.1.4.3.1 Contrasto (minimo) - S004 Spedisci (IndaBox Spedizione Pacchi)</v>
      </c>
      <c r="Z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(#AAD094)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[308,1176][434,1226]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95" s="13"/>
      <c r="AB95" s="13"/>
      <c r="AC95" s="13"/>
      <c r="AD95" s="13"/>
      <c r="AE95" s="13" t="e">
        <f>_xlfn.XLOOKUP(Tabella4[[#This Row],[ID Silk]],outTable[ID Silk],outTable[Numero ticket  ],,0,1)</f>
        <v>#N/A</v>
      </c>
      <c r="AF95" s="13"/>
      <c r="AG95" s="13"/>
      <c r="AH95" s="13" t="e">
        <f>Tabella4[[#This Row],[Caricato su Silk]]&amp;Tabella4[[#This Row],[HC_01]]</f>
        <v>#N/A</v>
      </c>
      <c r="AI95" s="13" t="e">
        <f>Tabella4[[#This Row],[HC_ID]]&amp;": "&amp;Tabella4[[#This Row],[Descrizione]]</f>
        <v>#N/A</v>
      </c>
      <c r="AJ95" s="13" t="e">
        <f>Tabella4[[#This Row],[HC_ID]]&amp;": - "&amp;Tabella4[[#This Row],[Detail]]&amp;" con selettore: "&amp;Tabella4[[#This Row],[Rejected Element]]</f>
        <v>#N/A</v>
      </c>
      <c r="AK95" s="13" t="e">
        <f>Tabella4[[#This Row],[HC_ID]]&amp;": "&amp;Tabella4[[#This Row],[Share URL]]</f>
        <v>#N/A</v>
      </c>
      <c r="AL95" s="13" t="e">
        <f>Tabella4[[#This Row],[HC_ID]]&amp;": "&amp;Tabella4[[#This Row],[Soluzione note aggiuntive]]</f>
        <v>#N/A</v>
      </c>
      <c r="AM95" s="13"/>
    </row>
    <row r="96" spans="1:39" ht="15" hidden="1" x14ac:dyDescent="0.3">
      <c r="A96" s="41" t="str">
        <f>Tabella4[[#This Row],[UNI CEI EN 301549]]&amp;Tabella4[[#This Row],[Servizio]]</f>
        <v>11.1.4.3.1S004 Spedisci (IndaBox Spedizione Pacchi)</v>
      </c>
      <c r="B96" s="42" t="str">
        <f>Tabella4[[#This Row],[IssueID]]&amp;Tabella4[[#This Row],[Servizio]]</f>
        <v>S004 Spedisci (IndaBox Spedizione Pacchi)</v>
      </c>
      <c r="C96" s="41" t="s">
        <v>492</v>
      </c>
      <c r="D96" s="41" t="str">
        <f>"(#"&amp;Tabella4[[#This Row],['#ID]]&amp;")"</f>
        <v>(#AAD095)</v>
      </c>
      <c r="E96" s="13" t="s">
        <v>50</v>
      </c>
      <c r="F96" s="13" t="s">
        <v>10</v>
      </c>
      <c r="G96" s="43" t="s">
        <v>195</v>
      </c>
      <c r="H96" s="13" t="s">
        <v>3282</v>
      </c>
      <c r="I96" s="13" t="s">
        <v>63</v>
      </c>
      <c r="J96" s="13" t="s">
        <v>1735</v>
      </c>
      <c r="K96" t="s">
        <v>53</v>
      </c>
      <c r="L96" s="13"/>
      <c r="M96" t="s">
        <v>1147</v>
      </c>
      <c r="N96" s="13" t="s">
        <v>1692</v>
      </c>
      <c r="O96" t="s">
        <v>1589</v>
      </c>
      <c r="P96" s="13" t="s">
        <v>1632</v>
      </c>
      <c r="Q96" s="13" t="s">
        <v>1670</v>
      </c>
      <c r="R96" s="13"/>
      <c r="S96" s="13" t="s">
        <v>1738</v>
      </c>
      <c r="T96" s="13" t="s">
        <v>1740</v>
      </c>
      <c r="U96" s="13">
        <f>COUNTIFS(Tabella4[Rejected Element],Tabella4[[#This Row],[Rejected Element]])</f>
        <v>2</v>
      </c>
      <c r="V96" s="13" t="s">
        <v>1722</v>
      </c>
      <c r="W96" s="13"/>
      <c r="X96" s="13" t="str">
        <f>Tabella4[[#This Row],[User Impact]]</f>
        <v>2 - Serious</v>
      </c>
      <c r="Y96" s="13" t="str">
        <f>_xlfn.CONCAT("APP INDABOX ANDROID - ",Tabella4[[#This Row],[UNI CEI EN 301549]]," ",_xlfn.XLOOKUP(Tabella4[[#This Row],[Criterio]],Tabella5[ID],Tabella5[Criterio di successo],"")," - ",Tabella4[[#This Row],[Servizio]])</f>
        <v>APP INDABOX ANDROID - 11.1.4.3.1 Contrasto (minimo) - S004 Spedisci (IndaBox Spedizione Pacchi)</v>
      </c>
      <c r="Z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(#AAD095)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[308,1223][434,1275]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96" s="13"/>
      <c r="AB96" s="13"/>
      <c r="AC96" s="13"/>
      <c r="AD96" s="13"/>
      <c r="AE96" s="13" t="e">
        <f>_xlfn.XLOOKUP(Tabella4[[#This Row],[ID Silk]],outTable[ID Silk],outTable[Numero ticket  ],,0,1)</f>
        <v>#N/A</v>
      </c>
      <c r="AF96" s="13"/>
      <c r="AG96" s="13"/>
      <c r="AH96" s="13" t="e">
        <f>Tabella4[[#This Row],[Caricato su Silk]]&amp;Tabella4[[#This Row],[HC_01]]</f>
        <v>#N/A</v>
      </c>
      <c r="AI96" s="13" t="e">
        <f>Tabella4[[#This Row],[HC_ID]]&amp;": "&amp;Tabella4[[#This Row],[Descrizione]]</f>
        <v>#N/A</v>
      </c>
      <c r="AJ96" s="13" t="e">
        <f>Tabella4[[#This Row],[HC_ID]]&amp;": - "&amp;Tabella4[[#This Row],[Detail]]&amp;" con selettore: "&amp;Tabella4[[#This Row],[Rejected Element]]</f>
        <v>#N/A</v>
      </c>
      <c r="AK96" s="13" t="e">
        <f>Tabella4[[#This Row],[HC_ID]]&amp;": "&amp;Tabella4[[#This Row],[Share URL]]</f>
        <v>#N/A</v>
      </c>
      <c r="AL96" s="13" t="e">
        <f>Tabella4[[#This Row],[HC_ID]]&amp;": "&amp;Tabella4[[#This Row],[Soluzione note aggiuntive]]</f>
        <v>#N/A</v>
      </c>
      <c r="AM96" s="13"/>
    </row>
    <row r="97" spans="1:39" ht="15" hidden="1" x14ac:dyDescent="0.3">
      <c r="A97" s="41" t="str">
        <f>Tabella4[[#This Row],[UNI CEI EN 301549]]&amp;Tabella4[[#This Row],[Servizio]]</f>
        <v>11.1.4.3.1S004 Spedisci (IndaBox Spedizione Pacchi)</v>
      </c>
      <c r="B97" s="42" t="str">
        <f>Tabella4[[#This Row],[IssueID]]&amp;Tabella4[[#This Row],[Servizio]]</f>
        <v>S004 Spedisci (IndaBox Spedizione Pacchi)</v>
      </c>
      <c r="C97" s="41" t="s">
        <v>493</v>
      </c>
      <c r="D97" s="41" t="str">
        <f>"(#"&amp;Tabella4[[#This Row],['#ID]]&amp;")"</f>
        <v>(#AAD096)</v>
      </c>
      <c r="E97" s="13" t="s">
        <v>50</v>
      </c>
      <c r="F97" s="13" t="s">
        <v>10</v>
      </c>
      <c r="G97" s="43" t="s">
        <v>195</v>
      </c>
      <c r="H97" s="13" t="s">
        <v>3282</v>
      </c>
      <c r="I97" s="13" t="s">
        <v>63</v>
      </c>
      <c r="J97" s="13" t="s">
        <v>1735</v>
      </c>
      <c r="K97" t="s">
        <v>53</v>
      </c>
      <c r="L97" s="13"/>
      <c r="M97" t="s">
        <v>1148</v>
      </c>
      <c r="N97" s="13" t="s">
        <v>1692</v>
      </c>
      <c r="O97" t="s">
        <v>1589</v>
      </c>
      <c r="P97" s="13" t="s">
        <v>1632</v>
      </c>
      <c r="Q97" s="13" t="s">
        <v>1670</v>
      </c>
      <c r="R97" s="13"/>
      <c r="S97" s="13" t="s">
        <v>1738</v>
      </c>
      <c r="T97" s="13" t="s">
        <v>1740</v>
      </c>
      <c r="U97" s="13">
        <f>COUNTIFS(Tabella4[Rejected Element],Tabella4[[#This Row],[Rejected Element]])</f>
        <v>2</v>
      </c>
      <c r="V97" s="13" t="s">
        <v>1722</v>
      </c>
      <c r="W97" s="13"/>
      <c r="X97" s="13" t="str">
        <f>Tabella4[[#This Row],[User Impact]]</f>
        <v>2 - Serious</v>
      </c>
      <c r="Y97" s="13" t="str">
        <f>_xlfn.CONCAT("APP INDABOX ANDROID - ",Tabella4[[#This Row],[UNI CEI EN 301549]]," ",_xlfn.XLOOKUP(Tabella4[[#This Row],[Criterio]],Tabella5[ID],Tabella5[Criterio di successo],"")," - ",Tabella4[[#This Row],[Servizio]])</f>
        <v>APP INDABOX ANDROID - 11.1.4.3.1 Contrasto (minimo) - S004 Spedisci (IndaBox Spedizione Pacchi)</v>
      </c>
      <c r="Z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(#AAD096)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[308,1283][434,1336]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97" s="13"/>
      <c r="AB97" s="13"/>
      <c r="AC97" s="13"/>
      <c r="AD97" s="13"/>
      <c r="AE97" s="13" t="e">
        <f>_xlfn.XLOOKUP(Tabella4[[#This Row],[ID Silk]],outTable[ID Silk],outTable[Numero ticket  ],,0,1)</f>
        <v>#N/A</v>
      </c>
      <c r="AF97" s="13"/>
      <c r="AG97" s="13"/>
      <c r="AH97" s="13" t="e">
        <f>Tabella4[[#This Row],[Caricato su Silk]]&amp;Tabella4[[#This Row],[HC_01]]</f>
        <v>#N/A</v>
      </c>
      <c r="AI97" s="13" t="e">
        <f>Tabella4[[#This Row],[HC_ID]]&amp;": "&amp;Tabella4[[#This Row],[Descrizione]]</f>
        <v>#N/A</v>
      </c>
      <c r="AJ97" s="13" t="e">
        <f>Tabella4[[#This Row],[HC_ID]]&amp;": - "&amp;Tabella4[[#This Row],[Detail]]&amp;" con selettore: "&amp;Tabella4[[#This Row],[Rejected Element]]</f>
        <v>#N/A</v>
      </c>
      <c r="AK97" s="13" t="e">
        <f>Tabella4[[#This Row],[HC_ID]]&amp;": "&amp;Tabella4[[#This Row],[Share URL]]</f>
        <v>#N/A</v>
      </c>
      <c r="AL97" s="13" t="e">
        <f>Tabella4[[#This Row],[HC_ID]]&amp;": "&amp;Tabella4[[#This Row],[Soluzione note aggiuntive]]</f>
        <v>#N/A</v>
      </c>
      <c r="AM97" s="13"/>
    </row>
    <row r="98" spans="1:39" ht="15" hidden="1" x14ac:dyDescent="0.3">
      <c r="A98" s="41" t="str">
        <f>Tabella4[[#This Row],[UNI CEI EN 301549]]&amp;Tabella4[[#This Row],[Servizio]]</f>
        <v>11.1.4.3.1S004 Spedisci (IndaBox Spedizione Pacchi)</v>
      </c>
      <c r="B98" s="42" t="str">
        <f>Tabella4[[#This Row],[IssueID]]&amp;Tabella4[[#This Row],[Servizio]]</f>
        <v>S004 Spedisci (IndaBox Spedizione Pacchi)</v>
      </c>
      <c r="C98" s="41" t="s">
        <v>494</v>
      </c>
      <c r="D98" s="41" t="str">
        <f>"(#"&amp;Tabella4[[#This Row],['#ID]]&amp;")"</f>
        <v>(#AAD097)</v>
      </c>
      <c r="E98" s="13" t="s">
        <v>50</v>
      </c>
      <c r="F98" s="13" t="s">
        <v>10</v>
      </c>
      <c r="G98" s="43" t="s">
        <v>195</v>
      </c>
      <c r="H98" s="13" t="s">
        <v>3282</v>
      </c>
      <c r="I98" s="13" t="s">
        <v>63</v>
      </c>
      <c r="J98" s="13" t="s">
        <v>1735</v>
      </c>
      <c r="K98" t="s">
        <v>53</v>
      </c>
      <c r="L98" s="13"/>
      <c r="M98" t="s">
        <v>1149</v>
      </c>
      <c r="N98" s="13" t="s">
        <v>1692</v>
      </c>
      <c r="O98" t="s">
        <v>1589</v>
      </c>
      <c r="P98" s="13" t="s">
        <v>1632</v>
      </c>
      <c r="Q98" s="13" t="s">
        <v>1670</v>
      </c>
      <c r="R98" s="13"/>
      <c r="S98" s="13" t="s">
        <v>1738</v>
      </c>
      <c r="T98" s="13" t="s">
        <v>1740</v>
      </c>
      <c r="U98" s="13">
        <f>COUNTIFS(Tabella4[Rejected Element],Tabella4[[#This Row],[Rejected Element]])</f>
        <v>3</v>
      </c>
      <c r="V98" s="13" t="s">
        <v>1722</v>
      </c>
      <c r="W98" s="13"/>
      <c r="X98" s="13" t="str">
        <f>Tabella4[[#This Row],[User Impact]]</f>
        <v>2 - Serious</v>
      </c>
      <c r="Y98" s="13" t="str">
        <f>_xlfn.CONCAT("APP INDABOX ANDROID - ",Tabella4[[#This Row],[UNI CEI EN 301549]]," ",_xlfn.XLOOKUP(Tabella4[[#This Row],[Criterio]],Tabella5[ID],Tabella5[Criterio di successo],"")," - ",Tabella4[[#This Row],[Servizio]])</f>
        <v>APP INDABOX ANDROID - 11.1.4.3.1 Contrasto (minimo) - S004 Spedisci (IndaBox Spedizione Pacchi)</v>
      </c>
      <c r="Z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(#AAD097)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[451,981][577,1033]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98" s="13"/>
      <c r="AB98" s="13"/>
      <c r="AC98" s="13"/>
      <c r="AD98" s="13"/>
      <c r="AE98" s="13" t="e">
        <f>_xlfn.XLOOKUP(Tabella4[[#This Row],[ID Silk]],outTable[ID Silk],outTable[Numero ticket  ],,0,1)</f>
        <v>#N/A</v>
      </c>
      <c r="AF98" s="13"/>
      <c r="AG98" s="13"/>
      <c r="AH98" s="13" t="e">
        <f>Tabella4[[#This Row],[Caricato su Silk]]&amp;Tabella4[[#This Row],[HC_01]]</f>
        <v>#N/A</v>
      </c>
      <c r="AI98" s="13" t="e">
        <f>Tabella4[[#This Row],[HC_ID]]&amp;": "&amp;Tabella4[[#This Row],[Descrizione]]</f>
        <v>#N/A</v>
      </c>
      <c r="AJ98" s="13" t="e">
        <f>Tabella4[[#This Row],[HC_ID]]&amp;": - "&amp;Tabella4[[#This Row],[Detail]]&amp;" con selettore: "&amp;Tabella4[[#This Row],[Rejected Element]]</f>
        <v>#N/A</v>
      </c>
      <c r="AK98" s="13" t="e">
        <f>Tabella4[[#This Row],[HC_ID]]&amp;": "&amp;Tabella4[[#This Row],[Share URL]]</f>
        <v>#N/A</v>
      </c>
      <c r="AL98" s="13" t="e">
        <f>Tabella4[[#This Row],[HC_ID]]&amp;": "&amp;Tabella4[[#This Row],[Soluzione note aggiuntive]]</f>
        <v>#N/A</v>
      </c>
      <c r="AM98" s="13"/>
    </row>
    <row r="99" spans="1:39" ht="15" hidden="1" x14ac:dyDescent="0.3">
      <c r="A99" s="41" t="str">
        <f>Tabella4[[#This Row],[UNI CEI EN 301549]]&amp;Tabella4[[#This Row],[Servizio]]</f>
        <v>11.1.4.3.1S004 Spedisci (IndaBox Spedizione Pacchi)</v>
      </c>
      <c r="B99" s="42" t="str">
        <f>Tabella4[[#This Row],[IssueID]]&amp;Tabella4[[#This Row],[Servizio]]</f>
        <v>S004 Spedisci (IndaBox Spedizione Pacchi)</v>
      </c>
      <c r="C99" s="41" t="s">
        <v>495</v>
      </c>
      <c r="D99" s="41" t="str">
        <f>"(#"&amp;Tabella4[[#This Row],['#ID]]&amp;")"</f>
        <v>(#AAD098)</v>
      </c>
      <c r="E99" s="13" t="s">
        <v>50</v>
      </c>
      <c r="F99" s="13" t="s">
        <v>10</v>
      </c>
      <c r="G99" s="43" t="s">
        <v>195</v>
      </c>
      <c r="H99" s="13" t="s">
        <v>3282</v>
      </c>
      <c r="I99" s="13" t="s">
        <v>63</v>
      </c>
      <c r="J99" s="13" t="s">
        <v>1735</v>
      </c>
      <c r="K99" t="s">
        <v>53</v>
      </c>
      <c r="L99" s="13"/>
      <c r="M99" t="s">
        <v>1150</v>
      </c>
      <c r="N99" s="13" t="s">
        <v>1692</v>
      </c>
      <c r="O99" t="s">
        <v>1589</v>
      </c>
      <c r="P99" s="13" t="s">
        <v>1632</v>
      </c>
      <c r="Q99" s="13" t="s">
        <v>1670</v>
      </c>
      <c r="R99" s="13"/>
      <c r="S99" s="13" t="s">
        <v>1738</v>
      </c>
      <c r="T99" s="13" t="s">
        <v>1740</v>
      </c>
      <c r="U99" s="13">
        <f>COUNTIFS(Tabella4[Rejected Element],Tabella4[[#This Row],[Rejected Element]])</f>
        <v>3</v>
      </c>
      <c r="V99" s="13" t="s">
        <v>1722</v>
      </c>
      <c r="W99" s="13"/>
      <c r="X99" s="13" t="str">
        <f>Tabella4[[#This Row],[User Impact]]</f>
        <v>2 - Serious</v>
      </c>
      <c r="Y99" s="13" t="str">
        <f>_xlfn.CONCAT("APP INDABOX ANDROID - ",Tabella4[[#This Row],[UNI CEI EN 301549]]," ",_xlfn.XLOOKUP(Tabella4[[#This Row],[Criterio]],Tabella5[ID],Tabella5[Criterio di successo],"")," - ",Tabella4[[#This Row],[Servizio]])</f>
        <v>APP INDABOX ANDROID - 11.1.4.3.1 Contrasto (minimo) - S004 Spedisci (IndaBox Spedizione Pacchi)</v>
      </c>
      <c r="Z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(#AAD098)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[451,1036][577,1088]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99" s="13"/>
      <c r="AB99" s="13"/>
      <c r="AC99" s="13"/>
      <c r="AD99" s="13"/>
      <c r="AE99" s="13" t="e">
        <f>_xlfn.XLOOKUP(Tabella4[[#This Row],[ID Silk]],outTable[ID Silk],outTable[Numero ticket  ],,0,1)</f>
        <v>#N/A</v>
      </c>
      <c r="AF99" s="13"/>
      <c r="AG99" s="13"/>
      <c r="AH99" s="13" t="e">
        <f>Tabella4[[#This Row],[Caricato su Silk]]&amp;Tabella4[[#This Row],[HC_01]]</f>
        <v>#N/A</v>
      </c>
      <c r="AI99" s="13" t="e">
        <f>Tabella4[[#This Row],[HC_ID]]&amp;": "&amp;Tabella4[[#This Row],[Descrizione]]</f>
        <v>#N/A</v>
      </c>
      <c r="AJ99" s="13" t="e">
        <f>Tabella4[[#This Row],[HC_ID]]&amp;": - "&amp;Tabella4[[#This Row],[Detail]]&amp;" con selettore: "&amp;Tabella4[[#This Row],[Rejected Element]]</f>
        <v>#N/A</v>
      </c>
      <c r="AK99" s="13" t="e">
        <f>Tabella4[[#This Row],[HC_ID]]&amp;": "&amp;Tabella4[[#This Row],[Share URL]]</f>
        <v>#N/A</v>
      </c>
      <c r="AL99" s="13" t="e">
        <f>Tabella4[[#This Row],[HC_ID]]&amp;": "&amp;Tabella4[[#This Row],[Soluzione note aggiuntive]]</f>
        <v>#N/A</v>
      </c>
      <c r="AM99" s="13"/>
    </row>
    <row r="100" spans="1:39" ht="15" hidden="1" x14ac:dyDescent="0.3">
      <c r="A100" s="41" t="str">
        <f>Tabella4[[#This Row],[UNI CEI EN 301549]]&amp;Tabella4[[#This Row],[Servizio]]</f>
        <v>11.1.4.3.1S004 Spedisci (IndaBox Spedizione Pacchi)</v>
      </c>
      <c r="B100" s="42" t="str">
        <f>Tabella4[[#This Row],[IssueID]]&amp;Tabella4[[#This Row],[Servizio]]</f>
        <v>S004 Spedisci (IndaBox Spedizione Pacchi)</v>
      </c>
      <c r="C100" s="41" t="s">
        <v>496</v>
      </c>
      <c r="D100" s="41" t="str">
        <f>"(#"&amp;Tabella4[[#This Row],['#ID]]&amp;")"</f>
        <v>(#AAD099)</v>
      </c>
      <c r="E100" s="13" t="s">
        <v>50</v>
      </c>
      <c r="F100" s="13" t="s">
        <v>10</v>
      </c>
      <c r="G100" s="43" t="s">
        <v>195</v>
      </c>
      <c r="H100" s="13" t="s">
        <v>3282</v>
      </c>
      <c r="I100" s="13" t="s">
        <v>63</v>
      </c>
      <c r="J100" s="13" t="s">
        <v>1735</v>
      </c>
      <c r="K100" t="s">
        <v>53</v>
      </c>
      <c r="L100" s="13"/>
      <c r="M100" t="s">
        <v>1151</v>
      </c>
      <c r="N100" s="13" t="s">
        <v>1692</v>
      </c>
      <c r="O100" t="s">
        <v>1589</v>
      </c>
      <c r="P100" s="13" t="s">
        <v>1632</v>
      </c>
      <c r="Q100" s="13" t="s">
        <v>1670</v>
      </c>
      <c r="R100" s="13"/>
      <c r="S100" s="13" t="s">
        <v>1738</v>
      </c>
      <c r="T100" s="13" t="s">
        <v>1740</v>
      </c>
      <c r="U100" s="13">
        <f>COUNTIFS(Tabella4[Rejected Element],Tabella4[[#This Row],[Rejected Element]])</f>
        <v>3</v>
      </c>
      <c r="V100" s="13" t="s">
        <v>1722</v>
      </c>
      <c r="W100" s="13"/>
      <c r="X100" s="13" t="str">
        <f>Tabella4[[#This Row],[User Impact]]</f>
        <v>2 - Serious</v>
      </c>
      <c r="Y100" s="13" t="str">
        <f>_xlfn.CONCAT("APP INDABOX ANDROID - ",Tabella4[[#This Row],[UNI CEI EN 301549]]," ",_xlfn.XLOOKUP(Tabella4[[#This Row],[Criterio]],Tabella5[ID],Tabella5[Criterio di successo],"")," - ",Tabella4[[#This Row],[Servizio]])</f>
        <v>APP INDABOX ANDROID - 11.1.4.3.1 Contrasto (minimo) - S004 Spedisci (IndaBox Spedizione Pacchi)</v>
      </c>
      <c r="Z1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(#AAD099)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[451,1083][577,1132]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00" s="13"/>
      <c r="AB100" s="13"/>
      <c r="AC100" s="13"/>
      <c r="AD100" s="13"/>
      <c r="AE100" s="13" t="e">
        <f>_xlfn.XLOOKUP(Tabella4[[#This Row],[ID Silk]],outTable[ID Silk],outTable[Numero ticket  ],,0,1)</f>
        <v>#N/A</v>
      </c>
      <c r="AF100" s="13"/>
      <c r="AG100" s="13"/>
      <c r="AH100" s="13" t="e">
        <f>Tabella4[[#This Row],[Caricato su Silk]]&amp;Tabella4[[#This Row],[HC_01]]</f>
        <v>#N/A</v>
      </c>
      <c r="AI100" s="13" t="e">
        <f>Tabella4[[#This Row],[HC_ID]]&amp;": "&amp;Tabella4[[#This Row],[Descrizione]]</f>
        <v>#N/A</v>
      </c>
      <c r="AJ100" s="13" t="e">
        <f>Tabella4[[#This Row],[HC_ID]]&amp;": - "&amp;Tabella4[[#This Row],[Detail]]&amp;" con selettore: "&amp;Tabella4[[#This Row],[Rejected Element]]</f>
        <v>#N/A</v>
      </c>
      <c r="AK100" s="13" t="e">
        <f>Tabella4[[#This Row],[HC_ID]]&amp;": "&amp;Tabella4[[#This Row],[Share URL]]</f>
        <v>#N/A</v>
      </c>
      <c r="AL100" s="13" t="e">
        <f>Tabella4[[#This Row],[HC_ID]]&amp;": "&amp;Tabella4[[#This Row],[Soluzione note aggiuntive]]</f>
        <v>#N/A</v>
      </c>
      <c r="AM100" s="13"/>
    </row>
    <row r="101" spans="1:39" ht="15" hidden="1" x14ac:dyDescent="0.3">
      <c r="A101" s="41" t="str">
        <f>Tabella4[[#This Row],[UNI CEI EN 301549]]&amp;Tabella4[[#This Row],[Servizio]]</f>
        <v>11.1.4.3.1S004 Spedisci (IndaBox Spedizione Pacchi)</v>
      </c>
      <c r="B101" s="42" t="str">
        <f>Tabella4[[#This Row],[IssueID]]&amp;Tabella4[[#This Row],[Servizio]]</f>
        <v>S004 Spedisci (IndaBox Spedizione Pacchi)</v>
      </c>
      <c r="C101" s="41" t="s">
        <v>497</v>
      </c>
      <c r="D101" s="41" t="str">
        <f>"(#"&amp;Tabella4[[#This Row],['#ID]]&amp;")"</f>
        <v>(#AAD100)</v>
      </c>
      <c r="E101" s="13" t="s">
        <v>50</v>
      </c>
      <c r="F101" s="13" t="s">
        <v>10</v>
      </c>
      <c r="G101" s="43" t="s">
        <v>195</v>
      </c>
      <c r="H101" s="13" t="s">
        <v>3282</v>
      </c>
      <c r="I101" s="13" t="s">
        <v>63</v>
      </c>
      <c r="J101" s="13" t="s">
        <v>1735</v>
      </c>
      <c r="K101" t="s">
        <v>53</v>
      </c>
      <c r="L101" s="13"/>
      <c r="M101" t="s">
        <v>1152</v>
      </c>
      <c r="N101" s="13" t="s">
        <v>1692</v>
      </c>
      <c r="O101" t="s">
        <v>1589</v>
      </c>
      <c r="P101" s="13" t="s">
        <v>1632</v>
      </c>
      <c r="Q101" s="13" t="s">
        <v>1670</v>
      </c>
      <c r="R101" s="13"/>
      <c r="S101" s="13" t="s">
        <v>1738</v>
      </c>
      <c r="T101" s="13" t="s">
        <v>1740</v>
      </c>
      <c r="U101" s="13">
        <f>COUNTIFS(Tabella4[Rejected Element],Tabella4[[#This Row],[Rejected Element]])</f>
        <v>2</v>
      </c>
      <c r="V101" s="13" t="s">
        <v>1722</v>
      </c>
      <c r="W101" s="13"/>
      <c r="X101" s="13" t="str">
        <f>Tabella4[[#This Row],[User Impact]]</f>
        <v>2 - Serious</v>
      </c>
      <c r="Y101" s="13" t="str">
        <f>_xlfn.CONCAT("APP INDABOX ANDROID - ",Tabella4[[#This Row],[UNI CEI EN 301549]]," ",_xlfn.XLOOKUP(Tabella4[[#This Row],[Criterio]],Tabella5[ID],Tabella5[Criterio di successo],"")," - ",Tabella4[[#This Row],[Servizio]])</f>
        <v>APP INDABOX ANDROID - 11.1.4.3.1 Contrasto (minimo) - S004 Spedisci (IndaBox Spedizione Pacchi)</v>
      </c>
      <c r="Z1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(#AAD100)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[451,1129][577,1179]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01" s="13"/>
      <c r="AB101" s="13"/>
      <c r="AC101" s="13"/>
      <c r="AD101" s="13"/>
      <c r="AE101" s="13" t="e">
        <f>_xlfn.XLOOKUP(Tabella4[[#This Row],[ID Silk]],outTable[ID Silk],outTable[Numero ticket  ],,0,1)</f>
        <v>#N/A</v>
      </c>
      <c r="AF101" s="13"/>
      <c r="AG101" s="13"/>
      <c r="AH101" s="13" t="e">
        <f>Tabella4[[#This Row],[Caricato su Silk]]&amp;Tabella4[[#This Row],[HC_01]]</f>
        <v>#N/A</v>
      </c>
      <c r="AI101" s="13" t="e">
        <f>Tabella4[[#This Row],[HC_ID]]&amp;": "&amp;Tabella4[[#This Row],[Descrizione]]</f>
        <v>#N/A</v>
      </c>
      <c r="AJ101" s="13" t="e">
        <f>Tabella4[[#This Row],[HC_ID]]&amp;": - "&amp;Tabella4[[#This Row],[Detail]]&amp;" con selettore: "&amp;Tabella4[[#This Row],[Rejected Element]]</f>
        <v>#N/A</v>
      </c>
      <c r="AK101" s="13" t="e">
        <f>Tabella4[[#This Row],[HC_ID]]&amp;": "&amp;Tabella4[[#This Row],[Share URL]]</f>
        <v>#N/A</v>
      </c>
      <c r="AL101" s="13" t="e">
        <f>Tabella4[[#This Row],[HC_ID]]&amp;": "&amp;Tabella4[[#This Row],[Soluzione note aggiuntive]]</f>
        <v>#N/A</v>
      </c>
      <c r="AM101" s="13"/>
    </row>
    <row r="102" spans="1:39" ht="15" hidden="1" x14ac:dyDescent="0.3">
      <c r="A102" s="41" t="str">
        <f>Tabella4[[#This Row],[UNI CEI EN 301549]]&amp;Tabella4[[#This Row],[Servizio]]</f>
        <v>11.1.4.3.1S004 Spedisci (IndaBox Spedizione Pacchi)</v>
      </c>
      <c r="B102" s="42" t="str">
        <f>Tabella4[[#This Row],[IssueID]]&amp;Tabella4[[#This Row],[Servizio]]</f>
        <v>S004 Spedisci (IndaBox Spedizione Pacchi)</v>
      </c>
      <c r="C102" s="41" t="s">
        <v>498</v>
      </c>
      <c r="D102" s="41" t="str">
        <f>"(#"&amp;Tabella4[[#This Row],['#ID]]&amp;")"</f>
        <v>(#AAD101)</v>
      </c>
      <c r="E102" s="13" t="s">
        <v>50</v>
      </c>
      <c r="F102" s="13" t="s">
        <v>10</v>
      </c>
      <c r="G102" s="43" t="s">
        <v>195</v>
      </c>
      <c r="H102" s="13" t="s">
        <v>3282</v>
      </c>
      <c r="I102" s="13" t="s">
        <v>63</v>
      </c>
      <c r="J102" s="13" t="s">
        <v>1735</v>
      </c>
      <c r="K102" t="s">
        <v>53</v>
      </c>
      <c r="L102" s="13"/>
      <c r="M102" t="s">
        <v>1153</v>
      </c>
      <c r="N102" s="13" t="s">
        <v>1692</v>
      </c>
      <c r="O102" t="s">
        <v>1589</v>
      </c>
      <c r="P102" s="13" t="s">
        <v>1632</v>
      </c>
      <c r="Q102" s="13" t="s">
        <v>1670</v>
      </c>
      <c r="R102" s="13"/>
      <c r="S102" s="13" t="s">
        <v>1738</v>
      </c>
      <c r="T102" s="13" t="s">
        <v>1740</v>
      </c>
      <c r="U102" s="13">
        <f>COUNTIFS(Tabella4[Rejected Element],Tabella4[[#This Row],[Rejected Element]])</f>
        <v>2</v>
      </c>
      <c r="V102" s="13" t="s">
        <v>1722</v>
      </c>
      <c r="W102" s="13"/>
      <c r="X102" s="13" t="str">
        <f>Tabella4[[#This Row],[User Impact]]</f>
        <v>2 - Serious</v>
      </c>
      <c r="Y102" s="13" t="str">
        <f>_xlfn.CONCAT("APP INDABOX ANDROID - ",Tabella4[[#This Row],[UNI CEI EN 301549]]," ",_xlfn.XLOOKUP(Tabella4[[#This Row],[Criterio]],Tabella5[ID],Tabella5[Criterio di successo],"")," - ",Tabella4[[#This Row],[Servizio]])</f>
        <v>APP INDABOX ANDROID - 11.1.4.3.1 Contrasto (minimo) - S004 Spedisci (IndaBox Spedizione Pacchi)</v>
      </c>
      <c r="Z1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(#AAD101)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[451,1176][577,1226]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02" s="13"/>
      <c r="AB102" s="13"/>
      <c r="AC102" s="13"/>
      <c r="AD102" s="13"/>
      <c r="AE102" s="13" t="e">
        <f>_xlfn.XLOOKUP(Tabella4[[#This Row],[ID Silk]],outTable[ID Silk],outTable[Numero ticket  ],,0,1)</f>
        <v>#N/A</v>
      </c>
      <c r="AF102" s="13"/>
      <c r="AG102" s="13"/>
      <c r="AH102" s="13" t="e">
        <f>Tabella4[[#This Row],[Caricato su Silk]]&amp;Tabella4[[#This Row],[HC_01]]</f>
        <v>#N/A</v>
      </c>
      <c r="AI102" s="13" t="e">
        <f>Tabella4[[#This Row],[HC_ID]]&amp;": "&amp;Tabella4[[#This Row],[Descrizione]]</f>
        <v>#N/A</v>
      </c>
      <c r="AJ102" s="13" t="e">
        <f>Tabella4[[#This Row],[HC_ID]]&amp;": - "&amp;Tabella4[[#This Row],[Detail]]&amp;" con selettore: "&amp;Tabella4[[#This Row],[Rejected Element]]</f>
        <v>#N/A</v>
      </c>
      <c r="AK102" s="13" t="e">
        <f>Tabella4[[#This Row],[HC_ID]]&amp;": "&amp;Tabella4[[#This Row],[Share URL]]</f>
        <v>#N/A</v>
      </c>
      <c r="AL102" s="13" t="e">
        <f>Tabella4[[#This Row],[HC_ID]]&amp;": "&amp;Tabella4[[#This Row],[Soluzione note aggiuntive]]</f>
        <v>#N/A</v>
      </c>
      <c r="AM102" s="13"/>
    </row>
    <row r="103" spans="1:39" ht="15" hidden="1" x14ac:dyDescent="0.3">
      <c r="A103" s="41" t="str">
        <f>Tabella4[[#This Row],[UNI CEI EN 301549]]&amp;Tabella4[[#This Row],[Servizio]]</f>
        <v>11.1.4.3.1S004 Spedisci (IndaBox Spedizione Pacchi)</v>
      </c>
      <c r="B103" s="42" t="str">
        <f>Tabella4[[#This Row],[IssueID]]&amp;Tabella4[[#This Row],[Servizio]]</f>
        <v>S004 Spedisci (IndaBox Spedizione Pacchi)</v>
      </c>
      <c r="C103" s="41" t="s">
        <v>499</v>
      </c>
      <c r="D103" s="41" t="str">
        <f>"(#"&amp;Tabella4[[#This Row],['#ID]]&amp;")"</f>
        <v>(#AAD102)</v>
      </c>
      <c r="E103" s="13" t="s">
        <v>50</v>
      </c>
      <c r="F103" s="13" t="s">
        <v>10</v>
      </c>
      <c r="G103" s="43" t="s">
        <v>195</v>
      </c>
      <c r="H103" s="13" t="s">
        <v>3282</v>
      </c>
      <c r="I103" s="13" t="s">
        <v>63</v>
      </c>
      <c r="J103" s="13" t="s">
        <v>1735</v>
      </c>
      <c r="K103" t="s">
        <v>53</v>
      </c>
      <c r="L103" s="13"/>
      <c r="M103" t="s">
        <v>1154</v>
      </c>
      <c r="N103" s="13" t="s">
        <v>1692</v>
      </c>
      <c r="O103" t="s">
        <v>1589</v>
      </c>
      <c r="P103" s="13" t="s">
        <v>1632</v>
      </c>
      <c r="Q103" s="13" t="s">
        <v>1670</v>
      </c>
      <c r="R103" s="13"/>
      <c r="S103" s="13" t="s">
        <v>1738</v>
      </c>
      <c r="T103" s="13" t="s">
        <v>1740</v>
      </c>
      <c r="U103" s="13">
        <f>COUNTIFS(Tabella4[Rejected Element],Tabella4[[#This Row],[Rejected Element]])</f>
        <v>2</v>
      </c>
      <c r="V103" s="13" t="s">
        <v>1722</v>
      </c>
      <c r="W103" s="13"/>
      <c r="X103" s="13" t="str">
        <f>Tabella4[[#This Row],[User Impact]]</f>
        <v>2 - Serious</v>
      </c>
      <c r="Y103" s="13" t="str">
        <f>_xlfn.CONCAT("APP INDABOX ANDROID - ",Tabella4[[#This Row],[UNI CEI EN 301549]]," ",_xlfn.XLOOKUP(Tabella4[[#This Row],[Criterio]],Tabella5[ID],Tabella5[Criterio di successo],"")," - ",Tabella4[[#This Row],[Servizio]])</f>
        <v>APP INDABOX ANDROID - 11.1.4.3.1 Contrasto (minimo) - S004 Spedisci (IndaBox Spedizione Pacchi)</v>
      </c>
      <c r="Z1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(#AAD102)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[451,1223][577,1275]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03" s="13"/>
      <c r="AB103" s="13"/>
      <c r="AC103" s="13"/>
      <c r="AD103" s="13"/>
      <c r="AE103" s="13" t="e">
        <f>_xlfn.XLOOKUP(Tabella4[[#This Row],[ID Silk]],outTable[ID Silk],outTable[Numero ticket  ],,0,1)</f>
        <v>#N/A</v>
      </c>
      <c r="AF103" s="13"/>
      <c r="AG103" s="13"/>
      <c r="AH103" s="13" t="e">
        <f>Tabella4[[#This Row],[Caricato su Silk]]&amp;Tabella4[[#This Row],[HC_01]]</f>
        <v>#N/A</v>
      </c>
      <c r="AI103" s="13" t="e">
        <f>Tabella4[[#This Row],[HC_ID]]&amp;": "&amp;Tabella4[[#This Row],[Descrizione]]</f>
        <v>#N/A</v>
      </c>
      <c r="AJ103" s="13" t="e">
        <f>Tabella4[[#This Row],[HC_ID]]&amp;": - "&amp;Tabella4[[#This Row],[Detail]]&amp;" con selettore: "&amp;Tabella4[[#This Row],[Rejected Element]]</f>
        <v>#N/A</v>
      </c>
      <c r="AK103" s="13" t="e">
        <f>Tabella4[[#This Row],[HC_ID]]&amp;": "&amp;Tabella4[[#This Row],[Share URL]]</f>
        <v>#N/A</v>
      </c>
      <c r="AL103" s="13" t="e">
        <f>Tabella4[[#This Row],[HC_ID]]&amp;": "&amp;Tabella4[[#This Row],[Soluzione note aggiuntive]]</f>
        <v>#N/A</v>
      </c>
      <c r="AM103" s="13"/>
    </row>
    <row r="104" spans="1:39" ht="15" hidden="1" x14ac:dyDescent="0.3">
      <c r="A104" s="41" t="str">
        <f>Tabella4[[#This Row],[UNI CEI EN 301549]]&amp;Tabella4[[#This Row],[Servizio]]</f>
        <v>11.1.4.3.1S004 Spedisci (IndaBox Spedizione Pacchi)</v>
      </c>
      <c r="B104" s="42" t="str">
        <f>Tabella4[[#This Row],[IssueID]]&amp;Tabella4[[#This Row],[Servizio]]</f>
        <v>S004 Spedisci (IndaBox Spedizione Pacchi)</v>
      </c>
      <c r="C104" s="41" t="s">
        <v>500</v>
      </c>
      <c r="D104" s="41" t="str">
        <f>"(#"&amp;Tabella4[[#This Row],['#ID]]&amp;")"</f>
        <v>(#AAD103)</v>
      </c>
      <c r="E104" s="13" t="s">
        <v>50</v>
      </c>
      <c r="F104" s="13" t="s">
        <v>10</v>
      </c>
      <c r="G104" s="43" t="s">
        <v>195</v>
      </c>
      <c r="H104" s="13" t="s">
        <v>3282</v>
      </c>
      <c r="I104" s="13" t="s">
        <v>63</v>
      </c>
      <c r="J104" s="13" t="s">
        <v>1735</v>
      </c>
      <c r="K104" t="s">
        <v>53</v>
      </c>
      <c r="L104" s="13"/>
      <c r="M104" t="s">
        <v>1155</v>
      </c>
      <c r="N104" s="13" t="s">
        <v>1692</v>
      </c>
      <c r="O104" t="s">
        <v>1589</v>
      </c>
      <c r="P104" s="13" t="s">
        <v>1632</v>
      </c>
      <c r="Q104" s="13" t="s">
        <v>1670</v>
      </c>
      <c r="R104" s="13"/>
      <c r="S104" s="13" t="s">
        <v>1738</v>
      </c>
      <c r="T104" s="13" t="s">
        <v>1740</v>
      </c>
      <c r="U104" s="13">
        <f>COUNTIFS(Tabella4[Rejected Element],Tabella4[[#This Row],[Rejected Element]])</f>
        <v>2</v>
      </c>
      <c r="V104" s="13" t="s">
        <v>1722</v>
      </c>
      <c r="W104" s="13"/>
      <c r="X104" s="13" t="str">
        <f>Tabella4[[#This Row],[User Impact]]</f>
        <v>2 - Serious</v>
      </c>
      <c r="Y104" s="13" t="str">
        <f>_xlfn.CONCAT("APP INDABOX ANDROID - ",Tabella4[[#This Row],[UNI CEI EN 301549]]," ",_xlfn.XLOOKUP(Tabella4[[#This Row],[Criterio]],Tabella5[ID],Tabella5[Criterio di successo],"")," - ",Tabella4[[#This Row],[Servizio]])</f>
        <v>APP INDABOX ANDROID - 11.1.4.3.1 Contrasto (minimo) - S004 Spedisci (IndaBox Spedizione Pacchi)</v>
      </c>
      <c r="Z1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(#AAD103)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[451,1283][577,1336]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04" s="13"/>
      <c r="AB104" s="13"/>
      <c r="AC104" s="13"/>
      <c r="AD104" s="13"/>
      <c r="AE104" s="13" t="e">
        <f>_xlfn.XLOOKUP(Tabella4[[#This Row],[ID Silk]],outTable[ID Silk],outTable[Numero ticket  ],,0,1)</f>
        <v>#N/A</v>
      </c>
      <c r="AF104" s="13"/>
      <c r="AG104" s="13"/>
      <c r="AH104" s="13" t="e">
        <f>Tabella4[[#This Row],[Caricato su Silk]]&amp;Tabella4[[#This Row],[HC_01]]</f>
        <v>#N/A</v>
      </c>
      <c r="AI104" s="13" t="e">
        <f>Tabella4[[#This Row],[HC_ID]]&amp;": "&amp;Tabella4[[#This Row],[Descrizione]]</f>
        <v>#N/A</v>
      </c>
      <c r="AJ104" s="13" t="e">
        <f>Tabella4[[#This Row],[HC_ID]]&amp;": - "&amp;Tabella4[[#This Row],[Detail]]&amp;" con selettore: "&amp;Tabella4[[#This Row],[Rejected Element]]</f>
        <v>#N/A</v>
      </c>
      <c r="AK104" s="13" t="e">
        <f>Tabella4[[#This Row],[HC_ID]]&amp;": "&amp;Tabella4[[#This Row],[Share URL]]</f>
        <v>#N/A</v>
      </c>
      <c r="AL104" s="13" t="e">
        <f>Tabella4[[#This Row],[HC_ID]]&amp;": "&amp;Tabella4[[#This Row],[Soluzione note aggiuntive]]</f>
        <v>#N/A</v>
      </c>
      <c r="AM104" s="13"/>
    </row>
    <row r="105" spans="1:39" ht="15" hidden="1" x14ac:dyDescent="0.3">
      <c r="A105" s="41" t="str">
        <f>Tabella4[[#This Row],[UNI CEI EN 301549]]&amp;Tabella4[[#This Row],[Servizio]]</f>
        <v>11.1.4.3.1S004 Spedisci (IndaBox Spedizione Pacchi)</v>
      </c>
      <c r="B105" s="42" t="str">
        <f>Tabella4[[#This Row],[IssueID]]&amp;Tabella4[[#This Row],[Servizio]]</f>
        <v>S004 Spedisci (IndaBox Spedizione Pacchi)</v>
      </c>
      <c r="C105" s="41" t="s">
        <v>501</v>
      </c>
      <c r="D105" s="41" t="str">
        <f>"(#"&amp;Tabella4[[#This Row],['#ID]]&amp;")"</f>
        <v>(#AAD104)</v>
      </c>
      <c r="E105" s="13" t="s">
        <v>50</v>
      </c>
      <c r="F105" s="13" t="s">
        <v>10</v>
      </c>
      <c r="G105" s="43" t="s">
        <v>195</v>
      </c>
      <c r="H105" s="13" t="s">
        <v>3282</v>
      </c>
      <c r="I105" s="13" t="s">
        <v>63</v>
      </c>
      <c r="J105" s="13" t="s">
        <v>1735</v>
      </c>
      <c r="K105" t="s">
        <v>53</v>
      </c>
      <c r="L105" s="13"/>
      <c r="M105" t="s">
        <v>1156</v>
      </c>
      <c r="N105" s="13" t="s">
        <v>1692</v>
      </c>
      <c r="O105" t="s">
        <v>1589</v>
      </c>
      <c r="P105" s="13" t="s">
        <v>1632</v>
      </c>
      <c r="Q105" s="13" t="s">
        <v>1670</v>
      </c>
      <c r="R105" s="13"/>
      <c r="S105" s="13" t="s">
        <v>1738</v>
      </c>
      <c r="T105" s="13" t="s">
        <v>1740</v>
      </c>
      <c r="U105" s="13">
        <f>COUNTIFS(Tabella4[Rejected Element],Tabella4[[#This Row],[Rejected Element]])</f>
        <v>3</v>
      </c>
      <c r="V105" s="13" t="s">
        <v>1722</v>
      </c>
      <c r="W105" s="13"/>
      <c r="X105" s="13" t="str">
        <f>Tabella4[[#This Row],[User Impact]]</f>
        <v>2 - Serious</v>
      </c>
      <c r="Y105" s="13" t="str">
        <f>_xlfn.CONCAT("APP INDABOX ANDROID - ",Tabella4[[#This Row],[UNI CEI EN 301549]]," ",_xlfn.XLOOKUP(Tabella4[[#This Row],[Criterio]],Tabella5[ID],Tabella5[Criterio di successo],"")," - ",Tabella4[[#This Row],[Servizio]])</f>
        <v>APP INDABOX ANDROID - 11.1.4.3.1 Contrasto (minimo) - S004 Spedisci (IndaBox Spedizione Pacchi)</v>
      </c>
      <c r="Z1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(#AAD104)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[594,981][723,1033]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05" s="13"/>
      <c r="AB105" s="13"/>
      <c r="AC105" s="13"/>
      <c r="AD105" s="13"/>
      <c r="AE105" s="13" t="e">
        <f>_xlfn.XLOOKUP(Tabella4[[#This Row],[ID Silk]],outTable[ID Silk],outTable[Numero ticket  ],,0,1)</f>
        <v>#N/A</v>
      </c>
      <c r="AF105" s="13"/>
      <c r="AG105" s="13"/>
      <c r="AH105" s="13" t="e">
        <f>Tabella4[[#This Row],[Caricato su Silk]]&amp;Tabella4[[#This Row],[HC_01]]</f>
        <v>#N/A</v>
      </c>
      <c r="AI105" s="13" t="e">
        <f>Tabella4[[#This Row],[HC_ID]]&amp;": "&amp;Tabella4[[#This Row],[Descrizione]]</f>
        <v>#N/A</v>
      </c>
      <c r="AJ105" s="13" t="e">
        <f>Tabella4[[#This Row],[HC_ID]]&amp;": - "&amp;Tabella4[[#This Row],[Detail]]&amp;" con selettore: "&amp;Tabella4[[#This Row],[Rejected Element]]</f>
        <v>#N/A</v>
      </c>
      <c r="AK105" s="13" t="e">
        <f>Tabella4[[#This Row],[HC_ID]]&amp;": "&amp;Tabella4[[#This Row],[Share URL]]</f>
        <v>#N/A</v>
      </c>
      <c r="AL105" s="13" t="e">
        <f>Tabella4[[#This Row],[HC_ID]]&amp;": "&amp;Tabella4[[#This Row],[Soluzione note aggiuntive]]</f>
        <v>#N/A</v>
      </c>
      <c r="AM105" s="13"/>
    </row>
    <row r="106" spans="1:39" ht="15" hidden="1" x14ac:dyDescent="0.3">
      <c r="A106" s="41" t="str">
        <f>Tabella4[[#This Row],[UNI CEI EN 301549]]&amp;Tabella4[[#This Row],[Servizio]]</f>
        <v>11.1.4.3.1S004 Spedisci (IndaBox Spedizione Pacchi)</v>
      </c>
      <c r="B106" s="42" t="str">
        <f>Tabella4[[#This Row],[IssueID]]&amp;Tabella4[[#This Row],[Servizio]]</f>
        <v>S004 Spedisci (IndaBox Spedizione Pacchi)</v>
      </c>
      <c r="C106" s="41" t="s">
        <v>502</v>
      </c>
      <c r="D106" s="41" t="str">
        <f>"(#"&amp;Tabella4[[#This Row],['#ID]]&amp;")"</f>
        <v>(#AAD105)</v>
      </c>
      <c r="E106" s="13" t="s">
        <v>50</v>
      </c>
      <c r="F106" s="13" t="s">
        <v>10</v>
      </c>
      <c r="G106" s="43" t="s">
        <v>195</v>
      </c>
      <c r="H106" s="13" t="s">
        <v>3282</v>
      </c>
      <c r="I106" s="13" t="s">
        <v>63</v>
      </c>
      <c r="J106" s="13" t="s">
        <v>1735</v>
      </c>
      <c r="K106" t="s">
        <v>53</v>
      </c>
      <c r="L106" s="13"/>
      <c r="M106" t="s">
        <v>1157</v>
      </c>
      <c r="N106" s="13" t="s">
        <v>1692</v>
      </c>
      <c r="O106" t="s">
        <v>1589</v>
      </c>
      <c r="P106" s="13" t="s">
        <v>1632</v>
      </c>
      <c r="Q106" s="13" t="s">
        <v>1670</v>
      </c>
      <c r="R106" s="13"/>
      <c r="S106" s="13" t="s">
        <v>1738</v>
      </c>
      <c r="T106" s="13" t="s">
        <v>1740</v>
      </c>
      <c r="U106" s="13">
        <f>COUNTIFS(Tabella4[Rejected Element],Tabella4[[#This Row],[Rejected Element]])</f>
        <v>3</v>
      </c>
      <c r="V106" s="13" t="s">
        <v>1722</v>
      </c>
      <c r="W106" s="13"/>
      <c r="X106" s="13" t="str">
        <f>Tabella4[[#This Row],[User Impact]]</f>
        <v>2 - Serious</v>
      </c>
      <c r="Y106" s="13" t="str">
        <f>_xlfn.CONCAT("APP INDABOX ANDROID - ",Tabella4[[#This Row],[UNI CEI EN 301549]]," ",_xlfn.XLOOKUP(Tabella4[[#This Row],[Criterio]],Tabella5[ID],Tabella5[Criterio di successo],"")," - ",Tabella4[[#This Row],[Servizio]])</f>
        <v>APP INDABOX ANDROID - 11.1.4.3.1 Contrasto (minimo) - S004 Spedisci (IndaBox Spedizione Pacchi)</v>
      </c>
      <c r="Z1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(#AAD105)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[594,1036][723,1088]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06" s="13"/>
      <c r="AB106" s="13"/>
      <c r="AC106" s="13"/>
      <c r="AD106" s="13"/>
      <c r="AE106" s="13" t="e">
        <f>_xlfn.XLOOKUP(Tabella4[[#This Row],[ID Silk]],outTable[ID Silk],outTable[Numero ticket  ],,0,1)</f>
        <v>#N/A</v>
      </c>
      <c r="AF106" s="13"/>
      <c r="AG106" s="13"/>
      <c r="AH106" s="13" t="e">
        <f>Tabella4[[#This Row],[Caricato su Silk]]&amp;Tabella4[[#This Row],[HC_01]]</f>
        <v>#N/A</v>
      </c>
      <c r="AI106" s="13" t="e">
        <f>Tabella4[[#This Row],[HC_ID]]&amp;": "&amp;Tabella4[[#This Row],[Descrizione]]</f>
        <v>#N/A</v>
      </c>
      <c r="AJ106" s="13" t="e">
        <f>Tabella4[[#This Row],[HC_ID]]&amp;": - "&amp;Tabella4[[#This Row],[Detail]]&amp;" con selettore: "&amp;Tabella4[[#This Row],[Rejected Element]]</f>
        <v>#N/A</v>
      </c>
      <c r="AK106" s="13" t="e">
        <f>Tabella4[[#This Row],[HC_ID]]&amp;": "&amp;Tabella4[[#This Row],[Share URL]]</f>
        <v>#N/A</v>
      </c>
      <c r="AL106" s="13" t="e">
        <f>Tabella4[[#This Row],[HC_ID]]&amp;": "&amp;Tabella4[[#This Row],[Soluzione note aggiuntive]]</f>
        <v>#N/A</v>
      </c>
      <c r="AM106" s="13"/>
    </row>
    <row r="107" spans="1:39" ht="15" hidden="1" x14ac:dyDescent="0.3">
      <c r="A107" s="41" t="str">
        <f>Tabella4[[#This Row],[UNI CEI EN 301549]]&amp;Tabella4[[#This Row],[Servizio]]</f>
        <v>11.1.4.3.1S004 Spedisci (IndaBox Spedizione Pacchi)</v>
      </c>
      <c r="B107" s="42" t="str">
        <f>Tabella4[[#This Row],[IssueID]]&amp;Tabella4[[#This Row],[Servizio]]</f>
        <v>S004 Spedisci (IndaBox Spedizione Pacchi)</v>
      </c>
      <c r="C107" s="41" t="s">
        <v>503</v>
      </c>
      <c r="D107" s="41" t="str">
        <f>"(#"&amp;Tabella4[[#This Row],['#ID]]&amp;")"</f>
        <v>(#AAD106)</v>
      </c>
      <c r="E107" s="13" t="s">
        <v>50</v>
      </c>
      <c r="F107" s="13" t="s">
        <v>10</v>
      </c>
      <c r="G107" s="43" t="s">
        <v>195</v>
      </c>
      <c r="H107" s="13" t="s">
        <v>3282</v>
      </c>
      <c r="I107" s="13" t="s">
        <v>63</v>
      </c>
      <c r="J107" s="13" t="s">
        <v>1735</v>
      </c>
      <c r="K107" t="s">
        <v>53</v>
      </c>
      <c r="L107" s="13"/>
      <c r="M107" t="s">
        <v>1158</v>
      </c>
      <c r="N107" s="13" t="s">
        <v>1692</v>
      </c>
      <c r="O107" t="s">
        <v>1589</v>
      </c>
      <c r="P107" s="13" t="s">
        <v>1632</v>
      </c>
      <c r="Q107" s="13" t="s">
        <v>1670</v>
      </c>
      <c r="R107" s="13"/>
      <c r="S107" s="13" t="s">
        <v>1738</v>
      </c>
      <c r="T107" s="13" t="s">
        <v>1740</v>
      </c>
      <c r="U107" s="13">
        <f>COUNTIFS(Tabella4[Rejected Element],Tabella4[[#This Row],[Rejected Element]])</f>
        <v>3</v>
      </c>
      <c r="V107" s="13" t="s">
        <v>1722</v>
      </c>
      <c r="W107" s="13"/>
      <c r="X107" s="13" t="str">
        <f>Tabella4[[#This Row],[User Impact]]</f>
        <v>2 - Serious</v>
      </c>
      <c r="Y107" s="13" t="str">
        <f>_xlfn.CONCAT("APP INDABOX ANDROID - ",Tabella4[[#This Row],[UNI CEI EN 301549]]," ",_xlfn.XLOOKUP(Tabella4[[#This Row],[Criterio]],Tabella5[ID],Tabella5[Criterio di successo],"")," - ",Tabella4[[#This Row],[Servizio]])</f>
        <v>APP INDABOX ANDROID - 11.1.4.3.1 Contrasto (minimo) - S004 Spedisci (IndaBox Spedizione Pacchi)</v>
      </c>
      <c r="Z1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(#AAD106)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[594,1083][723,1132]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07" s="13"/>
      <c r="AB107" s="13"/>
      <c r="AC107" s="13"/>
      <c r="AD107" s="13"/>
      <c r="AE107" s="13" t="e">
        <f>_xlfn.XLOOKUP(Tabella4[[#This Row],[ID Silk]],outTable[ID Silk],outTable[Numero ticket  ],,0,1)</f>
        <v>#N/A</v>
      </c>
      <c r="AF107" s="13"/>
      <c r="AG107" s="13"/>
      <c r="AH107" s="13" t="e">
        <f>Tabella4[[#This Row],[Caricato su Silk]]&amp;Tabella4[[#This Row],[HC_01]]</f>
        <v>#N/A</v>
      </c>
      <c r="AI107" s="13" t="e">
        <f>Tabella4[[#This Row],[HC_ID]]&amp;": "&amp;Tabella4[[#This Row],[Descrizione]]</f>
        <v>#N/A</v>
      </c>
      <c r="AJ107" s="13" t="e">
        <f>Tabella4[[#This Row],[HC_ID]]&amp;": - "&amp;Tabella4[[#This Row],[Detail]]&amp;" con selettore: "&amp;Tabella4[[#This Row],[Rejected Element]]</f>
        <v>#N/A</v>
      </c>
      <c r="AK107" s="13" t="e">
        <f>Tabella4[[#This Row],[HC_ID]]&amp;": "&amp;Tabella4[[#This Row],[Share URL]]</f>
        <v>#N/A</v>
      </c>
      <c r="AL107" s="13" t="e">
        <f>Tabella4[[#This Row],[HC_ID]]&amp;": "&amp;Tabella4[[#This Row],[Soluzione note aggiuntive]]</f>
        <v>#N/A</v>
      </c>
      <c r="AM107" s="13"/>
    </row>
    <row r="108" spans="1:39" ht="15" hidden="1" x14ac:dyDescent="0.3">
      <c r="A108" s="41" t="str">
        <f>Tabella4[[#This Row],[UNI CEI EN 301549]]&amp;Tabella4[[#This Row],[Servizio]]</f>
        <v>11.1.4.3.1S004 Spedisci (IndaBox Spedizione Pacchi)</v>
      </c>
      <c r="B108" s="42" t="str">
        <f>Tabella4[[#This Row],[IssueID]]&amp;Tabella4[[#This Row],[Servizio]]</f>
        <v>S004 Spedisci (IndaBox Spedizione Pacchi)</v>
      </c>
      <c r="C108" s="41" t="s">
        <v>504</v>
      </c>
      <c r="D108" s="41" t="str">
        <f>"(#"&amp;Tabella4[[#This Row],['#ID]]&amp;")"</f>
        <v>(#AAD107)</v>
      </c>
      <c r="E108" s="13" t="s">
        <v>50</v>
      </c>
      <c r="F108" s="13" t="s">
        <v>10</v>
      </c>
      <c r="G108" s="43" t="s">
        <v>195</v>
      </c>
      <c r="H108" s="13" t="s">
        <v>3282</v>
      </c>
      <c r="I108" s="13" t="s">
        <v>63</v>
      </c>
      <c r="J108" s="13" t="s">
        <v>1735</v>
      </c>
      <c r="K108" t="s">
        <v>53</v>
      </c>
      <c r="L108" s="13"/>
      <c r="M108" t="s">
        <v>1159</v>
      </c>
      <c r="N108" s="13" t="s">
        <v>1692</v>
      </c>
      <c r="O108" t="s">
        <v>1589</v>
      </c>
      <c r="P108" s="13" t="s">
        <v>1632</v>
      </c>
      <c r="Q108" s="13" t="s">
        <v>1670</v>
      </c>
      <c r="R108" s="13"/>
      <c r="S108" s="13" t="s">
        <v>1738</v>
      </c>
      <c r="T108" s="13" t="s">
        <v>1740</v>
      </c>
      <c r="U108" s="13">
        <f>COUNTIFS(Tabella4[Rejected Element],Tabella4[[#This Row],[Rejected Element]])</f>
        <v>2</v>
      </c>
      <c r="V108" s="13" t="s">
        <v>1722</v>
      </c>
      <c r="W108" s="13"/>
      <c r="X108" s="13" t="str">
        <f>Tabella4[[#This Row],[User Impact]]</f>
        <v>2 - Serious</v>
      </c>
      <c r="Y108" s="13" t="str">
        <f>_xlfn.CONCAT("APP INDABOX ANDROID - ",Tabella4[[#This Row],[UNI CEI EN 301549]]," ",_xlfn.XLOOKUP(Tabella4[[#This Row],[Criterio]],Tabella5[ID],Tabella5[Criterio di successo],"")," - ",Tabella4[[#This Row],[Servizio]])</f>
        <v>APP INDABOX ANDROID - 11.1.4.3.1 Contrasto (minimo) - S004 Spedisci (IndaBox Spedizione Pacchi)</v>
      </c>
      <c r="Z1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(#AAD107)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[594,1129][723,1179]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08" s="13"/>
      <c r="AB108" s="13"/>
      <c r="AC108" s="13"/>
      <c r="AD108" s="13"/>
      <c r="AE108" s="13" t="e">
        <f>_xlfn.XLOOKUP(Tabella4[[#This Row],[ID Silk]],outTable[ID Silk],outTable[Numero ticket  ],,0,1)</f>
        <v>#N/A</v>
      </c>
      <c r="AF108" s="13"/>
      <c r="AG108" s="13"/>
      <c r="AH108" s="13" t="e">
        <f>Tabella4[[#This Row],[Caricato su Silk]]&amp;Tabella4[[#This Row],[HC_01]]</f>
        <v>#N/A</v>
      </c>
      <c r="AI108" s="13" t="e">
        <f>Tabella4[[#This Row],[HC_ID]]&amp;": "&amp;Tabella4[[#This Row],[Descrizione]]</f>
        <v>#N/A</v>
      </c>
      <c r="AJ108" s="13" t="e">
        <f>Tabella4[[#This Row],[HC_ID]]&amp;": - "&amp;Tabella4[[#This Row],[Detail]]&amp;" con selettore: "&amp;Tabella4[[#This Row],[Rejected Element]]</f>
        <v>#N/A</v>
      </c>
      <c r="AK108" s="13" t="e">
        <f>Tabella4[[#This Row],[HC_ID]]&amp;": "&amp;Tabella4[[#This Row],[Share URL]]</f>
        <v>#N/A</v>
      </c>
      <c r="AL108" s="13" t="e">
        <f>Tabella4[[#This Row],[HC_ID]]&amp;": "&amp;Tabella4[[#This Row],[Soluzione note aggiuntive]]</f>
        <v>#N/A</v>
      </c>
      <c r="AM108" s="13"/>
    </row>
    <row r="109" spans="1:39" ht="15" hidden="1" x14ac:dyDescent="0.3">
      <c r="A109" s="41" t="str">
        <f>Tabella4[[#This Row],[UNI CEI EN 301549]]&amp;Tabella4[[#This Row],[Servizio]]</f>
        <v>11.1.4.3.1S004 Spedisci (IndaBox Spedizione Pacchi)</v>
      </c>
      <c r="B109" s="42" t="str">
        <f>Tabella4[[#This Row],[IssueID]]&amp;Tabella4[[#This Row],[Servizio]]</f>
        <v>S004 Spedisci (IndaBox Spedizione Pacchi)</v>
      </c>
      <c r="C109" s="41" t="s">
        <v>505</v>
      </c>
      <c r="D109" s="41" t="str">
        <f>"(#"&amp;Tabella4[[#This Row],['#ID]]&amp;")"</f>
        <v>(#AAD108)</v>
      </c>
      <c r="E109" s="13" t="s">
        <v>50</v>
      </c>
      <c r="F109" s="13" t="s">
        <v>10</v>
      </c>
      <c r="G109" s="43" t="s">
        <v>195</v>
      </c>
      <c r="H109" s="13" t="s">
        <v>3282</v>
      </c>
      <c r="I109" s="13" t="s">
        <v>63</v>
      </c>
      <c r="J109" s="13" t="s">
        <v>1735</v>
      </c>
      <c r="K109" t="s">
        <v>53</v>
      </c>
      <c r="L109" s="13"/>
      <c r="M109" t="s">
        <v>1160</v>
      </c>
      <c r="N109" s="13" t="s">
        <v>1692</v>
      </c>
      <c r="O109" t="s">
        <v>1589</v>
      </c>
      <c r="P109" s="13" t="s">
        <v>1632</v>
      </c>
      <c r="Q109" s="13" t="s">
        <v>1670</v>
      </c>
      <c r="R109" s="13"/>
      <c r="S109" s="13" t="s">
        <v>1738</v>
      </c>
      <c r="T109" s="13" t="s">
        <v>1740</v>
      </c>
      <c r="U109" s="13">
        <f>COUNTIFS(Tabella4[Rejected Element],Tabella4[[#This Row],[Rejected Element]])</f>
        <v>2</v>
      </c>
      <c r="V109" s="13" t="s">
        <v>1722</v>
      </c>
      <c r="W109" s="13"/>
      <c r="X109" s="13" t="str">
        <f>Tabella4[[#This Row],[User Impact]]</f>
        <v>2 - Serious</v>
      </c>
      <c r="Y109" s="13" t="str">
        <f>_xlfn.CONCAT("APP INDABOX ANDROID - ",Tabella4[[#This Row],[UNI CEI EN 301549]]," ",_xlfn.XLOOKUP(Tabella4[[#This Row],[Criterio]],Tabella5[ID],Tabella5[Criterio di successo],"")," - ",Tabella4[[#This Row],[Servizio]])</f>
        <v>APP INDABOX ANDROID - 11.1.4.3.1 Contrasto (minimo) - S004 Spedisci (IndaBox Spedizione Pacchi)</v>
      </c>
      <c r="Z1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(#AAD108)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[594,1176][723,1226]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09" s="13"/>
      <c r="AB109" s="13"/>
      <c r="AC109" s="13"/>
      <c r="AD109" s="13"/>
      <c r="AE109" s="13" t="e">
        <f>_xlfn.XLOOKUP(Tabella4[[#This Row],[ID Silk]],outTable[ID Silk],outTable[Numero ticket  ],,0,1)</f>
        <v>#N/A</v>
      </c>
      <c r="AF109" s="13"/>
      <c r="AG109" s="13"/>
      <c r="AH109" s="13" t="e">
        <f>Tabella4[[#This Row],[Caricato su Silk]]&amp;Tabella4[[#This Row],[HC_01]]</f>
        <v>#N/A</v>
      </c>
      <c r="AI109" s="13" t="e">
        <f>Tabella4[[#This Row],[HC_ID]]&amp;": "&amp;Tabella4[[#This Row],[Descrizione]]</f>
        <v>#N/A</v>
      </c>
      <c r="AJ109" s="13" t="e">
        <f>Tabella4[[#This Row],[HC_ID]]&amp;": - "&amp;Tabella4[[#This Row],[Detail]]&amp;" con selettore: "&amp;Tabella4[[#This Row],[Rejected Element]]</f>
        <v>#N/A</v>
      </c>
      <c r="AK109" s="13" t="e">
        <f>Tabella4[[#This Row],[HC_ID]]&amp;": "&amp;Tabella4[[#This Row],[Share URL]]</f>
        <v>#N/A</v>
      </c>
      <c r="AL109" s="13" t="e">
        <f>Tabella4[[#This Row],[HC_ID]]&amp;": "&amp;Tabella4[[#This Row],[Soluzione note aggiuntive]]</f>
        <v>#N/A</v>
      </c>
      <c r="AM109" s="13"/>
    </row>
    <row r="110" spans="1:39" ht="15" hidden="1" x14ac:dyDescent="0.3">
      <c r="A110" s="41" t="str">
        <f>Tabella4[[#This Row],[UNI CEI EN 301549]]&amp;Tabella4[[#This Row],[Servizio]]</f>
        <v>11.1.4.3.1S004 Spedisci (IndaBox Spedizione Pacchi)</v>
      </c>
      <c r="B110" s="42" t="str">
        <f>Tabella4[[#This Row],[IssueID]]&amp;Tabella4[[#This Row],[Servizio]]</f>
        <v>S004 Spedisci (IndaBox Spedizione Pacchi)</v>
      </c>
      <c r="C110" s="41" t="s">
        <v>506</v>
      </c>
      <c r="D110" s="41" t="str">
        <f>"(#"&amp;Tabella4[[#This Row],['#ID]]&amp;")"</f>
        <v>(#AAD109)</v>
      </c>
      <c r="E110" s="13" t="s">
        <v>50</v>
      </c>
      <c r="F110" s="13" t="s">
        <v>10</v>
      </c>
      <c r="G110" s="43" t="s">
        <v>195</v>
      </c>
      <c r="H110" s="13" t="s">
        <v>3282</v>
      </c>
      <c r="I110" s="13" t="s">
        <v>63</v>
      </c>
      <c r="J110" s="13" t="s">
        <v>1735</v>
      </c>
      <c r="K110" t="s">
        <v>53</v>
      </c>
      <c r="L110" s="13"/>
      <c r="M110" t="s">
        <v>1161</v>
      </c>
      <c r="N110" s="13" t="s">
        <v>1692</v>
      </c>
      <c r="O110" t="s">
        <v>1589</v>
      </c>
      <c r="P110" s="13" t="s">
        <v>1632</v>
      </c>
      <c r="Q110" s="13" t="s">
        <v>1670</v>
      </c>
      <c r="R110" s="13"/>
      <c r="S110" s="13" t="s">
        <v>1738</v>
      </c>
      <c r="T110" s="13" t="s">
        <v>1740</v>
      </c>
      <c r="U110" s="13">
        <f>COUNTIFS(Tabella4[Rejected Element],Tabella4[[#This Row],[Rejected Element]])</f>
        <v>2</v>
      </c>
      <c r="V110" s="13" t="s">
        <v>1722</v>
      </c>
      <c r="W110" s="13"/>
      <c r="X110" s="13" t="str">
        <f>Tabella4[[#This Row],[User Impact]]</f>
        <v>2 - Serious</v>
      </c>
      <c r="Y110" s="13" t="str">
        <f>_xlfn.CONCAT("APP INDABOX ANDROID - ",Tabella4[[#This Row],[UNI CEI EN 301549]]," ",_xlfn.XLOOKUP(Tabella4[[#This Row],[Criterio]],Tabella5[ID],Tabella5[Criterio di successo],"")," - ",Tabella4[[#This Row],[Servizio]])</f>
        <v>APP INDABOX ANDROID - 11.1.4.3.1 Contrasto (minimo) - S004 Spedisci (IndaBox Spedizione Pacchi)</v>
      </c>
      <c r="Z1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(#AAD109)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[594,1223][723,1275]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10" s="13"/>
      <c r="AB110" s="13"/>
      <c r="AC110" s="13"/>
      <c r="AD110" s="13"/>
      <c r="AE110" s="13" t="e">
        <f>_xlfn.XLOOKUP(Tabella4[[#This Row],[ID Silk]],outTable[ID Silk],outTable[Numero ticket  ],,0,1)</f>
        <v>#N/A</v>
      </c>
      <c r="AF110" s="13"/>
      <c r="AG110" s="13"/>
      <c r="AH110" s="13" t="e">
        <f>Tabella4[[#This Row],[Caricato su Silk]]&amp;Tabella4[[#This Row],[HC_01]]</f>
        <v>#N/A</v>
      </c>
      <c r="AI110" s="13" t="e">
        <f>Tabella4[[#This Row],[HC_ID]]&amp;": "&amp;Tabella4[[#This Row],[Descrizione]]</f>
        <v>#N/A</v>
      </c>
      <c r="AJ110" s="13" t="e">
        <f>Tabella4[[#This Row],[HC_ID]]&amp;": - "&amp;Tabella4[[#This Row],[Detail]]&amp;" con selettore: "&amp;Tabella4[[#This Row],[Rejected Element]]</f>
        <v>#N/A</v>
      </c>
      <c r="AK110" s="13" t="e">
        <f>Tabella4[[#This Row],[HC_ID]]&amp;": "&amp;Tabella4[[#This Row],[Share URL]]</f>
        <v>#N/A</v>
      </c>
      <c r="AL110" s="13" t="e">
        <f>Tabella4[[#This Row],[HC_ID]]&amp;": "&amp;Tabella4[[#This Row],[Soluzione note aggiuntive]]</f>
        <v>#N/A</v>
      </c>
      <c r="AM110" s="13"/>
    </row>
    <row r="111" spans="1:39" ht="15" hidden="1" x14ac:dyDescent="0.3">
      <c r="A111" s="41" t="str">
        <f>Tabella4[[#This Row],[UNI CEI EN 301549]]&amp;Tabella4[[#This Row],[Servizio]]</f>
        <v>11.1.4.3.1S004 Spedisci (IndaBox Spedizione Pacchi)</v>
      </c>
      <c r="B111" s="42" t="str">
        <f>Tabella4[[#This Row],[IssueID]]&amp;Tabella4[[#This Row],[Servizio]]</f>
        <v>S004 Spedisci (IndaBox Spedizione Pacchi)</v>
      </c>
      <c r="C111" s="41" t="s">
        <v>507</v>
      </c>
      <c r="D111" s="41" t="str">
        <f>"(#"&amp;Tabella4[[#This Row],['#ID]]&amp;")"</f>
        <v>(#AAD110)</v>
      </c>
      <c r="E111" s="13" t="s">
        <v>50</v>
      </c>
      <c r="F111" s="13" t="s">
        <v>10</v>
      </c>
      <c r="G111" s="43" t="s">
        <v>195</v>
      </c>
      <c r="H111" s="13" t="s">
        <v>3282</v>
      </c>
      <c r="I111" s="13" t="s">
        <v>63</v>
      </c>
      <c r="J111" s="13" t="s">
        <v>1735</v>
      </c>
      <c r="K111" t="s">
        <v>53</v>
      </c>
      <c r="L111" s="13"/>
      <c r="M111" t="s">
        <v>1162</v>
      </c>
      <c r="N111" s="13" t="s">
        <v>1692</v>
      </c>
      <c r="O111" t="s">
        <v>1589</v>
      </c>
      <c r="P111" s="13" t="s">
        <v>1632</v>
      </c>
      <c r="Q111" s="13" t="s">
        <v>1670</v>
      </c>
      <c r="R111" s="13"/>
      <c r="S111" s="13" t="s">
        <v>1738</v>
      </c>
      <c r="T111" s="13" t="s">
        <v>1740</v>
      </c>
      <c r="U111" s="13">
        <f>COUNTIFS(Tabella4[Rejected Element],Tabella4[[#This Row],[Rejected Element]])</f>
        <v>2</v>
      </c>
      <c r="V111" s="13" t="s">
        <v>1722</v>
      </c>
      <c r="W111" s="13"/>
      <c r="X111" s="13" t="str">
        <f>Tabella4[[#This Row],[User Impact]]</f>
        <v>2 - Serious</v>
      </c>
      <c r="Y111" s="13" t="str">
        <f>_xlfn.CONCAT("APP INDABOX ANDROID - ",Tabella4[[#This Row],[UNI CEI EN 301549]]," ",_xlfn.XLOOKUP(Tabella4[[#This Row],[Criterio]],Tabella5[ID],Tabella5[Criterio di successo],"")," - ",Tabella4[[#This Row],[Servizio]])</f>
        <v>APP INDABOX ANDROID - 11.1.4.3.1 Contrasto (minimo) - S004 Spedisci (IndaBox Spedizione Pacchi)</v>
      </c>
      <c r="Z1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(#AAD110)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[594,1283][723,1336]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11" s="13"/>
      <c r="AB111" s="13"/>
      <c r="AC111" s="13"/>
      <c r="AD111" s="13"/>
      <c r="AE111" s="13" t="e">
        <f>_xlfn.XLOOKUP(Tabella4[[#This Row],[ID Silk]],outTable[ID Silk],outTable[Numero ticket  ],,0,1)</f>
        <v>#N/A</v>
      </c>
      <c r="AF111" s="13"/>
      <c r="AG111" s="13"/>
      <c r="AH111" s="13" t="e">
        <f>Tabella4[[#This Row],[Caricato su Silk]]&amp;Tabella4[[#This Row],[HC_01]]</f>
        <v>#N/A</v>
      </c>
      <c r="AI111" s="13" t="e">
        <f>Tabella4[[#This Row],[HC_ID]]&amp;": "&amp;Tabella4[[#This Row],[Descrizione]]</f>
        <v>#N/A</v>
      </c>
      <c r="AJ111" s="13" t="e">
        <f>Tabella4[[#This Row],[HC_ID]]&amp;": - "&amp;Tabella4[[#This Row],[Detail]]&amp;" con selettore: "&amp;Tabella4[[#This Row],[Rejected Element]]</f>
        <v>#N/A</v>
      </c>
      <c r="AK111" s="13" t="e">
        <f>Tabella4[[#This Row],[HC_ID]]&amp;": "&amp;Tabella4[[#This Row],[Share URL]]</f>
        <v>#N/A</v>
      </c>
      <c r="AL111" s="13" t="e">
        <f>Tabella4[[#This Row],[HC_ID]]&amp;": "&amp;Tabella4[[#This Row],[Soluzione note aggiuntive]]</f>
        <v>#N/A</v>
      </c>
      <c r="AM111" s="13"/>
    </row>
    <row r="112" spans="1:39" ht="15" hidden="1" x14ac:dyDescent="0.3">
      <c r="A112" s="41" t="str">
        <f>Tabella4[[#This Row],[UNI CEI EN 301549]]&amp;Tabella4[[#This Row],[Servizio]]</f>
        <v>11.1.4.3.1S004 Spedisci (IndaBox Spedizione Pacchi)</v>
      </c>
      <c r="B112" s="42" t="str">
        <f>Tabella4[[#This Row],[IssueID]]&amp;Tabella4[[#This Row],[Servizio]]</f>
        <v>S004 Spedisci (IndaBox Spedizione Pacchi)</v>
      </c>
      <c r="C112" s="41" t="s">
        <v>508</v>
      </c>
      <c r="D112" s="41" t="str">
        <f>"(#"&amp;Tabella4[[#This Row],['#ID]]&amp;")"</f>
        <v>(#AAD111)</v>
      </c>
      <c r="E112" s="13" t="s">
        <v>50</v>
      </c>
      <c r="F112" s="13" t="s">
        <v>10</v>
      </c>
      <c r="G112" s="43" t="s">
        <v>195</v>
      </c>
      <c r="H112" s="13" t="s">
        <v>3282</v>
      </c>
      <c r="I112" s="13" t="s">
        <v>63</v>
      </c>
      <c r="J112" s="13" t="s">
        <v>1735</v>
      </c>
      <c r="K112" t="s">
        <v>53</v>
      </c>
      <c r="L112" s="13"/>
      <c r="M112" t="s">
        <v>1163</v>
      </c>
      <c r="N112" s="13" t="s">
        <v>1692</v>
      </c>
      <c r="O112" t="s">
        <v>1589</v>
      </c>
      <c r="P112" s="13" t="s">
        <v>1632</v>
      </c>
      <c r="Q112" s="13" t="s">
        <v>1670</v>
      </c>
      <c r="R112" s="13"/>
      <c r="S112" s="13" t="s">
        <v>1738</v>
      </c>
      <c r="T112" s="13" t="s">
        <v>1740</v>
      </c>
      <c r="U112" s="13">
        <f>COUNTIFS(Tabella4[Rejected Element],Tabella4[[#This Row],[Rejected Element]])</f>
        <v>3</v>
      </c>
      <c r="V112" s="13" t="s">
        <v>1722</v>
      </c>
      <c r="W112" s="13"/>
      <c r="X112" s="13" t="str">
        <f>Tabella4[[#This Row],[User Impact]]</f>
        <v>2 - Serious</v>
      </c>
      <c r="Y112" s="13" t="str">
        <f>_xlfn.CONCAT("APP INDABOX ANDROID - ",Tabella4[[#This Row],[UNI CEI EN 301549]]," ",_xlfn.XLOOKUP(Tabella4[[#This Row],[Criterio]],Tabella5[ID],Tabella5[Criterio di successo],"")," - ",Tabella4[[#This Row],[Servizio]])</f>
        <v>APP INDABOX ANDROID - 11.1.4.3.1 Contrasto (minimo) - S004 Spedisci (IndaBox Spedizione Pacchi)</v>
      </c>
      <c r="Z1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(#AAD111)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[737,981][866,1033]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12" s="13"/>
      <c r="AB112" s="13"/>
      <c r="AC112" s="13"/>
      <c r="AD112" s="13"/>
      <c r="AE112" s="13" t="e">
        <f>_xlfn.XLOOKUP(Tabella4[[#This Row],[ID Silk]],outTable[ID Silk],outTable[Numero ticket  ],,0,1)</f>
        <v>#N/A</v>
      </c>
      <c r="AF112" s="13"/>
      <c r="AG112" s="13"/>
      <c r="AH112" s="13" t="e">
        <f>Tabella4[[#This Row],[Caricato su Silk]]&amp;Tabella4[[#This Row],[HC_01]]</f>
        <v>#N/A</v>
      </c>
      <c r="AI112" s="13" t="e">
        <f>Tabella4[[#This Row],[HC_ID]]&amp;": "&amp;Tabella4[[#This Row],[Descrizione]]</f>
        <v>#N/A</v>
      </c>
      <c r="AJ112" s="13" t="e">
        <f>Tabella4[[#This Row],[HC_ID]]&amp;": - "&amp;Tabella4[[#This Row],[Detail]]&amp;" con selettore: "&amp;Tabella4[[#This Row],[Rejected Element]]</f>
        <v>#N/A</v>
      </c>
      <c r="AK112" s="13" t="e">
        <f>Tabella4[[#This Row],[HC_ID]]&amp;": "&amp;Tabella4[[#This Row],[Share URL]]</f>
        <v>#N/A</v>
      </c>
      <c r="AL112" s="13" t="e">
        <f>Tabella4[[#This Row],[HC_ID]]&amp;": "&amp;Tabella4[[#This Row],[Soluzione note aggiuntive]]</f>
        <v>#N/A</v>
      </c>
      <c r="AM112" s="13"/>
    </row>
    <row r="113" spans="1:39" ht="15" hidden="1" x14ac:dyDescent="0.3">
      <c r="A113" s="41" t="str">
        <f>Tabella4[[#This Row],[UNI CEI EN 301549]]&amp;Tabella4[[#This Row],[Servizio]]</f>
        <v>11.1.4.3.1S004 Spedisci (IndaBox Spedizione Pacchi)</v>
      </c>
      <c r="B113" s="42" t="str">
        <f>Tabella4[[#This Row],[IssueID]]&amp;Tabella4[[#This Row],[Servizio]]</f>
        <v>S004 Spedisci (IndaBox Spedizione Pacchi)</v>
      </c>
      <c r="C113" s="41" t="s">
        <v>509</v>
      </c>
      <c r="D113" s="41" t="str">
        <f>"(#"&amp;Tabella4[[#This Row],['#ID]]&amp;")"</f>
        <v>(#AAD112)</v>
      </c>
      <c r="E113" s="13" t="s">
        <v>50</v>
      </c>
      <c r="F113" s="13" t="s">
        <v>10</v>
      </c>
      <c r="G113" s="43" t="s">
        <v>195</v>
      </c>
      <c r="H113" s="13" t="s">
        <v>3282</v>
      </c>
      <c r="I113" s="13" t="s">
        <v>63</v>
      </c>
      <c r="J113" s="13" t="s">
        <v>1735</v>
      </c>
      <c r="K113" t="s">
        <v>53</v>
      </c>
      <c r="L113" s="13"/>
      <c r="M113" t="s">
        <v>1164</v>
      </c>
      <c r="N113" s="13" t="s">
        <v>1692</v>
      </c>
      <c r="O113" t="s">
        <v>1589</v>
      </c>
      <c r="P113" s="13" t="s">
        <v>1632</v>
      </c>
      <c r="Q113" s="13" t="s">
        <v>1670</v>
      </c>
      <c r="R113" s="13"/>
      <c r="S113" s="13" t="s">
        <v>1738</v>
      </c>
      <c r="T113" s="13" t="s">
        <v>1740</v>
      </c>
      <c r="U113" s="13">
        <f>COUNTIFS(Tabella4[Rejected Element],Tabella4[[#This Row],[Rejected Element]])</f>
        <v>3</v>
      </c>
      <c r="V113" s="13" t="s">
        <v>1722</v>
      </c>
      <c r="W113" s="13"/>
      <c r="X113" s="13" t="str">
        <f>Tabella4[[#This Row],[User Impact]]</f>
        <v>2 - Serious</v>
      </c>
      <c r="Y113" s="13" t="str">
        <f>_xlfn.CONCAT("APP INDABOX ANDROID - ",Tabella4[[#This Row],[UNI CEI EN 301549]]," ",_xlfn.XLOOKUP(Tabella4[[#This Row],[Criterio]],Tabella5[ID],Tabella5[Criterio di successo],"")," - ",Tabella4[[#This Row],[Servizio]])</f>
        <v>APP INDABOX ANDROID - 11.1.4.3.1 Contrasto (minimo) - S004 Spedisci (IndaBox Spedizione Pacchi)</v>
      </c>
      <c r="Z1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(#AAD112)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[737,1036][866,1088]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13" s="13"/>
      <c r="AB113" s="13"/>
      <c r="AC113" s="13"/>
      <c r="AD113" s="13"/>
      <c r="AE113" s="13" t="e">
        <f>_xlfn.XLOOKUP(Tabella4[[#This Row],[ID Silk]],outTable[ID Silk],outTable[Numero ticket  ],,0,1)</f>
        <v>#N/A</v>
      </c>
      <c r="AF113" s="13"/>
      <c r="AG113" s="13"/>
      <c r="AH113" s="13" t="e">
        <f>Tabella4[[#This Row],[Caricato su Silk]]&amp;Tabella4[[#This Row],[HC_01]]</f>
        <v>#N/A</v>
      </c>
      <c r="AI113" s="13" t="e">
        <f>Tabella4[[#This Row],[HC_ID]]&amp;": "&amp;Tabella4[[#This Row],[Descrizione]]</f>
        <v>#N/A</v>
      </c>
      <c r="AJ113" s="13" t="e">
        <f>Tabella4[[#This Row],[HC_ID]]&amp;": - "&amp;Tabella4[[#This Row],[Detail]]&amp;" con selettore: "&amp;Tabella4[[#This Row],[Rejected Element]]</f>
        <v>#N/A</v>
      </c>
      <c r="AK113" s="13" t="e">
        <f>Tabella4[[#This Row],[HC_ID]]&amp;": "&amp;Tabella4[[#This Row],[Share URL]]</f>
        <v>#N/A</v>
      </c>
      <c r="AL113" s="13" t="e">
        <f>Tabella4[[#This Row],[HC_ID]]&amp;": "&amp;Tabella4[[#This Row],[Soluzione note aggiuntive]]</f>
        <v>#N/A</v>
      </c>
      <c r="AM113" s="13"/>
    </row>
    <row r="114" spans="1:39" ht="15" hidden="1" x14ac:dyDescent="0.3">
      <c r="A114" s="41" t="str">
        <f>Tabella4[[#This Row],[UNI CEI EN 301549]]&amp;Tabella4[[#This Row],[Servizio]]</f>
        <v>11.1.4.3.1S004 Spedisci (IndaBox Spedizione Pacchi)</v>
      </c>
      <c r="B114" s="42" t="str">
        <f>Tabella4[[#This Row],[IssueID]]&amp;Tabella4[[#This Row],[Servizio]]</f>
        <v>S004 Spedisci (IndaBox Spedizione Pacchi)</v>
      </c>
      <c r="C114" s="41" t="s">
        <v>510</v>
      </c>
      <c r="D114" s="41" t="str">
        <f>"(#"&amp;Tabella4[[#This Row],['#ID]]&amp;")"</f>
        <v>(#AAD113)</v>
      </c>
      <c r="E114" s="13" t="s">
        <v>50</v>
      </c>
      <c r="F114" s="13" t="s">
        <v>10</v>
      </c>
      <c r="G114" s="43" t="s">
        <v>195</v>
      </c>
      <c r="H114" s="13" t="s">
        <v>3282</v>
      </c>
      <c r="I114" s="13" t="s">
        <v>63</v>
      </c>
      <c r="J114" s="13" t="s">
        <v>1735</v>
      </c>
      <c r="K114" t="s">
        <v>53</v>
      </c>
      <c r="L114" s="13"/>
      <c r="M114" t="s">
        <v>1165</v>
      </c>
      <c r="N114" s="13" t="s">
        <v>1692</v>
      </c>
      <c r="O114" t="s">
        <v>1589</v>
      </c>
      <c r="P114" s="13" t="s">
        <v>1632</v>
      </c>
      <c r="Q114" s="13" t="s">
        <v>1670</v>
      </c>
      <c r="R114" s="13"/>
      <c r="S114" s="13" t="s">
        <v>1738</v>
      </c>
      <c r="T114" s="13" t="s">
        <v>1740</v>
      </c>
      <c r="U114" s="13">
        <f>COUNTIFS(Tabella4[Rejected Element],Tabella4[[#This Row],[Rejected Element]])</f>
        <v>3</v>
      </c>
      <c r="V114" s="13" t="s">
        <v>1722</v>
      </c>
      <c r="W114" s="13"/>
      <c r="X114" s="13" t="str">
        <f>Tabella4[[#This Row],[User Impact]]</f>
        <v>2 - Serious</v>
      </c>
      <c r="Y114" s="13" t="str">
        <f>_xlfn.CONCAT("APP INDABOX ANDROID - ",Tabella4[[#This Row],[UNI CEI EN 301549]]," ",_xlfn.XLOOKUP(Tabella4[[#This Row],[Criterio]],Tabella5[ID],Tabella5[Criterio di successo],"")," - ",Tabella4[[#This Row],[Servizio]])</f>
        <v>APP INDABOX ANDROID - 11.1.4.3.1 Contrasto (minimo) - S004 Spedisci (IndaBox Spedizione Pacchi)</v>
      </c>
      <c r="Z1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(#AAD113)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[737,1083][866,1132]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14" s="13"/>
      <c r="AB114" s="13"/>
      <c r="AC114" s="13"/>
      <c r="AD114" s="13"/>
      <c r="AE114" s="13" t="e">
        <f>_xlfn.XLOOKUP(Tabella4[[#This Row],[ID Silk]],outTable[ID Silk],outTable[Numero ticket  ],,0,1)</f>
        <v>#N/A</v>
      </c>
      <c r="AF114" s="13"/>
      <c r="AG114" s="13"/>
      <c r="AH114" s="13" t="e">
        <f>Tabella4[[#This Row],[Caricato su Silk]]&amp;Tabella4[[#This Row],[HC_01]]</f>
        <v>#N/A</v>
      </c>
      <c r="AI114" s="13" t="e">
        <f>Tabella4[[#This Row],[HC_ID]]&amp;": "&amp;Tabella4[[#This Row],[Descrizione]]</f>
        <v>#N/A</v>
      </c>
      <c r="AJ114" s="13" t="e">
        <f>Tabella4[[#This Row],[HC_ID]]&amp;": - "&amp;Tabella4[[#This Row],[Detail]]&amp;" con selettore: "&amp;Tabella4[[#This Row],[Rejected Element]]</f>
        <v>#N/A</v>
      </c>
      <c r="AK114" s="13" t="e">
        <f>Tabella4[[#This Row],[HC_ID]]&amp;": "&amp;Tabella4[[#This Row],[Share URL]]</f>
        <v>#N/A</v>
      </c>
      <c r="AL114" s="13" t="e">
        <f>Tabella4[[#This Row],[HC_ID]]&amp;": "&amp;Tabella4[[#This Row],[Soluzione note aggiuntive]]</f>
        <v>#N/A</v>
      </c>
      <c r="AM114" s="13"/>
    </row>
    <row r="115" spans="1:39" ht="15" hidden="1" x14ac:dyDescent="0.3">
      <c r="A115" s="41" t="str">
        <f>Tabella4[[#This Row],[UNI CEI EN 301549]]&amp;Tabella4[[#This Row],[Servizio]]</f>
        <v>11.1.4.3.1S004 Spedisci (IndaBox Spedizione Pacchi)</v>
      </c>
      <c r="B115" s="42" t="str">
        <f>Tabella4[[#This Row],[IssueID]]&amp;Tabella4[[#This Row],[Servizio]]</f>
        <v>S004 Spedisci (IndaBox Spedizione Pacchi)</v>
      </c>
      <c r="C115" s="41" t="s">
        <v>511</v>
      </c>
      <c r="D115" s="41" t="str">
        <f>"(#"&amp;Tabella4[[#This Row],['#ID]]&amp;")"</f>
        <v>(#AAD114)</v>
      </c>
      <c r="E115" s="13" t="s">
        <v>50</v>
      </c>
      <c r="F115" s="13" t="s">
        <v>10</v>
      </c>
      <c r="G115" s="43" t="s">
        <v>195</v>
      </c>
      <c r="H115" s="13" t="s">
        <v>3282</v>
      </c>
      <c r="I115" s="13" t="s">
        <v>63</v>
      </c>
      <c r="J115" s="13" t="s">
        <v>1735</v>
      </c>
      <c r="K115" t="s">
        <v>53</v>
      </c>
      <c r="L115" s="13"/>
      <c r="M115" t="s">
        <v>1166</v>
      </c>
      <c r="N115" s="13" t="s">
        <v>1692</v>
      </c>
      <c r="O115" t="s">
        <v>1589</v>
      </c>
      <c r="P115" s="13" t="s">
        <v>1632</v>
      </c>
      <c r="Q115" s="13" t="s">
        <v>1670</v>
      </c>
      <c r="R115" s="13"/>
      <c r="S115" s="13" t="s">
        <v>1738</v>
      </c>
      <c r="T115" s="13" t="s">
        <v>1740</v>
      </c>
      <c r="U115" s="13">
        <f>COUNTIFS(Tabella4[Rejected Element],Tabella4[[#This Row],[Rejected Element]])</f>
        <v>3</v>
      </c>
      <c r="V115" s="13" t="s">
        <v>1722</v>
      </c>
      <c r="W115" s="13"/>
      <c r="X115" s="13" t="str">
        <f>Tabella4[[#This Row],[User Impact]]</f>
        <v>2 - Serious</v>
      </c>
      <c r="Y115" s="13" t="str">
        <f>_xlfn.CONCAT("APP INDABOX ANDROID - ",Tabella4[[#This Row],[UNI CEI EN 301549]]," ",_xlfn.XLOOKUP(Tabella4[[#This Row],[Criterio]],Tabella5[ID],Tabella5[Criterio di successo],"")," - ",Tabella4[[#This Row],[Servizio]])</f>
        <v>APP INDABOX ANDROID - 11.1.4.3.1 Contrasto (minimo) - S004 Spedisci (IndaBox Spedizione Pacchi)</v>
      </c>
      <c r="Z1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(#AAD114)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[882,981][1009,1033]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15" s="13"/>
      <c r="AB115" s="13"/>
      <c r="AC115" s="13"/>
      <c r="AD115" s="13"/>
      <c r="AE115" s="13" t="e">
        <f>_xlfn.XLOOKUP(Tabella4[[#This Row],[ID Silk]],outTable[ID Silk],outTable[Numero ticket  ],,0,1)</f>
        <v>#N/A</v>
      </c>
      <c r="AF115" s="13"/>
      <c r="AG115" s="13"/>
      <c r="AH115" s="13" t="e">
        <f>Tabella4[[#This Row],[Caricato su Silk]]&amp;Tabella4[[#This Row],[HC_01]]</f>
        <v>#N/A</v>
      </c>
      <c r="AI115" s="13" t="e">
        <f>Tabella4[[#This Row],[HC_ID]]&amp;": "&amp;Tabella4[[#This Row],[Descrizione]]</f>
        <v>#N/A</v>
      </c>
      <c r="AJ115" s="13" t="e">
        <f>Tabella4[[#This Row],[HC_ID]]&amp;": - "&amp;Tabella4[[#This Row],[Detail]]&amp;" con selettore: "&amp;Tabella4[[#This Row],[Rejected Element]]</f>
        <v>#N/A</v>
      </c>
      <c r="AK115" s="13" t="e">
        <f>Tabella4[[#This Row],[HC_ID]]&amp;": "&amp;Tabella4[[#This Row],[Share URL]]</f>
        <v>#N/A</v>
      </c>
      <c r="AL115" s="13" t="e">
        <f>Tabella4[[#This Row],[HC_ID]]&amp;": "&amp;Tabella4[[#This Row],[Soluzione note aggiuntive]]</f>
        <v>#N/A</v>
      </c>
      <c r="AM115" s="13"/>
    </row>
    <row r="116" spans="1:39" ht="15" hidden="1" x14ac:dyDescent="0.3">
      <c r="A116" s="41" t="str">
        <f>Tabella4[[#This Row],[UNI CEI EN 301549]]&amp;Tabella4[[#This Row],[Servizio]]</f>
        <v>11.1.4.3.1S004 Spedisci (IndaBox Spedizione Pacchi)</v>
      </c>
      <c r="B116" s="42" t="str">
        <f>Tabella4[[#This Row],[IssueID]]&amp;Tabella4[[#This Row],[Servizio]]</f>
        <v>S004 Spedisci (IndaBox Spedizione Pacchi)</v>
      </c>
      <c r="C116" s="41" t="s">
        <v>512</v>
      </c>
      <c r="D116" s="41" t="str">
        <f>"(#"&amp;Tabella4[[#This Row],['#ID]]&amp;")"</f>
        <v>(#AAD115)</v>
      </c>
      <c r="E116" s="13" t="s">
        <v>50</v>
      </c>
      <c r="F116" s="13" t="s">
        <v>10</v>
      </c>
      <c r="G116" s="43" t="s">
        <v>195</v>
      </c>
      <c r="H116" s="13" t="s">
        <v>3282</v>
      </c>
      <c r="I116" s="13" t="s">
        <v>63</v>
      </c>
      <c r="J116" s="13" t="s">
        <v>1735</v>
      </c>
      <c r="K116" t="s">
        <v>53</v>
      </c>
      <c r="L116" s="13"/>
      <c r="M116" t="s">
        <v>1167</v>
      </c>
      <c r="N116" s="13" t="s">
        <v>1692</v>
      </c>
      <c r="O116" t="s">
        <v>1589</v>
      </c>
      <c r="P116" s="13" t="s">
        <v>1632</v>
      </c>
      <c r="Q116" s="13" t="s">
        <v>1670</v>
      </c>
      <c r="R116" s="13"/>
      <c r="S116" s="13" t="s">
        <v>1738</v>
      </c>
      <c r="T116" s="13" t="s">
        <v>1740</v>
      </c>
      <c r="U116" s="13">
        <f>COUNTIFS(Tabella4[Rejected Element],Tabella4[[#This Row],[Rejected Element]])</f>
        <v>3</v>
      </c>
      <c r="V116" s="13" t="s">
        <v>1722</v>
      </c>
      <c r="W116" s="13"/>
      <c r="X116" s="13" t="str">
        <f>Tabella4[[#This Row],[User Impact]]</f>
        <v>2 - Serious</v>
      </c>
      <c r="Y116" s="13" t="str">
        <f>_xlfn.CONCAT("APP INDABOX ANDROID - ",Tabella4[[#This Row],[UNI CEI EN 301549]]," ",_xlfn.XLOOKUP(Tabella4[[#This Row],[Criterio]],Tabella5[ID],Tabella5[Criterio di successo],"")," - ",Tabella4[[#This Row],[Servizio]])</f>
        <v>APP INDABOX ANDROID - 11.1.4.3.1 Contrasto (minimo) - S004 Spedisci (IndaBox Spedizione Pacchi)</v>
      </c>
      <c r="Z1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(#AAD115)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[882,1041][1009,1069]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16" s="13"/>
      <c r="AB116" s="13"/>
      <c r="AC116" s="13"/>
      <c r="AD116" s="13"/>
      <c r="AE116" s="13" t="e">
        <f>_xlfn.XLOOKUP(Tabella4[[#This Row],[ID Silk]],outTable[ID Silk],outTable[Numero ticket  ],,0,1)</f>
        <v>#N/A</v>
      </c>
      <c r="AF116" s="13"/>
      <c r="AG116" s="13"/>
      <c r="AH116" s="13" t="e">
        <f>Tabella4[[#This Row],[Caricato su Silk]]&amp;Tabella4[[#This Row],[HC_01]]</f>
        <v>#N/A</v>
      </c>
      <c r="AI116" s="13" t="e">
        <f>Tabella4[[#This Row],[HC_ID]]&amp;": "&amp;Tabella4[[#This Row],[Descrizione]]</f>
        <v>#N/A</v>
      </c>
      <c r="AJ116" s="13" t="e">
        <f>Tabella4[[#This Row],[HC_ID]]&amp;": - "&amp;Tabella4[[#This Row],[Detail]]&amp;" con selettore: "&amp;Tabella4[[#This Row],[Rejected Element]]</f>
        <v>#N/A</v>
      </c>
      <c r="AK116" s="13" t="e">
        <f>Tabella4[[#This Row],[HC_ID]]&amp;": "&amp;Tabella4[[#This Row],[Share URL]]</f>
        <v>#N/A</v>
      </c>
      <c r="AL116" s="13" t="e">
        <f>Tabella4[[#This Row],[HC_ID]]&amp;": "&amp;Tabella4[[#This Row],[Soluzione note aggiuntive]]</f>
        <v>#N/A</v>
      </c>
      <c r="AM116" s="13"/>
    </row>
    <row r="117" spans="1:39" ht="15" hidden="1" x14ac:dyDescent="0.3">
      <c r="A117" s="41" t="str">
        <f>Tabella4[[#This Row],[UNI CEI EN 301549]]&amp;Tabella4[[#This Row],[Servizio]]</f>
        <v>11.1.4.3.1S004 Spedisci (IndaBox Spedizione Pacchi)</v>
      </c>
      <c r="B117" s="42" t="str">
        <f>Tabella4[[#This Row],[IssueID]]&amp;Tabella4[[#This Row],[Servizio]]</f>
        <v>S004 Spedisci (IndaBox Spedizione Pacchi)</v>
      </c>
      <c r="C117" s="41" t="s">
        <v>513</v>
      </c>
      <c r="D117" s="41" t="str">
        <f>"(#"&amp;Tabella4[[#This Row],['#ID]]&amp;")"</f>
        <v>(#AAD116)</v>
      </c>
      <c r="E117" s="13" t="s">
        <v>50</v>
      </c>
      <c r="F117" s="13" t="s">
        <v>10</v>
      </c>
      <c r="G117" s="43" t="s">
        <v>195</v>
      </c>
      <c r="H117" s="13" t="s">
        <v>3282</v>
      </c>
      <c r="I117" s="13" t="s">
        <v>63</v>
      </c>
      <c r="J117" s="13" t="s">
        <v>1735</v>
      </c>
      <c r="K117" t="s">
        <v>53</v>
      </c>
      <c r="L117" s="13"/>
      <c r="M117" t="s">
        <v>1168</v>
      </c>
      <c r="N117" s="13" t="s">
        <v>1692</v>
      </c>
      <c r="O117" t="s">
        <v>1589</v>
      </c>
      <c r="P117" s="13" t="s">
        <v>1632</v>
      </c>
      <c r="Q117" s="13" t="s">
        <v>1670</v>
      </c>
      <c r="R117" s="13"/>
      <c r="S117" s="13" t="s">
        <v>1738</v>
      </c>
      <c r="T117" s="13" t="s">
        <v>1740</v>
      </c>
      <c r="U117" s="13">
        <f>COUNTIFS(Tabella4[Rejected Element],Tabella4[[#This Row],[Rejected Element]])</f>
        <v>2</v>
      </c>
      <c r="V117" s="13" t="s">
        <v>1722</v>
      </c>
      <c r="W117" s="13"/>
      <c r="X117" s="13" t="str">
        <f>Tabella4[[#This Row],[User Impact]]</f>
        <v>2 - Serious</v>
      </c>
      <c r="Y117" s="13" t="str">
        <f>_xlfn.CONCAT("APP INDABOX ANDROID - ",Tabella4[[#This Row],[UNI CEI EN 301549]]," ",_xlfn.XLOOKUP(Tabella4[[#This Row],[Criterio]],Tabella5[ID],Tabella5[Criterio di successo],"")," - ",Tabella4[[#This Row],[Servizio]])</f>
        <v>APP INDABOX ANDROID - 11.1.4.3.1 Contrasto (minimo) - S004 Spedisci (IndaBox Spedizione Pacchi)</v>
      </c>
      <c r="Z1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(#AAD116)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[19,1536][1061,1586]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17" s="13"/>
      <c r="AB117" s="13"/>
      <c r="AC117" s="13"/>
      <c r="AD117" s="13"/>
      <c r="AE117" s="13" t="e">
        <f>_xlfn.XLOOKUP(Tabella4[[#This Row],[ID Silk]],outTable[ID Silk],outTable[Numero ticket  ],,0,1)</f>
        <v>#N/A</v>
      </c>
      <c r="AF117" s="13"/>
      <c r="AG117" s="13"/>
      <c r="AH117" s="13" t="e">
        <f>Tabella4[[#This Row],[Caricato su Silk]]&amp;Tabella4[[#This Row],[HC_01]]</f>
        <v>#N/A</v>
      </c>
      <c r="AI117" s="13" t="e">
        <f>Tabella4[[#This Row],[HC_ID]]&amp;": "&amp;Tabella4[[#This Row],[Descrizione]]</f>
        <v>#N/A</v>
      </c>
      <c r="AJ117" s="13" t="e">
        <f>Tabella4[[#This Row],[HC_ID]]&amp;": - "&amp;Tabella4[[#This Row],[Detail]]&amp;" con selettore: "&amp;Tabella4[[#This Row],[Rejected Element]]</f>
        <v>#N/A</v>
      </c>
      <c r="AK117" s="13" t="e">
        <f>Tabella4[[#This Row],[HC_ID]]&amp;": "&amp;Tabella4[[#This Row],[Share URL]]</f>
        <v>#N/A</v>
      </c>
      <c r="AL117" s="13" t="e">
        <f>Tabella4[[#This Row],[HC_ID]]&amp;": "&amp;Tabella4[[#This Row],[Soluzione note aggiuntive]]</f>
        <v>#N/A</v>
      </c>
      <c r="AM117" s="13"/>
    </row>
    <row r="118" spans="1:39" ht="15" hidden="1" x14ac:dyDescent="0.3">
      <c r="A118" s="41" t="str">
        <f>Tabella4[[#This Row],[UNI CEI EN 301549]]&amp;Tabella4[[#This Row],[Servizio]]</f>
        <v>11.1.4.3.1S004 Spedisci (IndaBox Spedizione Pacchi)</v>
      </c>
      <c r="B118" s="42" t="str">
        <f>Tabella4[[#This Row],[IssueID]]&amp;Tabella4[[#This Row],[Servizio]]</f>
        <v>S004 Spedisci (IndaBox Spedizione Pacchi)</v>
      </c>
      <c r="C118" s="41" t="s">
        <v>514</v>
      </c>
      <c r="D118" s="41" t="str">
        <f>"(#"&amp;Tabella4[[#This Row],['#ID]]&amp;")"</f>
        <v>(#AAD117)</v>
      </c>
      <c r="E118" s="13" t="s">
        <v>50</v>
      </c>
      <c r="F118" s="13" t="s">
        <v>10</v>
      </c>
      <c r="G118" s="43" t="s">
        <v>195</v>
      </c>
      <c r="H118" s="13" t="s">
        <v>3282</v>
      </c>
      <c r="I118" s="13" t="s">
        <v>63</v>
      </c>
      <c r="J118" s="13" t="s">
        <v>1735</v>
      </c>
      <c r="K118" t="s">
        <v>53</v>
      </c>
      <c r="L118" s="13"/>
      <c r="M118" t="s">
        <v>1169</v>
      </c>
      <c r="N118" s="13" t="s">
        <v>1692</v>
      </c>
      <c r="O118" t="s">
        <v>1589</v>
      </c>
      <c r="P118" s="13" t="s">
        <v>1632</v>
      </c>
      <c r="Q118" s="13" t="s">
        <v>1670</v>
      </c>
      <c r="R118" s="13"/>
      <c r="S118" s="13" t="s">
        <v>1738</v>
      </c>
      <c r="T118" s="13" t="s">
        <v>1740</v>
      </c>
      <c r="U118" s="13">
        <f>COUNTIFS(Tabella4[Rejected Element],Tabella4[[#This Row],[Rejected Element]])</f>
        <v>2</v>
      </c>
      <c r="V118" s="13" t="s">
        <v>1722</v>
      </c>
      <c r="W118" s="13"/>
      <c r="X118" s="13" t="str">
        <f>Tabella4[[#This Row],[User Impact]]</f>
        <v>2 - Serious</v>
      </c>
      <c r="Y118" s="13" t="str">
        <f>_xlfn.CONCAT("APP INDABOX ANDROID - ",Tabella4[[#This Row],[UNI CEI EN 301549]]," ",_xlfn.XLOOKUP(Tabella4[[#This Row],[Criterio]],Tabella5[ID],Tabella5[Criterio di successo],"")," - ",Tabella4[[#This Row],[Servizio]])</f>
        <v>APP INDABOX ANDROID - 11.1.4.3.1 Contrasto (minimo) - S004 Spedisci (IndaBox Spedizione Pacchi)</v>
      </c>
      <c r="Z1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(#AAD117)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[734,1875][789,1935]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18" s="13"/>
      <c r="AB118" s="13"/>
      <c r="AC118" s="13"/>
      <c r="AD118" s="13"/>
      <c r="AE118" s="13" t="e">
        <f>_xlfn.XLOOKUP(Tabella4[[#This Row],[ID Silk]],outTable[ID Silk],outTable[Numero ticket  ],,0,1)</f>
        <v>#N/A</v>
      </c>
      <c r="AF118" s="13"/>
      <c r="AG118" s="13"/>
      <c r="AH118" s="13" t="e">
        <f>Tabella4[[#This Row],[Caricato su Silk]]&amp;Tabella4[[#This Row],[HC_01]]</f>
        <v>#N/A</v>
      </c>
      <c r="AI118" s="13" t="e">
        <f>Tabella4[[#This Row],[HC_ID]]&amp;": "&amp;Tabella4[[#This Row],[Descrizione]]</f>
        <v>#N/A</v>
      </c>
      <c r="AJ118" s="13" t="e">
        <f>Tabella4[[#This Row],[HC_ID]]&amp;": - "&amp;Tabella4[[#This Row],[Detail]]&amp;" con selettore: "&amp;Tabella4[[#This Row],[Rejected Element]]</f>
        <v>#N/A</v>
      </c>
      <c r="AK118" s="13" t="e">
        <f>Tabella4[[#This Row],[HC_ID]]&amp;": "&amp;Tabella4[[#This Row],[Share URL]]</f>
        <v>#N/A</v>
      </c>
      <c r="AL118" s="13" t="e">
        <f>Tabella4[[#This Row],[HC_ID]]&amp;": "&amp;Tabella4[[#This Row],[Soluzione note aggiuntive]]</f>
        <v>#N/A</v>
      </c>
      <c r="AM118" s="13"/>
    </row>
    <row r="119" spans="1:39" ht="15" hidden="1" x14ac:dyDescent="0.3">
      <c r="A119" s="41" t="str">
        <f>Tabella4[[#This Row],[UNI CEI EN 301549]]&amp;Tabella4[[#This Row],[Servizio]]</f>
        <v>11.1.4.3.1S004 Spedisci (IndaBox Spedizione Pacchi)</v>
      </c>
      <c r="B119" s="42" t="str">
        <f>Tabella4[[#This Row],[IssueID]]&amp;Tabella4[[#This Row],[Servizio]]</f>
        <v>S004 Spedisci (IndaBox Spedizione Pacchi)</v>
      </c>
      <c r="C119" s="41" t="s">
        <v>515</v>
      </c>
      <c r="D119" s="41" t="str">
        <f>"(#"&amp;Tabella4[[#This Row],['#ID]]&amp;")"</f>
        <v>(#AAD118)</v>
      </c>
      <c r="E119" s="13" t="s">
        <v>50</v>
      </c>
      <c r="F119" s="13" t="s">
        <v>10</v>
      </c>
      <c r="G119" s="43" t="s">
        <v>195</v>
      </c>
      <c r="H119" s="13" t="s">
        <v>3282</v>
      </c>
      <c r="I119" s="13" t="s">
        <v>63</v>
      </c>
      <c r="J119" s="13" t="s">
        <v>1735</v>
      </c>
      <c r="K119" t="s">
        <v>53</v>
      </c>
      <c r="L119" s="13"/>
      <c r="M119" t="s">
        <v>1170</v>
      </c>
      <c r="N119" s="13" t="s">
        <v>1692</v>
      </c>
      <c r="O119" t="s">
        <v>1589</v>
      </c>
      <c r="P119" s="13" t="s">
        <v>1632</v>
      </c>
      <c r="Q119" s="13" t="s">
        <v>1670</v>
      </c>
      <c r="R119" s="13"/>
      <c r="S119" s="13" t="s">
        <v>1738</v>
      </c>
      <c r="T119" s="13" t="s">
        <v>1740</v>
      </c>
      <c r="U119" s="13">
        <f>COUNTIFS(Tabella4[Rejected Element],Tabella4[[#This Row],[Rejected Element]])</f>
        <v>2</v>
      </c>
      <c r="V119" s="13" t="s">
        <v>1722</v>
      </c>
      <c r="W119" s="13"/>
      <c r="X119" s="13" t="str">
        <f>Tabella4[[#This Row],[User Impact]]</f>
        <v>2 - Serious</v>
      </c>
      <c r="Y119" s="13" t="str">
        <f>_xlfn.CONCAT("APP INDABOX ANDROID - ",Tabella4[[#This Row],[UNI CEI EN 301549]]," ",_xlfn.XLOOKUP(Tabella4[[#This Row],[Criterio]],Tabella5[ID],Tabella5[Criterio di successo],"")," - ",Tabella4[[#This Row],[Servizio]])</f>
        <v>APP INDABOX ANDROID - 11.1.4.3.1 Contrasto (minimo) - S004 Spedisci (IndaBox Spedizione Pacchi)</v>
      </c>
      <c r="Z1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(#AAD118)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[19,1982][459,2023]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19" s="13"/>
      <c r="AB119" s="13"/>
      <c r="AC119" s="13"/>
      <c r="AD119" s="13"/>
      <c r="AE119" s="13" t="e">
        <f>_xlfn.XLOOKUP(Tabella4[[#This Row],[ID Silk]],outTable[ID Silk],outTable[Numero ticket  ],,0,1)</f>
        <v>#N/A</v>
      </c>
      <c r="AF119" s="13"/>
      <c r="AG119" s="13"/>
      <c r="AH119" s="13" t="e">
        <f>Tabella4[[#This Row],[Caricato su Silk]]&amp;Tabella4[[#This Row],[HC_01]]</f>
        <v>#N/A</v>
      </c>
      <c r="AI119" s="13" t="e">
        <f>Tabella4[[#This Row],[HC_ID]]&amp;": "&amp;Tabella4[[#This Row],[Descrizione]]</f>
        <v>#N/A</v>
      </c>
      <c r="AJ119" s="13" t="e">
        <f>Tabella4[[#This Row],[HC_ID]]&amp;": - "&amp;Tabella4[[#This Row],[Detail]]&amp;" con selettore: "&amp;Tabella4[[#This Row],[Rejected Element]]</f>
        <v>#N/A</v>
      </c>
      <c r="AK119" s="13" t="e">
        <f>Tabella4[[#This Row],[HC_ID]]&amp;": "&amp;Tabella4[[#This Row],[Share URL]]</f>
        <v>#N/A</v>
      </c>
      <c r="AL119" s="13" t="e">
        <f>Tabella4[[#This Row],[HC_ID]]&amp;": "&amp;Tabella4[[#This Row],[Soluzione note aggiuntive]]</f>
        <v>#N/A</v>
      </c>
      <c r="AM119" s="13"/>
    </row>
    <row r="120" spans="1:39" ht="15" hidden="1" x14ac:dyDescent="0.3">
      <c r="A120" s="41" t="str">
        <f>Tabella4[[#This Row],[UNI CEI EN 301549]]&amp;Tabella4[[#This Row],[Servizio]]</f>
        <v>11.1.4.3.1S004 Spedisci (IndaBox Spedizione Pacchi)</v>
      </c>
      <c r="B120" s="42" t="str">
        <f>Tabella4[[#This Row],[IssueID]]&amp;Tabella4[[#This Row],[Servizio]]</f>
        <v>S004 Spedisci (IndaBox Spedizione Pacchi)</v>
      </c>
      <c r="C120" s="41" t="s">
        <v>516</v>
      </c>
      <c r="D120" s="41" t="str">
        <f>"(#"&amp;Tabella4[[#This Row],['#ID]]&amp;")"</f>
        <v>(#AAD119)</v>
      </c>
      <c r="E120" s="13" t="s">
        <v>50</v>
      </c>
      <c r="F120" s="13" t="s">
        <v>10</v>
      </c>
      <c r="G120" s="43" t="s">
        <v>195</v>
      </c>
      <c r="H120" s="13" t="s">
        <v>3282</v>
      </c>
      <c r="I120" s="13" t="s">
        <v>63</v>
      </c>
      <c r="J120" s="13" t="s">
        <v>1735</v>
      </c>
      <c r="K120" t="s">
        <v>53</v>
      </c>
      <c r="L120" s="13"/>
      <c r="M120" t="s">
        <v>1171</v>
      </c>
      <c r="N120" s="13" t="s">
        <v>1692</v>
      </c>
      <c r="O120" t="s">
        <v>1589</v>
      </c>
      <c r="P120" s="13" t="s">
        <v>1632</v>
      </c>
      <c r="Q120" s="13" t="s">
        <v>1670</v>
      </c>
      <c r="R120" s="13"/>
      <c r="S120" s="13" t="s">
        <v>1738</v>
      </c>
      <c r="T120" s="13" t="s">
        <v>1740</v>
      </c>
      <c r="U120" s="13">
        <f>COUNTIFS(Tabella4[Rejected Element],Tabella4[[#This Row],[Rejected Element]])</f>
        <v>2</v>
      </c>
      <c r="V120" s="13" t="s">
        <v>1722</v>
      </c>
      <c r="W120" s="13"/>
      <c r="X120" s="13" t="str">
        <f>Tabella4[[#This Row],[User Impact]]</f>
        <v>2 - Serious</v>
      </c>
      <c r="Y120" s="13" t="str">
        <f>_xlfn.CONCAT("APP INDABOX ANDROID - ",Tabella4[[#This Row],[UNI CEI EN 301549]]," ",_xlfn.XLOOKUP(Tabella4[[#This Row],[Criterio]],Tabella5[ID],Tabella5[Criterio di successo],"")," - ",Tabella4[[#This Row],[Servizio]])</f>
        <v>APP INDABOX ANDROID - 11.1.4.3.1 Contrasto (minimo) - S004 Spedisci (IndaBox Spedizione Pacchi)</v>
      </c>
      <c r="Z1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(#AAD119)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[456,1974][508,2026]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20" s="13"/>
      <c r="AB120" s="13"/>
      <c r="AC120" s="13"/>
      <c r="AD120" s="13"/>
      <c r="AE120" s="13" t="e">
        <f>_xlfn.XLOOKUP(Tabella4[[#This Row],[ID Silk]],outTable[ID Silk],outTable[Numero ticket  ],,0,1)</f>
        <v>#N/A</v>
      </c>
      <c r="AF120" s="13"/>
      <c r="AG120" s="13"/>
      <c r="AH120" s="13" t="e">
        <f>Tabella4[[#This Row],[Caricato su Silk]]&amp;Tabella4[[#This Row],[HC_01]]</f>
        <v>#N/A</v>
      </c>
      <c r="AI120" s="13" t="e">
        <f>Tabella4[[#This Row],[HC_ID]]&amp;": "&amp;Tabella4[[#This Row],[Descrizione]]</f>
        <v>#N/A</v>
      </c>
      <c r="AJ120" s="13" t="e">
        <f>Tabella4[[#This Row],[HC_ID]]&amp;": - "&amp;Tabella4[[#This Row],[Detail]]&amp;" con selettore: "&amp;Tabella4[[#This Row],[Rejected Element]]</f>
        <v>#N/A</v>
      </c>
      <c r="AK120" s="13" t="e">
        <f>Tabella4[[#This Row],[HC_ID]]&amp;": "&amp;Tabella4[[#This Row],[Share URL]]</f>
        <v>#N/A</v>
      </c>
      <c r="AL120" s="13" t="e">
        <f>Tabella4[[#This Row],[HC_ID]]&amp;": "&amp;Tabella4[[#This Row],[Soluzione note aggiuntive]]</f>
        <v>#N/A</v>
      </c>
      <c r="AM120" s="13"/>
    </row>
    <row r="121" spans="1:39" ht="15" hidden="1" x14ac:dyDescent="0.3">
      <c r="A121" s="41" t="str">
        <f>Tabella4[[#This Row],[UNI CEI EN 301549]]&amp;Tabella4[[#This Row],[Servizio]]</f>
        <v>11.1.4.3.1S004 Spedisci (IndaBox Spedizione Pacchi)</v>
      </c>
      <c r="B121" s="42" t="str">
        <f>Tabella4[[#This Row],[IssueID]]&amp;Tabella4[[#This Row],[Servizio]]</f>
        <v>S004 Spedisci (IndaBox Spedizione Pacchi)</v>
      </c>
      <c r="C121" s="41" t="s">
        <v>517</v>
      </c>
      <c r="D121" s="41" t="str">
        <f>"(#"&amp;Tabella4[[#This Row],['#ID]]&amp;")"</f>
        <v>(#AAD120)</v>
      </c>
      <c r="E121" s="13" t="s">
        <v>50</v>
      </c>
      <c r="F121" s="13" t="s">
        <v>10</v>
      </c>
      <c r="G121" s="43" t="s">
        <v>195</v>
      </c>
      <c r="H121" s="13" t="s">
        <v>3282</v>
      </c>
      <c r="I121" s="13" t="s">
        <v>63</v>
      </c>
      <c r="J121" s="13" t="s">
        <v>1735</v>
      </c>
      <c r="K121" t="s">
        <v>53</v>
      </c>
      <c r="L121" s="13"/>
      <c r="M121" t="s">
        <v>1172</v>
      </c>
      <c r="N121" s="13" t="s">
        <v>1692</v>
      </c>
      <c r="O121" t="s">
        <v>1589</v>
      </c>
      <c r="P121" s="13" t="s">
        <v>1632</v>
      </c>
      <c r="Q121" s="13" t="s">
        <v>1670</v>
      </c>
      <c r="R121" s="13"/>
      <c r="S121" s="13" t="s">
        <v>1738</v>
      </c>
      <c r="T121" s="13" t="s">
        <v>1740</v>
      </c>
      <c r="U121" s="13">
        <f>COUNTIFS(Tabella4[Rejected Element],Tabella4[[#This Row],[Rejected Element]])</f>
        <v>2</v>
      </c>
      <c r="V121" s="13" t="s">
        <v>1722</v>
      </c>
      <c r="W121" s="13"/>
      <c r="X121" s="13" t="str">
        <f>Tabella4[[#This Row],[User Impact]]</f>
        <v>2 - Serious</v>
      </c>
      <c r="Y121" s="13" t="str">
        <f>_xlfn.CONCAT("APP INDABOX ANDROID - ",Tabella4[[#This Row],[UNI CEI EN 301549]]," ",_xlfn.XLOOKUP(Tabella4[[#This Row],[Criterio]],Tabella5[ID],Tabella5[Criterio di successo],"")," - ",Tabella4[[#This Row],[Servizio]])</f>
        <v>APP INDABOX ANDROID - 11.1.4.3.1 Contrasto (minimo) - S004 Spedisci (IndaBox Spedizione Pacchi)</v>
      </c>
      <c r="Z1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(#AAD120)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[709,2111][783,2172]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21" s="13"/>
      <c r="AB121" s="13"/>
      <c r="AC121" s="13"/>
      <c r="AD121" s="13"/>
      <c r="AE121" s="13" t="e">
        <f>_xlfn.XLOOKUP(Tabella4[[#This Row],[ID Silk]],outTable[ID Silk],outTable[Numero ticket  ],,0,1)</f>
        <v>#N/A</v>
      </c>
      <c r="AF121" s="13"/>
      <c r="AG121" s="13"/>
      <c r="AH121" s="13" t="e">
        <f>Tabella4[[#This Row],[Caricato su Silk]]&amp;Tabella4[[#This Row],[HC_01]]</f>
        <v>#N/A</v>
      </c>
      <c r="AI121" s="13" t="e">
        <f>Tabella4[[#This Row],[HC_ID]]&amp;": "&amp;Tabella4[[#This Row],[Descrizione]]</f>
        <v>#N/A</v>
      </c>
      <c r="AJ121" s="13" t="e">
        <f>Tabella4[[#This Row],[HC_ID]]&amp;": - "&amp;Tabella4[[#This Row],[Detail]]&amp;" con selettore: "&amp;Tabella4[[#This Row],[Rejected Element]]</f>
        <v>#N/A</v>
      </c>
      <c r="AK121" s="13" t="e">
        <f>Tabella4[[#This Row],[HC_ID]]&amp;": "&amp;Tabella4[[#This Row],[Share URL]]</f>
        <v>#N/A</v>
      </c>
      <c r="AL121" s="13" t="e">
        <f>Tabella4[[#This Row],[HC_ID]]&amp;": "&amp;Tabella4[[#This Row],[Soluzione note aggiuntive]]</f>
        <v>#N/A</v>
      </c>
      <c r="AM121" s="13"/>
    </row>
    <row r="122" spans="1:39" ht="15" hidden="1" x14ac:dyDescent="0.3">
      <c r="A122" s="41" t="str">
        <f>Tabella4[[#This Row],[UNI CEI EN 301549]]&amp;Tabella4[[#This Row],[Servizio]]</f>
        <v>11.1.4.3.1S004 Spedisci (IndaBox Spedizione Pacchi)</v>
      </c>
      <c r="B122" s="42" t="str">
        <f>Tabella4[[#This Row],[IssueID]]&amp;Tabella4[[#This Row],[Servizio]]</f>
        <v>S004 Spedisci (IndaBox Spedizione Pacchi)</v>
      </c>
      <c r="C122" s="41" t="s">
        <v>518</v>
      </c>
      <c r="D122" s="41" t="str">
        <f>"(#"&amp;Tabella4[[#This Row],['#ID]]&amp;")"</f>
        <v>(#AAD121)</v>
      </c>
      <c r="E122" s="13" t="s">
        <v>50</v>
      </c>
      <c r="F122" s="13" t="s">
        <v>10</v>
      </c>
      <c r="G122" s="43" t="s">
        <v>195</v>
      </c>
      <c r="H122" s="13" t="s">
        <v>3282</v>
      </c>
      <c r="I122" s="13" t="s">
        <v>63</v>
      </c>
      <c r="J122" s="13" t="s">
        <v>1735</v>
      </c>
      <c r="K122" t="s">
        <v>53</v>
      </c>
      <c r="L122" s="13"/>
      <c r="M122" t="s">
        <v>1173</v>
      </c>
      <c r="N122" s="13" t="s">
        <v>1692</v>
      </c>
      <c r="O122" t="s">
        <v>1589</v>
      </c>
      <c r="P122" s="13" t="s">
        <v>1632</v>
      </c>
      <c r="Q122" s="13" t="s">
        <v>1670</v>
      </c>
      <c r="R122" s="13"/>
      <c r="S122" s="13" t="s">
        <v>1738</v>
      </c>
      <c r="T122" s="13" t="s">
        <v>1740</v>
      </c>
      <c r="U122" s="13">
        <f>COUNTIFS(Tabella4[Rejected Element],Tabella4[[#This Row],[Rejected Element]])</f>
        <v>2</v>
      </c>
      <c r="V122" s="13" t="s">
        <v>1722</v>
      </c>
      <c r="W122" s="13"/>
      <c r="X122" s="13" t="str">
        <f>Tabella4[[#This Row],[User Impact]]</f>
        <v>2 - Serious</v>
      </c>
      <c r="Y122" s="13" t="str">
        <f>_xlfn.CONCAT("APP INDABOX ANDROID - ",Tabella4[[#This Row],[UNI CEI EN 301549]]," ",_xlfn.XLOOKUP(Tabella4[[#This Row],[Criterio]],Tabella5[ID],Tabella5[Criterio di successo],"")," - ",Tabella4[[#This Row],[Servizio]])</f>
        <v>APP INDABOX ANDROID - 11.1.4.3.1 Contrasto (minimo) - S004 Spedisci (IndaBox Spedizione Pacchi)</v>
      </c>
      <c r="Z1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(#AAD121)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[19,2221][363,2260]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22" s="13"/>
      <c r="AB122" s="13"/>
      <c r="AC122" s="13"/>
      <c r="AD122" s="13"/>
      <c r="AE122" s="13" t="e">
        <f>_xlfn.XLOOKUP(Tabella4[[#This Row],[ID Silk]],outTable[ID Silk],outTable[Numero ticket  ],,0,1)</f>
        <v>#N/A</v>
      </c>
      <c r="AF122" s="13"/>
      <c r="AG122" s="13"/>
      <c r="AH122" s="13" t="e">
        <f>Tabella4[[#This Row],[Caricato su Silk]]&amp;Tabella4[[#This Row],[HC_01]]</f>
        <v>#N/A</v>
      </c>
      <c r="AI122" s="13" t="e">
        <f>Tabella4[[#This Row],[HC_ID]]&amp;": "&amp;Tabella4[[#This Row],[Descrizione]]</f>
        <v>#N/A</v>
      </c>
      <c r="AJ122" s="13" t="e">
        <f>Tabella4[[#This Row],[HC_ID]]&amp;": - "&amp;Tabella4[[#This Row],[Detail]]&amp;" con selettore: "&amp;Tabella4[[#This Row],[Rejected Element]]</f>
        <v>#N/A</v>
      </c>
      <c r="AK122" s="13" t="e">
        <f>Tabella4[[#This Row],[HC_ID]]&amp;": "&amp;Tabella4[[#This Row],[Share URL]]</f>
        <v>#N/A</v>
      </c>
      <c r="AL122" s="13" t="e">
        <f>Tabella4[[#This Row],[HC_ID]]&amp;": "&amp;Tabella4[[#This Row],[Soluzione note aggiuntive]]</f>
        <v>#N/A</v>
      </c>
      <c r="AM122" s="13"/>
    </row>
    <row r="123" spans="1:39" ht="15" hidden="1" x14ac:dyDescent="0.3">
      <c r="A123" s="41" t="str">
        <f>Tabella4[[#This Row],[UNI CEI EN 301549]]&amp;Tabella4[[#This Row],[Servizio]]</f>
        <v>11.1.4.3.1S004 Spedisci (IndaBox Spedizione Pacchi)</v>
      </c>
      <c r="B123" s="42" t="str">
        <f>Tabella4[[#This Row],[IssueID]]&amp;Tabella4[[#This Row],[Servizio]]</f>
        <v>S004 Spedisci (IndaBox Spedizione Pacchi)</v>
      </c>
      <c r="C123" s="41" t="s">
        <v>519</v>
      </c>
      <c r="D123" s="41" t="str">
        <f>"(#"&amp;Tabella4[[#This Row],['#ID]]&amp;")"</f>
        <v>(#AAD122)</v>
      </c>
      <c r="E123" s="13" t="s">
        <v>50</v>
      </c>
      <c r="F123" s="13" t="s">
        <v>10</v>
      </c>
      <c r="G123" s="43" t="s">
        <v>195</v>
      </c>
      <c r="H123" s="13" t="s">
        <v>3282</v>
      </c>
      <c r="I123" s="13" t="s">
        <v>63</v>
      </c>
      <c r="J123" s="13" t="s">
        <v>1735</v>
      </c>
      <c r="K123" t="s">
        <v>53</v>
      </c>
      <c r="L123" s="13"/>
      <c r="M123" t="s">
        <v>1174</v>
      </c>
      <c r="N123" s="13" t="s">
        <v>1692</v>
      </c>
      <c r="O123" t="s">
        <v>1589</v>
      </c>
      <c r="P123" s="13" t="s">
        <v>1632</v>
      </c>
      <c r="Q123" s="13" t="s">
        <v>1670</v>
      </c>
      <c r="R123" s="13"/>
      <c r="S123" s="13" t="s">
        <v>1738</v>
      </c>
      <c r="T123" s="13" t="s">
        <v>1740</v>
      </c>
      <c r="U123" s="13">
        <f>COUNTIFS(Tabella4[Rejected Element],Tabella4[[#This Row],[Rejected Element]])</f>
        <v>2</v>
      </c>
      <c r="V123" s="13" t="s">
        <v>1722</v>
      </c>
      <c r="W123" s="13"/>
      <c r="X123" s="13" t="str">
        <f>Tabella4[[#This Row],[User Impact]]</f>
        <v>2 - Serious</v>
      </c>
      <c r="Y123" s="13" t="str">
        <f>_xlfn.CONCAT("APP INDABOX ANDROID - ",Tabella4[[#This Row],[UNI CEI EN 301549]]," ",_xlfn.XLOOKUP(Tabella4[[#This Row],[Criterio]],Tabella5[ID],Tabella5[Criterio di successo],"")," - ",Tabella4[[#This Row],[Servizio]])</f>
        <v>APP INDABOX ANDROID - 11.1.4.3.1 Contrasto (minimo) - S004 Spedisci (IndaBox Spedizione Pacchi)</v>
      </c>
      <c r="Z1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(#AAD122)
S004 Spedisci (IndaBox Spedizione Pacchi)
Requisito: WCAG 1.4.3
Disabilità afflitte: Colorblindness;Low Vision
Impatto Utente: 2 - Serious
Descrizione: Contrasto del testo - 
Esempio di violazione individuata sull'oggetto: 
 - https://drive.google.com/file/d/1xS4_BoCrYOnO8KHinyAqErr0HBywaTq_/view?usp=drive_link con selettore: 
[357,2210][412,2265]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23" s="13"/>
      <c r="AB123" s="13"/>
      <c r="AC123" s="13"/>
      <c r="AD123" s="13"/>
      <c r="AE123" s="13" t="e">
        <f>_xlfn.XLOOKUP(Tabella4[[#This Row],[ID Silk]],outTable[ID Silk],outTable[Numero ticket  ],,0,1)</f>
        <v>#N/A</v>
      </c>
      <c r="AF123" s="13"/>
      <c r="AG123" s="13"/>
      <c r="AH123" s="13" t="e">
        <f>Tabella4[[#This Row],[Caricato su Silk]]&amp;Tabella4[[#This Row],[HC_01]]</f>
        <v>#N/A</v>
      </c>
      <c r="AI123" s="13" t="e">
        <f>Tabella4[[#This Row],[HC_ID]]&amp;": "&amp;Tabella4[[#This Row],[Descrizione]]</f>
        <v>#N/A</v>
      </c>
      <c r="AJ123" s="13" t="e">
        <f>Tabella4[[#This Row],[HC_ID]]&amp;": - "&amp;Tabella4[[#This Row],[Detail]]&amp;" con selettore: "&amp;Tabella4[[#This Row],[Rejected Element]]</f>
        <v>#N/A</v>
      </c>
      <c r="AK123" s="13" t="e">
        <f>Tabella4[[#This Row],[HC_ID]]&amp;": "&amp;Tabella4[[#This Row],[Share URL]]</f>
        <v>#N/A</v>
      </c>
      <c r="AL123" s="13" t="e">
        <f>Tabella4[[#This Row],[HC_ID]]&amp;": "&amp;Tabella4[[#This Row],[Soluzione note aggiuntive]]</f>
        <v>#N/A</v>
      </c>
      <c r="AM123" s="13"/>
    </row>
    <row r="124" spans="1:39" ht="15" hidden="1" x14ac:dyDescent="0.3">
      <c r="A124" s="41" t="str">
        <f>Tabella4[[#This Row],[UNI CEI EN 301549]]&amp;Tabella4[[#This Row],[Servizio]]</f>
        <v>11.2.5.8.1S004 Spedisci (IndaBox Spedizione Pacchi)</v>
      </c>
      <c r="B124" s="42" t="str">
        <f>Tabella4[[#This Row],[IssueID]]&amp;Tabella4[[#This Row],[Servizio]]</f>
        <v>S004 Spedisci (IndaBox Spedizione Pacchi)</v>
      </c>
      <c r="C124" s="41" t="s">
        <v>520</v>
      </c>
      <c r="D124" s="41" t="str">
        <f>"(#"&amp;Tabella4[[#This Row],['#ID]]&amp;")"</f>
        <v>(#AAD123)</v>
      </c>
      <c r="E124" s="13" t="s">
        <v>50</v>
      </c>
      <c r="F124" s="13" t="s">
        <v>10</v>
      </c>
      <c r="G124" s="43" t="s">
        <v>56</v>
      </c>
      <c r="H124" s="13" t="s">
        <v>3283</v>
      </c>
      <c r="I124" s="13" t="s">
        <v>63</v>
      </c>
      <c r="J124" s="13" t="s">
        <v>1736</v>
      </c>
      <c r="K124" t="s">
        <v>52</v>
      </c>
      <c r="L124" s="13"/>
      <c r="M124" t="s">
        <v>1175</v>
      </c>
      <c r="N124" s="13" t="s">
        <v>1692</v>
      </c>
      <c r="O124" t="s">
        <v>1589</v>
      </c>
      <c r="P124" s="13" t="s">
        <v>1632</v>
      </c>
      <c r="Q124" s="13" t="s">
        <v>1670</v>
      </c>
      <c r="R124" s="13"/>
      <c r="S124" s="13" t="s">
        <v>1739</v>
      </c>
      <c r="T124" s="13" t="s">
        <v>1741</v>
      </c>
      <c r="U124" s="13">
        <f>COUNTIFS(Tabella4[Rejected Element],Tabella4[[#This Row],[Rejected Element]])</f>
        <v>4</v>
      </c>
      <c r="V124" s="13" t="s">
        <v>1722</v>
      </c>
      <c r="W124" s="13"/>
      <c r="X124" s="13" t="str">
        <f>Tabella4[[#This Row],[User Impact]]</f>
        <v>2 - Serious</v>
      </c>
      <c r="Y124"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(#AAD123)
S004 Spedisci (IndaBox Spedizione Pacchi)
Requisito: WCAG 2.5.8
Disabilità afflitte: Blind;Low Vision;Mobility
Impatto Utente: 2 - Serious
Descrizione: Touch target - 
Esempio di violazione individuata sull'oggetto: 
 - https://drive.google.com/file/d/1xS4_BoCrYOnO8KHinyAqErr0HBywaTq_/view?usp=drive_link con selettore: 
[660,750][794,799]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124" s="13"/>
      <c r="AB124" s="13"/>
      <c r="AC124" s="13"/>
      <c r="AD124" s="13"/>
      <c r="AE124" s="13" t="e">
        <f>_xlfn.XLOOKUP(Tabella4[[#This Row],[ID Silk]],outTable[ID Silk],outTable[Numero ticket  ],,0,1)</f>
        <v>#N/A</v>
      </c>
      <c r="AF124" s="13"/>
      <c r="AG124" s="13"/>
      <c r="AH124" s="13" t="e">
        <f>Tabella4[[#This Row],[Caricato su Silk]]&amp;Tabella4[[#This Row],[HC_01]]</f>
        <v>#N/A</v>
      </c>
      <c r="AI124" s="13" t="e">
        <f>Tabella4[[#This Row],[HC_ID]]&amp;": "&amp;Tabella4[[#This Row],[Descrizione]]</f>
        <v>#N/A</v>
      </c>
      <c r="AJ124" s="13" t="e">
        <f>Tabella4[[#This Row],[HC_ID]]&amp;": - "&amp;Tabella4[[#This Row],[Detail]]&amp;" con selettore: "&amp;Tabella4[[#This Row],[Rejected Element]]</f>
        <v>#N/A</v>
      </c>
      <c r="AK124" s="13" t="e">
        <f>Tabella4[[#This Row],[HC_ID]]&amp;": "&amp;Tabella4[[#This Row],[Share URL]]</f>
        <v>#N/A</v>
      </c>
      <c r="AL124" s="13" t="e">
        <f>Tabella4[[#This Row],[HC_ID]]&amp;": "&amp;Tabella4[[#This Row],[Soluzione note aggiuntive]]</f>
        <v>#N/A</v>
      </c>
      <c r="AM124" s="13"/>
    </row>
    <row r="125" spans="1:39" ht="15" hidden="1" x14ac:dyDescent="0.3">
      <c r="A125" s="41" t="str">
        <f>Tabella4[[#This Row],[UNI CEI EN 301549]]&amp;Tabella4[[#This Row],[Servizio]]</f>
        <v>11.2.5.8.1S004 Spedisci (IndaBox Spedizione Pacchi)</v>
      </c>
      <c r="B125" s="42" t="str">
        <f>Tabella4[[#This Row],[IssueID]]&amp;Tabella4[[#This Row],[Servizio]]</f>
        <v>S004 Spedisci (IndaBox Spedizione Pacchi)</v>
      </c>
      <c r="C125" s="41" t="s">
        <v>521</v>
      </c>
      <c r="D125" s="41" t="str">
        <f>"(#"&amp;Tabella4[[#This Row],['#ID]]&amp;")"</f>
        <v>(#AAD124)</v>
      </c>
      <c r="E125" s="13" t="s">
        <v>50</v>
      </c>
      <c r="F125" s="13" t="s">
        <v>10</v>
      </c>
      <c r="G125" s="43" t="s">
        <v>56</v>
      </c>
      <c r="H125" s="13" t="s">
        <v>3283</v>
      </c>
      <c r="I125" s="13" t="s">
        <v>63</v>
      </c>
      <c r="J125" s="13" t="s">
        <v>1736</v>
      </c>
      <c r="K125" t="s">
        <v>52</v>
      </c>
      <c r="L125" s="13"/>
      <c r="M125" t="s">
        <v>1176</v>
      </c>
      <c r="N125" s="13" t="s">
        <v>1692</v>
      </c>
      <c r="O125" t="s">
        <v>1589</v>
      </c>
      <c r="P125" s="13" t="s">
        <v>1632</v>
      </c>
      <c r="Q125" s="13" t="s">
        <v>1670</v>
      </c>
      <c r="R125" s="13"/>
      <c r="S125" s="13" t="s">
        <v>1739</v>
      </c>
      <c r="T125" s="13" t="s">
        <v>1741</v>
      </c>
      <c r="U125" s="13">
        <f>COUNTIFS(Tabella4[Rejected Element],Tabella4[[#This Row],[Rejected Element]])</f>
        <v>2</v>
      </c>
      <c r="V125" s="13" t="s">
        <v>1722</v>
      </c>
      <c r="W125" s="13"/>
      <c r="X125" s="13" t="str">
        <f>Tabella4[[#This Row],[User Impact]]</f>
        <v>2 - Serious</v>
      </c>
      <c r="Y125"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(#AAD124)
S004 Spedisci (IndaBox Spedizione Pacchi)
Requisito: WCAG 2.5.8
Disabilità afflitte: Blind;Low Vision;Mobility
Impatto Utente: 2 - Serious
Descrizione: Touch target - 
Esempio di violazione individuata sull'oggetto: 
 - https://drive.google.com/file/d/1xS4_BoCrYOnO8KHinyAqErr0HBywaTq_/view?usp=drive_link con selettore: 
[19,1836][1061,1957]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125" s="13"/>
      <c r="AB125" s="13"/>
      <c r="AC125" s="13"/>
      <c r="AD125" s="13"/>
      <c r="AE125" s="13" t="e">
        <f>_xlfn.XLOOKUP(Tabella4[[#This Row],[ID Silk]],outTable[ID Silk],outTable[Numero ticket  ],,0,1)</f>
        <v>#N/A</v>
      </c>
      <c r="AF125" s="13"/>
      <c r="AG125" s="13"/>
      <c r="AH125" s="13" t="e">
        <f>Tabella4[[#This Row],[Caricato su Silk]]&amp;Tabella4[[#This Row],[HC_01]]</f>
        <v>#N/A</v>
      </c>
      <c r="AI125" s="13" t="e">
        <f>Tabella4[[#This Row],[HC_ID]]&amp;": "&amp;Tabella4[[#This Row],[Descrizione]]</f>
        <v>#N/A</v>
      </c>
      <c r="AJ125" s="13" t="e">
        <f>Tabella4[[#This Row],[HC_ID]]&amp;": - "&amp;Tabella4[[#This Row],[Detail]]&amp;" con selettore: "&amp;Tabella4[[#This Row],[Rejected Element]]</f>
        <v>#N/A</v>
      </c>
      <c r="AK125" s="13" t="e">
        <f>Tabella4[[#This Row],[HC_ID]]&amp;": "&amp;Tabella4[[#This Row],[Share URL]]</f>
        <v>#N/A</v>
      </c>
      <c r="AL125" s="13" t="e">
        <f>Tabella4[[#This Row],[HC_ID]]&amp;": "&amp;Tabella4[[#This Row],[Soluzione note aggiuntive]]</f>
        <v>#N/A</v>
      </c>
      <c r="AM125" s="13"/>
    </row>
    <row r="126" spans="1:39" ht="15" hidden="1" x14ac:dyDescent="0.3">
      <c r="A126" s="41" t="str">
        <f>Tabella4[[#This Row],[UNI CEI EN 301549]]&amp;Tabella4[[#This Row],[Servizio]]</f>
        <v>11.2.5.8.1S004 Spedisci (IndaBox Spedizione Pacchi)</v>
      </c>
      <c r="B126" s="42" t="str">
        <f>Tabella4[[#This Row],[IssueID]]&amp;Tabella4[[#This Row],[Servizio]]</f>
        <v>S004 Spedisci (IndaBox Spedizione Pacchi)</v>
      </c>
      <c r="C126" s="41" t="s">
        <v>522</v>
      </c>
      <c r="D126" s="41" t="str">
        <f>"(#"&amp;Tabella4[[#This Row],['#ID]]&amp;")"</f>
        <v>(#AAD125)</v>
      </c>
      <c r="E126" s="13" t="s">
        <v>50</v>
      </c>
      <c r="F126" s="13" t="s">
        <v>10</v>
      </c>
      <c r="G126" s="43" t="s">
        <v>56</v>
      </c>
      <c r="H126" s="13" t="s">
        <v>3283</v>
      </c>
      <c r="I126" s="13" t="s">
        <v>63</v>
      </c>
      <c r="J126" s="13" t="s">
        <v>1736</v>
      </c>
      <c r="K126" t="s">
        <v>52</v>
      </c>
      <c r="L126" s="13"/>
      <c r="M126" t="s">
        <v>1177</v>
      </c>
      <c r="N126" s="13" t="s">
        <v>1692</v>
      </c>
      <c r="O126" t="s">
        <v>1589</v>
      </c>
      <c r="P126" s="13" t="s">
        <v>1632</v>
      </c>
      <c r="Q126" s="13" t="s">
        <v>1670</v>
      </c>
      <c r="R126" s="13"/>
      <c r="S126" s="13" t="s">
        <v>1739</v>
      </c>
      <c r="T126" s="13" t="s">
        <v>1741</v>
      </c>
      <c r="U126" s="13">
        <f>COUNTIFS(Tabella4[Rejected Element],Tabella4[[#This Row],[Rejected Element]])</f>
        <v>2</v>
      </c>
      <c r="V126" s="13" t="s">
        <v>1722</v>
      </c>
      <c r="W126" s="13"/>
      <c r="X126" s="13" t="str">
        <f>Tabella4[[#This Row],[User Impact]]</f>
        <v>2 - Serious</v>
      </c>
      <c r="Y126"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(#AAD125)
S004 Spedisci (IndaBox Spedizione Pacchi)
Requisito: WCAG 2.5.8
Disabilità afflitte: Blind;Low Vision;Mobility
Impatto Utente: 2 - Serious
Descrizione: Touch target - 
Esempio di violazione individuata sull'oggetto: 
 - https://drive.google.com/file/d/1xS4_BoCrYOnO8KHinyAqErr0HBywaTq_/view?usp=drive_link con selettore: 
[19,2075][1061,2196]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126" s="13"/>
      <c r="AB126" s="13"/>
      <c r="AC126" s="13"/>
      <c r="AD126" s="13"/>
      <c r="AE126" s="13" t="e">
        <f>_xlfn.XLOOKUP(Tabella4[[#This Row],[ID Silk]],outTable[ID Silk],outTable[Numero ticket  ],,0,1)</f>
        <v>#N/A</v>
      </c>
      <c r="AF126" s="13"/>
      <c r="AG126" s="13"/>
      <c r="AH126" s="13" t="e">
        <f>Tabella4[[#This Row],[Caricato su Silk]]&amp;Tabella4[[#This Row],[HC_01]]</f>
        <v>#N/A</v>
      </c>
      <c r="AI126" s="13" t="e">
        <f>Tabella4[[#This Row],[HC_ID]]&amp;": "&amp;Tabella4[[#This Row],[Descrizione]]</f>
        <v>#N/A</v>
      </c>
      <c r="AJ126" s="13" t="e">
        <f>Tabella4[[#This Row],[HC_ID]]&amp;": - "&amp;Tabella4[[#This Row],[Detail]]&amp;" con selettore: "&amp;Tabella4[[#This Row],[Rejected Element]]</f>
        <v>#N/A</v>
      </c>
      <c r="AK126" s="13" t="e">
        <f>Tabella4[[#This Row],[HC_ID]]&amp;": "&amp;Tabella4[[#This Row],[Share URL]]</f>
        <v>#N/A</v>
      </c>
      <c r="AL126" s="13" t="e">
        <f>Tabella4[[#This Row],[HC_ID]]&amp;": "&amp;Tabella4[[#This Row],[Soluzione note aggiuntive]]</f>
        <v>#N/A</v>
      </c>
      <c r="AM126" s="13"/>
    </row>
    <row r="127" spans="1:39" ht="15" hidden="1" x14ac:dyDescent="0.3">
      <c r="A127" s="41" t="str">
        <f>Tabella4[[#This Row],[UNI CEI EN 301549]]&amp;Tabella4[[#This Row],[Servizio]]</f>
        <v>11.1.4.3.1S008 Bonus</v>
      </c>
      <c r="B127" s="42" t="str">
        <f>Tabella4[[#This Row],[IssueID]]&amp;Tabella4[[#This Row],[Servizio]]</f>
        <v>S008 Bonus</v>
      </c>
      <c r="C127" s="41" t="s">
        <v>523</v>
      </c>
      <c r="D127" s="41" t="str">
        <f>"(#"&amp;Tabella4[[#This Row],['#ID]]&amp;")"</f>
        <v>(#AAD126)</v>
      </c>
      <c r="E127" s="13" t="s">
        <v>50</v>
      </c>
      <c r="F127" s="13" t="s">
        <v>10</v>
      </c>
      <c r="G127" s="43" t="s">
        <v>195</v>
      </c>
      <c r="H127" s="13" t="s">
        <v>3282</v>
      </c>
      <c r="I127" s="13" t="s">
        <v>63</v>
      </c>
      <c r="J127" s="13" t="s">
        <v>1735</v>
      </c>
      <c r="K127" t="s">
        <v>53</v>
      </c>
      <c r="L127" s="13"/>
      <c r="M127" t="s">
        <v>1178</v>
      </c>
      <c r="N127" s="13" t="s">
        <v>1693</v>
      </c>
      <c r="O127" t="s">
        <v>1590</v>
      </c>
      <c r="P127" s="13" t="s">
        <v>1633</v>
      </c>
      <c r="Q127" s="13" t="s">
        <v>1670</v>
      </c>
      <c r="R127" s="13"/>
      <c r="S127" s="13" t="s">
        <v>1738</v>
      </c>
      <c r="T127" s="13" t="s">
        <v>1740</v>
      </c>
      <c r="U127" s="13">
        <f>COUNTIFS(Tabella4[Rejected Element],Tabella4[[#This Row],[Rejected Element]])</f>
        <v>1</v>
      </c>
      <c r="V127" s="13" t="s">
        <v>1726</v>
      </c>
      <c r="W127" s="13"/>
      <c r="X127" s="13" t="str">
        <f>Tabella4[[#This Row],[User Impact]]</f>
        <v>2 - Serious</v>
      </c>
      <c r="Y127" s="13" t="str">
        <f>_xlfn.CONCAT("APP INDABOX ANDROID - ",Tabella4[[#This Row],[UNI CEI EN 301549]]," ",_xlfn.XLOOKUP(Tabella4[[#This Row],[Criterio]],Tabella5[ID],Tabella5[Criterio di successo],"")," - ",Tabella4[[#This Row],[Servizio]])</f>
        <v>APP INDABOX ANDROID - 11.1.4.3.1 Contrasto (minimo) - S008 Bonus</v>
      </c>
      <c r="Z1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S008 Bonus (#AAD126)
S008 Bonus
Requisito: WCAG 1.4.3
Disabilità afflitte: Colorblindness;Low Vision
Impatto Utente: 2 - Serious
Descrizione: Contrasto del testo - 
Esempio di violazione individuata sull'oggetto: 
 - https://drive.google.com/file/d/1yxB94erx4G7C-CITnRZAzaRmXcgj-KT6/view?usp=drive_link con selettore: 
[77,824][1003,937]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3): https://posteitaliane.sharepoint.com/:x:/r/teams/ACCESSIBILITRISULTATIVERIFICHETECNICHE/Shared%20Documents/TGPOSTE_APP/TGPOSTE_APP/LOG/Log.xlsx?d=w630300a71bd74143a1658fe5ab688bc4&amp;csf=1&amp;web=1&amp;e=Y9XHGL
Link al dettaglio requisito WCAG: </v>
      </c>
      <c r="AA127" s="13"/>
      <c r="AB127" s="13"/>
      <c r="AC127" s="13"/>
      <c r="AD127" s="13"/>
      <c r="AE127" s="13" t="e">
        <f>_xlfn.XLOOKUP(Tabella4[[#This Row],[ID Silk]],outTable[ID Silk],outTable[Numero ticket  ],,0,1)</f>
        <v>#N/A</v>
      </c>
      <c r="AF127" s="13"/>
      <c r="AG127" s="13"/>
      <c r="AH127" s="13" t="e">
        <f>Tabella4[[#This Row],[Caricato su Silk]]&amp;Tabella4[[#This Row],[HC_01]]</f>
        <v>#N/A</v>
      </c>
      <c r="AI127" s="13" t="e">
        <f>Tabella4[[#This Row],[HC_ID]]&amp;": "&amp;Tabella4[[#This Row],[Descrizione]]</f>
        <v>#N/A</v>
      </c>
      <c r="AJ127" s="13" t="e">
        <f>Tabella4[[#This Row],[HC_ID]]&amp;": - "&amp;Tabella4[[#This Row],[Detail]]&amp;" con selettore: "&amp;Tabella4[[#This Row],[Rejected Element]]</f>
        <v>#N/A</v>
      </c>
      <c r="AK127" s="13" t="e">
        <f>Tabella4[[#This Row],[HC_ID]]&amp;": "&amp;Tabella4[[#This Row],[Share URL]]</f>
        <v>#N/A</v>
      </c>
      <c r="AL127" s="13" t="e">
        <f>Tabella4[[#This Row],[HC_ID]]&amp;": "&amp;Tabella4[[#This Row],[Soluzione note aggiuntive]]</f>
        <v>#N/A</v>
      </c>
      <c r="AM127" s="13"/>
    </row>
    <row r="128" spans="1:39" ht="15" hidden="1" x14ac:dyDescent="0.3">
      <c r="A128" s="41" t="str">
        <f>Tabella4[[#This Row],[UNI CEI EN 301549]]&amp;Tabella4[[#This Row],[Servizio]]</f>
        <v>11.1.4.3.1S008 Bonus</v>
      </c>
      <c r="B128" s="42" t="str">
        <f>Tabella4[[#This Row],[IssueID]]&amp;Tabella4[[#This Row],[Servizio]]</f>
        <v>S008 Bonus</v>
      </c>
      <c r="C128" s="41" t="s">
        <v>524</v>
      </c>
      <c r="D128" s="41" t="str">
        <f>"(#"&amp;Tabella4[[#This Row],['#ID]]&amp;")"</f>
        <v>(#AAD127)</v>
      </c>
      <c r="E128" s="13" t="s">
        <v>50</v>
      </c>
      <c r="F128" s="13" t="s">
        <v>10</v>
      </c>
      <c r="G128" s="43" t="s">
        <v>195</v>
      </c>
      <c r="H128" s="13" t="s">
        <v>3282</v>
      </c>
      <c r="I128" s="13" t="s">
        <v>63</v>
      </c>
      <c r="J128" s="13" t="s">
        <v>1735</v>
      </c>
      <c r="K128" t="s">
        <v>53</v>
      </c>
      <c r="L128" s="13"/>
      <c r="M128" t="s">
        <v>1179</v>
      </c>
      <c r="N128" s="13" t="s">
        <v>1693</v>
      </c>
      <c r="O128" t="s">
        <v>1590</v>
      </c>
      <c r="P128" s="13" t="s">
        <v>1633</v>
      </c>
      <c r="Q128" s="13" t="s">
        <v>1670</v>
      </c>
      <c r="R128" s="13"/>
      <c r="S128" s="13" t="s">
        <v>1738</v>
      </c>
      <c r="T128" s="13" t="s">
        <v>1740</v>
      </c>
      <c r="U128" s="13">
        <f>COUNTIFS(Tabella4[Rejected Element],Tabella4[[#This Row],[Rejected Element]])</f>
        <v>1</v>
      </c>
      <c r="V128" s="13" t="s">
        <v>1726</v>
      </c>
      <c r="W128" s="13"/>
      <c r="X128" s="13" t="str">
        <f>Tabella4[[#This Row],[User Impact]]</f>
        <v>2 - Serious</v>
      </c>
      <c r="Y128" s="13" t="str">
        <f>_xlfn.CONCAT("APP INDABOX ANDROID - ",Tabella4[[#This Row],[UNI CEI EN 301549]]," ",_xlfn.XLOOKUP(Tabella4[[#This Row],[Criterio]],Tabella5[ID],Tabella5[Criterio di successo],"")," - ",Tabella4[[#This Row],[Servizio]])</f>
        <v>APP INDABOX ANDROID - 11.1.4.3.1 Contrasto (minimo) - S008 Bonus</v>
      </c>
      <c r="Z1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S008 Bonus (#AAD127)
S008 Bonus
Requisito: WCAG 1.4.3
Disabilità afflitte: Colorblindness;Low Vision
Impatto Utente: 2 - Serious
Descrizione: Contrasto del testo - 
Esempio di violazione individuata sull'oggetto: 
 - https://drive.google.com/file/d/1yxB94erx4G7C-CITnRZAzaRmXcgj-KT6/view?usp=drive_link con selettore: 
[456,874][470,937]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3): https://posteitaliane.sharepoint.com/:x:/r/teams/ACCESSIBILITRISULTATIVERIFICHETECNICHE/Shared%20Documents/TGPOSTE_APP/TGPOSTE_APP/LOG/Log.xlsx?d=w630300a71bd74143a1658fe5ab688bc4&amp;csf=1&amp;web=1&amp;e=Y9XHGL
Link al dettaglio requisito WCAG: </v>
      </c>
      <c r="AA128" s="13"/>
      <c r="AB128" s="13"/>
      <c r="AC128" s="13"/>
      <c r="AD128" s="13"/>
      <c r="AE128" s="13" t="e">
        <f>_xlfn.XLOOKUP(Tabella4[[#This Row],[ID Silk]],outTable[ID Silk],outTable[Numero ticket  ],,0,1)</f>
        <v>#N/A</v>
      </c>
      <c r="AF128" s="13"/>
      <c r="AG128" s="13"/>
      <c r="AH128" s="13" t="e">
        <f>Tabella4[[#This Row],[Caricato su Silk]]&amp;Tabella4[[#This Row],[HC_01]]</f>
        <v>#N/A</v>
      </c>
      <c r="AI128" s="13" t="e">
        <f>Tabella4[[#This Row],[HC_ID]]&amp;": "&amp;Tabella4[[#This Row],[Descrizione]]</f>
        <v>#N/A</v>
      </c>
      <c r="AJ128" s="13" t="e">
        <f>Tabella4[[#This Row],[HC_ID]]&amp;": - "&amp;Tabella4[[#This Row],[Detail]]&amp;" con selettore: "&amp;Tabella4[[#This Row],[Rejected Element]]</f>
        <v>#N/A</v>
      </c>
      <c r="AK128" s="13" t="e">
        <f>Tabella4[[#This Row],[HC_ID]]&amp;": "&amp;Tabella4[[#This Row],[Share URL]]</f>
        <v>#N/A</v>
      </c>
      <c r="AL128" s="13" t="e">
        <f>Tabella4[[#This Row],[HC_ID]]&amp;": "&amp;Tabella4[[#This Row],[Soluzione note aggiuntive]]</f>
        <v>#N/A</v>
      </c>
      <c r="AM128" s="13"/>
    </row>
    <row r="129" spans="1:39" ht="15" hidden="1" x14ac:dyDescent="0.3">
      <c r="A129" s="41" t="str">
        <f>Tabella4[[#This Row],[UNI CEI EN 301549]]&amp;Tabella4[[#This Row],[Servizio]]</f>
        <v>11.1.4.3.1S008 Bonus</v>
      </c>
      <c r="B129" s="42" t="str">
        <f>Tabella4[[#This Row],[IssueID]]&amp;Tabella4[[#This Row],[Servizio]]</f>
        <v>S008 Bonus</v>
      </c>
      <c r="C129" s="41" t="s">
        <v>525</v>
      </c>
      <c r="D129" s="41" t="str">
        <f>"(#"&amp;Tabella4[[#This Row],['#ID]]&amp;")"</f>
        <v>(#AAD128)</v>
      </c>
      <c r="E129" s="13" t="s">
        <v>50</v>
      </c>
      <c r="F129" s="13" t="s">
        <v>10</v>
      </c>
      <c r="G129" s="43" t="s">
        <v>195</v>
      </c>
      <c r="H129" s="13" t="s">
        <v>3282</v>
      </c>
      <c r="I129" s="13" t="s">
        <v>63</v>
      </c>
      <c r="J129" s="13" t="s">
        <v>1735</v>
      </c>
      <c r="K129" t="s">
        <v>53</v>
      </c>
      <c r="L129" s="13"/>
      <c r="M129" t="s">
        <v>1180</v>
      </c>
      <c r="N129" s="13" t="s">
        <v>1693</v>
      </c>
      <c r="O129" t="s">
        <v>1590</v>
      </c>
      <c r="P129" s="13" t="s">
        <v>1633</v>
      </c>
      <c r="Q129" s="13" t="s">
        <v>1670</v>
      </c>
      <c r="R129" s="13"/>
      <c r="S129" s="13" t="s">
        <v>1738</v>
      </c>
      <c r="T129" s="13" t="s">
        <v>1740</v>
      </c>
      <c r="U129" s="13">
        <f>COUNTIFS(Tabella4[Rejected Element],Tabella4[[#This Row],[Rejected Element]])</f>
        <v>1</v>
      </c>
      <c r="V129" s="13" t="s">
        <v>1726</v>
      </c>
      <c r="W129" s="13"/>
      <c r="X129" s="13" t="str">
        <f>Tabella4[[#This Row],[User Impact]]</f>
        <v>2 - Serious</v>
      </c>
      <c r="Y129" s="13" t="str">
        <f>_xlfn.CONCAT("APP INDABOX ANDROID - ",Tabella4[[#This Row],[UNI CEI EN 301549]]," ",_xlfn.XLOOKUP(Tabella4[[#This Row],[Criterio]],Tabella5[ID],Tabella5[Criterio di successo],"")," - ",Tabella4[[#This Row],[Servizio]])</f>
        <v>APP INDABOX ANDROID - 11.1.4.3.1 Contrasto (minimo) - S008 Bonus</v>
      </c>
      <c r="Z1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S008 Bonus (#AAD128)
S008 Bonus
Requisito: WCAG 1.4.3
Disabilità afflitte: Colorblindness;Low Vision
Impatto Utente: 2 - Serious
Descrizione: Contrasto del testo - 
Esempio di violazione individuata sull'oggetto: 
 - https://drive.google.com/file/d/1yxB94erx4G7C-CITnRZAzaRmXcgj-KT6/view?usp=drive_link con selettore: 
[77,1600][1003,1800]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3): https://posteitaliane.sharepoint.com/:x:/r/teams/ACCESSIBILITRISULTATIVERIFICHETECNICHE/Shared%20Documents/TGPOSTE_APP/TGPOSTE_APP/LOG/Log.xlsx?d=w630300a71bd74143a1658fe5ab688bc4&amp;csf=1&amp;web=1&amp;e=Y9XHGL
Link al dettaglio requisito WCAG: </v>
      </c>
      <c r="AA129" s="13"/>
      <c r="AB129" s="13"/>
      <c r="AC129" s="13"/>
      <c r="AD129" s="13"/>
      <c r="AE129" s="13" t="e">
        <f>_xlfn.XLOOKUP(Tabella4[[#This Row],[ID Silk]],outTable[ID Silk],outTable[Numero ticket  ],,0,1)</f>
        <v>#N/A</v>
      </c>
      <c r="AF129" s="13"/>
      <c r="AG129" s="13"/>
      <c r="AH129" s="13" t="e">
        <f>Tabella4[[#This Row],[Caricato su Silk]]&amp;Tabella4[[#This Row],[HC_01]]</f>
        <v>#N/A</v>
      </c>
      <c r="AI129" s="13" t="e">
        <f>Tabella4[[#This Row],[HC_ID]]&amp;": "&amp;Tabella4[[#This Row],[Descrizione]]</f>
        <v>#N/A</v>
      </c>
      <c r="AJ129" s="13" t="e">
        <f>Tabella4[[#This Row],[HC_ID]]&amp;": - "&amp;Tabella4[[#This Row],[Detail]]&amp;" con selettore: "&amp;Tabella4[[#This Row],[Rejected Element]]</f>
        <v>#N/A</v>
      </c>
      <c r="AK129" s="13" t="e">
        <f>Tabella4[[#This Row],[HC_ID]]&amp;": "&amp;Tabella4[[#This Row],[Share URL]]</f>
        <v>#N/A</v>
      </c>
      <c r="AL129" s="13" t="e">
        <f>Tabella4[[#This Row],[HC_ID]]&amp;": "&amp;Tabella4[[#This Row],[Soluzione note aggiuntive]]</f>
        <v>#N/A</v>
      </c>
      <c r="AM129" s="13"/>
    </row>
    <row r="130" spans="1:39" ht="15" hidden="1" x14ac:dyDescent="0.3">
      <c r="A130" s="41" t="str">
        <f>Tabella4[[#This Row],[UNI CEI EN 301549]]&amp;Tabella4[[#This Row],[Servizio]]</f>
        <v>11.2.5.8.1S008 Bonus</v>
      </c>
      <c r="B130" s="42" t="str">
        <f>Tabella4[[#This Row],[IssueID]]&amp;Tabella4[[#This Row],[Servizio]]</f>
        <v>S008 Bonus</v>
      </c>
      <c r="C130" s="41" t="s">
        <v>526</v>
      </c>
      <c r="D130" s="41" t="str">
        <f>"(#"&amp;Tabella4[[#This Row],['#ID]]&amp;")"</f>
        <v>(#AAD129)</v>
      </c>
      <c r="E130" s="13" t="s">
        <v>50</v>
      </c>
      <c r="F130" s="13" t="s">
        <v>10</v>
      </c>
      <c r="G130" s="43" t="s">
        <v>56</v>
      </c>
      <c r="H130" s="13" t="s">
        <v>3283</v>
      </c>
      <c r="I130" s="13" t="s">
        <v>63</v>
      </c>
      <c r="J130" s="13" t="s">
        <v>1736</v>
      </c>
      <c r="K130" t="s">
        <v>52</v>
      </c>
      <c r="L130" s="13"/>
      <c r="M130" t="s">
        <v>1181</v>
      </c>
      <c r="N130" s="13" t="s">
        <v>1693</v>
      </c>
      <c r="O130" t="s">
        <v>1590</v>
      </c>
      <c r="P130" s="13" t="s">
        <v>1633</v>
      </c>
      <c r="Q130" s="13" t="s">
        <v>1670</v>
      </c>
      <c r="R130" s="13"/>
      <c r="S130" s="13" t="s">
        <v>1739</v>
      </c>
      <c r="T130" s="13" t="s">
        <v>1741</v>
      </c>
      <c r="U130" s="13">
        <f>COUNTIFS(Tabella4[Rejected Element],Tabella4[[#This Row],[Rejected Element]])</f>
        <v>1</v>
      </c>
      <c r="V130" s="13" t="s">
        <v>1726</v>
      </c>
      <c r="W130" s="13"/>
      <c r="X130" s="13" t="str">
        <f>Tabella4[[#This Row],[User Impact]]</f>
        <v>2 - Serious</v>
      </c>
      <c r="Y130" s="13" t="str">
        <f>_xlfn.CONCAT("APP INDABOX ANDROID - ",Tabella4[[#This Row],[UNI CEI EN 301549]]," ",_xlfn.XLOOKUP(Tabella4[[#This Row],[Criterio]],Tabella5[ID],Tabella5[Criterio di successo],"")," - ",Tabella4[[#This Row],[Servizio]])</f>
        <v>APP INDABOX ANDROID - 11.2.5.8.1 Dimensione dell'obiettivo (minimo) - S008 Bonus</v>
      </c>
      <c r="Z1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S008 Bonus (#AAD129)
S008 Bonus
Requisito: WCAG 2.5.8
Disabilità afflitte: Blind;Low Vision;Mobility
Impatto Utente: 2 - Serious
Descrizione: Touch target - 
Esempio di violazione individuata sull'oggetto: 
 - https://drive.google.com/file/d/1yxB94erx4G7C-CITnRZAzaRmXcgj-KT6/view?usp=drive_link con selettore: 
[77,984][1003,1091]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130" s="13"/>
      <c r="AB130" s="13"/>
      <c r="AC130" s="13"/>
      <c r="AD130" s="13"/>
      <c r="AE130" s="13" t="e">
        <f>_xlfn.XLOOKUP(Tabella4[[#This Row],[ID Silk]],outTable[ID Silk],outTable[Numero ticket  ],,0,1)</f>
        <v>#N/A</v>
      </c>
      <c r="AF130" s="13"/>
      <c r="AG130" s="13"/>
      <c r="AH130" s="13" t="e">
        <f>Tabella4[[#This Row],[Caricato su Silk]]&amp;Tabella4[[#This Row],[HC_01]]</f>
        <v>#N/A</v>
      </c>
      <c r="AI130" s="13" t="e">
        <f>Tabella4[[#This Row],[HC_ID]]&amp;": "&amp;Tabella4[[#This Row],[Descrizione]]</f>
        <v>#N/A</v>
      </c>
      <c r="AJ130" s="13" t="e">
        <f>Tabella4[[#This Row],[HC_ID]]&amp;": - "&amp;Tabella4[[#This Row],[Detail]]&amp;" con selettore: "&amp;Tabella4[[#This Row],[Rejected Element]]</f>
        <v>#N/A</v>
      </c>
      <c r="AK130" s="13" t="e">
        <f>Tabella4[[#This Row],[HC_ID]]&amp;": "&amp;Tabella4[[#This Row],[Share URL]]</f>
        <v>#N/A</v>
      </c>
      <c r="AL130" s="13" t="e">
        <f>Tabella4[[#This Row],[HC_ID]]&amp;": "&amp;Tabella4[[#This Row],[Soluzione note aggiuntive]]</f>
        <v>#N/A</v>
      </c>
      <c r="AM130" s="13"/>
    </row>
    <row r="131" spans="1:39" ht="15" hidden="1" x14ac:dyDescent="0.3">
      <c r="A131" s="41" t="str">
        <f>Tabella4[[#This Row],[UNI CEI EN 301549]]&amp;Tabella4[[#This Row],[Servizio]]</f>
        <v>11.2.5.8.1S008 Bonus</v>
      </c>
      <c r="B131" s="42" t="str">
        <f>Tabella4[[#This Row],[IssueID]]&amp;Tabella4[[#This Row],[Servizio]]</f>
        <v>S008 Bonus</v>
      </c>
      <c r="C131" s="41" t="s">
        <v>527</v>
      </c>
      <c r="D131" s="41" t="str">
        <f>"(#"&amp;Tabella4[[#This Row],['#ID]]&amp;")"</f>
        <v>(#AAD130)</v>
      </c>
      <c r="E131" s="13" t="s">
        <v>50</v>
      </c>
      <c r="F131" s="13" t="s">
        <v>10</v>
      </c>
      <c r="G131" s="43" t="s">
        <v>56</v>
      </c>
      <c r="H131" s="13" t="s">
        <v>3283</v>
      </c>
      <c r="I131" s="13" t="s">
        <v>63</v>
      </c>
      <c r="J131" s="13" t="s">
        <v>1736</v>
      </c>
      <c r="K131" t="s">
        <v>52</v>
      </c>
      <c r="L131" s="13"/>
      <c r="M131" t="s">
        <v>1182</v>
      </c>
      <c r="N131" s="13" t="s">
        <v>1693</v>
      </c>
      <c r="O131" t="s">
        <v>1590</v>
      </c>
      <c r="P131" s="13" t="s">
        <v>1633</v>
      </c>
      <c r="Q131" s="13" t="s">
        <v>1670</v>
      </c>
      <c r="R131" s="13"/>
      <c r="S131" s="13" t="s">
        <v>1739</v>
      </c>
      <c r="T131" s="13" t="s">
        <v>1741</v>
      </c>
      <c r="U131" s="13">
        <f>COUNTIFS(Tabella4[Rejected Element],Tabella4[[#This Row],[Rejected Element]])</f>
        <v>1</v>
      </c>
      <c r="V131" s="13" t="s">
        <v>1726</v>
      </c>
      <c r="W131" s="13"/>
      <c r="X131" s="13" t="str">
        <f>Tabella4[[#This Row],[User Impact]]</f>
        <v>2 - Serious</v>
      </c>
      <c r="Y131" s="13" t="str">
        <f>_xlfn.CONCAT("APP INDABOX ANDROID - ",Tabella4[[#This Row],[UNI CEI EN 301549]]," ",_xlfn.XLOOKUP(Tabella4[[#This Row],[Criterio]],Tabella5[ID],Tabella5[Criterio di successo],"")," - ",Tabella4[[#This Row],[Servizio]])</f>
        <v>APP INDABOX ANDROID - 11.2.5.8.1 Dimensione dell'obiettivo (minimo) - S008 Bonus</v>
      </c>
      <c r="Z1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S008 Bonus (#AAD130)
S008 Bonus
Requisito: WCAG 2.5.8
Disabilità afflitte: Blind;Low Vision;Mobility
Impatto Utente: 2 - Serious
Descrizione: Touch target - 
Esempio di violazione individuata sull'oggetto: 
 - https://drive.google.com/file/d/1yxB94erx4G7C-CITnRZAzaRmXcgj-KT6/view?usp=drive_link con selettore: 
[77,1102][1003,1187]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131" s="13"/>
      <c r="AB131" s="13"/>
      <c r="AC131" s="13"/>
      <c r="AD131" s="13"/>
      <c r="AE131" s="13" t="e">
        <f>_xlfn.XLOOKUP(Tabella4[[#This Row],[ID Silk]],outTable[ID Silk],outTable[Numero ticket  ],,0,1)</f>
        <v>#N/A</v>
      </c>
      <c r="AF131" s="13"/>
      <c r="AG131" s="13"/>
      <c r="AH131" s="13" t="e">
        <f>Tabella4[[#This Row],[Caricato su Silk]]&amp;Tabella4[[#This Row],[HC_01]]</f>
        <v>#N/A</v>
      </c>
      <c r="AI131" s="13" t="e">
        <f>Tabella4[[#This Row],[HC_ID]]&amp;": "&amp;Tabella4[[#This Row],[Descrizione]]</f>
        <v>#N/A</v>
      </c>
      <c r="AJ131" s="13" t="e">
        <f>Tabella4[[#This Row],[HC_ID]]&amp;": - "&amp;Tabella4[[#This Row],[Detail]]&amp;" con selettore: "&amp;Tabella4[[#This Row],[Rejected Element]]</f>
        <v>#N/A</v>
      </c>
      <c r="AK131" s="13" t="e">
        <f>Tabella4[[#This Row],[HC_ID]]&amp;": "&amp;Tabella4[[#This Row],[Share URL]]</f>
        <v>#N/A</v>
      </c>
      <c r="AL131" s="13" t="e">
        <f>Tabella4[[#This Row],[HC_ID]]&amp;": "&amp;Tabella4[[#This Row],[Soluzione note aggiuntive]]</f>
        <v>#N/A</v>
      </c>
      <c r="AM131" s="13"/>
    </row>
    <row r="132" spans="1:39" ht="15" hidden="1" x14ac:dyDescent="0.3">
      <c r="A132" s="41" t="str">
        <f>Tabella4[[#This Row],[UNI CEI EN 301549]]&amp;Tabella4[[#This Row],[Servizio]]</f>
        <v>11.2.5.8.1S008 Bonus</v>
      </c>
      <c r="B132" s="42" t="str">
        <f>Tabella4[[#This Row],[IssueID]]&amp;Tabella4[[#This Row],[Servizio]]</f>
        <v>S008 Bonus</v>
      </c>
      <c r="C132" s="41" t="s">
        <v>528</v>
      </c>
      <c r="D132" s="41" t="str">
        <f>"(#"&amp;Tabella4[[#This Row],['#ID]]&amp;")"</f>
        <v>(#AAD131)</v>
      </c>
      <c r="E132" s="13" t="s">
        <v>50</v>
      </c>
      <c r="F132" s="13" t="s">
        <v>10</v>
      </c>
      <c r="G132" s="43" t="s">
        <v>56</v>
      </c>
      <c r="H132" s="13" t="s">
        <v>3283</v>
      </c>
      <c r="I132" s="13" t="s">
        <v>63</v>
      </c>
      <c r="J132" s="13" t="s">
        <v>1736</v>
      </c>
      <c r="K132" t="s">
        <v>52</v>
      </c>
      <c r="L132" s="13"/>
      <c r="M132" t="s">
        <v>1183</v>
      </c>
      <c r="N132" s="13" t="s">
        <v>1693</v>
      </c>
      <c r="O132" t="s">
        <v>1590</v>
      </c>
      <c r="P132" s="13" t="s">
        <v>1633</v>
      </c>
      <c r="Q132" s="13" t="s">
        <v>1670</v>
      </c>
      <c r="R132" s="13"/>
      <c r="S132" s="13" t="s">
        <v>1739</v>
      </c>
      <c r="T132" s="13" t="s">
        <v>1741</v>
      </c>
      <c r="U132" s="13">
        <f>COUNTIFS(Tabella4[Rejected Element],Tabella4[[#This Row],[Rejected Element]])</f>
        <v>1</v>
      </c>
      <c r="V132" s="13" t="s">
        <v>1726</v>
      </c>
      <c r="W132" s="13"/>
      <c r="X132" s="13" t="str">
        <f>Tabella4[[#This Row],[User Impact]]</f>
        <v>2 - Serious</v>
      </c>
      <c r="Y132" s="13" t="str">
        <f>_xlfn.CONCAT("APP INDABOX ANDROID - ",Tabella4[[#This Row],[UNI CEI EN 301549]]," ",_xlfn.XLOOKUP(Tabella4[[#This Row],[Criterio]],Tabella5[ID],Tabella5[Criterio di successo],"")," - ",Tabella4[[#This Row],[Servizio]])</f>
        <v>APP INDABOX ANDROID - 11.2.5.8.1 Dimensione dell'obiettivo (minimo) - S008 Bonus</v>
      </c>
      <c r="Z1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S008 Bonus (#AAD131)
S008 Bonus
Requisito: WCAG 2.5.8
Disabilità afflitte: Blind;Low Vision;Mobility
Impatto Utente: 2 - Serious
Descrizione: Touch target - 
Esempio di violazione individuata sull'oggetto: 
 - https://drive.google.com/file/d/1yxB94erx4G7C-CITnRZAzaRmXcgj-KT6/view?usp=drive_link con selettore: 
[77,1853][1003,1960]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132" s="13"/>
      <c r="AB132" s="13"/>
      <c r="AC132" s="13"/>
      <c r="AD132" s="13"/>
      <c r="AE132" s="13" t="e">
        <f>_xlfn.XLOOKUP(Tabella4[[#This Row],[ID Silk]],outTable[ID Silk],outTable[Numero ticket  ],,0,1)</f>
        <v>#N/A</v>
      </c>
      <c r="AF132" s="13"/>
      <c r="AG132" s="13"/>
      <c r="AH132" s="13" t="e">
        <f>Tabella4[[#This Row],[Caricato su Silk]]&amp;Tabella4[[#This Row],[HC_01]]</f>
        <v>#N/A</v>
      </c>
      <c r="AI132" s="13" t="e">
        <f>Tabella4[[#This Row],[HC_ID]]&amp;": "&amp;Tabella4[[#This Row],[Descrizione]]</f>
        <v>#N/A</v>
      </c>
      <c r="AJ132" s="13" t="e">
        <f>Tabella4[[#This Row],[HC_ID]]&amp;": - "&amp;Tabella4[[#This Row],[Detail]]&amp;" con selettore: "&amp;Tabella4[[#This Row],[Rejected Element]]</f>
        <v>#N/A</v>
      </c>
      <c r="AK132" s="13" t="e">
        <f>Tabella4[[#This Row],[HC_ID]]&amp;": "&amp;Tabella4[[#This Row],[Share URL]]</f>
        <v>#N/A</v>
      </c>
      <c r="AL132" s="13" t="e">
        <f>Tabella4[[#This Row],[HC_ID]]&amp;": "&amp;Tabella4[[#This Row],[Soluzione note aggiuntive]]</f>
        <v>#N/A</v>
      </c>
      <c r="AM132" s="13"/>
    </row>
    <row r="133" spans="1:39" ht="15" hidden="1" x14ac:dyDescent="0.3">
      <c r="A133" s="41" t="str">
        <f>Tabella4[[#This Row],[UNI CEI EN 301549]]&amp;Tabella4[[#This Row],[Servizio]]</f>
        <v>11.2.5.8.1S008 Bonus</v>
      </c>
      <c r="B133" s="42" t="str">
        <f>Tabella4[[#This Row],[IssueID]]&amp;Tabella4[[#This Row],[Servizio]]</f>
        <v>S008 Bonus</v>
      </c>
      <c r="C133" s="41" t="s">
        <v>529</v>
      </c>
      <c r="D133" s="41" t="str">
        <f>"(#"&amp;Tabella4[[#This Row],['#ID]]&amp;")"</f>
        <v>(#AAD132)</v>
      </c>
      <c r="E133" s="13" t="s">
        <v>50</v>
      </c>
      <c r="F133" s="13" t="s">
        <v>10</v>
      </c>
      <c r="G133" s="43" t="s">
        <v>56</v>
      </c>
      <c r="H133" s="13" t="s">
        <v>3283</v>
      </c>
      <c r="I133" s="13" t="s">
        <v>63</v>
      </c>
      <c r="J133" s="13" t="s">
        <v>1736</v>
      </c>
      <c r="K133" t="s">
        <v>52</v>
      </c>
      <c r="L133" s="13"/>
      <c r="M133" t="s">
        <v>1184</v>
      </c>
      <c r="N133" s="13" t="s">
        <v>1693</v>
      </c>
      <c r="O133" t="s">
        <v>1590</v>
      </c>
      <c r="P133" s="13" t="s">
        <v>1633</v>
      </c>
      <c r="Q133" s="13" t="s">
        <v>1670</v>
      </c>
      <c r="R133" s="13"/>
      <c r="S133" s="13" t="s">
        <v>1739</v>
      </c>
      <c r="T133" s="13" t="s">
        <v>1741</v>
      </c>
      <c r="U133" s="13">
        <f>COUNTIFS(Tabella4[Rejected Element],Tabella4[[#This Row],[Rejected Element]])</f>
        <v>1</v>
      </c>
      <c r="V133" s="13" t="s">
        <v>1726</v>
      </c>
      <c r="W133" s="13"/>
      <c r="X133" s="13" t="str">
        <f>Tabella4[[#This Row],[User Impact]]</f>
        <v>2 - Serious</v>
      </c>
      <c r="Y133" s="13" t="str">
        <f>_xlfn.CONCAT("APP INDABOX ANDROID - ",Tabella4[[#This Row],[UNI CEI EN 301549]]," ",_xlfn.XLOOKUP(Tabella4[[#This Row],[Criterio]],Tabella5[ID],Tabella5[Criterio di successo],"")," - ",Tabella4[[#This Row],[Servizio]])</f>
        <v>APP INDABOX ANDROID - 11.2.5.8.1 Dimensione dell'obiettivo (minimo) - S008 Bonus</v>
      </c>
      <c r="Z1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S008 Bonus (#AAD132)
S008 Bonus
Requisito: WCAG 2.5.8
Disabilità afflitte: Blind;Low Vision;Mobility
Impatto Utente: 2 - Serious
Descrizione: Touch target - 
Esempio di violazione individuata sull'oggetto: 
 - https://drive.google.com/file/d/1yxB94erx4G7C-CITnRZAzaRmXcgj-KT6/view?usp=drive_link con selettore: 
[77,1968][1003,2056]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133" s="13"/>
      <c r="AB133" s="13"/>
      <c r="AC133" s="13"/>
      <c r="AD133" s="13"/>
      <c r="AE133" s="13" t="e">
        <f>_xlfn.XLOOKUP(Tabella4[[#This Row],[ID Silk]],outTable[ID Silk],outTable[Numero ticket  ],,0,1)</f>
        <v>#N/A</v>
      </c>
      <c r="AF133" s="13"/>
      <c r="AG133" s="13"/>
      <c r="AH133" s="13" t="e">
        <f>Tabella4[[#This Row],[Caricato su Silk]]&amp;Tabella4[[#This Row],[HC_01]]</f>
        <v>#N/A</v>
      </c>
      <c r="AI133" s="13" t="e">
        <f>Tabella4[[#This Row],[HC_ID]]&amp;": "&amp;Tabella4[[#This Row],[Descrizione]]</f>
        <v>#N/A</v>
      </c>
      <c r="AJ133" s="13" t="e">
        <f>Tabella4[[#This Row],[HC_ID]]&amp;": - "&amp;Tabella4[[#This Row],[Detail]]&amp;" con selettore: "&amp;Tabella4[[#This Row],[Rejected Element]]</f>
        <v>#N/A</v>
      </c>
      <c r="AK133" s="13" t="e">
        <f>Tabella4[[#This Row],[HC_ID]]&amp;": "&amp;Tabella4[[#This Row],[Share URL]]</f>
        <v>#N/A</v>
      </c>
      <c r="AL133" s="13" t="e">
        <f>Tabella4[[#This Row],[HC_ID]]&amp;": "&amp;Tabella4[[#This Row],[Soluzione note aggiuntive]]</f>
        <v>#N/A</v>
      </c>
      <c r="AM133" s="13"/>
    </row>
    <row r="134" spans="1:39" ht="15" hidden="1" x14ac:dyDescent="0.3">
      <c r="A134" s="41" t="str">
        <f>Tabella4[[#This Row],[UNI CEI EN 301549]]&amp;Tabella4[[#This Row],[Servizio]]</f>
        <v>11.1.4.3.1S007 Crediti Ritiro</v>
      </c>
      <c r="B134" s="42" t="str">
        <f>Tabella4[[#This Row],[IssueID]]&amp;Tabella4[[#This Row],[Servizio]]</f>
        <v>S007 Crediti Ritiro</v>
      </c>
      <c r="C134" s="41" t="s">
        <v>530</v>
      </c>
      <c r="D134" s="41" t="str">
        <f>"(#"&amp;Tabella4[[#This Row],['#ID]]&amp;")"</f>
        <v>(#AAD133)</v>
      </c>
      <c r="E134" s="13" t="s">
        <v>50</v>
      </c>
      <c r="F134" s="13" t="s">
        <v>10</v>
      </c>
      <c r="G134" s="43" t="s">
        <v>195</v>
      </c>
      <c r="H134" s="13" t="s">
        <v>3282</v>
      </c>
      <c r="I134" s="13" t="s">
        <v>63</v>
      </c>
      <c r="J134" s="13" t="s">
        <v>1735</v>
      </c>
      <c r="K134" t="s">
        <v>53</v>
      </c>
      <c r="L134" s="13"/>
      <c r="M134" t="s">
        <v>1185</v>
      </c>
      <c r="N134" s="13" t="s">
        <v>1694</v>
      </c>
      <c r="O134" t="s">
        <v>1591</v>
      </c>
      <c r="P134" s="13" t="s">
        <v>1634</v>
      </c>
      <c r="Q134" s="13" t="s">
        <v>1670</v>
      </c>
      <c r="R134" s="13"/>
      <c r="S134" s="13" t="s">
        <v>1738</v>
      </c>
      <c r="T134" s="13" t="s">
        <v>1740</v>
      </c>
      <c r="U134" s="13">
        <f>COUNTIFS(Tabella4[Rejected Element],Tabella4[[#This Row],[Rejected Element]])</f>
        <v>1</v>
      </c>
      <c r="V134" s="13" t="s">
        <v>1725</v>
      </c>
      <c r="W134" s="13"/>
      <c r="X134" s="13" t="str">
        <f>Tabella4[[#This Row],[User Impact]]</f>
        <v>2 - Serious</v>
      </c>
      <c r="Y134" s="13" t="str">
        <f>_xlfn.CONCAT("APP INDABOX ANDROID - ",Tabella4[[#This Row],[UNI CEI EN 301549]]," ",_xlfn.XLOOKUP(Tabella4[[#This Row],[Criterio]],Tabella5[ID],Tabella5[Criterio di successo],"")," - ",Tabella4[[#This Row],[Servizio]])</f>
        <v>APP INDABOX ANDROID - 11.1.4.3.1 Contrasto (minimo) - S007 Crediti Ritiro</v>
      </c>
      <c r="Z1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(#AAD133)
S007 Crediti Ritiro
Requisito: WCAG 1.4.3
Disabilità afflitte: Colorblindness;Low Vision
Impatto Utente: 2 - Serious
Descrizione: Contrasto del testo - 
Esempio di violazione individuata sull'oggetto: 
 - https://drive.google.com/file/d/1f-xW3sEcpOLksu-0FS2LzRKn9sjaYkyc/view?usp=drive_link con selettore: 
[19,412][965,453]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134" s="13"/>
      <c r="AB134" s="13"/>
      <c r="AC134" s="13"/>
      <c r="AD134" s="13"/>
      <c r="AE134" s="13" t="e">
        <f>_xlfn.XLOOKUP(Tabella4[[#This Row],[ID Silk]],outTable[ID Silk],outTable[Numero ticket  ],,0,1)</f>
        <v>#N/A</v>
      </c>
      <c r="AF134" s="13"/>
      <c r="AG134" s="13"/>
      <c r="AH134" s="13" t="e">
        <f>Tabella4[[#This Row],[Caricato su Silk]]&amp;Tabella4[[#This Row],[HC_01]]</f>
        <v>#N/A</v>
      </c>
      <c r="AI134" s="13" t="e">
        <f>Tabella4[[#This Row],[HC_ID]]&amp;": "&amp;Tabella4[[#This Row],[Descrizione]]</f>
        <v>#N/A</v>
      </c>
      <c r="AJ134" s="13" t="e">
        <f>Tabella4[[#This Row],[HC_ID]]&amp;": - "&amp;Tabella4[[#This Row],[Detail]]&amp;" con selettore: "&amp;Tabella4[[#This Row],[Rejected Element]]</f>
        <v>#N/A</v>
      </c>
      <c r="AK134" s="13" t="e">
        <f>Tabella4[[#This Row],[HC_ID]]&amp;": "&amp;Tabella4[[#This Row],[Share URL]]</f>
        <v>#N/A</v>
      </c>
      <c r="AL134" s="13" t="e">
        <f>Tabella4[[#This Row],[HC_ID]]&amp;": "&amp;Tabella4[[#This Row],[Soluzione note aggiuntive]]</f>
        <v>#N/A</v>
      </c>
      <c r="AM134" s="13"/>
    </row>
    <row r="135" spans="1:39" ht="15" hidden="1" x14ac:dyDescent="0.3">
      <c r="A135" s="41" t="str">
        <f>Tabella4[[#This Row],[UNI CEI EN 301549]]&amp;Tabella4[[#This Row],[Servizio]]</f>
        <v>11.1.4.3.1S007 Crediti Ritiro</v>
      </c>
      <c r="B135" s="42" t="str">
        <f>Tabella4[[#This Row],[IssueID]]&amp;Tabella4[[#This Row],[Servizio]]</f>
        <v>S007 Crediti Ritiro</v>
      </c>
      <c r="C135" s="41" t="s">
        <v>531</v>
      </c>
      <c r="D135" s="41" t="str">
        <f>"(#"&amp;Tabella4[[#This Row],['#ID]]&amp;")"</f>
        <v>(#AAD134)</v>
      </c>
      <c r="E135" s="13" t="s">
        <v>50</v>
      </c>
      <c r="F135" s="13" t="s">
        <v>10</v>
      </c>
      <c r="G135" s="43" t="s">
        <v>195</v>
      </c>
      <c r="H135" s="13" t="s">
        <v>3282</v>
      </c>
      <c r="I135" s="13" t="s">
        <v>63</v>
      </c>
      <c r="J135" s="13" t="s">
        <v>1735</v>
      </c>
      <c r="K135" t="s">
        <v>53</v>
      </c>
      <c r="L135" s="13"/>
      <c r="M135" t="s">
        <v>1186</v>
      </c>
      <c r="N135" s="13" t="s">
        <v>1694</v>
      </c>
      <c r="O135" t="s">
        <v>1591</v>
      </c>
      <c r="P135" s="13" t="s">
        <v>1634</v>
      </c>
      <c r="Q135" s="13" t="s">
        <v>1670</v>
      </c>
      <c r="R135" s="13"/>
      <c r="S135" s="13" t="s">
        <v>1738</v>
      </c>
      <c r="T135" s="13" t="s">
        <v>1740</v>
      </c>
      <c r="U135" s="13">
        <f>COUNTIFS(Tabella4[Rejected Element],Tabella4[[#This Row],[Rejected Element]])</f>
        <v>1</v>
      </c>
      <c r="V135" s="13" t="s">
        <v>1725</v>
      </c>
      <c r="W135" s="13"/>
      <c r="X135" s="13" t="str">
        <f>Tabella4[[#This Row],[User Impact]]</f>
        <v>2 - Serious</v>
      </c>
      <c r="Y135" s="13" t="str">
        <f>_xlfn.CONCAT("APP INDABOX ANDROID - ",Tabella4[[#This Row],[UNI CEI EN 301549]]," ",_xlfn.XLOOKUP(Tabella4[[#This Row],[Criterio]],Tabella5[ID],Tabella5[Criterio di successo],"")," - ",Tabella4[[#This Row],[Servizio]])</f>
        <v>APP INDABOX ANDROID - 11.1.4.3.1 Contrasto (minimo) - S007 Crediti Ritiro</v>
      </c>
      <c r="Z1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(#AAD134)
S007 Crediti Ritiro
Requisito: WCAG 1.4.3
Disabilità afflitte: Colorblindness;Low Vision
Impatto Utente: 2 - Serious
Descrizione: Contrasto del testo - 
Esempio di violazione individuata sull'oggetto: 
 - https://drive.google.com/file/d/1f-xW3sEcpOLksu-0FS2LzRKn9sjaYkyc/view?usp=drive_link con selettore: 
[19,450][753,491]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135" s="13"/>
      <c r="AB135" s="13"/>
      <c r="AC135" s="13"/>
      <c r="AD135" s="13"/>
      <c r="AE135" s="13" t="e">
        <f>_xlfn.XLOOKUP(Tabella4[[#This Row],[ID Silk]],outTable[ID Silk],outTable[Numero ticket  ],,0,1)</f>
        <v>#N/A</v>
      </c>
      <c r="AF135" s="13"/>
      <c r="AG135" s="13"/>
      <c r="AH135" s="13" t="e">
        <f>Tabella4[[#This Row],[Caricato su Silk]]&amp;Tabella4[[#This Row],[HC_01]]</f>
        <v>#N/A</v>
      </c>
      <c r="AI135" s="13" t="e">
        <f>Tabella4[[#This Row],[HC_ID]]&amp;": "&amp;Tabella4[[#This Row],[Descrizione]]</f>
        <v>#N/A</v>
      </c>
      <c r="AJ135" s="13" t="e">
        <f>Tabella4[[#This Row],[HC_ID]]&amp;": - "&amp;Tabella4[[#This Row],[Detail]]&amp;" con selettore: "&amp;Tabella4[[#This Row],[Rejected Element]]</f>
        <v>#N/A</v>
      </c>
      <c r="AK135" s="13" t="e">
        <f>Tabella4[[#This Row],[HC_ID]]&amp;": "&amp;Tabella4[[#This Row],[Share URL]]</f>
        <v>#N/A</v>
      </c>
      <c r="AL135" s="13" t="e">
        <f>Tabella4[[#This Row],[HC_ID]]&amp;": "&amp;Tabella4[[#This Row],[Soluzione note aggiuntive]]</f>
        <v>#N/A</v>
      </c>
      <c r="AM135" s="13"/>
    </row>
    <row r="136" spans="1:39" ht="15" hidden="1" x14ac:dyDescent="0.3">
      <c r="A136" s="41" t="str">
        <f>Tabella4[[#This Row],[UNI CEI EN 301549]]&amp;Tabella4[[#This Row],[Servizio]]</f>
        <v>11.1.4.3.1S007 Crediti Ritiro</v>
      </c>
      <c r="B136" s="42" t="str">
        <f>Tabella4[[#This Row],[IssueID]]&amp;Tabella4[[#This Row],[Servizio]]</f>
        <v>S007 Crediti Ritiro</v>
      </c>
      <c r="C136" s="41" t="s">
        <v>532</v>
      </c>
      <c r="D136" s="41" t="str">
        <f>"(#"&amp;Tabella4[[#This Row],['#ID]]&amp;")"</f>
        <v>(#AAD135)</v>
      </c>
      <c r="E136" s="13" t="s">
        <v>50</v>
      </c>
      <c r="F136" s="13" t="s">
        <v>10</v>
      </c>
      <c r="G136" s="43" t="s">
        <v>195</v>
      </c>
      <c r="H136" s="13" t="s">
        <v>3282</v>
      </c>
      <c r="I136" s="13" t="s">
        <v>63</v>
      </c>
      <c r="J136" s="13" t="s">
        <v>1735</v>
      </c>
      <c r="K136" t="s">
        <v>53</v>
      </c>
      <c r="L136" s="13"/>
      <c r="M136" t="s">
        <v>1187</v>
      </c>
      <c r="N136" s="13" t="s">
        <v>1694</v>
      </c>
      <c r="O136" t="s">
        <v>1591</v>
      </c>
      <c r="P136" s="13" t="s">
        <v>1634</v>
      </c>
      <c r="Q136" s="13" t="s">
        <v>1670</v>
      </c>
      <c r="R136" s="13"/>
      <c r="S136" s="13" t="s">
        <v>1738</v>
      </c>
      <c r="T136" s="13" t="s">
        <v>1740</v>
      </c>
      <c r="U136" s="13">
        <f>COUNTIFS(Tabella4[Rejected Element],Tabella4[[#This Row],[Rejected Element]])</f>
        <v>1</v>
      </c>
      <c r="V136" s="13" t="s">
        <v>1725</v>
      </c>
      <c r="W136" s="13"/>
      <c r="X136" s="13" t="str">
        <f>Tabella4[[#This Row],[User Impact]]</f>
        <v>2 - Serious</v>
      </c>
      <c r="Y136" s="13" t="str">
        <f>_xlfn.CONCAT("APP INDABOX ANDROID - ",Tabella4[[#This Row],[UNI CEI EN 301549]]," ",_xlfn.XLOOKUP(Tabella4[[#This Row],[Criterio]],Tabella5[ID],Tabella5[Criterio di successo],"")," - ",Tabella4[[#This Row],[Servizio]])</f>
        <v>APP INDABOX ANDROID - 11.1.4.3.1 Contrasto (minimo) - S007 Crediti Ritiro</v>
      </c>
      <c r="Z1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(#AAD135)
S007 Crediti Ritiro
Requisito: WCAG 1.4.3
Disabilità afflitte: Colorblindness;Low Vision
Impatto Utente: 2 - Serious
Descrizione: Contrasto del testo - 
Esempio di violazione individuata sull'oggetto: 
 - https://drive.google.com/file/d/1f-xW3sEcpOLksu-0FS2LzRKn9sjaYkyc/view?usp=drive_link con selettore: 
[19,450][1047,530]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136" s="13"/>
      <c r="AB136" s="13"/>
      <c r="AC136" s="13"/>
      <c r="AD136" s="13"/>
      <c r="AE136" s="13" t="e">
        <f>_xlfn.XLOOKUP(Tabella4[[#This Row],[ID Silk]],outTable[ID Silk],outTable[Numero ticket  ],,0,1)</f>
        <v>#N/A</v>
      </c>
      <c r="AF136" s="13"/>
      <c r="AG136" s="13"/>
      <c r="AH136" s="13" t="e">
        <f>Tabella4[[#This Row],[Caricato su Silk]]&amp;Tabella4[[#This Row],[HC_01]]</f>
        <v>#N/A</v>
      </c>
      <c r="AI136" s="13" t="e">
        <f>Tabella4[[#This Row],[HC_ID]]&amp;": "&amp;Tabella4[[#This Row],[Descrizione]]</f>
        <v>#N/A</v>
      </c>
      <c r="AJ136" s="13" t="e">
        <f>Tabella4[[#This Row],[HC_ID]]&amp;": - "&amp;Tabella4[[#This Row],[Detail]]&amp;" con selettore: "&amp;Tabella4[[#This Row],[Rejected Element]]</f>
        <v>#N/A</v>
      </c>
      <c r="AK136" s="13" t="e">
        <f>Tabella4[[#This Row],[HC_ID]]&amp;": "&amp;Tabella4[[#This Row],[Share URL]]</f>
        <v>#N/A</v>
      </c>
      <c r="AL136" s="13" t="e">
        <f>Tabella4[[#This Row],[HC_ID]]&amp;": "&amp;Tabella4[[#This Row],[Soluzione note aggiuntive]]</f>
        <v>#N/A</v>
      </c>
      <c r="AM136" s="13"/>
    </row>
    <row r="137" spans="1:39" ht="15" hidden="1" x14ac:dyDescent="0.3">
      <c r="A137" s="41" t="str">
        <f>Tabella4[[#This Row],[UNI CEI EN 301549]]&amp;Tabella4[[#This Row],[Servizio]]</f>
        <v>11.2.5.8.1S007 Crediti Ritiro</v>
      </c>
      <c r="B137" s="42" t="str">
        <f>Tabella4[[#This Row],[IssueID]]&amp;Tabella4[[#This Row],[Servizio]]</f>
        <v>S007 Crediti Ritiro</v>
      </c>
      <c r="C137" s="41" t="s">
        <v>533</v>
      </c>
      <c r="D137" s="41" t="str">
        <f>"(#"&amp;Tabella4[[#This Row],['#ID]]&amp;")"</f>
        <v>(#AAD136)</v>
      </c>
      <c r="E137" s="13" t="s">
        <v>50</v>
      </c>
      <c r="F137" s="13" t="s">
        <v>10</v>
      </c>
      <c r="G137" s="43" t="s">
        <v>56</v>
      </c>
      <c r="H137" s="13" t="s">
        <v>3283</v>
      </c>
      <c r="I137" s="13" t="s">
        <v>63</v>
      </c>
      <c r="J137" s="13" t="s">
        <v>1736</v>
      </c>
      <c r="K137" t="s">
        <v>52</v>
      </c>
      <c r="L137" s="13"/>
      <c r="M137" t="s">
        <v>1188</v>
      </c>
      <c r="N137" s="13" t="s">
        <v>1694</v>
      </c>
      <c r="O137" t="s">
        <v>1591</v>
      </c>
      <c r="P137" s="13" t="s">
        <v>1634</v>
      </c>
      <c r="Q137" s="13" t="s">
        <v>1670</v>
      </c>
      <c r="R137" s="13"/>
      <c r="S137" s="13" t="s">
        <v>1739</v>
      </c>
      <c r="T137" s="13" t="s">
        <v>1741</v>
      </c>
      <c r="U137" s="13">
        <f>COUNTIFS(Tabella4[Rejected Element],Tabella4[[#This Row],[Rejected Element]])</f>
        <v>1</v>
      </c>
      <c r="V137" s="13" t="s">
        <v>1725</v>
      </c>
      <c r="W137" s="13"/>
      <c r="X137" s="13" t="str">
        <f>Tabella4[[#This Row],[User Impact]]</f>
        <v>2 - Serious</v>
      </c>
      <c r="Y137" s="13" t="str">
        <f>_xlfn.CONCAT("APP INDABOX ANDROID - ",Tabella4[[#This Row],[UNI CEI EN 301549]]," ",_xlfn.XLOOKUP(Tabella4[[#This Row],[Criterio]],Tabella5[ID],Tabella5[Criterio di successo],"")," - ",Tabella4[[#This Row],[Servizio]])</f>
        <v>APP INDABOX ANDROID - 11.2.5.8.1 Dimensione dell'obiettivo (minimo) - S007 Crediti Ritiro</v>
      </c>
      <c r="Z1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S007 Crediti Ritiro (#AAD136)
S007 Crediti Ritiro
Requisito: WCAG 2.5.8
Disabilità afflitte: Blind;Low Vision;Mobility
Impatto Utente: 2 - Serious
Descrizione: Touch target - 
Esempio di violazione individuata sull'oggetto: 
 - https://drive.google.com/file/d/1f-xW3sEcpOLksu-0FS2LzRKn9sjaYkyc/view?usp=drive_link con selettore: 
[239,912][789,962]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 https://posteitaliane.sharepoint.com/:x:/r/teams/ACCESSIBILITRISULTATIVERIFICHETECNICHE/Shared%20Documents/TGPOSTE_APP/TGPOSTE_APP/LOG/Log.xlsx?d=w630300a71bd74143a1658fe5ab688bc4&amp;csf=1&amp;web=1&amp;e=Y9XHGL
Link al dettaglio requisito WCAG: </v>
      </c>
      <c r="AA137" s="13"/>
      <c r="AB137" s="13"/>
      <c r="AC137" s="13"/>
      <c r="AD137" s="13"/>
      <c r="AE137" s="13" t="e">
        <f>_xlfn.XLOOKUP(Tabella4[[#This Row],[ID Silk]],outTable[ID Silk],outTable[Numero ticket  ],,0,1)</f>
        <v>#N/A</v>
      </c>
      <c r="AF137" s="13"/>
      <c r="AG137" s="13"/>
      <c r="AH137" s="13" t="e">
        <f>Tabella4[[#This Row],[Caricato su Silk]]&amp;Tabella4[[#This Row],[HC_01]]</f>
        <v>#N/A</v>
      </c>
      <c r="AI137" s="13" t="e">
        <f>Tabella4[[#This Row],[HC_ID]]&amp;": "&amp;Tabella4[[#This Row],[Descrizione]]</f>
        <v>#N/A</v>
      </c>
      <c r="AJ137" s="13" t="e">
        <f>Tabella4[[#This Row],[HC_ID]]&amp;": - "&amp;Tabella4[[#This Row],[Detail]]&amp;" con selettore: "&amp;Tabella4[[#This Row],[Rejected Element]]</f>
        <v>#N/A</v>
      </c>
      <c r="AK137" s="13" t="e">
        <f>Tabella4[[#This Row],[HC_ID]]&amp;": "&amp;Tabella4[[#This Row],[Share URL]]</f>
        <v>#N/A</v>
      </c>
      <c r="AL137" s="13" t="e">
        <f>Tabella4[[#This Row],[HC_ID]]&amp;": "&amp;Tabella4[[#This Row],[Soluzione note aggiuntive]]</f>
        <v>#N/A</v>
      </c>
      <c r="AM137" s="13"/>
    </row>
    <row r="138" spans="1:39" ht="15" hidden="1" x14ac:dyDescent="0.3">
      <c r="A138" s="41" t="str">
        <f>Tabella4[[#This Row],[UNI CEI EN 301549]]&amp;Tabella4[[#This Row],[Servizio]]</f>
        <v>11.2.5.8.1S007 Crediti Ritiro</v>
      </c>
      <c r="B138" s="42" t="str">
        <f>Tabella4[[#This Row],[IssueID]]&amp;Tabella4[[#This Row],[Servizio]]</f>
        <v>S007 Crediti Ritiro</v>
      </c>
      <c r="C138" s="41" t="s">
        <v>534</v>
      </c>
      <c r="D138" s="41" t="str">
        <f>"(#"&amp;Tabella4[[#This Row],['#ID]]&amp;")"</f>
        <v>(#AAD137)</v>
      </c>
      <c r="E138" s="13" t="s">
        <v>50</v>
      </c>
      <c r="F138" s="13" t="s">
        <v>10</v>
      </c>
      <c r="G138" s="43" t="s">
        <v>56</v>
      </c>
      <c r="H138" s="13" t="s">
        <v>3283</v>
      </c>
      <c r="I138" s="13" t="s">
        <v>63</v>
      </c>
      <c r="J138" s="13" t="s">
        <v>1736</v>
      </c>
      <c r="K138" t="s">
        <v>52</v>
      </c>
      <c r="L138" s="13"/>
      <c r="M138" t="s">
        <v>1189</v>
      </c>
      <c r="N138" s="13" t="s">
        <v>1694</v>
      </c>
      <c r="O138" t="s">
        <v>1591</v>
      </c>
      <c r="P138" s="13" t="s">
        <v>1634</v>
      </c>
      <c r="Q138" s="13" t="s">
        <v>1670</v>
      </c>
      <c r="R138" s="13"/>
      <c r="S138" s="13" t="s">
        <v>1739</v>
      </c>
      <c r="T138" s="13" t="s">
        <v>1741</v>
      </c>
      <c r="U138" s="13">
        <f>COUNTIFS(Tabella4[Rejected Element],Tabella4[[#This Row],[Rejected Element]])</f>
        <v>1</v>
      </c>
      <c r="V138" s="13" t="s">
        <v>1725</v>
      </c>
      <c r="W138" s="13"/>
      <c r="X138" s="13" t="str">
        <f>Tabella4[[#This Row],[User Impact]]</f>
        <v>2 - Serious</v>
      </c>
      <c r="Y138" s="13" t="str">
        <f>_xlfn.CONCAT("APP INDABOX ANDROID - ",Tabella4[[#This Row],[UNI CEI EN 301549]]," ",_xlfn.XLOOKUP(Tabella4[[#This Row],[Criterio]],Tabella5[ID],Tabella5[Criterio di successo],"")," - ",Tabella4[[#This Row],[Servizio]])</f>
        <v>APP INDABOX ANDROID - 11.2.5.8.1 Dimensione dell'obiettivo (minimo) - S007 Crediti Ritiro</v>
      </c>
      <c r="Z1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S007 Crediti Ritiro (#AAD137)
S007 Crediti Ritiro
Requisito: WCAG 2.5.8
Disabilità afflitte: Blind;Low Vision;Mobility
Impatto Utente: 2 - Serious
Descrizione: Touch target - 
Esempio di violazione individuata sull'oggetto: 
 - https://drive.google.com/file/d/1f-xW3sEcpOLksu-0FS2LzRKn9sjaYkyc/view?usp=drive_link con selettore: 
[71,1237][957,1349]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 https://posteitaliane.sharepoint.com/:x:/r/teams/ACCESSIBILITRISULTATIVERIFICHETECNICHE/Shared%20Documents/TGPOSTE_APP/TGPOSTE_APP/LOG/Log.xlsx?d=w630300a71bd74143a1658fe5ab688bc4&amp;csf=1&amp;web=1&amp;e=Y9XHGL
Link al dettaglio requisito WCAG: </v>
      </c>
      <c r="AA138" s="13"/>
      <c r="AB138" s="13"/>
      <c r="AC138" s="13"/>
      <c r="AD138" s="13"/>
      <c r="AE138" s="13" t="e">
        <f>_xlfn.XLOOKUP(Tabella4[[#This Row],[ID Silk]],outTable[ID Silk],outTable[Numero ticket  ],,0,1)</f>
        <v>#N/A</v>
      </c>
      <c r="AF138" s="13"/>
      <c r="AG138" s="13"/>
      <c r="AH138" s="13" t="e">
        <f>Tabella4[[#This Row],[Caricato su Silk]]&amp;Tabella4[[#This Row],[HC_01]]</f>
        <v>#N/A</v>
      </c>
      <c r="AI138" s="13" t="e">
        <f>Tabella4[[#This Row],[HC_ID]]&amp;": "&amp;Tabella4[[#This Row],[Descrizione]]</f>
        <v>#N/A</v>
      </c>
      <c r="AJ138" s="13" t="e">
        <f>Tabella4[[#This Row],[HC_ID]]&amp;": - "&amp;Tabella4[[#This Row],[Detail]]&amp;" con selettore: "&amp;Tabella4[[#This Row],[Rejected Element]]</f>
        <v>#N/A</v>
      </c>
      <c r="AK138" s="13" t="e">
        <f>Tabella4[[#This Row],[HC_ID]]&amp;": "&amp;Tabella4[[#This Row],[Share URL]]</f>
        <v>#N/A</v>
      </c>
      <c r="AL138" s="13" t="e">
        <f>Tabella4[[#This Row],[HC_ID]]&amp;": "&amp;Tabella4[[#This Row],[Soluzione note aggiuntive]]</f>
        <v>#N/A</v>
      </c>
      <c r="AM138" s="13"/>
    </row>
    <row r="139" spans="1:39" ht="15" hidden="1" x14ac:dyDescent="0.3">
      <c r="A139" s="41" t="str">
        <f>Tabella4[[#This Row],[UNI CEI EN 301549]]&amp;Tabella4[[#This Row],[Servizio]]</f>
        <v>11.1.4.3.1S004 Spedisci (IndaBox Spedizione Pacchi)</v>
      </c>
      <c r="B139" s="42" t="str">
        <f>Tabella4[[#This Row],[IssueID]]&amp;Tabella4[[#This Row],[Servizio]]</f>
        <v>S004 Spedisci (IndaBox Spedizione Pacchi)</v>
      </c>
      <c r="C139" s="41" t="s">
        <v>535</v>
      </c>
      <c r="D139" s="41" t="str">
        <f>"(#"&amp;Tabella4[[#This Row],['#ID]]&amp;")"</f>
        <v>(#AAD138)</v>
      </c>
      <c r="E139" s="13" t="s">
        <v>50</v>
      </c>
      <c r="F139" s="13" t="s">
        <v>10</v>
      </c>
      <c r="G139" s="43" t="s">
        <v>195</v>
      </c>
      <c r="H139" s="13" t="s">
        <v>3282</v>
      </c>
      <c r="I139" s="13" t="s">
        <v>63</v>
      </c>
      <c r="J139" s="13" t="s">
        <v>1735</v>
      </c>
      <c r="K139" t="s">
        <v>53</v>
      </c>
      <c r="L139" s="13"/>
      <c r="M139" t="s">
        <v>1121</v>
      </c>
      <c r="N139" s="13" t="s">
        <v>1695</v>
      </c>
      <c r="O139" t="s">
        <v>1592</v>
      </c>
      <c r="P139" s="13" t="s">
        <v>1635</v>
      </c>
      <c r="Q139" s="13" t="s">
        <v>1670</v>
      </c>
      <c r="R139" s="13"/>
      <c r="S139" s="13" t="s">
        <v>1738</v>
      </c>
      <c r="T139" s="13" t="s">
        <v>1740</v>
      </c>
      <c r="U139" s="13">
        <f>COUNTIFS(Tabella4[Rejected Element],Tabella4[[#This Row],[Rejected Element]])</f>
        <v>4</v>
      </c>
      <c r="V139" s="13" t="s">
        <v>1722</v>
      </c>
      <c r="W139" s="13"/>
      <c r="X139" s="13" t="str">
        <f>Tabella4[[#This Row],[User Impact]]</f>
        <v>2 - Serious</v>
      </c>
      <c r="Y139" s="13" t="str">
        <f>_xlfn.CONCAT("APP INDABOX ANDROID - ",Tabella4[[#This Row],[UNI CEI EN 301549]]," ",_xlfn.XLOOKUP(Tabella4[[#This Row],[Criterio]],Tabella5[ID],Tabella5[Criterio di successo],"")," - ",Tabella4[[#This Row],[Servizio]])</f>
        <v>APP INDABOX ANDROID - 11.1.4.3.1 Contrasto (minimo) - S004 Spedisci (IndaBox Spedizione Pacchi)</v>
      </c>
      <c r="Z1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(#AAD138)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[77,505][198,557]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39" s="13"/>
      <c r="AB139" s="13"/>
      <c r="AC139" s="13"/>
      <c r="AD139" s="13"/>
      <c r="AE139" s="13" t="e">
        <f>_xlfn.XLOOKUP(Tabella4[[#This Row],[ID Silk]],outTable[ID Silk],outTable[Numero ticket  ],,0,1)</f>
        <v>#N/A</v>
      </c>
      <c r="AF139" s="13"/>
      <c r="AG139" s="13"/>
      <c r="AH139" s="13" t="e">
        <f>Tabella4[[#This Row],[Caricato su Silk]]&amp;Tabella4[[#This Row],[HC_01]]</f>
        <v>#N/A</v>
      </c>
      <c r="AI139" s="13" t="e">
        <f>Tabella4[[#This Row],[HC_ID]]&amp;": "&amp;Tabella4[[#This Row],[Descrizione]]</f>
        <v>#N/A</v>
      </c>
      <c r="AJ139" s="13" t="e">
        <f>Tabella4[[#This Row],[HC_ID]]&amp;": - "&amp;Tabella4[[#This Row],[Detail]]&amp;" con selettore: "&amp;Tabella4[[#This Row],[Rejected Element]]</f>
        <v>#N/A</v>
      </c>
      <c r="AK139" s="13" t="e">
        <f>Tabella4[[#This Row],[HC_ID]]&amp;": "&amp;Tabella4[[#This Row],[Share URL]]</f>
        <v>#N/A</v>
      </c>
      <c r="AL139" s="13" t="e">
        <f>Tabella4[[#This Row],[HC_ID]]&amp;": "&amp;Tabella4[[#This Row],[Soluzione note aggiuntive]]</f>
        <v>#N/A</v>
      </c>
      <c r="AM139" s="13"/>
    </row>
    <row r="140" spans="1:39" ht="15" hidden="1" x14ac:dyDescent="0.3">
      <c r="A140" s="41" t="str">
        <f>Tabella4[[#This Row],[UNI CEI EN 301549]]&amp;Tabella4[[#This Row],[Servizio]]</f>
        <v>11.1.4.3.1S004 Spedisci (IndaBox Spedizione Pacchi)</v>
      </c>
      <c r="B140" s="42" t="str">
        <f>Tabella4[[#This Row],[IssueID]]&amp;Tabella4[[#This Row],[Servizio]]</f>
        <v>S004 Spedisci (IndaBox Spedizione Pacchi)</v>
      </c>
      <c r="C140" s="41" t="s">
        <v>536</v>
      </c>
      <c r="D140" s="41" t="str">
        <f>"(#"&amp;Tabella4[[#This Row],['#ID]]&amp;")"</f>
        <v>(#AAD139)</v>
      </c>
      <c r="E140" s="13" t="s">
        <v>50</v>
      </c>
      <c r="F140" s="13" t="s">
        <v>10</v>
      </c>
      <c r="G140" s="43" t="s">
        <v>195</v>
      </c>
      <c r="H140" s="13" t="s">
        <v>3282</v>
      </c>
      <c r="I140" s="13" t="s">
        <v>63</v>
      </c>
      <c r="J140" s="13" t="s">
        <v>1735</v>
      </c>
      <c r="K140" t="s">
        <v>53</v>
      </c>
      <c r="L140" s="13"/>
      <c r="M140" t="s">
        <v>1190</v>
      </c>
      <c r="N140" s="13" t="s">
        <v>1695</v>
      </c>
      <c r="O140" t="s">
        <v>1592</v>
      </c>
      <c r="P140" s="13" t="s">
        <v>1635</v>
      </c>
      <c r="Q140" s="13" t="s">
        <v>1670</v>
      </c>
      <c r="R140" s="13"/>
      <c r="S140" s="13" t="s">
        <v>1738</v>
      </c>
      <c r="T140" s="13" t="s">
        <v>1740</v>
      </c>
      <c r="U140" s="13">
        <f>COUNTIFS(Tabella4[Rejected Element],Tabella4[[#This Row],[Rejected Element]])</f>
        <v>1</v>
      </c>
      <c r="V140" s="13" t="s">
        <v>1722</v>
      </c>
      <c r="W140" s="13"/>
      <c r="X140" s="13" t="str">
        <f>Tabella4[[#This Row],[User Impact]]</f>
        <v>2 - Serious</v>
      </c>
      <c r="Y140" s="13" t="str">
        <f>_xlfn.CONCAT("APP INDABOX ANDROID - ",Tabella4[[#This Row],[UNI CEI EN 301549]]," ",_xlfn.XLOOKUP(Tabella4[[#This Row],[Criterio]],Tabella5[ID],Tabella5[Criterio di successo],"")," - ",Tabella4[[#This Row],[Servizio]])</f>
        <v>APP INDABOX ANDROID - 11.1.4.3.1 Contrasto (minimo) - S004 Spedisci (IndaBox Spedizione Pacchi)</v>
      </c>
      <c r="Z1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(#AAD139)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[266,505][440,557]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40" s="13"/>
      <c r="AB140" s="13"/>
      <c r="AC140" s="13"/>
      <c r="AD140" s="13"/>
      <c r="AE140" s="13" t="e">
        <f>_xlfn.XLOOKUP(Tabella4[[#This Row],[ID Silk]],outTable[ID Silk],outTable[Numero ticket  ],,0,1)</f>
        <v>#N/A</v>
      </c>
      <c r="AF140" s="13"/>
      <c r="AG140" s="13"/>
      <c r="AH140" s="13" t="e">
        <f>Tabella4[[#This Row],[Caricato su Silk]]&amp;Tabella4[[#This Row],[HC_01]]</f>
        <v>#N/A</v>
      </c>
      <c r="AI140" s="13" t="e">
        <f>Tabella4[[#This Row],[HC_ID]]&amp;": "&amp;Tabella4[[#This Row],[Descrizione]]</f>
        <v>#N/A</v>
      </c>
      <c r="AJ140" s="13" t="e">
        <f>Tabella4[[#This Row],[HC_ID]]&amp;": - "&amp;Tabella4[[#This Row],[Detail]]&amp;" con selettore: "&amp;Tabella4[[#This Row],[Rejected Element]]</f>
        <v>#N/A</v>
      </c>
      <c r="AK140" s="13" t="e">
        <f>Tabella4[[#This Row],[HC_ID]]&amp;": "&amp;Tabella4[[#This Row],[Share URL]]</f>
        <v>#N/A</v>
      </c>
      <c r="AL140" s="13" t="e">
        <f>Tabella4[[#This Row],[HC_ID]]&amp;": "&amp;Tabella4[[#This Row],[Soluzione note aggiuntive]]</f>
        <v>#N/A</v>
      </c>
      <c r="AM140" s="13"/>
    </row>
    <row r="141" spans="1:39" ht="15" hidden="1" x14ac:dyDescent="0.3">
      <c r="A141" s="41" t="str">
        <f>Tabella4[[#This Row],[UNI CEI EN 301549]]&amp;Tabella4[[#This Row],[Servizio]]</f>
        <v>11.1.4.3.1S004 Spedisci (IndaBox Spedizione Pacchi)</v>
      </c>
      <c r="B141" s="42" t="str">
        <f>Tabella4[[#This Row],[IssueID]]&amp;Tabella4[[#This Row],[Servizio]]</f>
        <v>S004 Spedisci (IndaBox Spedizione Pacchi)</v>
      </c>
      <c r="C141" s="41" t="s">
        <v>537</v>
      </c>
      <c r="D141" s="41" t="str">
        <f>"(#"&amp;Tabella4[[#This Row],['#ID]]&amp;")"</f>
        <v>(#AAD140)</v>
      </c>
      <c r="E141" s="13" t="s">
        <v>50</v>
      </c>
      <c r="F141" s="13" t="s">
        <v>10</v>
      </c>
      <c r="G141" s="43" t="s">
        <v>195</v>
      </c>
      <c r="H141" s="13" t="s">
        <v>3282</v>
      </c>
      <c r="I141" s="13" t="s">
        <v>63</v>
      </c>
      <c r="J141" s="13" t="s">
        <v>1735</v>
      </c>
      <c r="K141" t="s">
        <v>53</v>
      </c>
      <c r="L141" s="13"/>
      <c r="M141" t="s">
        <v>1123</v>
      </c>
      <c r="N141" s="13" t="s">
        <v>1695</v>
      </c>
      <c r="O141" t="s">
        <v>1592</v>
      </c>
      <c r="P141" s="13" t="s">
        <v>1635</v>
      </c>
      <c r="Q141" s="13" t="s">
        <v>1670</v>
      </c>
      <c r="R141" s="13"/>
      <c r="S141" s="13" t="s">
        <v>1738</v>
      </c>
      <c r="T141" s="13" t="s">
        <v>1740</v>
      </c>
      <c r="U141" s="13">
        <f>COUNTIFS(Tabella4[Rejected Element],Tabella4[[#This Row],[Rejected Element]])</f>
        <v>4</v>
      </c>
      <c r="V141" s="13" t="s">
        <v>1722</v>
      </c>
      <c r="W141" s="13"/>
      <c r="X141" s="13" t="str">
        <f>Tabella4[[#This Row],[User Impact]]</f>
        <v>2 - Serious</v>
      </c>
      <c r="Y141" s="13" t="str">
        <f>_xlfn.CONCAT("APP INDABOX ANDROID - ",Tabella4[[#This Row],[UNI CEI EN 301549]]," ",_xlfn.XLOOKUP(Tabella4[[#This Row],[Criterio]],Tabella5[ID],Tabella5[Criterio di successo],"")," - ",Tabella4[[#This Row],[Servizio]])</f>
        <v>APP INDABOX ANDROID - 11.1.4.3.1 Contrasto (minimo) - S004 Spedisci (IndaBox Spedizione Pacchi)</v>
      </c>
      <c r="Z1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(#AAD140)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[77,571][244,623]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41" s="13"/>
      <c r="AB141" s="13"/>
      <c r="AC141" s="13"/>
      <c r="AD141" s="13"/>
      <c r="AE141" s="13" t="e">
        <f>_xlfn.XLOOKUP(Tabella4[[#This Row],[ID Silk]],outTable[ID Silk],outTable[Numero ticket  ],,0,1)</f>
        <v>#N/A</v>
      </c>
      <c r="AF141" s="13"/>
      <c r="AG141" s="13"/>
      <c r="AH141" s="13" t="e">
        <f>Tabella4[[#This Row],[Caricato su Silk]]&amp;Tabella4[[#This Row],[HC_01]]</f>
        <v>#N/A</v>
      </c>
      <c r="AI141" s="13" t="e">
        <f>Tabella4[[#This Row],[HC_ID]]&amp;": "&amp;Tabella4[[#This Row],[Descrizione]]</f>
        <v>#N/A</v>
      </c>
      <c r="AJ141" s="13" t="e">
        <f>Tabella4[[#This Row],[HC_ID]]&amp;": - "&amp;Tabella4[[#This Row],[Detail]]&amp;" con selettore: "&amp;Tabella4[[#This Row],[Rejected Element]]</f>
        <v>#N/A</v>
      </c>
      <c r="AK141" s="13" t="e">
        <f>Tabella4[[#This Row],[HC_ID]]&amp;": "&amp;Tabella4[[#This Row],[Share URL]]</f>
        <v>#N/A</v>
      </c>
      <c r="AL141" s="13" t="e">
        <f>Tabella4[[#This Row],[HC_ID]]&amp;": "&amp;Tabella4[[#This Row],[Soluzione note aggiuntive]]</f>
        <v>#N/A</v>
      </c>
      <c r="AM141" s="13"/>
    </row>
    <row r="142" spans="1:39" ht="15" hidden="1" x14ac:dyDescent="0.3">
      <c r="A142" s="41" t="str">
        <f>Tabella4[[#This Row],[UNI CEI EN 301549]]&amp;Tabella4[[#This Row],[Servizio]]</f>
        <v>11.1.4.3.1S004 Spedisci (IndaBox Spedizione Pacchi)</v>
      </c>
      <c r="B142" s="42" t="str">
        <f>Tabella4[[#This Row],[IssueID]]&amp;Tabella4[[#This Row],[Servizio]]</f>
        <v>S004 Spedisci (IndaBox Spedizione Pacchi)</v>
      </c>
      <c r="C142" s="41" t="s">
        <v>538</v>
      </c>
      <c r="D142" s="41" t="str">
        <f>"(#"&amp;Tabella4[[#This Row],['#ID]]&amp;")"</f>
        <v>(#AAD141)</v>
      </c>
      <c r="E142" s="13" t="s">
        <v>50</v>
      </c>
      <c r="F142" s="13" t="s">
        <v>10</v>
      </c>
      <c r="G142" s="43" t="s">
        <v>195</v>
      </c>
      <c r="H142" s="13" t="s">
        <v>3282</v>
      </c>
      <c r="I142" s="13" t="s">
        <v>63</v>
      </c>
      <c r="J142" s="13" t="s">
        <v>1735</v>
      </c>
      <c r="K142" t="s">
        <v>53</v>
      </c>
      <c r="L142" s="13"/>
      <c r="M142" t="s">
        <v>1191</v>
      </c>
      <c r="N142" s="13" t="s">
        <v>1695</v>
      </c>
      <c r="O142" t="s">
        <v>1592</v>
      </c>
      <c r="P142" s="13" t="s">
        <v>1635</v>
      </c>
      <c r="Q142" s="13" t="s">
        <v>1670</v>
      </c>
      <c r="R142" s="13"/>
      <c r="S142" s="13" t="s">
        <v>1738</v>
      </c>
      <c r="T142" s="13" t="s">
        <v>1740</v>
      </c>
      <c r="U142" s="13">
        <f>COUNTIFS(Tabella4[Rejected Element],Tabella4[[#This Row],[Rejected Element]])</f>
        <v>1</v>
      </c>
      <c r="V142" s="13" t="s">
        <v>1722</v>
      </c>
      <c r="W142" s="13"/>
      <c r="X142" s="13" t="str">
        <f>Tabella4[[#This Row],[User Impact]]</f>
        <v>2 - Serious</v>
      </c>
      <c r="Y142" s="13" t="str">
        <f>_xlfn.CONCAT("APP INDABOX ANDROID - ",Tabella4[[#This Row],[UNI CEI EN 301549]]," ",_xlfn.XLOOKUP(Tabella4[[#This Row],[Criterio]],Tabella5[ID],Tabella5[Criterio di successo],"")," - ",Tabella4[[#This Row],[Servizio]])</f>
        <v>APP INDABOX ANDROID - 11.1.4.3.1 Contrasto (minimo) - S004 Spedisci (IndaBox Spedizione Pacchi)</v>
      </c>
      <c r="Z1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(#AAD141)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[266,571][880,623]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42" s="13"/>
      <c r="AB142" s="13"/>
      <c r="AC142" s="13"/>
      <c r="AD142" s="13"/>
      <c r="AE142" s="13" t="e">
        <f>_xlfn.XLOOKUP(Tabella4[[#This Row],[ID Silk]],outTable[ID Silk],outTable[Numero ticket  ],,0,1)</f>
        <v>#N/A</v>
      </c>
      <c r="AF142" s="13"/>
      <c r="AG142" s="13"/>
      <c r="AH142" s="13" t="e">
        <f>Tabella4[[#This Row],[Caricato su Silk]]&amp;Tabella4[[#This Row],[HC_01]]</f>
        <v>#N/A</v>
      </c>
      <c r="AI142" s="13" t="e">
        <f>Tabella4[[#This Row],[HC_ID]]&amp;": "&amp;Tabella4[[#This Row],[Descrizione]]</f>
        <v>#N/A</v>
      </c>
      <c r="AJ142" s="13" t="e">
        <f>Tabella4[[#This Row],[HC_ID]]&amp;": - "&amp;Tabella4[[#This Row],[Detail]]&amp;" con selettore: "&amp;Tabella4[[#This Row],[Rejected Element]]</f>
        <v>#N/A</v>
      </c>
      <c r="AK142" s="13" t="e">
        <f>Tabella4[[#This Row],[HC_ID]]&amp;": "&amp;Tabella4[[#This Row],[Share URL]]</f>
        <v>#N/A</v>
      </c>
      <c r="AL142" s="13" t="e">
        <f>Tabella4[[#This Row],[HC_ID]]&amp;": "&amp;Tabella4[[#This Row],[Soluzione note aggiuntive]]</f>
        <v>#N/A</v>
      </c>
      <c r="AM142" s="13"/>
    </row>
    <row r="143" spans="1:39" ht="15" hidden="1" x14ac:dyDescent="0.3">
      <c r="A143" s="41" t="str">
        <f>Tabella4[[#This Row],[UNI CEI EN 301549]]&amp;Tabella4[[#This Row],[Servizio]]</f>
        <v>11.1.4.3.1S004 Spedisci (IndaBox Spedizione Pacchi)</v>
      </c>
      <c r="B143" s="42" t="str">
        <f>Tabella4[[#This Row],[IssueID]]&amp;Tabella4[[#This Row],[Servizio]]</f>
        <v>S004 Spedisci (IndaBox Spedizione Pacchi)</v>
      </c>
      <c r="C143" s="41" t="s">
        <v>539</v>
      </c>
      <c r="D143" s="41" t="str">
        <f>"(#"&amp;Tabella4[[#This Row],['#ID]]&amp;")"</f>
        <v>(#AAD142)</v>
      </c>
      <c r="E143" s="13" t="s">
        <v>50</v>
      </c>
      <c r="F143" s="13" t="s">
        <v>10</v>
      </c>
      <c r="G143" s="43" t="s">
        <v>195</v>
      </c>
      <c r="H143" s="13" t="s">
        <v>3282</v>
      </c>
      <c r="I143" s="13" t="s">
        <v>63</v>
      </c>
      <c r="J143" s="13" t="s">
        <v>1735</v>
      </c>
      <c r="K143" t="s">
        <v>53</v>
      </c>
      <c r="L143" s="13"/>
      <c r="M143" t="s">
        <v>1125</v>
      </c>
      <c r="N143" s="13" t="s">
        <v>1695</v>
      </c>
      <c r="O143" t="s">
        <v>1592</v>
      </c>
      <c r="P143" s="13" t="s">
        <v>1635</v>
      </c>
      <c r="Q143" s="13" t="s">
        <v>1670</v>
      </c>
      <c r="R143" s="13"/>
      <c r="S143" s="13" t="s">
        <v>1738</v>
      </c>
      <c r="T143" s="13" t="s">
        <v>1740</v>
      </c>
      <c r="U143" s="13">
        <f>COUNTIFS(Tabella4[Rejected Element],Tabella4[[#This Row],[Rejected Element]])</f>
        <v>4</v>
      </c>
      <c r="V143" s="13" t="s">
        <v>1722</v>
      </c>
      <c r="W143" s="13"/>
      <c r="X143" s="13" t="str">
        <f>Tabella4[[#This Row],[User Impact]]</f>
        <v>2 - Serious</v>
      </c>
      <c r="Y143" s="13" t="str">
        <f>_xlfn.CONCAT("APP INDABOX ANDROID - ",Tabella4[[#This Row],[UNI CEI EN 301549]]," ",_xlfn.XLOOKUP(Tabella4[[#This Row],[Criterio]],Tabella5[ID],Tabella5[Criterio di successo],"")," - ",Tabella4[[#This Row],[Servizio]])</f>
        <v>APP INDABOX ANDROID - 11.1.4.3.1 Contrasto (minimo) - S004 Spedisci (IndaBox Spedizione Pacchi)</v>
      </c>
      <c r="Z1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(#AAD142)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[77,637][247,689]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43" s="13"/>
      <c r="AB143" s="13"/>
      <c r="AC143" s="13"/>
      <c r="AD143" s="13"/>
      <c r="AE143" s="13" t="e">
        <f>_xlfn.XLOOKUP(Tabella4[[#This Row],[ID Silk]],outTable[ID Silk],outTable[Numero ticket  ],,0,1)</f>
        <v>#N/A</v>
      </c>
      <c r="AF143" s="13"/>
      <c r="AG143" s="13"/>
      <c r="AH143" s="13" t="e">
        <f>Tabella4[[#This Row],[Caricato su Silk]]&amp;Tabella4[[#This Row],[HC_01]]</f>
        <v>#N/A</v>
      </c>
      <c r="AI143" s="13" t="e">
        <f>Tabella4[[#This Row],[HC_ID]]&amp;": "&amp;Tabella4[[#This Row],[Descrizione]]</f>
        <v>#N/A</v>
      </c>
      <c r="AJ143" s="13" t="e">
        <f>Tabella4[[#This Row],[HC_ID]]&amp;": - "&amp;Tabella4[[#This Row],[Detail]]&amp;" con selettore: "&amp;Tabella4[[#This Row],[Rejected Element]]</f>
        <v>#N/A</v>
      </c>
      <c r="AK143" s="13" t="e">
        <f>Tabella4[[#This Row],[HC_ID]]&amp;": "&amp;Tabella4[[#This Row],[Share URL]]</f>
        <v>#N/A</v>
      </c>
      <c r="AL143" s="13" t="e">
        <f>Tabella4[[#This Row],[HC_ID]]&amp;": "&amp;Tabella4[[#This Row],[Soluzione note aggiuntive]]</f>
        <v>#N/A</v>
      </c>
      <c r="AM143" s="13"/>
    </row>
    <row r="144" spans="1:39" ht="15" hidden="1" x14ac:dyDescent="0.3">
      <c r="A144" s="41" t="str">
        <f>Tabella4[[#This Row],[UNI CEI EN 301549]]&amp;Tabella4[[#This Row],[Servizio]]</f>
        <v>11.1.4.3.1S004 Spedisci (IndaBox Spedizione Pacchi)</v>
      </c>
      <c r="B144" s="42" t="str">
        <f>Tabella4[[#This Row],[IssueID]]&amp;Tabella4[[#This Row],[Servizio]]</f>
        <v>S004 Spedisci (IndaBox Spedizione Pacchi)</v>
      </c>
      <c r="C144" s="41" t="s">
        <v>540</v>
      </c>
      <c r="D144" s="41" t="str">
        <f>"(#"&amp;Tabella4[[#This Row],['#ID]]&amp;")"</f>
        <v>(#AAD143)</v>
      </c>
      <c r="E144" s="13" t="s">
        <v>50</v>
      </c>
      <c r="F144" s="13" t="s">
        <v>10</v>
      </c>
      <c r="G144" s="43" t="s">
        <v>195</v>
      </c>
      <c r="H144" s="13" t="s">
        <v>3282</v>
      </c>
      <c r="I144" s="13" t="s">
        <v>63</v>
      </c>
      <c r="J144" s="13" t="s">
        <v>1735</v>
      </c>
      <c r="K144" t="s">
        <v>53</v>
      </c>
      <c r="L144" s="13"/>
      <c r="M144" t="s">
        <v>1126</v>
      </c>
      <c r="N144" s="13" t="s">
        <v>1695</v>
      </c>
      <c r="O144" t="s">
        <v>1592</v>
      </c>
      <c r="P144" s="13" t="s">
        <v>1635</v>
      </c>
      <c r="Q144" s="13" t="s">
        <v>1670</v>
      </c>
      <c r="R144" s="13"/>
      <c r="S144" s="13" t="s">
        <v>1738</v>
      </c>
      <c r="T144" s="13" t="s">
        <v>1740</v>
      </c>
      <c r="U144" s="13">
        <f>COUNTIFS(Tabella4[Rejected Element],Tabella4[[#This Row],[Rejected Element]])</f>
        <v>3</v>
      </c>
      <c r="V144" s="13" t="s">
        <v>1722</v>
      </c>
      <c r="W144" s="13"/>
      <c r="X144" s="13" t="str">
        <f>Tabella4[[#This Row],[User Impact]]</f>
        <v>2 - Serious</v>
      </c>
      <c r="Y144" s="13" t="str">
        <f>_xlfn.CONCAT("APP INDABOX ANDROID - ",Tabella4[[#This Row],[UNI CEI EN 301549]]," ",_xlfn.XLOOKUP(Tabella4[[#This Row],[Criterio]],Tabella5[ID],Tabella5[Criterio di successo],"")," - ",Tabella4[[#This Row],[Servizio]])</f>
        <v>APP INDABOX ANDROID - 11.1.4.3.1 Contrasto (minimo) - S004 Spedisci (IndaBox Spedizione Pacchi)</v>
      </c>
      <c r="Z1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(#AAD143)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[266,637][475,689]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44" s="13"/>
      <c r="AB144" s="13"/>
      <c r="AC144" s="13"/>
      <c r="AD144" s="13"/>
      <c r="AE144" s="13" t="e">
        <f>_xlfn.XLOOKUP(Tabella4[[#This Row],[ID Silk]],outTable[ID Silk],outTable[Numero ticket  ],,0,1)</f>
        <v>#N/A</v>
      </c>
      <c r="AF144" s="13"/>
      <c r="AG144" s="13"/>
      <c r="AH144" s="13" t="e">
        <f>Tabella4[[#This Row],[Caricato su Silk]]&amp;Tabella4[[#This Row],[HC_01]]</f>
        <v>#N/A</v>
      </c>
      <c r="AI144" s="13" t="e">
        <f>Tabella4[[#This Row],[HC_ID]]&amp;": "&amp;Tabella4[[#This Row],[Descrizione]]</f>
        <v>#N/A</v>
      </c>
      <c r="AJ144" s="13" t="e">
        <f>Tabella4[[#This Row],[HC_ID]]&amp;": - "&amp;Tabella4[[#This Row],[Detail]]&amp;" con selettore: "&amp;Tabella4[[#This Row],[Rejected Element]]</f>
        <v>#N/A</v>
      </c>
      <c r="AK144" s="13" t="e">
        <f>Tabella4[[#This Row],[HC_ID]]&amp;": "&amp;Tabella4[[#This Row],[Share URL]]</f>
        <v>#N/A</v>
      </c>
      <c r="AL144" s="13" t="e">
        <f>Tabella4[[#This Row],[HC_ID]]&amp;": "&amp;Tabella4[[#This Row],[Soluzione note aggiuntive]]</f>
        <v>#N/A</v>
      </c>
      <c r="AM144" s="13"/>
    </row>
    <row r="145" spans="1:39" ht="15" hidden="1" x14ac:dyDescent="0.3">
      <c r="A145" s="41" t="str">
        <f>Tabella4[[#This Row],[UNI CEI EN 301549]]&amp;Tabella4[[#This Row],[Servizio]]</f>
        <v>11.1.4.3.1S004 Spedisci (IndaBox Spedizione Pacchi)</v>
      </c>
      <c r="B145" s="42" t="str">
        <f>Tabella4[[#This Row],[IssueID]]&amp;Tabella4[[#This Row],[Servizio]]</f>
        <v>S004 Spedisci (IndaBox Spedizione Pacchi)</v>
      </c>
      <c r="C145" s="41" t="s">
        <v>541</v>
      </c>
      <c r="D145" s="41" t="str">
        <f>"(#"&amp;Tabella4[[#This Row],['#ID]]&amp;")"</f>
        <v>(#AAD144)</v>
      </c>
      <c r="E145" s="13" t="s">
        <v>50</v>
      </c>
      <c r="F145" s="13" t="s">
        <v>10</v>
      </c>
      <c r="G145" s="43" t="s">
        <v>195</v>
      </c>
      <c r="H145" s="13" t="s">
        <v>3282</v>
      </c>
      <c r="I145" s="13" t="s">
        <v>63</v>
      </c>
      <c r="J145" s="13" t="s">
        <v>1735</v>
      </c>
      <c r="K145" t="s">
        <v>53</v>
      </c>
      <c r="L145" s="13"/>
      <c r="M145" t="s">
        <v>1127</v>
      </c>
      <c r="N145" s="13" t="s">
        <v>1695</v>
      </c>
      <c r="O145" t="s">
        <v>1592</v>
      </c>
      <c r="P145" s="13" t="s">
        <v>1635</v>
      </c>
      <c r="Q145" s="13" t="s">
        <v>1670</v>
      </c>
      <c r="R145" s="13"/>
      <c r="S145" s="13" t="s">
        <v>1738</v>
      </c>
      <c r="T145" s="13" t="s">
        <v>1740</v>
      </c>
      <c r="U145" s="13">
        <f>COUNTIFS(Tabella4[Rejected Element],Tabella4[[#This Row],[Rejected Element]])</f>
        <v>4</v>
      </c>
      <c r="V145" s="13" t="s">
        <v>1722</v>
      </c>
      <c r="W145" s="13"/>
      <c r="X145" s="13" t="str">
        <f>Tabella4[[#This Row],[User Impact]]</f>
        <v>2 - Serious</v>
      </c>
      <c r="Y145" s="13" t="str">
        <f>_xlfn.CONCAT("APP INDABOX ANDROID - ",Tabella4[[#This Row],[UNI CEI EN 301549]]," ",_xlfn.XLOOKUP(Tabella4[[#This Row],[Criterio]],Tabella5[ID],Tabella5[Criterio di successo],"")," - ",Tabella4[[#This Row],[Servizio]])</f>
        <v>APP INDABOX ANDROID - 11.1.4.3.1 Contrasto (minimo) - S004 Spedisci (IndaBox Spedizione Pacchi)</v>
      </c>
      <c r="Z1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(#AAD144)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[668,755][786,794]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45" s="13"/>
      <c r="AB145" s="13"/>
      <c r="AC145" s="13"/>
      <c r="AD145" s="13"/>
      <c r="AE145" s="13" t="e">
        <f>_xlfn.XLOOKUP(Tabella4[[#This Row],[ID Silk]],outTable[ID Silk],outTable[Numero ticket  ],,0,1)</f>
        <v>#N/A</v>
      </c>
      <c r="AF145" s="13"/>
      <c r="AG145" s="13"/>
      <c r="AH145" s="13" t="e">
        <f>Tabella4[[#This Row],[Caricato su Silk]]&amp;Tabella4[[#This Row],[HC_01]]</f>
        <v>#N/A</v>
      </c>
      <c r="AI145" s="13" t="e">
        <f>Tabella4[[#This Row],[HC_ID]]&amp;": "&amp;Tabella4[[#This Row],[Descrizione]]</f>
        <v>#N/A</v>
      </c>
      <c r="AJ145" s="13" t="e">
        <f>Tabella4[[#This Row],[HC_ID]]&amp;": - "&amp;Tabella4[[#This Row],[Detail]]&amp;" con selettore: "&amp;Tabella4[[#This Row],[Rejected Element]]</f>
        <v>#N/A</v>
      </c>
      <c r="AK145" s="13" t="e">
        <f>Tabella4[[#This Row],[HC_ID]]&amp;": "&amp;Tabella4[[#This Row],[Share URL]]</f>
        <v>#N/A</v>
      </c>
      <c r="AL145" s="13" t="e">
        <f>Tabella4[[#This Row],[HC_ID]]&amp;": "&amp;Tabella4[[#This Row],[Soluzione note aggiuntive]]</f>
        <v>#N/A</v>
      </c>
      <c r="AM145" s="13"/>
    </row>
    <row r="146" spans="1:39" ht="15" hidden="1" x14ac:dyDescent="0.3">
      <c r="A146" s="41" t="str">
        <f>Tabella4[[#This Row],[UNI CEI EN 301549]]&amp;Tabella4[[#This Row],[Servizio]]</f>
        <v>11.1.4.3.1S004 Spedisci (IndaBox Spedizione Pacchi)</v>
      </c>
      <c r="B146" s="42" t="str">
        <f>Tabella4[[#This Row],[IssueID]]&amp;Tabella4[[#This Row],[Servizio]]</f>
        <v>S004 Spedisci (IndaBox Spedizione Pacchi)</v>
      </c>
      <c r="C146" s="41" t="s">
        <v>542</v>
      </c>
      <c r="D146" s="41" t="str">
        <f>"(#"&amp;Tabella4[[#This Row],['#ID]]&amp;")"</f>
        <v>(#AAD145)</v>
      </c>
      <c r="E146" s="13" t="s">
        <v>50</v>
      </c>
      <c r="F146" s="13" t="s">
        <v>10</v>
      </c>
      <c r="G146" s="43" t="s">
        <v>195</v>
      </c>
      <c r="H146" s="13" t="s">
        <v>3282</v>
      </c>
      <c r="I146" s="13" t="s">
        <v>63</v>
      </c>
      <c r="J146" s="13" t="s">
        <v>1735</v>
      </c>
      <c r="K146" t="s">
        <v>53</v>
      </c>
      <c r="L146" s="13"/>
      <c r="M146" t="s">
        <v>1128</v>
      </c>
      <c r="N146" s="13" t="s">
        <v>1695</v>
      </c>
      <c r="O146" t="s">
        <v>1592</v>
      </c>
      <c r="P146" s="13" t="s">
        <v>1635</v>
      </c>
      <c r="Q146" s="13" t="s">
        <v>1670</v>
      </c>
      <c r="R146" s="13"/>
      <c r="S146" s="13" t="s">
        <v>1738</v>
      </c>
      <c r="T146" s="13" t="s">
        <v>1740</v>
      </c>
      <c r="U146" s="13">
        <f>COUNTIFS(Tabella4[Rejected Element],Tabella4[[#This Row],[Rejected Element]])</f>
        <v>3</v>
      </c>
      <c r="V146" s="13" t="s">
        <v>1722</v>
      </c>
      <c r="W146" s="13"/>
      <c r="X146" s="13" t="str">
        <f>Tabella4[[#This Row],[User Impact]]</f>
        <v>2 - Serious</v>
      </c>
      <c r="Y146" s="13" t="str">
        <f>_xlfn.CONCAT("APP INDABOX ANDROID - ",Tabella4[[#This Row],[UNI CEI EN 301549]]," ",_xlfn.XLOOKUP(Tabella4[[#This Row],[Criterio]],Tabella5[ID],Tabella5[Criterio di successo],"")," - ",Tabella4[[#This Row],[Servizio]])</f>
        <v>APP INDABOX ANDROID - 11.1.4.3.1 Contrasto (minimo) - S004 Spedisci (IndaBox Spedizione Pacchi)</v>
      </c>
      <c r="Z1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(#AAD145)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[19,981][148,1033]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46" s="13"/>
      <c r="AB146" s="13"/>
      <c r="AC146" s="13"/>
      <c r="AD146" s="13"/>
      <c r="AE146" s="13" t="e">
        <f>_xlfn.XLOOKUP(Tabella4[[#This Row],[ID Silk]],outTable[ID Silk],outTable[Numero ticket  ],,0,1)</f>
        <v>#N/A</v>
      </c>
      <c r="AF146" s="13"/>
      <c r="AG146" s="13"/>
      <c r="AH146" s="13" t="e">
        <f>Tabella4[[#This Row],[Caricato su Silk]]&amp;Tabella4[[#This Row],[HC_01]]</f>
        <v>#N/A</v>
      </c>
      <c r="AI146" s="13" t="e">
        <f>Tabella4[[#This Row],[HC_ID]]&amp;": "&amp;Tabella4[[#This Row],[Descrizione]]</f>
        <v>#N/A</v>
      </c>
      <c r="AJ146" s="13" t="e">
        <f>Tabella4[[#This Row],[HC_ID]]&amp;": - "&amp;Tabella4[[#This Row],[Detail]]&amp;" con selettore: "&amp;Tabella4[[#This Row],[Rejected Element]]</f>
        <v>#N/A</v>
      </c>
      <c r="AK146" s="13" t="e">
        <f>Tabella4[[#This Row],[HC_ID]]&amp;": "&amp;Tabella4[[#This Row],[Share URL]]</f>
        <v>#N/A</v>
      </c>
      <c r="AL146" s="13" t="e">
        <f>Tabella4[[#This Row],[HC_ID]]&amp;": "&amp;Tabella4[[#This Row],[Soluzione note aggiuntive]]</f>
        <v>#N/A</v>
      </c>
      <c r="AM146" s="13"/>
    </row>
    <row r="147" spans="1:39" ht="15" hidden="1" x14ac:dyDescent="0.3">
      <c r="A147" s="41" t="str">
        <f>Tabella4[[#This Row],[UNI CEI EN 301549]]&amp;Tabella4[[#This Row],[Servizio]]</f>
        <v>11.1.4.3.1S004 Spedisci (IndaBox Spedizione Pacchi)</v>
      </c>
      <c r="B147" s="42" t="str">
        <f>Tabella4[[#This Row],[IssueID]]&amp;Tabella4[[#This Row],[Servizio]]</f>
        <v>S004 Spedisci (IndaBox Spedizione Pacchi)</v>
      </c>
      <c r="C147" s="41" t="s">
        <v>543</v>
      </c>
      <c r="D147" s="41" t="str">
        <f>"(#"&amp;Tabella4[[#This Row],['#ID]]&amp;")"</f>
        <v>(#AAD146)</v>
      </c>
      <c r="E147" s="13" t="s">
        <v>50</v>
      </c>
      <c r="F147" s="13" t="s">
        <v>10</v>
      </c>
      <c r="G147" s="43" t="s">
        <v>195</v>
      </c>
      <c r="H147" s="13" t="s">
        <v>3282</v>
      </c>
      <c r="I147" s="13" t="s">
        <v>63</v>
      </c>
      <c r="J147" s="13" t="s">
        <v>1735</v>
      </c>
      <c r="K147" t="s">
        <v>53</v>
      </c>
      <c r="L147" s="13"/>
      <c r="M147" t="s">
        <v>1129</v>
      </c>
      <c r="N147" s="13" t="s">
        <v>1695</v>
      </c>
      <c r="O147" t="s">
        <v>1592</v>
      </c>
      <c r="P147" s="13" t="s">
        <v>1635</v>
      </c>
      <c r="Q147" s="13" t="s">
        <v>1670</v>
      </c>
      <c r="R147" s="13"/>
      <c r="S147" s="13" t="s">
        <v>1738</v>
      </c>
      <c r="T147" s="13" t="s">
        <v>1740</v>
      </c>
      <c r="U147" s="13">
        <f>COUNTIFS(Tabella4[Rejected Element],Tabella4[[#This Row],[Rejected Element]])</f>
        <v>3</v>
      </c>
      <c r="V147" s="13" t="s">
        <v>1722</v>
      </c>
      <c r="W147" s="13"/>
      <c r="X147" s="13" t="str">
        <f>Tabella4[[#This Row],[User Impact]]</f>
        <v>2 - Serious</v>
      </c>
      <c r="Y147" s="13" t="str">
        <f>_xlfn.CONCAT("APP INDABOX ANDROID - ",Tabella4[[#This Row],[UNI CEI EN 301549]]," ",_xlfn.XLOOKUP(Tabella4[[#This Row],[Criterio]],Tabella5[ID],Tabella5[Criterio di successo],"")," - ",Tabella4[[#This Row],[Servizio]])</f>
        <v>APP INDABOX ANDROID - 11.1.4.3.1 Contrasto (minimo) - S004 Spedisci (IndaBox Spedizione Pacchi)</v>
      </c>
      <c r="Z1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(#AAD146)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[19,1036][148,1088]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47" s="13"/>
      <c r="AB147" s="13"/>
      <c r="AC147" s="13"/>
      <c r="AD147" s="13"/>
      <c r="AE147" s="13" t="e">
        <f>_xlfn.XLOOKUP(Tabella4[[#This Row],[ID Silk]],outTable[ID Silk],outTable[Numero ticket  ],,0,1)</f>
        <v>#N/A</v>
      </c>
      <c r="AF147" s="13"/>
      <c r="AG147" s="13"/>
      <c r="AH147" s="13" t="e">
        <f>Tabella4[[#This Row],[Caricato su Silk]]&amp;Tabella4[[#This Row],[HC_01]]</f>
        <v>#N/A</v>
      </c>
      <c r="AI147" s="13" t="e">
        <f>Tabella4[[#This Row],[HC_ID]]&amp;": "&amp;Tabella4[[#This Row],[Descrizione]]</f>
        <v>#N/A</v>
      </c>
      <c r="AJ147" s="13" t="e">
        <f>Tabella4[[#This Row],[HC_ID]]&amp;": - "&amp;Tabella4[[#This Row],[Detail]]&amp;" con selettore: "&amp;Tabella4[[#This Row],[Rejected Element]]</f>
        <v>#N/A</v>
      </c>
      <c r="AK147" s="13" t="e">
        <f>Tabella4[[#This Row],[HC_ID]]&amp;": "&amp;Tabella4[[#This Row],[Share URL]]</f>
        <v>#N/A</v>
      </c>
      <c r="AL147" s="13" t="e">
        <f>Tabella4[[#This Row],[HC_ID]]&amp;": "&amp;Tabella4[[#This Row],[Soluzione note aggiuntive]]</f>
        <v>#N/A</v>
      </c>
      <c r="AM147" s="13"/>
    </row>
    <row r="148" spans="1:39" ht="15" hidden="1" x14ac:dyDescent="0.3">
      <c r="A148" s="41" t="str">
        <f>Tabella4[[#This Row],[UNI CEI EN 301549]]&amp;Tabella4[[#This Row],[Servizio]]</f>
        <v>11.1.4.3.1S004 Spedisci (IndaBox Spedizione Pacchi)</v>
      </c>
      <c r="B148" s="42" t="str">
        <f>Tabella4[[#This Row],[IssueID]]&amp;Tabella4[[#This Row],[Servizio]]</f>
        <v>S004 Spedisci (IndaBox Spedizione Pacchi)</v>
      </c>
      <c r="C148" s="41" t="s">
        <v>544</v>
      </c>
      <c r="D148" s="41" t="str">
        <f>"(#"&amp;Tabella4[[#This Row],['#ID]]&amp;")"</f>
        <v>(#AAD147)</v>
      </c>
      <c r="E148" s="13" t="s">
        <v>50</v>
      </c>
      <c r="F148" s="13" t="s">
        <v>10</v>
      </c>
      <c r="G148" s="43" t="s">
        <v>195</v>
      </c>
      <c r="H148" s="13" t="s">
        <v>3282</v>
      </c>
      <c r="I148" s="13" t="s">
        <v>63</v>
      </c>
      <c r="J148" s="13" t="s">
        <v>1735</v>
      </c>
      <c r="K148" t="s">
        <v>53</v>
      </c>
      <c r="L148" s="13"/>
      <c r="M148" t="s">
        <v>1130</v>
      </c>
      <c r="N148" s="13" t="s">
        <v>1695</v>
      </c>
      <c r="O148" t="s">
        <v>1592</v>
      </c>
      <c r="P148" s="13" t="s">
        <v>1635</v>
      </c>
      <c r="Q148" s="13" t="s">
        <v>1670</v>
      </c>
      <c r="R148" s="13"/>
      <c r="S148" s="13" t="s">
        <v>1738</v>
      </c>
      <c r="T148" s="13" t="s">
        <v>1740</v>
      </c>
      <c r="U148" s="13">
        <f>COUNTIFS(Tabella4[Rejected Element],Tabella4[[#This Row],[Rejected Element]])</f>
        <v>3</v>
      </c>
      <c r="V148" s="13" t="s">
        <v>1722</v>
      </c>
      <c r="W148" s="13"/>
      <c r="X148" s="13" t="str">
        <f>Tabella4[[#This Row],[User Impact]]</f>
        <v>2 - Serious</v>
      </c>
      <c r="Y148" s="13" t="str">
        <f>_xlfn.CONCAT("APP INDABOX ANDROID - ",Tabella4[[#This Row],[UNI CEI EN 301549]]," ",_xlfn.XLOOKUP(Tabella4[[#This Row],[Criterio]],Tabella5[ID],Tabella5[Criterio di successo],"")," - ",Tabella4[[#This Row],[Servizio]])</f>
        <v>APP INDABOX ANDROID - 11.1.4.3.1 Contrasto (minimo) - S004 Spedisci (IndaBox Spedizione Pacchi)</v>
      </c>
      <c r="Z1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(#AAD147)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[19,1083][148,1132]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48" s="13"/>
      <c r="AB148" s="13"/>
      <c r="AC148" s="13"/>
      <c r="AD148" s="13"/>
      <c r="AE148" s="13" t="e">
        <f>_xlfn.XLOOKUP(Tabella4[[#This Row],[ID Silk]],outTable[ID Silk],outTable[Numero ticket  ],,0,1)</f>
        <v>#N/A</v>
      </c>
      <c r="AF148" s="13"/>
      <c r="AG148" s="13"/>
      <c r="AH148" s="13" t="e">
        <f>Tabella4[[#This Row],[Caricato su Silk]]&amp;Tabella4[[#This Row],[HC_01]]</f>
        <v>#N/A</v>
      </c>
      <c r="AI148" s="13" t="e">
        <f>Tabella4[[#This Row],[HC_ID]]&amp;": "&amp;Tabella4[[#This Row],[Descrizione]]</f>
        <v>#N/A</v>
      </c>
      <c r="AJ148" s="13" t="e">
        <f>Tabella4[[#This Row],[HC_ID]]&amp;": - "&amp;Tabella4[[#This Row],[Detail]]&amp;" con selettore: "&amp;Tabella4[[#This Row],[Rejected Element]]</f>
        <v>#N/A</v>
      </c>
      <c r="AK148" s="13" t="e">
        <f>Tabella4[[#This Row],[HC_ID]]&amp;": "&amp;Tabella4[[#This Row],[Share URL]]</f>
        <v>#N/A</v>
      </c>
      <c r="AL148" s="13" t="e">
        <f>Tabella4[[#This Row],[HC_ID]]&amp;": "&amp;Tabella4[[#This Row],[Soluzione note aggiuntive]]</f>
        <v>#N/A</v>
      </c>
      <c r="AM148" s="13"/>
    </row>
    <row r="149" spans="1:39" ht="15" hidden="1" x14ac:dyDescent="0.3">
      <c r="A149" s="41" t="str">
        <f>Tabella4[[#This Row],[UNI CEI EN 301549]]&amp;Tabella4[[#This Row],[Servizio]]</f>
        <v>11.1.4.3.1S004 Spedisci (IndaBox Spedizione Pacchi)</v>
      </c>
      <c r="B149" s="42" t="str">
        <f>Tabella4[[#This Row],[IssueID]]&amp;Tabella4[[#This Row],[Servizio]]</f>
        <v>S004 Spedisci (IndaBox Spedizione Pacchi)</v>
      </c>
      <c r="C149" s="41" t="s">
        <v>545</v>
      </c>
      <c r="D149" s="41" t="str">
        <f>"(#"&amp;Tabella4[[#This Row],['#ID]]&amp;")"</f>
        <v>(#AAD148)</v>
      </c>
      <c r="E149" s="13" t="s">
        <v>50</v>
      </c>
      <c r="F149" s="13" t="s">
        <v>10</v>
      </c>
      <c r="G149" s="43" t="s">
        <v>195</v>
      </c>
      <c r="H149" s="13" t="s">
        <v>3282</v>
      </c>
      <c r="I149" s="13" t="s">
        <v>63</v>
      </c>
      <c r="J149" s="13" t="s">
        <v>1735</v>
      </c>
      <c r="K149" t="s">
        <v>53</v>
      </c>
      <c r="L149" s="13"/>
      <c r="M149" t="s">
        <v>1135</v>
      </c>
      <c r="N149" s="13" t="s">
        <v>1695</v>
      </c>
      <c r="O149" t="s">
        <v>1592</v>
      </c>
      <c r="P149" s="13" t="s">
        <v>1635</v>
      </c>
      <c r="Q149" s="13" t="s">
        <v>1670</v>
      </c>
      <c r="R149" s="13"/>
      <c r="S149" s="13" t="s">
        <v>1738</v>
      </c>
      <c r="T149" s="13" t="s">
        <v>1740</v>
      </c>
      <c r="U149" s="13">
        <f>COUNTIFS(Tabella4[Rejected Element],Tabella4[[#This Row],[Rejected Element]])</f>
        <v>3</v>
      </c>
      <c r="V149" s="13" t="s">
        <v>1722</v>
      </c>
      <c r="W149" s="13"/>
      <c r="X149" s="13" t="str">
        <f>Tabella4[[#This Row],[User Impact]]</f>
        <v>2 - Serious</v>
      </c>
      <c r="Y149" s="13" t="str">
        <f>_xlfn.CONCAT("APP INDABOX ANDROID - ",Tabella4[[#This Row],[UNI CEI EN 301549]]," ",_xlfn.XLOOKUP(Tabella4[[#This Row],[Criterio]],Tabella5[ID],Tabella5[Criterio di successo],"")," - ",Tabella4[[#This Row],[Servizio]])</f>
        <v>APP INDABOX ANDROID - 11.1.4.3.1 Contrasto (minimo) - S004 Spedisci (IndaBox Spedizione Pacchi)</v>
      </c>
      <c r="Z1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(#AAD148)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[165,981][291,1033]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49" s="13"/>
      <c r="AB149" s="13"/>
      <c r="AC149" s="13"/>
      <c r="AD149" s="13"/>
      <c r="AE149" s="13" t="e">
        <f>_xlfn.XLOOKUP(Tabella4[[#This Row],[ID Silk]],outTable[ID Silk],outTable[Numero ticket  ],,0,1)</f>
        <v>#N/A</v>
      </c>
      <c r="AF149" s="13"/>
      <c r="AG149" s="13"/>
      <c r="AH149" s="13" t="e">
        <f>Tabella4[[#This Row],[Caricato su Silk]]&amp;Tabella4[[#This Row],[HC_01]]</f>
        <v>#N/A</v>
      </c>
      <c r="AI149" s="13" t="e">
        <f>Tabella4[[#This Row],[HC_ID]]&amp;": "&amp;Tabella4[[#This Row],[Descrizione]]</f>
        <v>#N/A</v>
      </c>
      <c r="AJ149" s="13" t="e">
        <f>Tabella4[[#This Row],[HC_ID]]&amp;": - "&amp;Tabella4[[#This Row],[Detail]]&amp;" con selettore: "&amp;Tabella4[[#This Row],[Rejected Element]]</f>
        <v>#N/A</v>
      </c>
      <c r="AK149" s="13" t="e">
        <f>Tabella4[[#This Row],[HC_ID]]&amp;": "&amp;Tabella4[[#This Row],[Share URL]]</f>
        <v>#N/A</v>
      </c>
      <c r="AL149" s="13" t="e">
        <f>Tabella4[[#This Row],[HC_ID]]&amp;": "&amp;Tabella4[[#This Row],[Soluzione note aggiuntive]]</f>
        <v>#N/A</v>
      </c>
      <c r="AM149" s="13"/>
    </row>
    <row r="150" spans="1:39" ht="15" hidden="1" x14ac:dyDescent="0.3">
      <c r="A150" s="41" t="str">
        <f>Tabella4[[#This Row],[UNI CEI EN 301549]]&amp;Tabella4[[#This Row],[Servizio]]</f>
        <v>11.1.4.3.1S004 Spedisci (IndaBox Spedizione Pacchi)</v>
      </c>
      <c r="B150" s="42" t="str">
        <f>Tabella4[[#This Row],[IssueID]]&amp;Tabella4[[#This Row],[Servizio]]</f>
        <v>S004 Spedisci (IndaBox Spedizione Pacchi)</v>
      </c>
      <c r="C150" s="41" t="s">
        <v>546</v>
      </c>
      <c r="D150" s="41" t="str">
        <f>"(#"&amp;Tabella4[[#This Row],['#ID]]&amp;")"</f>
        <v>(#AAD149)</v>
      </c>
      <c r="E150" s="13" t="s">
        <v>50</v>
      </c>
      <c r="F150" s="13" t="s">
        <v>10</v>
      </c>
      <c r="G150" s="43" t="s">
        <v>195</v>
      </c>
      <c r="H150" s="13" t="s">
        <v>3282</v>
      </c>
      <c r="I150" s="13" t="s">
        <v>63</v>
      </c>
      <c r="J150" s="13" t="s">
        <v>1735</v>
      </c>
      <c r="K150" t="s">
        <v>53</v>
      </c>
      <c r="L150" s="13"/>
      <c r="M150" t="s">
        <v>1136</v>
      </c>
      <c r="N150" s="13" t="s">
        <v>1695</v>
      </c>
      <c r="O150" t="s">
        <v>1592</v>
      </c>
      <c r="P150" s="13" t="s">
        <v>1635</v>
      </c>
      <c r="Q150" s="13" t="s">
        <v>1670</v>
      </c>
      <c r="R150" s="13"/>
      <c r="S150" s="13" t="s">
        <v>1738</v>
      </c>
      <c r="T150" s="13" t="s">
        <v>1740</v>
      </c>
      <c r="U150" s="13">
        <f>COUNTIFS(Tabella4[Rejected Element],Tabella4[[#This Row],[Rejected Element]])</f>
        <v>3</v>
      </c>
      <c r="V150" s="13" t="s">
        <v>1722</v>
      </c>
      <c r="W150" s="13"/>
      <c r="X150" s="13" t="str">
        <f>Tabella4[[#This Row],[User Impact]]</f>
        <v>2 - Serious</v>
      </c>
      <c r="Y150" s="13" t="str">
        <f>_xlfn.CONCAT("APP INDABOX ANDROID - ",Tabella4[[#This Row],[UNI CEI EN 301549]]," ",_xlfn.XLOOKUP(Tabella4[[#This Row],[Criterio]],Tabella5[ID],Tabella5[Criterio di successo],"")," - ",Tabella4[[#This Row],[Servizio]])</f>
        <v>APP INDABOX ANDROID - 11.1.4.3.1 Contrasto (minimo) - S004 Spedisci (IndaBox Spedizione Pacchi)</v>
      </c>
      <c r="Z1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(#AAD149)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[165,1036][291,1088]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50" s="13"/>
      <c r="AB150" s="13"/>
      <c r="AC150" s="13"/>
      <c r="AD150" s="13"/>
      <c r="AE150" s="13" t="e">
        <f>_xlfn.XLOOKUP(Tabella4[[#This Row],[ID Silk]],outTable[ID Silk],outTable[Numero ticket  ],,0,1)</f>
        <v>#N/A</v>
      </c>
      <c r="AF150" s="13"/>
      <c r="AG150" s="13"/>
      <c r="AH150" s="13" t="e">
        <f>Tabella4[[#This Row],[Caricato su Silk]]&amp;Tabella4[[#This Row],[HC_01]]</f>
        <v>#N/A</v>
      </c>
      <c r="AI150" s="13" t="e">
        <f>Tabella4[[#This Row],[HC_ID]]&amp;": "&amp;Tabella4[[#This Row],[Descrizione]]</f>
        <v>#N/A</v>
      </c>
      <c r="AJ150" s="13" t="e">
        <f>Tabella4[[#This Row],[HC_ID]]&amp;": - "&amp;Tabella4[[#This Row],[Detail]]&amp;" con selettore: "&amp;Tabella4[[#This Row],[Rejected Element]]</f>
        <v>#N/A</v>
      </c>
      <c r="AK150" s="13" t="e">
        <f>Tabella4[[#This Row],[HC_ID]]&amp;": "&amp;Tabella4[[#This Row],[Share URL]]</f>
        <v>#N/A</v>
      </c>
      <c r="AL150" s="13" t="e">
        <f>Tabella4[[#This Row],[HC_ID]]&amp;": "&amp;Tabella4[[#This Row],[Soluzione note aggiuntive]]</f>
        <v>#N/A</v>
      </c>
      <c r="AM150" s="13"/>
    </row>
    <row r="151" spans="1:39" ht="15" hidden="1" x14ac:dyDescent="0.3">
      <c r="A151" s="41" t="str">
        <f>Tabella4[[#This Row],[UNI CEI EN 301549]]&amp;Tabella4[[#This Row],[Servizio]]</f>
        <v>11.1.4.3.1S004 Spedisci (IndaBox Spedizione Pacchi)</v>
      </c>
      <c r="B151" s="42" t="str">
        <f>Tabella4[[#This Row],[IssueID]]&amp;Tabella4[[#This Row],[Servizio]]</f>
        <v>S004 Spedisci (IndaBox Spedizione Pacchi)</v>
      </c>
      <c r="C151" s="41" t="s">
        <v>547</v>
      </c>
      <c r="D151" s="41" t="str">
        <f>"(#"&amp;Tabella4[[#This Row],['#ID]]&amp;")"</f>
        <v>(#AAD150)</v>
      </c>
      <c r="E151" s="13" t="s">
        <v>50</v>
      </c>
      <c r="F151" s="13" t="s">
        <v>10</v>
      </c>
      <c r="G151" s="43" t="s">
        <v>195</v>
      </c>
      <c r="H151" s="13" t="s">
        <v>3282</v>
      </c>
      <c r="I151" s="13" t="s">
        <v>63</v>
      </c>
      <c r="J151" s="13" t="s">
        <v>1735</v>
      </c>
      <c r="K151" t="s">
        <v>53</v>
      </c>
      <c r="L151" s="13"/>
      <c r="M151" t="s">
        <v>1137</v>
      </c>
      <c r="N151" s="13" t="s">
        <v>1695</v>
      </c>
      <c r="O151" t="s">
        <v>1592</v>
      </c>
      <c r="P151" s="13" t="s">
        <v>1635</v>
      </c>
      <c r="Q151" s="13" t="s">
        <v>1670</v>
      </c>
      <c r="R151" s="13"/>
      <c r="S151" s="13" t="s">
        <v>1738</v>
      </c>
      <c r="T151" s="13" t="s">
        <v>1740</v>
      </c>
      <c r="U151" s="13">
        <f>COUNTIFS(Tabella4[Rejected Element],Tabella4[[#This Row],[Rejected Element]])</f>
        <v>3</v>
      </c>
      <c r="V151" s="13" t="s">
        <v>1722</v>
      </c>
      <c r="W151" s="13"/>
      <c r="X151" s="13" t="str">
        <f>Tabella4[[#This Row],[User Impact]]</f>
        <v>2 - Serious</v>
      </c>
      <c r="Y151" s="13" t="str">
        <f>_xlfn.CONCAT("APP INDABOX ANDROID - ",Tabella4[[#This Row],[UNI CEI EN 301549]]," ",_xlfn.XLOOKUP(Tabella4[[#This Row],[Criterio]],Tabella5[ID],Tabella5[Criterio di successo],"")," - ",Tabella4[[#This Row],[Servizio]])</f>
        <v>APP INDABOX ANDROID - 11.1.4.3.1 Contrasto (minimo) - S004 Spedisci (IndaBox Spedizione Pacchi)</v>
      </c>
      <c r="Z1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(#AAD150)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[165,1083][291,1132]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51" s="13"/>
      <c r="AB151" s="13"/>
      <c r="AC151" s="13"/>
      <c r="AD151" s="13"/>
      <c r="AE151" s="13" t="e">
        <f>_xlfn.XLOOKUP(Tabella4[[#This Row],[ID Silk]],outTable[ID Silk],outTable[Numero ticket  ],,0,1)</f>
        <v>#N/A</v>
      </c>
      <c r="AF151" s="13"/>
      <c r="AG151" s="13"/>
      <c r="AH151" s="13" t="e">
        <f>Tabella4[[#This Row],[Caricato su Silk]]&amp;Tabella4[[#This Row],[HC_01]]</f>
        <v>#N/A</v>
      </c>
      <c r="AI151" s="13" t="e">
        <f>Tabella4[[#This Row],[HC_ID]]&amp;": "&amp;Tabella4[[#This Row],[Descrizione]]</f>
        <v>#N/A</v>
      </c>
      <c r="AJ151" s="13" t="e">
        <f>Tabella4[[#This Row],[HC_ID]]&amp;": - "&amp;Tabella4[[#This Row],[Detail]]&amp;" con selettore: "&amp;Tabella4[[#This Row],[Rejected Element]]</f>
        <v>#N/A</v>
      </c>
      <c r="AK151" s="13" t="e">
        <f>Tabella4[[#This Row],[HC_ID]]&amp;": "&amp;Tabella4[[#This Row],[Share URL]]</f>
        <v>#N/A</v>
      </c>
      <c r="AL151" s="13" t="e">
        <f>Tabella4[[#This Row],[HC_ID]]&amp;": "&amp;Tabella4[[#This Row],[Soluzione note aggiuntive]]</f>
        <v>#N/A</v>
      </c>
      <c r="AM151" s="13"/>
    </row>
    <row r="152" spans="1:39" ht="15" hidden="1" x14ac:dyDescent="0.3">
      <c r="A152" s="41" t="str">
        <f>Tabella4[[#This Row],[UNI CEI EN 301549]]&amp;Tabella4[[#This Row],[Servizio]]</f>
        <v>11.1.4.3.1S004 Spedisci (IndaBox Spedizione Pacchi)</v>
      </c>
      <c r="B152" s="42" t="str">
        <f>Tabella4[[#This Row],[IssueID]]&amp;Tabella4[[#This Row],[Servizio]]</f>
        <v>S004 Spedisci (IndaBox Spedizione Pacchi)</v>
      </c>
      <c r="C152" s="41" t="s">
        <v>548</v>
      </c>
      <c r="D152" s="41" t="str">
        <f>"(#"&amp;Tabella4[[#This Row],['#ID]]&amp;")"</f>
        <v>(#AAD151)</v>
      </c>
      <c r="E152" s="13" t="s">
        <v>50</v>
      </c>
      <c r="F152" s="13" t="s">
        <v>10</v>
      </c>
      <c r="G152" s="43" t="s">
        <v>195</v>
      </c>
      <c r="H152" s="13" t="s">
        <v>3282</v>
      </c>
      <c r="I152" s="13" t="s">
        <v>63</v>
      </c>
      <c r="J152" s="13" t="s">
        <v>1735</v>
      </c>
      <c r="K152" t="s">
        <v>53</v>
      </c>
      <c r="L152" s="13"/>
      <c r="M152" t="s">
        <v>1142</v>
      </c>
      <c r="N152" s="13" t="s">
        <v>1695</v>
      </c>
      <c r="O152" t="s">
        <v>1592</v>
      </c>
      <c r="P152" s="13" t="s">
        <v>1635</v>
      </c>
      <c r="Q152" s="13" t="s">
        <v>1670</v>
      </c>
      <c r="R152" s="13"/>
      <c r="S152" s="13" t="s">
        <v>1738</v>
      </c>
      <c r="T152" s="13" t="s">
        <v>1740</v>
      </c>
      <c r="U152" s="13">
        <f>COUNTIFS(Tabella4[Rejected Element],Tabella4[[#This Row],[Rejected Element]])</f>
        <v>3</v>
      </c>
      <c r="V152" s="13" t="s">
        <v>1722</v>
      </c>
      <c r="W152" s="13"/>
      <c r="X152" s="13" t="str">
        <f>Tabella4[[#This Row],[User Impact]]</f>
        <v>2 - Serious</v>
      </c>
      <c r="Y152" s="13" t="str">
        <f>_xlfn.CONCAT("APP INDABOX ANDROID - ",Tabella4[[#This Row],[UNI CEI EN 301549]]," ",_xlfn.XLOOKUP(Tabella4[[#This Row],[Criterio]],Tabella5[ID],Tabella5[Criterio di successo],"")," - ",Tabella4[[#This Row],[Servizio]])</f>
        <v>APP INDABOX ANDROID - 11.1.4.3.1 Contrasto (minimo) - S004 Spedisci (IndaBox Spedizione Pacchi)</v>
      </c>
      <c r="Z1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(#AAD151)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[308,981][434,1033]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52" s="13"/>
      <c r="AB152" s="13"/>
      <c r="AC152" s="13"/>
      <c r="AD152" s="13"/>
      <c r="AE152" s="13" t="e">
        <f>_xlfn.XLOOKUP(Tabella4[[#This Row],[ID Silk]],outTable[ID Silk],outTable[Numero ticket  ],,0,1)</f>
        <v>#N/A</v>
      </c>
      <c r="AF152" s="13"/>
      <c r="AG152" s="13"/>
      <c r="AH152" s="13" t="e">
        <f>Tabella4[[#This Row],[Caricato su Silk]]&amp;Tabella4[[#This Row],[HC_01]]</f>
        <v>#N/A</v>
      </c>
      <c r="AI152" s="13" t="e">
        <f>Tabella4[[#This Row],[HC_ID]]&amp;": "&amp;Tabella4[[#This Row],[Descrizione]]</f>
        <v>#N/A</v>
      </c>
      <c r="AJ152" s="13" t="e">
        <f>Tabella4[[#This Row],[HC_ID]]&amp;": - "&amp;Tabella4[[#This Row],[Detail]]&amp;" con selettore: "&amp;Tabella4[[#This Row],[Rejected Element]]</f>
        <v>#N/A</v>
      </c>
      <c r="AK152" s="13" t="e">
        <f>Tabella4[[#This Row],[HC_ID]]&amp;": "&amp;Tabella4[[#This Row],[Share URL]]</f>
        <v>#N/A</v>
      </c>
      <c r="AL152" s="13" t="e">
        <f>Tabella4[[#This Row],[HC_ID]]&amp;": "&amp;Tabella4[[#This Row],[Soluzione note aggiuntive]]</f>
        <v>#N/A</v>
      </c>
      <c r="AM152" s="13"/>
    </row>
    <row r="153" spans="1:39" ht="15" hidden="1" x14ac:dyDescent="0.3">
      <c r="A153" s="41" t="str">
        <f>Tabella4[[#This Row],[UNI CEI EN 301549]]&amp;Tabella4[[#This Row],[Servizio]]</f>
        <v>11.1.4.3.1S004 Spedisci (IndaBox Spedizione Pacchi)</v>
      </c>
      <c r="B153" s="42" t="str">
        <f>Tabella4[[#This Row],[IssueID]]&amp;Tabella4[[#This Row],[Servizio]]</f>
        <v>S004 Spedisci (IndaBox Spedizione Pacchi)</v>
      </c>
      <c r="C153" s="41" t="s">
        <v>549</v>
      </c>
      <c r="D153" s="41" t="str">
        <f>"(#"&amp;Tabella4[[#This Row],['#ID]]&amp;")"</f>
        <v>(#AAD152)</v>
      </c>
      <c r="E153" s="13" t="s">
        <v>50</v>
      </c>
      <c r="F153" s="13" t="s">
        <v>10</v>
      </c>
      <c r="G153" s="43" t="s">
        <v>195</v>
      </c>
      <c r="H153" s="13" t="s">
        <v>3282</v>
      </c>
      <c r="I153" s="13" t="s">
        <v>63</v>
      </c>
      <c r="J153" s="13" t="s">
        <v>1735</v>
      </c>
      <c r="K153" t="s">
        <v>53</v>
      </c>
      <c r="L153" s="13"/>
      <c r="M153" t="s">
        <v>1143</v>
      </c>
      <c r="N153" s="13" t="s">
        <v>1695</v>
      </c>
      <c r="O153" t="s">
        <v>1592</v>
      </c>
      <c r="P153" s="13" t="s">
        <v>1635</v>
      </c>
      <c r="Q153" s="13" t="s">
        <v>1670</v>
      </c>
      <c r="R153" s="13"/>
      <c r="S153" s="13" t="s">
        <v>1738</v>
      </c>
      <c r="T153" s="13" t="s">
        <v>1740</v>
      </c>
      <c r="U153" s="13">
        <f>COUNTIFS(Tabella4[Rejected Element],Tabella4[[#This Row],[Rejected Element]])</f>
        <v>3</v>
      </c>
      <c r="V153" s="13" t="s">
        <v>1722</v>
      </c>
      <c r="W153" s="13"/>
      <c r="X153" s="13" t="str">
        <f>Tabella4[[#This Row],[User Impact]]</f>
        <v>2 - Serious</v>
      </c>
      <c r="Y153" s="13" t="str">
        <f>_xlfn.CONCAT("APP INDABOX ANDROID - ",Tabella4[[#This Row],[UNI CEI EN 301549]]," ",_xlfn.XLOOKUP(Tabella4[[#This Row],[Criterio]],Tabella5[ID],Tabella5[Criterio di successo],"")," - ",Tabella4[[#This Row],[Servizio]])</f>
        <v>APP INDABOX ANDROID - 11.1.4.3.1 Contrasto (minimo) - S004 Spedisci (IndaBox Spedizione Pacchi)</v>
      </c>
      <c r="Z1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(#AAD152)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[308,1036][434,1088]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53" s="13"/>
      <c r="AB153" s="13"/>
      <c r="AC153" s="13"/>
      <c r="AD153" s="13"/>
      <c r="AE153" s="13" t="e">
        <f>_xlfn.XLOOKUP(Tabella4[[#This Row],[ID Silk]],outTable[ID Silk],outTable[Numero ticket  ],,0,1)</f>
        <v>#N/A</v>
      </c>
      <c r="AF153" s="13"/>
      <c r="AG153" s="13"/>
      <c r="AH153" s="13" t="e">
        <f>Tabella4[[#This Row],[Caricato su Silk]]&amp;Tabella4[[#This Row],[HC_01]]</f>
        <v>#N/A</v>
      </c>
      <c r="AI153" s="13" t="e">
        <f>Tabella4[[#This Row],[HC_ID]]&amp;": "&amp;Tabella4[[#This Row],[Descrizione]]</f>
        <v>#N/A</v>
      </c>
      <c r="AJ153" s="13" t="e">
        <f>Tabella4[[#This Row],[HC_ID]]&amp;": - "&amp;Tabella4[[#This Row],[Detail]]&amp;" con selettore: "&amp;Tabella4[[#This Row],[Rejected Element]]</f>
        <v>#N/A</v>
      </c>
      <c r="AK153" s="13" t="e">
        <f>Tabella4[[#This Row],[HC_ID]]&amp;": "&amp;Tabella4[[#This Row],[Share URL]]</f>
        <v>#N/A</v>
      </c>
      <c r="AL153" s="13" t="e">
        <f>Tabella4[[#This Row],[HC_ID]]&amp;": "&amp;Tabella4[[#This Row],[Soluzione note aggiuntive]]</f>
        <v>#N/A</v>
      </c>
      <c r="AM153" s="13"/>
    </row>
    <row r="154" spans="1:39" ht="15" hidden="1" x14ac:dyDescent="0.3">
      <c r="A154" s="41" t="str">
        <f>Tabella4[[#This Row],[UNI CEI EN 301549]]&amp;Tabella4[[#This Row],[Servizio]]</f>
        <v>11.1.4.3.1S004 Spedisci (IndaBox Spedizione Pacchi)</v>
      </c>
      <c r="B154" s="42" t="str">
        <f>Tabella4[[#This Row],[IssueID]]&amp;Tabella4[[#This Row],[Servizio]]</f>
        <v>S004 Spedisci (IndaBox Spedizione Pacchi)</v>
      </c>
      <c r="C154" s="41" t="s">
        <v>550</v>
      </c>
      <c r="D154" s="41" t="str">
        <f>"(#"&amp;Tabella4[[#This Row],['#ID]]&amp;")"</f>
        <v>(#AAD153)</v>
      </c>
      <c r="E154" s="13" t="s">
        <v>50</v>
      </c>
      <c r="F154" s="13" t="s">
        <v>10</v>
      </c>
      <c r="G154" s="43" t="s">
        <v>195</v>
      </c>
      <c r="H154" s="13" t="s">
        <v>3282</v>
      </c>
      <c r="I154" s="13" t="s">
        <v>63</v>
      </c>
      <c r="J154" s="13" t="s">
        <v>1735</v>
      </c>
      <c r="K154" t="s">
        <v>53</v>
      </c>
      <c r="L154" s="13"/>
      <c r="M154" t="s">
        <v>1144</v>
      </c>
      <c r="N154" s="13" t="s">
        <v>1695</v>
      </c>
      <c r="O154" t="s">
        <v>1592</v>
      </c>
      <c r="P154" s="13" t="s">
        <v>1635</v>
      </c>
      <c r="Q154" s="13" t="s">
        <v>1670</v>
      </c>
      <c r="R154" s="13"/>
      <c r="S154" s="13" t="s">
        <v>1738</v>
      </c>
      <c r="T154" s="13" t="s">
        <v>1740</v>
      </c>
      <c r="U154" s="13">
        <f>COUNTIFS(Tabella4[Rejected Element],Tabella4[[#This Row],[Rejected Element]])</f>
        <v>3</v>
      </c>
      <c r="V154" s="13" t="s">
        <v>1722</v>
      </c>
      <c r="W154" s="13"/>
      <c r="X154" s="13" t="str">
        <f>Tabella4[[#This Row],[User Impact]]</f>
        <v>2 - Serious</v>
      </c>
      <c r="Y154" s="13" t="str">
        <f>_xlfn.CONCAT("APP INDABOX ANDROID - ",Tabella4[[#This Row],[UNI CEI EN 301549]]," ",_xlfn.XLOOKUP(Tabella4[[#This Row],[Criterio]],Tabella5[ID],Tabella5[Criterio di successo],"")," - ",Tabella4[[#This Row],[Servizio]])</f>
        <v>APP INDABOX ANDROID - 11.1.4.3.1 Contrasto (minimo) - S004 Spedisci (IndaBox Spedizione Pacchi)</v>
      </c>
      <c r="Z1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(#AAD153)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[308,1083][434,1132]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54" s="13"/>
      <c r="AB154" s="13"/>
      <c r="AC154" s="13"/>
      <c r="AD154" s="13"/>
      <c r="AE154" s="13" t="e">
        <f>_xlfn.XLOOKUP(Tabella4[[#This Row],[ID Silk]],outTable[ID Silk],outTable[Numero ticket  ],,0,1)</f>
        <v>#N/A</v>
      </c>
      <c r="AF154" s="13"/>
      <c r="AG154" s="13"/>
      <c r="AH154" s="13" t="e">
        <f>Tabella4[[#This Row],[Caricato su Silk]]&amp;Tabella4[[#This Row],[HC_01]]</f>
        <v>#N/A</v>
      </c>
      <c r="AI154" s="13" t="e">
        <f>Tabella4[[#This Row],[HC_ID]]&amp;": "&amp;Tabella4[[#This Row],[Descrizione]]</f>
        <v>#N/A</v>
      </c>
      <c r="AJ154" s="13" t="e">
        <f>Tabella4[[#This Row],[HC_ID]]&amp;": - "&amp;Tabella4[[#This Row],[Detail]]&amp;" con selettore: "&amp;Tabella4[[#This Row],[Rejected Element]]</f>
        <v>#N/A</v>
      </c>
      <c r="AK154" s="13" t="e">
        <f>Tabella4[[#This Row],[HC_ID]]&amp;": "&amp;Tabella4[[#This Row],[Share URL]]</f>
        <v>#N/A</v>
      </c>
      <c r="AL154" s="13" t="e">
        <f>Tabella4[[#This Row],[HC_ID]]&amp;": "&amp;Tabella4[[#This Row],[Soluzione note aggiuntive]]</f>
        <v>#N/A</v>
      </c>
      <c r="AM154" s="13"/>
    </row>
    <row r="155" spans="1:39" ht="15" hidden="1" x14ac:dyDescent="0.3">
      <c r="A155" s="41" t="str">
        <f>Tabella4[[#This Row],[UNI CEI EN 301549]]&amp;Tabella4[[#This Row],[Servizio]]</f>
        <v>11.1.4.3.1S004 Spedisci (IndaBox Spedizione Pacchi)</v>
      </c>
      <c r="B155" s="42" t="str">
        <f>Tabella4[[#This Row],[IssueID]]&amp;Tabella4[[#This Row],[Servizio]]</f>
        <v>S004 Spedisci (IndaBox Spedizione Pacchi)</v>
      </c>
      <c r="C155" s="41" t="s">
        <v>551</v>
      </c>
      <c r="D155" s="41" t="str">
        <f>"(#"&amp;Tabella4[[#This Row],['#ID]]&amp;")"</f>
        <v>(#AAD154)</v>
      </c>
      <c r="E155" s="13" t="s">
        <v>50</v>
      </c>
      <c r="F155" s="13" t="s">
        <v>10</v>
      </c>
      <c r="G155" s="43" t="s">
        <v>195</v>
      </c>
      <c r="H155" s="13" t="s">
        <v>3282</v>
      </c>
      <c r="I155" s="13" t="s">
        <v>63</v>
      </c>
      <c r="J155" s="13" t="s">
        <v>1735</v>
      </c>
      <c r="K155" t="s">
        <v>53</v>
      </c>
      <c r="L155" s="13"/>
      <c r="M155" t="s">
        <v>1149</v>
      </c>
      <c r="N155" s="13" t="s">
        <v>1695</v>
      </c>
      <c r="O155" t="s">
        <v>1592</v>
      </c>
      <c r="P155" s="13" t="s">
        <v>1635</v>
      </c>
      <c r="Q155" s="13" t="s">
        <v>1670</v>
      </c>
      <c r="R155" s="13"/>
      <c r="S155" s="13" t="s">
        <v>1738</v>
      </c>
      <c r="T155" s="13" t="s">
        <v>1740</v>
      </c>
      <c r="U155" s="13">
        <f>COUNTIFS(Tabella4[Rejected Element],Tabella4[[#This Row],[Rejected Element]])</f>
        <v>3</v>
      </c>
      <c r="V155" s="13" t="s">
        <v>1722</v>
      </c>
      <c r="W155" s="13"/>
      <c r="X155" s="13" t="str">
        <f>Tabella4[[#This Row],[User Impact]]</f>
        <v>2 - Serious</v>
      </c>
      <c r="Y155" s="13" t="str">
        <f>_xlfn.CONCAT("APP INDABOX ANDROID - ",Tabella4[[#This Row],[UNI CEI EN 301549]]," ",_xlfn.XLOOKUP(Tabella4[[#This Row],[Criterio]],Tabella5[ID],Tabella5[Criterio di successo],"")," - ",Tabella4[[#This Row],[Servizio]])</f>
        <v>APP INDABOX ANDROID - 11.1.4.3.1 Contrasto (minimo) - S004 Spedisci (IndaBox Spedizione Pacchi)</v>
      </c>
      <c r="Z1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(#AAD154)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[451,981][577,1033]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55" s="13"/>
      <c r="AB155" s="13"/>
      <c r="AC155" s="13"/>
      <c r="AD155" s="13"/>
      <c r="AE155" s="13" t="e">
        <f>_xlfn.XLOOKUP(Tabella4[[#This Row],[ID Silk]],outTable[ID Silk],outTable[Numero ticket  ],,0,1)</f>
        <v>#N/A</v>
      </c>
      <c r="AF155" s="13"/>
      <c r="AG155" s="13"/>
      <c r="AH155" s="13" t="e">
        <f>Tabella4[[#This Row],[Caricato su Silk]]&amp;Tabella4[[#This Row],[HC_01]]</f>
        <v>#N/A</v>
      </c>
      <c r="AI155" s="13" t="e">
        <f>Tabella4[[#This Row],[HC_ID]]&amp;": "&amp;Tabella4[[#This Row],[Descrizione]]</f>
        <v>#N/A</v>
      </c>
      <c r="AJ155" s="13" t="e">
        <f>Tabella4[[#This Row],[HC_ID]]&amp;": - "&amp;Tabella4[[#This Row],[Detail]]&amp;" con selettore: "&amp;Tabella4[[#This Row],[Rejected Element]]</f>
        <v>#N/A</v>
      </c>
      <c r="AK155" s="13" t="e">
        <f>Tabella4[[#This Row],[HC_ID]]&amp;": "&amp;Tabella4[[#This Row],[Share URL]]</f>
        <v>#N/A</v>
      </c>
      <c r="AL155" s="13" t="e">
        <f>Tabella4[[#This Row],[HC_ID]]&amp;": "&amp;Tabella4[[#This Row],[Soluzione note aggiuntive]]</f>
        <v>#N/A</v>
      </c>
      <c r="AM155" s="13"/>
    </row>
    <row r="156" spans="1:39" ht="15" hidden="1" x14ac:dyDescent="0.3">
      <c r="A156" s="41" t="str">
        <f>Tabella4[[#This Row],[UNI CEI EN 301549]]&amp;Tabella4[[#This Row],[Servizio]]</f>
        <v>11.1.4.3.1S004 Spedisci (IndaBox Spedizione Pacchi)</v>
      </c>
      <c r="B156" s="42" t="str">
        <f>Tabella4[[#This Row],[IssueID]]&amp;Tabella4[[#This Row],[Servizio]]</f>
        <v>S004 Spedisci (IndaBox Spedizione Pacchi)</v>
      </c>
      <c r="C156" s="41" t="s">
        <v>552</v>
      </c>
      <c r="D156" s="41" t="str">
        <f>"(#"&amp;Tabella4[[#This Row],['#ID]]&amp;")"</f>
        <v>(#AAD155)</v>
      </c>
      <c r="E156" s="13" t="s">
        <v>50</v>
      </c>
      <c r="F156" s="13" t="s">
        <v>10</v>
      </c>
      <c r="G156" s="43" t="s">
        <v>195</v>
      </c>
      <c r="H156" s="13" t="s">
        <v>3282</v>
      </c>
      <c r="I156" s="13" t="s">
        <v>63</v>
      </c>
      <c r="J156" s="13" t="s">
        <v>1735</v>
      </c>
      <c r="K156" t="s">
        <v>53</v>
      </c>
      <c r="L156" s="13"/>
      <c r="M156" t="s">
        <v>1150</v>
      </c>
      <c r="N156" s="13" t="s">
        <v>1695</v>
      </c>
      <c r="O156" t="s">
        <v>1592</v>
      </c>
      <c r="P156" s="13" t="s">
        <v>1635</v>
      </c>
      <c r="Q156" s="13" t="s">
        <v>1670</v>
      </c>
      <c r="R156" s="13"/>
      <c r="S156" s="13" t="s">
        <v>1738</v>
      </c>
      <c r="T156" s="13" t="s">
        <v>1740</v>
      </c>
      <c r="U156" s="13">
        <f>COUNTIFS(Tabella4[Rejected Element],Tabella4[[#This Row],[Rejected Element]])</f>
        <v>3</v>
      </c>
      <c r="V156" s="13" t="s">
        <v>1722</v>
      </c>
      <c r="W156" s="13"/>
      <c r="X156" s="13" t="str">
        <f>Tabella4[[#This Row],[User Impact]]</f>
        <v>2 - Serious</v>
      </c>
      <c r="Y156" s="13" t="str">
        <f>_xlfn.CONCAT("APP INDABOX ANDROID - ",Tabella4[[#This Row],[UNI CEI EN 301549]]," ",_xlfn.XLOOKUP(Tabella4[[#This Row],[Criterio]],Tabella5[ID],Tabella5[Criterio di successo],"")," - ",Tabella4[[#This Row],[Servizio]])</f>
        <v>APP INDABOX ANDROID - 11.1.4.3.1 Contrasto (minimo) - S004 Spedisci (IndaBox Spedizione Pacchi)</v>
      </c>
      <c r="Z1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(#AAD155)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[451,1036][577,1088]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56" s="13"/>
      <c r="AB156" s="13"/>
      <c r="AC156" s="13"/>
      <c r="AD156" s="13"/>
      <c r="AE156" s="13" t="e">
        <f>_xlfn.XLOOKUP(Tabella4[[#This Row],[ID Silk]],outTable[ID Silk],outTable[Numero ticket  ],,0,1)</f>
        <v>#N/A</v>
      </c>
      <c r="AF156" s="13"/>
      <c r="AG156" s="13"/>
      <c r="AH156" s="13" t="e">
        <f>Tabella4[[#This Row],[Caricato su Silk]]&amp;Tabella4[[#This Row],[HC_01]]</f>
        <v>#N/A</v>
      </c>
      <c r="AI156" s="13" t="e">
        <f>Tabella4[[#This Row],[HC_ID]]&amp;": "&amp;Tabella4[[#This Row],[Descrizione]]</f>
        <v>#N/A</v>
      </c>
      <c r="AJ156" s="13" t="e">
        <f>Tabella4[[#This Row],[HC_ID]]&amp;": - "&amp;Tabella4[[#This Row],[Detail]]&amp;" con selettore: "&amp;Tabella4[[#This Row],[Rejected Element]]</f>
        <v>#N/A</v>
      </c>
      <c r="AK156" s="13" t="e">
        <f>Tabella4[[#This Row],[HC_ID]]&amp;": "&amp;Tabella4[[#This Row],[Share URL]]</f>
        <v>#N/A</v>
      </c>
      <c r="AL156" s="13" t="e">
        <f>Tabella4[[#This Row],[HC_ID]]&amp;": "&amp;Tabella4[[#This Row],[Soluzione note aggiuntive]]</f>
        <v>#N/A</v>
      </c>
      <c r="AM156" s="13"/>
    </row>
    <row r="157" spans="1:39" ht="15" hidden="1" x14ac:dyDescent="0.3">
      <c r="A157" s="41" t="str">
        <f>Tabella4[[#This Row],[UNI CEI EN 301549]]&amp;Tabella4[[#This Row],[Servizio]]</f>
        <v>11.1.4.3.1S004 Spedisci (IndaBox Spedizione Pacchi)</v>
      </c>
      <c r="B157" s="42" t="str">
        <f>Tabella4[[#This Row],[IssueID]]&amp;Tabella4[[#This Row],[Servizio]]</f>
        <v>S004 Spedisci (IndaBox Spedizione Pacchi)</v>
      </c>
      <c r="C157" s="41" t="s">
        <v>553</v>
      </c>
      <c r="D157" s="41" t="str">
        <f>"(#"&amp;Tabella4[[#This Row],['#ID]]&amp;")"</f>
        <v>(#AAD156)</v>
      </c>
      <c r="E157" s="13" t="s">
        <v>50</v>
      </c>
      <c r="F157" s="13" t="s">
        <v>10</v>
      </c>
      <c r="G157" s="43" t="s">
        <v>195</v>
      </c>
      <c r="H157" s="13" t="s">
        <v>3282</v>
      </c>
      <c r="I157" s="13" t="s">
        <v>63</v>
      </c>
      <c r="J157" s="13" t="s">
        <v>1735</v>
      </c>
      <c r="K157" t="s">
        <v>53</v>
      </c>
      <c r="L157" s="13"/>
      <c r="M157" t="s">
        <v>1151</v>
      </c>
      <c r="N157" s="13" t="s">
        <v>1695</v>
      </c>
      <c r="O157" t="s">
        <v>1592</v>
      </c>
      <c r="P157" s="13" t="s">
        <v>1635</v>
      </c>
      <c r="Q157" s="13" t="s">
        <v>1670</v>
      </c>
      <c r="R157" s="13"/>
      <c r="S157" s="13" t="s">
        <v>1738</v>
      </c>
      <c r="T157" s="13" t="s">
        <v>1740</v>
      </c>
      <c r="U157" s="13">
        <f>COUNTIFS(Tabella4[Rejected Element],Tabella4[[#This Row],[Rejected Element]])</f>
        <v>3</v>
      </c>
      <c r="V157" s="13" t="s">
        <v>1722</v>
      </c>
      <c r="W157" s="13"/>
      <c r="X157" s="13" t="str">
        <f>Tabella4[[#This Row],[User Impact]]</f>
        <v>2 - Serious</v>
      </c>
      <c r="Y157" s="13" t="str">
        <f>_xlfn.CONCAT("APP INDABOX ANDROID - ",Tabella4[[#This Row],[UNI CEI EN 301549]]," ",_xlfn.XLOOKUP(Tabella4[[#This Row],[Criterio]],Tabella5[ID],Tabella5[Criterio di successo],"")," - ",Tabella4[[#This Row],[Servizio]])</f>
        <v>APP INDABOX ANDROID - 11.1.4.3.1 Contrasto (minimo) - S004 Spedisci (IndaBox Spedizione Pacchi)</v>
      </c>
      <c r="Z1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(#AAD156)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[451,1083][577,1132]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57" s="13"/>
      <c r="AB157" s="13"/>
      <c r="AC157" s="13"/>
      <c r="AD157" s="13"/>
      <c r="AE157" s="13" t="e">
        <f>_xlfn.XLOOKUP(Tabella4[[#This Row],[ID Silk]],outTable[ID Silk],outTable[Numero ticket  ],,0,1)</f>
        <v>#N/A</v>
      </c>
      <c r="AF157" s="13"/>
      <c r="AG157" s="13"/>
      <c r="AH157" s="13" t="e">
        <f>Tabella4[[#This Row],[Caricato su Silk]]&amp;Tabella4[[#This Row],[HC_01]]</f>
        <v>#N/A</v>
      </c>
      <c r="AI157" s="13" t="e">
        <f>Tabella4[[#This Row],[HC_ID]]&amp;": "&amp;Tabella4[[#This Row],[Descrizione]]</f>
        <v>#N/A</v>
      </c>
      <c r="AJ157" s="13" t="e">
        <f>Tabella4[[#This Row],[HC_ID]]&amp;": - "&amp;Tabella4[[#This Row],[Detail]]&amp;" con selettore: "&amp;Tabella4[[#This Row],[Rejected Element]]</f>
        <v>#N/A</v>
      </c>
      <c r="AK157" s="13" t="e">
        <f>Tabella4[[#This Row],[HC_ID]]&amp;": "&amp;Tabella4[[#This Row],[Share URL]]</f>
        <v>#N/A</v>
      </c>
      <c r="AL157" s="13" t="e">
        <f>Tabella4[[#This Row],[HC_ID]]&amp;": "&amp;Tabella4[[#This Row],[Soluzione note aggiuntive]]</f>
        <v>#N/A</v>
      </c>
      <c r="AM157" s="13"/>
    </row>
    <row r="158" spans="1:39" ht="15" hidden="1" x14ac:dyDescent="0.3">
      <c r="A158" s="41" t="str">
        <f>Tabella4[[#This Row],[UNI CEI EN 301549]]&amp;Tabella4[[#This Row],[Servizio]]</f>
        <v>11.1.4.3.1S004 Spedisci (IndaBox Spedizione Pacchi)</v>
      </c>
      <c r="B158" s="42" t="str">
        <f>Tabella4[[#This Row],[IssueID]]&amp;Tabella4[[#This Row],[Servizio]]</f>
        <v>S004 Spedisci (IndaBox Spedizione Pacchi)</v>
      </c>
      <c r="C158" s="41" t="s">
        <v>554</v>
      </c>
      <c r="D158" s="41" t="str">
        <f>"(#"&amp;Tabella4[[#This Row],['#ID]]&amp;")"</f>
        <v>(#AAD157)</v>
      </c>
      <c r="E158" s="13" t="s">
        <v>50</v>
      </c>
      <c r="F158" s="13" t="s">
        <v>10</v>
      </c>
      <c r="G158" s="43" t="s">
        <v>195</v>
      </c>
      <c r="H158" s="13" t="s">
        <v>3282</v>
      </c>
      <c r="I158" s="13" t="s">
        <v>63</v>
      </c>
      <c r="J158" s="13" t="s">
        <v>1735</v>
      </c>
      <c r="K158" t="s">
        <v>53</v>
      </c>
      <c r="L158" s="13"/>
      <c r="M158" t="s">
        <v>1156</v>
      </c>
      <c r="N158" s="13" t="s">
        <v>1695</v>
      </c>
      <c r="O158" t="s">
        <v>1592</v>
      </c>
      <c r="P158" s="13" t="s">
        <v>1635</v>
      </c>
      <c r="Q158" s="13" t="s">
        <v>1670</v>
      </c>
      <c r="R158" s="13"/>
      <c r="S158" s="13" t="s">
        <v>1738</v>
      </c>
      <c r="T158" s="13" t="s">
        <v>1740</v>
      </c>
      <c r="U158" s="13">
        <f>COUNTIFS(Tabella4[Rejected Element],Tabella4[[#This Row],[Rejected Element]])</f>
        <v>3</v>
      </c>
      <c r="V158" s="13" t="s">
        <v>1722</v>
      </c>
      <c r="W158" s="13"/>
      <c r="X158" s="13" t="str">
        <f>Tabella4[[#This Row],[User Impact]]</f>
        <v>2 - Serious</v>
      </c>
      <c r="Y158" s="13" t="str">
        <f>_xlfn.CONCAT("APP INDABOX ANDROID - ",Tabella4[[#This Row],[UNI CEI EN 301549]]," ",_xlfn.XLOOKUP(Tabella4[[#This Row],[Criterio]],Tabella5[ID],Tabella5[Criterio di successo],"")," - ",Tabella4[[#This Row],[Servizio]])</f>
        <v>APP INDABOX ANDROID - 11.1.4.3.1 Contrasto (minimo) - S004 Spedisci (IndaBox Spedizione Pacchi)</v>
      </c>
      <c r="Z1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(#AAD157)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[594,981][723,1033]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58" s="13"/>
      <c r="AB158" s="13"/>
      <c r="AC158" s="13"/>
      <c r="AD158" s="13"/>
      <c r="AE158" s="13" t="e">
        <f>_xlfn.XLOOKUP(Tabella4[[#This Row],[ID Silk]],outTable[ID Silk],outTable[Numero ticket  ],,0,1)</f>
        <v>#N/A</v>
      </c>
      <c r="AF158" s="13"/>
      <c r="AG158" s="13"/>
      <c r="AH158" s="13" t="e">
        <f>Tabella4[[#This Row],[Caricato su Silk]]&amp;Tabella4[[#This Row],[HC_01]]</f>
        <v>#N/A</v>
      </c>
      <c r="AI158" s="13" t="e">
        <f>Tabella4[[#This Row],[HC_ID]]&amp;": "&amp;Tabella4[[#This Row],[Descrizione]]</f>
        <v>#N/A</v>
      </c>
      <c r="AJ158" s="13" t="e">
        <f>Tabella4[[#This Row],[HC_ID]]&amp;": - "&amp;Tabella4[[#This Row],[Detail]]&amp;" con selettore: "&amp;Tabella4[[#This Row],[Rejected Element]]</f>
        <v>#N/A</v>
      </c>
      <c r="AK158" s="13" t="e">
        <f>Tabella4[[#This Row],[HC_ID]]&amp;": "&amp;Tabella4[[#This Row],[Share URL]]</f>
        <v>#N/A</v>
      </c>
      <c r="AL158" s="13" t="e">
        <f>Tabella4[[#This Row],[HC_ID]]&amp;": "&amp;Tabella4[[#This Row],[Soluzione note aggiuntive]]</f>
        <v>#N/A</v>
      </c>
      <c r="AM158" s="13"/>
    </row>
    <row r="159" spans="1:39" ht="15" hidden="1" x14ac:dyDescent="0.3">
      <c r="A159" s="41" t="str">
        <f>Tabella4[[#This Row],[UNI CEI EN 301549]]&amp;Tabella4[[#This Row],[Servizio]]</f>
        <v>11.1.4.3.1S004 Spedisci (IndaBox Spedizione Pacchi)</v>
      </c>
      <c r="B159" s="42" t="str">
        <f>Tabella4[[#This Row],[IssueID]]&amp;Tabella4[[#This Row],[Servizio]]</f>
        <v>S004 Spedisci (IndaBox Spedizione Pacchi)</v>
      </c>
      <c r="C159" s="41" t="s">
        <v>555</v>
      </c>
      <c r="D159" s="41" t="str">
        <f>"(#"&amp;Tabella4[[#This Row],['#ID]]&amp;")"</f>
        <v>(#AAD158)</v>
      </c>
      <c r="E159" s="13" t="s">
        <v>50</v>
      </c>
      <c r="F159" s="13" t="s">
        <v>10</v>
      </c>
      <c r="G159" s="43" t="s">
        <v>195</v>
      </c>
      <c r="H159" s="13" t="s">
        <v>3282</v>
      </c>
      <c r="I159" s="13" t="s">
        <v>63</v>
      </c>
      <c r="J159" s="13" t="s">
        <v>1735</v>
      </c>
      <c r="K159" t="s">
        <v>53</v>
      </c>
      <c r="L159" s="13"/>
      <c r="M159" t="s">
        <v>1157</v>
      </c>
      <c r="N159" s="13" t="s">
        <v>1695</v>
      </c>
      <c r="O159" t="s">
        <v>1592</v>
      </c>
      <c r="P159" s="13" t="s">
        <v>1635</v>
      </c>
      <c r="Q159" s="13" t="s">
        <v>1670</v>
      </c>
      <c r="R159" s="13"/>
      <c r="S159" s="13" t="s">
        <v>1738</v>
      </c>
      <c r="T159" s="13" t="s">
        <v>1740</v>
      </c>
      <c r="U159" s="13">
        <f>COUNTIFS(Tabella4[Rejected Element],Tabella4[[#This Row],[Rejected Element]])</f>
        <v>3</v>
      </c>
      <c r="V159" s="13" t="s">
        <v>1722</v>
      </c>
      <c r="W159" s="13"/>
      <c r="X159" s="13" t="str">
        <f>Tabella4[[#This Row],[User Impact]]</f>
        <v>2 - Serious</v>
      </c>
      <c r="Y159" s="13" t="str">
        <f>_xlfn.CONCAT("APP INDABOX ANDROID - ",Tabella4[[#This Row],[UNI CEI EN 301549]]," ",_xlfn.XLOOKUP(Tabella4[[#This Row],[Criterio]],Tabella5[ID],Tabella5[Criterio di successo],"")," - ",Tabella4[[#This Row],[Servizio]])</f>
        <v>APP INDABOX ANDROID - 11.1.4.3.1 Contrasto (minimo) - S004 Spedisci (IndaBox Spedizione Pacchi)</v>
      </c>
      <c r="Z1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(#AAD158)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[594,1036][723,1088]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59" s="13"/>
      <c r="AB159" s="13"/>
      <c r="AC159" s="13"/>
      <c r="AD159" s="13"/>
      <c r="AE159" s="13" t="e">
        <f>_xlfn.XLOOKUP(Tabella4[[#This Row],[ID Silk]],outTable[ID Silk],outTable[Numero ticket  ],,0,1)</f>
        <v>#N/A</v>
      </c>
      <c r="AF159" s="13"/>
      <c r="AG159" s="13"/>
      <c r="AH159" s="13" t="e">
        <f>Tabella4[[#This Row],[Caricato su Silk]]&amp;Tabella4[[#This Row],[HC_01]]</f>
        <v>#N/A</v>
      </c>
      <c r="AI159" s="13" t="e">
        <f>Tabella4[[#This Row],[HC_ID]]&amp;": "&amp;Tabella4[[#This Row],[Descrizione]]</f>
        <v>#N/A</v>
      </c>
      <c r="AJ159" s="13" t="e">
        <f>Tabella4[[#This Row],[HC_ID]]&amp;": - "&amp;Tabella4[[#This Row],[Detail]]&amp;" con selettore: "&amp;Tabella4[[#This Row],[Rejected Element]]</f>
        <v>#N/A</v>
      </c>
      <c r="AK159" s="13" t="e">
        <f>Tabella4[[#This Row],[HC_ID]]&amp;": "&amp;Tabella4[[#This Row],[Share URL]]</f>
        <v>#N/A</v>
      </c>
      <c r="AL159" s="13" t="e">
        <f>Tabella4[[#This Row],[HC_ID]]&amp;": "&amp;Tabella4[[#This Row],[Soluzione note aggiuntive]]</f>
        <v>#N/A</v>
      </c>
      <c r="AM159" s="13"/>
    </row>
    <row r="160" spans="1:39" ht="15" hidden="1" x14ac:dyDescent="0.3">
      <c r="A160" s="41" t="str">
        <f>Tabella4[[#This Row],[UNI CEI EN 301549]]&amp;Tabella4[[#This Row],[Servizio]]</f>
        <v>11.1.4.3.1S004 Spedisci (IndaBox Spedizione Pacchi)</v>
      </c>
      <c r="B160" s="42" t="str">
        <f>Tabella4[[#This Row],[IssueID]]&amp;Tabella4[[#This Row],[Servizio]]</f>
        <v>S004 Spedisci (IndaBox Spedizione Pacchi)</v>
      </c>
      <c r="C160" s="41" t="s">
        <v>556</v>
      </c>
      <c r="D160" s="41" t="str">
        <f>"(#"&amp;Tabella4[[#This Row],['#ID]]&amp;")"</f>
        <v>(#AAD159)</v>
      </c>
      <c r="E160" s="13" t="s">
        <v>50</v>
      </c>
      <c r="F160" s="13" t="s">
        <v>10</v>
      </c>
      <c r="G160" s="43" t="s">
        <v>195</v>
      </c>
      <c r="H160" s="13" t="s">
        <v>3282</v>
      </c>
      <c r="I160" s="13" t="s">
        <v>63</v>
      </c>
      <c r="J160" s="13" t="s">
        <v>1735</v>
      </c>
      <c r="K160" t="s">
        <v>53</v>
      </c>
      <c r="L160" s="13"/>
      <c r="M160" t="s">
        <v>1158</v>
      </c>
      <c r="N160" s="13" t="s">
        <v>1695</v>
      </c>
      <c r="O160" t="s">
        <v>1592</v>
      </c>
      <c r="P160" s="13" t="s">
        <v>1635</v>
      </c>
      <c r="Q160" s="13" t="s">
        <v>1670</v>
      </c>
      <c r="R160" s="13"/>
      <c r="S160" s="13" t="s">
        <v>1738</v>
      </c>
      <c r="T160" s="13" t="s">
        <v>1740</v>
      </c>
      <c r="U160" s="13">
        <f>COUNTIFS(Tabella4[Rejected Element],Tabella4[[#This Row],[Rejected Element]])</f>
        <v>3</v>
      </c>
      <c r="V160" s="13" t="s">
        <v>1722</v>
      </c>
      <c r="W160" s="13"/>
      <c r="X160" s="13" t="str">
        <f>Tabella4[[#This Row],[User Impact]]</f>
        <v>2 - Serious</v>
      </c>
      <c r="Y160" s="13" t="str">
        <f>_xlfn.CONCAT("APP INDABOX ANDROID - ",Tabella4[[#This Row],[UNI CEI EN 301549]]," ",_xlfn.XLOOKUP(Tabella4[[#This Row],[Criterio]],Tabella5[ID],Tabella5[Criterio di successo],"")," - ",Tabella4[[#This Row],[Servizio]])</f>
        <v>APP INDABOX ANDROID - 11.1.4.3.1 Contrasto (minimo) - S004 Spedisci (IndaBox Spedizione Pacchi)</v>
      </c>
      <c r="Z1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(#AAD159)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[594,1083][723,1132]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60" s="13"/>
      <c r="AB160" s="13"/>
      <c r="AC160" s="13"/>
      <c r="AD160" s="13"/>
      <c r="AE160" s="13" t="e">
        <f>_xlfn.XLOOKUP(Tabella4[[#This Row],[ID Silk]],outTable[ID Silk],outTable[Numero ticket  ],,0,1)</f>
        <v>#N/A</v>
      </c>
      <c r="AF160" s="13"/>
      <c r="AG160" s="13"/>
      <c r="AH160" s="13" t="e">
        <f>Tabella4[[#This Row],[Caricato su Silk]]&amp;Tabella4[[#This Row],[HC_01]]</f>
        <v>#N/A</v>
      </c>
      <c r="AI160" s="13" t="e">
        <f>Tabella4[[#This Row],[HC_ID]]&amp;": "&amp;Tabella4[[#This Row],[Descrizione]]</f>
        <v>#N/A</v>
      </c>
      <c r="AJ160" s="13" t="e">
        <f>Tabella4[[#This Row],[HC_ID]]&amp;": - "&amp;Tabella4[[#This Row],[Detail]]&amp;" con selettore: "&amp;Tabella4[[#This Row],[Rejected Element]]</f>
        <v>#N/A</v>
      </c>
      <c r="AK160" s="13" t="e">
        <f>Tabella4[[#This Row],[HC_ID]]&amp;": "&amp;Tabella4[[#This Row],[Share URL]]</f>
        <v>#N/A</v>
      </c>
      <c r="AL160" s="13" t="e">
        <f>Tabella4[[#This Row],[HC_ID]]&amp;": "&amp;Tabella4[[#This Row],[Soluzione note aggiuntive]]</f>
        <v>#N/A</v>
      </c>
      <c r="AM160" s="13"/>
    </row>
    <row r="161" spans="1:39" ht="15" hidden="1" x14ac:dyDescent="0.3">
      <c r="A161" s="41" t="str">
        <f>Tabella4[[#This Row],[UNI CEI EN 301549]]&amp;Tabella4[[#This Row],[Servizio]]</f>
        <v>11.1.4.3.1S004 Spedisci (IndaBox Spedizione Pacchi)</v>
      </c>
      <c r="B161" s="42" t="str">
        <f>Tabella4[[#This Row],[IssueID]]&amp;Tabella4[[#This Row],[Servizio]]</f>
        <v>S004 Spedisci (IndaBox Spedizione Pacchi)</v>
      </c>
      <c r="C161" s="41" t="s">
        <v>557</v>
      </c>
      <c r="D161" s="41" t="str">
        <f>"(#"&amp;Tabella4[[#This Row],['#ID]]&amp;")"</f>
        <v>(#AAD160)</v>
      </c>
      <c r="E161" s="13" t="s">
        <v>50</v>
      </c>
      <c r="F161" s="13" t="s">
        <v>10</v>
      </c>
      <c r="G161" s="43" t="s">
        <v>195</v>
      </c>
      <c r="H161" s="13" t="s">
        <v>3282</v>
      </c>
      <c r="I161" s="13" t="s">
        <v>63</v>
      </c>
      <c r="J161" s="13" t="s">
        <v>1735</v>
      </c>
      <c r="K161" t="s">
        <v>53</v>
      </c>
      <c r="L161" s="13"/>
      <c r="M161" t="s">
        <v>1163</v>
      </c>
      <c r="N161" s="13" t="s">
        <v>1695</v>
      </c>
      <c r="O161" t="s">
        <v>1592</v>
      </c>
      <c r="P161" s="13" t="s">
        <v>1635</v>
      </c>
      <c r="Q161" s="13" t="s">
        <v>1670</v>
      </c>
      <c r="R161" s="13"/>
      <c r="S161" s="13" t="s">
        <v>1738</v>
      </c>
      <c r="T161" s="13" t="s">
        <v>1740</v>
      </c>
      <c r="U161" s="13">
        <f>COUNTIFS(Tabella4[Rejected Element],Tabella4[[#This Row],[Rejected Element]])</f>
        <v>3</v>
      </c>
      <c r="V161" s="13" t="s">
        <v>1722</v>
      </c>
      <c r="W161" s="13"/>
      <c r="X161" s="13" t="str">
        <f>Tabella4[[#This Row],[User Impact]]</f>
        <v>2 - Serious</v>
      </c>
      <c r="Y161" s="13" t="str">
        <f>_xlfn.CONCAT("APP INDABOX ANDROID - ",Tabella4[[#This Row],[UNI CEI EN 301549]]," ",_xlfn.XLOOKUP(Tabella4[[#This Row],[Criterio]],Tabella5[ID],Tabella5[Criterio di successo],"")," - ",Tabella4[[#This Row],[Servizio]])</f>
        <v>APP INDABOX ANDROID - 11.1.4.3.1 Contrasto (minimo) - S004 Spedisci (IndaBox Spedizione Pacchi)</v>
      </c>
      <c r="Z1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(#AAD160)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[737,981][866,1033]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61" s="13"/>
      <c r="AB161" s="13"/>
      <c r="AC161" s="13"/>
      <c r="AD161" s="13"/>
      <c r="AE161" s="13" t="e">
        <f>_xlfn.XLOOKUP(Tabella4[[#This Row],[ID Silk]],outTable[ID Silk],outTable[Numero ticket  ],,0,1)</f>
        <v>#N/A</v>
      </c>
      <c r="AF161" s="13"/>
      <c r="AG161" s="13"/>
      <c r="AH161" s="13" t="e">
        <f>Tabella4[[#This Row],[Caricato su Silk]]&amp;Tabella4[[#This Row],[HC_01]]</f>
        <v>#N/A</v>
      </c>
      <c r="AI161" s="13" t="e">
        <f>Tabella4[[#This Row],[HC_ID]]&amp;": "&amp;Tabella4[[#This Row],[Descrizione]]</f>
        <v>#N/A</v>
      </c>
      <c r="AJ161" s="13" t="e">
        <f>Tabella4[[#This Row],[HC_ID]]&amp;": - "&amp;Tabella4[[#This Row],[Detail]]&amp;" con selettore: "&amp;Tabella4[[#This Row],[Rejected Element]]</f>
        <v>#N/A</v>
      </c>
      <c r="AK161" s="13" t="e">
        <f>Tabella4[[#This Row],[HC_ID]]&amp;": "&amp;Tabella4[[#This Row],[Share URL]]</f>
        <v>#N/A</v>
      </c>
      <c r="AL161" s="13" t="e">
        <f>Tabella4[[#This Row],[HC_ID]]&amp;": "&amp;Tabella4[[#This Row],[Soluzione note aggiuntive]]</f>
        <v>#N/A</v>
      </c>
      <c r="AM161" s="13"/>
    </row>
    <row r="162" spans="1:39" ht="15" hidden="1" x14ac:dyDescent="0.3">
      <c r="A162" s="41" t="str">
        <f>Tabella4[[#This Row],[UNI CEI EN 301549]]&amp;Tabella4[[#This Row],[Servizio]]</f>
        <v>11.1.4.3.1S004 Spedisci (IndaBox Spedizione Pacchi)</v>
      </c>
      <c r="B162" s="42" t="str">
        <f>Tabella4[[#This Row],[IssueID]]&amp;Tabella4[[#This Row],[Servizio]]</f>
        <v>S004 Spedisci (IndaBox Spedizione Pacchi)</v>
      </c>
      <c r="C162" s="41" t="s">
        <v>558</v>
      </c>
      <c r="D162" s="41" t="str">
        <f>"(#"&amp;Tabella4[[#This Row],['#ID]]&amp;")"</f>
        <v>(#AAD161)</v>
      </c>
      <c r="E162" s="13" t="s">
        <v>50</v>
      </c>
      <c r="F162" s="13" t="s">
        <v>10</v>
      </c>
      <c r="G162" s="43" t="s">
        <v>195</v>
      </c>
      <c r="H162" s="13" t="s">
        <v>3282</v>
      </c>
      <c r="I162" s="13" t="s">
        <v>63</v>
      </c>
      <c r="J162" s="13" t="s">
        <v>1735</v>
      </c>
      <c r="K162" t="s">
        <v>53</v>
      </c>
      <c r="L162" s="13"/>
      <c r="M162" t="s">
        <v>1164</v>
      </c>
      <c r="N162" s="13" t="s">
        <v>1695</v>
      </c>
      <c r="O162" t="s">
        <v>1592</v>
      </c>
      <c r="P162" s="13" t="s">
        <v>1635</v>
      </c>
      <c r="Q162" s="13" t="s">
        <v>1670</v>
      </c>
      <c r="R162" s="13"/>
      <c r="S162" s="13" t="s">
        <v>1738</v>
      </c>
      <c r="T162" s="13" t="s">
        <v>1740</v>
      </c>
      <c r="U162" s="13">
        <f>COUNTIFS(Tabella4[Rejected Element],Tabella4[[#This Row],[Rejected Element]])</f>
        <v>3</v>
      </c>
      <c r="V162" s="13" t="s">
        <v>1722</v>
      </c>
      <c r="W162" s="13"/>
      <c r="X162" s="13" t="str">
        <f>Tabella4[[#This Row],[User Impact]]</f>
        <v>2 - Serious</v>
      </c>
      <c r="Y162" s="13" t="str">
        <f>_xlfn.CONCAT("APP INDABOX ANDROID - ",Tabella4[[#This Row],[UNI CEI EN 301549]]," ",_xlfn.XLOOKUP(Tabella4[[#This Row],[Criterio]],Tabella5[ID],Tabella5[Criterio di successo],"")," - ",Tabella4[[#This Row],[Servizio]])</f>
        <v>APP INDABOX ANDROID - 11.1.4.3.1 Contrasto (minimo) - S004 Spedisci (IndaBox Spedizione Pacchi)</v>
      </c>
      <c r="Z1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(#AAD161)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[737,1036][866,1088]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62" s="13"/>
      <c r="AB162" s="13"/>
      <c r="AC162" s="13"/>
      <c r="AD162" s="13"/>
      <c r="AE162" s="13" t="e">
        <f>_xlfn.XLOOKUP(Tabella4[[#This Row],[ID Silk]],outTable[ID Silk],outTable[Numero ticket  ],,0,1)</f>
        <v>#N/A</v>
      </c>
      <c r="AF162" s="13"/>
      <c r="AG162" s="13"/>
      <c r="AH162" s="13" t="e">
        <f>Tabella4[[#This Row],[Caricato su Silk]]&amp;Tabella4[[#This Row],[HC_01]]</f>
        <v>#N/A</v>
      </c>
      <c r="AI162" s="13" t="e">
        <f>Tabella4[[#This Row],[HC_ID]]&amp;": "&amp;Tabella4[[#This Row],[Descrizione]]</f>
        <v>#N/A</v>
      </c>
      <c r="AJ162" s="13" t="e">
        <f>Tabella4[[#This Row],[HC_ID]]&amp;": - "&amp;Tabella4[[#This Row],[Detail]]&amp;" con selettore: "&amp;Tabella4[[#This Row],[Rejected Element]]</f>
        <v>#N/A</v>
      </c>
      <c r="AK162" s="13" t="e">
        <f>Tabella4[[#This Row],[HC_ID]]&amp;": "&amp;Tabella4[[#This Row],[Share URL]]</f>
        <v>#N/A</v>
      </c>
      <c r="AL162" s="13" t="e">
        <f>Tabella4[[#This Row],[HC_ID]]&amp;": "&amp;Tabella4[[#This Row],[Soluzione note aggiuntive]]</f>
        <v>#N/A</v>
      </c>
      <c r="AM162" s="13"/>
    </row>
    <row r="163" spans="1:39" ht="15" hidden="1" x14ac:dyDescent="0.3">
      <c r="A163" s="41" t="str">
        <f>Tabella4[[#This Row],[UNI CEI EN 301549]]&amp;Tabella4[[#This Row],[Servizio]]</f>
        <v>11.1.4.3.1S004 Spedisci (IndaBox Spedizione Pacchi)</v>
      </c>
      <c r="B163" s="42" t="str">
        <f>Tabella4[[#This Row],[IssueID]]&amp;Tabella4[[#This Row],[Servizio]]</f>
        <v>S004 Spedisci (IndaBox Spedizione Pacchi)</v>
      </c>
      <c r="C163" s="41" t="s">
        <v>559</v>
      </c>
      <c r="D163" s="41" t="str">
        <f>"(#"&amp;Tabella4[[#This Row],['#ID]]&amp;")"</f>
        <v>(#AAD162)</v>
      </c>
      <c r="E163" s="13" t="s">
        <v>50</v>
      </c>
      <c r="F163" s="13" t="s">
        <v>10</v>
      </c>
      <c r="G163" s="43" t="s">
        <v>195</v>
      </c>
      <c r="H163" s="13" t="s">
        <v>3282</v>
      </c>
      <c r="I163" s="13" t="s">
        <v>63</v>
      </c>
      <c r="J163" s="13" t="s">
        <v>1735</v>
      </c>
      <c r="K163" t="s">
        <v>53</v>
      </c>
      <c r="L163" s="13"/>
      <c r="M163" t="s">
        <v>1165</v>
      </c>
      <c r="N163" s="13" t="s">
        <v>1695</v>
      </c>
      <c r="O163" t="s">
        <v>1592</v>
      </c>
      <c r="P163" s="13" t="s">
        <v>1635</v>
      </c>
      <c r="Q163" s="13" t="s">
        <v>1670</v>
      </c>
      <c r="R163" s="13"/>
      <c r="S163" s="13" t="s">
        <v>1738</v>
      </c>
      <c r="T163" s="13" t="s">
        <v>1740</v>
      </c>
      <c r="U163" s="13">
        <f>COUNTIFS(Tabella4[Rejected Element],Tabella4[[#This Row],[Rejected Element]])</f>
        <v>3</v>
      </c>
      <c r="V163" s="13" t="s">
        <v>1722</v>
      </c>
      <c r="W163" s="13"/>
      <c r="X163" s="13" t="str">
        <f>Tabella4[[#This Row],[User Impact]]</f>
        <v>2 - Serious</v>
      </c>
      <c r="Y163" s="13" t="str">
        <f>_xlfn.CONCAT("APP INDABOX ANDROID - ",Tabella4[[#This Row],[UNI CEI EN 301549]]," ",_xlfn.XLOOKUP(Tabella4[[#This Row],[Criterio]],Tabella5[ID],Tabella5[Criterio di successo],"")," - ",Tabella4[[#This Row],[Servizio]])</f>
        <v>APP INDABOX ANDROID - 11.1.4.3.1 Contrasto (minimo) - S004 Spedisci (IndaBox Spedizione Pacchi)</v>
      </c>
      <c r="Z1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(#AAD162)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[737,1083][866,1132]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63" s="13"/>
      <c r="AB163" s="13"/>
      <c r="AC163" s="13"/>
      <c r="AD163" s="13"/>
      <c r="AE163" s="13" t="e">
        <f>_xlfn.XLOOKUP(Tabella4[[#This Row],[ID Silk]],outTable[ID Silk],outTable[Numero ticket  ],,0,1)</f>
        <v>#N/A</v>
      </c>
      <c r="AF163" s="13"/>
      <c r="AG163" s="13"/>
      <c r="AH163" s="13" t="e">
        <f>Tabella4[[#This Row],[Caricato su Silk]]&amp;Tabella4[[#This Row],[HC_01]]</f>
        <v>#N/A</v>
      </c>
      <c r="AI163" s="13" t="e">
        <f>Tabella4[[#This Row],[HC_ID]]&amp;": "&amp;Tabella4[[#This Row],[Descrizione]]</f>
        <v>#N/A</v>
      </c>
      <c r="AJ163" s="13" t="e">
        <f>Tabella4[[#This Row],[HC_ID]]&amp;": - "&amp;Tabella4[[#This Row],[Detail]]&amp;" con selettore: "&amp;Tabella4[[#This Row],[Rejected Element]]</f>
        <v>#N/A</v>
      </c>
      <c r="AK163" s="13" t="e">
        <f>Tabella4[[#This Row],[HC_ID]]&amp;": "&amp;Tabella4[[#This Row],[Share URL]]</f>
        <v>#N/A</v>
      </c>
      <c r="AL163" s="13" t="e">
        <f>Tabella4[[#This Row],[HC_ID]]&amp;": "&amp;Tabella4[[#This Row],[Soluzione note aggiuntive]]</f>
        <v>#N/A</v>
      </c>
      <c r="AM163" s="13"/>
    </row>
    <row r="164" spans="1:39" ht="15" hidden="1" x14ac:dyDescent="0.3">
      <c r="A164" s="41" t="str">
        <f>Tabella4[[#This Row],[UNI CEI EN 301549]]&amp;Tabella4[[#This Row],[Servizio]]</f>
        <v>11.1.4.3.1S004 Spedisci (IndaBox Spedizione Pacchi)</v>
      </c>
      <c r="B164" s="42" t="str">
        <f>Tabella4[[#This Row],[IssueID]]&amp;Tabella4[[#This Row],[Servizio]]</f>
        <v>S004 Spedisci (IndaBox Spedizione Pacchi)</v>
      </c>
      <c r="C164" s="41" t="s">
        <v>560</v>
      </c>
      <c r="D164" s="41" t="str">
        <f>"(#"&amp;Tabella4[[#This Row],['#ID]]&amp;")"</f>
        <v>(#AAD163)</v>
      </c>
      <c r="E164" s="13" t="s">
        <v>50</v>
      </c>
      <c r="F164" s="13" t="s">
        <v>10</v>
      </c>
      <c r="G164" s="43" t="s">
        <v>195</v>
      </c>
      <c r="H164" s="13" t="s">
        <v>3282</v>
      </c>
      <c r="I164" s="13" t="s">
        <v>63</v>
      </c>
      <c r="J164" s="13" t="s">
        <v>1735</v>
      </c>
      <c r="K164" t="s">
        <v>53</v>
      </c>
      <c r="L164" s="13"/>
      <c r="M164" t="s">
        <v>1192</v>
      </c>
      <c r="N164" s="13" t="s">
        <v>1695</v>
      </c>
      <c r="O164" t="s">
        <v>1592</v>
      </c>
      <c r="P164" s="13" t="s">
        <v>1635</v>
      </c>
      <c r="Q164" s="13" t="s">
        <v>1670</v>
      </c>
      <c r="R164" s="13"/>
      <c r="S164" s="13" t="s">
        <v>1738</v>
      </c>
      <c r="T164" s="13" t="s">
        <v>1740</v>
      </c>
      <c r="U164" s="13">
        <f>COUNTIFS(Tabella4[Rejected Element],Tabella4[[#This Row],[Rejected Element]])</f>
        <v>1</v>
      </c>
      <c r="V164" s="13" t="s">
        <v>1722</v>
      </c>
      <c r="W164" s="13"/>
      <c r="X164" s="13" t="str">
        <f>Tabella4[[#This Row],[User Impact]]</f>
        <v>2 - Serious</v>
      </c>
      <c r="Y164" s="13" t="str">
        <f>_xlfn.CONCAT("APP INDABOX ANDROID - ",Tabella4[[#This Row],[UNI CEI EN 301549]]," ",_xlfn.XLOOKUP(Tabella4[[#This Row],[Criterio]],Tabella5[ID],Tabella5[Criterio di successo],"")," - ",Tabella4[[#This Row],[Servizio]])</f>
        <v>APP INDABOX ANDROID - 11.1.4.3.1 Contrasto (minimo) - S004 Spedisci (IndaBox Spedizione Pacchi)</v>
      </c>
      <c r="Z1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(#AAD163)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[737,1143][866,1198]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64" s="13"/>
      <c r="AB164" s="13"/>
      <c r="AC164" s="13"/>
      <c r="AD164" s="13"/>
      <c r="AE164" s="13" t="e">
        <f>_xlfn.XLOOKUP(Tabella4[[#This Row],[ID Silk]],outTable[ID Silk],outTable[Numero ticket  ],,0,1)</f>
        <v>#N/A</v>
      </c>
      <c r="AF164" s="13"/>
      <c r="AG164" s="13"/>
      <c r="AH164" s="13" t="e">
        <f>Tabella4[[#This Row],[Caricato su Silk]]&amp;Tabella4[[#This Row],[HC_01]]</f>
        <v>#N/A</v>
      </c>
      <c r="AI164" s="13" t="e">
        <f>Tabella4[[#This Row],[HC_ID]]&amp;": "&amp;Tabella4[[#This Row],[Descrizione]]</f>
        <v>#N/A</v>
      </c>
      <c r="AJ164" s="13" t="e">
        <f>Tabella4[[#This Row],[HC_ID]]&amp;": - "&amp;Tabella4[[#This Row],[Detail]]&amp;" con selettore: "&amp;Tabella4[[#This Row],[Rejected Element]]</f>
        <v>#N/A</v>
      </c>
      <c r="AK164" s="13" t="e">
        <f>Tabella4[[#This Row],[HC_ID]]&amp;": "&amp;Tabella4[[#This Row],[Share URL]]</f>
        <v>#N/A</v>
      </c>
      <c r="AL164" s="13" t="e">
        <f>Tabella4[[#This Row],[HC_ID]]&amp;": "&amp;Tabella4[[#This Row],[Soluzione note aggiuntive]]</f>
        <v>#N/A</v>
      </c>
      <c r="AM164" s="13"/>
    </row>
    <row r="165" spans="1:39" ht="15" hidden="1" x14ac:dyDescent="0.3">
      <c r="A165" s="41" t="str">
        <f>Tabella4[[#This Row],[UNI CEI EN 301549]]&amp;Tabella4[[#This Row],[Servizio]]</f>
        <v>11.1.4.3.1S004 Spedisci (IndaBox Spedizione Pacchi)</v>
      </c>
      <c r="B165" s="42" t="str">
        <f>Tabella4[[#This Row],[IssueID]]&amp;Tabella4[[#This Row],[Servizio]]</f>
        <v>S004 Spedisci (IndaBox Spedizione Pacchi)</v>
      </c>
      <c r="C165" s="41" t="s">
        <v>561</v>
      </c>
      <c r="D165" s="41" t="str">
        <f>"(#"&amp;Tabella4[[#This Row],['#ID]]&amp;")"</f>
        <v>(#AAD164)</v>
      </c>
      <c r="E165" s="13" t="s">
        <v>50</v>
      </c>
      <c r="F165" s="13" t="s">
        <v>10</v>
      </c>
      <c r="G165" s="43" t="s">
        <v>195</v>
      </c>
      <c r="H165" s="13" t="s">
        <v>3282</v>
      </c>
      <c r="I165" s="13" t="s">
        <v>63</v>
      </c>
      <c r="J165" s="13" t="s">
        <v>1735</v>
      </c>
      <c r="K165" t="s">
        <v>53</v>
      </c>
      <c r="L165" s="13"/>
      <c r="M165" t="s">
        <v>1166</v>
      </c>
      <c r="N165" s="13" t="s">
        <v>1695</v>
      </c>
      <c r="O165" t="s">
        <v>1592</v>
      </c>
      <c r="P165" s="13" t="s">
        <v>1635</v>
      </c>
      <c r="Q165" s="13" t="s">
        <v>1670</v>
      </c>
      <c r="R165" s="13"/>
      <c r="S165" s="13" t="s">
        <v>1738</v>
      </c>
      <c r="T165" s="13" t="s">
        <v>1740</v>
      </c>
      <c r="U165" s="13">
        <f>COUNTIFS(Tabella4[Rejected Element],Tabella4[[#This Row],[Rejected Element]])</f>
        <v>3</v>
      </c>
      <c r="V165" s="13" t="s">
        <v>1722</v>
      </c>
      <c r="W165" s="13"/>
      <c r="X165" s="13" t="str">
        <f>Tabella4[[#This Row],[User Impact]]</f>
        <v>2 - Serious</v>
      </c>
      <c r="Y165" s="13" t="str">
        <f>_xlfn.CONCAT("APP INDABOX ANDROID - ",Tabella4[[#This Row],[UNI CEI EN 301549]]," ",_xlfn.XLOOKUP(Tabella4[[#This Row],[Criterio]],Tabella5[ID],Tabella5[Criterio di successo],"")," - ",Tabella4[[#This Row],[Servizio]])</f>
        <v>APP INDABOX ANDROID - 11.1.4.3.1 Contrasto (minimo) - S004 Spedisci (IndaBox Spedizione Pacchi)</v>
      </c>
      <c r="Z1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(#AAD164)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[882,981][1009,1033]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65" s="13"/>
      <c r="AB165" s="13"/>
      <c r="AC165" s="13"/>
      <c r="AD165" s="13"/>
      <c r="AE165" s="13" t="e">
        <f>_xlfn.XLOOKUP(Tabella4[[#This Row],[ID Silk]],outTable[ID Silk],outTable[Numero ticket  ],,0,1)</f>
        <v>#N/A</v>
      </c>
      <c r="AF165" s="13"/>
      <c r="AG165" s="13"/>
      <c r="AH165" s="13" t="e">
        <f>Tabella4[[#This Row],[Caricato su Silk]]&amp;Tabella4[[#This Row],[HC_01]]</f>
        <v>#N/A</v>
      </c>
      <c r="AI165" s="13" t="e">
        <f>Tabella4[[#This Row],[HC_ID]]&amp;": "&amp;Tabella4[[#This Row],[Descrizione]]</f>
        <v>#N/A</v>
      </c>
      <c r="AJ165" s="13" t="e">
        <f>Tabella4[[#This Row],[HC_ID]]&amp;": - "&amp;Tabella4[[#This Row],[Detail]]&amp;" con selettore: "&amp;Tabella4[[#This Row],[Rejected Element]]</f>
        <v>#N/A</v>
      </c>
      <c r="AK165" s="13" t="e">
        <f>Tabella4[[#This Row],[HC_ID]]&amp;": "&amp;Tabella4[[#This Row],[Share URL]]</f>
        <v>#N/A</v>
      </c>
      <c r="AL165" s="13" t="e">
        <f>Tabella4[[#This Row],[HC_ID]]&amp;": "&amp;Tabella4[[#This Row],[Soluzione note aggiuntive]]</f>
        <v>#N/A</v>
      </c>
      <c r="AM165" s="13"/>
    </row>
    <row r="166" spans="1:39" ht="15" hidden="1" x14ac:dyDescent="0.3">
      <c r="A166" s="41" t="str">
        <f>Tabella4[[#This Row],[UNI CEI EN 301549]]&amp;Tabella4[[#This Row],[Servizio]]</f>
        <v>11.1.4.3.1S004 Spedisci (IndaBox Spedizione Pacchi)</v>
      </c>
      <c r="B166" s="42" t="str">
        <f>Tabella4[[#This Row],[IssueID]]&amp;Tabella4[[#This Row],[Servizio]]</f>
        <v>S004 Spedisci (IndaBox Spedizione Pacchi)</v>
      </c>
      <c r="C166" s="41" t="s">
        <v>562</v>
      </c>
      <c r="D166" s="41" t="str">
        <f>"(#"&amp;Tabella4[[#This Row],['#ID]]&amp;")"</f>
        <v>(#AAD165)</v>
      </c>
      <c r="E166" s="13" t="s">
        <v>50</v>
      </c>
      <c r="F166" s="13" t="s">
        <v>10</v>
      </c>
      <c r="G166" s="43" t="s">
        <v>195</v>
      </c>
      <c r="H166" s="13" t="s">
        <v>3282</v>
      </c>
      <c r="I166" s="13" t="s">
        <v>63</v>
      </c>
      <c r="J166" s="13" t="s">
        <v>1735</v>
      </c>
      <c r="K166" t="s">
        <v>53</v>
      </c>
      <c r="L166" s="13"/>
      <c r="M166" t="s">
        <v>1167</v>
      </c>
      <c r="N166" s="13" t="s">
        <v>1695</v>
      </c>
      <c r="O166" t="s">
        <v>1592</v>
      </c>
      <c r="P166" s="13" t="s">
        <v>1635</v>
      </c>
      <c r="Q166" s="13" t="s">
        <v>1670</v>
      </c>
      <c r="R166" s="13"/>
      <c r="S166" s="13" t="s">
        <v>1738</v>
      </c>
      <c r="T166" s="13" t="s">
        <v>1740</v>
      </c>
      <c r="U166" s="13">
        <f>COUNTIFS(Tabella4[Rejected Element],Tabella4[[#This Row],[Rejected Element]])</f>
        <v>3</v>
      </c>
      <c r="V166" s="13" t="s">
        <v>1722</v>
      </c>
      <c r="W166" s="13"/>
      <c r="X166" s="13" t="str">
        <f>Tabella4[[#This Row],[User Impact]]</f>
        <v>2 - Serious</v>
      </c>
      <c r="Y166" s="13" t="str">
        <f>_xlfn.CONCAT("APP INDABOX ANDROID - ",Tabella4[[#This Row],[UNI CEI EN 301549]]," ",_xlfn.XLOOKUP(Tabella4[[#This Row],[Criterio]],Tabella5[ID],Tabella5[Criterio di successo],"")," - ",Tabella4[[#This Row],[Servizio]])</f>
        <v>APP INDABOX ANDROID - 11.1.4.3.1 Contrasto (minimo) - S004 Spedisci (IndaBox Spedizione Pacchi)</v>
      </c>
      <c r="Z1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(#AAD165)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[882,1041][1009,1069]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66" s="13"/>
      <c r="AB166" s="13"/>
      <c r="AC166" s="13"/>
      <c r="AD166" s="13"/>
      <c r="AE166" s="13" t="e">
        <f>_xlfn.XLOOKUP(Tabella4[[#This Row],[ID Silk]],outTable[ID Silk],outTable[Numero ticket  ],,0,1)</f>
        <v>#N/A</v>
      </c>
      <c r="AF166" s="13"/>
      <c r="AG166" s="13"/>
      <c r="AH166" s="13" t="e">
        <f>Tabella4[[#This Row],[Caricato su Silk]]&amp;Tabella4[[#This Row],[HC_01]]</f>
        <v>#N/A</v>
      </c>
      <c r="AI166" s="13" t="e">
        <f>Tabella4[[#This Row],[HC_ID]]&amp;": "&amp;Tabella4[[#This Row],[Descrizione]]</f>
        <v>#N/A</v>
      </c>
      <c r="AJ166" s="13" t="e">
        <f>Tabella4[[#This Row],[HC_ID]]&amp;": - "&amp;Tabella4[[#This Row],[Detail]]&amp;" con selettore: "&amp;Tabella4[[#This Row],[Rejected Element]]</f>
        <v>#N/A</v>
      </c>
      <c r="AK166" s="13" t="e">
        <f>Tabella4[[#This Row],[HC_ID]]&amp;": "&amp;Tabella4[[#This Row],[Share URL]]</f>
        <v>#N/A</v>
      </c>
      <c r="AL166" s="13" t="e">
        <f>Tabella4[[#This Row],[HC_ID]]&amp;": "&amp;Tabella4[[#This Row],[Soluzione note aggiuntive]]</f>
        <v>#N/A</v>
      </c>
      <c r="AM166" s="13"/>
    </row>
    <row r="167" spans="1:39" ht="15" hidden="1" x14ac:dyDescent="0.3">
      <c r="A167" s="41" t="str">
        <f>Tabella4[[#This Row],[UNI CEI EN 301549]]&amp;Tabella4[[#This Row],[Servizio]]</f>
        <v>11.1.4.3.1S004 Spedisci (IndaBox Spedizione Pacchi)</v>
      </c>
      <c r="B167" s="42" t="str">
        <f>Tabella4[[#This Row],[IssueID]]&amp;Tabella4[[#This Row],[Servizio]]</f>
        <v>S004 Spedisci (IndaBox Spedizione Pacchi)</v>
      </c>
      <c r="C167" s="41" t="s">
        <v>563</v>
      </c>
      <c r="D167" s="41" t="str">
        <f>"(#"&amp;Tabella4[[#This Row],['#ID]]&amp;")"</f>
        <v>(#AAD166)</v>
      </c>
      <c r="E167" s="13" t="s">
        <v>50</v>
      </c>
      <c r="F167" s="13" t="s">
        <v>10</v>
      </c>
      <c r="G167" s="43" t="s">
        <v>195</v>
      </c>
      <c r="H167" s="13" t="s">
        <v>3282</v>
      </c>
      <c r="I167" s="13" t="s">
        <v>63</v>
      </c>
      <c r="J167" s="13" t="s">
        <v>1735</v>
      </c>
      <c r="K167" t="s">
        <v>53</v>
      </c>
      <c r="L167" s="13"/>
      <c r="M167" t="s">
        <v>1193</v>
      </c>
      <c r="N167" s="13" t="s">
        <v>1695</v>
      </c>
      <c r="O167" t="s">
        <v>1592</v>
      </c>
      <c r="P167" s="13" t="s">
        <v>1635</v>
      </c>
      <c r="Q167" s="13" t="s">
        <v>1670</v>
      </c>
      <c r="R167" s="13"/>
      <c r="S167" s="13" t="s">
        <v>1738</v>
      </c>
      <c r="T167" s="13" t="s">
        <v>1740</v>
      </c>
      <c r="U167" s="13">
        <f>COUNTIFS(Tabella4[Rejected Element],Tabella4[[#This Row],[Rejected Element]])</f>
        <v>1</v>
      </c>
      <c r="V167" s="13" t="s">
        <v>1722</v>
      </c>
      <c r="W167" s="13"/>
      <c r="X167" s="13" t="str">
        <f>Tabella4[[#This Row],[User Impact]]</f>
        <v>2 - Serious</v>
      </c>
      <c r="Y167" s="13" t="str">
        <f>_xlfn.CONCAT("APP INDABOX ANDROID - ",Tabella4[[#This Row],[UNI CEI EN 301549]]," ",_xlfn.XLOOKUP(Tabella4[[#This Row],[Criterio]],Tabella5[ID],Tabella5[Criterio di successo],"")," - ",Tabella4[[#This Row],[Servizio]])</f>
        <v>APP INDABOX ANDROID - 11.1.4.3.1 Contrasto (minimo) - S004 Spedisci (IndaBox Spedizione Pacchi)</v>
      </c>
      <c r="Z1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(#AAD166)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[19,1396][1061,1446]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67" s="13"/>
      <c r="AB167" s="13"/>
      <c r="AC167" s="13"/>
      <c r="AD167" s="13"/>
      <c r="AE167" s="13" t="e">
        <f>_xlfn.XLOOKUP(Tabella4[[#This Row],[ID Silk]],outTable[ID Silk],outTable[Numero ticket  ],,0,1)</f>
        <v>#N/A</v>
      </c>
      <c r="AF167" s="13"/>
      <c r="AG167" s="13"/>
      <c r="AH167" s="13" t="e">
        <f>Tabella4[[#This Row],[Caricato su Silk]]&amp;Tabella4[[#This Row],[HC_01]]</f>
        <v>#N/A</v>
      </c>
      <c r="AI167" s="13" t="e">
        <f>Tabella4[[#This Row],[HC_ID]]&amp;": "&amp;Tabella4[[#This Row],[Descrizione]]</f>
        <v>#N/A</v>
      </c>
      <c r="AJ167" s="13" t="e">
        <f>Tabella4[[#This Row],[HC_ID]]&amp;": - "&amp;Tabella4[[#This Row],[Detail]]&amp;" con selettore: "&amp;Tabella4[[#This Row],[Rejected Element]]</f>
        <v>#N/A</v>
      </c>
      <c r="AK167" s="13" t="e">
        <f>Tabella4[[#This Row],[HC_ID]]&amp;": "&amp;Tabella4[[#This Row],[Share URL]]</f>
        <v>#N/A</v>
      </c>
      <c r="AL167" s="13" t="e">
        <f>Tabella4[[#This Row],[HC_ID]]&amp;": "&amp;Tabella4[[#This Row],[Soluzione note aggiuntive]]</f>
        <v>#N/A</v>
      </c>
      <c r="AM167" s="13"/>
    </row>
    <row r="168" spans="1:39" ht="15" hidden="1" x14ac:dyDescent="0.3">
      <c r="A168" s="41" t="str">
        <f>Tabella4[[#This Row],[UNI CEI EN 301549]]&amp;Tabella4[[#This Row],[Servizio]]</f>
        <v>11.1.4.3.1S004 Spedisci (IndaBox Spedizione Pacchi)</v>
      </c>
      <c r="B168" s="42" t="str">
        <f>Tabella4[[#This Row],[IssueID]]&amp;Tabella4[[#This Row],[Servizio]]</f>
        <v>S004 Spedisci (IndaBox Spedizione Pacchi)</v>
      </c>
      <c r="C168" s="41" t="s">
        <v>564</v>
      </c>
      <c r="D168" s="41" t="str">
        <f>"(#"&amp;Tabella4[[#This Row],['#ID]]&amp;")"</f>
        <v>(#AAD167)</v>
      </c>
      <c r="E168" s="13" t="s">
        <v>50</v>
      </c>
      <c r="F168" s="13" t="s">
        <v>10</v>
      </c>
      <c r="G168" s="43" t="s">
        <v>195</v>
      </c>
      <c r="H168" s="13" t="s">
        <v>3282</v>
      </c>
      <c r="I168" s="13" t="s">
        <v>63</v>
      </c>
      <c r="J168" s="13" t="s">
        <v>1735</v>
      </c>
      <c r="K168" t="s">
        <v>53</v>
      </c>
      <c r="L168" s="13"/>
      <c r="M168" t="s">
        <v>1194</v>
      </c>
      <c r="N168" s="13" t="s">
        <v>1695</v>
      </c>
      <c r="O168" t="s">
        <v>1592</v>
      </c>
      <c r="P168" s="13" t="s">
        <v>1635</v>
      </c>
      <c r="Q168" s="13" t="s">
        <v>1670</v>
      </c>
      <c r="R168" s="13"/>
      <c r="S168" s="13" t="s">
        <v>1738</v>
      </c>
      <c r="T168" s="13" t="s">
        <v>1740</v>
      </c>
      <c r="U168" s="13">
        <f>COUNTIFS(Tabella4[Rejected Element],Tabella4[[#This Row],[Rejected Element]])</f>
        <v>1</v>
      </c>
      <c r="V168" s="13" t="s">
        <v>1722</v>
      </c>
      <c r="W168" s="13"/>
      <c r="X168" s="13" t="str">
        <f>Tabella4[[#This Row],[User Impact]]</f>
        <v>2 - Serious</v>
      </c>
      <c r="Y168" s="13" t="str">
        <f>_xlfn.CONCAT("APP INDABOX ANDROID - ",Tabella4[[#This Row],[UNI CEI EN 301549]]," ",_xlfn.XLOOKUP(Tabella4[[#This Row],[Criterio]],Tabella5[ID],Tabella5[Criterio di successo],"")," - ",Tabella4[[#This Row],[Servizio]])</f>
        <v>APP INDABOX ANDROID - 11.1.4.3.1 Contrasto (minimo) - S004 Spedisci (IndaBox Spedizione Pacchi)</v>
      </c>
      <c r="Z1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(#AAD167)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[734,1732][789,1792]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68" s="13"/>
      <c r="AB168" s="13"/>
      <c r="AC168" s="13"/>
      <c r="AD168" s="13"/>
      <c r="AE168" s="13" t="e">
        <f>_xlfn.XLOOKUP(Tabella4[[#This Row],[ID Silk]],outTable[ID Silk],outTable[Numero ticket  ],,0,1)</f>
        <v>#N/A</v>
      </c>
      <c r="AF168" s="13"/>
      <c r="AG168" s="13"/>
      <c r="AH168" s="13" t="e">
        <f>Tabella4[[#This Row],[Caricato su Silk]]&amp;Tabella4[[#This Row],[HC_01]]</f>
        <v>#N/A</v>
      </c>
      <c r="AI168" s="13" t="e">
        <f>Tabella4[[#This Row],[HC_ID]]&amp;": "&amp;Tabella4[[#This Row],[Descrizione]]</f>
        <v>#N/A</v>
      </c>
      <c r="AJ168" s="13" t="e">
        <f>Tabella4[[#This Row],[HC_ID]]&amp;": - "&amp;Tabella4[[#This Row],[Detail]]&amp;" con selettore: "&amp;Tabella4[[#This Row],[Rejected Element]]</f>
        <v>#N/A</v>
      </c>
      <c r="AK168" s="13" t="e">
        <f>Tabella4[[#This Row],[HC_ID]]&amp;": "&amp;Tabella4[[#This Row],[Share URL]]</f>
        <v>#N/A</v>
      </c>
      <c r="AL168" s="13" t="e">
        <f>Tabella4[[#This Row],[HC_ID]]&amp;": "&amp;Tabella4[[#This Row],[Soluzione note aggiuntive]]</f>
        <v>#N/A</v>
      </c>
      <c r="AM168" s="13"/>
    </row>
    <row r="169" spans="1:39" ht="15" hidden="1" x14ac:dyDescent="0.3">
      <c r="A169" s="41" t="str">
        <f>Tabella4[[#This Row],[UNI CEI EN 301549]]&amp;Tabella4[[#This Row],[Servizio]]</f>
        <v>11.1.4.3.1S004 Spedisci (IndaBox Spedizione Pacchi)</v>
      </c>
      <c r="B169" s="42" t="str">
        <f>Tabella4[[#This Row],[IssueID]]&amp;Tabella4[[#This Row],[Servizio]]</f>
        <v>S004 Spedisci (IndaBox Spedizione Pacchi)</v>
      </c>
      <c r="C169" s="41" t="s">
        <v>565</v>
      </c>
      <c r="D169" s="41" t="str">
        <f>"(#"&amp;Tabella4[[#This Row],['#ID]]&amp;")"</f>
        <v>(#AAD168)</v>
      </c>
      <c r="E169" s="13" t="s">
        <v>50</v>
      </c>
      <c r="F169" s="13" t="s">
        <v>10</v>
      </c>
      <c r="G169" s="43" t="s">
        <v>195</v>
      </c>
      <c r="H169" s="13" t="s">
        <v>3282</v>
      </c>
      <c r="I169" s="13" t="s">
        <v>63</v>
      </c>
      <c r="J169" s="13" t="s">
        <v>1735</v>
      </c>
      <c r="K169" t="s">
        <v>53</v>
      </c>
      <c r="L169" s="13"/>
      <c r="M169" t="s">
        <v>1195</v>
      </c>
      <c r="N169" s="13" t="s">
        <v>1695</v>
      </c>
      <c r="O169" t="s">
        <v>1592</v>
      </c>
      <c r="P169" s="13" t="s">
        <v>1635</v>
      </c>
      <c r="Q169" s="13" t="s">
        <v>1670</v>
      </c>
      <c r="R169" s="13"/>
      <c r="S169" s="13" t="s">
        <v>1738</v>
      </c>
      <c r="T169" s="13" t="s">
        <v>1740</v>
      </c>
      <c r="U169" s="13">
        <f>COUNTIFS(Tabella4[Rejected Element],Tabella4[[#This Row],[Rejected Element]])</f>
        <v>1</v>
      </c>
      <c r="V169" s="13" t="s">
        <v>1722</v>
      </c>
      <c r="W169" s="13"/>
      <c r="X169" s="13" t="str">
        <f>Tabella4[[#This Row],[User Impact]]</f>
        <v>2 - Serious</v>
      </c>
      <c r="Y169" s="13" t="str">
        <f>_xlfn.CONCAT("APP INDABOX ANDROID - ",Tabella4[[#This Row],[UNI CEI EN 301549]]," ",_xlfn.XLOOKUP(Tabella4[[#This Row],[Criterio]],Tabella5[ID],Tabella5[Criterio di successo],"")," - ",Tabella4[[#This Row],[Servizio]])</f>
        <v>APP INDABOX ANDROID - 11.1.4.3.1 Contrasto (minimo) - S004 Spedisci (IndaBox Spedizione Pacchi)</v>
      </c>
      <c r="Z1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(#AAD168)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[19,1842][459,1883]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69" s="13"/>
      <c r="AB169" s="13"/>
      <c r="AC169" s="13"/>
      <c r="AD169" s="13"/>
      <c r="AE169" s="13" t="e">
        <f>_xlfn.XLOOKUP(Tabella4[[#This Row],[ID Silk]],outTable[ID Silk],outTable[Numero ticket  ],,0,1)</f>
        <v>#N/A</v>
      </c>
      <c r="AF169" s="13"/>
      <c r="AG169" s="13"/>
      <c r="AH169" s="13" t="e">
        <f>Tabella4[[#This Row],[Caricato su Silk]]&amp;Tabella4[[#This Row],[HC_01]]</f>
        <v>#N/A</v>
      </c>
      <c r="AI169" s="13" t="e">
        <f>Tabella4[[#This Row],[HC_ID]]&amp;": "&amp;Tabella4[[#This Row],[Descrizione]]</f>
        <v>#N/A</v>
      </c>
      <c r="AJ169" s="13" t="e">
        <f>Tabella4[[#This Row],[HC_ID]]&amp;": - "&amp;Tabella4[[#This Row],[Detail]]&amp;" con selettore: "&amp;Tabella4[[#This Row],[Rejected Element]]</f>
        <v>#N/A</v>
      </c>
      <c r="AK169" s="13" t="e">
        <f>Tabella4[[#This Row],[HC_ID]]&amp;": "&amp;Tabella4[[#This Row],[Share URL]]</f>
        <v>#N/A</v>
      </c>
      <c r="AL169" s="13" t="e">
        <f>Tabella4[[#This Row],[HC_ID]]&amp;": "&amp;Tabella4[[#This Row],[Soluzione note aggiuntive]]</f>
        <v>#N/A</v>
      </c>
      <c r="AM169" s="13"/>
    </row>
    <row r="170" spans="1:39" ht="15" hidden="1" x14ac:dyDescent="0.3">
      <c r="A170" s="41" t="str">
        <f>Tabella4[[#This Row],[UNI CEI EN 301549]]&amp;Tabella4[[#This Row],[Servizio]]</f>
        <v>11.1.4.3.1S004 Spedisci (IndaBox Spedizione Pacchi)</v>
      </c>
      <c r="B170" s="42" t="str">
        <f>Tabella4[[#This Row],[IssueID]]&amp;Tabella4[[#This Row],[Servizio]]</f>
        <v>S004 Spedisci (IndaBox Spedizione Pacchi)</v>
      </c>
      <c r="C170" s="41" t="s">
        <v>566</v>
      </c>
      <c r="D170" s="41" t="str">
        <f>"(#"&amp;Tabella4[[#This Row],['#ID]]&amp;")"</f>
        <v>(#AAD169)</v>
      </c>
      <c r="E170" s="13" t="s">
        <v>50</v>
      </c>
      <c r="F170" s="13" t="s">
        <v>10</v>
      </c>
      <c r="G170" s="43" t="s">
        <v>195</v>
      </c>
      <c r="H170" s="13" t="s">
        <v>3282</v>
      </c>
      <c r="I170" s="13" t="s">
        <v>63</v>
      </c>
      <c r="J170" s="13" t="s">
        <v>1735</v>
      </c>
      <c r="K170" t="s">
        <v>53</v>
      </c>
      <c r="L170" s="13"/>
      <c r="M170" t="s">
        <v>1196</v>
      </c>
      <c r="N170" s="13" t="s">
        <v>1695</v>
      </c>
      <c r="O170" t="s">
        <v>1592</v>
      </c>
      <c r="P170" s="13" t="s">
        <v>1635</v>
      </c>
      <c r="Q170" s="13" t="s">
        <v>1670</v>
      </c>
      <c r="R170" s="13"/>
      <c r="S170" s="13" t="s">
        <v>1738</v>
      </c>
      <c r="T170" s="13" t="s">
        <v>1740</v>
      </c>
      <c r="U170" s="13">
        <f>COUNTIFS(Tabella4[Rejected Element],Tabella4[[#This Row],[Rejected Element]])</f>
        <v>1</v>
      </c>
      <c r="V170" s="13" t="s">
        <v>1722</v>
      </c>
      <c r="W170" s="13"/>
      <c r="X170" s="13" t="str">
        <f>Tabella4[[#This Row],[User Impact]]</f>
        <v>2 - Serious</v>
      </c>
      <c r="Y170" s="13" t="str">
        <f>_xlfn.CONCAT("APP INDABOX ANDROID - ",Tabella4[[#This Row],[UNI CEI EN 301549]]," ",_xlfn.XLOOKUP(Tabella4[[#This Row],[Criterio]],Tabella5[ID],Tabella5[Criterio di successo],"")," - ",Tabella4[[#This Row],[Servizio]])</f>
        <v>APP INDABOX ANDROID - 11.1.4.3.1 Contrasto (minimo) - S004 Spedisci (IndaBox Spedizione Pacchi)</v>
      </c>
      <c r="Z1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(#AAD169)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[456,1833][508,1886]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70" s="13"/>
      <c r="AB170" s="13"/>
      <c r="AC170" s="13"/>
      <c r="AD170" s="13"/>
      <c r="AE170" s="13" t="e">
        <f>_xlfn.XLOOKUP(Tabella4[[#This Row],[ID Silk]],outTable[ID Silk],outTable[Numero ticket  ],,0,1)</f>
        <v>#N/A</v>
      </c>
      <c r="AF170" s="13"/>
      <c r="AG170" s="13"/>
      <c r="AH170" s="13" t="e">
        <f>Tabella4[[#This Row],[Caricato su Silk]]&amp;Tabella4[[#This Row],[HC_01]]</f>
        <v>#N/A</v>
      </c>
      <c r="AI170" s="13" t="e">
        <f>Tabella4[[#This Row],[HC_ID]]&amp;": "&amp;Tabella4[[#This Row],[Descrizione]]</f>
        <v>#N/A</v>
      </c>
      <c r="AJ170" s="13" t="e">
        <f>Tabella4[[#This Row],[HC_ID]]&amp;": - "&amp;Tabella4[[#This Row],[Detail]]&amp;" con selettore: "&amp;Tabella4[[#This Row],[Rejected Element]]</f>
        <v>#N/A</v>
      </c>
      <c r="AK170" s="13" t="e">
        <f>Tabella4[[#This Row],[HC_ID]]&amp;": "&amp;Tabella4[[#This Row],[Share URL]]</f>
        <v>#N/A</v>
      </c>
      <c r="AL170" s="13" t="e">
        <f>Tabella4[[#This Row],[HC_ID]]&amp;": "&amp;Tabella4[[#This Row],[Soluzione note aggiuntive]]</f>
        <v>#N/A</v>
      </c>
      <c r="AM170" s="13"/>
    </row>
    <row r="171" spans="1:39" ht="15" hidden="1" x14ac:dyDescent="0.3">
      <c r="A171" s="41" t="str">
        <f>Tabella4[[#This Row],[UNI CEI EN 301549]]&amp;Tabella4[[#This Row],[Servizio]]</f>
        <v>11.1.4.3.1S004 Spedisci (IndaBox Spedizione Pacchi)</v>
      </c>
      <c r="B171" s="42" t="str">
        <f>Tabella4[[#This Row],[IssueID]]&amp;Tabella4[[#This Row],[Servizio]]</f>
        <v>S004 Spedisci (IndaBox Spedizione Pacchi)</v>
      </c>
      <c r="C171" s="41" t="s">
        <v>567</v>
      </c>
      <c r="D171" s="41" t="str">
        <f>"(#"&amp;Tabella4[[#This Row],['#ID]]&amp;")"</f>
        <v>(#AAD170)</v>
      </c>
      <c r="E171" s="13" t="s">
        <v>50</v>
      </c>
      <c r="F171" s="13" t="s">
        <v>10</v>
      </c>
      <c r="G171" s="43" t="s">
        <v>195</v>
      </c>
      <c r="H171" s="13" t="s">
        <v>3282</v>
      </c>
      <c r="I171" s="13" t="s">
        <v>63</v>
      </c>
      <c r="J171" s="13" t="s">
        <v>1735</v>
      </c>
      <c r="K171" t="s">
        <v>53</v>
      </c>
      <c r="L171" s="13"/>
      <c r="M171" t="s">
        <v>1197</v>
      </c>
      <c r="N171" s="13" t="s">
        <v>1695</v>
      </c>
      <c r="O171" t="s">
        <v>1592</v>
      </c>
      <c r="P171" s="13" t="s">
        <v>1635</v>
      </c>
      <c r="Q171" s="13" t="s">
        <v>1670</v>
      </c>
      <c r="R171" s="13"/>
      <c r="S171" s="13" t="s">
        <v>1738</v>
      </c>
      <c r="T171" s="13" t="s">
        <v>1740</v>
      </c>
      <c r="U171" s="13">
        <f>COUNTIFS(Tabella4[Rejected Element],Tabella4[[#This Row],[Rejected Element]])</f>
        <v>1</v>
      </c>
      <c r="V171" s="13" t="s">
        <v>1722</v>
      </c>
      <c r="W171" s="13"/>
      <c r="X171" s="13" t="str">
        <f>Tabella4[[#This Row],[User Impact]]</f>
        <v>2 - Serious</v>
      </c>
      <c r="Y171" s="13" t="str">
        <f>_xlfn.CONCAT("APP INDABOX ANDROID - ",Tabella4[[#This Row],[UNI CEI EN 301549]]," ",_xlfn.XLOOKUP(Tabella4[[#This Row],[Criterio]],Tabella5[ID],Tabella5[Criterio di successo],"")," - ",Tabella4[[#This Row],[Servizio]])</f>
        <v>APP INDABOX ANDROID - 11.1.4.3.1 Contrasto (minimo) - S004 Spedisci (IndaBox Spedizione Pacchi)</v>
      </c>
      <c r="Z1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(#AAD170)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[709,1971][783,2031]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71" s="13"/>
      <c r="AB171" s="13"/>
      <c r="AC171" s="13"/>
      <c r="AD171" s="13"/>
      <c r="AE171" s="13" t="e">
        <f>_xlfn.XLOOKUP(Tabella4[[#This Row],[ID Silk]],outTable[ID Silk],outTable[Numero ticket  ],,0,1)</f>
        <v>#N/A</v>
      </c>
      <c r="AF171" s="13"/>
      <c r="AG171" s="13"/>
      <c r="AH171" s="13" t="e">
        <f>Tabella4[[#This Row],[Caricato su Silk]]&amp;Tabella4[[#This Row],[HC_01]]</f>
        <v>#N/A</v>
      </c>
      <c r="AI171" s="13" t="e">
        <f>Tabella4[[#This Row],[HC_ID]]&amp;": "&amp;Tabella4[[#This Row],[Descrizione]]</f>
        <v>#N/A</v>
      </c>
      <c r="AJ171" s="13" t="e">
        <f>Tabella4[[#This Row],[HC_ID]]&amp;": - "&amp;Tabella4[[#This Row],[Detail]]&amp;" con selettore: "&amp;Tabella4[[#This Row],[Rejected Element]]</f>
        <v>#N/A</v>
      </c>
      <c r="AK171" s="13" t="e">
        <f>Tabella4[[#This Row],[HC_ID]]&amp;": "&amp;Tabella4[[#This Row],[Share URL]]</f>
        <v>#N/A</v>
      </c>
      <c r="AL171" s="13" t="e">
        <f>Tabella4[[#This Row],[HC_ID]]&amp;": "&amp;Tabella4[[#This Row],[Soluzione note aggiuntive]]</f>
        <v>#N/A</v>
      </c>
      <c r="AM171" s="13"/>
    </row>
    <row r="172" spans="1:39" ht="15" hidden="1" x14ac:dyDescent="0.3">
      <c r="A172" s="41" t="str">
        <f>Tabella4[[#This Row],[UNI CEI EN 301549]]&amp;Tabella4[[#This Row],[Servizio]]</f>
        <v>11.1.4.3.1S004 Spedisci (IndaBox Spedizione Pacchi)</v>
      </c>
      <c r="B172" s="42" t="str">
        <f>Tabella4[[#This Row],[IssueID]]&amp;Tabella4[[#This Row],[Servizio]]</f>
        <v>S004 Spedisci (IndaBox Spedizione Pacchi)</v>
      </c>
      <c r="C172" s="41" t="s">
        <v>568</v>
      </c>
      <c r="D172" s="41" t="str">
        <f>"(#"&amp;Tabella4[[#This Row],['#ID]]&amp;")"</f>
        <v>(#AAD171)</v>
      </c>
      <c r="E172" s="13" t="s">
        <v>50</v>
      </c>
      <c r="F172" s="13" t="s">
        <v>10</v>
      </c>
      <c r="G172" s="43" t="s">
        <v>195</v>
      </c>
      <c r="H172" s="13" t="s">
        <v>3282</v>
      </c>
      <c r="I172" s="13" t="s">
        <v>63</v>
      </c>
      <c r="J172" s="13" t="s">
        <v>1735</v>
      </c>
      <c r="K172" t="s">
        <v>53</v>
      </c>
      <c r="L172" s="13"/>
      <c r="M172" t="s">
        <v>1198</v>
      </c>
      <c r="N172" s="13" t="s">
        <v>1695</v>
      </c>
      <c r="O172" t="s">
        <v>1592</v>
      </c>
      <c r="P172" s="13" t="s">
        <v>1635</v>
      </c>
      <c r="Q172" s="13" t="s">
        <v>1670</v>
      </c>
      <c r="R172" s="13"/>
      <c r="S172" s="13" t="s">
        <v>1738</v>
      </c>
      <c r="T172" s="13" t="s">
        <v>1740</v>
      </c>
      <c r="U172" s="13">
        <f>COUNTIFS(Tabella4[Rejected Element],Tabella4[[#This Row],[Rejected Element]])</f>
        <v>1</v>
      </c>
      <c r="V172" s="13" t="s">
        <v>1722</v>
      </c>
      <c r="W172" s="13"/>
      <c r="X172" s="13" t="str">
        <f>Tabella4[[#This Row],[User Impact]]</f>
        <v>2 - Serious</v>
      </c>
      <c r="Y172" s="13" t="str">
        <f>_xlfn.CONCAT("APP INDABOX ANDROID - ",Tabella4[[#This Row],[UNI CEI EN 301549]]," ",_xlfn.XLOOKUP(Tabella4[[#This Row],[Criterio]],Tabella5[ID],Tabella5[Criterio di successo],"")," - ",Tabella4[[#This Row],[Servizio]])</f>
        <v>APP INDABOX ANDROID - 11.1.4.3.1 Contrasto (minimo) - S004 Spedisci (IndaBox Spedizione Pacchi)</v>
      </c>
      <c r="Z1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(#AAD171)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[19,2081][363,2122]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72" s="13"/>
      <c r="AB172" s="13"/>
      <c r="AC172" s="13"/>
      <c r="AD172" s="13"/>
      <c r="AE172" s="13" t="e">
        <f>_xlfn.XLOOKUP(Tabella4[[#This Row],[ID Silk]],outTable[ID Silk],outTable[Numero ticket  ],,0,1)</f>
        <v>#N/A</v>
      </c>
      <c r="AF172" s="13"/>
      <c r="AG172" s="13"/>
      <c r="AH172" s="13" t="e">
        <f>Tabella4[[#This Row],[Caricato su Silk]]&amp;Tabella4[[#This Row],[HC_01]]</f>
        <v>#N/A</v>
      </c>
      <c r="AI172" s="13" t="e">
        <f>Tabella4[[#This Row],[HC_ID]]&amp;": "&amp;Tabella4[[#This Row],[Descrizione]]</f>
        <v>#N/A</v>
      </c>
      <c r="AJ172" s="13" t="e">
        <f>Tabella4[[#This Row],[HC_ID]]&amp;": - "&amp;Tabella4[[#This Row],[Detail]]&amp;" con selettore: "&amp;Tabella4[[#This Row],[Rejected Element]]</f>
        <v>#N/A</v>
      </c>
      <c r="AK172" s="13" t="e">
        <f>Tabella4[[#This Row],[HC_ID]]&amp;": "&amp;Tabella4[[#This Row],[Share URL]]</f>
        <v>#N/A</v>
      </c>
      <c r="AL172" s="13" t="e">
        <f>Tabella4[[#This Row],[HC_ID]]&amp;": "&amp;Tabella4[[#This Row],[Soluzione note aggiuntive]]</f>
        <v>#N/A</v>
      </c>
      <c r="AM172" s="13"/>
    </row>
    <row r="173" spans="1:39" ht="15" hidden="1" x14ac:dyDescent="0.3">
      <c r="A173" s="41" t="str">
        <f>Tabella4[[#This Row],[UNI CEI EN 301549]]&amp;Tabella4[[#This Row],[Servizio]]</f>
        <v>11.1.4.3.1S004 Spedisci (IndaBox Spedizione Pacchi)</v>
      </c>
      <c r="B173" s="42" t="str">
        <f>Tabella4[[#This Row],[IssueID]]&amp;Tabella4[[#This Row],[Servizio]]</f>
        <v>S004 Spedisci (IndaBox Spedizione Pacchi)</v>
      </c>
      <c r="C173" s="41" t="s">
        <v>569</v>
      </c>
      <c r="D173" s="41" t="str">
        <f>"(#"&amp;Tabella4[[#This Row],['#ID]]&amp;")"</f>
        <v>(#AAD172)</v>
      </c>
      <c r="E173" s="13" t="s">
        <v>50</v>
      </c>
      <c r="F173" s="13" t="s">
        <v>10</v>
      </c>
      <c r="G173" s="43" t="s">
        <v>195</v>
      </c>
      <c r="H173" s="13" t="s">
        <v>3282</v>
      </c>
      <c r="I173" s="13" t="s">
        <v>63</v>
      </c>
      <c r="J173" s="13" t="s">
        <v>1735</v>
      </c>
      <c r="K173" t="s">
        <v>53</v>
      </c>
      <c r="L173" s="13"/>
      <c r="M173" t="s">
        <v>1199</v>
      </c>
      <c r="N173" s="13" t="s">
        <v>1695</v>
      </c>
      <c r="O173" t="s">
        <v>1592</v>
      </c>
      <c r="P173" s="13" t="s">
        <v>1635</v>
      </c>
      <c r="Q173" s="13" t="s">
        <v>1670</v>
      </c>
      <c r="R173" s="13"/>
      <c r="S173" s="13" t="s">
        <v>1738</v>
      </c>
      <c r="T173" s="13" t="s">
        <v>1740</v>
      </c>
      <c r="U173" s="13">
        <f>COUNTIFS(Tabella4[Rejected Element],Tabella4[[#This Row],[Rejected Element]])</f>
        <v>1</v>
      </c>
      <c r="V173" s="13" t="s">
        <v>1722</v>
      </c>
      <c r="W173" s="13"/>
      <c r="X173" s="13" t="str">
        <f>Tabella4[[#This Row],[User Impact]]</f>
        <v>2 - Serious</v>
      </c>
      <c r="Y173" s="13" t="str">
        <f>_xlfn.CONCAT("APP INDABOX ANDROID - ",Tabella4[[#This Row],[UNI CEI EN 301549]]," ",_xlfn.XLOOKUP(Tabella4[[#This Row],[Criterio]],Tabella5[ID],Tabella5[Criterio di successo],"")," - ",Tabella4[[#This Row],[Servizio]])</f>
        <v>APP INDABOX ANDROID - 11.1.4.3.1 Contrasto (minimo) - S004 Spedisci (IndaBox Spedizione Pacchi)</v>
      </c>
      <c r="Z1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(#AAD172)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[357,2073][412,2125]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73" s="13"/>
      <c r="AB173" s="13"/>
      <c r="AC173" s="13"/>
      <c r="AD173" s="13"/>
      <c r="AE173" s="13" t="e">
        <f>_xlfn.XLOOKUP(Tabella4[[#This Row],[ID Silk]],outTable[ID Silk],outTable[Numero ticket  ],,0,1)</f>
        <v>#N/A</v>
      </c>
      <c r="AF173" s="13"/>
      <c r="AG173" s="13"/>
      <c r="AH173" s="13" t="e">
        <f>Tabella4[[#This Row],[Caricato su Silk]]&amp;Tabella4[[#This Row],[HC_01]]</f>
        <v>#N/A</v>
      </c>
      <c r="AI173" s="13" t="e">
        <f>Tabella4[[#This Row],[HC_ID]]&amp;": "&amp;Tabella4[[#This Row],[Descrizione]]</f>
        <v>#N/A</v>
      </c>
      <c r="AJ173" s="13" t="e">
        <f>Tabella4[[#This Row],[HC_ID]]&amp;": - "&amp;Tabella4[[#This Row],[Detail]]&amp;" con selettore: "&amp;Tabella4[[#This Row],[Rejected Element]]</f>
        <v>#N/A</v>
      </c>
      <c r="AK173" s="13" t="e">
        <f>Tabella4[[#This Row],[HC_ID]]&amp;": "&amp;Tabella4[[#This Row],[Share URL]]</f>
        <v>#N/A</v>
      </c>
      <c r="AL173" s="13" t="e">
        <f>Tabella4[[#This Row],[HC_ID]]&amp;": "&amp;Tabella4[[#This Row],[Soluzione note aggiuntive]]</f>
        <v>#N/A</v>
      </c>
      <c r="AM173" s="13"/>
    </row>
    <row r="174" spans="1:39" ht="15" hidden="1" x14ac:dyDescent="0.3">
      <c r="A174" s="41" t="str">
        <f>Tabella4[[#This Row],[UNI CEI EN 301549]]&amp;Tabella4[[#This Row],[Servizio]]</f>
        <v>11.1.4.3.1S004 Spedisci (IndaBox Spedizione Pacchi)</v>
      </c>
      <c r="B174" s="42" t="str">
        <f>Tabella4[[#This Row],[IssueID]]&amp;Tabella4[[#This Row],[Servizio]]</f>
        <v>S004 Spedisci (IndaBox Spedizione Pacchi)</v>
      </c>
      <c r="C174" s="41" t="s">
        <v>570</v>
      </c>
      <c r="D174" s="41" t="str">
        <f>"(#"&amp;Tabella4[[#This Row],['#ID]]&amp;")"</f>
        <v>(#AAD173)</v>
      </c>
      <c r="E174" s="13" t="s">
        <v>50</v>
      </c>
      <c r="F174" s="13" t="s">
        <v>10</v>
      </c>
      <c r="G174" s="43" t="s">
        <v>195</v>
      </c>
      <c r="H174" s="13" t="s">
        <v>3282</v>
      </c>
      <c r="I174" s="13" t="s">
        <v>63</v>
      </c>
      <c r="J174" s="13" t="s">
        <v>1735</v>
      </c>
      <c r="K174" t="s">
        <v>53</v>
      </c>
      <c r="L174" s="13"/>
      <c r="M174" t="s">
        <v>1200</v>
      </c>
      <c r="N174" s="13" t="s">
        <v>1695</v>
      </c>
      <c r="O174" t="s">
        <v>1592</v>
      </c>
      <c r="P174" s="13" t="s">
        <v>1635</v>
      </c>
      <c r="Q174" s="13" t="s">
        <v>1670</v>
      </c>
      <c r="R174" s="13"/>
      <c r="S174" s="13" t="s">
        <v>1738</v>
      </c>
      <c r="T174" s="13" t="s">
        <v>1740</v>
      </c>
      <c r="U174" s="13">
        <f>COUNTIFS(Tabella4[Rejected Element],Tabella4[[#This Row],[Rejected Element]])</f>
        <v>1</v>
      </c>
      <c r="V174" s="13" t="s">
        <v>1722</v>
      </c>
      <c r="W174" s="13"/>
      <c r="X174" s="13" t="str">
        <f>Tabella4[[#This Row],[User Impact]]</f>
        <v>2 - Serious</v>
      </c>
      <c r="Y174" s="13" t="str">
        <f>_xlfn.CONCAT("APP INDABOX ANDROID - ",Tabella4[[#This Row],[UNI CEI EN 301549]]," ",_xlfn.XLOOKUP(Tabella4[[#This Row],[Criterio]],Tabella5[ID],Tabella5[Criterio di successo],"")," - ",Tabella4[[#This Row],[Servizio]])</f>
        <v>APP INDABOX ANDROID - 11.1.4.3.1 Contrasto (minimo) - S004 Spedisci (IndaBox Spedizione Pacchi)</v>
      </c>
      <c r="Z1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(#AAD173)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[632,2210][693,2271]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74" s="13"/>
      <c r="AB174" s="13"/>
      <c r="AC174" s="13"/>
      <c r="AD174" s="13"/>
      <c r="AE174" s="13" t="e">
        <f>_xlfn.XLOOKUP(Tabella4[[#This Row],[ID Silk]],outTable[ID Silk],outTable[Numero ticket  ],,0,1)</f>
        <v>#N/A</v>
      </c>
      <c r="AF174" s="13"/>
      <c r="AG174" s="13"/>
      <c r="AH174" s="13" t="e">
        <f>Tabella4[[#This Row],[Caricato su Silk]]&amp;Tabella4[[#This Row],[HC_01]]</f>
        <v>#N/A</v>
      </c>
      <c r="AI174" s="13" t="e">
        <f>Tabella4[[#This Row],[HC_ID]]&amp;": "&amp;Tabella4[[#This Row],[Descrizione]]</f>
        <v>#N/A</v>
      </c>
      <c r="AJ174" s="13" t="e">
        <f>Tabella4[[#This Row],[HC_ID]]&amp;": - "&amp;Tabella4[[#This Row],[Detail]]&amp;" con selettore: "&amp;Tabella4[[#This Row],[Rejected Element]]</f>
        <v>#N/A</v>
      </c>
      <c r="AK174" s="13" t="e">
        <f>Tabella4[[#This Row],[HC_ID]]&amp;": "&amp;Tabella4[[#This Row],[Share URL]]</f>
        <v>#N/A</v>
      </c>
      <c r="AL174" s="13" t="e">
        <f>Tabella4[[#This Row],[HC_ID]]&amp;": "&amp;Tabella4[[#This Row],[Soluzione note aggiuntive]]</f>
        <v>#N/A</v>
      </c>
      <c r="AM174" s="13"/>
    </row>
    <row r="175" spans="1:39" ht="15" hidden="1" x14ac:dyDescent="0.3">
      <c r="A175" s="41" t="str">
        <f>Tabella4[[#This Row],[UNI CEI EN 301549]]&amp;Tabella4[[#This Row],[Servizio]]</f>
        <v>11.1.4.3.1S004 Spedisci (IndaBox Spedizione Pacchi)</v>
      </c>
      <c r="B175" s="42" t="str">
        <f>Tabella4[[#This Row],[IssueID]]&amp;Tabella4[[#This Row],[Servizio]]</f>
        <v>S004 Spedisci (IndaBox Spedizione Pacchi)</v>
      </c>
      <c r="C175" s="41" t="s">
        <v>571</v>
      </c>
      <c r="D175" s="41" t="str">
        <f>"(#"&amp;Tabella4[[#This Row],['#ID]]&amp;")"</f>
        <v>(#AAD174)</v>
      </c>
      <c r="E175" s="13" t="s">
        <v>50</v>
      </c>
      <c r="F175" s="13" t="s">
        <v>10</v>
      </c>
      <c r="G175" s="43" t="s">
        <v>195</v>
      </c>
      <c r="H175" s="13" t="s">
        <v>3282</v>
      </c>
      <c r="I175" s="13" t="s">
        <v>63</v>
      </c>
      <c r="J175" s="13" t="s">
        <v>1735</v>
      </c>
      <c r="K175" t="s">
        <v>53</v>
      </c>
      <c r="L175" s="13"/>
      <c r="M175" t="s">
        <v>1201</v>
      </c>
      <c r="N175" s="13" t="s">
        <v>1695</v>
      </c>
      <c r="O175" t="s">
        <v>1592</v>
      </c>
      <c r="P175" s="13" t="s">
        <v>1635</v>
      </c>
      <c r="Q175" s="13" t="s">
        <v>1670</v>
      </c>
      <c r="R175" s="13"/>
      <c r="S175" s="13" t="s">
        <v>1738</v>
      </c>
      <c r="T175" s="13" t="s">
        <v>1740</v>
      </c>
      <c r="U175" s="13">
        <f>COUNTIFS(Tabella4[Rejected Element],Tabella4[[#This Row],[Rejected Element]])</f>
        <v>1</v>
      </c>
      <c r="V175" s="13" t="s">
        <v>1722</v>
      </c>
      <c r="W175" s="13"/>
      <c r="X175" s="13" t="str">
        <f>Tabella4[[#This Row],[User Impact]]</f>
        <v>2 - Serious</v>
      </c>
      <c r="Y175" s="13" t="str">
        <f>_xlfn.CONCAT("APP INDABOX ANDROID - ",Tabella4[[#This Row],[UNI CEI EN 301549]]," ",_xlfn.XLOOKUP(Tabella4[[#This Row],[Criterio]],Tabella5[ID],Tabella5[Criterio di successo],"")," - ",Tabella4[[#This Row],[Servizio]])</f>
        <v>APP INDABOX ANDROID - 11.1.4.3.1 Contrasto (minimo) - S004 Spedisci (IndaBox Spedizione Pacchi)</v>
      </c>
      <c r="Z1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(#AAD174)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[19,2317][324,2356]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75" s="13"/>
      <c r="AB175" s="13"/>
      <c r="AC175" s="13"/>
      <c r="AD175" s="13"/>
      <c r="AE175" s="13" t="e">
        <f>_xlfn.XLOOKUP(Tabella4[[#This Row],[ID Silk]],outTable[ID Silk],outTable[Numero ticket  ],,0,1)</f>
        <v>#N/A</v>
      </c>
      <c r="AF175" s="13"/>
      <c r="AG175" s="13"/>
      <c r="AH175" s="13" t="e">
        <f>Tabella4[[#This Row],[Caricato su Silk]]&amp;Tabella4[[#This Row],[HC_01]]</f>
        <v>#N/A</v>
      </c>
      <c r="AI175" s="13" t="e">
        <f>Tabella4[[#This Row],[HC_ID]]&amp;": "&amp;Tabella4[[#This Row],[Descrizione]]</f>
        <v>#N/A</v>
      </c>
      <c r="AJ175" s="13" t="e">
        <f>Tabella4[[#This Row],[HC_ID]]&amp;": - "&amp;Tabella4[[#This Row],[Detail]]&amp;" con selettore: "&amp;Tabella4[[#This Row],[Rejected Element]]</f>
        <v>#N/A</v>
      </c>
      <c r="AK175" s="13" t="e">
        <f>Tabella4[[#This Row],[HC_ID]]&amp;": "&amp;Tabella4[[#This Row],[Share URL]]</f>
        <v>#N/A</v>
      </c>
      <c r="AL175" s="13" t="e">
        <f>Tabella4[[#This Row],[HC_ID]]&amp;": "&amp;Tabella4[[#This Row],[Soluzione note aggiuntive]]</f>
        <v>#N/A</v>
      </c>
      <c r="AM175" s="13"/>
    </row>
    <row r="176" spans="1:39" ht="15" hidden="1" x14ac:dyDescent="0.3">
      <c r="A176" s="41" t="str">
        <f>Tabella4[[#This Row],[UNI CEI EN 301549]]&amp;Tabella4[[#This Row],[Servizio]]</f>
        <v>11.1.4.3.1S004 Spedisci (IndaBox Spedizione Pacchi)</v>
      </c>
      <c r="B176" s="42" t="str">
        <f>Tabella4[[#This Row],[IssueID]]&amp;Tabella4[[#This Row],[Servizio]]</f>
        <v>S004 Spedisci (IndaBox Spedizione Pacchi)</v>
      </c>
      <c r="C176" s="41" t="s">
        <v>572</v>
      </c>
      <c r="D176" s="41" t="str">
        <f>"(#"&amp;Tabella4[[#This Row],['#ID]]&amp;")"</f>
        <v>(#AAD175)</v>
      </c>
      <c r="E176" s="13" t="s">
        <v>50</v>
      </c>
      <c r="F176" s="13" t="s">
        <v>10</v>
      </c>
      <c r="G176" s="43" t="s">
        <v>195</v>
      </c>
      <c r="H176" s="13" t="s">
        <v>3282</v>
      </c>
      <c r="I176" s="13" t="s">
        <v>63</v>
      </c>
      <c r="J176" s="13" t="s">
        <v>1735</v>
      </c>
      <c r="K176" t="s">
        <v>53</v>
      </c>
      <c r="L176" s="13"/>
      <c r="M176" t="s">
        <v>1202</v>
      </c>
      <c r="N176" s="13" t="s">
        <v>1695</v>
      </c>
      <c r="O176" t="s">
        <v>1592</v>
      </c>
      <c r="P176" s="13" t="s">
        <v>1635</v>
      </c>
      <c r="Q176" s="13" t="s">
        <v>1670</v>
      </c>
      <c r="R176" s="13"/>
      <c r="S176" s="13" t="s">
        <v>1738</v>
      </c>
      <c r="T176" s="13" t="s">
        <v>1740</v>
      </c>
      <c r="U176" s="13">
        <f>COUNTIFS(Tabella4[Rejected Element],Tabella4[[#This Row],[Rejected Element]])</f>
        <v>1</v>
      </c>
      <c r="V176" s="13" t="s">
        <v>1722</v>
      </c>
      <c r="W176" s="13"/>
      <c r="X176" s="13" t="str">
        <f>Tabella4[[#This Row],[User Impact]]</f>
        <v>2 - Serious</v>
      </c>
      <c r="Y176" s="13" t="str">
        <f>_xlfn.CONCAT("APP INDABOX ANDROID - ",Tabella4[[#This Row],[UNI CEI EN 301549]]," ",_xlfn.XLOOKUP(Tabella4[[#This Row],[Criterio]],Tabella5[ID],Tabella5[Criterio di successo],"")," - ",Tabella4[[#This Row],[Servizio]])</f>
        <v>APP INDABOX ANDROID - 11.1.4.3.1 Contrasto (minimo) - S004 Spedisci (IndaBox Spedizione Pacchi)</v>
      </c>
      <c r="Z1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(#AAD175)
S004 Spedisci (IndaBox Spedizione Pacchi)
Requisito: WCAG 1.4.3
Disabilità afflitte: Colorblindness;Low Vision
Impatto Utente: 2 - Serious
Descrizione: Contrasto del testo - 
Esempio di violazione individuata sull'oggetto: 
 - https://drive.google.com/file/d/1zEG9Ljd9_ecsraOcnj3hJ9wCYpu3HZmh/view?usp=drive_link con selettore: 
[321,2309][374,2356]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176" s="13"/>
      <c r="AB176" s="13"/>
      <c r="AC176" s="13"/>
      <c r="AD176" s="13"/>
      <c r="AE176" s="13" t="e">
        <f>_xlfn.XLOOKUP(Tabella4[[#This Row],[ID Silk]],outTable[ID Silk],outTable[Numero ticket  ],,0,1)</f>
        <v>#N/A</v>
      </c>
      <c r="AF176" s="13"/>
      <c r="AG176" s="13"/>
      <c r="AH176" s="13" t="e">
        <f>Tabella4[[#This Row],[Caricato su Silk]]&amp;Tabella4[[#This Row],[HC_01]]</f>
        <v>#N/A</v>
      </c>
      <c r="AI176" s="13" t="e">
        <f>Tabella4[[#This Row],[HC_ID]]&amp;": "&amp;Tabella4[[#This Row],[Descrizione]]</f>
        <v>#N/A</v>
      </c>
      <c r="AJ176" s="13" t="e">
        <f>Tabella4[[#This Row],[HC_ID]]&amp;": - "&amp;Tabella4[[#This Row],[Detail]]&amp;" con selettore: "&amp;Tabella4[[#This Row],[Rejected Element]]</f>
        <v>#N/A</v>
      </c>
      <c r="AK176" s="13" t="e">
        <f>Tabella4[[#This Row],[HC_ID]]&amp;": "&amp;Tabella4[[#This Row],[Share URL]]</f>
        <v>#N/A</v>
      </c>
      <c r="AL176" s="13" t="e">
        <f>Tabella4[[#This Row],[HC_ID]]&amp;": "&amp;Tabella4[[#This Row],[Soluzione note aggiuntive]]</f>
        <v>#N/A</v>
      </c>
      <c r="AM176" s="13"/>
    </row>
    <row r="177" spans="1:39" ht="15" hidden="1" x14ac:dyDescent="0.3">
      <c r="A177" s="41" t="str">
        <f>Tabella4[[#This Row],[UNI CEI EN 301549]]&amp;Tabella4[[#This Row],[Servizio]]</f>
        <v>11.2.5.8.1S004 Spedisci (IndaBox Spedizione Pacchi)</v>
      </c>
      <c r="B177" s="42" t="str">
        <f>Tabella4[[#This Row],[IssueID]]&amp;Tabella4[[#This Row],[Servizio]]</f>
        <v>S004 Spedisci (IndaBox Spedizione Pacchi)</v>
      </c>
      <c r="C177" s="41" t="s">
        <v>573</v>
      </c>
      <c r="D177" s="41" t="str">
        <f>"(#"&amp;Tabella4[[#This Row],['#ID]]&amp;")"</f>
        <v>(#AAD176)</v>
      </c>
      <c r="E177" s="13" t="s">
        <v>50</v>
      </c>
      <c r="F177" s="13" t="s">
        <v>10</v>
      </c>
      <c r="G177" s="43" t="s">
        <v>56</v>
      </c>
      <c r="H177" s="13" t="s">
        <v>3283</v>
      </c>
      <c r="I177" s="13" t="s">
        <v>63</v>
      </c>
      <c r="J177" s="13" t="s">
        <v>1736</v>
      </c>
      <c r="K177" t="s">
        <v>52</v>
      </c>
      <c r="L177" s="13"/>
      <c r="M177" t="s">
        <v>1175</v>
      </c>
      <c r="N177" s="13" t="s">
        <v>1695</v>
      </c>
      <c r="O177" t="s">
        <v>1592</v>
      </c>
      <c r="P177" s="13" t="s">
        <v>1635</v>
      </c>
      <c r="Q177" s="13" t="s">
        <v>1670</v>
      </c>
      <c r="R177" s="13"/>
      <c r="S177" s="13" t="s">
        <v>1739</v>
      </c>
      <c r="T177" s="13" t="s">
        <v>1741</v>
      </c>
      <c r="U177" s="13">
        <f>COUNTIFS(Tabella4[Rejected Element],Tabella4[[#This Row],[Rejected Element]])</f>
        <v>4</v>
      </c>
      <c r="V177" s="13" t="s">
        <v>1722</v>
      </c>
      <c r="W177" s="13"/>
      <c r="X177" s="13" t="str">
        <f>Tabella4[[#This Row],[User Impact]]</f>
        <v>2 - Serious</v>
      </c>
      <c r="Y177"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(#AAD176)
S004 Spedisci (IndaBox Spedizione Pacchi)
Requisito: WCAG 2.5.8
Disabilità afflitte: Blind;Low Vision;Mobility
Impatto Utente: 2 - Serious
Descrizione: Touch target - 
Esempio di violazione individuata sull'oggetto: 
 - https://drive.google.com/file/d/1zEG9Ljd9_ecsraOcnj3hJ9wCYpu3HZmh/view?usp=drive_link con selettore: 
[660,750][794,799]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177" s="13"/>
      <c r="AB177" s="13"/>
      <c r="AC177" s="13"/>
      <c r="AD177" s="13"/>
      <c r="AE177" s="13" t="e">
        <f>_xlfn.XLOOKUP(Tabella4[[#This Row],[ID Silk]],outTable[ID Silk],outTable[Numero ticket  ],,0,1)</f>
        <v>#N/A</v>
      </c>
      <c r="AF177" s="13"/>
      <c r="AG177" s="13"/>
      <c r="AH177" s="13" t="e">
        <f>Tabella4[[#This Row],[Caricato su Silk]]&amp;Tabella4[[#This Row],[HC_01]]</f>
        <v>#N/A</v>
      </c>
      <c r="AI177" s="13" t="e">
        <f>Tabella4[[#This Row],[HC_ID]]&amp;": "&amp;Tabella4[[#This Row],[Descrizione]]</f>
        <v>#N/A</v>
      </c>
      <c r="AJ177" s="13" t="e">
        <f>Tabella4[[#This Row],[HC_ID]]&amp;": - "&amp;Tabella4[[#This Row],[Detail]]&amp;" con selettore: "&amp;Tabella4[[#This Row],[Rejected Element]]</f>
        <v>#N/A</v>
      </c>
      <c r="AK177" s="13" t="e">
        <f>Tabella4[[#This Row],[HC_ID]]&amp;": "&amp;Tabella4[[#This Row],[Share URL]]</f>
        <v>#N/A</v>
      </c>
      <c r="AL177" s="13" t="e">
        <f>Tabella4[[#This Row],[HC_ID]]&amp;": "&amp;Tabella4[[#This Row],[Soluzione note aggiuntive]]</f>
        <v>#N/A</v>
      </c>
      <c r="AM177" s="13"/>
    </row>
    <row r="178" spans="1:39" ht="15" hidden="1" x14ac:dyDescent="0.3">
      <c r="A178" s="41" t="str">
        <f>Tabella4[[#This Row],[UNI CEI EN 301549]]&amp;Tabella4[[#This Row],[Servizio]]</f>
        <v>11.2.5.8.1S004 Spedisci (IndaBox Spedizione Pacchi)</v>
      </c>
      <c r="B178" s="42" t="str">
        <f>Tabella4[[#This Row],[IssueID]]&amp;Tabella4[[#This Row],[Servizio]]</f>
        <v>S004 Spedisci (IndaBox Spedizione Pacchi)</v>
      </c>
      <c r="C178" s="41" t="s">
        <v>574</v>
      </c>
      <c r="D178" s="41" t="str">
        <f>"(#"&amp;Tabella4[[#This Row],['#ID]]&amp;")"</f>
        <v>(#AAD177)</v>
      </c>
      <c r="E178" s="13" t="s">
        <v>50</v>
      </c>
      <c r="F178" s="13" t="s">
        <v>10</v>
      </c>
      <c r="G178" s="43" t="s">
        <v>56</v>
      </c>
      <c r="H178" s="13" t="s">
        <v>3283</v>
      </c>
      <c r="I178" s="13" t="s">
        <v>63</v>
      </c>
      <c r="J178" s="13" t="s">
        <v>1736</v>
      </c>
      <c r="K178" t="s">
        <v>52</v>
      </c>
      <c r="L178" s="13"/>
      <c r="M178" t="s">
        <v>1203</v>
      </c>
      <c r="N178" s="13" t="s">
        <v>1695</v>
      </c>
      <c r="O178" t="s">
        <v>1592</v>
      </c>
      <c r="P178" s="13" t="s">
        <v>1635</v>
      </c>
      <c r="Q178" s="13" t="s">
        <v>1670</v>
      </c>
      <c r="R178" s="13"/>
      <c r="S178" s="13" t="s">
        <v>1739</v>
      </c>
      <c r="T178" s="13" t="s">
        <v>1741</v>
      </c>
      <c r="U178" s="13">
        <f>COUNTIFS(Tabella4[Rejected Element],Tabella4[[#This Row],[Rejected Element]])</f>
        <v>1</v>
      </c>
      <c r="V178" s="13" t="s">
        <v>1722</v>
      </c>
      <c r="W178" s="13"/>
      <c r="X178" s="13" t="str">
        <f>Tabella4[[#This Row],[User Impact]]</f>
        <v>2 - Serious</v>
      </c>
      <c r="Y178"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(#AAD177)
S004 Spedisci (IndaBox Spedizione Pacchi)
Requisito: WCAG 2.5.8
Disabilità afflitte: Blind;Low Vision;Mobility
Impatto Utente: 2 - Serious
Descrizione: Touch target - 
Esempio di violazione individuata sull'oggetto: 
 - https://drive.google.com/file/d/1zEG9Ljd9_ecsraOcnj3hJ9wCYpu3HZmh/view?usp=drive_link con selettore: 
[19,1696][1061,1817]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178" s="13"/>
      <c r="AB178" s="13"/>
      <c r="AC178" s="13"/>
      <c r="AD178" s="13"/>
      <c r="AE178" s="13" t="e">
        <f>_xlfn.XLOOKUP(Tabella4[[#This Row],[ID Silk]],outTable[ID Silk],outTable[Numero ticket  ],,0,1)</f>
        <v>#N/A</v>
      </c>
      <c r="AF178" s="13"/>
      <c r="AG178" s="13"/>
      <c r="AH178" s="13" t="e">
        <f>Tabella4[[#This Row],[Caricato su Silk]]&amp;Tabella4[[#This Row],[HC_01]]</f>
        <v>#N/A</v>
      </c>
      <c r="AI178" s="13" t="e">
        <f>Tabella4[[#This Row],[HC_ID]]&amp;": "&amp;Tabella4[[#This Row],[Descrizione]]</f>
        <v>#N/A</v>
      </c>
      <c r="AJ178" s="13" t="e">
        <f>Tabella4[[#This Row],[HC_ID]]&amp;": - "&amp;Tabella4[[#This Row],[Detail]]&amp;" con selettore: "&amp;Tabella4[[#This Row],[Rejected Element]]</f>
        <v>#N/A</v>
      </c>
      <c r="AK178" s="13" t="e">
        <f>Tabella4[[#This Row],[HC_ID]]&amp;": "&amp;Tabella4[[#This Row],[Share URL]]</f>
        <v>#N/A</v>
      </c>
      <c r="AL178" s="13" t="e">
        <f>Tabella4[[#This Row],[HC_ID]]&amp;": "&amp;Tabella4[[#This Row],[Soluzione note aggiuntive]]</f>
        <v>#N/A</v>
      </c>
      <c r="AM178" s="13"/>
    </row>
    <row r="179" spans="1:39" ht="15" hidden="1" x14ac:dyDescent="0.3">
      <c r="A179" s="41" t="str">
        <f>Tabella4[[#This Row],[UNI CEI EN 301549]]&amp;Tabella4[[#This Row],[Servizio]]</f>
        <v>11.2.5.8.1S004 Spedisci (IndaBox Spedizione Pacchi)</v>
      </c>
      <c r="B179" s="42" t="str">
        <f>Tabella4[[#This Row],[IssueID]]&amp;Tabella4[[#This Row],[Servizio]]</f>
        <v>S004 Spedisci (IndaBox Spedizione Pacchi)</v>
      </c>
      <c r="C179" s="41" t="s">
        <v>575</v>
      </c>
      <c r="D179" s="41" t="str">
        <f>"(#"&amp;Tabella4[[#This Row],['#ID]]&amp;")"</f>
        <v>(#AAD178)</v>
      </c>
      <c r="E179" s="13" t="s">
        <v>50</v>
      </c>
      <c r="F179" s="13" t="s">
        <v>10</v>
      </c>
      <c r="G179" s="43" t="s">
        <v>56</v>
      </c>
      <c r="H179" s="13" t="s">
        <v>3283</v>
      </c>
      <c r="I179" s="13" t="s">
        <v>63</v>
      </c>
      <c r="J179" s="13" t="s">
        <v>1736</v>
      </c>
      <c r="K179" t="s">
        <v>52</v>
      </c>
      <c r="L179" s="13"/>
      <c r="M179" t="s">
        <v>1204</v>
      </c>
      <c r="N179" s="13" t="s">
        <v>1695</v>
      </c>
      <c r="O179" t="s">
        <v>1592</v>
      </c>
      <c r="P179" s="13" t="s">
        <v>1635</v>
      </c>
      <c r="Q179" s="13" t="s">
        <v>1670</v>
      </c>
      <c r="R179" s="13"/>
      <c r="S179" s="13" t="s">
        <v>1739</v>
      </c>
      <c r="T179" s="13" t="s">
        <v>1741</v>
      </c>
      <c r="U179" s="13">
        <f>COUNTIFS(Tabella4[Rejected Element],Tabella4[[#This Row],[Rejected Element]])</f>
        <v>1</v>
      </c>
      <c r="V179" s="13" t="s">
        <v>1722</v>
      </c>
      <c r="W179" s="13"/>
      <c r="X179" s="13" t="str">
        <f>Tabella4[[#This Row],[User Impact]]</f>
        <v>2 - Serious</v>
      </c>
      <c r="Y179"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(#AAD178)
S004 Spedisci (IndaBox Spedizione Pacchi)
Requisito: WCAG 2.5.8
Disabilità afflitte: Blind;Low Vision;Mobility
Impatto Utente: 2 - Serious
Descrizione: Touch target - 
Esempio di violazione individuata sull'oggetto: 
 - https://drive.google.com/file/d/1zEG9Ljd9_ecsraOcnj3hJ9wCYpu3HZmh/view?usp=drive_link con selettore: 
[19,1935][1061,2056]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179" s="13"/>
      <c r="AB179" s="13"/>
      <c r="AC179" s="13"/>
      <c r="AD179" s="13"/>
      <c r="AE179" s="13" t="e">
        <f>_xlfn.XLOOKUP(Tabella4[[#This Row],[ID Silk]],outTable[ID Silk],outTable[Numero ticket  ],,0,1)</f>
        <v>#N/A</v>
      </c>
      <c r="AF179" s="13"/>
      <c r="AG179" s="13"/>
      <c r="AH179" s="13" t="e">
        <f>Tabella4[[#This Row],[Caricato su Silk]]&amp;Tabella4[[#This Row],[HC_01]]</f>
        <v>#N/A</v>
      </c>
      <c r="AI179" s="13" t="e">
        <f>Tabella4[[#This Row],[HC_ID]]&amp;": "&amp;Tabella4[[#This Row],[Descrizione]]</f>
        <v>#N/A</v>
      </c>
      <c r="AJ179" s="13" t="e">
        <f>Tabella4[[#This Row],[HC_ID]]&amp;": - "&amp;Tabella4[[#This Row],[Detail]]&amp;" con selettore: "&amp;Tabella4[[#This Row],[Rejected Element]]</f>
        <v>#N/A</v>
      </c>
      <c r="AK179" s="13" t="e">
        <f>Tabella4[[#This Row],[HC_ID]]&amp;": "&amp;Tabella4[[#This Row],[Share URL]]</f>
        <v>#N/A</v>
      </c>
      <c r="AL179" s="13" t="e">
        <f>Tabella4[[#This Row],[HC_ID]]&amp;": "&amp;Tabella4[[#This Row],[Soluzione note aggiuntive]]</f>
        <v>#N/A</v>
      </c>
      <c r="AM179" s="13"/>
    </row>
    <row r="180" spans="1:39" ht="15" hidden="1" x14ac:dyDescent="0.3">
      <c r="A180" s="41" t="str">
        <f>Tabella4[[#This Row],[UNI CEI EN 301549]]&amp;Tabella4[[#This Row],[Servizio]]</f>
        <v>11.2.5.8.1S004 Spedisci (IndaBox Spedizione Pacchi)</v>
      </c>
      <c r="B180" s="42" t="str">
        <f>Tabella4[[#This Row],[IssueID]]&amp;Tabella4[[#This Row],[Servizio]]</f>
        <v>S004 Spedisci (IndaBox Spedizione Pacchi)</v>
      </c>
      <c r="C180" s="41" t="s">
        <v>576</v>
      </c>
      <c r="D180" s="41" t="str">
        <f>"(#"&amp;Tabella4[[#This Row],['#ID]]&amp;")"</f>
        <v>(#AAD179)</v>
      </c>
      <c r="E180" s="13" t="s">
        <v>50</v>
      </c>
      <c r="F180" s="13" t="s">
        <v>10</v>
      </c>
      <c r="G180" s="43" t="s">
        <v>56</v>
      </c>
      <c r="H180" s="13" t="s">
        <v>3283</v>
      </c>
      <c r="I180" s="13" t="s">
        <v>63</v>
      </c>
      <c r="J180" s="13" t="s">
        <v>1736</v>
      </c>
      <c r="K180" t="s">
        <v>52</v>
      </c>
      <c r="L180" s="13"/>
      <c r="M180" t="s">
        <v>1205</v>
      </c>
      <c r="N180" s="13" t="s">
        <v>1695</v>
      </c>
      <c r="O180" t="s">
        <v>1592</v>
      </c>
      <c r="P180" s="13" t="s">
        <v>1635</v>
      </c>
      <c r="Q180" s="13" t="s">
        <v>1670</v>
      </c>
      <c r="R180" s="13"/>
      <c r="S180" s="13" t="s">
        <v>1739</v>
      </c>
      <c r="T180" s="13" t="s">
        <v>1741</v>
      </c>
      <c r="U180" s="13">
        <f>COUNTIFS(Tabella4[Rejected Element],Tabella4[[#This Row],[Rejected Element]])</f>
        <v>1</v>
      </c>
      <c r="V180" s="13" t="s">
        <v>1722</v>
      </c>
      <c r="W180" s="13"/>
      <c r="X180" s="13" t="str">
        <f>Tabella4[[#This Row],[User Impact]]</f>
        <v>2 - Serious</v>
      </c>
      <c r="Y180"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(#AAD179)
S004 Spedisci (IndaBox Spedizione Pacchi)
Requisito: WCAG 2.5.8
Disabilità afflitte: Blind;Low Vision;Mobility
Impatto Utente: 2 - Serious
Descrizione: Touch target - 
Esempio di violazione individuata sull'oggetto: 
 - https://drive.google.com/file/d/1zEG9Ljd9_ecsraOcnj3hJ9wCYpu3HZmh/view?usp=drive_link con selettore: 
[19,2174][1061,2293]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180" s="13"/>
      <c r="AB180" s="13"/>
      <c r="AC180" s="13"/>
      <c r="AD180" s="13"/>
      <c r="AE180" s="13" t="e">
        <f>_xlfn.XLOOKUP(Tabella4[[#This Row],[ID Silk]],outTable[ID Silk],outTable[Numero ticket  ],,0,1)</f>
        <v>#N/A</v>
      </c>
      <c r="AF180" s="13"/>
      <c r="AG180" s="13"/>
      <c r="AH180" s="13" t="e">
        <f>Tabella4[[#This Row],[Caricato su Silk]]&amp;Tabella4[[#This Row],[HC_01]]</f>
        <v>#N/A</v>
      </c>
      <c r="AI180" s="13" t="e">
        <f>Tabella4[[#This Row],[HC_ID]]&amp;": "&amp;Tabella4[[#This Row],[Descrizione]]</f>
        <v>#N/A</v>
      </c>
      <c r="AJ180" s="13" t="e">
        <f>Tabella4[[#This Row],[HC_ID]]&amp;": - "&amp;Tabella4[[#This Row],[Detail]]&amp;" con selettore: "&amp;Tabella4[[#This Row],[Rejected Element]]</f>
        <v>#N/A</v>
      </c>
      <c r="AK180" s="13" t="e">
        <f>Tabella4[[#This Row],[HC_ID]]&amp;": "&amp;Tabella4[[#This Row],[Share URL]]</f>
        <v>#N/A</v>
      </c>
      <c r="AL180" s="13" t="e">
        <f>Tabella4[[#This Row],[HC_ID]]&amp;": "&amp;Tabella4[[#This Row],[Soluzione note aggiuntive]]</f>
        <v>#N/A</v>
      </c>
      <c r="AM180" s="13"/>
    </row>
    <row r="181" spans="1:39" ht="15" hidden="1" x14ac:dyDescent="0.3">
      <c r="A181" s="41" t="str">
        <f>Tabella4[[#This Row],[UNI CEI EN 301549]]&amp;Tabella4[[#This Row],[Servizio]]</f>
        <v>11.1.4.3.1S009 FAQ</v>
      </c>
      <c r="B181" s="42" t="str">
        <f>Tabella4[[#This Row],[IssueID]]&amp;Tabella4[[#This Row],[Servizio]]</f>
        <v>S009 FAQ</v>
      </c>
      <c r="C181" s="41" t="s">
        <v>577</v>
      </c>
      <c r="D181" s="41" t="str">
        <f>"(#"&amp;Tabella4[[#This Row],['#ID]]&amp;")"</f>
        <v>(#AAD180)</v>
      </c>
      <c r="E181" s="13" t="s">
        <v>50</v>
      </c>
      <c r="F181" s="13" t="s">
        <v>10</v>
      </c>
      <c r="G181" s="43" t="s">
        <v>195</v>
      </c>
      <c r="H181" s="13" t="s">
        <v>3282</v>
      </c>
      <c r="I181" s="13" t="s">
        <v>63</v>
      </c>
      <c r="J181" s="13" t="s">
        <v>1735</v>
      </c>
      <c r="K181" t="s">
        <v>53</v>
      </c>
      <c r="L181" s="13"/>
      <c r="M181" t="s">
        <v>1206</v>
      </c>
      <c r="N181" s="13" t="s">
        <v>1696</v>
      </c>
      <c r="O181" t="s">
        <v>1593</v>
      </c>
      <c r="P181" s="13" t="s">
        <v>1636</v>
      </c>
      <c r="Q181" s="13" t="s">
        <v>1670</v>
      </c>
      <c r="R181" s="13"/>
      <c r="S181" s="13" t="s">
        <v>1738</v>
      </c>
      <c r="T181" s="13" t="s">
        <v>1740</v>
      </c>
      <c r="U181" s="13">
        <f>COUNTIFS(Tabella4[Rejected Element],Tabella4[[#This Row],[Rejected Element]])</f>
        <v>1</v>
      </c>
      <c r="V181" s="13" t="s">
        <v>1727</v>
      </c>
      <c r="W181" s="13"/>
      <c r="X181" s="13" t="str">
        <f>Tabella4[[#This Row],[User Impact]]</f>
        <v>2 - Serious</v>
      </c>
      <c r="Y181" s="13" t="str">
        <f>_xlfn.CONCAT("APP INDABOX ANDROID - ",Tabella4[[#This Row],[UNI CEI EN 301549]]," ",_xlfn.XLOOKUP(Tabella4[[#This Row],[Criterio]],Tabella5[ID],Tabella5[Criterio di successo],"")," - ",Tabella4[[#This Row],[Servizio]])</f>
        <v>APP INDABOX ANDROID - 11.1.4.3.1 Contrasto (minimo) - S009 FAQ</v>
      </c>
      <c r="Z1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(#AAD180)
S009 FAQ
Requisito: WCAG 1.4.3
Disabilità afflitte: Colorblindness;Low Vision
Impatto Utente: 2 - Serious
Descrizione: Contrasto del testo - 
Esempio di violazione individuata sull'oggetto: 
 - https://drive.google.com/file/d/1CuifMrBqNnh-nAtjTb-YUgJVCltiK0Rw/view?usp=drive_link con selettore: 
[242,423][308,489]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81" s="13"/>
      <c r="AB181" s="13"/>
      <c r="AC181" s="13"/>
      <c r="AD181" s="13"/>
      <c r="AE181" s="13" t="e">
        <f>_xlfn.XLOOKUP(Tabella4[[#This Row],[ID Silk]],outTable[ID Silk],outTable[Numero ticket  ],,0,1)</f>
        <v>#N/A</v>
      </c>
      <c r="AF181" s="13"/>
      <c r="AG181" s="13"/>
      <c r="AH181" s="13" t="e">
        <f>Tabella4[[#This Row],[Caricato su Silk]]&amp;Tabella4[[#This Row],[HC_01]]</f>
        <v>#N/A</v>
      </c>
      <c r="AI181" s="13" t="e">
        <f>Tabella4[[#This Row],[HC_ID]]&amp;": "&amp;Tabella4[[#This Row],[Descrizione]]</f>
        <v>#N/A</v>
      </c>
      <c r="AJ181" s="13" t="e">
        <f>Tabella4[[#This Row],[HC_ID]]&amp;": - "&amp;Tabella4[[#This Row],[Detail]]&amp;" con selettore: "&amp;Tabella4[[#This Row],[Rejected Element]]</f>
        <v>#N/A</v>
      </c>
      <c r="AK181" s="13" t="e">
        <f>Tabella4[[#This Row],[HC_ID]]&amp;": "&amp;Tabella4[[#This Row],[Share URL]]</f>
        <v>#N/A</v>
      </c>
      <c r="AL181" s="13" t="e">
        <f>Tabella4[[#This Row],[HC_ID]]&amp;": "&amp;Tabella4[[#This Row],[Soluzione note aggiuntive]]</f>
        <v>#N/A</v>
      </c>
      <c r="AM181" s="13"/>
    </row>
    <row r="182" spans="1:39" ht="15" hidden="1" x14ac:dyDescent="0.3">
      <c r="A182" s="41" t="str">
        <f>Tabella4[[#This Row],[UNI CEI EN 301549]]&amp;Tabella4[[#This Row],[Servizio]]</f>
        <v>11.1.4.3.1S009 FAQ</v>
      </c>
      <c r="B182" s="42" t="str">
        <f>Tabella4[[#This Row],[IssueID]]&amp;Tabella4[[#This Row],[Servizio]]</f>
        <v>S009 FAQ</v>
      </c>
      <c r="C182" s="41" t="s">
        <v>578</v>
      </c>
      <c r="D182" s="41" t="str">
        <f>"(#"&amp;Tabella4[[#This Row],['#ID]]&amp;")"</f>
        <v>(#AAD181)</v>
      </c>
      <c r="E182" s="13" t="s">
        <v>50</v>
      </c>
      <c r="F182" s="13" t="s">
        <v>10</v>
      </c>
      <c r="G182" s="43" t="s">
        <v>195</v>
      </c>
      <c r="H182" s="13" t="s">
        <v>3282</v>
      </c>
      <c r="I182" s="13" t="s">
        <v>63</v>
      </c>
      <c r="J182" s="13" t="s">
        <v>1735</v>
      </c>
      <c r="K182" t="s">
        <v>53</v>
      </c>
      <c r="L182" s="13"/>
      <c r="M182" t="s">
        <v>1207</v>
      </c>
      <c r="N182" s="13" t="s">
        <v>1696</v>
      </c>
      <c r="O182" t="s">
        <v>1593</v>
      </c>
      <c r="P182" s="13" t="s">
        <v>1636</v>
      </c>
      <c r="Q182" s="13" t="s">
        <v>1670</v>
      </c>
      <c r="R182" s="13"/>
      <c r="S182" s="13" t="s">
        <v>1738</v>
      </c>
      <c r="T182" s="13" t="s">
        <v>1740</v>
      </c>
      <c r="U182" s="13">
        <f>COUNTIFS(Tabella4[Rejected Element],Tabella4[[#This Row],[Rejected Element]])</f>
        <v>1</v>
      </c>
      <c r="V182" s="13" t="s">
        <v>1727</v>
      </c>
      <c r="W182" s="13"/>
      <c r="X182" s="13" t="str">
        <f>Tabella4[[#This Row],[User Impact]]</f>
        <v>2 - Serious</v>
      </c>
      <c r="Y182" s="13" t="str">
        <f>_xlfn.CONCAT("APP INDABOX ANDROID - ",Tabella4[[#This Row],[UNI CEI EN 301549]]," ",_xlfn.XLOOKUP(Tabella4[[#This Row],[Criterio]],Tabella5[ID],Tabella5[Criterio di successo],"")," - ",Tabella4[[#This Row],[Servizio]])</f>
        <v>APP INDABOX ANDROID - 11.1.4.3.1 Contrasto (minimo) - S009 FAQ</v>
      </c>
      <c r="Z1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(#AAD181)
S009 FAQ
Requisito: WCAG 1.4.3
Disabilità afflitte: Colorblindness;Low Vision
Impatto Utente: 2 - Serious
Descrizione: Contrasto del testo - 
Esempio di violazione individuata sull'oggetto: 
 - https://drive.google.com/file/d/1CuifMrBqNnh-nAtjTb-YUgJVCltiK0Rw/view?usp=drive_link con selettore: 
[93,480][456,533]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82" s="13"/>
      <c r="AB182" s="13"/>
      <c r="AC182" s="13"/>
      <c r="AD182" s="13"/>
      <c r="AE182" s="13" t="e">
        <f>_xlfn.XLOOKUP(Tabella4[[#This Row],[ID Silk]],outTable[ID Silk],outTable[Numero ticket  ],,0,1)</f>
        <v>#N/A</v>
      </c>
      <c r="AF182" s="13"/>
      <c r="AG182" s="13"/>
      <c r="AH182" s="13" t="e">
        <f>Tabella4[[#This Row],[Caricato su Silk]]&amp;Tabella4[[#This Row],[HC_01]]</f>
        <v>#N/A</v>
      </c>
      <c r="AI182" s="13" t="e">
        <f>Tabella4[[#This Row],[HC_ID]]&amp;": "&amp;Tabella4[[#This Row],[Descrizione]]</f>
        <v>#N/A</v>
      </c>
      <c r="AJ182" s="13" t="e">
        <f>Tabella4[[#This Row],[HC_ID]]&amp;": - "&amp;Tabella4[[#This Row],[Detail]]&amp;" con selettore: "&amp;Tabella4[[#This Row],[Rejected Element]]</f>
        <v>#N/A</v>
      </c>
      <c r="AK182" s="13" t="e">
        <f>Tabella4[[#This Row],[HC_ID]]&amp;": "&amp;Tabella4[[#This Row],[Share URL]]</f>
        <v>#N/A</v>
      </c>
      <c r="AL182" s="13" t="e">
        <f>Tabella4[[#This Row],[HC_ID]]&amp;": "&amp;Tabella4[[#This Row],[Soluzione note aggiuntive]]</f>
        <v>#N/A</v>
      </c>
      <c r="AM182" s="13"/>
    </row>
    <row r="183" spans="1:39" ht="15" hidden="1" x14ac:dyDescent="0.3">
      <c r="A183" s="41" t="str">
        <f>Tabella4[[#This Row],[UNI CEI EN 301549]]&amp;Tabella4[[#This Row],[Servizio]]</f>
        <v>11.1.4.3.1S009 FAQ</v>
      </c>
      <c r="B183" s="42" t="str">
        <f>Tabella4[[#This Row],[IssueID]]&amp;Tabella4[[#This Row],[Servizio]]</f>
        <v>S009 FAQ</v>
      </c>
      <c r="C183" s="41" t="s">
        <v>579</v>
      </c>
      <c r="D183" s="41" t="str">
        <f>"(#"&amp;Tabella4[[#This Row],['#ID]]&amp;")"</f>
        <v>(#AAD182)</v>
      </c>
      <c r="E183" s="13" t="s">
        <v>50</v>
      </c>
      <c r="F183" s="13" t="s">
        <v>10</v>
      </c>
      <c r="G183" s="43" t="s">
        <v>195</v>
      </c>
      <c r="H183" s="13" t="s">
        <v>3282</v>
      </c>
      <c r="I183" s="13" t="s">
        <v>63</v>
      </c>
      <c r="J183" s="13" t="s">
        <v>1735</v>
      </c>
      <c r="K183" t="s">
        <v>53</v>
      </c>
      <c r="L183" s="13"/>
      <c r="M183" t="s">
        <v>1208</v>
      </c>
      <c r="N183" s="13" t="s">
        <v>1696</v>
      </c>
      <c r="O183" t="s">
        <v>1593</v>
      </c>
      <c r="P183" s="13" t="s">
        <v>1636</v>
      </c>
      <c r="Q183" s="13" t="s">
        <v>1670</v>
      </c>
      <c r="R183" s="13"/>
      <c r="S183" s="13" t="s">
        <v>1738</v>
      </c>
      <c r="T183" s="13" t="s">
        <v>1740</v>
      </c>
      <c r="U183" s="13">
        <f>COUNTIFS(Tabella4[Rejected Element],Tabella4[[#This Row],[Rejected Element]])</f>
        <v>1</v>
      </c>
      <c r="V183" s="13" t="s">
        <v>1727</v>
      </c>
      <c r="W183" s="13"/>
      <c r="X183" s="13" t="str">
        <f>Tabella4[[#This Row],[User Impact]]</f>
        <v>2 - Serious</v>
      </c>
      <c r="Y183" s="13" t="str">
        <f>_xlfn.CONCAT("APP INDABOX ANDROID - ",Tabella4[[#This Row],[UNI CEI EN 301549]]," ",_xlfn.XLOOKUP(Tabella4[[#This Row],[Criterio]],Tabella5[ID],Tabella5[Criterio di successo],"")," - ",Tabella4[[#This Row],[Servizio]])</f>
        <v>APP INDABOX ANDROID - 11.1.4.3.1 Contrasto (minimo) - S009 FAQ</v>
      </c>
      <c r="Z1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(#AAD182)
S009 FAQ
Requisito: WCAG 1.4.3
Disabilità afflitte: Colorblindness;Low Vision
Impatto Utente: 2 - Serious
Descrizione: Contrasto del testo - 
Esempio di violazione individuata sull'oggetto: 
 - https://drive.google.com/file/d/1CuifMrBqNnh-nAtjTb-YUgJVCltiK0Rw/view?usp=drive_link con selettore: 
[764,423][822,489]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83" s="13"/>
      <c r="AB183" s="13"/>
      <c r="AC183" s="13"/>
      <c r="AD183" s="13"/>
      <c r="AE183" s="13" t="e">
        <f>_xlfn.XLOOKUP(Tabella4[[#This Row],[ID Silk]],outTable[ID Silk],outTable[Numero ticket  ],,0,1)</f>
        <v>#N/A</v>
      </c>
      <c r="AF183" s="13"/>
      <c r="AG183" s="13"/>
      <c r="AH183" s="13" t="e">
        <f>Tabella4[[#This Row],[Caricato su Silk]]&amp;Tabella4[[#This Row],[HC_01]]</f>
        <v>#N/A</v>
      </c>
      <c r="AI183" s="13" t="e">
        <f>Tabella4[[#This Row],[HC_ID]]&amp;": "&amp;Tabella4[[#This Row],[Descrizione]]</f>
        <v>#N/A</v>
      </c>
      <c r="AJ183" s="13" t="e">
        <f>Tabella4[[#This Row],[HC_ID]]&amp;": - "&amp;Tabella4[[#This Row],[Detail]]&amp;" con selettore: "&amp;Tabella4[[#This Row],[Rejected Element]]</f>
        <v>#N/A</v>
      </c>
      <c r="AK183" s="13" t="e">
        <f>Tabella4[[#This Row],[HC_ID]]&amp;": "&amp;Tabella4[[#This Row],[Share URL]]</f>
        <v>#N/A</v>
      </c>
      <c r="AL183" s="13" t="e">
        <f>Tabella4[[#This Row],[HC_ID]]&amp;": "&amp;Tabella4[[#This Row],[Soluzione note aggiuntive]]</f>
        <v>#N/A</v>
      </c>
      <c r="AM183" s="13"/>
    </row>
    <row r="184" spans="1:39" ht="15" hidden="1" x14ac:dyDescent="0.3">
      <c r="A184" s="41" t="str">
        <f>Tabella4[[#This Row],[UNI CEI EN 301549]]&amp;Tabella4[[#This Row],[Servizio]]</f>
        <v>11.1.4.3.1S009 FAQ</v>
      </c>
      <c r="B184" s="42" t="str">
        <f>Tabella4[[#This Row],[IssueID]]&amp;Tabella4[[#This Row],[Servizio]]</f>
        <v>S009 FAQ</v>
      </c>
      <c r="C184" s="41" t="s">
        <v>580</v>
      </c>
      <c r="D184" s="41" t="str">
        <f>"(#"&amp;Tabella4[[#This Row],['#ID]]&amp;")"</f>
        <v>(#AAD183)</v>
      </c>
      <c r="E184" s="13" t="s">
        <v>50</v>
      </c>
      <c r="F184" s="13" t="s">
        <v>10</v>
      </c>
      <c r="G184" s="43" t="s">
        <v>195</v>
      </c>
      <c r="H184" s="13" t="s">
        <v>3282</v>
      </c>
      <c r="I184" s="13" t="s">
        <v>63</v>
      </c>
      <c r="J184" s="13" t="s">
        <v>1735</v>
      </c>
      <c r="K184" t="s">
        <v>53</v>
      </c>
      <c r="L184" s="13"/>
      <c r="M184" t="s">
        <v>1209</v>
      </c>
      <c r="N184" s="13" t="s">
        <v>1696</v>
      </c>
      <c r="O184" t="s">
        <v>1593</v>
      </c>
      <c r="P184" s="13" t="s">
        <v>1636</v>
      </c>
      <c r="Q184" s="13" t="s">
        <v>1670</v>
      </c>
      <c r="R184" s="13"/>
      <c r="S184" s="13" t="s">
        <v>1738</v>
      </c>
      <c r="T184" s="13" t="s">
        <v>1740</v>
      </c>
      <c r="U184" s="13">
        <f>COUNTIFS(Tabella4[Rejected Element],Tabella4[[#This Row],[Rejected Element]])</f>
        <v>1</v>
      </c>
      <c r="V184" s="13" t="s">
        <v>1727</v>
      </c>
      <c r="W184" s="13"/>
      <c r="X184" s="13" t="str">
        <f>Tabella4[[#This Row],[User Impact]]</f>
        <v>2 - Serious</v>
      </c>
      <c r="Y184" s="13" t="str">
        <f>_xlfn.CONCAT("APP INDABOX ANDROID - ",Tabella4[[#This Row],[UNI CEI EN 301549]]," ",_xlfn.XLOOKUP(Tabella4[[#This Row],[Criterio]],Tabella5[ID],Tabella5[Criterio di successo],"")," - ",Tabella4[[#This Row],[Servizio]])</f>
        <v>APP INDABOX ANDROID - 11.1.4.3.1 Contrasto (minimo) - S009 FAQ</v>
      </c>
      <c r="Z1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(#AAD183)
S009 FAQ
Requisito: WCAG 1.4.3
Disabilità afflitte: Colorblindness;Low Vision
Impatto Utente: 2 - Serious
Descrizione: Contrasto del testo - 
Esempio di violazione individuata sull'oggetto: 
 - https://drive.google.com/file/d/1CuifMrBqNnh-nAtjTb-YUgJVCltiK0Rw/view?usp=drive_link con selettore: 
[717,480][869,533]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84" s="13"/>
      <c r="AB184" s="13"/>
      <c r="AC184" s="13"/>
      <c r="AD184" s="13"/>
      <c r="AE184" s="13" t="e">
        <f>_xlfn.XLOOKUP(Tabella4[[#This Row],[ID Silk]],outTable[ID Silk],outTable[Numero ticket  ],,0,1)</f>
        <v>#N/A</v>
      </c>
      <c r="AF184" s="13"/>
      <c r="AG184" s="13"/>
      <c r="AH184" s="13" t="e">
        <f>Tabella4[[#This Row],[Caricato su Silk]]&amp;Tabella4[[#This Row],[HC_01]]</f>
        <v>#N/A</v>
      </c>
      <c r="AI184" s="13" t="e">
        <f>Tabella4[[#This Row],[HC_ID]]&amp;": "&amp;Tabella4[[#This Row],[Descrizione]]</f>
        <v>#N/A</v>
      </c>
      <c r="AJ184" s="13" t="e">
        <f>Tabella4[[#This Row],[HC_ID]]&amp;": - "&amp;Tabella4[[#This Row],[Detail]]&amp;" con selettore: "&amp;Tabella4[[#This Row],[Rejected Element]]</f>
        <v>#N/A</v>
      </c>
      <c r="AK184" s="13" t="e">
        <f>Tabella4[[#This Row],[HC_ID]]&amp;": "&amp;Tabella4[[#This Row],[Share URL]]</f>
        <v>#N/A</v>
      </c>
      <c r="AL184" s="13" t="e">
        <f>Tabella4[[#This Row],[HC_ID]]&amp;": "&amp;Tabella4[[#This Row],[Soluzione note aggiuntive]]</f>
        <v>#N/A</v>
      </c>
      <c r="AM184" s="13"/>
    </row>
    <row r="185" spans="1:39" ht="15" hidden="1" x14ac:dyDescent="0.3">
      <c r="A185" s="41" t="str">
        <f>Tabella4[[#This Row],[UNI CEI EN 301549]]&amp;Tabella4[[#This Row],[Servizio]]</f>
        <v>11.1.4.3.1S009 FAQ</v>
      </c>
      <c r="B185" s="42" t="str">
        <f>Tabella4[[#This Row],[IssueID]]&amp;Tabella4[[#This Row],[Servizio]]</f>
        <v>S009 FAQ</v>
      </c>
      <c r="C185" s="41" t="s">
        <v>581</v>
      </c>
      <c r="D185" s="41" t="str">
        <f>"(#"&amp;Tabella4[[#This Row],['#ID]]&amp;")"</f>
        <v>(#AAD184)</v>
      </c>
      <c r="E185" s="13" t="s">
        <v>50</v>
      </c>
      <c r="F185" s="13" t="s">
        <v>10</v>
      </c>
      <c r="G185" s="43" t="s">
        <v>195</v>
      </c>
      <c r="H185" s="13" t="s">
        <v>3282</v>
      </c>
      <c r="I185" s="13" t="s">
        <v>63</v>
      </c>
      <c r="J185" s="13" t="s">
        <v>1735</v>
      </c>
      <c r="K185" t="s">
        <v>53</v>
      </c>
      <c r="L185" s="13"/>
      <c r="M185" t="s">
        <v>1210</v>
      </c>
      <c r="N185" s="13" t="s">
        <v>1696</v>
      </c>
      <c r="O185" t="s">
        <v>1593</v>
      </c>
      <c r="P185" s="13" t="s">
        <v>1636</v>
      </c>
      <c r="Q185" s="13" t="s">
        <v>1670</v>
      </c>
      <c r="R185" s="13"/>
      <c r="S185" s="13" t="s">
        <v>1738</v>
      </c>
      <c r="T185" s="13" t="s">
        <v>1740</v>
      </c>
      <c r="U185" s="13">
        <f>COUNTIFS(Tabella4[Rejected Element],Tabella4[[#This Row],[Rejected Element]])</f>
        <v>1</v>
      </c>
      <c r="V185" s="13" t="s">
        <v>1727</v>
      </c>
      <c r="W185" s="13"/>
      <c r="X185" s="13" t="str">
        <f>Tabella4[[#This Row],[User Impact]]</f>
        <v>2 - Serious</v>
      </c>
      <c r="Y185" s="13" t="str">
        <f>_xlfn.CONCAT("APP INDABOX ANDROID - ",Tabella4[[#This Row],[UNI CEI EN 301549]]," ",_xlfn.XLOOKUP(Tabella4[[#This Row],[Criterio]],Tabella5[ID],Tabella5[Criterio di successo],"")," - ",Tabella4[[#This Row],[Servizio]])</f>
        <v>APP INDABOX ANDROID - 11.1.4.3.1 Contrasto (minimo) - S009 FAQ</v>
      </c>
      <c r="Z1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(#AAD184)
S009 FAQ
Requisito: WCAG 1.4.3
Disabilità afflitte: Colorblindness;Low Vision
Impatto Utente: 2 - Serious
Descrizione: Contrasto del testo - 
Esempio di violazione individuata sull'oggetto: 
 - https://drive.google.com/file/d/1CuifMrBqNnh-nAtjTb-YUgJVCltiK0Rw/view?usp=drive_link con selettore: 
[679,522][907,571]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85" s="13"/>
      <c r="AB185" s="13"/>
      <c r="AC185" s="13"/>
      <c r="AD185" s="13"/>
      <c r="AE185" s="13" t="e">
        <f>_xlfn.XLOOKUP(Tabella4[[#This Row],[ID Silk]],outTable[ID Silk],outTable[Numero ticket  ],,0,1)</f>
        <v>#N/A</v>
      </c>
      <c r="AF185" s="13"/>
      <c r="AG185" s="13"/>
      <c r="AH185" s="13" t="e">
        <f>Tabella4[[#This Row],[Caricato su Silk]]&amp;Tabella4[[#This Row],[HC_01]]</f>
        <v>#N/A</v>
      </c>
      <c r="AI185" s="13" t="e">
        <f>Tabella4[[#This Row],[HC_ID]]&amp;": "&amp;Tabella4[[#This Row],[Descrizione]]</f>
        <v>#N/A</v>
      </c>
      <c r="AJ185" s="13" t="e">
        <f>Tabella4[[#This Row],[HC_ID]]&amp;": - "&amp;Tabella4[[#This Row],[Detail]]&amp;" con selettore: "&amp;Tabella4[[#This Row],[Rejected Element]]</f>
        <v>#N/A</v>
      </c>
      <c r="AK185" s="13" t="e">
        <f>Tabella4[[#This Row],[HC_ID]]&amp;": "&amp;Tabella4[[#This Row],[Share URL]]</f>
        <v>#N/A</v>
      </c>
      <c r="AL185" s="13" t="e">
        <f>Tabella4[[#This Row],[HC_ID]]&amp;": "&amp;Tabella4[[#This Row],[Soluzione note aggiuntive]]</f>
        <v>#N/A</v>
      </c>
      <c r="AM185" s="13"/>
    </row>
    <row r="186" spans="1:39" ht="15" hidden="1" x14ac:dyDescent="0.3">
      <c r="A186" s="41" t="str">
        <f>Tabella4[[#This Row],[UNI CEI EN 301549]]&amp;Tabella4[[#This Row],[Servizio]]</f>
        <v>11.1.4.3.1S009 FAQ</v>
      </c>
      <c r="B186" s="42" t="str">
        <f>Tabella4[[#This Row],[IssueID]]&amp;Tabella4[[#This Row],[Servizio]]</f>
        <v>S009 FAQ</v>
      </c>
      <c r="C186" s="41" t="s">
        <v>582</v>
      </c>
      <c r="D186" s="41" t="str">
        <f>"(#"&amp;Tabella4[[#This Row],['#ID]]&amp;")"</f>
        <v>(#AAD185)</v>
      </c>
      <c r="E186" s="13" t="s">
        <v>50</v>
      </c>
      <c r="F186" s="13" t="s">
        <v>10</v>
      </c>
      <c r="G186" s="43" t="s">
        <v>195</v>
      </c>
      <c r="H186" s="13" t="s">
        <v>3282</v>
      </c>
      <c r="I186" s="13" t="s">
        <v>63</v>
      </c>
      <c r="J186" s="13" t="s">
        <v>1735</v>
      </c>
      <c r="K186" t="s">
        <v>53</v>
      </c>
      <c r="L186" s="13"/>
      <c r="M186" t="s">
        <v>1211</v>
      </c>
      <c r="N186" s="13" t="s">
        <v>1696</v>
      </c>
      <c r="O186" t="s">
        <v>1593</v>
      </c>
      <c r="P186" s="13" t="s">
        <v>1636</v>
      </c>
      <c r="Q186" s="13" t="s">
        <v>1670</v>
      </c>
      <c r="R186" s="13"/>
      <c r="S186" s="13" t="s">
        <v>1738</v>
      </c>
      <c r="T186" s="13" t="s">
        <v>1740</v>
      </c>
      <c r="U186" s="13">
        <f>COUNTIFS(Tabella4[Rejected Element],Tabella4[[#This Row],[Rejected Element]])</f>
        <v>1</v>
      </c>
      <c r="V186" s="13" t="s">
        <v>1727</v>
      </c>
      <c r="W186" s="13"/>
      <c r="X186" s="13" t="str">
        <f>Tabella4[[#This Row],[User Impact]]</f>
        <v>2 - Serious</v>
      </c>
      <c r="Y186" s="13" t="str">
        <f>_xlfn.CONCAT("APP INDABOX ANDROID - ",Tabella4[[#This Row],[UNI CEI EN 301549]]," ",_xlfn.XLOOKUP(Tabella4[[#This Row],[Criterio]],Tabella5[ID],Tabella5[Criterio di successo],"")," - ",Tabella4[[#This Row],[Servizio]])</f>
        <v>APP INDABOX ANDROID - 11.1.4.3.1 Contrasto (minimo) - S009 FAQ</v>
      </c>
      <c r="Z1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(#AAD185)
S009 FAQ
Requisito: WCAG 1.4.3
Disabilità afflitte: Colorblindness;Low Vision
Impatto Utente: 2 - Serious
Descrizione: Contrasto del testo - 
Esempio di violazione individuata sull'oggetto: 
 - https://drive.google.com/file/d/1CuifMrBqNnh-nAtjTb-YUgJVCltiK0Rw/view?usp=drive_link con selettore: 
[242,629][308,695]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86" s="13"/>
      <c r="AB186" s="13"/>
      <c r="AC186" s="13"/>
      <c r="AD186" s="13"/>
      <c r="AE186" s="13" t="e">
        <f>_xlfn.XLOOKUP(Tabella4[[#This Row],[ID Silk]],outTable[ID Silk],outTable[Numero ticket  ],,0,1)</f>
        <v>#N/A</v>
      </c>
      <c r="AF186" s="13"/>
      <c r="AG186" s="13"/>
      <c r="AH186" s="13" t="e">
        <f>Tabella4[[#This Row],[Caricato su Silk]]&amp;Tabella4[[#This Row],[HC_01]]</f>
        <v>#N/A</v>
      </c>
      <c r="AI186" s="13" t="e">
        <f>Tabella4[[#This Row],[HC_ID]]&amp;": "&amp;Tabella4[[#This Row],[Descrizione]]</f>
        <v>#N/A</v>
      </c>
      <c r="AJ186" s="13" t="e">
        <f>Tabella4[[#This Row],[HC_ID]]&amp;": - "&amp;Tabella4[[#This Row],[Detail]]&amp;" con selettore: "&amp;Tabella4[[#This Row],[Rejected Element]]</f>
        <v>#N/A</v>
      </c>
      <c r="AK186" s="13" t="e">
        <f>Tabella4[[#This Row],[HC_ID]]&amp;": "&amp;Tabella4[[#This Row],[Share URL]]</f>
        <v>#N/A</v>
      </c>
      <c r="AL186" s="13" t="e">
        <f>Tabella4[[#This Row],[HC_ID]]&amp;": "&amp;Tabella4[[#This Row],[Soluzione note aggiuntive]]</f>
        <v>#N/A</v>
      </c>
      <c r="AM186" s="13"/>
    </row>
    <row r="187" spans="1:39" ht="15" hidden="1" x14ac:dyDescent="0.3">
      <c r="A187" s="41" t="str">
        <f>Tabella4[[#This Row],[UNI CEI EN 301549]]&amp;Tabella4[[#This Row],[Servizio]]</f>
        <v>11.1.4.3.1S009 FAQ</v>
      </c>
      <c r="B187" s="42" t="str">
        <f>Tabella4[[#This Row],[IssueID]]&amp;Tabella4[[#This Row],[Servizio]]</f>
        <v>S009 FAQ</v>
      </c>
      <c r="C187" s="41" t="s">
        <v>583</v>
      </c>
      <c r="D187" s="41" t="str">
        <f>"(#"&amp;Tabella4[[#This Row],['#ID]]&amp;")"</f>
        <v>(#AAD186)</v>
      </c>
      <c r="E187" s="13" t="s">
        <v>50</v>
      </c>
      <c r="F187" s="13" t="s">
        <v>10</v>
      </c>
      <c r="G187" s="43" t="s">
        <v>195</v>
      </c>
      <c r="H187" s="13" t="s">
        <v>3282</v>
      </c>
      <c r="I187" s="13" t="s">
        <v>63</v>
      </c>
      <c r="J187" s="13" t="s">
        <v>1735</v>
      </c>
      <c r="K187" t="s">
        <v>53</v>
      </c>
      <c r="L187" s="13"/>
      <c r="M187" t="s">
        <v>1212</v>
      </c>
      <c r="N187" s="13" t="s">
        <v>1696</v>
      </c>
      <c r="O187" t="s">
        <v>1593</v>
      </c>
      <c r="P187" s="13" t="s">
        <v>1636</v>
      </c>
      <c r="Q187" s="13" t="s">
        <v>1670</v>
      </c>
      <c r="R187" s="13"/>
      <c r="S187" s="13" t="s">
        <v>1738</v>
      </c>
      <c r="T187" s="13" t="s">
        <v>1740</v>
      </c>
      <c r="U187" s="13">
        <f>COUNTIFS(Tabella4[Rejected Element],Tabella4[[#This Row],[Rejected Element]])</f>
        <v>1</v>
      </c>
      <c r="V187" s="13" t="s">
        <v>1727</v>
      </c>
      <c r="W187" s="13"/>
      <c r="X187" s="13" t="str">
        <f>Tabella4[[#This Row],[User Impact]]</f>
        <v>2 - Serious</v>
      </c>
      <c r="Y187" s="13" t="str">
        <f>_xlfn.CONCAT("APP INDABOX ANDROID - ",Tabella4[[#This Row],[UNI CEI EN 301549]]," ",_xlfn.XLOOKUP(Tabella4[[#This Row],[Criterio]],Tabella5[ID],Tabella5[Criterio di successo],"")," - ",Tabella4[[#This Row],[Servizio]])</f>
        <v>APP INDABOX ANDROID - 11.1.4.3.1 Contrasto (minimo) - S009 FAQ</v>
      </c>
      <c r="Z1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(#AAD186)
S009 FAQ
Requisito: WCAG 1.4.3
Disabilità afflitte: Colorblindness;Low Vision
Impatto Utente: 2 - Serious
Descrizione: Contrasto del testo - 
Esempio di violazione individuata sull'oggetto: 
 - https://drive.google.com/file/d/1CuifMrBqNnh-nAtjTb-YUgJVCltiK0Rw/view?usp=drive_link con selettore: 
[200,687][349,739]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87" s="13"/>
      <c r="AB187" s="13"/>
      <c r="AC187" s="13"/>
      <c r="AD187" s="13"/>
      <c r="AE187" s="13" t="e">
        <f>_xlfn.XLOOKUP(Tabella4[[#This Row],[ID Silk]],outTable[ID Silk],outTable[Numero ticket  ],,0,1)</f>
        <v>#N/A</v>
      </c>
      <c r="AF187" s="13"/>
      <c r="AG187" s="13"/>
      <c r="AH187" s="13" t="e">
        <f>Tabella4[[#This Row],[Caricato su Silk]]&amp;Tabella4[[#This Row],[HC_01]]</f>
        <v>#N/A</v>
      </c>
      <c r="AI187" s="13" t="e">
        <f>Tabella4[[#This Row],[HC_ID]]&amp;": "&amp;Tabella4[[#This Row],[Descrizione]]</f>
        <v>#N/A</v>
      </c>
      <c r="AJ187" s="13" t="e">
        <f>Tabella4[[#This Row],[HC_ID]]&amp;": - "&amp;Tabella4[[#This Row],[Detail]]&amp;" con selettore: "&amp;Tabella4[[#This Row],[Rejected Element]]</f>
        <v>#N/A</v>
      </c>
      <c r="AK187" s="13" t="e">
        <f>Tabella4[[#This Row],[HC_ID]]&amp;": "&amp;Tabella4[[#This Row],[Share URL]]</f>
        <v>#N/A</v>
      </c>
      <c r="AL187" s="13" t="e">
        <f>Tabella4[[#This Row],[HC_ID]]&amp;": "&amp;Tabella4[[#This Row],[Soluzione note aggiuntive]]</f>
        <v>#N/A</v>
      </c>
      <c r="AM187" s="13"/>
    </row>
    <row r="188" spans="1:39" ht="15" hidden="1" x14ac:dyDescent="0.3">
      <c r="A188" s="41" t="str">
        <f>Tabella4[[#This Row],[UNI CEI EN 301549]]&amp;Tabella4[[#This Row],[Servizio]]</f>
        <v>11.1.4.3.1S009 FAQ</v>
      </c>
      <c r="B188" s="42" t="str">
        <f>Tabella4[[#This Row],[IssueID]]&amp;Tabella4[[#This Row],[Servizio]]</f>
        <v>S009 FAQ</v>
      </c>
      <c r="C188" s="41" t="s">
        <v>584</v>
      </c>
      <c r="D188" s="41" t="str">
        <f>"(#"&amp;Tabella4[[#This Row],['#ID]]&amp;")"</f>
        <v>(#AAD187)</v>
      </c>
      <c r="E188" s="13" t="s">
        <v>50</v>
      </c>
      <c r="F188" s="13" t="s">
        <v>10</v>
      </c>
      <c r="G188" s="43" t="s">
        <v>195</v>
      </c>
      <c r="H188" s="13" t="s">
        <v>3282</v>
      </c>
      <c r="I188" s="13" t="s">
        <v>63</v>
      </c>
      <c r="J188" s="13" t="s">
        <v>1735</v>
      </c>
      <c r="K188" t="s">
        <v>53</v>
      </c>
      <c r="L188" s="13"/>
      <c r="M188" t="s">
        <v>1213</v>
      </c>
      <c r="N188" s="13" t="s">
        <v>1696</v>
      </c>
      <c r="O188" t="s">
        <v>1593</v>
      </c>
      <c r="P188" s="13" t="s">
        <v>1636</v>
      </c>
      <c r="Q188" s="13" t="s">
        <v>1670</v>
      </c>
      <c r="R188" s="13"/>
      <c r="S188" s="13" t="s">
        <v>1738</v>
      </c>
      <c r="T188" s="13" t="s">
        <v>1740</v>
      </c>
      <c r="U188" s="13">
        <f>COUNTIFS(Tabella4[Rejected Element],Tabella4[[#This Row],[Rejected Element]])</f>
        <v>1</v>
      </c>
      <c r="V188" s="13" t="s">
        <v>1727</v>
      </c>
      <c r="W188" s="13"/>
      <c r="X188" s="13" t="str">
        <f>Tabella4[[#This Row],[User Impact]]</f>
        <v>2 - Serious</v>
      </c>
      <c r="Y188" s="13" t="str">
        <f>_xlfn.CONCAT("APP INDABOX ANDROID - ",Tabella4[[#This Row],[UNI CEI EN 301549]]," ",_xlfn.XLOOKUP(Tabella4[[#This Row],[Criterio]],Tabella5[ID],Tabella5[Criterio di successo],"")," - ",Tabella4[[#This Row],[Servizio]])</f>
        <v>APP INDABOX ANDROID - 11.1.4.3.1 Contrasto (minimo) - S009 FAQ</v>
      </c>
      <c r="Z1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(#AAD187)
S009 FAQ
Requisito: WCAG 1.4.3
Disabilità afflitte: Colorblindness;Low Vision
Impatto Utente: 2 - Serious
Descrizione: Contrasto del testo - 
Esempio di violazione individuata sull'oggetto: 
 - https://drive.google.com/file/d/1CuifMrBqNnh-nAtjTb-YUgJVCltiK0Rw/view?usp=drive_link con selettore: 
[181,725][368,777]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88" s="13"/>
      <c r="AB188" s="13"/>
      <c r="AC188" s="13"/>
      <c r="AD188" s="13"/>
      <c r="AE188" s="13" t="e">
        <f>_xlfn.XLOOKUP(Tabella4[[#This Row],[ID Silk]],outTable[ID Silk],outTable[Numero ticket  ],,0,1)</f>
        <v>#N/A</v>
      </c>
      <c r="AF188" s="13"/>
      <c r="AG188" s="13"/>
      <c r="AH188" s="13" t="e">
        <f>Tabella4[[#This Row],[Caricato su Silk]]&amp;Tabella4[[#This Row],[HC_01]]</f>
        <v>#N/A</v>
      </c>
      <c r="AI188" s="13" t="e">
        <f>Tabella4[[#This Row],[HC_ID]]&amp;": "&amp;Tabella4[[#This Row],[Descrizione]]</f>
        <v>#N/A</v>
      </c>
      <c r="AJ188" s="13" t="e">
        <f>Tabella4[[#This Row],[HC_ID]]&amp;": - "&amp;Tabella4[[#This Row],[Detail]]&amp;" con selettore: "&amp;Tabella4[[#This Row],[Rejected Element]]</f>
        <v>#N/A</v>
      </c>
      <c r="AK188" s="13" t="e">
        <f>Tabella4[[#This Row],[HC_ID]]&amp;": "&amp;Tabella4[[#This Row],[Share URL]]</f>
        <v>#N/A</v>
      </c>
      <c r="AL188" s="13" t="e">
        <f>Tabella4[[#This Row],[HC_ID]]&amp;": "&amp;Tabella4[[#This Row],[Soluzione note aggiuntive]]</f>
        <v>#N/A</v>
      </c>
      <c r="AM188" s="13"/>
    </row>
    <row r="189" spans="1:39" ht="15" hidden="1" x14ac:dyDescent="0.3">
      <c r="A189" s="41" t="str">
        <f>Tabella4[[#This Row],[UNI CEI EN 301549]]&amp;Tabella4[[#This Row],[Servizio]]</f>
        <v>11.1.4.3.1S009 FAQ</v>
      </c>
      <c r="B189" s="42" t="str">
        <f>Tabella4[[#This Row],[IssueID]]&amp;Tabella4[[#This Row],[Servizio]]</f>
        <v>S009 FAQ</v>
      </c>
      <c r="C189" s="41" t="s">
        <v>585</v>
      </c>
      <c r="D189" s="41" t="str">
        <f>"(#"&amp;Tabella4[[#This Row],['#ID]]&amp;")"</f>
        <v>(#AAD188)</v>
      </c>
      <c r="E189" s="13" t="s">
        <v>50</v>
      </c>
      <c r="F189" s="13" t="s">
        <v>10</v>
      </c>
      <c r="G189" s="43" t="s">
        <v>195</v>
      </c>
      <c r="H189" s="13" t="s">
        <v>3282</v>
      </c>
      <c r="I189" s="13" t="s">
        <v>63</v>
      </c>
      <c r="J189" s="13" t="s">
        <v>1735</v>
      </c>
      <c r="K189" t="s">
        <v>53</v>
      </c>
      <c r="L189" s="13"/>
      <c r="M189" t="s">
        <v>1214</v>
      </c>
      <c r="N189" s="13" t="s">
        <v>1696</v>
      </c>
      <c r="O189" t="s">
        <v>1593</v>
      </c>
      <c r="P189" s="13" t="s">
        <v>1636</v>
      </c>
      <c r="Q189" s="13" t="s">
        <v>1670</v>
      </c>
      <c r="R189" s="13"/>
      <c r="S189" s="13" t="s">
        <v>1738</v>
      </c>
      <c r="T189" s="13" t="s">
        <v>1740</v>
      </c>
      <c r="U189" s="13">
        <f>COUNTIFS(Tabella4[Rejected Element],Tabella4[[#This Row],[Rejected Element]])</f>
        <v>1</v>
      </c>
      <c r="V189" s="13" t="s">
        <v>1727</v>
      </c>
      <c r="W189" s="13"/>
      <c r="X189" s="13" t="str">
        <f>Tabella4[[#This Row],[User Impact]]</f>
        <v>2 - Serious</v>
      </c>
      <c r="Y189" s="13" t="str">
        <f>_xlfn.CONCAT("APP INDABOX ANDROID - ",Tabella4[[#This Row],[UNI CEI EN 301549]]," ",_xlfn.XLOOKUP(Tabella4[[#This Row],[Criterio]],Tabella5[ID],Tabella5[Criterio di successo],"")," - ",Tabella4[[#This Row],[Servizio]])</f>
        <v>APP INDABOX ANDROID - 11.1.4.3.1 Contrasto (minimo) - S009 FAQ</v>
      </c>
      <c r="Z1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(#AAD188)
S009 FAQ
Requisito: WCAG 1.4.3
Disabilità afflitte: Colorblindness;Low Vision
Impatto Utente: 2 - Serious
Descrizione: Contrasto del testo - 
Esempio di violazione individuata sull'oggetto: 
 - https://drive.google.com/file/d/1CuifMrBqNnh-nAtjTb-YUgJVCltiK0Rw/view?usp=drive_link con selettore: 
[764,629][822,695]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89" s="13"/>
      <c r="AB189" s="13"/>
      <c r="AC189" s="13"/>
      <c r="AD189" s="13"/>
      <c r="AE189" s="13" t="e">
        <f>_xlfn.XLOOKUP(Tabella4[[#This Row],[ID Silk]],outTable[ID Silk],outTable[Numero ticket  ],,0,1)</f>
        <v>#N/A</v>
      </c>
      <c r="AF189" s="13"/>
      <c r="AG189" s="13"/>
      <c r="AH189" s="13" t="e">
        <f>Tabella4[[#This Row],[Caricato su Silk]]&amp;Tabella4[[#This Row],[HC_01]]</f>
        <v>#N/A</v>
      </c>
      <c r="AI189" s="13" t="e">
        <f>Tabella4[[#This Row],[HC_ID]]&amp;": "&amp;Tabella4[[#This Row],[Descrizione]]</f>
        <v>#N/A</v>
      </c>
      <c r="AJ189" s="13" t="e">
        <f>Tabella4[[#This Row],[HC_ID]]&amp;": - "&amp;Tabella4[[#This Row],[Detail]]&amp;" con selettore: "&amp;Tabella4[[#This Row],[Rejected Element]]</f>
        <v>#N/A</v>
      </c>
      <c r="AK189" s="13" t="e">
        <f>Tabella4[[#This Row],[HC_ID]]&amp;": "&amp;Tabella4[[#This Row],[Share URL]]</f>
        <v>#N/A</v>
      </c>
      <c r="AL189" s="13" t="e">
        <f>Tabella4[[#This Row],[HC_ID]]&amp;": "&amp;Tabella4[[#This Row],[Soluzione note aggiuntive]]</f>
        <v>#N/A</v>
      </c>
      <c r="AM189" s="13"/>
    </row>
    <row r="190" spans="1:39" ht="15" hidden="1" x14ac:dyDescent="0.3">
      <c r="A190" s="41" t="str">
        <f>Tabella4[[#This Row],[UNI CEI EN 301549]]&amp;Tabella4[[#This Row],[Servizio]]</f>
        <v>11.1.4.3.1S009 FAQ</v>
      </c>
      <c r="B190" s="42" t="str">
        <f>Tabella4[[#This Row],[IssueID]]&amp;Tabella4[[#This Row],[Servizio]]</f>
        <v>S009 FAQ</v>
      </c>
      <c r="C190" s="41" t="s">
        <v>586</v>
      </c>
      <c r="D190" s="41" t="str">
        <f>"(#"&amp;Tabella4[[#This Row],['#ID]]&amp;")"</f>
        <v>(#AAD189)</v>
      </c>
      <c r="E190" s="13" t="s">
        <v>50</v>
      </c>
      <c r="F190" s="13" t="s">
        <v>10</v>
      </c>
      <c r="G190" s="43" t="s">
        <v>195</v>
      </c>
      <c r="H190" s="13" t="s">
        <v>3282</v>
      </c>
      <c r="I190" s="13" t="s">
        <v>63</v>
      </c>
      <c r="J190" s="13" t="s">
        <v>1735</v>
      </c>
      <c r="K190" t="s">
        <v>53</v>
      </c>
      <c r="L190" s="13"/>
      <c r="M190" t="s">
        <v>1215</v>
      </c>
      <c r="N190" s="13" t="s">
        <v>1696</v>
      </c>
      <c r="O190" t="s">
        <v>1593</v>
      </c>
      <c r="P190" s="13" t="s">
        <v>1636</v>
      </c>
      <c r="Q190" s="13" t="s">
        <v>1670</v>
      </c>
      <c r="R190" s="13"/>
      <c r="S190" s="13" t="s">
        <v>1738</v>
      </c>
      <c r="T190" s="13" t="s">
        <v>1740</v>
      </c>
      <c r="U190" s="13">
        <f>COUNTIFS(Tabella4[Rejected Element],Tabella4[[#This Row],[Rejected Element]])</f>
        <v>1</v>
      </c>
      <c r="V190" s="13" t="s">
        <v>1727</v>
      </c>
      <c r="W190" s="13"/>
      <c r="X190" s="13" t="str">
        <f>Tabella4[[#This Row],[User Impact]]</f>
        <v>2 - Serious</v>
      </c>
      <c r="Y190" s="13" t="str">
        <f>_xlfn.CONCAT("APP INDABOX ANDROID - ",Tabella4[[#This Row],[UNI CEI EN 301549]]," ",_xlfn.XLOOKUP(Tabella4[[#This Row],[Criterio]],Tabella5[ID],Tabella5[Criterio di successo],"")," - ",Tabella4[[#This Row],[Servizio]])</f>
        <v>APP INDABOX ANDROID - 11.1.4.3.1 Contrasto (minimo) - S009 FAQ</v>
      </c>
      <c r="Z1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(#AAD189)
S009 FAQ
Requisito: WCAG 1.4.3
Disabilità afflitte: Colorblindness;Low Vision
Impatto Utente: 2 - Serious
Descrizione: Contrasto del testo - 
Esempio di violazione individuata sull'oggetto: 
 - https://drive.google.com/file/d/1CuifMrBqNnh-nAtjTb-YUgJVCltiK0Rw/view?usp=drive_link con selettore: 
[591,687][995,739]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90" s="13"/>
      <c r="AB190" s="13"/>
      <c r="AC190" s="13"/>
      <c r="AD190" s="13"/>
      <c r="AE190" s="13" t="e">
        <f>_xlfn.XLOOKUP(Tabella4[[#This Row],[ID Silk]],outTable[ID Silk],outTable[Numero ticket  ],,0,1)</f>
        <v>#N/A</v>
      </c>
      <c r="AF190" s="13"/>
      <c r="AG190" s="13"/>
      <c r="AH190" s="13" t="e">
        <f>Tabella4[[#This Row],[Caricato su Silk]]&amp;Tabella4[[#This Row],[HC_01]]</f>
        <v>#N/A</v>
      </c>
      <c r="AI190" s="13" t="e">
        <f>Tabella4[[#This Row],[HC_ID]]&amp;": "&amp;Tabella4[[#This Row],[Descrizione]]</f>
        <v>#N/A</v>
      </c>
      <c r="AJ190" s="13" t="e">
        <f>Tabella4[[#This Row],[HC_ID]]&amp;": - "&amp;Tabella4[[#This Row],[Detail]]&amp;" con selettore: "&amp;Tabella4[[#This Row],[Rejected Element]]</f>
        <v>#N/A</v>
      </c>
      <c r="AK190" s="13" t="e">
        <f>Tabella4[[#This Row],[HC_ID]]&amp;": "&amp;Tabella4[[#This Row],[Share URL]]</f>
        <v>#N/A</v>
      </c>
      <c r="AL190" s="13" t="e">
        <f>Tabella4[[#This Row],[HC_ID]]&amp;": "&amp;Tabella4[[#This Row],[Soluzione note aggiuntive]]</f>
        <v>#N/A</v>
      </c>
      <c r="AM190" s="13"/>
    </row>
    <row r="191" spans="1:39" ht="15" hidden="1" x14ac:dyDescent="0.3">
      <c r="A191" s="41" t="str">
        <f>Tabella4[[#This Row],[UNI CEI EN 301549]]&amp;Tabella4[[#This Row],[Servizio]]</f>
        <v>11.1.4.3.1S009 FAQ</v>
      </c>
      <c r="B191" s="42" t="str">
        <f>Tabella4[[#This Row],[IssueID]]&amp;Tabella4[[#This Row],[Servizio]]</f>
        <v>S009 FAQ</v>
      </c>
      <c r="C191" s="41" t="s">
        <v>587</v>
      </c>
      <c r="D191" s="41" t="str">
        <f>"(#"&amp;Tabella4[[#This Row],['#ID]]&amp;")"</f>
        <v>(#AAD190)</v>
      </c>
      <c r="E191" s="13" t="s">
        <v>50</v>
      </c>
      <c r="F191" s="13" t="s">
        <v>10</v>
      </c>
      <c r="G191" s="43" t="s">
        <v>195</v>
      </c>
      <c r="H191" s="13" t="s">
        <v>3282</v>
      </c>
      <c r="I191" s="13" t="s">
        <v>63</v>
      </c>
      <c r="J191" s="13" t="s">
        <v>1735</v>
      </c>
      <c r="K191" t="s">
        <v>53</v>
      </c>
      <c r="L191" s="13"/>
      <c r="M191" t="s">
        <v>1216</v>
      </c>
      <c r="N191" s="13" t="s">
        <v>1696</v>
      </c>
      <c r="O191" t="s">
        <v>1593</v>
      </c>
      <c r="P191" s="13" t="s">
        <v>1636</v>
      </c>
      <c r="Q191" s="13" t="s">
        <v>1670</v>
      </c>
      <c r="R191" s="13"/>
      <c r="S191" s="13" t="s">
        <v>1738</v>
      </c>
      <c r="T191" s="13" t="s">
        <v>1740</v>
      </c>
      <c r="U191" s="13">
        <f>COUNTIFS(Tabella4[Rejected Element],Tabella4[[#This Row],[Rejected Element]])</f>
        <v>1</v>
      </c>
      <c r="V191" s="13" t="s">
        <v>1727</v>
      </c>
      <c r="W191" s="13"/>
      <c r="X191" s="13" t="str">
        <f>Tabella4[[#This Row],[User Impact]]</f>
        <v>2 - Serious</v>
      </c>
      <c r="Y191" s="13" t="str">
        <f>_xlfn.CONCAT("APP INDABOX ANDROID - ",Tabella4[[#This Row],[UNI CEI EN 301549]]," ",_xlfn.XLOOKUP(Tabella4[[#This Row],[Criterio]],Tabella5[ID],Tabella5[Criterio di successo],"")," - ",Tabella4[[#This Row],[Servizio]])</f>
        <v>APP INDABOX ANDROID - 11.1.4.3.1 Contrasto (minimo) - S009 FAQ</v>
      </c>
      <c r="Z1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(#AAD190)
S009 FAQ
Requisito: WCAG 1.4.3
Disabilità afflitte: Colorblindness;Low Vision
Impatto Utente: 2 - Serious
Descrizione: Contrasto del testo - 
Esempio di violazione individuata sull'oggetto: 
 - https://drive.google.com/file/d/1CuifMrBqNnh-nAtjTb-YUgJVCltiK0Rw/view?usp=drive_link con selettore: 
[239,835][313,901]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91" s="13"/>
      <c r="AB191" s="13"/>
      <c r="AC191" s="13"/>
      <c r="AD191" s="13"/>
      <c r="AE191" s="13" t="e">
        <f>_xlfn.XLOOKUP(Tabella4[[#This Row],[ID Silk]],outTable[ID Silk],outTable[Numero ticket  ],,0,1)</f>
        <v>#N/A</v>
      </c>
      <c r="AF191" s="13"/>
      <c r="AG191" s="13"/>
      <c r="AH191" s="13" t="e">
        <f>Tabella4[[#This Row],[Caricato su Silk]]&amp;Tabella4[[#This Row],[HC_01]]</f>
        <v>#N/A</v>
      </c>
      <c r="AI191" s="13" t="e">
        <f>Tabella4[[#This Row],[HC_ID]]&amp;": "&amp;Tabella4[[#This Row],[Descrizione]]</f>
        <v>#N/A</v>
      </c>
      <c r="AJ191" s="13" t="e">
        <f>Tabella4[[#This Row],[HC_ID]]&amp;": - "&amp;Tabella4[[#This Row],[Detail]]&amp;" con selettore: "&amp;Tabella4[[#This Row],[Rejected Element]]</f>
        <v>#N/A</v>
      </c>
      <c r="AK191" s="13" t="e">
        <f>Tabella4[[#This Row],[HC_ID]]&amp;": "&amp;Tabella4[[#This Row],[Share URL]]</f>
        <v>#N/A</v>
      </c>
      <c r="AL191" s="13" t="e">
        <f>Tabella4[[#This Row],[HC_ID]]&amp;": "&amp;Tabella4[[#This Row],[Soluzione note aggiuntive]]</f>
        <v>#N/A</v>
      </c>
      <c r="AM191" s="13"/>
    </row>
    <row r="192" spans="1:39" ht="15" hidden="1" x14ac:dyDescent="0.3">
      <c r="A192" s="41" t="str">
        <f>Tabella4[[#This Row],[UNI CEI EN 301549]]&amp;Tabella4[[#This Row],[Servizio]]</f>
        <v>11.1.4.3.1S009 FAQ</v>
      </c>
      <c r="B192" s="42" t="str">
        <f>Tabella4[[#This Row],[IssueID]]&amp;Tabella4[[#This Row],[Servizio]]</f>
        <v>S009 FAQ</v>
      </c>
      <c r="C192" s="41" t="s">
        <v>588</v>
      </c>
      <c r="D192" s="41" t="str">
        <f>"(#"&amp;Tabella4[[#This Row],['#ID]]&amp;")"</f>
        <v>(#AAD191)</v>
      </c>
      <c r="E192" s="13" t="s">
        <v>50</v>
      </c>
      <c r="F192" s="13" t="s">
        <v>10</v>
      </c>
      <c r="G192" s="43" t="s">
        <v>195</v>
      </c>
      <c r="H192" s="13" t="s">
        <v>3282</v>
      </c>
      <c r="I192" s="13" t="s">
        <v>63</v>
      </c>
      <c r="J192" s="13" t="s">
        <v>1735</v>
      </c>
      <c r="K192" t="s">
        <v>53</v>
      </c>
      <c r="L192" s="13"/>
      <c r="M192" t="s">
        <v>1217</v>
      </c>
      <c r="N192" s="13" t="s">
        <v>1696</v>
      </c>
      <c r="O192" t="s">
        <v>1593</v>
      </c>
      <c r="P192" s="13" t="s">
        <v>1636</v>
      </c>
      <c r="Q192" s="13" t="s">
        <v>1670</v>
      </c>
      <c r="R192" s="13"/>
      <c r="S192" s="13" t="s">
        <v>1738</v>
      </c>
      <c r="T192" s="13" t="s">
        <v>1740</v>
      </c>
      <c r="U192" s="13">
        <f>COUNTIFS(Tabella4[Rejected Element],Tabella4[[#This Row],[Rejected Element]])</f>
        <v>1</v>
      </c>
      <c r="V192" s="13" t="s">
        <v>1727</v>
      </c>
      <c r="W192" s="13"/>
      <c r="X192" s="13" t="str">
        <f>Tabella4[[#This Row],[User Impact]]</f>
        <v>2 - Serious</v>
      </c>
      <c r="Y192" s="13" t="str">
        <f>_xlfn.CONCAT("APP INDABOX ANDROID - ",Tabella4[[#This Row],[UNI CEI EN 301549]]," ",_xlfn.XLOOKUP(Tabella4[[#This Row],[Criterio]],Tabella5[ID],Tabella5[Criterio di successo],"")," - ",Tabella4[[#This Row],[Servizio]])</f>
        <v>APP INDABOX ANDROID - 11.1.4.3.1 Contrasto (minimo) - S009 FAQ</v>
      </c>
      <c r="Z1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(#AAD191)
S009 FAQ
Requisito: WCAG 1.4.3
Disabilità afflitte: Colorblindness;Low Vision
Impatto Utente: 2 - Serious
Descrizione: Contrasto del testo - 
Esempio di violazione individuata sull'oggetto: 
 - https://drive.google.com/file/d/1CuifMrBqNnh-nAtjTb-YUgJVCltiK0Rw/view?usp=drive_link con selettore: 
[66,893][484,945]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92" s="13"/>
      <c r="AB192" s="13"/>
      <c r="AC192" s="13"/>
      <c r="AD192" s="13"/>
      <c r="AE192" s="13" t="e">
        <f>_xlfn.XLOOKUP(Tabella4[[#This Row],[ID Silk]],outTable[ID Silk],outTable[Numero ticket  ],,0,1)</f>
        <v>#N/A</v>
      </c>
      <c r="AF192" s="13"/>
      <c r="AG192" s="13"/>
      <c r="AH192" s="13" t="e">
        <f>Tabella4[[#This Row],[Caricato su Silk]]&amp;Tabella4[[#This Row],[HC_01]]</f>
        <v>#N/A</v>
      </c>
      <c r="AI192" s="13" t="e">
        <f>Tabella4[[#This Row],[HC_ID]]&amp;": "&amp;Tabella4[[#This Row],[Descrizione]]</f>
        <v>#N/A</v>
      </c>
      <c r="AJ192" s="13" t="e">
        <f>Tabella4[[#This Row],[HC_ID]]&amp;": - "&amp;Tabella4[[#This Row],[Detail]]&amp;" con selettore: "&amp;Tabella4[[#This Row],[Rejected Element]]</f>
        <v>#N/A</v>
      </c>
      <c r="AK192" s="13" t="e">
        <f>Tabella4[[#This Row],[HC_ID]]&amp;": "&amp;Tabella4[[#This Row],[Share URL]]</f>
        <v>#N/A</v>
      </c>
      <c r="AL192" s="13" t="e">
        <f>Tabella4[[#This Row],[HC_ID]]&amp;": "&amp;Tabella4[[#This Row],[Soluzione note aggiuntive]]</f>
        <v>#N/A</v>
      </c>
      <c r="AM192" s="13"/>
    </row>
    <row r="193" spans="1:39" ht="15" hidden="1" x14ac:dyDescent="0.3">
      <c r="A193" s="41" t="str">
        <f>Tabella4[[#This Row],[UNI CEI EN 301549]]&amp;Tabella4[[#This Row],[Servizio]]</f>
        <v>11.1.4.3.1S009 FAQ</v>
      </c>
      <c r="B193" s="42" t="str">
        <f>Tabella4[[#This Row],[IssueID]]&amp;Tabella4[[#This Row],[Servizio]]</f>
        <v>S009 FAQ</v>
      </c>
      <c r="C193" s="41" t="s">
        <v>589</v>
      </c>
      <c r="D193" s="41" t="str">
        <f>"(#"&amp;Tabella4[[#This Row],['#ID]]&amp;")"</f>
        <v>(#AAD192)</v>
      </c>
      <c r="E193" s="13" t="s">
        <v>50</v>
      </c>
      <c r="F193" s="13" t="s">
        <v>10</v>
      </c>
      <c r="G193" s="43" t="s">
        <v>195</v>
      </c>
      <c r="H193" s="13" t="s">
        <v>3282</v>
      </c>
      <c r="I193" s="13" t="s">
        <v>63</v>
      </c>
      <c r="J193" s="13" t="s">
        <v>1735</v>
      </c>
      <c r="K193" t="s">
        <v>53</v>
      </c>
      <c r="L193" s="13"/>
      <c r="M193" t="s">
        <v>1218</v>
      </c>
      <c r="N193" s="13" t="s">
        <v>1696</v>
      </c>
      <c r="O193" t="s">
        <v>1593</v>
      </c>
      <c r="P193" s="13" t="s">
        <v>1636</v>
      </c>
      <c r="Q193" s="13" t="s">
        <v>1670</v>
      </c>
      <c r="R193" s="13"/>
      <c r="S193" s="13" t="s">
        <v>1738</v>
      </c>
      <c r="T193" s="13" t="s">
        <v>1740</v>
      </c>
      <c r="U193" s="13">
        <f>COUNTIFS(Tabella4[Rejected Element],Tabella4[[#This Row],[Rejected Element]])</f>
        <v>1</v>
      </c>
      <c r="V193" s="13" t="s">
        <v>1727</v>
      </c>
      <c r="W193" s="13"/>
      <c r="X193" s="13" t="str">
        <f>Tabella4[[#This Row],[User Impact]]</f>
        <v>2 - Serious</v>
      </c>
      <c r="Y193" s="13" t="str">
        <f>_xlfn.CONCAT("APP INDABOX ANDROID - ",Tabella4[[#This Row],[UNI CEI EN 301549]]," ",_xlfn.XLOOKUP(Tabella4[[#This Row],[Criterio]],Tabella5[ID],Tabella5[Criterio di successo],"")," - ",Tabella4[[#This Row],[Servizio]])</f>
        <v>APP INDABOX ANDROID - 11.1.4.3.1 Contrasto (minimo) - S009 FAQ</v>
      </c>
      <c r="Z1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(#AAD192)
S009 FAQ
Requisito: WCAG 1.4.3
Disabilità afflitte: Colorblindness;Low Vision
Impatto Utente: 2 - Serious
Descrizione: Contrasto del testo - 
Esempio di violazione individuata sull'oggetto: 
 - https://drive.google.com/file/d/1CuifMrBqNnh-nAtjTb-YUgJVCltiK0Rw/view?usp=drive_link con selettore: 
[764,835][822,901]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93" s="13"/>
      <c r="AB193" s="13"/>
      <c r="AC193" s="13"/>
      <c r="AD193" s="13"/>
      <c r="AE193" s="13" t="e">
        <f>_xlfn.XLOOKUP(Tabella4[[#This Row],[ID Silk]],outTable[ID Silk],outTable[Numero ticket  ],,0,1)</f>
        <v>#N/A</v>
      </c>
      <c r="AF193" s="13"/>
      <c r="AG193" s="13"/>
      <c r="AH193" s="13" t="e">
        <f>Tabella4[[#This Row],[Caricato su Silk]]&amp;Tabella4[[#This Row],[HC_01]]</f>
        <v>#N/A</v>
      </c>
      <c r="AI193" s="13" t="e">
        <f>Tabella4[[#This Row],[HC_ID]]&amp;": "&amp;Tabella4[[#This Row],[Descrizione]]</f>
        <v>#N/A</v>
      </c>
      <c r="AJ193" s="13" t="e">
        <f>Tabella4[[#This Row],[HC_ID]]&amp;": - "&amp;Tabella4[[#This Row],[Detail]]&amp;" con selettore: "&amp;Tabella4[[#This Row],[Rejected Element]]</f>
        <v>#N/A</v>
      </c>
      <c r="AK193" s="13" t="e">
        <f>Tabella4[[#This Row],[HC_ID]]&amp;": "&amp;Tabella4[[#This Row],[Share URL]]</f>
        <v>#N/A</v>
      </c>
      <c r="AL193" s="13" t="e">
        <f>Tabella4[[#This Row],[HC_ID]]&amp;": "&amp;Tabella4[[#This Row],[Soluzione note aggiuntive]]</f>
        <v>#N/A</v>
      </c>
      <c r="AM193" s="13"/>
    </row>
    <row r="194" spans="1:39" ht="15" hidden="1" x14ac:dyDescent="0.3">
      <c r="A194" s="41" t="str">
        <f>Tabella4[[#This Row],[UNI CEI EN 301549]]&amp;Tabella4[[#This Row],[Servizio]]</f>
        <v>11.1.4.3.1S009 FAQ</v>
      </c>
      <c r="B194" s="42" t="str">
        <f>Tabella4[[#This Row],[IssueID]]&amp;Tabella4[[#This Row],[Servizio]]</f>
        <v>S009 FAQ</v>
      </c>
      <c r="C194" s="41" t="s">
        <v>590</v>
      </c>
      <c r="D194" s="41" t="str">
        <f>"(#"&amp;Tabella4[[#This Row],['#ID]]&amp;")"</f>
        <v>(#AAD193)</v>
      </c>
      <c r="E194" s="13" t="s">
        <v>50</v>
      </c>
      <c r="F194" s="13" t="s">
        <v>10</v>
      </c>
      <c r="G194" s="43" t="s">
        <v>195</v>
      </c>
      <c r="H194" s="13" t="s">
        <v>3282</v>
      </c>
      <c r="I194" s="13" t="s">
        <v>63</v>
      </c>
      <c r="J194" s="13" t="s">
        <v>1735</v>
      </c>
      <c r="K194" t="s">
        <v>53</v>
      </c>
      <c r="L194" s="13"/>
      <c r="M194" t="s">
        <v>1219</v>
      </c>
      <c r="N194" s="13" t="s">
        <v>1696</v>
      </c>
      <c r="O194" t="s">
        <v>1593</v>
      </c>
      <c r="P194" s="13" t="s">
        <v>1636</v>
      </c>
      <c r="Q194" s="13" t="s">
        <v>1670</v>
      </c>
      <c r="R194" s="13"/>
      <c r="S194" s="13" t="s">
        <v>1738</v>
      </c>
      <c r="T194" s="13" t="s">
        <v>1740</v>
      </c>
      <c r="U194" s="13">
        <f>COUNTIFS(Tabella4[Rejected Element],Tabella4[[#This Row],[Rejected Element]])</f>
        <v>1</v>
      </c>
      <c r="V194" s="13" t="s">
        <v>1727</v>
      </c>
      <c r="W194" s="13"/>
      <c r="X194" s="13" t="str">
        <f>Tabella4[[#This Row],[User Impact]]</f>
        <v>2 - Serious</v>
      </c>
      <c r="Y194" s="13" t="str">
        <f>_xlfn.CONCAT("APP INDABOX ANDROID - ",Tabella4[[#This Row],[UNI CEI EN 301549]]," ",_xlfn.XLOOKUP(Tabella4[[#This Row],[Criterio]],Tabella5[ID],Tabella5[Criterio di successo],"")," - ",Tabella4[[#This Row],[Servizio]])</f>
        <v>APP INDABOX ANDROID - 11.1.4.3.1 Contrasto (minimo) - S009 FAQ</v>
      </c>
      <c r="Z1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(#AAD193)
S009 FAQ
Requisito: WCAG 1.4.3
Disabilità afflitte: Colorblindness;Low Vision
Impatto Utente: 2 - Serious
Descrizione: Contrasto del testo - 
Esempio di violazione individuata sull'oggetto: 
 - https://drive.google.com/file/d/1CuifMrBqNnh-nAtjTb-YUgJVCltiK0Rw/view?usp=drive_link con selettore: 
[616,893][973,945]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94" s="13"/>
      <c r="AB194" s="13"/>
      <c r="AC194" s="13"/>
      <c r="AD194" s="13"/>
      <c r="AE194" s="13" t="e">
        <f>_xlfn.XLOOKUP(Tabella4[[#This Row],[ID Silk]],outTable[ID Silk],outTable[Numero ticket  ],,0,1)</f>
        <v>#N/A</v>
      </c>
      <c r="AF194" s="13"/>
      <c r="AG194" s="13"/>
      <c r="AH194" s="13" t="e">
        <f>Tabella4[[#This Row],[Caricato su Silk]]&amp;Tabella4[[#This Row],[HC_01]]</f>
        <v>#N/A</v>
      </c>
      <c r="AI194" s="13" t="e">
        <f>Tabella4[[#This Row],[HC_ID]]&amp;": "&amp;Tabella4[[#This Row],[Descrizione]]</f>
        <v>#N/A</v>
      </c>
      <c r="AJ194" s="13" t="e">
        <f>Tabella4[[#This Row],[HC_ID]]&amp;": - "&amp;Tabella4[[#This Row],[Detail]]&amp;" con selettore: "&amp;Tabella4[[#This Row],[Rejected Element]]</f>
        <v>#N/A</v>
      </c>
      <c r="AK194" s="13" t="e">
        <f>Tabella4[[#This Row],[HC_ID]]&amp;": "&amp;Tabella4[[#This Row],[Share URL]]</f>
        <v>#N/A</v>
      </c>
      <c r="AL194" s="13" t="e">
        <f>Tabella4[[#This Row],[HC_ID]]&amp;": "&amp;Tabella4[[#This Row],[Soluzione note aggiuntive]]</f>
        <v>#N/A</v>
      </c>
      <c r="AM194" s="13"/>
    </row>
    <row r="195" spans="1:39" ht="15" hidden="1" x14ac:dyDescent="0.3">
      <c r="A195" s="41" t="str">
        <f>Tabella4[[#This Row],[UNI CEI EN 301549]]&amp;Tabella4[[#This Row],[Servizio]]</f>
        <v>11.1.4.3.1S009 FAQ</v>
      </c>
      <c r="B195" s="42" t="str">
        <f>Tabella4[[#This Row],[IssueID]]&amp;Tabella4[[#This Row],[Servizio]]</f>
        <v>S009 FAQ</v>
      </c>
      <c r="C195" s="41" t="s">
        <v>591</v>
      </c>
      <c r="D195" s="41" t="str">
        <f>"(#"&amp;Tabella4[[#This Row],['#ID]]&amp;")"</f>
        <v>(#AAD194)</v>
      </c>
      <c r="E195" s="13" t="s">
        <v>50</v>
      </c>
      <c r="F195" s="13" t="s">
        <v>10</v>
      </c>
      <c r="G195" s="43" t="s">
        <v>195</v>
      </c>
      <c r="H195" s="13" t="s">
        <v>3282</v>
      </c>
      <c r="I195" s="13" t="s">
        <v>63</v>
      </c>
      <c r="J195" s="13" t="s">
        <v>1735</v>
      </c>
      <c r="K195" t="s">
        <v>53</v>
      </c>
      <c r="L195" s="13"/>
      <c r="M195" t="s">
        <v>1220</v>
      </c>
      <c r="N195" s="13" t="s">
        <v>1696</v>
      </c>
      <c r="O195" t="s">
        <v>1593</v>
      </c>
      <c r="P195" s="13" t="s">
        <v>1636</v>
      </c>
      <c r="Q195" s="13" t="s">
        <v>1670</v>
      </c>
      <c r="R195" s="13"/>
      <c r="S195" s="13" t="s">
        <v>1738</v>
      </c>
      <c r="T195" s="13" t="s">
        <v>1740</v>
      </c>
      <c r="U195" s="13">
        <f>COUNTIFS(Tabella4[Rejected Element],Tabella4[[#This Row],[Rejected Element]])</f>
        <v>1</v>
      </c>
      <c r="V195" s="13" t="s">
        <v>1727</v>
      </c>
      <c r="W195" s="13"/>
      <c r="X195" s="13" t="str">
        <f>Tabella4[[#This Row],[User Impact]]</f>
        <v>2 - Serious</v>
      </c>
      <c r="Y195" s="13" t="str">
        <f>_xlfn.CONCAT("APP INDABOX ANDROID - ",Tabella4[[#This Row],[UNI CEI EN 301549]]," ",_xlfn.XLOOKUP(Tabella4[[#This Row],[Criterio]],Tabella5[ID],Tabella5[Criterio di successo],"")," - ",Tabella4[[#This Row],[Servizio]])</f>
        <v>APP INDABOX ANDROID - 11.1.4.3.1 Contrasto (minimo) - S009 FAQ</v>
      </c>
      <c r="Z1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(#AAD194)
S009 FAQ
Requisito: WCAG 1.4.3
Disabilità afflitte: Colorblindness;Low Vision
Impatto Utente: 2 - Serious
Descrizione: Contrasto del testo - 
Esempio di violazione individuata sull'oggetto: 
 - https://drive.google.com/file/d/1CuifMrBqNnh-nAtjTb-YUgJVCltiK0Rw/view?usp=drive_link con selettore: 
[242,1041][308,1107]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95" s="13"/>
      <c r="AB195" s="13"/>
      <c r="AC195" s="13"/>
      <c r="AD195" s="13"/>
      <c r="AE195" s="13" t="e">
        <f>_xlfn.XLOOKUP(Tabella4[[#This Row],[ID Silk]],outTable[ID Silk],outTable[Numero ticket  ],,0,1)</f>
        <v>#N/A</v>
      </c>
      <c r="AF195" s="13"/>
      <c r="AG195" s="13"/>
      <c r="AH195" s="13" t="e">
        <f>Tabella4[[#This Row],[Caricato su Silk]]&amp;Tabella4[[#This Row],[HC_01]]</f>
        <v>#N/A</v>
      </c>
      <c r="AI195" s="13" t="e">
        <f>Tabella4[[#This Row],[HC_ID]]&amp;": "&amp;Tabella4[[#This Row],[Descrizione]]</f>
        <v>#N/A</v>
      </c>
      <c r="AJ195" s="13" t="e">
        <f>Tabella4[[#This Row],[HC_ID]]&amp;": - "&amp;Tabella4[[#This Row],[Detail]]&amp;" con selettore: "&amp;Tabella4[[#This Row],[Rejected Element]]</f>
        <v>#N/A</v>
      </c>
      <c r="AK195" s="13" t="e">
        <f>Tabella4[[#This Row],[HC_ID]]&amp;": "&amp;Tabella4[[#This Row],[Share URL]]</f>
        <v>#N/A</v>
      </c>
      <c r="AL195" s="13" t="e">
        <f>Tabella4[[#This Row],[HC_ID]]&amp;": "&amp;Tabella4[[#This Row],[Soluzione note aggiuntive]]</f>
        <v>#N/A</v>
      </c>
      <c r="AM195" s="13"/>
    </row>
    <row r="196" spans="1:39" ht="15" hidden="1" x14ac:dyDescent="0.3">
      <c r="A196" s="41" t="str">
        <f>Tabella4[[#This Row],[UNI CEI EN 301549]]&amp;Tabella4[[#This Row],[Servizio]]</f>
        <v>11.1.4.3.1S009 FAQ</v>
      </c>
      <c r="B196" s="42" t="str">
        <f>Tabella4[[#This Row],[IssueID]]&amp;Tabella4[[#This Row],[Servizio]]</f>
        <v>S009 FAQ</v>
      </c>
      <c r="C196" s="41" t="s">
        <v>592</v>
      </c>
      <c r="D196" s="41" t="str">
        <f>"(#"&amp;Tabella4[[#This Row],['#ID]]&amp;")"</f>
        <v>(#AAD195)</v>
      </c>
      <c r="E196" s="13" t="s">
        <v>50</v>
      </c>
      <c r="F196" s="13" t="s">
        <v>10</v>
      </c>
      <c r="G196" s="43" t="s">
        <v>195</v>
      </c>
      <c r="H196" s="13" t="s">
        <v>3282</v>
      </c>
      <c r="I196" s="13" t="s">
        <v>63</v>
      </c>
      <c r="J196" s="13" t="s">
        <v>1735</v>
      </c>
      <c r="K196" t="s">
        <v>53</v>
      </c>
      <c r="L196" s="13"/>
      <c r="M196" t="s">
        <v>1221</v>
      </c>
      <c r="N196" s="13" t="s">
        <v>1696</v>
      </c>
      <c r="O196" t="s">
        <v>1593</v>
      </c>
      <c r="P196" s="13" t="s">
        <v>1636</v>
      </c>
      <c r="Q196" s="13" t="s">
        <v>1670</v>
      </c>
      <c r="R196" s="13"/>
      <c r="S196" s="13" t="s">
        <v>1738</v>
      </c>
      <c r="T196" s="13" t="s">
        <v>1740</v>
      </c>
      <c r="U196" s="13">
        <f>COUNTIFS(Tabella4[Rejected Element],Tabella4[[#This Row],[Rejected Element]])</f>
        <v>1</v>
      </c>
      <c r="V196" s="13" t="s">
        <v>1727</v>
      </c>
      <c r="W196" s="13"/>
      <c r="X196" s="13" t="str">
        <f>Tabella4[[#This Row],[User Impact]]</f>
        <v>2 - Serious</v>
      </c>
      <c r="Y196" s="13" t="str">
        <f>_xlfn.CONCAT("APP INDABOX ANDROID - ",Tabella4[[#This Row],[UNI CEI EN 301549]]," ",_xlfn.XLOOKUP(Tabella4[[#This Row],[Criterio]],Tabella5[ID],Tabella5[Criterio di successo],"")," - ",Tabella4[[#This Row],[Servizio]])</f>
        <v>APP INDABOX ANDROID - 11.1.4.3.1 Contrasto (minimo) - S009 FAQ</v>
      </c>
      <c r="Z1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(#AAD195)
S009 FAQ
Requisito: WCAG 1.4.3
Disabilità afflitte: Colorblindness;Low Vision
Impatto Utente: 2 - Serious
Descrizione: Contrasto del testo - 
Esempio di violazione individuata sull'oggetto: 
 - https://drive.google.com/file/d/1CuifMrBqNnh-nAtjTb-YUgJVCltiK0Rw/view?usp=drive_link con selettore: 
[192,1099][357,1151]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96" s="13"/>
      <c r="AB196" s="13"/>
      <c r="AC196" s="13"/>
      <c r="AD196" s="13"/>
      <c r="AE196" s="13" t="e">
        <f>_xlfn.XLOOKUP(Tabella4[[#This Row],[ID Silk]],outTable[ID Silk],outTable[Numero ticket  ],,0,1)</f>
        <v>#N/A</v>
      </c>
      <c r="AF196" s="13"/>
      <c r="AG196" s="13"/>
      <c r="AH196" s="13" t="e">
        <f>Tabella4[[#This Row],[Caricato su Silk]]&amp;Tabella4[[#This Row],[HC_01]]</f>
        <v>#N/A</v>
      </c>
      <c r="AI196" s="13" t="e">
        <f>Tabella4[[#This Row],[HC_ID]]&amp;": "&amp;Tabella4[[#This Row],[Descrizione]]</f>
        <v>#N/A</v>
      </c>
      <c r="AJ196" s="13" t="e">
        <f>Tabella4[[#This Row],[HC_ID]]&amp;": - "&amp;Tabella4[[#This Row],[Detail]]&amp;" con selettore: "&amp;Tabella4[[#This Row],[Rejected Element]]</f>
        <v>#N/A</v>
      </c>
      <c r="AK196" s="13" t="e">
        <f>Tabella4[[#This Row],[HC_ID]]&amp;": "&amp;Tabella4[[#This Row],[Share URL]]</f>
        <v>#N/A</v>
      </c>
      <c r="AL196" s="13" t="e">
        <f>Tabella4[[#This Row],[HC_ID]]&amp;": "&amp;Tabella4[[#This Row],[Soluzione note aggiuntive]]</f>
        <v>#N/A</v>
      </c>
      <c r="AM196" s="13"/>
    </row>
    <row r="197" spans="1:39" ht="15" hidden="1" x14ac:dyDescent="0.3">
      <c r="A197" s="41" t="str">
        <f>Tabella4[[#This Row],[UNI CEI EN 301549]]&amp;Tabella4[[#This Row],[Servizio]]</f>
        <v>11.1.4.3.1S009 FAQ</v>
      </c>
      <c r="B197" s="42" t="str">
        <f>Tabella4[[#This Row],[IssueID]]&amp;Tabella4[[#This Row],[Servizio]]</f>
        <v>S009 FAQ</v>
      </c>
      <c r="C197" s="41" t="s">
        <v>593</v>
      </c>
      <c r="D197" s="41" t="str">
        <f>"(#"&amp;Tabella4[[#This Row],['#ID]]&amp;")"</f>
        <v>(#AAD196)</v>
      </c>
      <c r="E197" s="13" t="s">
        <v>50</v>
      </c>
      <c r="F197" s="13" t="s">
        <v>10</v>
      </c>
      <c r="G197" s="43" t="s">
        <v>195</v>
      </c>
      <c r="H197" s="13" t="s">
        <v>3282</v>
      </c>
      <c r="I197" s="13" t="s">
        <v>63</v>
      </c>
      <c r="J197" s="13" t="s">
        <v>1735</v>
      </c>
      <c r="K197" t="s">
        <v>53</v>
      </c>
      <c r="L197" s="13"/>
      <c r="M197" t="s">
        <v>1222</v>
      </c>
      <c r="N197" s="13" t="s">
        <v>1696</v>
      </c>
      <c r="O197" t="s">
        <v>1593</v>
      </c>
      <c r="P197" s="13" t="s">
        <v>1636</v>
      </c>
      <c r="Q197" s="13" t="s">
        <v>1670</v>
      </c>
      <c r="R197" s="13"/>
      <c r="S197" s="13" t="s">
        <v>1738</v>
      </c>
      <c r="T197" s="13" t="s">
        <v>1740</v>
      </c>
      <c r="U197" s="13">
        <f>COUNTIFS(Tabella4[Rejected Element],Tabella4[[#This Row],[Rejected Element]])</f>
        <v>1</v>
      </c>
      <c r="V197" s="13" t="s">
        <v>1727</v>
      </c>
      <c r="W197" s="13"/>
      <c r="X197" s="13" t="str">
        <f>Tabella4[[#This Row],[User Impact]]</f>
        <v>2 - Serious</v>
      </c>
      <c r="Y197" s="13" t="str">
        <f>_xlfn.CONCAT("APP INDABOX ANDROID - ",Tabella4[[#This Row],[UNI CEI EN 301549]]," ",_xlfn.XLOOKUP(Tabella4[[#This Row],[Criterio]],Tabella5[ID],Tabella5[Criterio di successo],"")," - ",Tabella4[[#This Row],[Servizio]])</f>
        <v>APP INDABOX ANDROID - 11.1.4.3.1 Contrasto (minimo) - S009 FAQ</v>
      </c>
      <c r="Z1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(#AAD196)
S009 FAQ
Requisito: WCAG 1.4.3
Disabilità afflitte: Colorblindness;Low Vision
Impatto Utente: 2 - Serious
Descrizione: Contrasto del testo - 
Esempio di violazione individuata sull'oggetto: 
 - https://drive.google.com/file/d/1CuifMrBqNnh-nAtjTb-YUgJVCltiK0Rw/view?usp=drive_link con selettore: 
[178,1138][371,1190]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97" s="13"/>
      <c r="AB197" s="13"/>
      <c r="AC197" s="13"/>
      <c r="AD197" s="13"/>
      <c r="AE197" s="13" t="e">
        <f>_xlfn.XLOOKUP(Tabella4[[#This Row],[ID Silk]],outTable[ID Silk],outTable[Numero ticket  ],,0,1)</f>
        <v>#N/A</v>
      </c>
      <c r="AF197" s="13"/>
      <c r="AG197" s="13"/>
      <c r="AH197" s="13" t="e">
        <f>Tabella4[[#This Row],[Caricato su Silk]]&amp;Tabella4[[#This Row],[HC_01]]</f>
        <v>#N/A</v>
      </c>
      <c r="AI197" s="13" t="e">
        <f>Tabella4[[#This Row],[HC_ID]]&amp;": "&amp;Tabella4[[#This Row],[Descrizione]]</f>
        <v>#N/A</v>
      </c>
      <c r="AJ197" s="13" t="e">
        <f>Tabella4[[#This Row],[HC_ID]]&amp;": - "&amp;Tabella4[[#This Row],[Detail]]&amp;" con selettore: "&amp;Tabella4[[#This Row],[Rejected Element]]</f>
        <v>#N/A</v>
      </c>
      <c r="AK197" s="13" t="e">
        <f>Tabella4[[#This Row],[HC_ID]]&amp;": "&amp;Tabella4[[#This Row],[Share URL]]</f>
        <v>#N/A</v>
      </c>
      <c r="AL197" s="13" t="e">
        <f>Tabella4[[#This Row],[HC_ID]]&amp;": "&amp;Tabella4[[#This Row],[Soluzione note aggiuntive]]</f>
        <v>#N/A</v>
      </c>
      <c r="AM197" s="13"/>
    </row>
    <row r="198" spans="1:39" ht="15" hidden="1" x14ac:dyDescent="0.3">
      <c r="A198" s="41" t="str">
        <f>Tabella4[[#This Row],[UNI CEI EN 301549]]&amp;Tabella4[[#This Row],[Servizio]]</f>
        <v>11.1.4.3.1S009 FAQ</v>
      </c>
      <c r="B198" s="42" t="str">
        <f>Tabella4[[#This Row],[IssueID]]&amp;Tabella4[[#This Row],[Servizio]]</f>
        <v>S009 FAQ</v>
      </c>
      <c r="C198" s="41" t="s">
        <v>594</v>
      </c>
      <c r="D198" s="41" t="str">
        <f>"(#"&amp;Tabella4[[#This Row],['#ID]]&amp;")"</f>
        <v>(#AAD197)</v>
      </c>
      <c r="E198" s="13" t="s">
        <v>50</v>
      </c>
      <c r="F198" s="13" t="s">
        <v>10</v>
      </c>
      <c r="G198" s="43" t="s">
        <v>195</v>
      </c>
      <c r="H198" s="13" t="s">
        <v>3282</v>
      </c>
      <c r="I198" s="13" t="s">
        <v>63</v>
      </c>
      <c r="J198" s="13" t="s">
        <v>1735</v>
      </c>
      <c r="K198" t="s">
        <v>53</v>
      </c>
      <c r="L198" s="13"/>
      <c r="M198" t="s">
        <v>1223</v>
      </c>
      <c r="N198" s="13" t="s">
        <v>1696</v>
      </c>
      <c r="O198" t="s">
        <v>1593</v>
      </c>
      <c r="P198" s="13" t="s">
        <v>1636</v>
      </c>
      <c r="Q198" s="13" t="s">
        <v>1670</v>
      </c>
      <c r="R198" s="13"/>
      <c r="S198" s="13" t="s">
        <v>1738</v>
      </c>
      <c r="T198" s="13" t="s">
        <v>1740</v>
      </c>
      <c r="U198" s="13">
        <f>COUNTIFS(Tabella4[Rejected Element],Tabella4[[#This Row],[Rejected Element]])</f>
        <v>1</v>
      </c>
      <c r="V198" s="13" t="s">
        <v>1727</v>
      </c>
      <c r="W198" s="13"/>
      <c r="X198" s="13" t="str">
        <f>Tabella4[[#This Row],[User Impact]]</f>
        <v>2 - Serious</v>
      </c>
      <c r="Y198" s="13" t="str">
        <f>_xlfn.CONCAT("APP INDABOX ANDROID - ",Tabella4[[#This Row],[UNI CEI EN 301549]]," ",_xlfn.XLOOKUP(Tabella4[[#This Row],[Criterio]],Tabella5[ID],Tabella5[Criterio di successo],"")," - ",Tabella4[[#This Row],[Servizio]])</f>
        <v>APP INDABOX ANDROID - 11.1.4.3.1 Contrasto (minimo) - S009 FAQ</v>
      </c>
      <c r="Z1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(#AAD197)
S009 FAQ
Requisito: WCAG 1.4.3
Disabilità afflitte: Colorblindness;Low Vision
Impatto Utente: 2 - Serious
Descrizione: Contrasto del testo - 
Esempio di violazione individuata sull'oggetto: 
 - https://drive.google.com/file/d/1CuifMrBqNnh-nAtjTb-YUgJVCltiK0Rw/view?usp=drive_link con selettore: 
[63,1407][121,1454]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98" s="13"/>
      <c r="AB198" s="13"/>
      <c r="AC198" s="13"/>
      <c r="AD198" s="13"/>
      <c r="AE198" s="13" t="e">
        <f>_xlfn.XLOOKUP(Tabella4[[#This Row],[ID Silk]],outTable[ID Silk],outTable[Numero ticket  ],,0,1)</f>
        <v>#N/A</v>
      </c>
      <c r="AF198" s="13"/>
      <c r="AG198" s="13"/>
      <c r="AH198" s="13" t="e">
        <f>Tabella4[[#This Row],[Caricato su Silk]]&amp;Tabella4[[#This Row],[HC_01]]</f>
        <v>#N/A</v>
      </c>
      <c r="AI198" s="13" t="e">
        <f>Tabella4[[#This Row],[HC_ID]]&amp;": "&amp;Tabella4[[#This Row],[Descrizione]]</f>
        <v>#N/A</v>
      </c>
      <c r="AJ198" s="13" t="e">
        <f>Tabella4[[#This Row],[HC_ID]]&amp;": - "&amp;Tabella4[[#This Row],[Detail]]&amp;" con selettore: "&amp;Tabella4[[#This Row],[Rejected Element]]</f>
        <v>#N/A</v>
      </c>
      <c r="AK198" s="13" t="e">
        <f>Tabella4[[#This Row],[HC_ID]]&amp;": "&amp;Tabella4[[#This Row],[Share URL]]</f>
        <v>#N/A</v>
      </c>
      <c r="AL198" s="13" t="e">
        <f>Tabella4[[#This Row],[HC_ID]]&amp;": "&amp;Tabella4[[#This Row],[Soluzione note aggiuntive]]</f>
        <v>#N/A</v>
      </c>
      <c r="AM198" s="13"/>
    </row>
    <row r="199" spans="1:39" ht="15" hidden="1" x14ac:dyDescent="0.3">
      <c r="A199" s="41" t="str">
        <f>Tabella4[[#This Row],[UNI CEI EN 301549]]&amp;Tabella4[[#This Row],[Servizio]]</f>
        <v>11.1.4.3.1S009 FAQ</v>
      </c>
      <c r="B199" s="42" t="str">
        <f>Tabella4[[#This Row],[IssueID]]&amp;Tabella4[[#This Row],[Servizio]]</f>
        <v>S009 FAQ</v>
      </c>
      <c r="C199" s="41" t="s">
        <v>595</v>
      </c>
      <c r="D199" s="41" t="str">
        <f>"(#"&amp;Tabella4[[#This Row],['#ID]]&amp;")"</f>
        <v>(#AAD198)</v>
      </c>
      <c r="E199" s="13" t="s">
        <v>50</v>
      </c>
      <c r="F199" s="13" t="s">
        <v>10</v>
      </c>
      <c r="G199" s="43" t="s">
        <v>195</v>
      </c>
      <c r="H199" s="13" t="s">
        <v>3282</v>
      </c>
      <c r="I199" s="13" t="s">
        <v>63</v>
      </c>
      <c r="J199" s="13" t="s">
        <v>1735</v>
      </c>
      <c r="K199" t="s">
        <v>53</v>
      </c>
      <c r="L199" s="13"/>
      <c r="M199" t="s">
        <v>1224</v>
      </c>
      <c r="N199" s="13" t="s">
        <v>1696</v>
      </c>
      <c r="O199" t="s">
        <v>1593</v>
      </c>
      <c r="P199" s="13" t="s">
        <v>1636</v>
      </c>
      <c r="Q199" s="13" t="s">
        <v>1670</v>
      </c>
      <c r="R199" s="13"/>
      <c r="S199" s="13" t="s">
        <v>1738</v>
      </c>
      <c r="T199" s="13" t="s">
        <v>1740</v>
      </c>
      <c r="U199" s="13">
        <f>COUNTIFS(Tabella4[Rejected Element],Tabella4[[#This Row],[Rejected Element]])</f>
        <v>1</v>
      </c>
      <c r="V199" s="13" t="s">
        <v>1727</v>
      </c>
      <c r="W199" s="13"/>
      <c r="X199" s="13" t="str">
        <f>Tabella4[[#This Row],[User Impact]]</f>
        <v>2 - Serious</v>
      </c>
      <c r="Y199" s="13" t="str">
        <f>_xlfn.CONCAT("APP INDABOX ANDROID - ",Tabella4[[#This Row],[UNI CEI EN 301549]]," ",_xlfn.XLOOKUP(Tabella4[[#This Row],[Criterio]],Tabella5[ID],Tabella5[Criterio di successo],"")," - ",Tabella4[[#This Row],[Servizio]])</f>
        <v>APP INDABOX ANDROID - 11.1.4.3.1 Contrasto (minimo) - S009 FAQ</v>
      </c>
      <c r="Z1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(#AAD198)
S009 FAQ
Requisito: WCAG 1.4.3
Disabilità afflitte: Colorblindness;Low Vision
Impatto Utente: 2 - Serious
Descrizione: Contrasto del testo - 
Esempio di violazione individuata sull'oggetto: 
 - https://drive.google.com/file/d/1CuifMrBqNnh-nAtjTb-YUgJVCltiK0Rw/view?usp=drive_link con selettore: 
[63,1520][121,1567]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199" s="13"/>
      <c r="AB199" s="13"/>
      <c r="AC199" s="13"/>
      <c r="AD199" s="13"/>
      <c r="AE199" s="13" t="e">
        <f>_xlfn.XLOOKUP(Tabella4[[#This Row],[ID Silk]],outTable[ID Silk],outTable[Numero ticket  ],,0,1)</f>
        <v>#N/A</v>
      </c>
      <c r="AF199" s="13"/>
      <c r="AG199" s="13"/>
      <c r="AH199" s="13" t="e">
        <f>Tabella4[[#This Row],[Caricato su Silk]]&amp;Tabella4[[#This Row],[HC_01]]</f>
        <v>#N/A</v>
      </c>
      <c r="AI199" s="13" t="e">
        <f>Tabella4[[#This Row],[HC_ID]]&amp;": "&amp;Tabella4[[#This Row],[Descrizione]]</f>
        <v>#N/A</v>
      </c>
      <c r="AJ199" s="13" t="e">
        <f>Tabella4[[#This Row],[HC_ID]]&amp;": - "&amp;Tabella4[[#This Row],[Detail]]&amp;" con selettore: "&amp;Tabella4[[#This Row],[Rejected Element]]</f>
        <v>#N/A</v>
      </c>
      <c r="AK199" s="13" t="e">
        <f>Tabella4[[#This Row],[HC_ID]]&amp;": "&amp;Tabella4[[#This Row],[Share URL]]</f>
        <v>#N/A</v>
      </c>
      <c r="AL199" s="13" t="e">
        <f>Tabella4[[#This Row],[HC_ID]]&amp;": "&amp;Tabella4[[#This Row],[Soluzione note aggiuntive]]</f>
        <v>#N/A</v>
      </c>
      <c r="AM199" s="13"/>
    </row>
    <row r="200" spans="1:39" ht="15" hidden="1" x14ac:dyDescent="0.3">
      <c r="A200" s="41" t="str">
        <f>Tabella4[[#This Row],[UNI CEI EN 301549]]&amp;Tabella4[[#This Row],[Servizio]]</f>
        <v>11.1.4.3.1S009 FAQ</v>
      </c>
      <c r="B200" s="42" t="str">
        <f>Tabella4[[#This Row],[IssueID]]&amp;Tabella4[[#This Row],[Servizio]]</f>
        <v>S009 FAQ</v>
      </c>
      <c r="C200" s="41" t="s">
        <v>596</v>
      </c>
      <c r="D200" s="41" t="str">
        <f>"(#"&amp;Tabella4[[#This Row],['#ID]]&amp;")"</f>
        <v>(#AAD199)</v>
      </c>
      <c r="E200" s="13" t="s">
        <v>50</v>
      </c>
      <c r="F200" s="13" t="s">
        <v>10</v>
      </c>
      <c r="G200" s="43" t="s">
        <v>195</v>
      </c>
      <c r="H200" s="13" t="s">
        <v>3282</v>
      </c>
      <c r="I200" s="13" t="s">
        <v>63</v>
      </c>
      <c r="J200" s="13" t="s">
        <v>1735</v>
      </c>
      <c r="K200" t="s">
        <v>53</v>
      </c>
      <c r="L200" s="13"/>
      <c r="M200" t="s">
        <v>1225</v>
      </c>
      <c r="N200" s="13" t="s">
        <v>1696</v>
      </c>
      <c r="O200" t="s">
        <v>1593</v>
      </c>
      <c r="P200" s="13" t="s">
        <v>1636</v>
      </c>
      <c r="Q200" s="13" t="s">
        <v>1670</v>
      </c>
      <c r="R200" s="13"/>
      <c r="S200" s="13" t="s">
        <v>1738</v>
      </c>
      <c r="T200" s="13" t="s">
        <v>1740</v>
      </c>
      <c r="U200" s="13">
        <f>COUNTIFS(Tabella4[Rejected Element],Tabella4[[#This Row],[Rejected Element]])</f>
        <v>1</v>
      </c>
      <c r="V200" s="13" t="s">
        <v>1727</v>
      </c>
      <c r="W200" s="13"/>
      <c r="X200" s="13" t="str">
        <f>Tabella4[[#This Row],[User Impact]]</f>
        <v>2 - Serious</v>
      </c>
      <c r="Y200" s="13" t="str">
        <f>_xlfn.CONCAT("APP INDABOX ANDROID - ",Tabella4[[#This Row],[UNI CEI EN 301549]]," ",_xlfn.XLOOKUP(Tabella4[[#This Row],[Criterio]],Tabella5[ID],Tabella5[Criterio di successo],"")," - ",Tabella4[[#This Row],[Servizio]])</f>
        <v>APP INDABOX ANDROID - 11.1.4.3.1 Contrasto (minimo) - S009 FAQ</v>
      </c>
      <c r="Z2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(#AAD199)
S009 FAQ
Requisito: WCAG 1.4.3
Disabilità afflitte: Colorblindness;Low Vision
Impatto Utente: 2 - Serious
Descrizione: Contrasto del testo - 
Esempio di violazione individuata sull'oggetto: 
 - https://drive.google.com/file/d/1CuifMrBqNnh-nAtjTb-YUgJVCltiK0Rw/view?usp=drive_link con selettore: 
[63,1633][121,1679]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200" s="13"/>
      <c r="AB200" s="13"/>
      <c r="AC200" s="13"/>
      <c r="AD200" s="13"/>
      <c r="AE200" s="13" t="e">
        <f>_xlfn.XLOOKUP(Tabella4[[#This Row],[ID Silk]],outTable[ID Silk],outTable[Numero ticket  ],,0,1)</f>
        <v>#N/A</v>
      </c>
      <c r="AF200" s="13"/>
      <c r="AG200" s="13"/>
      <c r="AH200" s="13" t="e">
        <f>Tabella4[[#This Row],[Caricato su Silk]]&amp;Tabella4[[#This Row],[HC_01]]</f>
        <v>#N/A</v>
      </c>
      <c r="AI200" s="13" t="e">
        <f>Tabella4[[#This Row],[HC_ID]]&amp;": "&amp;Tabella4[[#This Row],[Descrizione]]</f>
        <v>#N/A</v>
      </c>
      <c r="AJ200" s="13" t="e">
        <f>Tabella4[[#This Row],[HC_ID]]&amp;": - "&amp;Tabella4[[#This Row],[Detail]]&amp;" con selettore: "&amp;Tabella4[[#This Row],[Rejected Element]]</f>
        <v>#N/A</v>
      </c>
      <c r="AK200" s="13" t="e">
        <f>Tabella4[[#This Row],[HC_ID]]&amp;": "&amp;Tabella4[[#This Row],[Share URL]]</f>
        <v>#N/A</v>
      </c>
      <c r="AL200" s="13" t="e">
        <f>Tabella4[[#This Row],[HC_ID]]&amp;": "&amp;Tabella4[[#This Row],[Soluzione note aggiuntive]]</f>
        <v>#N/A</v>
      </c>
      <c r="AM200" s="13"/>
    </row>
    <row r="201" spans="1:39" ht="15" hidden="1" x14ac:dyDescent="0.3">
      <c r="A201" s="41" t="str">
        <f>Tabella4[[#This Row],[UNI CEI EN 301549]]&amp;Tabella4[[#This Row],[Servizio]]</f>
        <v>11.1.4.3.1S009 FAQ</v>
      </c>
      <c r="B201" s="42" t="str">
        <f>Tabella4[[#This Row],[IssueID]]&amp;Tabella4[[#This Row],[Servizio]]</f>
        <v>S009 FAQ</v>
      </c>
      <c r="C201" s="41" t="s">
        <v>597</v>
      </c>
      <c r="D201" s="41" t="str">
        <f>"(#"&amp;Tabella4[[#This Row],['#ID]]&amp;")"</f>
        <v>(#AAD200)</v>
      </c>
      <c r="E201" s="13" t="s">
        <v>50</v>
      </c>
      <c r="F201" s="13" t="s">
        <v>10</v>
      </c>
      <c r="G201" s="43" t="s">
        <v>195</v>
      </c>
      <c r="H201" s="13" t="s">
        <v>3282</v>
      </c>
      <c r="I201" s="13" t="s">
        <v>63</v>
      </c>
      <c r="J201" s="13" t="s">
        <v>1735</v>
      </c>
      <c r="K201" t="s">
        <v>53</v>
      </c>
      <c r="L201" s="13"/>
      <c r="M201" t="s">
        <v>1226</v>
      </c>
      <c r="N201" s="13" t="s">
        <v>1696</v>
      </c>
      <c r="O201" t="s">
        <v>1593</v>
      </c>
      <c r="P201" s="13" t="s">
        <v>1636</v>
      </c>
      <c r="Q201" s="13" t="s">
        <v>1670</v>
      </c>
      <c r="R201" s="13"/>
      <c r="S201" s="13" t="s">
        <v>1738</v>
      </c>
      <c r="T201" s="13" t="s">
        <v>1740</v>
      </c>
      <c r="U201" s="13">
        <f>COUNTIFS(Tabella4[Rejected Element],Tabella4[[#This Row],[Rejected Element]])</f>
        <v>1</v>
      </c>
      <c r="V201" s="13" t="s">
        <v>1727</v>
      </c>
      <c r="W201" s="13"/>
      <c r="X201" s="13" t="str">
        <f>Tabella4[[#This Row],[User Impact]]</f>
        <v>2 - Serious</v>
      </c>
      <c r="Y201" s="13" t="str">
        <f>_xlfn.CONCAT("APP INDABOX ANDROID - ",Tabella4[[#This Row],[UNI CEI EN 301549]]," ",_xlfn.XLOOKUP(Tabella4[[#This Row],[Criterio]],Tabella5[ID],Tabella5[Criterio di successo],"")," - ",Tabella4[[#This Row],[Servizio]])</f>
        <v>APP INDABOX ANDROID - 11.1.4.3.1 Contrasto (minimo) - S009 FAQ</v>
      </c>
      <c r="Z2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(#AAD200)
S009 FAQ
Requisito: WCAG 1.4.3
Disabilità afflitte: Colorblindness;Low Vision
Impatto Utente: 2 - Serious
Descrizione: Contrasto del testo - 
Esempio di violazione individuata sull'oggetto: 
 - https://drive.google.com/file/d/1CuifMrBqNnh-nAtjTb-YUgJVCltiK0Rw/view?usp=drive_link con selettore: 
[63,1745][121,1792]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201" s="13"/>
      <c r="AB201" s="13"/>
      <c r="AC201" s="13"/>
      <c r="AD201" s="13"/>
      <c r="AE201" s="13" t="e">
        <f>_xlfn.XLOOKUP(Tabella4[[#This Row],[ID Silk]],outTable[ID Silk],outTable[Numero ticket  ],,0,1)</f>
        <v>#N/A</v>
      </c>
      <c r="AF201" s="13"/>
      <c r="AG201" s="13"/>
      <c r="AH201" s="13" t="e">
        <f>Tabella4[[#This Row],[Caricato su Silk]]&amp;Tabella4[[#This Row],[HC_01]]</f>
        <v>#N/A</v>
      </c>
      <c r="AI201" s="13" t="e">
        <f>Tabella4[[#This Row],[HC_ID]]&amp;": "&amp;Tabella4[[#This Row],[Descrizione]]</f>
        <v>#N/A</v>
      </c>
      <c r="AJ201" s="13" t="e">
        <f>Tabella4[[#This Row],[HC_ID]]&amp;": - "&amp;Tabella4[[#This Row],[Detail]]&amp;" con selettore: "&amp;Tabella4[[#This Row],[Rejected Element]]</f>
        <v>#N/A</v>
      </c>
      <c r="AK201" s="13" t="e">
        <f>Tabella4[[#This Row],[HC_ID]]&amp;": "&amp;Tabella4[[#This Row],[Share URL]]</f>
        <v>#N/A</v>
      </c>
      <c r="AL201" s="13" t="e">
        <f>Tabella4[[#This Row],[HC_ID]]&amp;": "&amp;Tabella4[[#This Row],[Soluzione note aggiuntive]]</f>
        <v>#N/A</v>
      </c>
      <c r="AM201" s="13"/>
    </row>
    <row r="202" spans="1:39" ht="15" hidden="1" x14ac:dyDescent="0.3">
      <c r="A202" s="41" t="str">
        <f>Tabella4[[#This Row],[UNI CEI EN 301549]]&amp;Tabella4[[#This Row],[Servizio]]</f>
        <v>11.1.4.3.1S009 FAQ</v>
      </c>
      <c r="B202" s="42" t="str">
        <f>Tabella4[[#This Row],[IssueID]]&amp;Tabella4[[#This Row],[Servizio]]</f>
        <v>S009 FAQ</v>
      </c>
      <c r="C202" s="41" t="s">
        <v>598</v>
      </c>
      <c r="D202" s="41" t="str">
        <f>"(#"&amp;Tabella4[[#This Row],['#ID]]&amp;")"</f>
        <v>(#AAD201)</v>
      </c>
      <c r="E202" s="13" t="s">
        <v>50</v>
      </c>
      <c r="F202" s="13" t="s">
        <v>10</v>
      </c>
      <c r="G202" s="43" t="s">
        <v>195</v>
      </c>
      <c r="H202" s="13" t="s">
        <v>3282</v>
      </c>
      <c r="I202" s="13" t="s">
        <v>63</v>
      </c>
      <c r="J202" s="13" t="s">
        <v>1735</v>
      </c>
      <c r="K202" t="s">
        <v>53</v>
      </c>
      <c r="L202" s="13"/>
      <c r="M202" t="s">
        <v>1227</v>
      </c>
      <c r="N202" s="13" t="s">
        <v>1696</v>
      </c>
      <c r="O202" t="s">
        <v>1593</v>
      </c>
      <c r="P202" s="13" t="s">
        <v>1636</v>
      </c>
      <c r="Q202" s="13" t="s">
        <v>1670</v>
      </c>
      <c r="R202" s="13"/>
      <c r="S202" s="13" t="s">
        <v>1738</v>
      </c>
      <c r="T202" s="13" t="s">
        <v>1740</v>
      </c>
      <c r="U202" s="13">
        <f>COUNTIFS(Tabella4[Rejected Element],Tabella4[[#This Row],[Rejected Element]])</f>
        <v>1</v>
      </c>
      <c r="V202" s="13" t="s">
        <v>1727</v>
      </c>
      <c r="W202" s="13"/>
      <c r="X202" s="13" t="str">
        <f>Tabella4[[#This Row],[User Impact]]</f>
        <v>2 - Serious</v>
      </c>
      <c r="Y202" s="13" t="str">
        <f>_xlfn.CONCAT("APP INDABOX ANDROID - ",Tabella4[[#This Row],[UNI CEI EN 301549]]," ",_xlfn.XLOOKUP(Tabella4[[#This Row],[Criterio]],Tabella5[ID],Tabella5[Criterio di successo],"")," - ",Tabella4[[#This Row],[Servizio]])</f>
        <v>APP INDABOX ANDROID - 11.1.4.3.1 Contrasto (minimo) - S009 FAQ</v>
      </c>
      <c r="Z2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(#AAD201)
S009 FAQ
Requisito: WCAG 1.4.3
Disabilità afflitte: Colorblindness;Low Vision
Impatto Utente: 2 - Serious
Descrizione: Contrasto del testo - 
Esempio di violazione individuata sull'oggetto: 
 - https://drive.google.com/file/d/1CuifMrBqNnh-nAtjTb-YUgJVCltiK0Rw/view?usp=drive_link con selettore: 
[63,1913][121,1963]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202" s="13"/>
      <c r="AB202" s="13"/>
      <c r="AC202" s="13"/>
      <c r="AD202" s="13"/>
      <c r="AE202" s="13" t="e">
        <f>_xlfn.XLOOKUP(Tabella4[[#This Row],[ID Silk]],outTable[ID Silk],outTable[Numero ticket  ],,0,1)</f>
        <v>#N/A</v>
      </c>
      <c r="AF202" s="13"/>
      <c r="AG202" s="13"/>
      <c r="AH202" s="13" t="e">
        <f>Tabella4[[#This Row],[Caricato su Silk]]&amp;Tabella4[[#This Row],[HC_01]]</f>
        <v>#N/A</v>
      </c>
      <c r="AI202" s="13" t="e">
        <f>Tabella4[[#This Row],[HC_ID]]&amp;": "&amp;Tabella4[[#This Row],[Descrizione]]</f>
        <v>#N/A</v>
      </c>
      <c r="AJ202" s="13" t="e">
        <f>Tabella4[[#This Row],[HC_ID]]&amp;": - "&amp;Tabella4[[#This Row],[Detail]]&amp;" con selettore: "&amp;Tabella4[[#This Row],[Rejected Element]]</f>
        <v>#N/A</v>
      </c>
      <c r="AK202" s="13" t="e">
        <f>Tabella4[[#This Row],[HC_ID]]&amp;": "&amp;Tabella4[[#This Row],[Share URL]]</f>
        <v>#N/A</v>
      </c>
      <c r="AL202" s="13" t="e">
        <f>Tabella4[[#This Row],[HC_ID]]&amp;": "&amp;Tabella4[[#This Row],[Soluzione note aggiuntive]]</f>
        <v>#N/A</v>
      </c>
      <c r="AM202" s="13"/>
    </row>
    <row r="203" spans="1:39" ht="15" hidden="1" x14ac:dyDescent="0.3">
      <c r="A203" s="41" t="str">
        <f>Tabella4[[#This Row],[UNI CEI EN 301549]]&amp;Tabella4[[#This Row],[Servizio]]</f>
        <v>11.1.4.3.1S009 FAQ</v>
      </c>
      <c r="B203" s="42" t="str">
        <f>Tabella4[[#This Row],[IssueID]]&amp;Tabella4[[#This Row],[Servizio]]</f>
        <v>S009 FAQ</v>
      </c>
      <c r="C203" s="41" t="s">
        <v>599</v>
      </c>
      <c r="D203" s="41" t="str">
        <f>"(#"&amp;Tabella4[[#This Row],['#ID]]&amp;")"</f>
        <v>(#AAD202)</v>
      </c>
      <c r="E203" s="13" t="s">
        <v>50</v>
      </c>
      <c r="F203" s="13" t="s">
        <v>10</v>
      </c>
      <c r="G203" s="43" t="s">
        <v>195</v>
      </c>
      <c r="H203" s="13" t="s">
        <v>3282</v>
      </c>
      <c r="I203" s="13" t="s">
        <v>63</v>
      </c>
      <c r="J203" s="13" t="s">
        <v>1735</v>
      </c>
      <c r="K203" t="s">
        <v>53</v>
      </c>
      <c r="L203" s="13"/>
      <c r="M203" t="s">
        <v>1228</v>
      </c>
      <c r="N203" s="13" t="s">
        <v>1696</v>
      </c>
      <c r="O203" t="s">
        <v>1593</v>
      </c>
      <c r="P203" s="13" t="s">
        <v>1636</v>
      </c>
      <c r="Q203" s="13" t="s">
        <v>1670</v>
      </c>
      <c r="R203" s="13"/>
      <c r="S203" s="13" t="s">
        <v>1738</v>
      </c>
      <c r="T203" s="13" t="s">
        <v>1740</v>
      </c>
      <c r="U203" s="13">
        <f>COUNTIFS(Tabella4[Rejected Element],Tabella4[[#This Row],[Rejected Element]])</f>
        <v>1</v>
      </c>
      <c r="V203" s="13" t="s">
        <v>1727</v>
      </c>
      <c r="W203" s="13"/>
      <c r="X203" s="13" t="str">
        <f>Tabella4[[#This Row],[User Impact]]</f>
        <v>2 - Serious</v>
      </c>
      <c r="Y203" s="13" t="str">
        <f>_xlfn.CONCAT("APP INDABOX ANDROID - ",Tabella4[[#This Row],[UNI CEI EN 301549]]," ",_xlfn.XLOOKUP(Tabella4[[#This Row],[Criterio]],Tabella5[ID],Tabella5[Criterio di successo],"")," - ",Tabella4[[#This Row],[Servizio]])</f>
        <v>APP INDABOX ANDROID - 11.1.4.3.1 Contrasto (minimo) - S009 FAQ</v>
      </c>
      <c r="Z2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(#AAD202)
S009 FAQ
Requisito: WCAG 1.4.3
Disabilità afflitte: Colorblindness;Low Vision
Impatto Utente: 2 - Serious
Descrizione: Contrasto del testo - 
Esempio di violazione individuata sull'oggetto: 
 - https://drive.google.com/file/d/1CuifMrBqNnh-nAtjTb-YUgJVCltiK0Rw/view?usp=drive_link con selettore: 
[63,2029][121,2075]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203" s="13"/>
      <c r="AB203" s="13"/>
      <c r="AC203" s="13"/>
      <c r="AD203" s="13"/>
      <c r="AE203" s="13" t="e">
        <f>_xlfn.XLOOKUP(Tabella4[[#This Row],[ID Silk]],outTable[ID Silk],outTable[Numero ticket  ],,0,1)</f>
        <v>#N/A</v>
      </c>
      <c r="AF203" s="13"/>
      <c r="AG203" s="13"/>
      <c r="AH203" s="13" t="e">
        <f>Tabella4[[#This Row],[Caricato su Silk]]&amp;Tabella4[[#This Row],[HC_01]]</f>
        <v>#N/A</v>
      </c>
      <c r="AI203" s="13" t="e">
        <f>Tabella4[[#This Row],[HC_ID]]&amp;": "&amp;Tabella4[[#This Row],[Descrizione]]</f>
        <v>#N/A</v>
      </c>
      <c r="AJ203" s="13" t="e">
        <f>Tabella4[[#This Row],[HC_ID]]&amp;": - "&amp;Tabella4[[#This Row],[Detail]]&amp;" con selettore: "&amp;Tabella4[[#This Row],[Rejected Element]]</f>
        <v>#N/A</v>
      </c>
      <c r="AK203" s="13" t="e">
        <f>Tabella4[[#This Row],[HC_ID]]&amp;": "&amp;Tabella4[[#This Row],[Share URL]]</f>
        <v>#N/A</v>
      </c>
      <c r="AL203" s="13" t="e">
        <f>Tabella4[[#This Row],[HC_ID]]&amp;": "&amp;Tabella4[[#This Row],[Soluzione note aggiuntive]]</f>
        <v>#N/A</v>
      </c>
      <c r="AM203" s="13"/>
    </row>
    <row r="204" spans="1:39" ht="15" hidden="1" x14ac:dyDescent="0.3">
      <c r="A204" s="41" t="str">
        <f>Tabella4[[#This Row],[UNI CEI EN 301549]]&amp;Tabella4[[#This Row],[Servizio]]</f>
        <v>11.1.4.3.1S009 FAQ</v>
      </c>
      <c r="B204" s="42" t="str">
        <f>Tabella4[[#This Row],[IssueID]]&amp;Tabella4[[#This Row],[Servizio]]</f>
        <v>S009 FAQ</v>
      </c>
      <c r="C204" s="41" t="s">
        <v>600</v>
      </c>
      <c r="D204" s="41" t="str">
        <f>"(#"&amp;Tabella4[[#This Row],['#ID]]&amp;")"</f>
        <v>(#AAD203)</v>
      </c>
      <c r="E204" s="13" t="s">
        <v>50</v>
      </c>
      <c r="F204" s="13" t="s">
        <v>10</v>
      </c>
      <c r="G204" s="43" t="s">
        <v>195</v>
      </c>
      <c r="H204" s="13" t="s">
        <v>3282</v>
      </c>
      <c r="I204" s="13" t="s">
        <v>63</v>
      </c>
      <c r="J204" s="13" t="s">
        <v>1735</v>
      </c>
      <c r="K204" t="s">
        <v>53</v>
      </c>
      <c r="L204" s="13"/>
      <c r="M204" t="s">
        <v>1229</v>
      </c>
      <c r="N204" s="13" t="s">
        <v>1696</v>
      </c>
      <c r="O204" t="s">
        <v>1593</v>
      </c>
      <c r="P204" s="13" t="s">
        <v>1636</v>
      </c>
      <c r="Q204" s="13" t="s">
        <v>1670</v>
      </c>
      <c r="R204" s="13"/>
      <c r="S204" s="13" t="s">
        <v>1738</v>
      </c>
      <c r="T204" s="13" t="s">
        <v>1740</v>
      </c>
      <c r="U204" s="13">
        <f>COUNTIFS(Tabella4[Rejected Element],Tabella4[[#This Row],[Rejected Element]])</f>
        <v>1</v>
      </c>
      <c r="V204" s="13" t="s">
        <v>1727</v>
      </c>
      <c r="W204" s="13"/>
      <c r="X204" s="13" t="str">
        <f>Tabella4[[#This Row],[User Impact]]</f>
        <v>2 - Serious</v>
      </c>
      <c r="Y204" s="13" t="str">
        <f>_xlfn.CONCAT("APP INDABOX ANDROID - ",Tabella4[[#This Row],[UNI CEI EN 301549]]," ",_xlfn.XLOOKUP(Tabella4[[#This Row],[Criterio]],Tabella5[ID],Tabella5[Criterio di successo],"")," - ",Tabella4[[#This Row],[Servizio]])</f>
        <v>APP INDABOX ANDROID - 11.1.4.3.1 Contrasto (minimo) - S009 FAQ</v>
      </c>
      <c r="Z2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(#AAD203)
S009 FAQ
Requisito: WCAG 1.4.3
Disabilità afflitte: Colorblindness;Low Vision
Impatto Utente: 2 - Serious
Descrizione: Contrasto del testo - 
Esempio di violazione individuata sull'oggetto: 
 - https://drive.google.com/file/d/1CuifMrBqNnh-nAtjTb-YUgJVCltiK0Rw/view?usp=drive_link con selettore: 
[63,2196][121,2243]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204" s="13"/>
      <c r="AB204" s="13"/>
      <c r="AC204" s="13"/>
      <c r="AD204" s="13"/>
      <c r="AE204" s="13" t="e">
        <f>_xlfn.XLOOKUP(Tabella4[[#This Row],[ID Silk]],outTable[ID Silk],outTable[Numero ticket  ],,0,1)</f>
        <v>#N/A</v>
      </c>
      <c r="AF204" s="13"/>
      <c r="AG204" s="13"/>
      <c r="AH204" s="13" t="e">
        <f>Tabella4[[#This Row],[Caricato su Silk]]&amp;Tabella4[[#This Row],[HC_01]]</f>
        <v>#N/A</v>
      </c>
      <c r="AI204" s="13" t="e">
        <f>Tabella4[[#This Row],[HC_ID]]&amp;": "&amp;Tabella4[[#This Row],[Descrizione]]</f>
        <v>#N/A</v>
      </c>
      <c r="AJ204" s="13" t="e">
        <f>Tabella4[[#This Row],[HC_ID]]&amp;": - "&amp;Tabella4[[#This Row],[Detail]]&amp;" con selettore: "&amp;Tabella4[[#This Row],[Rejected Element]]</f>
        <v>#N/A</v>
      </c>
      <c r="AK204" s="13" t="e">
        <f>Tabella4[[#This Row],[HC_ID]]&amp;": "&amp;Tabella4[[#This Row],[Share URL]]</f>
        <v>#N/A</v>
      </c>
      <c r="AL204" s="13" t="e">
        <f>Tabella4[[#This Row],[HC_ID]]&amp;": "&amp;Tabella4[[#This Row],[Soluzione note aggiuntive]]</f>
        <v>#N/A</v>
      </c>
      <c r="AM204" s="13"/>
    </row>
    <row r="205" spans="1:39" ht="15" hidden="1" x14ac:dyDescent="0.3">
      <c r="A205" s="41" t="str">
        <f>Tabella4[[#This Row],[UNI CEI EN 301549]]&amp;Tabella4[[#This Row],[Servizio]]</f>
        <v>11.2.5.8.1S009 FAQ</v>
      </c>
      <c r="B205" s="42" t="str">
        <f>Tabella4[[#This Row],[IssueID]]&amp;Tabella4[[#This Row],[Servizio]]</f>
        <v>S009 FAQ</v>
      </c>
      <c r="C205" s="41" t="s">
        <v>601</v>
      </c>
      <c r="D205" s="41" t="str">
        <f>"(#"&amp;Tabella4[[#This Row],['#ID]]&amp;")"</f>
        <v>(#AAD204)</v>
      </c>
      <c r="E205" s="13" t="s">
        <v>50</v>
      </c>
      <c r="F205" s="13" t="s">
        <v>10</v>
      </c>
      <c r="G205" s="43" t="s">
        <v>56</v>
      </c>
      <c r="H205" s="13" t="s">
        <v>3283</v>
      </c>
      <c r="I205" s="13" t="s">
        <v>63</v>
      </c>
      <c r="J205" s="13" t="s">
        <v>1736</v>
      </c>
      <c r="K205" t="s">
        <v>52</v>
      </c>
      <c r="L205" s="13"/>
      <c r="M205" t="s">
        <v>1230</v>
      </c>
      <c r="N205" s="13" t="s">
        <v>1696</v>
      </c>
      <c r="O205" t="s">
        <v>1593</v>
      </c>
      <c r="P205" s="13" t="s">
        <v>1636</v>
      </c>
      <c r="Q205" s="13" t="s">
        <v>1670</v>
      </c>
      <c r="R205" s="13"/>
      <c r="S205" s="13" t="s">
        <v>1739</v>
      </c>
      <c r="T205" s="13" t="s">
        <v>1741</v>
      </c>
      <c r="U205" s="13">
        <f>COUNTIFS(Tabella4[Rejected Element],Tabella4[[#This Row],[Rejected Element]])</f>
        <v>1</v>
      </c>
      <c r="V205" s="13" t="s">
        <v>1727</v>
      </c>
      <c r="W205" s="13"/>
      <c r="X205" s="13" t="str">
        <f>Tabella4[[#This Row],[User Impact]]</f>
        <v>2 - Serious</v>
      </c>
      <c r="Y205" s="13" t="str">
        <f>_xlfn.CONCAT("APP INDABOX ANDROID - ",Tabella4[[#This Row],[UNI CEI EN 301549]]," ",_xlfn.XLOOKUP(Tabella4[[#This Row],[Criterio]],Tabella5[ID],Tabella5[Criterio di successo],"")," - ",Tabella4[[#This Row],[Servizio]])</f>
        <v>APP INDABOX ANDROID - 11.2.5.8.1 Dimensione dell'obiettivo (minimo) - S009 FAQ</v>
      </c>
      <c r="Z2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(#AAD204)
S009 FAQ
Requisito: WCAG 2.5.8
Disabilità afflitte: Blind;Low Vision;Mobility
Impatto Utente: 2 - Serious
Descrizione: Touch target - 
Esempio di violazione individuata sull'oggetto: 
 - https://drive.google.com/file/d/1CuifMrBqNnh-nAtjTb-YUgJVCltiK0Rw/view?usp=drive_link con selettore: 
[93,423][456,533]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205" s="13"/>
      <c r="AB205" s="13"/>
      <c r="AC205" s="13"/>
      <c r="AD205" s="13"/>
      <c r="AE205" s="13" t="e">
        <f>_xlfn.XLOOKUP(Tabella4[[#This Row],[ID Silk]],outTable[ID Silk],outTable[Numero ticket  ],,0,1)</f>
        <v>#N/A</v>
      </c>
      <c r="AF205" s="13"/>
      <c r="AG205" s="13"/>
      <c r="AH205" s="13" t="e">
        <f>Tabella4[[#This Row],[Caricato su Silk]]&amp;Tabella4[[#This Row],[HC_01]]</f>
        <v>#N/A</v>
      </c>
      <c r="AI205" s="13" t="e">
        <f>Tabella4[[#This Row],[HC_ID]]&amp;": "&amp;Tabella4[[#This Row],[Descrizione]]</f>
        <v>#N/A</v>
      </c>
      <c r="AJ205" s="13" t="e">
        <f>Tabella4[[#This Row],[HC_ID]]&amp;": - "&amp;Tabella4[[#This Row],[Detail]]&amp;" con selettore: "&amp;Tabella4[[#This Row],[Rejected Element]]</f>
        <v>#N/A</v>
      </c>
      <c r="AK205" s="13" t="e">
        <f>Tabella4[[#This Row],[HC_ID]]&amp;": "&amp;Tabella4[[#This Row],[Share URL]]</f>
        <v>#N/A</v>
      </c>
      <c r="AL205" s="13" t="e">
        <f>Tabella4[[#This Row],[HC_ID]]&amp;": "&amp;Tabella4[[#This Row],[Soluzione note aggiuntive]]</f>
        <v>#N/A</v>
      </c>
      <c r="AM205" s="13"/>
    </row>
    <row r="206" spans="1:39" ht="15" hidden="1" x14ac:dyDescent="0.3">
      <c r="A206" s="41" t="str">
        <f>Tabella4[[#This Row],[UNI CEI EN 301549]]&amp;Tabella4[[#This Row],[Servizio]]</f>
        <v>11.2.5.8.1S009 FAQ</v>
      </c>
      <c r="B206" s="42" t="str">
        <f>Tabella4[[#This Row],[IssueID]]&amp;Tabella4[[#This Row],[Servizio]]</f>
        <v>S009 FAQ</v>
      </c>
      <c r="C206" s="41" t="s">
        <v>602</v>
      </c>
      <c r="D206" s="41" t="str">
        <f>"(#"&amp;Tabella4[[#This Row],['#ID]]&amp;")"</f>
        <v>(#AAD205)</v>
      </c>
      <c r="E206" s="13" t="s">
        <v>50</v>
      </c>
      <c r="F206" s="13" t="s">
        <v>10</v>
      </c>
      <c r="G206" s="43" t="s">
        <v>56</v>
      </c>
      <c r="H206" s="13" t="s">
        <v>3283</v>
      </c>
      <c r="I206" s="13" t="s">
        <v>63</v>
      </c>
      <c r="J206" s="13" t="s">
        <v>1736</v>
      </c>
      <c r="K206" t="s">
        <v>52</v>
      </c>
      <c r="L206" s="13"/>
      <c r="M206" t="s">
        <v>1231</v>
      </c>
      <c r="N206" s="13" t="s">
        <v>1696</v>
      </c>
      <c r="O206" t="s">
        <v>1593</v>
      </c>
      <c r="P206" s="13" t="s">
        <v>1636</v>
      </c>
      <c r="Q206" s="13" t="s">
        <v>1670</v>
      </c>
      <c r="R206" s="13"/>
      <c r="S206" s="13" t="s">
        <v>1739</v>
      </c>
      <c r="T206" s="13" t="s">
        <v>1741</v>
      </c>
      <c r="U206" s="13">
        <f>COUNTIFS(Tabella4[Rejected Element],Tabella4[[#This Row],[Rejected Element]])</f>
        <v>1</v>
      </c>
      <c r="V206" s="13" t="s">
        <v>1727</v>
      </c>
      <c r="W206" s="13"/>
      <c r="X206" s="13" t="str">
        <f>Tabella4[[#This Row],[User Impact]]</f>
        <v>2 - Serious</v>
      </c>
      <c r="Y206" s="13" t="str">
        <f>_xlfn.CONCAT("APP INDABOX ANDROID - ",Tabella4[[#This Row],[UNI CEI EN 301549]]," ",_xlfn.XLOOKUP(Tabella4[[#This Row],[Criterio]],Tabella5[ID],Tabella5[Criterio di successo],"")," - ",Tabella4[[#This Row],[Servizio]])</f>
        <v>APP INDABOX ANDROID - 11.2.5.8.1 Dimensione dell'obiettivo (minimo) - S009 FAQ</v>
      </c>
      <c r="Z2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(#AAD205)
S009 FAQ
Requisito: WCAG 2.5.8
Disabilità afflitte: Blind;Low Vision;Mobility
Impatto Utente: 2 - Serious
Descrizione: Touch target - 
Esempio di violazione individuata sull'oggetto: 
 - https://drive.google.com/file/d/1CuifMrBqNnh-nAtjTb-YUgJVCltiK0Rw/view?usp=drive_link con selettore: 
[591,629][995,739]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206" s="13"/>
      <c r="AB206" s="13"/>
      <c r="AC206" s="13"/>
      <c r="AD206" s="13"/>
      <c r="AE206" s="13" t="e">
        <f>_xlfn.XLOOKUP(Tabella4[[#This Row],[ID Silk]],outTable[ID Silk],outTable[Numero ticket  ],,0,1)</f>
        <v>#N/A</v>
      </c>
      <c r="AF206" s="13"/>
      <c r="AG206" s="13"/>
      <c r="AH206" s="13" t="e">
        <f>Tabella4[[#This Row],[Caricato su Silk]]&amp;Tabella4[[#This Row],[HC_01]]</f>
        <v>#N/A</v>
      </c>
      <c r="AI206" s="13" t="e">
        <f>Tabella4[[#This Row],[HC_ID]]&amp;": "&amp;Tabella4[[#This Row],[Descrizione]]</f>
        <v>#N/A</v>
      </c>
      <c r="AJ206" s="13" t="e">
        <f>Tabella4[[#This Row],[HC_ID]]&amp;": - "&amp;Tabella4[[#This Row],[Detail]]&amp;" con selettore: "&amp;Tabella4[[#This Row],[Rejected Element]]</f>
        <v>#N/A</v>
      </c>
      <c r="AK206" s="13" t="e">
        <f>Tabella4[[#This Row],[HC_ID]]&amp;": "&amp;Tabella4[[#This Row],[Share URL]]</f>
        <v>#N/A</v>
      </c>
      <c r="AL206" s="13" t="e">
        <f>Tabella4[[#This Row],[HC_ID]]&amp;": "&amp;Tabella4[[#This Row],[Soluzione note aggiuntive]]</f>
        <v>#N/A</v>
      </c>
      <c r="AM206" s="13"/>
    </row>
    <row r="207" spans="1:39" ht="15" hidden="1" x14ac:dyDescent="0.3">
      <c r="A207" s="41" t="str">
        <f>Tabella4[[#This Row],[UNI CEI EN 301549]]&amp;Tabella4[[#This Row],[Servizio]]</f>
        <v>11.2.5.8.1S009 FAQ</v>
      </c>
      <c r="B207" s="42" t="str">
        <f>Tabella4[[#This Row],[IssueID]]&amp;Tabella4[[#This Row],[Servizio]]</f>
        <v>S009 FAQ</v>
      </c>
      <c r="C207" s="41" t="s">
        <v>603</v>
      </c>
      <c r="D207" s="41" t="str">
        <f>"(#"&amp;Tabella4[[#This Row],['#ID]]&amp;")"</f>
        <v>(#AAD206)</v>
      </c>
      <c r="E207" s="13" t="s">
        <v>50</v>
      </c>
      <c r="F207" s="13" t="s">
        <v>10</v>
      </c>
      <c r="G207" s="43" t="s">
        <v>56</v>
      </c>
      <c r="H207" s="13" t="s">
        <v>3283</v>
      </c>
      <c r="I207" s="13" t="s">
        <v>63</v>
      </c>
      <c r="J207" s="13" t="s">
        <v>1736</v>
      </c>
      <c r="K207" t="s">
        <v>52</v>
      </c>
      <c r="L207" s="13"/>
      <c r="M207" t="s">
        <v>1232</v>
      </c>
      <c r="N207" s="13" t="s">
        <v>1696</v>
      </c>
      <c r="O207" t="s">
        <v>1593</v>
      </c>
      <c r="P207" s="13" t="s">
        <v>1636</v>
      </c>
      <c r="Q207" s="13" t="s">
        <v>1670</v>
      </c>
      <c r="R207" s="13"/>
      <c r="S207" s="13" t="s">
        <v>1739</v>
      </c>
      <c r="T207" s="13" t="s">
        <v>1741</v>
      </c>
      <c r="U207" s="13">
        <f>COUNTIFS(Tabella4[Rejected Element],Tabella4[[#This Row],[Rejected Element]])</f>
        <v>1</v>
      </c>
      <c r="V207" s="13" t="s">
        <v>1727</v>
      </c>
      <c r="W207" s="13"/>
      <c r="X207" s="13" t="str">
        <f>Tabella4[[#This Row],[User Impact]]</f>
        <v>2 - Serious</v>
      </c>
      <c r="Y207" s="13" t="str">
        <f>_xlfn.CONCAT("APP INDABOX ANDROID - ",Tabella4[[#This Row],[UNI CEI EN 301549]]," ",_xlfn.XLOOKUP(Tabella4[[#This Row],[Criterio]],Tabella5[ID],Tabella5[Criterio di successo],"")," - ",Tabella4[[#This Row],[Servizio]])</f>
        <v>APP INDABOX ANDROID - 11.2.5.8.1 Dimensione dell'obiettivo (minimo) - S009 FAQ</v>
      </c>
      <c r="Z2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(#AAD206)
S009 FAQ
Requisito: WCAG 2.5.8
Disabilità afflitte: Blind;Low Vision;Mobility
Impatto Utente: 2 - Serious
Descrizione: Touch target - 
Esempio di violazione individuata sull'oggetto: 
 - https://drive.google.com/file/d/1CuifMrBqNnh-nAtjTb-YUgJVCltiK0Rw/view?usp=drive_link con selettore: 
[66,835][484,945]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207" s="13"/>
      <c r="AB207" s="13"/>
      <c r="AC207" s="13"/>
      <c r="AD207" s="13"/>
      <c r="AE207" s="13" t="e">
        <f>_xlfn.XLOOKUP(Tabella4[[#This Row],[ID Silk]],outTable[ID Silk],outTable[Numero ticket  ],,0,1)</f>
        <v>#N/A</v>
      </c>
      <c r="AF207" s="13"/>
      <c r="AG207" s="13"/>
      <c r="AH207" s="13" t="e">
        <f>Tabella4[[#This Row],[Caricato su Silk]]&amp;Tabella4[[#This Row],[HC_01]]</f>
        <v>#N/A</v>
      </c>
      <c r="AI207" s="13" t="e">
        <f>Tabella4[[#This Row],[HC_ID]]&amp;": "&amp;Tabella4[[#This Row],[Descrizione]]</f>
        <v>#N/A</v>
      </c>
      <c r="AJ207" s="13" t="e">
        <f>Tabella4[[#This Row],[HC_ID]]&amp;": - "&amp;Tabella4[[#This Row],[Detail]]&amp;" con selettore: "&amp;Tabella4[[#This Row],[Rejected Element]]</f>
        <v>#N/A</v>
      </c>
      <c r="AK207" s="13" t="e">
        <f>Tabella4[[#This Row],[HC_ID]]&amp;": "&amp;Tabella4[[#This Row],[Share URL]]</f>
        <v>#N/A</v>
      </c>
      <c r="AL207" s="13" t="e">
        <f>Tabella4[[#This Row],[HC_ID]]&amp;": "&amp;Tabella4[[#This Row],[Soluzione note aggiuntive]]</f>
        <v>#N/A</v>
      </c>
      <c r="AM207" s="13"/>
    </row>
    <row r="208" spans="1:39" ht="15" hidden="1" x14ac:dyDescent="0.3">
      <c r="A208" s="41" t="str">
        <f>Tabella4[[#This Row],[UNI CEI EN 301549]]&amp;Tabella4[[#This Row],[Servizio]]</f>
        <v>11.2.5.8.1S009 FAQ</v>
      </c>
      <c r="B208" s="42" t="str">
        <f>Tabella4[[#This Row],[IssueID]]&amp;Tabella4[[#This Row],[Servizio]]</f>
        <v>S009 FAQ</v>
      </c>
      <c r="C208" s="41" t="s">
        <v>604</v>
      </c>
      <c r="D208" s="41" t="str">
        <f>"(#"&amp;Tabella4[[#This Row],['#ID]]&amp;")"</f>
        <v>(#AAD207)</v>
      </c>
      <c r="E208" s="13" t="s">
        <v>50</v>
      </c>
      <c r="F208" s="13" t="s">
        <v>10</v>
      </c>
      <c r="G208" s="43" t="s">
        <v>56</v>
      </c>
      <c r="H208" s="13" t="s">
        <v>3283</v>
      </c>
      <c r="I208" s="13" t="s">
        <v>63</v>
      </c>
      <c r="J208" s="13" t="s">
        <v>1736</v>
      </c>
      <c r="K208" t="s">
        <v>52</v>
      </c>
      <c r="L208" s="13"/>
      <c r="M208" t="s">
        <v>1233</v>
      </c>
      <c r="N208" s="13" t="s">
        <v>1696</v>
      </c>
      <c r="O208" t="s">
        <v>1593</v>
      </c>
      <c r="P208" s="13" t="s">
        <v>1636</v>
      </c>
      <c r="Q208" s="13" t="s">
        <v>1670</v>
      </c>
      <c r="R208" s="13"/>
      <c r="S208" s="13" t="s">
        <v>1739</v>
      </c>
      <c r="T208" s="13" t="s">
        <v>1741</v>
      </c>
      <c r="U208" s="13">
        <f>COUNTIFS(Tabella4[Rejected Element],Tabella4[[#This Row],[Rejected Element]])</f>
        <v>1</v>
      </c>
      <c r="V208" s="13" t="s">
        <v>1727</v>
      </c>
      <c r="W208" s="13"/>
      <c r="X208" s="13" t="str">
        <f>Tabella4[[#This Row],[User Impact]]</f>
        <v>2 - Serious</v>
      </c>
      <c r="Y208" s="13" t="str">
        <f>_xlfn.CONCAT("APP INDABOX ANDROID - ",Tabella4[[#This Row],[UNI CEI EN 301549]]," ",_xlfn.XLOOKUP(Tabella4[[#This Row],[Criterio]],Tabella5[ID],Tabella5[Criterio di successo],"")," - ",Tabella4[[#This Row],[Servizio]])</f>
        <v>APP INDABOX ANDROID - 11.2.5.8.1 Dimensione dell'obiettivo (minimo) - S009 FAQ</v>
      </c>
      <c r="Z2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(#AAD207)
S009 FAQ
Requisito: WCAG 2.5.8
Disabilità afflitte: Blind;Low Vision;Mobility
Impatto Utente: 2 - Serious
Descrizione: Touch target - 
Esempio di violazione individuata sull'oggetto: 
 - https://drive.google.com/file/d/1CuifMrBqNnh-nAtjTb-YUgJVCltiK0Rw/view?usp=drive_link con selettore: 
[616,835][973,945]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208" s="13"/>
      <c r="AB208" s="13"/>
      <c r="AC208" s="13"/>
      <c r="AD208" s="13"/>
      <c r="AE208" s="13" t="e">
        <f>_xlfn.XLOOKUP(Tabella4[[#This Row],[ID Silk]],outTable[ID Silk],outTable[Numero ticket  ],,0,1)</f>
        <v>#N/A</v>
      </c>
      <c r="AF208" s="13"/>
      <c r="AG208" s="13"/>
      <c r="AH208" s="13" t="e">
        <f>Tabella4[[#This Row],[Caricato su Silk]]&amp;Tabella4[[#This Row],[HC_01]]</f>
        <v>#N/A</v>
      </c>
      <c r="AI208" s="13" t="e">
        <f>Tabella4[[#This Row],[HC_ID]]&amp;": "&amp;Tabella4[[#This Row],[Descrizione]]</f>
        <v>#N/A</v>
      </c>
      <c r="AJ208" s="13" t="e">
        <f>Tabella4[[#This Row],[HC_ID]]&amp;": - "&amp;Tabella4[[#This Row],[Detail]]&amp;" con selettore: "&amp;Tabella4[[#This Row],[Rejected Element]]</f>
        <v>#N/A</v>
      </c>
      <c r="AK208" s="13" t="e">
        <f>Tabella4[[#This Row],[HC_ID]]&amp;": "&amp;Tabella4[[#This Row],[Share URL]]</f>
        <v>#N/A</v>
      </c>
      <c r="AL208" s="13" t="e">
        <f>Tabella4[[#This Row],[HC_ID]]&amp;": "&amp;Tabella4[[#This Row],[Soluzione note aggiuntive]]</f>
        <v>#N/A</v>
      </c>
      <c r="AM208" s="13"/>
    </row>
    <row r="209" spans="1:39" ht="15" hidden="1" x14ac:dyDescent="0.3">
      <c r="A209" s="41" t="str">
        <f>Tabella4[[#This Row],[UNI CEI EN 301549]]&amp;Tabella4[[#This Row],[Servizio]]</f>
        <v>11.2.5.8.1S009 FAQ</v>
      </c>
      <c r="B209" s="42" t="str">
        <f>Tabella4[[#This Row],[IssueID]]&amp;Tabella4[[#This Row],[Servizio]]</f>
        <v>S009 FAQ</v>
      </c>
      <c r="C209" s="41" t="s">
        <v>605</v>
      </c>
      <c r="D209" s="41" t="str">
        <f>"(#"&amp;Tabella4[[#This Row],['#ID]]&amp;")"</f>
        <v>(#AAD208)</v>
      </c>
      <c r="E209" s="13" t="s">
        <v>50</v>
      </c>
      <c r="F209" s="13" t="s">
        <v>10</v>
      </c>
      <c r="G209" s="43" t="s">
        <v>56</v>
      </c>
      <c r="H209" s="13" t="s">
        <v>3283</v>
      </c>
      <c r="I209" s="13" t="s">
        <v>63</v>
      </c>
      <c r="J209" s="13" t="s">
        <v>1736</v>
      </c>
      <c r="K209" t="s">
        <v>52</v>
      </c>
      <c r="L209" s="13"/>
      <c r="M209" t="s">
        <v>1234</v>
      </c>
      <c r="N209" s="13" t="s">
        <v>1696</v>
      </c>
      <c r="O209" t="s">
        <v>1593</v>
      </c>
      <c r="P209" s="13" t="s">
        <v>1636</v>
      </c>
      <c r="Q209" s="13" t="s">
        <v>1670</v>
      </c>
      <c r="R209" s="13"/>
      <c r="S209" s="13" t="s">
        <v>1739</v>
      </c>
      <c r="T209" s="13" t="s">
        <v>1741</v>
      </c>
      <c r="U209" s="13">
        <f>COUNTIFS(Tabella4[Rejected Element],Tabella4[[#This Row],[Rejected Element]])</f>
        <v>1</v>
      </c>
      <c r="V209" s="13" t="s">
        <v>1727</v>
      </c>
      <c r="W209" s="13"/>
      <c r="X209" s="13" t="str">
        <f>Tabella4[[#This Row],[User Impact]]</f>
        <v>2 - Serious</v>
      </c>
      <c r="Y209" s="13" t="str">
        <f>_xlfn.CONCAT("APP INDABOX ANDROID - ",Tabella4[[#This Row],[UNI CEI EN 301549]]," ",_xlfn.XLOOKUP(Tabella4[[#This Row],[Criterio]],Tabella5[ID],Tabella5[Criterio di successo],"")," - ",Tabella4[[#This Row],[Servizio]])</f>
        <v>APP INDABOX ANDROID - 11.2.5.8.1 Dimensione dell'obiettivo (minimo) - S009 FAQ</v>
      </c>
      <c r="Z2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(#AAD208)
S009 FAQ
Requisito: WCAG 2.5.8
Disabilità afflitte: Blind;Low Vision;Mobility
Impatto Utente: 2 - Serious
Descrizione: Touch target - 
Esempio di violazione individuata sull'oggetto: 
 - https://drive.google.com/file/d/1CuifMrBqNnh-nAtjTb-YUgJVCltiK0Rw/view?usp=drive_link con selettore: 
[140,1404][431,1459]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209" s="13"/>
      <c r="AB209" s="13"/>
      <c r="AC209" s="13"/>
      <c r="AD209" s="13"/>
      <c r="AE209" s="13" t="e">
        <f>_xlfn.XLOOKUP(Tabella4[[#This Row],[ID Silk]],outTable[ID Silk],outTable[Numero ticket  ],,0,1)</f>
        <v>#N/A</v>
      </c>
      <c r="AF209" s="13"/>
      <c r="AG209" s="13"/>
      <c r="AH209" s="13" t="e">
        <f>Tabella4[[#This Row],[Caricato su Silk]]&amp;Tabella4[[#This Row],[HC_01]]</f>
        <v>#N/A</v>
      </c>
      <c r="AI209" s="13" t="e">
        <f>Tabella4[[#This Row],[HC_ID]]&amp;": "&amp;Tabella4[[#This Row],[Descrizione]]</f>
        <v>#N/A</v>
      </c>
      <c r="AJ209" s="13" t="e">
        <f>Tabella4[[#This Row],[HC_ID]]&amp;": - "&amp;Tabella4[[#This Row],[Detail]]&amp;" con selettore: "&amp;Tabella4[[#This Row],[Rejected Element]]</f>
        <v>#N/A</v>
      </c>
      <c r="AK209" s="13" t="e">
        <f>Tabella4[[#This Row],[HC_ID]]&amp;": "&amp;Tabella4[[#This Row],[Share URL]]</f>
        <v>#N/A</v>
      </c>
      <c r="AL209" s="13" t="e">
        <f>Tabella4[[#This Row],[HC_ID]]&amp;": "&amp;Tabella4[[#This Row],[Soluzione note aggiuntive]]</f>
        <v>#N/A</v>
      </c>
      <c r="AM209" s="13"/>
    </row>
    <row r="210" spans="1:39" ht="15" hidden="1" x14ac:dyDescent="0.3">
      <c r="A210" s="41" t="str">
        <f>Tabella4[[#This Row],[UNI CEI EN 301549]]&amp;Tabella4[[#This Row],[Servizio]]</f>
        <v>11.2.5.8.1S009 FAQ</v>
      </c>
      <c r="B210" s="42" t="str">
        <f>Tabella4[[#This Row],[IssueID]]&amp;Tabella4[[#This Row],[Servizio]]</f>
        <v>S009 FAQ</v>
      </c>
      <c r="C210" s="41" t="s">
        <v>606</v>
      </c>
      <c r="D210" s="41" t="str">
        <f>"(#"&amp;Tabella4[[#This Row],['#ID]]&amp;")"</f>
        <v>(#AAD209)</v>
      </c>
      <c r="E210" s="13" t="s">
        <v>50</v>
      </c>
      <c r="F210" s="13" t="s">
        <v>10</v>
      </c>
      <c r="G210" s="43" t="s">
        <v>56</v>
      </c>
      <c r="H210" s="13" t="s">
        <v>3283</v>
      </c>
      <c r="I210" s="13" t="s">
        <v>63</v>
      </c>
      <c r="J210" s="13" t="s">
        <v>1736</v>
      </c>
      <c r="K210" t="s">
        <v>52</v>
      </c>
      <c r="L210" s="13"/>
      <c r="M210" t="s">
        <v>1235</v>
      </c>
      <c r="N210" s="13" t="s">
        <v>1696</v>
      </c>
      <c r="O210" t="s">
        <v>1593</v>
      </c>
      <c r="P210" s="13" t="s">
        <v>1636</v>
      </c>
      <c r="Q210" s="13" t="s">
        <v>1670</v>
      </c>
      <c r="R210" s="13"/>
      <c r="S210" s="13" t="s">
        <v>1739</v>
      </c>
      <c r="T210" s="13" t="s">
        <v>1741</v>
      </c>
      <c r="U210" s="13">
        <f>COUNTIFS(Tabella4[Rejected Element],Tabella4[[#This Row],[Rejected Element]])</f>
        <v>1</v>
      </c>
      <c r="V210" s="13" t="s">
        <v>1727</v>
      </c>
      <c r="W210" s="13"/>
      <c r="X210" s="13" t="str">
        <f>Tabella4[[#This Row],[User Impact]]</f>
        <v>2 - Serious</v>
      </c>
      <c r="Y210" s="13" t="str">
        <f>_xlfn.CONCAT("APP INDABOX ANDROID - ",Tabella4[[#This Row],[UNI CEI EN 301549]]," ",_xlfn.XLOOKUP(Tabella4[[#This Row],[Criterio]],Tabella5[ID],Tabella5[Criterio di successo],"")," - ",Tabella4[[#This Row],[Servizio]])</f>
        <v>APP INDABOX ANDROID - 11.2.5.8.1 Dimensione dell'obiettivo (minimo) - S009 FAQ</v>
      </c>
      <c r="Z2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(#AAD209)
S009 FAQ
Requisito: WCAG 2.5.8
Disabilità afflitte: Blind;Low Vision;Mobility
Impatto Utente: 2 - Serious
Descrizione: Touch target - 
Esempio di violazione individuata sull'oggetto: 
 - https://drive.google.com/file/d/1CuifMrBqNnh-nAtjTb-YUgJVCltiK0Rw/view?usp=drive_link con selettore: 
[140,1517][558,1572]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210" s="13"/>
      <c r="AB210" s="13"/>
      <c r="AC210" s="13"/>
      <c r="AD210" s="13"/>
      <c r="AE210" s="13" t="e">
        <f>_xlfn.XLOOKUP(Tabella4[[#This Row],[ID Silk]],outTable[ID Silk],outTable[Numero ticket  ],,0,1)</f>
        <v>#N/A</v>
      </c>
      <c r="AF210" s="13"/>
      <c r="AG210" s="13"/>
      <c r="AH210" s="13" t="e">
        <f>Tabella4[[#This Row],[Caricato su Silk]]&amp;Tabella4[[#This Row],[HC_01]]</f>
        <v>#N/A</v>
      </c>
      <c r="AI210" s="13" t="e">
        <f>Tabella4[[#This Row],[HC_ID]]&amp;": "&amp;Tabella4[[#This Row],[Descrizione]]</f>
        <v>#N/A</v>
      </c>
      <c r="AJ210" s="13" t="e">
        <f>Tabella4[[#This Row],[HC_ID]]&amp;": - "&amp;Tabella4[[#This Row],[Detail]]&amp;" con selettore: "&amp;Tabella4[[#This Row],[Rejected Element]]</f>
        <v>#N/A</v>
      </c>
      <c r="AK210" s="13" t="e">
        <f>Tabella4[[#This Row],[HC_ID]]&amp;": "&amp;Tabella4[[#This Row],[Share URL]]</f>
        <v>#N/A</v>
      </c>
      <c r="AL210" s="13" t="e">
        <f>Tabella4[[#This Row],[HC_ID]]&amp;": "&amp;Tabella4[[#This Row],[Soluzione note aggiuntive]]</f>
        <v>#N/A</v>
      </c>
      <c r="AM210" s="13"/>
    </row>
    <row r="211" spans="1:39" ht="15" hidden="1" x14ac:dyDescent="0.3">
      <c r="A211" s="41" t="str">
        <f>Tabella4[[#This Row],[UNI CEI EN 301549]]&amp;Tabella4[[#This Row],[Servizio]]</f>
        <v>11.2.5.8.1S009 FAQ</v>
      </c>
      <c r="B211" s="42" t="str">
        <f>Tabella4[[#This Row],[IssueID]]&amp;Tabella4[[#This Row],[Servizio]]</f>
        <v>S009 FAQ</v>
      </c>
      <c r="C211" s="41" t="s">
        <v>607</v>
      </c>
      <c r="D211" s="41" t="str">
        <f>"(#"&amp;Tabella4[[#This Row],['#ID]]&amp;")"</f>
        <v>(#AAD210)</v>
      </c>
      <c r="E211" s="13" t="s">
        <v>50</v>
      </c>
      <c r="F211" s="13" t="s">
        <v>10</v>
      </c>
      <c r="G211" s="43" t="s">
        <v>56</v>
      </c>
      <c r="H211" s="13" t="s">
        <v>3283</v>
      </c>
      <c r="I211" s="13" t="s">
        <v>63</v>
      </c>
      <c r="J211" s="13" t="s">
        <v>1736</v>
      </c>
      <c r="K211" t="s">
        <v>52</v>
      </c>
      <c r="L211" s="13"/>
      <c r="M211" t="s">
        <v>1236</v>
      </c>
      <c r="N211" s="13" t="s">
        <v>1696</v>
      </c>
      <c r="O211" t="s">
        <v>1593</v>
      </c>
      <c r="P211" s="13" t="s">
        <v>1636</v>
      </c>
      <c r="Q211" s="13" t="s">
        <v>1670</v>
      </c>
      <c r="R211" s="13"/>
      <c r="S211" s="13" t="s">
        <v>1739</v>
      </c>
      <c r="T211" s="13" t="s">
        <v>1741</v>
      </c>
      <c r="U211" s="13">
        <f>COUNTIFS(Tabella4[Rejected Element],Tabella4[[#This Row],[Rejected Element]])</f>
        <v>1</v>
      </c>
      <c r="V211" s="13" t="s">
        <v>1727</v>
      </c>
      <c r="W211" s="13"/>
      <c r="X211" s="13" t="str">
        <f>Tabella4[[#This Row],[User Impact]]</f>
        <v>2 - Serious</v>
      </c>
      <c r="Y211" s="13" t="str">
        <f>_xlfn.CONCAT("APP INDABOX ANDROID - ",Tabella4[[#This Row],[UNI CEI EN 301549]]," ",_xlfn.XLOOKUP(Tabella4[[#This Row],[Criterio]],Tabella5[ID],Tabella5[Criterio di successo],"")," - ",Tabella4[[#This Row],[Servizio]])</f>
        <v>APP INDABOX ANDROID - 11.2.5.8.1 Dimensione dell'obiettivo (minimo) - S009 FAQ</v>
      </c>
      <c r="Z2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(#AAD210)
S009 FAQ
Requisito: WCAG 2.5.8
Disabilità afflitte: Blind;Low Vision;Mobility
Impatto Utente: 2 - Serious
Descrizione: Touch target - 
Esempio di violazione individuata sull'oggetto: 
 - https://drive.google.com/file/d/1CuifMrBqNnh-nAtjTb-YUgJVCltiK0Rw/view?usp=drive_link con selettore: 
[140,1630][580,1685]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211" s="13"/>
      <c r="AB211" s="13"/>
      <c r="AC211" s="13"/>
      <c r="AD211" s="13"/>
      <c r="AE211" s="13" t="e">
        <f>_xlfn.XLOOKUP(Tabella4[[#This Row],[ID Silk]],outTable[ID Silk],outTable[Numero ticket  ],,0,1)</f>
        <v>#N/A</v>
      </c>
      <c r="AF211" s="13"/>
      <c r="AG211" s="13"/>
      <c r="AH211" s="13" t="e">
        <f>Tabella4[[#This Row],[Caricato su Silk]]&amp;Tabella4[[#This Row],[HC_01]]</f>
        <v>#N/A</v>
      </c>
      <c r="AI211" s="13" t="e">
        <f>Tabella4[[#This Row],[HC_ID]]&amp;": "&amp;Tabella4[[#This Row],[Descrizione]]</f>
        <v>#N/A</v>
      </c>
      <c r="AJ211" s="13" t="e">
        <f>Tabella4[[#This Row],[HC_ID]]&amp;": - "&amp;Tabella4[[#This Row],[Detail]]&amp;" con selettore: "&amp;Tabella4[[#This Row],[Rejected Element]]</f>
        <v>#N/A</v>
      </c>
      <c r="AK211" s="13" t="e">
        <f>Tabella4[[#This Row],[HC_ID]]&amp;": "&amp;Tabella4[[#This Row],[Share URL]]</f>
        <v>#N/A</v>
      </c>
      <c r="AL211" s="13" t="e">
        <f>Tabella4[[#This Row],[HC_ID]]&amp;": "&amp;Tabella4[[#This Row],[Soluzione note aggiuntive]]</f>
        <v>#N/A</v>
      </c>
      <c r="AM211" s="13"/>
    </row>
    <row r="212" spans="1:39" ht="15" hidden="1" x14ac:dyDescent="0.3">
      <c r="A212" s="41" t="str">
        <f>Tabella4[[#This Row],[UNI CEI EN 301549]]&amp;Tabella4[[#This Row],[Servizio]]</f>
        <v>11.2.5.8.1S009 FAQ</v>
      </c>
      <c r="B212" s="42" t="str">
        <f>Tabella4[[#This Row],[IssueID]]&amp;Tabella4[[#This Row],[Servizio]]</f>
        <v>S009 FAQ</v>
      </c>
      <c r="C212" s="41" t="s">
        <v>608</v>
      </c>
      <c r="D212" s="41" t="str">
        <f>"(#"&amp;Tabella4[[#This Row],['#ID]]&amp;")"</f>
        <v>(#AAD211)</v>
      </c>
      <c r="E212" s="13" t="s">
        <v>50</v>
      </c>
      <c r="F212" s="13" t="s">
        <v>10</v>
      </c>
      <c r="G212" s="43" t="s">
        <v>56</v>
      </c>
      <c r="H212" s="13" t="s">
        <v>3283</v>
      </c>
      <c r="I212" s="13" t="s">
        <v>63</v>
      </c>
      <c r="J212" s="13" t="s">
        <v>1736</v>
      </c>
      <c r="K212" t="s">
        <v>52</v>
      </c>
      <c r="L212" s="13"/>
      <c r="M212" t="s">
        <v>1237</v>
      </c>
      <c r="N212" s="13" t="s">
        <v>1696</v>
      </c>
      <c r="O212" t="s">
        <v>1593</v>
      </c>
      <c r="P212" s="13" t="s">
        <v>1636</v>
      </c>
      <c r="Q212" s="13" t="s">
        <v>1670</v>
      </c>
      <c r="R212" s="13"/>
      <c r="S212" s="13" t="s">
        <v>1739</v>
      </c>
      <c r="T212" s="13" t="s">
        <v>1741</v>
      </c>
      <c r="U212" s="13">
        <f>COUNTIFS(Tabella4[Rejected Element],Tabella4[[#This Row],[Rejected Element]])</f>
        <v>1</v>
      </c>
      <c r="V212" s="13" t="s">
        <v>1727</v>
      </c>
      <c r="W212" s="13"/>
      <c r="X212" s="13" t="str">
        <f>Tabella4[[#This Row],[User Impact]]</f>
        <v>2 - Serious</v>
      </c>
      <c r="Y212" s="13" t="str">
        <f>_xlfn.CONCAT("APP INDABOX ANDROID - ",Tabella4[[#This Row],[UNI CEI EN 301549]]," ",_xlfn.XLOOKUP(Tabella4[[#This Row],[Criterio]],Tabella5[ID],Tabella5[Criterio di successo],"")," - ",Tabella4[[#This Row],[Servizio]])</f>
        <v>APP INDABOX ANDROID - 11.2.5.8.1 Dimensione dell'obiettivo (minimo) - S009 FAQ</v>
      </c>
      <c r="Z2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(#AAD211)
S009 FAQ
Requisito: WCAG 2.5.8
Disabilità afflitte: Blind;Low Vision;Mobility
Impatto Utente: 2 - Serious
Descrizione: Touch target - 
Esempio di violazione individuata sull'oggetto: 
 - https://drive.google.com/file/d/1CuifMrBqNnh-nAtjTb-YUgJVCltiK0Rw/view?usp=drive_link con selettore: 
[63,1743][855,1853]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212" s="13"/>
      <c r="AB212" s="13"/>
      <c r="AC212" s="13"/>
      <c r="AD212" s="13"/>
      <c r="AE212" s="13" t="e">
        <f>_xlfn.XLOOKUP(Tabella4[[#This Row],[ID Silk]],outTable[ID Silk],outTable[Numero ticket  ],,0,1)</f>
        <v>#N/A</v>
      </c>
      <c r="AF212" s="13"/>
      <c r="AG212" s="13"/>
      <c r="AH212" s="13" t="e">
        <f>Tabella4[[#This Row],[Caricato su Silk]]&amp;Tabella4[[#This Row],[HC_01]]</f>
        <v>#N/A</v>
      </c>
      <c r="AI212" s="13" t="e">
        <f>Tabella4[[#This Row],[HC_ID]]&amp;": "&amp;Tabella4[[#This Row],[Descrizione]]</f>
        <v>#N/A</v>
      </c>
      <c r="AJ212" s="13" t="e">
        <f>Tabella4[[#This Row],[HC_ID]]&amp;": - "&amp;Tabella4[[#This Row],[Detail]]&amp;" con selettore: "&amp;Tabella4[[#This Row],[Rejected Element]]</f>
        <v>#N/A</v>
      </c>
      <c r="AK212" s="13" t="e">
        <f>Tabella4[[#This Row],[HC_ID]]&amp;": "&amp;Tabella4[[#This Row],[Share URL]]</f>
        <v>#N/A</v>
      </c>
      <c r="AL212" s="13" t="e">
        <f>Tabella4[[#This Row],[HC_ID]]&amp;": "&amp;Tabella4[[#This Row],[Soluzione note aggiuntive]]</f>
        <v>#N/A</v>
      </c>
      <c r="AM212" s="13"/>
    </row>
    <row r="213" spans="1:39" ht="15" hidden="1" x14ac:dyDescent="0.3">
      <c r="A213" s="41" t="str">
        <f>Tabella4[[#This Row],[UNI CEI EN 301549]]&amp;Tabella4[[#This Row],[Servizio]]</f>
        <v>11.2.5.8.1S009 FAQ</v>
      </c>
      <c r="B213" s="42" t="str">
        <f>Tabella4[[#This Row],[IssueID]]&amp;Tabella4[[#This Row],[Servizio]]</f>
        <v>S009 FAQ</v>
      </c>
      <c r="C213" s="41" t="s">
        <v>609</v>
      </c>
      <c r="D213" s="41" t="str">
        <f>"(#"&amp;Tabella4[[#This Row],['#ID]]&amp;")"</f>
        <v>(#AAD212)</v>
      </c>
      <c r="E213" s="13" t="s">
        <v>50</v>
      </c>
      <c r="F213" s="13" t="s">
        <v>10</v>
      </c>
      <c r="G213" s="43" t="s">
        <v>56</v>
      </c>
      <c r="H213" s="13" t="s">
        <v>3283</v>
      </c>
      <c r="I213" s="13" t="s">
        <v>63</v>
      </c>
      <c r="J213" s="13" t="s">
        <v>1736</v>
      </c>
      <c r="K213" t="s">
        <v>52</v>
      </c>
      <c r="L213" s="13"/>
      <c r="M213" t="s">
        <v>1238</v>
      </c>
      <c r="N213" s="13" t="s">
        <v>1696</v>
      </c>
      <c r="O213" t="s">
        <v>1593</v>
      </c>
      <c r="P213" s="13" t="s">
        <v>1636</v>
      </c>
      <c r="Q213" s="13" t="s">
        <v>1670</v>
      </c>
      <c r="R213" s="13"/>
      <c r="S213" s="13" t="s">
        <v>1739</v>
      </c>
      <c r="T213" s="13" t="s">
        <v>1741</v>
      </c>
      <c r="U213" s="13">
        <f>COUNTIFS(Tabella4[Rejected Element],Tabella4[[#This Row],[Rejected Element]])</f>
        <v>1</v>
      </c>
      <c r="V213" s="13" t="s">
        <v>1727</v>
      </c>
      <c r="W213" s="13"/>
      <c r="X213" s="13" t="str">
        <f>Tabella4[[#This Row],[User Impact]]</f>
        <v>2 - Serious</v>
      </c>
      <c r="Y213" s="13" t="str">
        <f>_xlfn.CONCAT("APP INDABOX ANDROID - ",Tabella4[[#This Row],[UNI CEI EN 301549]]," ",_xlfn.XLOOKUP(Tabella4[[#This Row],[Criterio]],Tabella5[ID],Tabella5[Criterio di successo],"")," - ",Tabella4[[#This Row],[Servizio]])</f>
        <v>APP INDABOX ANDROID - 11.2.5.8.1 Dimensione dell'obiettivo (minimo) - S009 FAQ</v>
      </c>
      <c r="Z2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(#AAD212)
S009 FAQ
Requisito: WCAG 2.5.8
Disabilità afflitte: Blind;Low Vision;Mobility
Impatto Utente: 2 - Serious
Descrizione: Touch target - 
Esempio di violazione individuata sull'oggetto: 
 - https://drive.google.com/file/d/1CuifMrBqNnh-nAtjTb-YUgJVCltiK0Rw/view?usp=drive_link con selettore: 
[140,1910][822,1968]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213" s="13"/>
      <c r="AB213" s="13"/>
      <c r="AC213" s="13"/>
      <c r="AD213" s="13"/>
      <c r="AE213" s="13" t="e">
        <f>_xlfn.XLOOKUP(Tabella4[[#This Row],[ID Silk]],outTable[ID Silk],outTable[Numero ticket  ],,0,1)</f>
        <v>#N/A</v>
      </c>
      <c r="AF213" s="13"/>
      <c r="AG213" s="13"/>
      <c r="AH213" s="13" t="e">
        <f>Tabella4[[#This Row],[Caricato su Silk]]&amp;Tabella4[[#This Row],[HC_01]]</f>
        <v>#N/A</v>
      </c>
      <c r="AI213" s="13" t="e">
        <f>Tabella4[[#This Row],[HC_ID]]&amp;": "&amp;Tabella4[[#This Row],[Descrizione]]</f>
        <v>#N/A</v>
      </c>
      <c r="AJ213" s="13" t="e">
        <f>Tabella4[[#This Row],[HC_ID]]&amp;": - "&amp;Tabella4[[#This Row],[Detail]]&amp;" con selettore: "&amp;Tabella4[[#This Row],[Rejected Element]]</f>
        <v>#N/A</v>
      </c>
      <c r="AK213" s="13" t="e">
        <f>Tabella4[[#This Row],[HC_ID]]&amp;": "&amp;Tabella4[[#This Row],[Share URL]]</f>
        <v>#N/A</v>
      </c>
      <c r="AL213" s="13" t="e">
        <f>Tabella4[[#This Row],[HC_ID]]&amp;": "&amp;Tabella4[[#This Row],[Soluzione note aggiuntive]]</f>
        <v>#N/A</v>
      </c>
      <c r="AM213" s="13"/>
    </row>
    <row r="214" spans="1:39" ht="15" hidden="1" x14ac:dyDescent="0.3">
      <c r="A214" s="41" t="str">
        <f>Tabella4[[#This Row],[UNI CEI EN 301549]]&amp;Tabella4[[#This Row],[Servizio]]</f>
        <v>11.2.5.8.1S009 FAQ</v>
      </c>
      <c r="B214" s="42" t="str">
        <f>Tabella4[[#This Row],[IssueID]]&amp;Tabella4[[#This Row],[Servizio]]</f>
        <v>S009 FAQ</v>
      </c>
      <c r="C214" s="41" t="s">
        <v>610</v>
      </c>
      <c r="D214" s="41" t="str">
        <f>"(#"&amp;Tabella4[[#This Row],['#ID]]&amp;")"</f>
        <v>(#AAD213)</v>
      </c>
      <c r="E214" s="13" t="s">
        <v>50</v>
      </c>
      <c r="F214" s="13" t="s">
        <v>10</v>
      </c>
      <c r="G214" s="43" t="s">
        <v>56</v>
      </c>
      <c r="H214" s="13" t="s">
        <v>3283</v>
      </c>
      <c r="I214" s="13" t="s">
        <v>63</v>
      </c>
      <c r="J214" s="13" t="s">
        <v>1736</v>
      </c>
      <c r="K214" t="s">
        <v>52</v>
      </c>
      <c r="L214" s="13"/>
      <c r="M214" t="s">
        <v>1239</v>
      </c>
      <c r="N214" s="13" t="s">
        <v>1696</v>
      </c>
      <c r="O214" t="s">
        <v>1593</v>
      </c>
      <c r="P214" s="13" t="s">
        <v>1636</v>
      </c>
      <c r="Q214" s="13" t="s">
        <v>1670</v>
      </c>
      <c r="R214" s="13"/>
      <c r="S214" s="13" t="s">
        <v>1739</v>
      </c>
      <c r="T214" s="13" t="s">
        <v>1741</v>
      </c>
      <c r="U214" s="13">
        <f>COUNTIFS(Tabella4[Rejected Element],Tabella4[[#This Row],[Rejected Element]])</f>
        <v>1</v>
      </c>
      <c r="V214" s="13" t="s">
        <v>1727</v>
      </c>
      <c r="W214" s="13"/>
      <c r="X214" s="13" t="str">
        <f>Tabella4[[#This Row],[User Impact]]</f>
        <v>2 - Serious</v>
      </c>
      <c r="Y214" s="13" t="str">
        <f>_xlfn.CONCAT("APP INDABOX ANDROID - ",Tabella4[[#This Row],[UNI CEI EN 301549]]," ",_xlfn.XLOOKUP(Tabella4[[#This Row],[Criterio]],Tabella5[ID],Tabella5[Criterio di successo],"")," - ",Tabella4[[#This Row],[Servizio]])</f>
        <v>APP INDABOX ANDROID - 11.2.5.8.1 Dimensione dell'obiettivo (minimo) - S009 FAQ</v>
      </c>
      <c r="Z2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(#AAD213)
S009 FAQ
Requisito: WCAG 2.5.8
Disabilità afflitte: Blind;Low Vision;Mobility
Impatto Utente: 2 - Serious
Descrizione: Touch target - 
Esempio di violazione individuata sull'oggetto: 
 - https://drive.google.com/file/d/1CuifMrBqNnh-nAtjTb-YUgJVCltiK0Rw/view?usp=drive_link con selettore: 
[63,2023][976,2136]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214" s="13"/>
      <c r="AB214" s="13"/>
      <c r="AC214" s="13"/>
      <c r="AD214" s="13"/>
      <c r="AE214" s="13" t="e">
        <f>_xlfn.XLOOKUP(Tabella4[[#This Row],[ID Silk]],outTable[ID Silk],outTable[Numero ticket  ],,0,1)</f>
        <v>#N/A</v>
      </c>
      <c r="AF214" s="13"/>
      <c r="AG214" s="13"/>
      <c r="AH214" s="13" t="e">
        <f>Tabella4[[#This Row],[Caricato su Silk]]&amp;Tabella4[[#This Row],[HC_01]]</f>
        <v>#N/A</v>
      </c>
      <c r="AI214" s="13" t="e">
        <f>Tabella4[[#This Row],[HC_ID]]&amp;": "&amp;Tabella4[[#This Row],[Descrizione]]</f>
        <v>#N/A</v>
      </c>
      <c r="AJ214" s="13" t="e">
        <f>Tabella4[[#This Row],[HC_ID]]&amp;": - "&amp;Tabella4[[#This Row],[Detail]]&amp;" con selettore: "&amp;Tabella4[[#This Row],[Rejected Element]]</f>
        <v>#N/A</v>
      </c>
      <c r="AK214" s="13" t="e">
        <f>Tabella4[[#This Row],[HC_ID]]&amp;": "&amp;Tabella4[[#This Row],[Share URL]]</f>
        <v>#N/A</v>
      </c>
      <c r="AL214" s="13" t="e">
        <f>Tabella4[[#This Row],[HC_ID]]&amp;": "&amp;Tabella4[[#This Row],[Soluzione note aggiuntive]]</f>
        <v>#N/A</v>
      </c>
      <c r="AM214" s="13"/>
    </row>
    <row r="215" spans="1:39" ht="15" hidden="1" x14ac:dyDescent="0.3">
      <c r="A215" s="41" t="str">
        <f>Tabella4[[#This Row],[UNI CEI EN 301549]]&amp;Tabella4[[#This Row],[Servizio]]</f>
        <v>11.2.5.8.1S009 FAQ</v>
      </c>
      <c r="B215" s="42" t="str">
        <f>Tabella4[[#This Row],[IssueID]]&amp;Tabella4[[#This Row],[Servizio]]</f>
        <v>S009 FAQ</v>
      </c>
      <c r="C215" s="41" t="s">
        <v>611</v>
      </c>
      <c r="D215" s="41" t="str">
        <f>"(#"&amp;Tabella4[[#This Row],['#ID]]&amp;")"</f>
        <v>(#AAD214)</v>
      </c>
      <c r="E215" s="13" t="s">
        <v>50</v>
      </c>
      <c r="F215" s="13" t="s">
        <v>10</v>
      </c>
      <c r="G215" s="43" t="s">
        <v>56</v>
      </c>
      <c r="H215" s="13" t="s">
        <v>3283</v>
      </c>
      <c r="I215" s="13" t="s">
        <v>63</v>
      </c>
      <c r="J215" s="13" t="s">
        <v>1736</v>
      </c>
      <c r="K215" t="s">
        <v>52</v>
      </c>
      <c r="L215" s="13"/>
      <c r="M215" t="s">
        <v>1240</v>
      </c>
      <c r="N215" s="13" t="s">
        <v>1696</v>
      </c>
      <c r="O215" t="s">
        <v>1593</v>
      </c>
      <c r="P215" s="13" t="s">
        <v>1636</v>
      </c>
      <c r="Q215" s="13" t="s">
        <v>1670</v>
      </c>
      <c r="R215" s="13"/>
      <c r="S215" s="13" t="s">
        <v>1739</v>
      </c>
      <c r="T215" s="13" t="s">
        <v>1741</v>
      </c>
      <c r="U215" s="13">
        <f>COUNTIFS(Tabella4[Rejected Element],Tabella4[[#This Row],[Rejected Element]])</f>
        <v>1</v>
      </c>
      <c r="V215" s="13" t="s">
        <v>1727</v>
      </c>
      <c r="W215" s="13"/>
      <c r="X215" s="13" t="str">
        <f>Tabella4[[#This Row],[User Impact]]</f>
        <v>2 - Serious</v>
      </c>
      <c r="Y215" s="13" t="str">
        <f>_xlfn.CONCAT("APP INDABOX ANDROID - ",Tabella4[[#This Row],[UNI CEI EN 301549]]," ",_xlfn.XLOOKUP(Tabella4[[#This Row],[Criterio]],Tabella5[ID],Tabella5[Criterio di successo],"")," - ",Tabella4[[#This Row],[Servizio]])</f>
        <v>APP INDABOX ANDROID - 11.2.5.8.1 Dimensione dell'obiettivo (minimo) - S009 FAQ</v>
      </c>
      <c r="Z2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(#AAD214)
S009 FAQ
Requisito: WCAG 2.5.8
Disabilità afflitte: Blind;Low Vision;Mobility
Impatto Utente: 2 - Serious
Descrizione: Touch target - 
Esempio di violazione individuata sull'oggetto: 
 - https://drive.google.com/file/d/1CuifMrBqNnh-nAtjTb-YUgJVCltiK0Rw/view?usp=drive_link con selettore: 
[140,2194][533,2249]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215" s="13"/>
      <c r="AB215" s="13"/>
      <c r="AC215" s="13"/>
      <c r="AD215" s="13"/>
      <c r="AE215" s="13" t="e">
        <f>_xlfn.XLOOKUP(Tabella4[[#This Row],[ID Silk]],outTable[ID Silk],outTable[Numero ticket  ],,0,1)</f>
        <v>#N/A</v>
      </c>
      <c r="AF215" s="13"/>
      <c r="AG215" s="13"/>
      <c r="AH215" s="13" t="e">
        <f>Tabella4[[#This Row],[Caricato su Silk]]&amp;Tabella4[[#This Row],[HC_01]]</f>
        <v>#N/A</v>
      </c>
      <c r="AI215" s="13" t="e">
        <f>Tabella4[[#This Row],[HC_ID]]&amp;": "&amp;Tabella4[[#This Row],[Descrizione]]</f>
        <v>#N/A</v>
      </c>
      <c r="AJ215" s="13" t="e">
        <f>Tabella4[[#This Row],[HC_ID]]&amp;": - "&amp;Tabella4[[#This Row],[Detail]]&amp;" con selettore: "&amp;Tabella4[[#This Row],[Rejected Element]]</f>
        <v>#N/A</v>
      </c>
      <c r="AK215" s="13" t="e">
        <f>Tabella4[[#This Row],[HC_ID]]&amp;": "&amp;Tabella4[[#This Row],[Share URL]]</f>
        <v>#N/A</v>
      </c>
      <c r="AL215" s="13" t="e">
        <f>Tabella4[[#This Row],[HC_ID]]&amp;": "&amp;Tabella4[[#This Row],[Soluzione note aggiuntive]]</f>
        <v>#N/A</v>
      </c>
      <c r="AM215" s="13"/>
    </row>
    <row r="216" spans="1:39" ht="15" hidden="1" x14ac:dyDescent="0.3">
      <c r="A216" s="41" t="str">
        <f>Tabella4[[#This Row],[UNI CEI EN 301549]]&amp;Tabella4[[#This Row],[Servizio]]</f>
        <v>11.1.4.3.1S001 Accedi</v>
      </c>
      <c r="B216" s="42" t="str">
        <f>Tabella4[[#This Row],[IssueID]]&amp;Tabella4[[#This Row],[Servizio]]</f>
        <v>S001 Accedi</v>
      </c>
      <c r="C216" s="41" t="s">
        <v>612</v>
      </c>
      <c r="D216" s="41" t="str">
        <f>"(#"&amp;Tabella4[[#This Row],['#ID]]&amp;")"</f>
        <v>(#AAD215)</v>
      </c>
      <c r="E216" s="13" t="s">
        <v>50</v>
      </c>
      <c r="F216" s="13" t="s">
        <v>10</v>
      </c>
      <c r="G216" s="43" t="s">
        <v>195</v>
      </c>
      <c r="H216" s="13" t="s">
        <v>3282</v>
      </c>
      <c r="I216" s="13" t="s">
        <v>63</v>
      </c>
      <c r="J216" s="13" t="s">
        <v>1735</v>
      </c>
      <c r="K216" t="s">
        <v>53</v>
      </c>
      <c r="L216" s="13"/>
      <c r="M216" t="s">
        <v>1241</v>
      </c>
      <c r="N216" s="13" t="s">
        <v>1697</v>
      </c>
      <c r="O216" t="s">
        <v>1594</v>
      </c>
      <c r="P216" s="13" t="s">
        <v>1637</v>
      </c>
      <c r="Q216" s="13" t="s">
        <v>1670</v>
      </c>
      <c r="R216" s="13"/>
      <c r="S216" s="13" t="s">
        <v>1738</v>
      </c>
      <c r="T216" s="13" t="s">
        <v>1740</v>
      </c>
      <c r="U216" s="13">
        <f>COUNTIFS(Tabella4[Rejected Element],Tabella4[[#This Row],[Rejected Element]])</f>
        <v>1</v>
      </c>
      <c r="V216" s="13" t="s">
        <v>1719</v>
      </c>
      <c r="W216" s="13"/>
      <c r="X216" s="13" t="str">
        <f>Tabella4[[#This Row],[User Impact]]</f>
        <v>2 - Serious</v>
      </c>
      <c r="Y216" s="13" t="str">
        <f>_xlfn.CONCAT("APP INDABOX ANDROID - ",Tabella4[[#This Row],[UNI CEI EN 301549]]," ",_xlfn.XLOOKUP(Tabella4[[#This Row],[Criterio]],Tabella5[ID],Tabella5[Criterio di successo],"")," - ",Tabella4[[#This Row],[Servizio]])</f>
        <v>APP INDABOX ANDROID - 11.1.4.3.1 Contrasto (minimo) - S001 Accedi</v>
      </c>
      <c r="Z2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(#AAD215)
S001 Accedi
Requisito: WCAG 1.4.3
Disabilità afflitte: Colorblindness;Low Vision
Impatto Utente: 2 - Serious
Descrizione: Contrasto del testo - 
Esempio di violazione individuata sull'oggetto: 
 - https://drive.google.com/file/d/1gfZYcxmtHAC6KICdnGON63HYgl4OQWmZ/view?usp=drive_link con selettore: 
[71,780][1009,849]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216" s="13"/>
      <c r="AB216" s="13"/>
      <c r="AC216" s="13"/>
      <c r="AD216" s="13"/>
      <c r="AE216" s="13">
        <f>_xlfn.XLOOKUP(Tabella4[[#This Row],[ID Silk]],outTable[ID Silk],outTable[Numero ticket  ],,0,1)</f>
        <v>0</v>
      </c>
      <c r="AF216" s="13"/>
      <c r="AG216" s="13"/>
      <c r="AH216" s="13" t="str">
        <f>Tabella4[[#This Row],[Caricato su Silk]]&amp;Tabella4[[#This Row],[HC_01]]</f>
        <v>0</v>
      </c>
      <c r="AI216" s="13" t="str">
        <f>Tabella4[[#This Row],[HC_ID]]&amp;": "&amp;Tabella4[[#This Row],[Descrizione]]</f>
        <v xml:space="preserve">0: </v>
      </c>
      <c r="AJ216" s="13" t="str">
        <f>Tabella4[[#This Row],[HC_ID]]&amp;": - "&amp;Tabella4[[#This Row],[Detail]]&amp;" con selettore: "&amp;Tabella4[[#This Row],[Rejected Element]]</f>
        <v>0: - https://drive.google.com/file/d/1gfZYcxmtHAC6KICdnGON63HYgl4OQWmZ/view?usp=drive_link con selettore: [71,780][1009,849]</v>
      </c>
      <c r="AK216" s="13" t="str">
        <f>Tabella4[[#This Row],[HC_ID]]&amp;": "&amp;Tabella4[[#This Row],[Share URL]]</f>
        <v xml:space="preserve">0: </v>
      </c>
      <c r="AL216" s="13" t="str">
        <f>Tabella4[[#This Row],[HC_ID]]&amp;": "&amp;Tabella4[[#This Row],[Soluzione note aggiuntive]]</f>
        <v>0: Usa colori con un contrasto minimo di 4.5:1 per il testo normale e 3:1 per il testo grande. Controlla con strumenti come WebAIM o il contrast checker di Material Design.</v>
      </c>
      <c r="AM216" s="13"/>
    </row>
    <row r="217" spans="1:39" ht="15" hidden="1" x14ac:dyDescent="0.3">
      <c r="A217" s="41" t="str">
        <f>Tabella4[[#This Row],[UNI CEI EN 301549]]&amp;Tabella4[[#This Row],[Servizio]]</f>
        <v>11.1.4.3.1S001 Accedi</v>
      </c>
      <c r="B217" s="42" t="str">
        <f>Tabella4[[#This Row],[IssueID]]&amp;Tabella4[[#This Row],[Servizio]]</f>
        <v>S001 Accedi</v>
      </c>
      <c r="C217" s="41" t="s">
        <v>613</v>
      </c>
      <c r="D217" s="41" t="str">
        <f>"(#"&amp;Tabella4[[#This Row],['#ID]]&amp;")"</f>
        <v>(#AAD216)</v>
      </c>
      <c r="E217" s="13" t="s">
        <v>50</v>
      </c>
      <c r="F217" s="13" t="s">
        <v>10</v>
      </c>
      <c r="G217" s="43" t="s">
        <v>195</v>
      </c>
      <c r="H217" s="13" t="s">
        <v>3282</v>
      </c>
      <c r="I217" s="13" t="s">
        <v>63</v>
      </c>
      <c r="J217" s="13" t="s">
        <v>1735</v>
      </c>
      <c r="K217" t="s">
        <v>53</v>
      </c>
      <c r="L217" s="13"/>
      <c r="M217" t="s">
        <v>1242</v>
      </c>
      <c r="N217" s="13" t="s">
        <v>1697</v>
      </c>
      <c r="O217" t="s">
        <v>1594</v>
      </c>
      <c r="P217" s="13" t="s">
        <v>1637</v>
      </c>
      <c r="Q217" s="13" t="s">
        <v>1670</v>
      </c>
      <c r="R217" s="13"/>
      <c r="S217" s="13" t="s">
        <v>1738</v>
      </c>
      <c r="T217" s="13" t="s">
        <v>1740</v>
      </c>
      <c r="U217" s="13">
        <f>COUNTIFS(Tabella4[Rejected Element],Tabella4[[#This Row],[Rejected Element]])</f>
        <v>1</v>
      </c>
      <c r="V217" s="13" t="s">
        <v>1719</v>
      </c>
      <c r="W217" s="13"/>
      <c r="X217" s="13" t="str">
        <f>Tabella4[[#This Row],[User Impact]]</f>
        <v>2 - Serious</v>
      </c>
      <c r="Y217" s="13" t="str">
        <f>_xlfn.CONCAT("APP INDABOX ANDROID - ",Tabella4[[#This Row],[UNI CEI EN 301549]]," ",_xlfn.XLOOKUP(Tabella4[[#This Row],[Criterio]],Tabella5[ID],Tabella5[Criterio di successo],"")," - ",Tabella4[[#This Row],[Servizio]])</f>
        <v>APP INDABOX ANDROID - 11.1.4.3.1 Contrasto (minimo) - S001 Accedi</v>
      </c>
      <c r="Z2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(#AAD216)
S001 Accedi
Requisito: WCAG 1.4.3
Disabilità afflitte: Colorblindness;Low Vision
Impatto Utente: 2 - Serious
Descrizione: Contrasto del testo - 
Esempio di violazione individuata sull'oggetto: 
 - https://drive.google.com/file/d/1gfZYcxmtHAC6KICdnGON63HYgl4OQWmZ/view?usp=drive_link con selettore: 
[71,1069][1009,1138]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217" s="13"/>
      <c r="AB217" s="13"/>
      <c r="AC217" s="13"/>
      <c r="AD217" s="13"/>
      <c r="AE217" s="13">
        <f>_xlfn.XLOOKUP(Tabella4[[#This Row],[ID Silk]],outTable[ID Silk],outTable[Numero ticket  ],,0,1)</f>
        <v>0</v>
      </c>
      <c r="AF217" s="13"/>
      <c r="AG217" s="13"/>
      <c r="AH217" s="13" t="str">
        <f>Tabella4[[#This Row],[Caricato su Silk]]&amp;Tabella4[[#This Row],[HC_01]]</f>
        <v>0</v>
      </c>
      <c r="AI217" s="13" t="str">
        <f>Tabella4[[#This Row],[HC_ID]]&amp;": "&amp;Tabella4[[#This Row],[Descrizione]]</f>
        <v xml:space="preserve">0: </v>
      </c>
      <c r="AJ217" s="13" t="str">
        <f>Tabella4[[#This Row],[HC_ID]]&amp;": - "&amp;Tabella4[[#This Row],[Detail]]&amp;" con selettore: "&amp;Tabella4[[#This Row],[Rejected Element]]</f>
        <v>0: - https://drive.google.com/file/d/1gfZYcxmtHAC6KICdnGON63HYgl4OQWmZ/view?usp=drive_link con selettore: [71,1069][1009,1138]</v>
      </c>
      <c r="AK217" s="13" t="str">
        <f>Tabella4[[#This Row],[HC_ID]]&amp;": "&amp;Tabella4[[#This Row],[Share URL]]</f>
        <v xml:space="preserve">0: </v>
      </c>
      <c r="AL217" s="13" t="str">
        <f>Tabella4[[#This Row],[HC_ID]]&amp;": "&amp;Tabella4[[#This Row],[Soluzione note aggiuntive]]</f>
        <v>0: Usa colori con un contrasto minimo di 4.5:1 per il testo normale e 3:1 per il testo grande. Controlla con strumenti come WebAIM o il contrast checker di Material Design.</v>
      </c>
      <c r="AM217" s="13"/>
    </row>
    <row r="218" spans="1:39" ht="15" hidden="1" x14ac:dyDescent="0.3">
      <c r="A218" s="41" t="str">
        <f>Tabella4[[#This Row],[UNI CEI EN 301549]]&amp;Tabella4[[#This Row],[Servizio]]</f>
        <v>11.1.4.3.1S001 Accedi</v>
      </c>
      <c r="B218" s="42" t="str">
        <f>Tabella4[[#This Row],[IssueID]]&amp;Tabella4[[#This Row],[Servizio]]</f>
        <v>S001 Accedi</v>
      </c>
      <c r="C218" s="41" t="s">
        <v>614</v>
      </c>
      <c r="D218" s="41" t="str">
        <f>"(#"&amp;Tabella4[[#This Row],['#ID]]&amp;")"</f>
        <v>(#AAD217)</v>
      </c>
      <c r="E218" s="13" t="s">
        <v>50</v>
      </c>
      <c r="F218" s="13" t="s">
        <v>10</v>
      </c>
      <c r="G218" s="43" t="s">
        <v>195</v>
      </c>
      <c r="H218" s="13" t="s">
        <v>3282</v>
      </c>
      <c r="I218" s="13" t="s">
        <v>63</v>
      </c>
      <c r="J218" s="13" t="s">
        <v>1735</v>
      </c>
      <c r="K218" t="s">
        <v>53</v>
      </c>
      <c r="L218" s="13"/>
      <c r="M218" t="s">
        <v>1243</v>
      </c>
      <c r="N218" s="13" t="s">
        <v>1697</v>
      </c>
      <c r="O218" t="s">
        <v>1594</v>
      </c>
      <c r="P218" s="13" t="s">
        <v>1637</v>
      </c>
      <c r="Q218" s="13" t="s">
        <v>1670</v>
      </c>
      <c r="R218" s="13"/>
      <c r="S218" s="13" t="s">
        <v>1738</v>
      </c>
      <c r="T218" s="13" t="s">
        <v>1740</v>
      </c>
      <c r="U218" s="13">
        <f>COUNTIFS(Tabella4[Rejected Element],Tabella4[[#This Row],[Rejected Element]])</f>
        <v>1</v>
      </c>
      <c r="V218" s="13" t="s">
        <v>1719</v>
      </c>
      <c r="W218" s="13"/>
      <c r="X218" s="13" t="str">
        <f>Tabella4[[#This Row],[User Impact]]</f>
        <v>2 - Serious</v>
      </c>
      <c r="Y218" s="13" t="str">
        <f>_xlfn.CONCAT("APP INDABOX ANDROID - ",Tabella4[[#This Row],[UNI CEI EN 301549]]," ",_xlfn.XLOOKUP(Tabella4[[#This Row],[Criterio]],Tabella5[ID],Tabella5[Criterio di successo],"")," - ",Tabella4[[#This Row],[Servizio]])</f>
        <v>APP INDABOX ANDROID - 11.1.4.3.1 Contrasto (minimo) - S001 Accedi</v>
      </c>
      <c r="Z2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(#AAD217)
S001 Accedi
Requisito: WCAG 1.4.3
Disabilità afflitte: Colorblindness;Low Vision
Impatto Utente: 2 - Serious
Descrizione: Contrasto del testo - 
Esempio di violazione individuata sull'oggetto: 
 - https://drive.google.com/file/d/1gfZYcxmtHAC6KICdnGON63HYgl4OQWmZ/view?usp=drive_link con selettore: 
[101,1248][979,1327]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218" s="13"/>
      <c r="AB218" s="13"/>
      <c r="AC218" s="13"/>
      <c r="AD218" s="13"/>
      <c r="AE218" s="13">
        <f>_xlfn.XLOOKUP(Tabella4[[#This Row],[ID Silk]],outTable[ID Silk],outTable[Numero ticket  ],,0,1)</f>
        <v>0</v>
      </c>
      <c r="AF218" s="13"/>
      <c r="AG218" s="13"/>
      <c r="AH218" s="13" t="str">
        <f>Tabella4[[#This Row],[Caricato su Silk]]&amp;Tabella4[[#This Row],[HC_01]]</f>
        <v>0</v>
      </c>
      <c r="AI218" s="13" t="str">
        <f>Tabella4[[#This Row],[HC_ID]]&amp;": "&amp;Tabella4[[#This Row],[Descrizione]]</f>
        <v xml:space="preserve">0: </v>
      </c>
      <c r="AJ218" s="13" t="str">
        <f>Tabella4[[#This Row],[HC_ID]]&amp;": - "&amp;Tabella4[[#This Row],[Detail]]&amp;" con selettore: "&amp;Tabella4[[#This Row],[Rejected Element]]</f>
        <v>0: - https://drive.google.com/file/d/1gfZYcxmtHAC6KICdnGON63HYgl4OQWmZ/view?usp=drive_link con selettore: [101,1248][979,1327]</v>
      </c>
      <c r="AK218" s="13" t="str">
        <f>Tabella4[[#This Row],[HC_ID]]&amp;": "&amp;Tabella4[[#This Row],[Share URL]]</f>
        <v xml:space="preserve">0: </v>
      </c>
      <c r="AL218" s="13" t="str">
        <f>Tabella4[[#This Row],[HC_ID]]&amp;": "&amp;Tabella4[[#This Row],[Soluzione note aggiuntive]]</f>
        <v>0: Usa colori con un contrasto minimo di 4.5:1 per il testo normale e 3:1 per il testo grande. Controlla con strumenti come WebAIM o il contrast checker di Material Design.</v>
      </c>
      <c r="AM218" s="13"/>
    </row>
    <row r="219" spans="1:39" ht="15" hidden="1" x14ac:dyDescent="0.3">
      <c r="A219" s="41" t="str">
        <f>Tabella4[[#This Row],[UNI CEI EN 301549]]&amp;Tabella4[[#This Row],[Servizio]]</f>
        <v>11.1.4.3.1S001 Accedi</v>
      </c>
      <c r="B219" s="42" t="str">
        <f>Tabella4[[#This Row],[IssueID]]&amp;Tabella4[[#This Row],[Servizio]]</f>
        <v>S001 Accedi</v>
      </c>
      <c r="C219" s="41" t="s">
        <v>615</v>
      </c>
      <c r="D219" s="41" t="str">
        <f>"(#"&amp;Tabella4[[#This Row],['#ID]]&amp;")"</f>
        <v>(#AAD218)</v>
      </c>
      <c r="E219" s="13" t="s">
        <v>50</v>
      </c>
      <c r="F219" s="13" t="s">
        <v>10</v>
      </c>
      <c r="G219" s="43" t="s">
        <v>195</v>
      </c>
      <c r="H219" s="13" t="s">
        <v>3282</v>
      </c>
      <c r="I219" s="13" t="s">
        <v>63</v>
      </c>
      <c r="J219" s="13" t="s">
        <v>1735</v>
      </c>
      <c r="K219" t="s">
        <v>53</v>
      </c>
      <c r="L219" s="13"/>
      <c r="M219" t="s">
        <v>1244</v>
      </c>
      <c r="N219" s="13" t="s">
        <v>1697</v>
      </c>
      <c r="O219" t="s">
        <v>1594</v>
      </c>
      <c r="P219" s="13" t="s">
        <v>1637</v>
      </c>
      <c r="Q219" s="13" t="s">
        <v>1670</v>
      </c>
      <c r="R219" s="13"/>
      <c r="S219" s="13" t="s">
        <v>1738</v>
      </c>
      <c r="T219" s="13" t="s">
        <v>1740</v>
      </c>
      <c r="U219" s="13">
        <f>COUNTIFS(Tabella4[Rejected Element],Tabella4[[#This Row],[Rejected Element]])</f>
        <v>1</v>
      </c>
      <c r="V219" s="13" t="s">
        <v>1719</v>
      </c>
      <c r="W219" s="13"/>
      <c r="X219" s="13" t="str">
        <f>Tabella4[[#This Row],[User Impact]]</f>
        <v>2 - Serious</v>
      </c>
      <c r="Y219" s="13" t="str">
        <f>_xlfn.CONCAT("APP INDABOX ANDROID - ",Tabella4[[#This Row],[UNI CEI EN 301549]]," ",_xlfn.XLOOKUP(Tabella4[[#This Row],[Criterio]],Tabella5[ID],Tabella5[Criterio di successo],"")," - ",Tabella4[[#This Row],[Servizio]])</f>
        <v>APP INDABOX ANDROID - 11.1.4.3.1 Contrasto (minimo) - S001 Accedi</v>
      </c>
      <c r="Z2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(#AAD218)
S001 Accedi
Requisito: WCAG 1.4.3
Disabilità afflitte: Colorblindness;Low Vision
Impatto Utente: 2 - Serious
Descrizione: Contrasto del testo - 
Esempio di violazione individuata sull'oggetto: 
 - https://drive.google.com/file/d/1gfZYcxmtHAC6KICdnGON63HYgl4OQWmZ/view?usp=drive_link con selettore: 
[101,1492][979,1572]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219" s="13"/>
      <c r="AB219" s="13"/>
      <c r="AC219" s="13"/>
      <c r="AD219" s="13"/>
      <c r="AE219" s="13">
        <f>_xlfn.XLOOKUP(Tabella4[[#This Row],[ID Silk]],outTable[ID Silk],outTable[Numero ticket  ],,0,1)</f>
        <v>0</v>
      </c>
      <c r="AF219" s="13"/>
      <c r="AG219" s="13"/>
      <c r="AH219" s="13" t="str">
        <f>Tabella4[[#This Row],[Caricato su Silk]]&amp;Tabella4[[#This Row],[HC_01]]</f>
        <v>0</v>
      </c>
      <c r="AI219" s="13" t="str">
        <f>Tabella4[[#This Row],[HC_ID]]&amp;": "&amp;Tabella4[[#This Row],[Descrizione]]</f>
        <v xml:space="preserve">0: </v>
      </c>
      <c r="AJ219" s="13" t="str">
        <f>Tabella4[[#This Row],[HC_ID]]&amp;": - "&amp;Tabella4[[#This Row],[Detail]]&amp;" con selettore: "&amp;Tabella4[[#This Row],[Rejected Element]]</f>
        <v>0: - https://drive.google.com/file/d/1gfZYcxmtHAC6KICdnGON63HYgl4OQWmZ/view?usp=drive_link con selettore: [101,1492][979,1572]</v>
      </c>
      <c r="AK219" s="13" t="str">
        <f>Tabella4[[#This Row],[HC_ID]]&amp;": "&amp;Tabella4[[#This Row],[Share URL]]</f>
        <v xml:space="preserve">0: </v>
      </c>
      <c r="AL219" s="13" t="str">
        <f>Tabella4[[#This Row],[HC_ID]]&amp;": "&amp;Tabella4[[#This Row],[Soluzione note aggiuntive]]</f>
        <v>0: Usa colori con un contrasto minimo di 4.5:1 per il testo normale e 3:1 per il testo grande. Controlla con strumenti come WebAIM o il contrast checker di Material Design.</v>
      </c>
      <c r="AM219" s="13"/>
    </row>
    <row r="220" spans="1:39" ht="15" hidden="1" x14ac:dyDescent="0.3">
      <c r="A220" s="41" t="str">
        <f>Tabella4[[#This Row],[UNI CEI EN 301549]]&amp;Tabella4[[#This Row],[Servizio]]</f>
        <v>11.1.4.3.1S001 Accedi</v>
      </c>
      <c r="B220" s="42" t="str">
        <f>Tabella4[[#This Row],[IssueID]]&amp;Tabella4[[#This Row],[Servizio]]</f>
        <v>S001 Accedi</v>
      </c>
      <c r="C220" s="41" t="s">
        <v>616</v>
      </c>
      <c r="D220" s="41" t="str">
        <f>"(#"&amp;Tabella4[[#This Row],['#ID]]&amp;")"</f>
        <v>(#AAD219)</v>
      </c>
      <c r="E220" s="13" t="s">
        <v>50</v>
      </c>
      <c r="F220" s="13" t="s">
        <v>10</v>
      </c>
      <c r="G220" s="43" t="s">
        <v>195</v>
      </c>
      <c r="H220" s="13" t="s">
        <v>3282</v>
      </c>
      <c r="I220" s="13" t="s">
        <v>63</v>
      </c>
      <c r="J220" s="13" t="s">
        <v>1735</v>
      </c>
      <c r="K220" t="s">
        <v>53</v>
      </c>
      <c r="L220" s="13"/>
      <c r="M220" t="s">
        <v>1245</v>
      </c>
      <c r="N220" s="13" t="s">
        <v>1697</v>
      </c>
      <c r="O220" t="s">
        <v>1594</v>
      </c>
      <c r="P220" s="13" t="s">
        <v>1637</v>
      </c>
      <c r="Q220" s="13" t="s">
        <v>1670</v>
      </c>
      <c r="R220" s="13"/>
      <c r="S220" s="13" t="s">
        <v>1738</v>
      </c>
      <c r="T220" s="13" t="s">
        <v>1740</v>
      </c>
      <c r="U220" s="13">
        <f>COUNTIFS(Tabella4[Rejected Element],Tabella4[[#This Row],[Rejected Element]])</f>
        <v>1</v>
      </c>
      <c r="V220" s="13" t="s">
        <v>1719</v>
      </c>
      <c r="W220" s="13"/>
      <c r="X220" s="13" t="str">
        <f>Tabella4[[#This Row],[User Impact]]</f>
        <v>2 - Serious</v>
      </c>
      <c r="Y220" s="13" t="str">
        <f>_xlfn.CONCAT("APP INDABOX ANDROID - ",Tabella4[[#This Row],[UNI CEI EN 301549]]," ",_xlfn.XLOOKUP(Tabella4[[#This Row],[Criterio]],Tabella5[ID],Tabella5[Criterio di successo],"")," - ",Tabella4[[#This Row],[Servizio]])</f>
        <v>APP INDABOX ANDROID - 11.1.4.3.1 Contrasto (minimo) - S001 Accedi</v>
      </c>
      <c r="Z2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(#AAD219)
S001 Accedi
Requisito: WCAG 1.4.3
Disabilità afflitte: Colorblindness;Low Vision
Impatto Utente: 2 - Serious
Descrizione: Contrasto del testo - 
Esempio di violazione individuata sull'oggetto: 
 - https://drive.google.com/file/d/1gfZYcxmtHAC6KICdnGON63HYgl4OQWmZ/view?usp=drive_link con selettore: 
[101,1737][979,1817]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220" s="13"/>
      <c r="AB220" s="13"/>
      <c r="AC220" s="13"/>
      <c r="AD220" s="13"/>
      <c r="AE220" s="13">
        <f>_xlfn.XLOOKUP(Tabella4[[#This Row],[ID Silk]],outTable[ID Silk],outTable[Numero ticket  ],,0,1)</f>
        <v>0</v>
      </c>
      <c r="AF220" s="13"/>
      <c r="AG220" s="13"/>
      <c r="AH220" s="13" t="str">
        <f>Tabella4[[#This Row],[Caricato su Silk]]&amp;Tabella4[[#This Row],[HC_01]]</f>
        <v>0</v>
      </c>
      <c r="AI220" s="13" t="str">
        <f>Tabella4[[#This Row],[HC_ID]]&amp;": "&amp;Tabella4[[#This Row],[Descrizione]]</f>
        <v xml:space="preserve">0: </v>
      </c>
      <c r="AJ220" s="13" t="str">
        <f>Tabella4[[#This Row],[HC_ID]]&amp;": - "&amp;Tabella4[[#This Row],[Detail]]&amp;" con selettore: "&amp;Tabella4[[#This Row],[Rejected Element]]</f>
        <v>0: - https://drive.google.com/file/d/1gfZYcxmtHAC6KICdnGON63HYgl4OQWmZ/view?usp=drive_link con selettore: [101,1737][979,1817]</v>
      </c>
      <c r="AK220" s="13" t="str">
        <f>Tabella4[[#This Row],[HC_ID]]&amp;": "&amp;Tabella4[[#This Row],[Share URL]]</f>
        <v xml:space="preserve">0: </v>
      </c>
      <c r="AL220" s="13" t="str">
        <f>Tabella4[[#This Row],[HC_ID]]&amp;": "&amp;Tabella4[[#This Row],[Soluzione note aggiuntive]]</f>
        <v>0: Usa colori con un contrasto minimo di 4.5:1 per il testo normale e 3:1 per il testo grande. Controlla con strumenti come WebAIM o il contrast checker di Material Design.</v>
      </c>
      <c r="AM220" s="13"/>
    </row>
    <row r="221" spans="1:39" ht="15" hidden="1" x14ac:dyDescent="0.3">
      <c r="A221" s="41" t="str">
        <f>Tabella4[[#This Row],[UNI CEI EN 301549]]&amp;Tabella4[[#This Row],[Servizio]]</f>
        <v>11.1.4.3.1S001 Accedi</v>
      </c>
      <c r="B221" s="42" t="str">
        <f>Tabella4[[#This Row],[IssueID]]&amp;Tabella4[[#This Row],[Servizio]]</f>
        <v>S001 Accedi</v>
      </c>
      <c r="C221" s="41" t="s">
        <v>617</v>
      </c>
      <c r="D221" s="41" t="str">
        <f>"(#"&amp;Tabella4[[#This Row],['#ID]]&amp;")"</f>
        <v>(#AAD220)</v>
      </c>
      <c r="E221" s="13" t="s">
        <v>50</v>
      </c>
      <c r="F221" s="13" t="s">
        <v>10</v>
      </c>
      <c r="G221" s="43" t="s">
        <v>195</v>
      </c>
      <c r="H221" s="13" t="s">
        <v>3282</v>
      </c>
      <c r="I221" s="13" t="s">
        <v>63</v>
      </c>
      <c r="J221" s="13" t="s">
        <v>1735</v>
      </c>
      <c r="K221" t="s">
        <v>53</v>
      </c>
      <c r="L221" s="13"/>
      <c r="M221" t="s">
        <v>1246</v>
      </c>
      <c r="N221" s="13" t="s">
        <v>1697</v>
      </c>
      <c r="O221" t="s">
        <v>1594</v>
      </c>
      <c r="P221" s="13" t="s">
        <v>1637</v>
      </c>
      <c r="Q221" s="13" t="s">
        <v>1670</v>
      </c>
      <c r="R221" s="13"/>
      <c r="S221" s="13" t="s">
        <v>1738</v>
      </c>
      <c r="T221" s="13" t="s">
        <v>1740</v>
      </c>
      <c r="U221" s="13">
        <f>COUNTIFS(Tabella4[Rejected Element],Tabella4[[#This Row],[Rejected Element]])</f>
        <v>1</v>
      </c>
      <c r="V221" s="13" t="s">
        <v>1719</v>
      </c>
      <c r="W221" s="13"/>
      <c r="X221" s="13" t="str">
        <f>Tabella4[[#This Row],[User Impact]]</f>
        <v>2 - Serious</v>
      </c>
      <c r="Y221" s="13" t="str">
        <f>_xlfn.CONCAT("APP INDABOX ANDROID - ",Tabella4[[#This Row],[UNI CEI EN 301549]]," ",_xlfn.XLOOKUP(Tabella4[[#This Row],[Criterio]],Tabella5[ID],Tabella5[Criterio di successo],"")," - ",Tabella4[[#This Row],[Servizio]])</f>
        <v>APP INDABOX ANDROID - 11.1.4.3.1 Contrasto (minimo) - S001 Accedi</v>
      </c>
      <c r="Z2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(#AAD220)
S001 Accedi
Requisito: WCAG 1.4.3
Disabilità afflitte: Colorblindness;Low Vision
Impatto Utente: 2 - Serious
Descrizione: Contrasto del testo - 
Esempio di violazione individuata sull'oggetto: 
 - https://drive.google.com/file/d/1gfZYcxmtHAC6KICdnGON63HYgl4OQWmZ/view?usp=drive_link con selettore: 
[101,1982][979,2062]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221" s="13"/>
      <c r="AB221" s="13"/>
      <c r="AC221" s="13"/>
      <c r="AD221" s="13"/>
      <c r="AE221" s="13">
        <f>_xlfn.XLOOKUP(Tabella4[[#This Row],[ID Silk]],outTable[ID Silk],outTable[Numero ticket  ],,0,1)</f>
        <v>0</v>
      </c>
      <c r="AF221" s="13"/>
      <c r="AG221" s="13"/>
      <c r="AH221" s="13" t="str">
        <f>Tabella4[[#This Row],[Caricato su Silk]]&amp;Tabella4[[#This Row],[HC_01]]</f>
        <v>0</v>
      </c>
      <c r="AI221" s="13" t="str">
        <f>Tabella4[[#This Row],[HC_ID]]&amp;": "&amp;Tabella4[[#This Row],[Descrizione]]</f>
        <v xml:space="preserve">0: </v>
      </c>
      <c r="AJ221" s="13" t="str">
        <f>Tabella4[[#This Row],[HC_ID]]&amp;": - "&amp;Tabella4[[#This Row],[Detail]]&amp;" con selettore: "&amp;Tabella4[[#This Row],[Rejected Element]]</f>
        <v>0: - https://drive.google.com/file/d/1gfZYcxmtHAC6KICdnGON63HYgl4OQWmZ/view?usp=drive_link con selettore: [101,1982][979,2062]</v>
      </c>
      <c r="AK221" s="13" t="str">
        <f>Tabella4[[#This Row],[HC_ID]]&amp;": "&amp;Tabella4[[#This Row],[Share URL]]</f>
        <v xml:space="preserve">0: </v>
      </c>
      <c r="AL221" s="13" t="str">
        <f>Tabella4[[#This Row],[HC_ID]]&amp;": "&amp;Tabella4[[#This Row],[Soluzione note aggiuntive]]</f>
        <v>0: Usa colori con un contrasto minimo di 4.5:1 per il testo normale e 3:1 per il testo grande. Controlla con strumenti come WebAIM o il contrast checker di Material Design.</v>
      </c>
      <c r="AM221" s="13"/>
    </row>
    <row r="222" spans="1:39" ht="15" hidden="1" x14ac:dyDescent="0.3">
      <c r="A222" s="41" t="str">
        <f>Tabella4[[#This Row],[UNI CEI EN 301549]]&amp;Tabella4[[#This Row],[Servizio]]</f>
        <v>11.1.4.3.1S001 Accedi</v>
      </c>
      <c r="B222" s="42" t="str">
        <f>Tabella4[[#This Row],[IssueID]]&amp;Tabella4[[#This Row],[Servizio]]</f>
        <v>S001 Accedi</v>
      </c>
      <c r="C222" s="41" t="s">
        <v>618</v>
      </c>
      <c r="D222" s="41" t="str">
        <f>"(#"&amp;Tabella4[[#This Row],['#ID]]&amp;")"</f>
        <v>(#AAD221)</v>
      </c>
      <c r="E222" s="13" t="s">
        <v>50</v>
      </c>
      <c r="F222" s="13" t="s">
        <v>10</v>
      </c>
      <c r="G222" s="43" t="s">
        <v>195</v>
      </c>
      <c r="H222" s="13" t="s">
        <v>3282</v>
      </c>
      <c r="I222" s="13" t="s">
        <v>63</v>
      </c>
      <c r="J222" s="13" t="s">
        <v>1735</v>
      </c>
      <c r="K222" t="s">
        <v>53</v>
      </c>
      <c r="L222" s="13"/>
      <c r="M222" t="s">
        <v>1247</v>
      </c>
      <c r="N222" s="13" t="s">
        <v>1697</v>
      </c>
      <c r="O222" t="s">
        <v>1594</v>
      </c>
      <c r="P222" s="13" t="s">
        <v>1637</v>
      </c>
      <c r="Q222" s="13" t="s">
        <v>1670</v>
      </c>
      <c r="R222" s="13"/>
      <c r="S222" s="13" t="s">
        <v>1738</v>
      </c>
      <c r="T222" s="13" t="s">
        <v>1740</v>
      </c>
      <c r="U222" s="13">
        <f>COUNTIFS(Tabella4[Rejected Element],Tabella4[[#This Row],[Rejected Element]])</f>
        <v>1</v>
      </c>
      <c r="V222" s="13" t="s">
        <v>1719</v>
      </c>
      <c r="W222" s="13"/>
      <c r="X222" s="13" t="str">
        <f>Tabella4[[#This Row],[User Impact]]</f>
        <v>2 - Serious</v>
      </c>
      <c r="Y222" s="13" t="str">
        <f>_xlfn.CONCAT("APP INDABOX ANDROID - ",Tabella4[[#This Row],[UNI CEI EN 301549]]," ",_xlfn.XLOOKUP(Tabella4[[#This Row],[Criterio]],Tabella5[ID],Tabella5[Criterio di successo],"")," - ",Tabella4[[#This Row],[Servizio]])</f>
        <v>APP INDABOX ANDROID - 11.1.4.3.1 Contrasto (minimo) - S001 Accedi</v>
      </c>
      <c r="Z2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(#AAD221)
S001 Accedi
Requisito: WCAG 1.4.3
Disabilità afflitte: Colorblindness;Low Vision
Impatto Utente: 2 - Serious
Descrizione: Contrasto del testo - 
Esempio di violazione individuata sull'oggetto: 
 - https://drive.google.com/file/d/1gfZYcxmtHAC6KICdnGON63HYgl4OQWmZ/view?usp=drive_link con selettore: 
[101,2227][979,2309]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222" s="13"/>
      <c r="AB222" s="13"/>
      <c r="AC222" s="13"/>
      <c r="AD222" s="13"/>
      <c r="AE222" s="13">
        <f>_xlfn.XLOOKUP(Tabella4[[#This Row],[ID Silk]],outTable[ID Silk],outTable[Numero ticket  ],,0,1)</f>
        <v>0</v>
      </c>
      <c r="AF222" s="13"/>
      <c r="AG222" s="13"/>
      <c r="AH222" s="13" t="str">
        <f>Tabella4[[#This Row],[Caricato su Silk]]&amp;Tabella4[[#This Row],[HC_01]]</f>
        <v>0</v>
      </c>
      <c r="AI222" s="13" t="str">
        <f>Tabella4[[#This Row],[HC_ID]]&amp;": "&amp;Tabella4[[#This Row],[Descrizione]]</f>
        <v xml:space="preserve">0: </v>
      </c>
      <c r="AJ222" s="13" t="str">
        <f>Tabella4[[#This Row],[HC_ID]]&amp;": - "&amp;Tabella4[[#This Row],[Detail]]&amp;" con selettore: "&amp;Tabella4[[#This Row],[Rejected Element]]</f>
        <v>0: - https://drive.google.com/file/d/1gfZYcxmtHAC6KICdnGON63HYgl4OQWmZ/view?usp=drive_link con selettore: [101,2227][979,2309]</v>
      </c>
      <c r="AK222" s="13" t="str">
        <f>Tabella4[[#This Row],[HC_ID]]&amp;": "&amp;Tabella4[[#This Row],[Share URL]]</f>
        <v xml:space="preserve">0: </v>
      </c>
      <c r="AL222" s="13" t="str">
        <f>Tabella4[[#This Row],[HC_ID]]&amp;": "&amp;Tabella4[[#This Row],[Soluzione note aggiuntive]]</f>
        <v>0: Usa colori con un contrasto minimo di 4.5:1 per il testo normale e 3:1 per il testo grande. Controlla con strumenti come WebAIM o il contrast checker di Material Design.</v>
      </c>
      <c r="AM222" s="13"/>
    </row>
    <row r="223" spans="1:39" ht="15" hidden="1" x14ac:dyDescent="0.3">
      <c r="A223" s="41" t="str">
        <f>Tabella4[[#This Row],[UNI CEI EN 301549]]&amp;Tabella4[[#This Row],[Servizio]]</f>
        <v>11.2.5.8.1S001 Accedi</v>
      </c>
      <c r="B223" s="42" t="str">
        <f>Tabella4[[#This Row],[IssueID]]&amp;Tabella4[[#This Row],[Servizio]]</f>
        <v>S001 Accedi</v>
      </c>
      <c r="C223" s="41" t="s">
        <v>619</v>
      </c>
      <c r="D223" s="41" t="str">
        <f>"(#"&amp;Tabella4[[#This Row],['#ID]]&amp;")"</f>
        <v>(#AAD222)</v>
      </c>
      <c r="E223" s="13" t="s">
        <v>50</v>
      </c>
      <c r="F223" s="13" t="s">
        <v>10</v>
      </c>
      <c r="G223" s="43" t="s">
        <v>56</v>
      </c>
      <c r="H223" s="13" t="s">
        <v>3283</v>
      </c>
      <c r="I223" s="13" t="s">
        <v>63</v>
      </c>
      <c r="J223" s="13" t="s">
        <v>1736</v>
      </c>
      <c r="K223" t="s">
        <v>52</v>
      </c>
      <c r="L223" s="13"/>
      <c r="M223" t="s">
        <v>1248</v>
      </c>
      <c r="N223" s="13" t="s">
        <v>1697</v>
      </c>
      <c r="O223" t="s">
        <v>1594</v>
      </c>
      <c r="P223" s="13" t="s">
        <v>1637</v>
      </c>
      <c r="Q223" s="13" t="s">
        <v>1670</v>
      </c>
      <c r="R223" s="13"/>
      <c r="S223" s="13" t="s">
        <v>1739</v>
      </c>
      <c r="T223" s="13" t="s">
        <v>1741</v>
      </c>
      <c r="U223" s="13">
        <f>COUNTIFS(Tabella4[Rejected Element],Tabella4[[#This Row],[Rejected Element]])</f>
        <v>1</v>
      </c>
      <c r="V223" s="13" t="s">
        <v>1719</v>
      </c>
      <c r="W223" s="13"/>
      <c r="X223" s="13" t="str">
        <f>Tabella4[[#This Row],[User Impact]]</f>
        <v>2 - Serious</v>
      </c>
      <c r="Y223" s="13" t="str">
        <f>_xlfn.CONCAT("APP INDABOX ANDROID - ",Tabella4[[#This Row],[UNI CEI EN 301549]]," ",_xlfn.XLOOKUP(Tabella4[[#This Row],[Criterio]],Tabella5[ID],Tabella5[Criterio di successo],"")," - ",Tabella4[[#This Row],[Servizio]])</f>
        <v>APP INDABOX ANDROID - 11.2.5.8.1 Dimensione dell'obiettivo (minimo) - S001 Accedi</v>
      </c>
      <c r="Z2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(#AAD222)
S001 Accedi
Requisito: WCAG 2.5.8
Disabilità afflitte: Blind;Low Vision;Mobility
Impatto Utente: 2 - Serious
Descrizione: Touch target - 
Esempio di violazione individuata sull'oggetto: 
 - https://drive.google.com/file/d/1gfZYcxmtHAC6KICdnGON63HYgl4OQWmZ/view?usp=drive_link con selettore: 
[101,1193][979,1250]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23" s="13"/>
      <c r="AB223" s="13"/>
      <c r="AC223" s="13"/>
      <c r="AD223" s="13"/>
      <c r="AE223" s="13" t="e">
        <f>_xlfn.XLOOKUP(Tabella4[[#This Row],[ID Silk]],outTable[ID Silk],outTable[Numero ticket  ],,0,1)</f>
        <v>#N/A</v>
      </c>
      <c r="AF223" s="13"/>
      <c r="AG223" s="13"/>
      <c r="AH223" s="13" t="e">
        <f>Tabella4[[#This Row],[Caricato su Silk]]&amp;Tabella4[[#This Row],[HC_01]]</f>
        <v>#N/A</v>
      </c>
      <c r="AI223" s="13" t="e">
        <f>Tabella4[[#This Row],[HC_ID]]&amp;": "&amp;Tabella4[[#This Row],[Descrizione]]</f>
        <v>#N/A</v>
      </c>
      <c r="AJ223" s="13" t="e">
        <f>Tabella4[[#This Row],[HC_ID]]&amp;": - "&amp;Tabella4[[#This Row],[Detail]]&amp;" con selettore: "&amp;Tabella4[[#This Row],[Rejected Element]]</f>
        <v>#N/A</v>
      </c>
      <c r="AK223" s="13" t="e">
        <f>Tabella4[[#This Row],[HC_ID]]&amp;": "&amp;Tabella4[[#This Row],[Share URL]]</f>
        <v>#N/A</v>
      </c>
      <c r="AL223" s="13" t="e">
        <f>Tabella4[[#This Row],[HC_ID]]&amp;": "&amp;Tabella4[[#This Row],[Soluzione note aggiuntive]]</f>
        <v>#N/A</v>
      </c>
      <c r="AM223" s="13"/>
    </row>
    <row r="224" spans="1:39" ht="15" hidden="1" x14ac:dyDescent="0.3">
      <c r="A224" s="41" t="str">
        <f>Tabella4[[#This Row],[UNI CEI EN 301549]]&amp;Tabella4[[#This Row],[Servizio]]</f>
        <v>11.2.5.8.1S001 Accedi</v>
      </c>
      <c r="B224" s="42" t="str">
        <f>Tabella4[[#This Row],[IssueID]]&amp;Tabella4[[#This Row],[Servizio]]</f>
        <v>S001 Accedi</v>
      </c>
      <c r="C224" s="41" t="s">
        <v>620</v>
      </c>
      <c r="D224" s="41" t="str">
        <f>"(#"&amp;Tabella4[[#This Row],['#ID]]&amp;")"</f>
        <v>(#AAD223)</v>
      </c>
      <c r="E224" s="13" t="s">
        <v>50</v>
      </c>
      <c r="F224" s="13" t="s">
        <v>10</v>
      </c>
      <c r="G224" s="43" t="s">
        <v>56</v>
      </c>
      <c r="H224" s="13" t="s">
        <v>3283</v>
      </c>
      <c r="I224" s="13" t="s">
        <v>63</v>
      </c>
      <c r="J224" s="13" t="s">
        <v>1736</v>
      </c>
      <c r="K224" t="s">
        <v>52</v>
      </c>
      <c r="L224" s="13"/>
      <c r="M224" t="s">
        <v>1249</v>
      </c>
      <c r="N224" s="13" t="s">
        <v>1697</v>
      </c>
      <c r="O224" t="s">
        <v>1594</v>
      </c>
      <c r="P224" s="13" t="s">
        <v>1637</v>
      </c>
      <c r="Q224" s="13" t="s">
        <v>1670</v>
      </c>
      <c r="R224" s="13"/>
      <c r="S224" s="13" t="s">
        <v>1739</v>
      </c>
      <c r="T224" s="13" t="s">
        <v>1741</v>
      </c>
      <c r="U224" s="13">
        <f>COUNTIFS(Tabella4[Rejected Element],Tabella4[[#This Row],[Rejected Element]])</f>
        <v>1</v>
      </c>
      <c r="V224" s="13" t="s">
        <v>1719</v>
      </c>
      <c r="W224" s="13"/>
      <c r="X224" s="13" t="str">
        <f>Tabella4[[#This Row],[User Impact]]</f>
        <v>2 - Serious</v>
      </c>
      <c r="Y224" s="13" t="str">
        <f>_xlfn.CONCAT("APP INDABOX ANDROID - ",Tabella4[[#This Row],[UNI CEI EN 301549]]," ",_xlfn.XLOOKUP(Tabella4[[#This Row],[Criterio]],Tabella5[ID],Tabella5[Criterio di successo],"")," - ",Tabella4[[#This Row],[Servizio]])</f>
        <v>APP INDABOX ANDROID - 11.2.5.8.1 Dimensione dell'obiettivo (minimo) - S001 Accedi</v>
      </c>
      <c r="Z2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(#AAD223)
S001 Accedi
Requisito: WCAG 2.5.8
Disabilità afflitte: Blind;Low Vision;Mobility
Impatto Utente: 2 - Serious
Descrizione: Touch target - 
Esempio di violazione individuata sull'oggetto: 
 - https://drive.google.com/file/d/1gfZYcxmtHAC6KICdnGON63HYgl4OQWmZ/view?usp=drive_link con selettore: 
[189,1193][891,1250]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24" s="13"/>
      <c r="AB224" s="13"/>
      <c r="AC224" s="13"/>
      <c r="AD224" s="13"/>
      <c r="AE224" s="13" t="e">
        <f>_xlfn.XLOOKUP(Tabella4[[#This Row],[ID Silk]],outTable[ID Silk],outTable[Numero ticket  ],,0,1)</f>
        <v>#N/A</v>
      </c>
      <c r="AF224" s="13"/>
      <c r="AG224" s="13"/>
      <c r="AH224" s="13" t="e">
        <f>Tabella4[[#This Row],[Caricato su Silk]]&amp;Tabella4[[#This Row],[HC_01]]</f>
        <v>#N/A</v>
      </c>
      <c r="AI224" s="13" t="e">
        <f>Tabella4[[#This Row],[HC_ID]]&amp;": "&amp;Tabella4[[#This Row],[Descrizione]]</f>
        <v>#N/A</v>
      </c>
      <c r="AJ224" s="13" t="e">
        <f>Tabella4[[#This Row],[HC_ID]]&amp;": - "&amp;Tabella4[[#This Row],[Detail]]&amp;" con selettore: "&amp;Tabella4[[#This Row],[Rejected Element]]</f>
        <v>#N/A</v>
      </c>
      <c r="AK224" s="13" t="e">
        <f>Tabella4[[#This Row],[HC_ID]]&amp;": "&amp;Tabella4[[#This Row],[Share URL]]</f>
        <v>#N/A</v>
      </c>
      <c r="AL224" s="13" t="e">
        <f>Tabella4[[#This Row],[HC_ID]]&amp;": "&amp;Tabella4[[#This Row],[Soluzione note aggiuntive]]</f>
        <v>#N/A</v>
      </c>
      <c r="AM224" s="13"/>
    </row>
    <row r="225" spans="1:39" ht="15" hidden="1" x14ac:dyDescent="0.3">
      <c r="A225" s="41" t="str">
        <f>Tabella4[[#This Row],[UNI CEI EN 301549]]&amp;Tabella4[[#This Row],[Servizio]]</f>
        <v>11.2.5.8.1S001 Accedi</v>
      </c>
      <c r="B225" s="42" t="str">
        <f>Tabella4[[#This Row],[IssueID]]&amp;Tabella4[[#This Row],[Servizio]]</f>
        <v>S001 Accedi</v>
      </c>
      <c r="C225" s="41" t="s">
        <v>621</v>
      </c>
      <c r="D225" s="41" t="str">
        <f>"(#"&amp;Tabella4[[#This Row],['#ID]]&amp;")"</f>
        <v>(#AAD224)</v>
      </c>
      <c r="E225" s="13" t="s">
        <v>50</v>
      </c>
      <c r="F225" s="13" t="s">
        <v>10</v>
      </c>
      <c r="G225" s="43" t="s">
        <v>56</v>
      </c>
      <c r="H225" s="13" t="s">
        <v>3283</v>
      </c>
      <c r="I225" s="13" t="s">
        <v>63</v>
      </c>
      <c r="J225" s="13" t="s">
        <v>1736</v>
      </c>
      <c r="K225" t="s">
        <v>52</v>
      </c>
      <c r="L225" s="13"/>
      <c r="M225" t="s">
        <v>1250</v>
      </c>
      <c r="N225" s="13" t="s">
        <v>1697</v>
      </c>
      <c r="O225" t="s">
        <v>1594</v>
      </c>
      <c r="P225" s="13" t="s">
        <v>1637</v>
      </c>
      <c r="Q225" s="13" t="s">
        <v>1670</v>
      </c>
      <c r="R225" s="13"/>
      <c r="S225" s="13" t="s">
        <v>1739</v>
      </c>
      <c r="T225" s="13" t="s">
        <v>1741</v>
      </c>
      <c r="U225" s="13">
        <f>COUNTIFS(Tabella4[Rejected Element],Tabella4[[#This Row],[Rejected Element]])</f>
        <v>1</v>
      </c>
      <c r="V225" s="13" t="s">
        <v>1719</v>
      </c>
      <c r="W225" s="13"/>
      <c r="X225" s="13" t="str">
        <f>Tabella4[[#This Row],[User Impact]]</f>
        <v>2 - Serious</v>
      </c>
      <c r="Y225" s="13" t="str">
        <f>_xlfn.CONCAT("APP INDABOX ANDROID - ",Tabella4[[#This Row],[UNI CEI EN 301549]]," ",_xlfn.XLOOKUP(Tabella4[[#This Row],[Criterio]],Tabella5[ID],Tabella5[Criterio di successo],"")," - ",Tabella4[[#This Row],[Servizio]])</f>
        <v>APP INDABOX ANDROID - 11.2.5.8.1 Dimensione dell'obiettivo (minimo) - S001 Accedi</v>
      </c>
      <c r="Z2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(#AAD224)
S001 Accedi
Requisito: WCAG 2.5.8
Disabilità afflitte: Blind;Low Vision;Mobility
Impatto Utente: 2 - Serious
Descrizione: Touch target - 
Esempio di violazione individuata sull'oggetto: 
 - https://drive.google.com/file/d/1gfZYcxmtHAC6KICdnGON63HYgl4OQWmZ/view?usp=drive_link con selettore: 
[101,1437][979,1495]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25" s="13"/>
      <c r="AB225" s="13"/>
      <c r="AC225" s="13"/>
      <c r="AD225" s="13"/>
      <c r="AE225" s="13" t="e">
        <f>_xlfn.XLOOKUP(Tabella4[[#This Row],[ID Silk]],outTable[ID Silk],outTable[Numero ticket  ],,0,1)</f>
        <v>#N/A</v>
      </c>
      <c r="AF225" s="13"/>
      <c r="AG225" s="13"/>
      <c r="AH225" s="13" t="e">
        <f>Tabella4[[#This Row],[Caricato su Silk]]&amp;Tabella4[[#This Row],[HC_01]]</f>
        <v>#N/A</v>
      </c>
      <c r="AI225" s="13" t="e">
        <f>Tabella4[[#This Row],[HC_ID]]&amp;": "&amp;Tabella4[[#This Row],[Descrizione]]</f>
        <v>#N/A</v>
      </c>
      <c r="AJ225" s="13" t="e">
        <f>Tabella4[[#This Row],[HC_ID]]&amp;": - "&amp;Tabella4[[#This Row],[Detail]]&amp;" con selettore: "&amp;Tabella4[[#This Row],[Rejected Element]]</f>
        <v>#N/A</v>
      </c>
      <c r="AK225" s="13" t="e">
        <f>Tabella4[[#This Row],[HC_ID]]&amp;": "&amp;Tabella4[[#This Row],[Share URL]]</f>
        <v>#N/A</v>
      </c>
      <c r="AL225" s="13" t="e">
        <f>Tabella4[[#This Row],[HC_ID]]&amp;": "&amp;Tabella4[[#This Row],[Soluzione note aggiuntive]]</f>
        <v>#N/A</v>
      </c>
      <c r="AM225" s="13"/>
    </row>
    <row r="226" spans="1:39" ht="15" hidden="1" x14ac:dyDescent="0.3">
      <c r="A226" s="41" t="str">
        <f>Tabella4[[#This Row],[UNI CEI EN 301549]]&amp;Tabella4[[#This Row],[Servizio]]</f>
        <v>11.2.5.8.1S001 Accedi</v>
      </c>
      <c r="B226" s="42" t="str">
        <f>Tabella4[[#This Row],[IssueID]]&amp;Tabella4[[#This Row],[Servizio]]</f>
        <v>S001 Accedi</v>
      </c>
      <c r="C226" s="41" t="s">
        <v>622</v>
      </c>
      <c r="D226" s="41" t="str">
        <f>"(#"&amp;Tabella4[[#This Row],['#ID]]&amp;")"</f>
        <v>(#AAD225)</v>
      </c>
      <c r="E226" s="13" t="s">
        <v>50</v>
      </c>
      <c r="F226" s="13" t="s">
        <v>10</v>
      </c>
      <c r="G226" s="43" t="s">
        <v>56</v>
      </c>
      <c r="H226" s="13" t="s">
        <v>3283</v>
      </c>
      <c r="I226" s="13" t="s">
        <v>63</v>
      </c>
      <c r="J226" s="13" t="s">
        <v>1736</v>
      </c>
      <c r="K226" t="s">
        <v>52</v>
      </c>
      <c r="L226" s="13"/>
      <c r="M226" t="s">
        <v>1251</v>
      </c>
      <c r="N226" s="13" t="s">
        <v>1697</v>
      </c>
      <c r="O226" t="s">
        <v>1594</v>
      </c>
      <c r="P226" s="13" t="s">
        <v>1637</v>
      </c>
      <c r="Q226" s="13" t="s">
        <v>1670</v>
      </c>
      <c r="R226" s="13"/>
      <c r="S226" s="13" t="s">
        <v>1739</v>
      </c>
      <c r="T226" s="13" t="s">
        <v>1741</v>
      </c>
      <c r="U226" s="13">
        <f>COUNTIFS(Tabella4[Rejected Element],Tabella4[[#This Row],[Rejected Element]])</f>
        <v>1</v>
      </c>
      <c r="V226" s="13" t="s">
        <v>1719</v>
      </c>
      <c r="W226" s="13"/>
      <c r="X226" s="13" t="str">
        <f>Tabella4[[#This Row],[User Impact]]</f>
        <v>2 - Serious</v>
      </c>
      <c r="Y226" s="13" t="str">
        <f>_xlfn.CONCAT("APP INDABOX ANDROID - ",Tabella4[[#This Row],[UNI CEI EN 301549]]," ",_xlfn.XLOOKUP(Tabella4[[#This Row],[Criterio]],Tabella5[ID],Tabella5[Criterio di successo],"")," - ",Tabella4[[#This Row],[Servizio]])</f>
        <v>APP INDABOX ANDROID - 11.2.5.8.1 Dimensione dell'obiettivo (minimo) - S001 Accedi</v>
      </c>
      <c r="Z2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(#AAD225)
S001 Accedi
Requisito: WCAG 2.5.8
Disabilità afflitte: Blind;Low Vision;Mobility
Impatto Utente: 2 - Serious
Descrizione: Touch target - 
Esempio di violazione individuata sull'oggetto: 
 - https://drive.google.com/file/d/1gfZYcxmtHAC6KICdnGON63HYgl4OQWmZ/view?usp=drive_link con selettore: 
[189,1437][891,1495]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26" s="13"/>
      <c r="AB226" s="13"/>
      <c r="AC226" s="13"/>
      <c r="AD226" s="13"/>
      <c r="AE226" s="13" t="e">
        <f>_xlfn.XLOOKUP(Tabella4[[#This Row],[ID Silk]],outTable[ID Silk],outTable[Numero ticket  ],,0,1)</f>
        <v>#N/A</v>
      </c>
      <c r="AF226" s="13"/>
      <c r="AG226" s="13"/>
      <c r="AH226" s="13" t="e">
        <f>Tabella4[[#This Row],[Caricato su Silk]]&amp;Tabella4[[#This Row],[HC_01]]</f>
        <v>#N/A</v>
      </c>
      <c r="AI226" s="13" t="e">
        <f>Tabella4[[#This Row],[HC_ID]]&amp;": "&amp;Tabella4[[#This Row],[Descrizione]]</f>
        <v>#N/A</v>
      </c>
      <c r="AJ226" s="13" t="e">
        <f>Tabella4[[#This Row],[HC_ID]]&amp;": - "&amp;Tabella4[[#This Row],[Detail]]&amp;" con selettore: "&amp;Tabella4[[#This Row],[Rejected Element]]</f>
        <v>#N/A</v>
      </c>
      <c r="AK226" s="13" t="e">
        <f>Tabella4[[#This Row],[HC_ID]]&amp;": "&amp;Tabella4[[#This Row],[Share URL]]</f>
        <v>#N/A</v>
      </c>
      <c r="AL226" s="13" t="e">
        <f>Tabella4[[#This Row],[HC_ID]]&amp;": "&amp;Tabella4[[#This Row],[Soluzione note aggiuntive]]</f>
        <v>#N/A</v>
      </c>
      <c r="AM226" s="13"/>
    </row>
    <row r="227" spans="1:39" ht="15" hidden="1" x14ac:dyDescent="0.3">
      <c r="A227" s="41" t="str">
        <f>Tabella4[[#This Row],[UNI CEI EN 301549]]&amp;Tabella4[[#This Row],[Servizio]]</f>
        <v>11.2.5.8.1S001 Accedi</v>
      </c>
      <c r="B227" s="42" t="str">
        <f>Tabella4[[#This Row],[IssueID]]&amp;Tabella4[[#This Row],[Servizio]]</f>
        <v>S001 Accedi</v>
      </c>
      <c r="C227" s="41" t="s">
        <v>623</v>
      </c>
      <c r="D227" s="41" t="str">
        <f>"(#"&amp;Tabella4[[#This Row],['#ID]]&amp;")"</f>
        <v>(#AAD226)</v>
      </c>
      <c r="E227" s="13" t="s">
        <v>50</v>
      </c>
      <c r="F227" s="13" t="s">
        <v>10</v>
      </c>
      <c r="G227" s="43" t="s">
        <v>56</v>
      </c>
      <c r="H227" s="13" t="s">
        <v>3283</v>
      </c>
      <c r="I227" s="13" t="s">
        <v>63</v>
      </c>
      <c r="J227" s="13" t="s">
        <v>1736</v>
      </c>
      <c r="K227" t="s">
        <v>52</v>
      </c>
      <c r="L227" s="13"/>
      <c r="M227" t="s">
        <v>1252</v>
      </c>
      <c r="N227" s="13" t="s">
        <v>1697</v>
      </c>
      <c r="O227" t="s">
        <v>1594</v>
      </c>
      <c r="P227" s="13" t="s">
        <v>1637</v>
      </c>
      <c r="Q227" s="13" t="s">
        <v>1670</v>
      </c>
      <c r="R227" s="13"/>
      <c r="S227" s="13" t="s">
        <v>1739</v>
      </c>
      <c r="T227" s="13" t="s">
        <v>1741</v>
      </c>
      <c r="U227" s="13">
        <f>COUNTIFS(Tabella4[Rejected Element],Tabella4[[#This Row],[Rejected Element]])</f>
        <v>1</v>
      </c>
      <c r="V227" s="13" t="s">
        <v>1719</v>
      </c>
      <c r="W227" s="13"/>
      <c r="X227" s="13" t="str">
        <f>Tabella4[[#This Row],[User Impact]]</f>
        <v>2 - Serious</v>
      </c>
      <c r="Y227" s="13" t="str">
        <f>_xlfn.CONCAT("APP INDABOX ANDROID - ",Tabella4[[#This Row],[UNI CEI EN 301549]]," ",_xlfn.XLOOKUP(Tabella4[[#This Row],[Criterio]],Tabella5[ID],Tabella5[Criterio di successo],"")," - ",Tabella4[[#This Row],[Servizio]])</f>
        <v>APP INDABOX ANDROID - 11.2.5.8.1 Dimensione dell'obiettivo (minimo) - S001 Accedi</v>
      </c>
      <c r="Z2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(#AAD226)
S001 Accedi
Requisito: WCAG 2.5.8
Disabilità afflitte: Blind;Low Vision;Mobility
Impatto Utente: 2 - Serious
Descrizione: Touch target - 
Esempio di violazione individuata sull'oggetto: 
 - https://drive.google.com/file/d/1gfZYcxmtHAC6KICdnGON63HYgl4OQWmZ/view?usp=drive_link con selettore: 
[101,1682][979,1740]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27" s="13"/>
      <c r="AB227" s="13"/>
      <c r="AC227" s="13"/>
      <c r="AD227" s="13"/>
      <c r="AE227" s="13" t="e">
        <f>_xlfn.XLOOKUP(Tabella4[[#This Row],[ID Silk]],outTable[ID Silk],outTable[Numero ticket  ],,0,1)</f>
        <v>#N/A</v>
      </c>
      <c r="AF227" s="13"/>
      <c r="AG227" s="13"/>
      <c r="AH227" s="13" t="e">
        <f>Tabella4[[#This Row],[Caricato su Silk]]&amp;Tabella4[[#This Row],[HC_01]]</f>
        <v>#N/A</v>
      </c>
      <c r="AI227" s="13" t="e">
        <f>Tabella4[[#This Row],[HC_ID]]&amp;": "&amp;Tabella4[[#This Row],[Descrizione]]</f>
        <v>#N/A</v>
      </c>
      <c r="AJ227" s="13" t="e">
        <f>Tabella4[[#This Row],[HC_ID]]&amp;": - "&amp;Tabella4[[#This Row],[Detail]]&amp;" con selettore: "&amp;Tabella4[[#This Row],[Rejected Element]]</f>
        <v>#N/A</v>
      </c>
      <c r="AK227" s="13" t="e">
        <f>Tabella4[[#This Row],[HC_ID]]&amp;": "&amp;Tabella4[[#This Row],[Share URL]]</f>
        <v>#N/A</v>
      </c>
      <c r="AL227" s="13" t="e">
        <f>Tabella4[[#This Row],[HC_ID]]&amp;": "&amp;Tabella4[[#This Row],[Soluzione note aggiuntive]]</f>
        <v>#N/A</v>
      </c>
      <c r="AM227" s="13"/>
    </row>
    <row r="228" spans="1:39" ht="15" hidden="1" x14ac:dyDescent="0.3">
      <c r="A228" s="41" t="str">
        <f>Tabella4[[#This Row],[UNI CEI EN 301549]]&amp;Tabella4[[#This Row],[Servizio]]</f>
        <v>11.2.5.8.1S001 Accedi</v>
      </c>
      <c r="B228" s="42" t="str">
        <f>Tabella4[[#This Row],[IssueID]]&amp;Tabella4[[#This Row],[Servizio]]</f>
        <v>S001 Accedi</v>
      </c>
      <c r="C228" s="41" t="s">
        <v>624</v>
      </c>
      <c r="D228" s="41" t="str">
        <f>"(#"&amp;Tabella4[[#This Row],['#ID]]&amp;")"</f>
        <v>(#AAD227)</v>
      </c>
      <c r="E228" s="13" t="s">
        <v>50</v>
      </c>
      <c r="F228" s="13" t="s">
        <v>10</v>
      </c>
      <c r="G228" s="43" t="s">
        <v>56</v>
      </c>
      <c r="H228" s="13" t="s">
        <v>3283</v>
      </c>
      <c r="I228" s="13" t="s">
        <v>63</v>
      </c>
      <c r="J228" s="13" t="s">
        <v>1736</v>
      </c>
      <c r="K228" t="s">
        <v>52</v>
      </c>
      <c r="L228" s="13"/>
      <c r="M228" t="s">
        <v>1253</v>
      </c>
      <c r="N228" s="13" t="s">
        <v>1697</v>
      </c>
      <c r="O228" t="s">
        <v>1594</v>
      </c>
      <c r="P228" s="13" t="s">
        <v>1637</v>
      </c>
      <c r="Q228" s="13" t="s">
        <v>1670</v>
      </c>
      <c r="R228" s="13"/>
      <c r="S228" s="13" t="s">
        <v>1739</v>
      </c>
      <c r="T228" s="13" t="s">
        <v>1741</v>
      </c>
      <c r="U228" s="13">
        <f>COUNTIFS(Tabella4[Rejected Element],Tabella4[[#This Row],[Rejected Element]])</f>
        <v>1</v>
      </c>
      <c r="V228" s="13" t="s">
        <v>1719</v>
      </c>
      <c r="W228" s="13"/>
      <c r="X228" s="13" t="str">
        <f>Tabella4[[#This Row],[User Impact]]</f>
        <v>2 - Serious</v>
      </c>
      <c r="Y228" s="13" t="str">
        <f>_xlfn.CONCAT("APP INDABOX ANDROID - ",Tabella4[[#This Row],[UNI CEI EN 301549]]," ",_xlfn.XLOOKUP(Tabella4[[#This Row],[Criterio]],Tabella5[ID],Tabella5[Criterio di successo],"")," - ",Tabella4[[#This Row],[Servizio]])</f>
        <v>APP INDABOX ANDROID - 11.2.5.8.1 Dimensione dell'obiettivo (minimo) - S001 Accedi</v>
      </c>
      <c r="Z2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(#AAD227)
S001 Accedi
Requisito: WCAG 2.5.8
Disabilità afflitte: Blind;Low Vision;Mobility
Impatto Utente: 2 - Serious
Descrizione: Touch target - 
Esempio di violazione individuata sull'oggetto: 
 - https://drive.google.com/file/d/1gfZYcxmtHAC6KICdnGON63HYgl4OQWmZ/view?usp=drive_link con selettore: 
[189,1682][891,1740]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28" s="13"/>
      <c r="AB228" s="13"/>
      <c r="AC228" s="13"/>
      <c r="AD228" s="13"/>
      <c r="AE228" s="13" t="e">
        <f>_xlfn.XLOOKUP(Tabella4[[#This Row],[ID Silk]],outTable[ID Silk],outTable[Numero ticket  ],,0,1)</f>
        <v>#N/A</v>
      </c>
      <c r="AF228" s="13"/>
      <c r="AG228" s="13"/>
      <c r="AH228" s="13" t="e">
        <f>Tabella4[[#This Row],[Caricato su Silk]]&amp;Tabella4[[#This Row],[HC_01]]</f>
        <v>#N/A</v>
      </c>
      <c r="AI228" s="13" t="e">
        <f>Tabella4[[#This Row],[HC_ID]]&amp;": "&amp;Tabella4[[#This Row],[Descrizione]]</f>
        <v>#N/A</v>
      </c>
      <c r="AJ228" s="13" t="e">
        <f>Tabella4[[#This Row],[HC_ID]]&amp;": - "&amp;Tabella4[[#This Row],[Detail]]&amp;" con selettore: "&amp;Tabella4[[#This Row],[Rejected Element]]</f>
        <v>#N/A</v>
      </c>
      <c r="AK228" s="13" t="e">
        <f>Tabella4[[#This Row],[HC_ID]]&amp;": "&amp;Tabella4[[#This Row],[Share URL]]</f>
        <v>#N/A</v>
      </c>
      <c r="AL228" s="13" t="e">
        <f>Tabella4[[#This Row],[HC_ID]]&amp;": "&amp;Tabella4[[#This Row],[Soluzione note aggiuntive]]</f>
        <v>#N/A</v>
      </c>
      <c r="AM228" s="13"/>
    </row>
    <row r="229" spans="1:39" ht="15" hidden="1" x14ac:dyDescent="0.3">
      <c r="A229" s="41" t="str">
        <f>Tabella4[[#This Row],[UNI CEI EN 301549]]&amp;Tabella4[[#This Row],[Servizio]]</f>
        <v>11.2.5.8.1S001 Accedi</v>
      </c>
      <c r="B229" s="42" t="str">
        <f>Tabella4[[#This Row],[IssueID]]&amp;Tabella4[[#This Row],[Servizio]]</f>
        <v>S001 Accedi</v>
      </c>
      <c r="C229" s="41" t="s">
        <v>625</v>
      </c>
      <c r="D229" s="41" t="str">
        <f>"(#"&amp;Tabella4[[#This Row],['#ID]]&amp;")"</f>
        <v>(#AAD228)</v>
      </c>
      <c r="E229" s="13" t="s">
        <v>50</v>
      </c>
      <c r="F229" s="13" t="s">
        <v>10</v>
      </c>
      <c r="G229" s="43" t="s">
        <v>56</v>
      </c>
      <c r="H229" s="13" t="s">
        <v>3283</v>
      </c>
      <c r="I229" s="13" t="s">
        <v>63</v>
      </c>
      <c r="J229" s="13" t="s">
        <v>1736</v>
      </c>
      <c r="K229" t="s">
        <v>52</v>
      </c>
      <c r="L229" s="13"/>
      <c r="M229" t="s">
        <v>1254</v>
      </c>
      <c r="N229" s="13" t="s">
        <v>1697</v>
      </c>
      <c r="O229" t="s">
        <v>1594</v>
      </c>
      <c r="P229" s="13" t="s">
        <v>1637</v>
      </c>
      <c r="Q229" s="13" t="s">
        <v>1670</v>
      </c>
      <c r="R229" s="13"/>
      <c r="S229" s="13" t="s">
        <v>1739</v>
      </c>
      <c r="T229" s="13" t="s">
        <v>1741</v>
      </c>
      <c r="U229" s="13">
        <f>COUNTIFS(Tabella4[Rejected Element],Tabella4[[#This Row],[Rejected Element]])</f>
        <v>1</v>
      </c>
      <c r="V229" s="13" t="s">
        <v>1719</v>
      </c>
      <c r="W229" s="13"/>
      <c r="X229" s="13" t="str">
        <f>Tabella4[[#This Row],[User Impact]]</f>
        <v>2 - Serious</v>
      </c>
      <c r="Y229" s="13" t="str">
        <f>_xlfn.CONCAT("APP INDABOX ANDROID - ",Tabella4[[#This Row],[UNI CEI EN 301549]]," ",_xlfn.XLOOKUP(Tabella4[[#This Row],[Criterio]],Tabella5[ID],Tabella5[Criterio di successo],"")," - ",Tabella4[[#This Row],[Servizio]])</f>
        <v>APP INDABOX ANDROID - 11.2.5.8.1 Dimensione dell'obiettivo (minimo) - S001 Accedi</v>
      </c>
      <c r="Z2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(#AAD228)
S001 Accedi
Requisito: WCAG 2.5.8
Disabilità afflitte: Blind;Low Vision;Mobility
Impatto Utente: 2 - Serious
Descrizione: Touch target - 
Esempio di violazione individuata sull'oggetto: 
 - https://drive.google.com/file/d/1gfZYcxmtHAC6KICdnGON63HYgl4OQWmZ/view?usp=drive_link con selettore: 
[101,1927][979,1985]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29" s="13"/>
      <c r="AB229" s="13"/>
      <c r="AC229" s="13"/>
      <c r="AD229" s="13"/>
      <c r="AE229" s="13" t="e">
        <f>_xlfn.XLOOKUP(Tabella4[[#This Row],[ID Silk]],outTable[ID Silk],outTable[Numero ticket  ],,0,1)</f>
        <v>#N/A</v>
      </c>
      <c r="AF229" s="13"/>
      <c r="AG229" s="13"/>
      <c r="AH229" s="13" t="e">
        <f>Tabella4[[#This Row],[Caricato su Silk]]&amp;Tabella4[[#This Row],[HC_01]]</f>
        <v>#N/A</v>
      </c>
      <c r="AI229" s="13" t="e">
        <f>Tabella4[[#This Row],[HC_ID]]&amp;": "&amp;Tabella4[[#This Row],[Descrizione]]</f>
        <v>#N/A</v>
      </c>
      <c r="AJ229" s="13" t="e">
        <f>Tabella4[[#This Row],[HC_ID]]&amp;": - "&amp;Tabella4[[#This Row],[Detail]]&amp;" con selettore: "&amp;Tabella4[[#This Row],[Rejected Element]]</f>
        <v>#N/A</v>
      </c>
      <c r="AK229" s="13" t="e">
        <f>Tabella4[[#This Row],[HC_ID]]&amp;": "&amp;Tabella4[[#This Row],[Share URL]]</f>
        <v>#N/A</v>
      </c>
      <c r="AL229" s="13" t="e">
        <f>Tabella4[[#This Row],[HC_ID]]&amp;": "&amp;Tabella4[[#This Row],[Soluzione note aggiuntive]]</f>
        <v>#N/A</v>
      </c>
      <c r="AM229" s="13"/>
    </row>
    <row r="230" spans="1:39" ht="15" hidden="1" x14ac:dyDescent="0.3">
      <c r="A230" s="41" t="str">
        <f>Tabella4[[#This Row],[UNI CEI EN 301549]]&amp;Tabella4[[#This Row],[Servizio]]</f>
        <v>11.2.5.8.1S001 Accedi</v>
      </c>
      <c r="B230" s="42" t="str">
        <f>Tabella4[[#This Row],[IssueID]]&amp;Tabella4[[#This Row],[Servizio]]</f>
        <v>S001 Accedi</v>
      </c>
      <c r="C230" s="41" t="s">
        <v>626</v>
      </c>
      <c r="D230" s="41" t="str">
        <f>"(#"&amp;Tabella4[[#This Row],['#ID]]&amp;")"</f>
        <v>(#AAD229)</v>
      </c>
      <c r="E230" s="13" t="s">
        <v>50</v>
      </c>
      <c r="F230" s="13" t="s">
        <v>10</v>
      </c>
      <c r="G230" s="43" t="s">
        <v>56</v>
      </c>
      <c r="H230" s="13" t="s">
        <v>3283</v>
      </c>
      <c r="I230" s="13" t="s">
        <v>63</v>
      </c>
      <c r="J230" s="13" t="s">
        <v>1736</v>
      </c>
      <c r="K230" t="s">
        <v>52</v>
      </c>
      <c r="L230" s="13"/>
      <c r="M230" t="s">
        <v>1255</v>
      </c>
      <c r="N230" s="13" t="s">
        <v>1697</v>
      </c>
      <c r="O230" t="s">
        <v>1594</v>
      </c>
      <c r="P230" s="13" t="s">
        <v>1637</v>
      </c>
      <c r="Q230" s="13" t="s">
        <v>1670</v>
      </c>
      <c r="R230" s="13"/>
      <c r="S230" s="13" t="s">
        <v>1739</v>
      </c>
      <c r="T230" s="13" t="s">
        <v>1741</v>
      </c>
      <c r="U230" s="13">
        <f>COUNTIFS(Tabella4[Rejected Element],Tabella4[[#This Row],[Rejected Element]])</f>
        <v>1</v>
      </c>
      <c r="V230" s="13" t="s">
        <v>1719</v>
      </c>
      <c r="W230" s="13"/>
      <c r="X230" s="13" t="str">
        <f>Tabella4[[#This Row],[User Impact]]</f>
        <v>2 - Serious</v>
      </c>
      <c r="Y230" s="13" t="str">
        <f>_xlfn.CONCAT("APP INDABOX ANDROID - ",Tabella4[[#This Row],[UNI CEI EN 301549]]," ",_xlfn.XLOOKUP(Tabella4[[#This Row],[Criterio]],Tabella5[ID],Tabella5[Criterio di successo],"")," - ",Tabella4[[#This Row],[Servizio]])</f>
        <v>APP INDABOX ANDROID - 11.2.5.8.1 Dimensione dell'obiettivo (minimo) - S001 Accedi</v>
      </c>
      <c r="Z2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(#AAD229)
S001 Accedi
Requisito: WCAG 2.5.8
Disabilità afflitte: Blind;Low Vision;Mobility
Impatto Utente: 2 - Serious
Descrizione: Touch target - 
Esempio di violazione individuata sull'oggetto: 
 - https://drive.google.com/file/d/1gfZYcxmtHAC6KICdnGON63HYgl4OQWmZ/view?usp=drive_link con selettore: 
[189,1927][891,1985]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30" s="13"/>
      <c r="AB230" s="13"/>
      <c r="AC230" s="13"/>
      <c r="AD230" s="13"/>
      <c r="AE230" s="13" t="e">
        <f>_xlfn.XLOOKUP(Tabella4[[#This Row],[ID Silk]],outTable[ID Silk],outTable[Numero ticket  ],,0,1)</f>
        <v>#N/A</v>
      </c>
      <c r="AF230" s="13"/>
      <c r="AG230" s="13"/>
      <c r="AH230" s="13" t="e">
        <f>Tabella4[[#This Row],[Caricato su Silk]]&amp;Tabella4[[#This Row],[HC_01]]</f>
        <v>#N/A</v>
      </c>
      <c r="AI230" s="13" t="e">
        <f>Tabella4[[#This Row],[HC_ID]]&amp;": "&amp;Tabella4[[#This Row],[Descrizione]]</f>
        <v>#N/A</v>
      </c>
      <c r="AJ230" s="13" t="e">
        <f>Tabella4[[#This Row],[HC_ID]]&amp;": - "&amp;Tabella4[[#This Row],[Detail]]&amp;" con selettore: "&amp;Tabella4[[#This Row],[Rejected Element]]</f>
        <v>#N/A</v>
      </c>
      <c r="AK230" s="13" t="e">
        <f>Tabella4[[#This Row],[HC_ID]]&amp;": "&amp;Tabella4[[#This Row],[Share URL]]</f>
        <v>#N/A</v>
      </c>
      <c r="AL230" s="13" t="e">
        <f>Tabella4[[#This Row],[HC_ID]]&amp;": "&amp;Tabella4[[#This Row],[Soluzione note aggiuntive]]</f>
        <v>#N/A</v>
      </c>
      <c r="AM230" s="13"/>
    </row>
    <row r="231" spans="1:39" ht="15" hidden="1" x14ac:dyDescent="0.3">
      <c r="A231" s="41" t="str">
        <f>Tabella4[[#This Row],[UNI CEI EN 301549]]&amp;Tabella4[[#This Row],[Servizio]]</f>
        <v>11.2.5.8.1S001 Accedi</v>
      </c>
      <c r="B231" s="42" t="str">
        <f>Tabella4[[#This Row],[IssueID]]&amp;Tabella4[[#This Row],[Servizio]]</f>
        <v>S001 Accedi</v>
      </c>
      <c r="C231" s="41" t="s">
        <v>627</v>
      </c>
      <c r="D231" s="41" t="str">
        <f>"(#"&amp;Tabella4[[#This Row],['#ID]]&amp;")"</f>
        <v>(#AAD230)</v>
      </c>
      <c r="E231" s="13" t="s">
        <v>50</v>
      </c>
      <c r="F231" s="13" t="s">
        <v>10</v>
      </c>
      <c r="G231" s="43" t="s">
        <v>56</v>
      </c>
      <c r="H231" s="13" t="s">
        <v>3283</v>
      </c>
      <c r="I231" s="13" t="s">
        <v>63</v>
      </c>
      <c r="J231" s="13" t="s">
        <v>1736</v>
      </c>
      <c r="K231" t="s">
        <v>52</v>
      </c>
      <c r="L231" s="13"/>
      <c r="M231" t="s">
        <v>1256</v>
      </c>
      <c r="N231" s="13" t="s">
        <v>1697</v>
      </c>
      <c r="O231" t="s">
        <v>1594</v>
      </c>
      <c r="P231" s="13" t="s">
        <v>1637</v>
      </c>
      <c r="Q231" s="13" t="s">
        <v>1670</v>
      </c>
      <c r="R231" s="13"/>
      <c r="S231" s="13" t="s">
        <v>1739</v>
      </c>
      <c r="T231" s="13" t="s">
        <v>1741</v>
      </c>
      <c r="U231" s="13">
        <f>COUNTIFS(Tabella4[Rejected Element],Tabella4[[#This Row],[Rejected Element]])</f>
        <v>1</v>
      </c>
      <c r="V231" s="13" t="s">
        <v>1719</v>
      </c>
      <c r="W231" s="13"/>
      <c r="X231" s="13" t="str">
        <f>Tabella4[[#This Row],[User Impact]]</f>
        <v>2 - Serious</v>
      </c>
      <c r="Y231" s="13" t="str">
        <f>_xlfn.CONCAT("APP INDABOX ANDROID - ",Tabella4[[#This Row],[UNI CEI EN 301549]]," ",_xlfn.XLOOKUP(Tabella4[[#This Row],[Criterio]],Tabella5[ID],Tabella5[Criterio di successo],"")," - ",Tabella4[[#This Row],[Servizio]])</f>
        <v>APP INDABOX ANDROID - 11.2.5.8.1 Dimensione dell'obiettivo (minimo) - S001 Accedi</v>
      </c>
      <c r="Z2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(#AAD230)
S001 Accedi
Requisito: WCAG 2.5.8
Disabilità afflitte: Blind;Low Vision;Mobility
Impatto Utente: 2 - Serious
Descrizione: Touch target - 
Esempio di violazione individuata sull'oggetto: 
 - https://drive.google.com/file/d/1gfZYcxmtHAC6KICdnGON63HYgl4OQWmZ/view?usp=drive_link con selettore: 
[101,2174][979,2232]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31" s="13"/>
      <c r="AB231" s="13"/>
      <c r="AC231" s="13"/>
      <c r="AD231" s="13"/>
      <c r="AE231" s="13" t="e">
        <f>_xlfn.XLOOKUP(Tabella4[[#This Row],[ID Silk]],outTable[ID Silk],outTable[Numero ticket  ],,0,1)</f>
        <v>#N/A</v>
      </c>
      <c r="AF231" s="13"/>
      <c r="AG231" s="13"/>
      <c r="AH231" s="13" t="e">
        <f>Tabella4[[#This Row],[Caricato su Silk]]&amp;Tabella4[[#This Row],[HC_01]]</f>
        <v>#N/A</v>
      </c>
      <c r="AI231" s="13" t="e">
        <f>Tabella4[[#This Row],[HC_ID]]&amp;": "&amp;Tabella4[[#This Row],[Descrizione]]</f>
        <v>#N/A</v>
      </c>
      <c r="AJ231" s="13" t="e">
        <f>Tabella4[[#This Row],[HC_ID]]&amp;": - "&amp;Tabella4[[#This Row],[Detail]]&amp;" con selettore: "&amp;Tabella4[[#This Row],[Rejected Element]]</f>
        <v>#N/A</v>
      </c>
      <c r="AK231" s="13" t="e">
        <f>Tabella4[[#This Row],[HC_ID]]&amp;": "&amp;Tabella4[[#This Row],[Share URL]]</f>
        <v>#N/A</v>
      </c>
      <c r="AL231" s="13" t="e">
        <f>Tabella4[[#This Row],[HC_ID]]&amp;": "&amp;Tabella4[[#This Row],[Soluzione note aggiuntive]]</f>
        <v>#N/A</v>
      </c>
      <c r="AM231" s="13"/>
    </row>
    <row r="232" spans="1:39" ht="15" hidden="1" x14ac:dyDescent="0.3">
      <c r="A232" s="41" t="str">
        <f>Tabella4[[#This Row],[UNI CEI EN 301549]]&amp;Tabella4[[#This Row],[Servizio]]</f>
        <v>11.2.5.8.1S001 Accedi</v>
      </c>
      <c r="B232" s="42" t="str">
        <f>Tabella4[[#This Row],[IssueID]]&amp;Tabella4[[#This Row],[Servizio]]</f>
        <v>S001 Accedi</v>
      </c>
      <c r="C232" s="41" t="s">
        <v>628</v>
      </c>
      <c r="D232" s="41" t="str">
        <f>"(#"&amp;Tabella4[[#This Row],['#ID]]&amp;")"</f>
        <v>(#AAD231)</v>
      </c>
      <c r="E232" s="13" t="s">
        <v>50</v>
      </c>
      <c r="F232" s="13" t="s">
        <v>10</v>
      </c>
      <c r="G232" s="43" t="s">
        <v>56</v>
      </c>
      <c r="H232" s="13" t="s">
        <v>3283</v>
      </c>
      <c r="I232" s="13" t="s">
        <v>63</v>
      </c>
      <c r="J232" s="13" t="s">
        <v>1736</v>
      </c>
      <c r="K232" t="s">
        <v>52</v>
      </c>
      <c r="L232" s="13"/>
      <c r="M232" t="s">
        <v>1257</v>
      </c>
      <c r="N232" s="13" t="s">
        <v>1697</v>
      </c>
      <c r="O232" t="s">
        <v>1594</v>
      </c>
      <c r="P232" s="13" t="s">
        <v>1637</v>
      </c>
      <c r="Q232" s="13" t="s">
        <v>1670</v>
      </c>
      <c r="R232" s="13"/>
      <c r="S232" s="13" t="s">
        <v>1739</v>
      </c>
      <c r="T232" s="13" t="s">
        <v>1741</v>
      </c>
      <c r="U232" s="13">
        <f>COUNTIFS(Tabella4[Rejected Element],Tabella4[[#This Row],[Rejected Element]])</f>
        <v>1</v>
      </c>
      <c r="V232" s="13" t="s">
        <v>1719</v>
      </c>
      <c r="W232" s="13"/>
      <c r="X232" s="13" t="str">
        <f>Tabella4[[#This Row],[User Impact]]</f>
        <v>2 - Serious</v>
      </c>
      <c r="Y232" s="13" t="str">
        <f>_xlfn.CONCAT("APP INDABOX ANDROID - ",Tabella4[[#This Row],[UNI CEI EN 301549]]," ",_xlfn.XLOOKUP(Tabella4[[#This Row],[Criterio]],Tabella5[ID],Tabella5[Criterio di successo],"")," - ",Tabella4[[#This Row],[Servizio]])</f>
        <v>APP INDABOX ANDROID - 11.2.5.8.1 Dimensione dell'obiettivo (minimo) - S001 Accedi</v>
      </c>
      <c r="Z2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(#AAD231)
S001 Accedi
Requisito: WCAG 2.5.8
Disabilità afflitte: Blind;Low Vision;Mobility
Impatto Utente: 2 - Serious
Descrizione: Touch target - 
Esempio di violazione individuata sull'oggetto: 
 - https://drive.google.com/file/d/1gfZYcxmtHAC6KICdnGON63HYgl4OQWmZ/view?usp=drive_link con selettore: 
[189,2174][891,2232]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232" s="13"/>
      <c r="AB232" s="13"/>
      <c r="AC232" s="13"/>
      <c r="AD232" s="13"/>
      <c r="AE232" s="13" t="e">
        <f>_xlfn.XLOOKUP(Tabella4[[#This Row],[ID Silk]],outTable[ID Silk],outTable[Numero ticket  ],,0,1)</f>
        <v>#N/A</v>
      </c>
      <c r="AF232" s="13"/>
      <c r="AG232" s="13"/>
      <c r="AH232" s="13" t="e">
        <f>Tabella4[[#This Row],[Caricato su Silk]]&amp;Tabella4[[#This Row],[HC_01]]</f>
        <v>#N/A</v>
      </c>
      <c r="AI232" s="13" t="e">
        <f>Tabella4[[#This Row],[HC_ID]]&amp;": "&amp;Tabella4[[#This Row],[Descrizione]]</f>
        <v>#N/A</v>
      </c>
      <c r="AJ232" s="13" t="e">
        <f>Tabella4[[#This Row],[HC_ID]]&amp;": - "&amp;Tabella4[[#This Row],[Detail]]&amp;" con selettore: "&amp;Tabella4[[#This Row],[Rejected Element]]</f>
        <v>#N/A</v>
      </c>
      <c r="AK232" s="13" t="e">
        <f>Tabella4[[#This Row],[HC_ID]]&amp;": "&amp;Tabella4[[#This Row],[Share URL]]</f>
        <v>#N/A</v>
      </c>
      <c r="AL232" s="13" t="e">
        <f>Tabella4[[#This Row],[HC_ID]]&amp;": "&amp;Tabella4[[#This Row],[Soluzione note aggiuntive]]</f>
        <v>#N/A</v>
      </c>
      <c r="AM232" s="13"/>
    </row>
    <row r="233" spans="1:39" ht="15" hidden="1" x14ac:dyDescent="0.3">
      <c r="A233" s="41" t="str">
        <f>Tabella4[[#This Row],[UNI CEI EN 301549]]&amp;Tabella4[[#This Row],[Servizio]]</f>
        <v>11.1.4.3.1S003 Ritira (IndaBox Ritiro Pacchi)</v>
      </c>
      <c r="B233" s="42" t="str">
        <f>Tabella4[[#This Row],[IssueID]]&amp;Tabella4[[#This Row],[Servizio]]</f>
        <v>S003 Ritira (IndaBox Ritiro Pacchi)</v>
      </c>
      <c r="C233" s="41" t="s">
        <v>629</v>
      </c>
      <c r="D233" s="41" t="str">
        <f>"(#"&amp;Tabella4[[#This Row],['#ID]]&amp;")"</f>
        <v>(#AAD232)</v>
      </c>
      <c r="E233" s="13" t="s">
        <v>50</v>
      </c>
      <c r="F233" s="13" t="s">
        <v>10</v>
      </c>
      <c r="G233" s="43" t="s">
        <v>195</v>
      </c>
      <c r="H233" s="13" t="s">
        <v>3282</v>
      </c>
      <c r="I233" s="13" t="s">
        <v>63</v>
      </c>
      <c r="J233" s="13" t="s">
        <v>1735</v>
      </c>
      <c r="K233" t="s">
        <v>53</v>
      </c>
      <c r="L233" s="13"/>
      <c r="M233" t="s">
        <v>1121</v>
      </c>
      <c r="N233" s="13" t="s">
        <v>1698</v>
      </c>
      <c r="O233" t="s">
        <v>1595</v>
      </c>
      <c r="P233" s="13" t="s">
        <v>1638</v>
      </c>
      <c r="Q233" s="13" t="s">
        <v>1670</v>
      </c>
      <c r="R233" s="13"/>
      <c r="S233" s="13" t="s">
        <v>1738</v>
      </c>
      <c r="T233" s="13" t="s">
        <v>1740</v>
      </c>
      <c r="U233" s="13">
        <f>COUNTIFS(Tabella4[Rejected Element],Tabella4[[#This Row],[Rejected Element]])</f>
        <v>4</v>
      </c>
      <c r="V233" s="13" t="s">
        <v>1721</v>
      </c>
      <c r="W233" s="13"/>
      <c r="X233" s="13" t="str">
        <f>Tabella4[[#This Row],[User Impact]]</f>
        <v>2 - Serious</v>
      </c>
      <c r="Y233" s="13" t="str">
        <f>_xlfn.CONCAT("APP INDABOX ANDROID - ",Tabella4[[#This Row],[UNI CEI EN 301549]]," ",_xlfn.XLOOKUP(Tabella4[[#This Row],[Criterio]],Tabella5[ID],Tabella5[Criterio di successo],"")," - ",Tabella4[[#This Row],[Servizio]])</f>
        <v>APP INDABOX ANDROID - 11.1.4.3.1 Contrasto (minimo) - S003 Ritira (IndaBox Ritiro Pacchi)</v>
      </c>
      <c r="Z2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(#AAD232)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[77,505][198,557]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33" s="13"/>
      <c r="AB233" s="13"/>
      <c r="AC233" s="13"/>
      <c r="AD233" s="13"/>
      <c r="AE233" s="13" t="e">
        <f>_xlfn.XLOOKUP(Tabella4[[#This Row],[ID Silk]],outTable[ID Silk],outTable[Numero ticket  ],,0,1)</f>
        <v>#N/A</v>
      </c>
      <c r="AF233" s="13"/>
      <c r="AG233" s="13"/>
      <c r="AH233" s="13" t="e">
        <f>Tabella4[[#This Row],[Caricato su Silk]]&amp;Tabella4[[#This Row],[HC_01]]</f>
        <v>#N/A</v>
      </c>
      <c r="AI233" s="13" t="e">
        <f>Tabella4[[#This Row],[HC_ID]]&amp;": "&amp;Tabella4[[#This Row],[Descrizione]]</f>
        <v>#N/A</v>
      </c>
      <c r="AJ233" s="13" t="e">
        <f>Tabella4[[#This Row],[HC_ID]]&amp;": - "&amp;Tabella4[[#This Row],[Detail]]&amp;" con selettore: "&amp;Tabella4[[#This Row],[Rejected Element]]</f>
        <v>#N/A</v>
      </c>
      <c r="AK233" s="13" t="e">
        <f>Tabella4[[#This Row],[HC_ID]]&amp;": "&amp;Tabella4[[#This Row],[Share URL]]</f>
        <v>#N/A</v>
      </c>
      <c r="AL233" s="13" t="e">
        <f>Tabella4[[#This Row],[HC_ID]]&amp;": "&amp;Tabella4[[#This Row],[Soluzione note aggiuntive]]</f>
        <v>#N/A</v>
      </c>
      <c r="AM233" s="13"/>
    </row>
    <row r="234" spans="1:39" ht="15" hidden="1" x14ac:dyDescent="0.3">
      <c r="A234" s="41" t="str">
        <f>Tabella4[[#This Row],[UNI CEI EN 301549]]&amp;Tabella4[[#This Row],[Servizio]]</f>
        <v>11.1.4.3.1S003 Ritira (IndaBox Ritiro Pacchi)</v>
      </c>
      <c r="B234" s="42" t="str">
        <f>Tabella4[[#This Row],[IssueID]]&amp;Tabella4[[#This Row],[Servizio]]</f>
        <v>S003 Ritira (IndaBox Ritiro Pacchi)</v>
      </c>
      <c r="C234" s="41" t="s">
        <v>630</v>
      </c>
      <c r="D234" s="41" t="str">
        <f>"(#"&amp;Tabella4[[#This Row],['#ID]]&amp;")"</f>
        <v>(#AAD233)</v>
      </c>
      <c r="E234" s="13" t="s">
        <v>50</v>
      </c>
      <c r="F234" s="13" t="s">
        <v>10</v>
      </c>
      <c r="G234" s="43" t="s">
        <v>195</v>
      </c>
      <c r="H234" s="13" t="s">
        <v>3282</v>
      </c>
      <c r="I234" s="13" t="s">
        <v>63</v>
      </c>
      <c r="J234" s="13" t="s">
        <v>1735</v>
      </c>
      <c r="K234" t="s">
        <v>53</v>
      </c>
      <c r="L234" s="13"/>
      <c r="M234" t="s">
        <v>1258</v>
      </c>
      <c r="N234" s="13" t="s">
        <v>1698</v>
      </c>
      <c r="O234" t="s">
        <v>1595</v>
      </c>
      <c r="P234" s="13" t="s">
        <v>1638</v>
      </c>
      <c r="Q234" s="13" t="s">
        <v>1670</v>
      </c>
      <c r="R234" s="13"/>
      <c r="S234" s="13" t="s">
        <v>1738</v>
      </c>
      <c r="T234" s="13" t="s">
        <v>1740</v>
      </c>
      <c r="U234" s="13">
        <f>COUNTIFS(Tabella4[Rejected Element],Tabella4[[#This Row],[Rejected Element]])</f>
        <v>1</v>
      </c>
      <c r="V234" s="13" t="s">
        <v>1721</v>
      </c>
      <c r="W234" s="13"/>
      <c r="X234" s="13" t="str">
        <f>Tabella4[[#This Row],[User Impact]]</f>
        <v>2 - Serious</v>
      </c>
      <c r="Y234" s="13" t="str">
        <f>_xlfn.CONCAT("APP INDABOX ANDROID - ",Tabella4[[#This Row],[UNI CEI EN 301549]]," ",_xlfn.XLOOKUP(Tabella4[[#This Row],[Criterio]],Tabella5[ID],Tabella5[Criterio di successo],"")," - ",Tabella4[[#This Row],[Servizio]])</f>
        <v>APP INDABOX ANDROID - 11.1.4.3.1 Contrasto (minimo) - S003 Ritira (IndaBox Ritiro Pacchi)</v>
      </c>
      <c r="Z2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(#AAD233)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[266,505][506,557]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34" s="13"/>
      <c r="AB234" s="13"/>
      <c r="AC234" s="13"/>
      <c r="AD234" s="13"/>
      <c r="AE234" s="13" t="e">
        <f>_xlfn.XLOOKUP(Tabella4[[#This Row],[ID Silk]],outTable[ID Silk],outTable[Numero ticket  ],,0,1)</f>
        <v>#N/A</v>
      </c>
      <c r="AF234" s="13"/>
      <c r="AG234" s="13"/>
      <c r="AH234" s="13" t="e">
        <f>Tabella4[[#This Row],[Caricato su Silk]]&amp;Tabella4[[#This Row],[HC_01]]</f>
        <v>#N/A</v>
      </c>
      <c r="AI234" s="13" t="e">
        <f>Tabella4[[#This Row],[HC_ID]]&amp;": "&amp;Tabella4[[#This Row],[Descrizione]]</f>
        <v>#N/A</v>
      </c>
      <c r="AJ234" s="13" t="e">
        <f>Tabella4[[#This Row],[HC_ID]]&amp;": - "&amp;Tabella4[[#This Row],[Detail]]&amp;" con selettore: "&amp;Tabella4[[#This Row],[Rejected Element]]</f>
        <v>#N/A</v>
      </c>
      <c r="AK234" s="13" t="e">
        <f>Tabella4[[#This Row],[HC_ID]]&amp;": "&amp;Tabella4[[#This Row],[Share URL]]</f>
        <v>#N/A</v>
      </c>
      <c r="AL234" s="13" t="e">
        <f>Tabella4[[#This Row],[HC_ID]]&amp;": "&amp;Tabella4[[#This Row],[Soluzione note aggiuntive]]</f>
        <v>#N/A</v>
      </c>
      <c r="AM234" s="13"/>
    </row>
    <row r="235" spans="1:39" ht="15" hidden="1" x14ac:dyDescent="0.3">
      <c r="A235" s="41" t="str">
        <f>Tabella4[[#This Row],[UNI CEI EN 301549]]&amp;Tabella4[[#This Row],[Servizio]]</f>
        <v>11.1.4.3.1S003 Ritira (IndaBox Ritiro Pacchi)</v>
      </c>
      <c r="B235" s="42" t="str">
        <f>Tabella4[[#This Row],[IssueID]]&amp;Tabella4[[#This Row],[Servizio]]</f>
        <v>S003 Ritira (IndaBox Ritiro Pacchi)</v>
      </c>
      <c r="C235" s="41" t="s">
        <v>631</v>
      </c>
      <c r="D235" s="41" t="str">
        <f>"(#"&amp;Tabella4[[#This Row],['#ID]]&amp;")"</f>
        <v>(#AAD234)</v>
      </c>
      <c r="E235" s="13" t="s">
        <v>50</v>
      </c>
      <c r="F235" s="13" t="s">
        <v>10</v>
      </c>
      <c r="G235" s="43" t="s">
        <v>195</v>
      </c>
      <c r="H235" s="13" t="s">
        <v>3282</v>
      </c>
      <c r="I235" s="13" t="s">
        <v>63</v>
      </c>
      <c r="J235" s="13" t="s">
        <v>1735</v>
      </c>
      <c r="K235" t="s">
        <v>53</v>
      </c>
      <c r="L235" s="13"/>
      <c r="M235" t="s">
        <v>1123</v>
      </c>
      <c r="N235" s="13" t="s">
        <v>1698</v>
      </c>
      <c r="O235" t="s">
        <v>1595</v>
      </c>
      <c r="P235" s="13" t="s">
        <v>1638</v>
      </c>
      <c r="Q235" s="13" t="s">
        <v>1670</v>
      </c>
      <c r="R235" s="13"/>
      <c r="S235" s="13" t="s">
        <v>1738</v>
      </c>
      <c r="T235" s="13" t="s">
        <v>1740</v>
      </c>
      <c r="U235" s="13">
        <f>COUNTIFS(Tabella4[Rejected Element],Tabella4[[#This Row],[Rejected Element]])</f>
        <v>4</v>
      </c>
      <c r="V235" s="13" t="s">
        <v>1721</v>
      </c>
      <c r="W235" s="13"/>
      <c r="X235" s="13" t="str">
        <f>Tabella4[[#This Row],[User Impact]]</f>
        <v>2 - Serious</v>
      </c>
      <c r="Y235" s="13" t="str">
        <f>_xlfn.CONCAT("APP INDABOX ANDROID - ",Tabella4[[#This Row],[UNI CEI EN 301549]]," ",_xlfn.XLOOKUP(Tabella4[[#This Row],[Criterio]],Tabella5[ID],Tabella5[Criterio di successo],"")," - ",Tabella4[[#This Row],[Servizio]])</f>
        <v>APP INDABOX ANDROID - 11.1.4.3.1 Contrasto (minimo) - S003 Ritira (IndaBox Ritiro Pacchi)</v>
      </c>
      <c r="Z2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(#AAD234)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[77,571][244,623]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35" s="13"/>
      <c r="AB235" s="13"/>
      <c r="AC235" s="13"/>
      <c r="AD235" s="13"/>
      <c r="AE235" s="13" t="e">
        <f>_xlfn.XLOOKUP(Tabella4[[#This Row],[ID Silk]],outTable[ID Silk],outTable[Numero ticket  ],,0,1)</f>
        <v>#N/A</v>
      </c>
      <c r="AF235" s="13"/>
      <c r="AG235" s="13"/>
      <c r="AH235" s="13" t="e">
        <f>Tabella4[[#This Row],[Caricato su Silk]]&amp;Tabella4[[#This Row],[HC_01]]</f>
        <v>#N/A</v>
      </c>
      <c r="AI235" s="13" t="e">
        <f>Tabella4[[#This Row],[HC_ID]]&amp;": "&amp;Tabella4[[#This Row],[Descrizione]]</f>
        <v>#N/A</v>
      </c>
      <c r="AJ235" s="13" t="e">
        <f>Tabella4[[#This Row],[HC_ID]]&amp;": - "&amp;Tabella4[[#This Row],[Detail]]&amp;" con selettore: "&amp;Tabella4[[#This Row],[Rejected Element]]</f>
        <v>#N/A</v>
      </c>
      <c r="AK235" s="13" t="e">
        <f>Tabella4[[#This Row],[HC_ID]]&amp;": "&amp;Tabella4[[#This Row],[Share URL]]</f>
        <v>#N/A</v>
      </c>
      <c r="AL235" s="13" t="e">
        <f>Tabella4[[#This Row],[HC_ID]]&amp;": "&amp;Tabella4[[#This Row],[Soluzione note aggiuntive]]</f>
        <v>#N/A</v>
      </c>
      <c r="AM235" s="13"/>
    </row>
    <row r="236" spans="1:39" ht="15" hidden="1" x14ac:dyDescent="0.3">
      <c r="A236" s="41" t="str">
        <f>Tabella4[[#This Row],[UNI CEI EN 301549]]&amp;Tabella4[[#This Row],[Servizio]]</f>
        <v>11.1.4.3.1S003 Ritira (IndaBox Ritiro Pacchi)</v>
      </c>
      <c r="B236" s="42" t="str">
        <f>Tabella4[[#This Row],[IssueID]]&amp;Tabella4[[#This Row],[Servizio]]</f>
        <v>S003 Ritira (IndaBox Ritiro Pacchi)</v>
      </c>
      <c r="C236" s="41" t="s">
        <v>632</v>
      </c>
      <c r="D236" s="41" t="str">
        <f>"(#"&amp;Tabella4[[#This Row],['#ID]]&amp;")"</f>
        <v>(#AAD235)</v>
      </c>
      <c r="E236" s="13" t="s">
        <v>50</v>
      </c>
      <c r="F236" s="13" t="s">
        <v>10</v>
      </c>
      <c r="G236" s="43" t="s">
        <v>195</v>
      </c>
      <c r="H236" s="13" t="s">
        <v>3282</v>
      </c>
      <c r="I236" s="13" t="s">
        <v>63</v>
      </c>
      <c r="J236" s="13" t="s">
        <v>1735</v>
      </c>
      <c r="K236" t="s">
        <v>53</v>
      </c>
      <c r="L236" s="13"/>
      <c r="M236" t="s">
        <v>1259</v>
      </c>
      <c r="N236" s="13" t="s">
        <v>1698</v>
      </c>
      <c r="O236" t="s">
        <v>1595</v>
      </c>
      <c r="P236" s="13" t="s">
        <v>1638</v>
      </c>
      <c r="Q236" s="13" t="s">
        <v>1670</v>
      </c>
      <c r="R236" s="13"/>
      <c r="S236" s="13" t="s">
        <v>1738</v>
      </c>
      <c r="T236" s="13" t="s">
        <v>1740</v>
      </c>
      <c r="U236" s="13">
        <f>COUNTIFS(Tabella4[Rejected Element],Tabella4[[#This Row],[Rejected Element]])</f>
        <v>1</v>
      </c>
      <c r="V236" s="13" t="s">
        <v>1721</v>
      </c>
      <c r="W236" s="13"/>
      <c r="X236" s="13" t="str">
        <f>Tabella4[[#This Row],[User Impact]]</f>
        <v>2 - Serious</v>
      </c>
      <c r="Y236" s="13" t="str">
        <f>_xlfn.CONCAT("APP INDABOX ANDROID - ",Tabella4[[#This Row],[UNI CEI EN 301549]]," ",_xlfn.XLOOKUP(Tabella4[[#This Row],[Criterio]],Tabella5[ID],Tabella5[Criterio di successo],"")," - ",Tabella4[[#This Row],[Servizio]])</f>
        <v>APP INDABOX ANDROID - 11.1.4.3.1 Contrasto (minimo) - S003 Ritira (IndaBox Ritiro Pacchi)</v>
      </c>
      <c r="Z2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(#AAD235)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[266,571][885,623]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36" s="13"/>
      <c r="AB236" s="13"/>
      <c r="AC236" s="13"/>
      <c r="AD236" s="13"/>
      <c r="AE236" s="13" t="e">
        <f>_xlfn.XLOOKUP(Tabella4[[#This Row],[ID Silk]],outTable[ID Silk],outTable[Numero ticket  ],,0,1)</f>
        <v>#N/A</v>
      </c>
      <c r="AF236" s="13"/>
      <c r="AG236" s="13"/>
      <c r="AH236" s="13" t="e">
        <f>Tabella4[[#This Row],[Caricato su Silk]]&amp;Tabella4[[#This Row],[HC_01]]</f>
        <v>#N/A</v>
      </c>
      <c r="AI236" s="13" t="e">
        <f>Tabella4[[#This Row],[HC_ID]]&amp;": "&amp;Tabella4[[#This Row],[Descrizione]]</f>
        <v>#N/A</v>
      </c>
      <c r="AJ236" s="13" t="e">
        <f>Tabella4[[#This Row],[HC_ID]]&amp;": - "&amp;Tabella4[[#This Row],[Detail]]&amp;" con selettore: "&amp;Tabella4[[#This Row],[Rejected Element]]</f>
        <v>#N/A</v>
      </c>
      <c r="AK236" s="13" t="e">
        <f>Tabella4[[#This Row],[HC_ID]]&amp;": "&amp;Tabella4[[#This Row],[Share URL]]</f>
        <v>#N/A</v>
      </c>
      <c r="AL236" s="13" t="e">
        <f>Tabella4[[#This Row],[HC_ID]]&amp;": "&amp;Tabella4[[#This Row],[Soluzione note aggiuntive]]</f>
        <v>#N/A</v>
      </c>
      <c r="AM236" s="13"/>
    </row>
    <row r="237" spans="1:39" ht="15" hidden="1" x14ac:dyDescent="0.3">
      <c r="A237" s="41" t="str">
        <f>Tabella4[[#This Row],[UNI CEI EN 301549]]&amp;Tabella4[[#This Row],[Servizio]]</f>
        <v>11.1.4.3.1S003 Ritira (IndaBox Ritiro Pacchi)</v>
      </c>
      <c r="B237" s="42" t="str">
        <f>Tabella4[[#This Row],[IssueID]]&amp;Tabella4[[#This Row],[Servizio]]</f>
        <v>S003 Ritira (IndaBox Ritiro Pacchi)</v>
      </c>
      <c r="C237" s="41" t="s">
        <v>633</v>
      </c>
      <c r="D237" s="41" t="str">
        <f>"(#"&amp;Tabella4[[#This Row],['#ID]]&amp;")"</f>
        <v>(#AAD236)</v>
      </c>
      <c r="E237" s="13" t="s">
        <v>50</v>
      </c>
      <c r="F237" s="13" t="s">
        <v>10</v>
      </c>
      <c r="G237" s="43" t="s">
        <v>195</v>
      </c>
      <c r="H237" s="13" t="s">
        <v>3282</v>
      </c>
      <c r="I237" s="13" t="s">
        <v>63</v>
      </c>
      <c r="J237" s="13" t="s">
        <v>1735</v>
      </c>
      <c r="K237" t="s">
        <v>53</v>
      </c>
      <c r="L237" s="13"/>
      <c r="M237" t="s">
        <v>1125</v>
      </c>
      <c r="N237" s="13" t="s">
        <v>1698</v>
      </c>
      <c r="O237" t="s">
        <v>1595</v>
      </c>
      <c r="P237" s="13" t="s">
        <v>1638</v>
      </c>
      <c r="Q237" s="13" t="s">
        <v>1670</v>
      </c>
      <c r="R237" s="13"/>
      <c r="S237" s="13" t="s">
        <v>1738</v>
      </c>
      <c r="T237" s="13" t="s">
        <v>1740</v>
      </c>
      <c r="U237" s="13">
        <f>COUNTIFS(Tabella4[Rejected Element],Tabella4[[#This Row],[Rejected Element]])</f>
        <v>4</v>
      </c>
      <c r="V237" s="13" t="s">
        <v>1721</v>
      </c>
      <c r="W237" s="13"/>
      <c r="X237" s="13" t="str">
        <f>Tabella4[[#This Row],[User Impact]]</f>
        <v>2 - Serious</v>
      </c>
      <c r="Y237" s="13" t="str">
        <f>_xlfn.CONCAT("APP INDABOX ANDROID - ",Tabella4[[#This Row],[UNI CEI EN 301549]]," ",_xlfn.XLOOKUP(Tabella4[[#This Row],[Criterio]],Tabella5[ID],Tabella5[Criterio di successo],"")," - ",Tabella4[[#This Row],[Servizio]])</f>
        <v>APP INDABOX ANDROID - 11.1.4.3.1 Contrasto (minimo) - S003 Ritira (IndaBox Ritiro Pacchi)</v>
      </c>
      <c r="Z2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(#AAD236)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[77,637][247,689]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37" s="13"/>
      <c r="AB237" s="13"/>
      <c r="AC237" s="13"/>
      <c r="AD237" s="13"/>
      <c r="AE237" s="13" t="e">
        <f>_xlfn.XLOOKUP(Tabella4[[#This Row],[ID Silk]],outTable[ID Silk],outTable[Numero ticket  ],,0,1)</f>
        <v>#N/A</v>
      </c>
      <c r="AF237" s="13"/>
      <c r="AG237" s="13"/>
      <c r="AH237" s="13" t="e">
        <f>Tabella4[[#This Row],[Caricato su Silk]]&amp;Tabella4[[#This Row],[HC_01]]</f>
        <v>#N/A</v>
      </c>
      <c r="AI237" s="13" t="e">
        <f>Tabella4[[#This Row],[HC_ID]]&amp;": "&amp;Tabella4[[#This Row],[Descrizione]]</f>
        <v>#N/A</v>
      </c>
      <c r="AJ237" s="13" t="e">
        <f>Tabella4[[#This Row],[HC_ID]]&amp;": - "&amp;Tabella4[[#This Row],[Detail]]&amp;" con selettore: "&amp;Tabella4[[#This Row],[Rejected Element]]</f>
        <v>#N/A</v>
      </c>
      <c r="AK237" s="13" t="e">
        <f>Tabella4[[#This Row],[HC_ID]]&amp;": "&amp;Tabella4[[#This Row],[Share URL]]</f>
        <v>#N/A</v>
      </c>
      <c r="AL237" s="13" t="e">
        <f>Tabella4[[#This Row],[HC_ID]]&amp;": "&amp;Tabella4[[#This Row],[Soluzione note aggiuntive]]</f>
        <v>#N/A</v>
      </c>
      <c r="AM237" s="13"/>
    </row>
    <row r="238" spans="1:39" ht="15" hidden="1" x14ac:dyDescent="0.3">
      <c r="A238" s="41" t="str">
        <f>Tabella4[[#This Row],[UNI CEI EN 301549]]&amp;Tabella4[[#This Row],[Servizio]]</f>
        <v>11.1.4.3.1S003 Ritira (IndaBox Ritiro Pacchi)</v>
      </c>
      <c r="B238" s="42" t="str">
        <f>Tabella4[[#This Row],[IssueID]]&amp;Tabella4[[#This Row],[Servizio]]</f>
        <v>S003 Ritira (IndaBox Ritiro Pacchi)</v>
      </c>
      <c r="C238" s="41" t="s">
        <v>634</v>
      </c>
      <c r="D238" s="41" t="str">
        <f>"(#"&amp;Tabella4[[#This Row],['#ID]]&amp;")"</f>
        <v>(#AAD237)</v>
      </c>
      <c r="E238" s="13" t="s">
        <v>50</v>
      </c>
      <c r="F238" s="13" t="s">
        <v>10</v>
      </c>
      <c r="G238" s="43" t="s">
        <v>195</v>
      </c>
      <c r="H238" s="13" t="s">
        <v>3282</v>
      </c>
      <c r="I238" s="13" t="s">
        <v>63</v>
      </c>
      <c r="J238" s="13" t="s">
        <v>1735</v>
      </c>
      <c r="K238" t="s">
        <v>53</v>
      </c>
      <c r="L238" s="13"/>
      <c r="M238" t="s">
        <v>1260</v>
      </c>
      <c r="N238" s="13" t="s">
        <v>1698</v>
      </c>
      <c r="O238" t="s">
        <v>1595</v>
      </c>
      <c r="P238" s="13" t="s">
        <v>1638</v>
      </c>
      <c r="Q238" s="13" t="s">
        <v>1670</v>
      </c>
      <c r="R238" s="13"/>
      <c r="S238" s="13" t="s">
        <v>1738</v>
      </c>
      <c r="T238" s="13" t="s">
        <v>1740</v>
      </c>
      <c r="U238" s="13">
        <f>COUNTIFS(Tabella4[Rejected Element],Tabella4[[#This Row],[Rejected Element]])</f>
        <v>1</v>
      </c>
      <c r="V238" s="13" t="s">
        <v>1721</v>
      </c>
      <c r="W238" s="13"/>
      <c r="X238" s="13" t="str">
        <f>Tabella4[[#This Row],[User Impact]]</f>
        <v>2 - Serious</v>
      </c>
      <c r="Y238" s="13" t="str">
        <f>_xlfn.CONCAT("APP INDABOX ANDROID - ",Tabella4[[#This Row],[UNI CEI EN 301549]]," ",_xlfn.XLOOKUP(Tabella4[[#This Row],[Criterio]],Tabella5[ID],Tabella5[Criterio di successo],"")," - ",Tabella4[[#This Row],[Servizio]])</f>
        <v>APP INDABOX ANDROID - 11.1.4.3.1 Contrasto (minimo) - S003 Ritira (IndaBox Ritiro Pacchi)</v>
      </c>
      <c r="Z2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(#AAD237)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[266,637][456,689]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38" s="13"/>
      <c r="AB238" s="13"/>
      <c r="AC238" s="13"/>
      <c r="AD238" s="13"/>
      <c r="AE238" s="13" t="e">
        <f>_xlfn.XLOOKUP(Tabella4[[#This Row],[ID Silk]],outTable[ID Silk],outTable[Numero ticket  ],,0,1)</f>
        <v>#N/A</v>
      </c>
      <c r="AF238" s="13"/>
      <c r="AG238" s="13"/>
      <c r="AH238" s="13" t="e">
        <f>Tabella4[[#This Row],[Caricato su Silk]]&amp;Tabella4[[#This Row],[HC_01]]</f>
        <v>#N/A</v>
      </c>
      <c r="AI238" s="13" t="e">
        <f>Tabella4[[#This Row],[HC_ID]]&amp;": "&amp;Tabella4[[#This Row],[Descrizione]]</f>
        <v>#N/A</v>
      </c>
      <c r="AJ238" s="13" t="e">
        <f>Tabella4[[#This Row],[HC_ID]]&amp;": - "&amp;Tabella4[[#This Row],[Detail]]&amp;" con selettore: "&amp;Tabella4[[#This Row],[Rejected Element]]</f>
        <v>#N/A</v>
      </c>
      <c r="AK238" s="13" t="e">
        <f>Tabella4[[#This Row],[HC_ID]]&amp;": "&amp;Tabella4[[#This Row],[Share URL]]</f>
        <v>#N/A</v>
      </c>
      <c r="AL238" s="13" t="e">
        <f>Tabella4[[#This Row],[HC_ID]]&amp;": "&amp;Tabella4[[#This Row],[Soluzione note aggiuntive]]</f>
        <v>#N/A</v>
      </c>
      <c r="AM238" s="13"/>
    </row>
    <row r="239" spans="1:39" ht="15" hidden="1" x14ac:dyDescent="0.3">
      <c r="A239" s="41" t="str">
        <f>Tabella4[[#This Row],[UNI CEI EN 301549]]&amp;Tabella4[[#This Row],[Servizio]]</f>
        <v>11.1.4.3.1S003 Ritira (IndaBox Ritiro Pacchi)</v>
      </c>
      <c r="B239" s="42" t="str">
        <f>Tabella4[[#This Row],[IssueID]]&amp;Tabella4[[#This Row],[Servizio]]</f>
        <v>S003 Ritira (IndaBox Ritiro Pacchi)</v>
      </c>
      <c r="C239" s="41" t="s">
        <v>635</v>
      </c>
      <c r="D239" s="41" t="str">
        <f>"(#"&amp;Tabella4[[#This Row],['#ID]]&amp;")"</f>
        <v>(#AAD238)</v>
      </c>
      <c r="E239" s="13" t="s">
        <v>50</v>
      </c>
      <c r="F239" s="13" t="s">
        <v>10</v>
      </c>
      <c r="G239" s="43" t="s">
        <v>195</v>
      </c>
      <c r="H239" s="13" t="s">
        <v>3282</v>
      </c>
      <c r="I239" s="13" t="s">
        <v>63</v>
      </c>
      <c r="J239" s="13" t="s">
        <v>1735</v>
      </c>
      <c r="K239" t="s">
        <v>53</v>
      </c>
      <c r="L239" s="13"/>
      <c r="M239" t="s">
        <v>1127</v>
      </c>
      <c r="N239" s="13" t="s">
        <v>1698</v>
      </c>
      <c r="O239" t="s">
        <v>1595</v>
      </c>
      <c r="P239" s="13" t="s">
        <v>1638</v>
      </c>
      <c r="Q239" s="13" t="s">
        <v>1670</v>
      </c>
      <c r="R239" s="13"/>
      <c r="S239" s="13" t="s">
        <v>1738</v>
      </c>
      <c r="T239" s="13" t="s">
        <v>1740</v>
      </c>
      <c r="U239" s="13">
        <f>COUNTIFS(Tabella4[Rejected Element],Tabella4[[#This Row],[Rejected Element]])</f>
        <v>4</v>
      </c>
      <c r="V239" s="13" t="s">
        <v>1721</v>
      </c>
      <c r="W239" s="13"/>
      <c r="X239" s="13" t="str">
        <f>Tabella4[[#This Row],[User Impact]]</f>
        <v>2 - Serious</v>
      </c>
      <c r="Y239" s="13" t="str">
        <f>_xlfn.CONCAT("APP INDABOX ANDROID - ",Tabella4[[#This Row],[UNI CEI EN 301549]]," ",_xlfn.XLOOKUP(Tabella4[[#This Row],[Criterio]],Tabella5[ID],Tabella5[Criterio di successo],"")," - ",Tabella4[[#This Row],[Servizio]])</f>
        <v>APP INDABOX ANDROID - 11.1.4.3.1 Contrasto (minimo) - S003 Ritira (IndaBox Ritiro Pacchi)</v>
      </c>
      <c r="Z2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(#AAD238)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[668,755][786,794]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39" s="13"/>
      <c r="AB239" s="13"/>
      <c r="AC239" s="13"/>
      <c r="AD239" s="13"/>
      <c r="AE239" s="13" t="e">
        <f>_xlfn.XLOOKUP(Tabella4[[#This Row],[ID Silk]],outTable[ID Silk],outTable[Numero ticket  ],,0,1)</f>
        <v>#N/A</v>
      </c>
      <c r="AF239" s="13"/>
      <c r="AG239" s="13"/>
      <c r="AH239" s="13" t="e">
        <f>Tabella4[[#This Row],[Caricato su Silk]]&amp;Tabella4[[#This Row],[HC_01]]</f>
        <v>#N/A</v>
      </c>
      <c r="AI239" s="13" t="e">
        <f>Tabella4[[#This Row],[HC_ID]]&amp;": "&amp;Tabella4[[#This Row],[Descrizione]]</f>
        <v>#N/A</v>
      </c>
      <c r="AJ239" s="13" t="e">
        <f>Tabella4[[#This Row],[HC_ID]]&amp;": - "&amp;Tabella4[[#This Row],[Detail]]&amp;" con selettore: "&amp;Tabella4[[#This Row],[Rejected Element]]</f>
        <v>#N/A</v>
      </c>
      <c r="AK239" s="13" t="e">
        <f>Tabella4[[#This Row],[HC_ID]]&amp;": "&amp;Tabella4[[#This Row],[Share URL]]</f>
        <v>#N/A</v>
      </c>
      <c r="AL239" s="13" t="e">
        <f>Tabella4[[#This Row],[HC_ID]]&amp;": "&amp;Tabella4[[#This Row],[Soluzione note aggiuntive]]</f>
        <v>#N/A</v>
      </c>
      <c r="AM239" s="13"/>
    </row>
    <row r="240" spans="1:39" ht="15" hidden="1" x14ac:dyDescent="0.3">
      <c r="A240" s="41" t="str">
        <f>Tabella4[[#This Row],[UNI CEI EN 301549]]&amp;Tabella4[[#This Row],[Servizio]]</f>
        <v>11.1.4.3.1S003 Ritira (IndaBox Ritiro Pacchi)</v>
      </c>
      <c r="B240" s="42" t="str">
        <f>Tabella4[[#This Row],[IssueID]]&amp;Tabella4[[#This Row],[Servizio]]</f>
        <v>S003 Ritira (IndaBox Ritiro Pacchi)</v>
      </c>
      <c r="C240" s="41" t="s">
        <v>636</v>
      </c>
      <c r="D240" s="41" t="str">
        <f>"(#"&amp;Tabella4[[#This Row],['#ID]]&amp;")"</f>
        <v>(#AAD239)</v>
      </c>
      <c r="E240" s="13" t="s">
        <v>50</v>
      </c>
      <c r="F240" s="13" t="s">
        <v>10</v>
      </c>
      <c r="G240" s="43" t="s">
        <v>195</v>
      </c>
      <c r="H240" s="13" t="s">
        <v>3282</v>
      </c>
      <c r="I240" s="13" t="s">
        <v>63</v>
      </c>
      <c r="J240" s="13" t="s">
        <v>1735</v>
      </c>
      <c r="K240" t="s">
        <v>53</v>
      </c>
      <c r="L240" s="13"/>
      <c r="M240" t="s">
        <v>1261</v>
      </c>
      <c r="N240" s="13" t="s">
        <v>1698</v>
      </c>
      <c r="O240" t="s">
        <v>1595</v>
      </c>
      <c r="P240" s="13" t="s">
        <v>1638</v>
      </c>
      <c r="Q240" s="13" t="s">
        <v>1670</v>
      </c>
      <c r="R240" s="13"/>
      <c r="S240" s="13" t="s">
        <v>1738</v>
      </c>
      <c r="T240" s="13" t="s">
        <v>1740</v>
      </c>
      <c r="U240" s="13">
        <f>COUNTIFS(Tabella4[Rejected Element],Tabella4[[#This Row],[Rejected Element]])</f>
        <v>1</v>
      </c>
      <c r="V240" s="13" t="s">
        <v>1721</v>
      </c>
      <c r="W240" s="13"/>
      <c r="X240" s="13" t="str">
        <f>Tabella4[[#This Row],[User Impact]]</f>
        <v>2 - Serious</v>
      </c>
      <c r="Y240" s="13" t="str">
        <f>_xlfn.CONCAT("APP INDABOX ANDROID - ",Tabella4[[#This Row],[UNI CEI EN 301549]]," ",_xlfn.XLOOKUP(Tabella4[[#This Row],[Criterio]],Tabella5[ID],Tabella5[Criterio di successo],"")," - ",Tabella4[[#This Row],[Servizio]])</f>
        <v>APP INDABOX ANDROID - 11.1.4.3.1 Contrasto (minimo) - S003 Ritira (IndaBox Ritiro Pacchi)</v>
      </c>
      <c r="Z2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(#AAD239)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[19,1102][1061,1154]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40" s="13"/>
      <c r="AB240" s="13"/>
      <c r="AC240" s="13"/>
      <c r="AD240" s="13"/>
      <c r="AE240" s="13" t="e">
        <f>_xlfn.XLOOKUP(Tabella4[[#This Row],[ID Silk]],outTable[ID Silk],outTable[Numero ticket  ],,0,1)</f>
        <v>#N/A</v>
      </c>
      <c r="AF240" s="13"/>
      <c r="AG240" s="13"/>
      <c r="AH240" s="13" t="e">
        <f>Tabella4[[#This Row],[Caricato su Silk]]&amp;Tabella4[[#This Row],[HC_01]]</f>
        <v>#N/A</v>
      </c>
      <c r="AI240" s="13" t="e">
        <f>Tabella4[[#This Row],[HC_ID]]&amp;": "&amp;Tabella4[[#This Row],[Descrizione]]</f>
        <v>#N/A</v>
      </c>
      <c r="AJ240" s="13" t="e">
        <f>Tabella4[[#This Row],[HC_ID]]&amp;": - "&amp;Tabella4[[#This Row],[Detail]]&amp;" con selettore: "&amp;Tabella4[[#This Row],[Rejected Element]]</f>
        <v>#N/A</v>
      </c>
      <c r="AK240" s="13" t="e">
        <f>Tabella4[[#This Row],[HC_ID]]&amp;": "&amp;Tabella4[[#This Row],[Share URL]]</f>
        <v>#N/A</v>
      </c>
      <c r="AL240" s="13" t="e">
        <f>Tabella4[[#This Row],[HC_ID]]&amp;": "&amp;Tabella4[[#This Row],[Soluzione note aggiuntive]]</f>
        <v>#N/A</v>
      </c>
      <c r="AM240" s="13"/>
    </row>
    <row r="241" spans="1:39" ht="15" hidden="1" x14ac:dyDescent="0.3">
      <c r="A241" s="41" t="str">
        <f>Tabella4[[#This Row],[UNI CEI EN 301549]]&amp;Tabella4[[#This Row],[Servizio]]</f>
        <v>11.1.4.3.1S003 Ritira (IndaBox Ritiro Pacchi)</v>
      </c>
      <c r="B241" s="42" t="str">
        <f>Tabella4[[#This Row],[IssueID]]&amp;Tabella4[[#This Row],[Servizio]]</f>
        <v>S003 Ritira (IndaBox Ritiro Pacchi)</v>
      </c>
      <c r="C241" s="41" t="s">
        <v>637</v>
      </c>
      <c r="D241" s="41" t="str">
        <f>"(#"&amp;Tabella4[[#This Row],['#ID]]&amp;")"</f>
        <v>(#AAD240)</v>
      </c>
      <c r="E241" s="13" t="s">
        <v>50</v>
      </c>
      <c r="F241" s="13" t="s">
        <v>10</v>
      </c>
      <c r="G241" s="43" t="s">
        <v>195</v>
      </c>
      <c r="H241" s="13" t="s">
        <v>3282</v>
      </c>
      <c r="I241" s="13" t="s">
        <v>63</v>
      </c>
      <c r="J241" s="13" t="s">
        <v>1735</v>
      </c>
      <c r="K241" t="s">
        <v>53</v>
      </c>
      <c r="L241" s="13"/>
      <c r="M241" t="s">
        <v>1262</v>
      </c>
      <c r="N241" s="13" t="s">
        <v>1698</v>
      </c>
      <c r="O241" t="s">
        <v>1595</v>
      </c>
      <c r="P241" s="13" t="s">
        <v>1638</v>
      </c>
      <c r="Q241" s="13" t="s">
        <v>1670</v>
      </c>
      <c r="R241" s="13"/>
      <c r="S241" s="13" t="s">
        <v>1738</v>
      </c>
      <c r="T241" s="13" t="s">
        <v>1740</v>
      </c>
      <c r="U241" s="13">
        <f>COUNTIFS(Tabella4[Rejected Element],Tabella4[[#This Row],[Rejected Element]])</f>
        <v>1</v>
      </c>
      <c r="V241" s="13" t="s">
        <v>1721</v>
      </c>
      <c r="W241" s="13"/>
      <c r="X241" s="13" t="str">
        <f>Tabella4[[#This Row],[User Impact]]</f>
        <v>2 - Serious</v>
      </c>
      <c r="Y241" s="13" t="str">
        <f>_xlfn.CONCAT("APP INDABOX ANDROID - ",Tabella4[[#This Row],[UNI CEI EN 301549]]," ",_xlfn.XLOOKUP(Tabella4[[#This Row],[Criterio]],Tabella5[ID],Tabella5[Criterio di successo],"")," - ",Tabella4[[#This Row],[Servizio]])</f>
        <v>APP INDABOX ANDROID - 11.1.4.3.1 Contrasto (minimo) - S003 Ritira (IndaBox Ritiro Pacchi)</v>
      </c>
      <c r="Z2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(#AAD240)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[734,1437][789,1498]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41" s="13"/>
      <c r="AB241" s="13"/>
      <c r="AC241" s="13"/>
      <c r="AD241" s="13"/>
      <c r="AE241" s="13" t="e">
        <f>_xlfn.XLOOKUP(Tabella4[[#This Row],[ID Silk]],outTable[ID Silk],outTable[Numero ticket  ],,0,1)</f>
        <v>#N/A</v>
      </c>
      <c r="AF241" s="13"/>
      <c r="AG241" s="13"/>
      <c r="AH241" s="13" t="e">
        <f>Tabella4[[#This Row],[Caricato su Silk]]&amp;Tabella4[[#This Row],[HC_01]]</f>
        <v>#N/A</v>
      </c>
      <c r="AI241" s="13" t="e">
        <f>Tabella4[[#This Row],[HC_ID]]&amp;": "&amp;Tabella4[[#This Row],[Descrizione]]</f>
        <v>#N/A</v>
      </c>
      <c r="AJ241" s="13" t="e">
        <f>Tabella4[[#This Row],[HC_ID]]&amp;": - "&amp;Tabella4[[#This Row],[Detail]]&amp;" con selettore: "&amp;Tabella4[[#This Row],[Rejected Element]]</f>
        <v>#N/A</v>
      </c>
      <c r="AK241" s="13" t="e">
        <f>Tabella4[[#This Row],[HC_ID]]&amp;": "&amp;Tabella4[[#This Row],[Share URL]]</f>
        <v>#N/A</v>
      </c>
      <c r="AL241" s="13" t="e">
        <f>Tabella4[[#This Row],[HC_ID]]&amp;": "&amp;Tabella4[[#This Row],[Soluzione note aggiuntive]]</f>
        <v>#N/A</v>
      </c>
      <c r="AM241" s="13"/>
    </row>
    <row r="242" spans="1:39" ht="15" hidden="1" x14ac:dyDescent="0.3">
      <c r="A242" s="41" t="str">
        <f>Tabella4[[#This Row],[UNI CEI EN 301549]]&amp;Tabella4[[#This Row],[Servizio]]</f>
        <v>11.1.4.3.1S003 Ritira (IndaBox Ritiro Pacchi)</v>
      </c>
      <c r="B242" s="42" t="str">
        <f>Tabella4[[#This Row],[IssueID]]&amp;Tabella4[[#This Row],[Servizio]]</f>
        <v>S003 Ritira (IndaBox Ritiro Pacchi)</v>
      </c>
      <c r="C242" s="41" t="s">
        <v>638</v>
      </c>
      <c r="D242" s="41" t="str">
        <f>"(#"&amp;Tabella4[[#This Row],['#ID]]&amp;")"</f>
        <v>(#AAD241)</v>
      </c>
      <c r="E242" s="13" t="s">
        <v>50</v>
      </c>
      <c r="F242" s="13" t="s">
        <v>10</v>
      </c>
      <c r="G242" s="43" t="s">
        <v>195</v>
      </c>
      <c r="H242" s="13" t="s">
        <v>3282</v>
      </c>
      <c r="I242" s="13" t="s">
        <v>63</v>
      </c>
      <c r="J242" s="13" t="s">
        <v>1735</v>
      </c>
      <c r="K242" t="s">
        <v>53</v>
      </c>
      <c r="L242" s="13"/>
      <c r="M242" t="s">
        <v>1263</v>
      </c>
      <c r="N242" s="13" t="s">
        <v>1698</v>
      </c>
      <c r="O242" t="s">
        <v>1595</v>
      </c>
      <c r="P242" s="13" t="s">
        <v>1638</v>
      </c>
      <c r="Q242" s="13" t="s">
        <v>1670</v>
      </c>
      <c r="R242" s="13"/>
      <c r="S242" s="13" t="s">
        <v>1738</v>
      </c>
      <c r="T242" s="13" t="s">
        <v>1740</v>
      </c>
      <c r="U242" s="13">
        <f>COUNTIFS(Tabella4[Rejected Element],Tabella4[[#This Row],[Rejected Element]])</f>
        <v>1</v>
      </c>
      <c r="V242" s="13" t="s">
        <v>1721</v>
      </c>
      <c r="W242" s="13"/>
      <c r="X242" s="13" t="str">
        <f>Tabella4[[#This Row],[User Impact]]</f>
        <v>2 - Serious</v>
      </c>
      <c r="Y242" s="13" t="str">
        <f>_xlfn.CONCAT("APP INDABOX ANDROID - ",Tabella4[[#This Row],[UNI CEI EN 301549]]," ",_xlfn.XLOOKUP(Tabella4[[#This Row],[Criterio]],Tabella5[ID],Tabella5[Criterio di successo],"")," - ",Tabella4[[#This Row],[Servizio]])</f>
        <v>APP INDABOX ANDROID - 11.1.4.3.1 Contrasto (minimo) - S003 Ritira (IndaBox Ritiro Pacchi)</v>
      </c>
      <c r="Z2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(#AAD241)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[19,1547][459,1589]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42" s="13"/>
      <c r="AB242" s="13"/>
      <c r="AC242" s="13"/>
      <c r="AD242" s="13"/>
      <c r="AE242" s="13" t="e">
        <f>_xlfn.XLOOKUP(Tabella4[[#This Row],[ID Silk]],outTable[ID Silk],outTable[Numero ticket  ],,0,1)</f>
        <v>#N/A</v>
      </c>
      <c r="AF242" s="13"/>
      <c r="AG242" s="13"/>
      <c r="AH242" s="13" t="e">
        <f>Tabella4[[#This Row],[Caricato su Silk]]&amp;Tabella4[[#This Row],[HC_01]]</f>
        <v>#N/A</v>
      </c>
      <c r="AI242" s="13" t="e">
        <f>Tabella4[[#This Row],[HC_ID]]&amp;": "&amp;Tabella4[[#This Row],[Descrizione]]</f>
        <v>#N/A</v>
      </c>
      <c r="AJ242" s="13" t="e">
        <f>Tabella4[[#This Row],[HC_ID]]&amp;": - "&amp;Tabella4[[#This Row],[Detail]]&amp;" con selettore: "&amp;Tabella4[[#This Row],[Rejected Element]]</f>
        <v>#N/A</v>
      </c>
      <c r="AK242" s="13" t="e">
        <f>Tabella4[[#This Row],[HC_ID]]&amp;": "&amp;Tabella4[[#This Row],[Share URL]]</f>
        <v>#N/A</v>
      </c>
      <c r="AL242" s="13" t="e">
        <f>Tabella4[[#This Row],[HC_ID]]&amp;": "&amp;Tabella4[[#This Row],[Soluzione note aggiuntive]]</f>
        <v>#N/A</v>
      </c>
      <c r="AM242" s="13"/>
    </row>
    <row r="243" spans="1:39" ht="15" hidden="1" x14ac:dyDescent="0.3">
      <c r="A243" s="41" t="str">
        <f>Tabella4[[#This Row],[UNI CEI EN 301549]]&amp;Tabella4[[#This Row],[Servizio]]</f>
        <v>11.1.4.3.1S003 Ritira (IndaBox Ritiro Pacchi)</v>
      </c>
      <c r="B243" s="42" t="str">
        <f>Tabella4[[#This Row],[IssueID]]&amp;Tabella4[[#This Row],[Servizio]]</f>
        <v>S003 Ritira (IndaBox Ritiro Pacchi)</v>
      </c>
      <c r="C243" s="41" t="s">
        <v>639</v>
      </c>
      <c r="D243" s="41" t="str">
        <f>"(#"&amp;Tabella4[[#This Row],['#ID]]&amp;")"</f>
        <v>(#AAD242)</v>
      </c>
      <c r="E243" s="13" t="s">
        <v>50</v>
      </c>
      <c r="F243" s="13" t="s">
        <v>10</v>
      </c>
      <c r="G243" s="43" t="s">
        <v>195</v>
      </c>
      <c r="H243" s="13" t="s">
        <v>3282</v>
      </c>
      <c r="I243" s="13" t="s">
        <v>63</v>
      </c>
      <c r="J243" s="13" t="s">
        <v>1735</v>
      </c>
      <c r="K243" t="s">
        <v>53</v>
      </c>
      <c r="L243" s="13"/>
      <c r="M243" t="s">
        <v>1264</v>
      </c>
      <c r="N243" s="13" t="s">
        <v>1698</v>
      </c>
      <c r="O243" t="s">
        <v>1595</v>
      </c>
      <c r="P243" s="13" t="s">
        <v>1638</v>
      </c>
      <c r="Q243" s="13" t="s">
        <v>1670</v>
      </c>
      <c r="R243" s="13"/>
      <c r="S243" s="13" t="s">
        <v>1738</v>
      </c>
      <c r="T243" s="13" t="s">
        <v>1740</v>
      </c>
      <c r="U243" s="13">
        <f>COUNTIFS(Tabella4[Rejected Element],Tabella4[[#This Row],[Rejected Element]])</f>
        <v>1</v>
      </c>
      <c r="V243" s="13" t="s">
        <v>1721</v>
      </c>
      <c r="W243" s="13"/>
      <c r="X243" s="13" t="str">
        <f>Tabella4[[#This Row],[User Impact]]</f>
        <v>2 - Serious</v>
      </c>
      <c r="Y243" s="13" t="str">
        <f>_xlfn.CONCAT("APP INDABOX ANDROID - ",Tabella4[[#This Row],[UNI CEI EN 301549]]," ",_xlfn.XLOOKUP(Tabella4[[#This Row],[Criterio]],Tabella5[ID],Tabella5[Criterio di successo],"")," - ",Tabella4[[#This Row],[Servizio]])</f>
        <v>APP INDABOX ANDROID - 11.1.4.3.1 Contrasto (minimo) - S003 Ritira (IndaBox Ritiro Pacchi)</v>
      </c>
      <c r="Z2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(#AAD242)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[456,1539][508,1591]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43" s="13"/>
      <c r="AB243" s="13"/>
      <c r="AC243" s="13"/>
      <c r="AD243" s="13"/>
      <c r="AE243" s="13" t="e">
        <f>_xlfn.XLOOKUP(Tabella4[[#This Row],[ID Silk]],outTable[ID Silk],outTable[Numero ticket  ],,0,1)</f>
        <v>#N/A</v>
      </c>
      <c r="AF243" s="13"/>
      <c r="AG243" s="13"/>
      <c r="AH243" s="13" t="e">
        <f>Tabella4[[#This Row],[Caricato su Silk]]&amp;Tabella4[[#This Row],[HC_01]]</f>
        <v>#N/A</v>
      </c>
      <c r="AI243" s="13" t="e">
        <f>Tabella4[[#This Row],[HC_ID]]&amp;": "&amp;Tabella4[[#This Row],[Descrizione]]</f>
        <v>#N/A</v>
      </c>
      <c r="AJ243" s="13" t="e">
        <f>Tabella4[[#This Row],[HC_ID]]&amp;": - "&amp;Tabella4[[#This Row],[Detail]]&amp;" con selettore: "&amp;Tabella4[[#This Row],[Rejected Element]]</f>
        <v>#N/A</v>
      </c>
      <c r="AK243" s="13" t="e">
        <f>Tabella4[[#This Row],[HC_ID]]&amp;": "&amp;Tabella4[[#This Row],[Share URL]]</f>
        <v>#N/A</v>
      </c>
      <c r="AL243" s="13" t="e">
        <f>Tabella4[[#This Row],[HC_ID]]&amp;": "&amp;Tabella4[[#This Row],[Soluzione note aggiuntive]]</f>
        <v>#N/A</v>
      </c>
      <c r="AM243" s="13"/>
    </row>
    <row r="244" spans="1:39" ht="15" hidden="1" x14ac:dyDescent="0.3">
      <c r="A244" s="41" t="str">
        <f>Tabella4[[#This Row],[UNI CEI EN 301549]]&amp;Tabella4[[#This Row],[Servizio]]</f>
        <v>11.1.4.3.1S003 Ritira (IndaBox Ritiro Pacchi)</v>
      </c>
      <c r="B244" s="42" t="str">
        <f>Tabella4[[#This Row],[IssueID]]&amp;Tabella4[[#This Row],[Servizio]]</f>
        <v>S003 Ritira (IndaBox Ritiro Pacchi)</v>
      </c>
      <c r="C244" s="41" t="s">
        <v>640</v>
      </c>
      <c r="D244" s="41" t="str">
        <f>"(#"&amp;Tabella4[[#This Row],['#ID]]&amp;")"</f>
        <v>(#AAD243)</v>
      </c>
      <c r="E244" s="13" t="s">
        <v>50</v>
      </c>
      <c r="F244" s="13" t="s">
        <v>10</v>
      </c>
      <c r="G244" s="43" t="s">
        <v>195</v>
      </c>
      <c r="H244" s="13" t="s">
        <v>3282</v>
      </c>
      <c r="I244" s="13" t="s">
        <v>63</v>
      </c>
      <c r="J244" s="13" t="s">
        <v>1735</v>
      </c>
      <c r="K244" t="s">
        <v>53</v>
      </c>
      <c r="L244" s="13"/>
      <c r="M244" t="s">
        <v>1265</v>
      </c>
      <c r="N244" s="13" t="s">
        <v>1698</v>
      </c>
      <c r="O244" t="s">
        <v>1595</v>
      </c>
      <c r="P244" s="13" t="s">
        <v>1638</v>
      </c>
      <c r="Q244" s="13" t="s">
        <v>1670</v>
      </c>
      <c r="R244" s="13"/>
      <c r="S244" s="13" t="s">
        <v>1738</v>
      </c>
      <c r="T244" s="13" t="s">
        <v>1740</v>
      </c>
      <c r="U244" s="13">
        <f>COUNTIFS(Tabella4[Rejected Element],Tabella4[[#This Row],[Rejected Element]])</f>
        <v>1</v>
      </c>
      <c r="V244" s="13" t="s">
        <v>1721</v>
      </c>
      <c r="W244" s="13"/>
      <c r="X244" s="13" t="str">
        <f>Tabella4[[#This Row],[User Impact]]</f>
        <v>2 - Serious</v>
      </c>
      <c r="Y244" s="13" t="str">
        <f>_xlfn.CONCAT("APP INDABOX ANDROID - ",Tabella4[[#This Row],[UNI CEI EN 301549]]," ",_xlfn.XLOOKUP(Tabella4[[#This Row],[Criterio]],Tabella5[ID],Tabella5[Criterio di successo],"")," - ",Tabella4[[#This Row],[Servizio]])</f>
        <v>APP INDABOX ANDROID - 11.1.4.3.1 Contrasto (minimo) - S003 Ritira (IndaBox Ritiro Pacchi)</v>
      </c>
      <c r="Z2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(#AAD243)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[709,1677][783,1737]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44" s="13"/>
      <c r="AB244" s="13"/>
      <c r="AC244" s="13"/>
      <c r="AD244" s="13"/>
      <c r="AE244" s="13" t="e">
        <f>_xlfn.XLOOKUP(Tabella4[[#This Row],[ID Silk]],outTable[ID Silk],outTable[Numero ticket  ],,0,1)</f>
        <v>#N/A</v>
      </c>
      <c r="AF244" s="13"/>
      <c r="AG244" s="13"/>
      <c r="AH244" s="13" t="e">
        <f>Tabella4[[#This Row],[Caricato su Silk]]&amp;Tabella4[[#This Row],[HC_01]]</f>
        <v>#N/A</v>
      </c>
      <c r="AI244" s="13" t="e">
        <f>Tabella4[[#This Row],[HC_ID]]&amp;": "&amp;Tabella4[[#This Row],[Descrizione]]</f>
        <v>#N/A</v>
      </c>
      <c r="AJ244" s="13" t="e">
        <f>Tabella4[[#This Row],[HC_ID]]&amp;": - "&amp;Tabella4[[#This Row],[Detail]]&amp;" con selettore: "&amp;Tabella4[[#This Row],[Rejected Element]]</f>
        <v>#N/A</v>
      </c>
      <c r="AK244" s="13" t="e">
        <f>Tabella4[[#This Row],[HC_ID]]&amp;": "&amp;Tabella4[[#This Row],[Share URL]]</f>
        <v>#N/A</v>
      </c>
      <c r="AL244" s="13" t="e">
        <f>Tabella4[[#This Row],[HC_ID]]&amp;": "&amp;Tabella4[[#This Row],[Soluzione note aggiuntive]]</f>
        <v>#N/A</v>
      </c>
      <c r="AM244" s="13"/>
    </row>
    <row r="245" spans="1:39" ht="15" hidden="1" x14ac:dyDescent="0.3">
      <c r="A245" s="41" t="str">
        <f>Tabella4[[#This Row],[UNI CEI EN 301549]]&amp;Tabella4[[#This Row],[Servizio]]</f>
        <v>11.1.4.3.1S003 Ritira (IndaBox Ritiro Pacchi)</v>
      </c>
      <c r="B245" s="42" t="str">
        <f>Tabella4[[#This Row],[IssueID]]&amp;Tabella4[[#This Row],[Servizio]]</f>
        <v>S003 Ritira (IndaBox Ritiro Pacchi)</v>
      </c>
      <c r="C245" s="41" t="s">
        <v>641</v>
      </c>
      <c r="D245" s="41" t="str">
        <f>"(#"&amp;Tabella4[[#This Row],['#ID]]&amp;")"</f>
        <v>(#AAD244)</v>
      </c>
      <c r="E245" s="13" t="s">
        <v>50</v>
      </c>
      <c r="F245" s="13" t="s">
        <v>10</v>
      </c>
      <c r="G245" s="43" t="s">
        <v>195</v>
      </c>
      <c r="H245" s="13" t="s">
        <v>3282</v>
      </c>
      <c r="I245" s="13" t="s">
        <v>63</v>
      </c>
      <c r="J245" s="13" t="s">
        <v>1735</v>
      </c>
      <c r="K245" t="s">
        <v>53</v>
      </c>
      <c r="L245" s="13"/>
      <c r="M245" t="s">
        <v>1266</v>
      </c>
      <c r="N245" s="13" t="s">
        <v>1698</v>
      </c>
      <c r="O245" t="s">
        <v>1595</v>
      </c>
      <c r="P245" s="13" t="s">
        <v>1638</v>
      </c>
      <c r="Q245" s="13" t="s">
        <v>1670</v>
      </c>
      <c r="R245" s="13"/>
      <c r="S245" s="13" t="s">
        <v>1738</v>
      </c>
      <c r="T245" s="13" t="s">
        <v>1740</v>
      </c>
      <c r="U245" s="13">
        <f>COUNTIFS(Tabella4[Rejected Element],Tabella4[[#This Row],[Rejected Element]])</f>
        <v>1</v>
      </c>
      <c r="V245" s="13" t="s">
        <v>1721</v>
      </c>
      <c r="W245" s="13"/>
      <c r="X245" s="13" t="str">
        <f>Tabella4[[#This Row],[User Impact]]</f>
        <v>2 - Serious</v>
      </c>
      <c r="Y245" s="13" t="str">
        <f>_xlfn.CONCAT("APP INDABOX ANDROID - ",Tabella4[[#This Row],[UNI CEI EN 301549]]," ",_xlfn.XLOOKUP(Tabella4[[#This Row],[Criterio]],Tabella5[ID],Tabella5[Criterio di successo],"")," - ",Tabella4[[#This Row],[Servizio]])</f>
        <v>APP INDABOX ANDROID - 11.1.4.3.1 Contrasto (minimo) - S003 Ritira (IndaBox Ritiro Pacchi)</v>
      </c>
      <c r="Z2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(#AAD244)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[19,1787][363,1825]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45" s="13"/>
      <c r="AB245" s="13"/>
      <c r="AC245" s="13"/>
      <c r="AD245" s="13"/>
      <c r="AE245" s="13" t="e">
        <f>_xlfn.XLOOKUP(Tabella4[[#This Row],[ID Silk]],outTable[ID Silk],outTable[Numero ticket  ],,0,1)</f>
        <v>#N/A</v>
      </c>
      <c r="AF245" s="13"/>
      <c r="AG245" s="13"/>
      <c r="AH245" s="13" t="e">
        <f>Tabella4[[#This Row],[Caricato su Silk]]&amp;Tabella4[[#This Row],[HC_01]]</f>
        <v>#N/A</v>
      </c>
      <c r="AI245" s="13" t="e">
        <f>Tabella4[[#This Row],[HC_ID]]&amp;": "&amp;Tabella4[[#This Row],[Descrizione]]</f>
        <v>#N/A</v>
      </c>
      <c r="AJ245" s="13" t="e">
        <f>Tabella4[[#This Row],[HC_ID]]&amp;": - "&amp;Tabella4[[#This Row],[Detail]]&amp;" con selettore: "&amp;Tabella4[[#This Row],[Rejected Element]]</f>
        <v>#N/A</v>
      </c>
      <c r="AK245" s="13" t="e">
        <f>Tabella4[[#This Row],[HC_ID]]&amp;": "&amp;Tabella4[[#This Row],[Share URL]]</f>
        <v>#N/A</v>
      </c>
      <c r="AL245" s="13" t="e">
        <f>Tabella4[[#This Row],[HC_ID]]&amp;": "&amp;Tabella4[[#This Row],[Soluzione note aggiuntive]]</f>
        <v>#N/A</v>
      </c>
      <c r="AM245" s="13"/>
    </row>
    <row r="246" spans="1:39" ht="15" hidden="1" x14ac:dyDescent="0.3">
      <c r="A246" s="41" t="str">
        <f>Tabella4[[#This Row],[UNI CEI EN 301549]]&amp;Tabella4[[#This Row],[Servizio]]</f>
        <v>11.1.4.3.1S003 Ritira (IndaBox Ritiro Pacchi)</v>
      </c>
      <c r="B246" s="42" t="str">
        <f>Tabella4[[#This Row],[IssueID]]&amp;Tabella4[[#This Row],[Servizio]]</f>
        <v>S003 Ritira (IndaBox Ritiro Pacchi)</v>
      </c>
      <c r="C246" s="41" t="s">
        <v>642</v>
      </c>
      <c r="D246" s="41" t="str">
        <f>"(#"&amp;Tabella4[[#This Row],['#ID]]&amp;")"</f>
        <v>(#AAD245)</v>
      </c>
      <c r="E246" s="13" t="s">
        <v>50</v>
      </c>
      <c r="F246" s="13" t="s">
        <v>10</v>
      </c>
      <c r="G246" s="43" t="s">
        <v>195</v>
      </c>
      <c r="H246" s="13" t="s">
        <v>3282</v>
      </c>
      <c r="I246" s="13" t="s">
        <v>63</v>
      </c>
      <c r="J246" s="13" t="s">
        <v>1735</v>
      </c>
      <c r="K246" t="s">
        <v>53</v>
      </c>
      <c r="L246" s="13"/>
      <c r="M246" t="s">
        <v>1267</v>
      </c>
      <c r="N246" s="13" t="s">
        <v>1698</v>
      </c>
      <c r="O246" t="s">
        <v>1595</v>
      </c>
      <c r="P246" s="13" t="s">
        <v>1638</v>
      </c>
      <c r="Q246" s="13" t="s">
        <v>1670</v>
      </c>
      <c r="R246" s="13"/>
      <c r="S246" s="13" t="s">
        <v>1738</v>
      </c>
      <c r="T246" s="13" t="s">
        <v>1740</v>
      </c>
      <c r="U246" s="13">
        <f>COUNTIFS(Tabella4[Rejected Element],Tabella4[[#This Row],[Rejected Element]])</f>
        <v>1</v>
      </c>
      <c r="V246" s="13" t="s">
        <v>1721</v>
      </c>
      <c r="W246" s="13"/>
      <c r="X246" s="13" t="str">
        <f>Tabella4[[#This Row],[User Impact]]</f>
        <v>2 - Serious</v>
      </c>
      <c r="Y246" s="13" t="str">
        <f>_xlfn.CONCAT("APP INDABOX ANDROID - ",Tabella4[[#This Row],[UNI CEI EN 301549]]," ",_xlfn.XLOOKUP(Tabella4[[#This Row],[Criterio]],Tabella5[ID],Tabella5[Criterio di successo],"")," - ",Tabella4[[#This Row],[Servizio]])</f>
        <v>APP INDABOX ANDROID - 11.1.4.3.1 Contrasto (minimo) - S003 Ritira (IndaBox Ritiro Pacchi)</v>
      </c>
      <c r="Z2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(#AAD245)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[357,1778][412,1831]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46" s="13"/>
      <c r="AB246" s="13"/>
      <c r="AC246" s="13"/>
      <c r="AD246" s="13"/>
      <c r="AE246" s="13" t="e">
        <f>_xlfn.XLOOKUP(Tabella4[[#This Row],[ID Silk]],outTable[ID Silk],outTable[Numero ticket  ],,0,1)</f>
        <v>#N/A</v>
      </c>
      <c r="AF246" s="13"/>
      <c r="AG246" s="13"/>
      <c r="AH246" s="13" t="e">
        <f>Tabella4[[#This Row],[Caricato su Silk]]&amp;Tabella4[[#This Row],[HC_01]]</f>
        <v>#N/A</v>
      </c>
      <c r="AI246" s="13" t="e">
        <f>Tabella4[[#This Row],[HC_ID]]&amp;": "&amp;Tabella4[[#This Row],[Descrizione]]</f>
        <v>#N/A</v>
      </c>
      <c r="AJ246" s="13" t="e">
        <f>Tabella4[[#This Row],[HC_ID]]&amp;": - "&amp;Tabella4[[#This Row],[Detail]]&amp;" con selettore: "&amp;Tabella4[[#This Row],[Rejected Element]]</f>
        <v>#N/A</v>
      </c>
      <c r="AK246" s="13" t="e">
        <f>Tabella4[[#This Row],[HC_ID]]&amp;": "&amp;Tabella4[[#This Row],[Share URL]]</f>
        <v>#N/A</v>
      </c>
      <c r="AL246" s="13" t="e">
        <f>Tabella4[[#This Row],[HC_ID]]&amp;": "&amp;Tabella4[[#This Row],[Soluzione note aggiuntive]]</f>
        <v>#N/A</v>
      </c>
      <c r="AM246" s="13"/>
    </row>
    <row r="247" spans="1:39" ht="15" hidden="1" x14ac:dyDescent="0.3">
      <c r="A247" s="41" t="str">
        <f>Tabella4[[#This Row],[UNI CEI EN 301549]]&amp;Tabella4[[#This Row],[Servizio]]</f>
        <v>11.1.4.3.1S003 Ritira (IndaBox Ritiro Pacchi)</v>
      </c>
      <c r="B247" s="42" t="str">
        <f>Tabella4[[#This Row],[IssueID]]&amp;Tabella4[[#This Row],[Servizio]]</f>
        <v>S003 Ritira (IndaBox Ritiro Pacchi)</v>
      </c>
      <c r="C247" s="41" t="s">
        <v>643</v>
      </c>
      <c r="D247" s="41" t="str">
        <f>"(#"&amp;Tabella4[[#This Row],['#ID]]&amp;")"</f>
        <v>(#AAD246)</v>
      </c>
      <c r="E247" s="13" t="s">
        <v>50</v>
      </c>
      <c r="F247" s="13" t="s">
        <v>10</v>
      </c>
      <c r="G247" s="43" t="s">
        <v>195</v>
      </c>
      <c r="H247" s="13" t="s">
        <v>3282</v>
      </c>
      <c r="I247" s="13" t="s">
        <v>63</v>
      </c>
      <c r="J247" s="13" t="s">
        <v>1735</v>
      </c>
      <c r="K247" t="s">
        <v>53</v>
      </c>
      <c r="L247" s="13"/>
      <c r="M247" t="s">
        <v>1268</v>
      </c>
      <c r="N247" s="13" t="s">
        <v>1698</v>
      </c>
      <c r="O247" t="s">
        <v>1595</v>
      </c>
      <c r="P247" s="13" t="s">
        <v>1638</v>
      </c>
      <c r="Q247" s="13" t="s">
        <v>1670</v>
      </c>
      <c r="R247" s="13"/>
      <c r="S247" s="13" t="s">
        <v>1738</v>
      </c>
      <c r="T247" s="13" t="s">
        <v>1740</v>
      </c>
      <c r="U247" s="13">
        <f>COUNTIFS(Tabella4[Rejected Element],Tabella4[[#This Row],[Rejected Element]])</f>
        <v>1</v>
      </c>
      <c r="V247" s="13" t="s">
        <v>1721</v>
      </c>
      <c r="W247" s="13"/>
      <c r="X247" s="13" t="str">
        <f>Tabella4[[#This Row],[User Impact]]</f>
        <v>2 - Serious</v>
      </c>
      <c r="Y247" s="13" t="str">
        <f>_xlfn.CONCAT("APP INDABOX ANDROID - ",Tabella4[[#This Row],[UNI CEI EN 301549]]," ",_xlfn.XLOOKUP(Tabella4[[#This Row],[Criterio]],Tabella5[ID],Tabella5[Criterio di successo],"")," - ",Tabella4[[#This Row],[Servizio]])</f>
        <v>APP INDABOX ANDROID - 11.1.4.3.1 Contrasto (minimo) - S003 Ritira (IndaBox Ritiro Pacchi)</v>
      </c>
      <c r="Z2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(#AAD246)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[632,1916][693,1976]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47" s="13"/>
      <c r="AB247" s="13"/>
      <c r="AC247" s="13"/>
      <c r="AD247" s="13"/>
      <c r="AE247" s="13" t="e">
        <f>_xlfn.XLOOKUP(Tabella4[[#This Row],[ID Silk]],outTable[ID Silk],outTable[Numero ticket  ],,0,1)</f>
        <v>#N/A</v>
      </c>
      <c r="AF247" s="13"/>
      <c r="AG247" s="13"/>
      <c r="AH247" s="13" t="e">
        <f>Tabella4[[#This Row],[Caricato su Silk]]&amp;Tabella4[[#This Row],[HC_01]]</f>
        <v>#N/A</v>
      </c>
      <c r="AI247" s="13" t="e">
        <f>Tabella4[[#This Row],[HC_ID]]&amp;": "&amp;Tabella4[[#This Row],[Descrizione]]</f>
        <v>#N/A</v>
      </c>
      <c r="AJ247" s="13" t="e">
        <f>Tabella4[[#This Row],[HC_ID]]&amp;": - "&amp;Tabella4[[#This Row],[Detail]]&amp;" con selettore: "&amp;Tabella4[[#This Row],[Rejected Element]]</f>
        <v>#N/A</v>
      </c>
      <c r="AK247" s="13" t="e">
        <f>Tabella4[[#This Row],[HC_ID]]&amp;": "&amp;Tabella4[[#This Row],[Share URL]]</f>
        <v>#N/A</v>
      </c>
      <c r="AL247" s="13" t="e">
        <f>Tabella4[[#This Row],[HC_ID]]&amp;": "&amp;Tabella4[[#This Row],[Soluzione note aggiuntive]]</f>
        <v>#N/A</v>
      </c>
      <c r="AM247" s="13"/>
    </row>
    <row r="248" spans="1:39" ht="15" hidden="1" x14ac:dyDescent="0.3">
      <c r="A248" s="41" t="str">
        <f>Tabella4[[#This Row],[UNI CEI EN 301549]]&amp;Tabella4[[#This Row],[Servizio]]</f>
        <v>11.1.4.3.1S003 Ritira (IndaBox Ritiro Pacchi)</v>
      </c>
      <c r="B248" s="42" t="str">
        <f>Tabella4[[#This Row],[IssueID]]&amp;Tabella4[[#This Row],[Servizio]]</f>
        <v>S003 Ritira (IndaBox Ritiro Pacchi)</v>
      </c>
      <c r="C248" s="41" t="s">
        <v>644</v>
      </c>
      <c r="D248" s="41" t="str">
        <f>"(#"&amp;Tabella4[[#This Row],['#ID]]&amp;")"</f>
        <v>(#AAD247)</v>
      </c>
      <c r="E248" s="13" t="s">
        <v>50</v>
      </c>
      <c r="F248" s="13" t="s">
        <v>10</v>
      </c>
      <c r="G248" s="43" t="s">
        <v>195</v>
      </c>
      <c r="H248" s="13" t="s">
        <v>3282</v>
      </c>
      <c r="I248" s="13" t="s">
        <v>63</v>
      </c>
      <c r="J248" s="13" t="s">
        <v>1735</v>
      </c>
      <c r="K248" t="s">
        <v>53</v>
      </c>
      <c r="L248" s="13"/>
      <c r="M248" t="s">
        <v>1269</v>
      </c>
      <c r="N248" s="13" t="s">
        <v>1698</v>
      </c>
      <c r="O248" t="s">
        <v>1595</v>
      </c>
      <c r="P248" s="13" t="s">
        <v>1638</v>
      </c>
      <c r="Q248" s="13" t="s">
        <v>1670</v>
      </c>
      <c r="R248" s="13"/>
      <c r="S248" s="13" t="s">
        <v>1738</v>
      </c>
      <c r="T248" s="13" t="s">
        <v>1740</v>
      </c>
      <c r="U248" s="13">
        <f>COUNTIFS(Tabella4[Rejected Element],Tabella4[[#This Row],[Rejected Element]])</f>
        <v>1</v>
      </c>
      <c r="V248" s="13" t="s">
        <v>1721</v>
      </c>
      <c r="W248" s="13"/>
      <c r="X248" s="13" t="str">
        <f>Tabella4[[#This Row],[User Impact]]</f>
        <v>2 - Serious</v>
      </c>
      <c r="Y248" s="13" t="str">
        <f>_xlfn.CONCAT("APP INDABOX ANDROID - ",Tabella4[[#This Row],[UNI CEI EN 301549]]," ",_xlfn.XLOOKUP(Tabella4[[#This Row],[Criterio]],Tabella5[ID],Tabella5[Criterio di successo],"")," - ",Tabella4[[#This Row],[Servizio]])</f>
        <v>APP INDABOX ANDROID - 11.1.4.3.1 Contrasto (minimo) - S003 Ritira (IndaBox Ritiro Pacchi)</v>
      </c>
      <c r="Z2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(#AAD247)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[19,2023][324,2064]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48" s="13"/>
      <c r="AB248" s="13"/>
      <c r="AC248" s="13"/>
      <c r="AD248" s="13"/>
      <c r="AE248" s="13" t="e">
        <f>_xlfn.XLOOKUP(Tabella4[[#This Row],[ID Silk]],outTable[ID Silk],outTable[Numero ticket  ],,0,1)</f>
        <v>#N/A</v>
      </c>
      <c r="AF248" s="13"/>
      <c r="AG248" s="13"/>
      <c r="AH248" s="13" t="e">
        <f>Tabella4[[#This Row],[Caricato su Silk]]&amp;Tabella4[[#This Row],[HC_01]]</f>
        <v>#N/A</v>
      </c>
      <c r="AI248" s="13" t="e">
        <f>Tabella4[[#This Row],[HC_ID]]&amp;": "&amp;Tabella4[[#This Row],[Descrizione]]</f>
        <v>#N/A</v>
      </c>
      <c r="AJ248" s="13" t="e">
        <f>Tabella4[[#This Row],[HC_ID]]&amp;": - "&amp;Tabella4[[#This Row],[Detail]]&amp;" con selettore: "&amp;Tabella4[[#This Row],[Rejected Element]]</f>
        <v>#N/A</v>
      </c>
      <c r="AK248" s="13" t="e">
        <f>Tabella4[[#This Row],[HC_ID]]&amp;": "&amp;Tabella4[[#This Row],[Share URL]]</f>
        <v>#N/A</v>
      </c>
      <c r="AL248" s="13" t="e">
        <f>Tabella4[[#This Row],[HC_ID]]&amp;": "&amp;Tabella4[[#This Row],[Soluzione note aggiuntive]]</f>
        <v>#N/A</v>
      </c>
      <c r="AM248" s="13"/>
    </row>
    <row r="249" spans="1:39" ht="15" hidden="1" x14ac:dyDescent="0.3">
      <c r="A249" s="41" t="str">
        <f>Tabella4[[#This Row],[UNI CEI EN 301549]]&amp;Tabella4[[#This Row],[Servizio]]</f>
        <v>11.1.4.3.1S003 Ritira (IndaBox Ritiro Pacchi)</v>
      </c>
      <c r="B249" s="42" t="str">
        <f>Tabella4[[#This Row],[IssueID]]&amp;Tabella4[[#This Row],[Servizio]]</f>
        <v>S003 Ritira (IndaBox Ritiro Pacchi)</v>
      </c>
      <c r="C249" s="41" t="s">
        <v>645</v>
      </c>
      <c r="D249" s="41" t="str">
        <f>"(#"&amp;Tabella4[[#This Row],['#ID]]&amp;")"</f>
        <v>(#AAD248)</v>
      </c>
      <c r="E249" s="13" t="s">
        <v>50</v>
      </c>
      <c r="F249" s="13" t="s">
        <v>10</v>
      </c>
      <c r="G249" s="43" t="s">
        <v>195</v>
      </c>
      <c r="H249" s="13" t="s">
        <v>3282</v>
      </c>
      <c r="I249" s="13" t="s">
        <v>63</v>
      </c>
      <c r="J249" s="13" t="s">
        <v>1735</v>
      </c>
      <c r="K249" t="s">
        <v>53</v>
      </c>
      <c r="L249" s="13"/>
      <c r="M249" t="s">
        <v>1270</v>
      </c>
      <c r="N249" s="13" t="s">
        <v>1698</v>
      </c>
      <c r="O249" t="s">
        <v>1595</v>
      </c>
      <c r="P249" s="13" t="s">
        <v>1638</v>
      </c>
      <c r="Q249" s="13" t="s">
        <v>1670</v>
      </c>
      <c r="R249" s="13"/>
      <c r="S249" s="13" t="s">
        <v>1738</v>
      </c>
      <c r="T249" s="13" t="s">
        <v>1740</v>
      </c>
      <c r="U249" s="13">
        <f>COUNTIFS(Tabella4[Rejected Element],Tabella4[[#This Row],[Rejected Element]])</f>
        <v>1</v>
      </c>
      <c r="V249" s="13" t="s">
        <v>1721</v>
      </c>
      <c r="W249" s="13"/>
      <c r="X249" s="13" t="str">
        <f>Tabella4[[#This Row],[User Impact]]</f>
        <v>2 - Serious</v>
      </c>
      <c r="Y249" s="13" t="str">
        <f>_xlfn.CONCAT("APP INDABOX ANDROID - ",Tabella4[[#This Row],[UNI CEI EN 301549]]," ",_xlfn.XLOOKUP(Tabella4[[#This Row],[Criterio]],Tabella5[ID],Tabella5[Criterio di successo],"")," - ",Tabella4[[#This Row],[Servizio]])</f>
        <v>APP INDABOX ANDROID - 11.1.4.3.1 Contrasto (minimo) - S003 Ritira (IndaBox Ritiro Pacchi)</v>
      </c>
      <c r="Z2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(#AAD248)
S003 Ritira (IndaBox Ritiro Pacchi)
Requisito: WCAG 1.4.3
Disabilità afflitte: Colorblindness;Low Vision
Impatto Utente: 2 - Serious
Descrizione: Contrasto del testo - 
Esempio di violazione individuata sull'oggetto: 
 - https://drive.google.com/file/d/1fPBWUf8V_0s22a-SeFTQ7HzqaqnqkPPP/view?usp=drive_link con selettore: 
[321,2015][374,2070]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249" s="13"/>
      <c r="AB249" s="13"/>
      <c r="AC249" s="13"/>
      <c r="AD249" s="13"/>
      <c r="AE249" s="13" t="e">
        <f>_xlfn.XLOOKUP(Tabella4[[#This Row],[ID Silk]],outTable[ID Silk],outTable[Numero ticket  ],,0,1)</f>
        <v>#N/A</v>
      </c>
      <c r="AF249" s="13"/>
      <c r="AG249" s="13"/>
      <c r="AH249" s="13" t="e">
        <f>Tabella4[[#This Row],[Caricato su Silk]]&amp;Tabella4[[#This Row],[HC_01]]</f>
        <v>#N/A</v>
      </c>
      <c r="AI249" s="13" t="e">
        <f>Tabella4[[#This Row],[HC_ID]]&amp;": "&amp;Tabella4[[#This Row],[Descrizione]]</f>
        <v>#N/A</v>
      </c>
      <c r="AJ249" s="13" t="e">
        <f>Tabella4[[#This Row],[HC_ID]]&amp;": - "&amp;Tabella4[[#This Row],[Detail]]&amp;" con selettore: "&amp;Tabella4[[#This Row],[Rejected Element]]</f>
        <v>#N/A</v>
      </c>
      <c r="AK249" s="13" t="e">
        <f>Tabella4[[#This Row],[HC_ID]]&amp;": "&amp;Tabella4[[#This Row],[Share URL]]</f>
        <v>#N/A</v>
      </c>
      <c r="AL249" s="13" t="e">
        <f>Tabella4[[#This Row],[HC_ID]]&amp;": "&amp;Tabella4[[#This Row],[Soluzione note aggiuntive]]</f>
        <v>#N/A</v>
      </c>
      <c r="AM249" s="13"/>
    </row>
    <row r="250" spans="1:39" ht="15" hidden="1" x14ac:dyDescent="0.3">
      <c r="A250" s="41" t="str">
        <f>Tabella4[[#This Row],[UNI CEI EN 301549]]&amp;Tabella4[[#This Row],[Servizio]]</f>
        <v>11.2.5.8.1S003 Ritira (IndaBox Ritiro Pacchi)</v>
      </c>
      <c r="B250" s="42" t="str">
        <f>Tabella4[[#This Row],[IssueID]]&amp;Tabella4[[#This Row],[Servizio]]</f>
        <v>S003 Ritira (IndaBox Ritiro Pacchi)</v>
      </c>
      <c r="C250" s="41" t="s">
        <v>646</v>
      </c>
      <c r="D250" s="41" t="str">
        <f>"(#"&amp;Tabella4[[#This Row],['#ID]]&amp;")"</f>
        <v>(#AAD249)</v>
      </c>
      <c r="E250" s="13" t="s">
        <v>50</v>
      </c>
      <c r="F250" s="13" t="s">
        <v>10</v>
      </c>
      <c r="G250" s="43" t="s">
        <v>56</v>
      </c>
      <c r="H250" s="13" t="s">
        <v>3283</v>
      </c>
      <c r="I250" s="13" t="s">
        <v>63</v>
      </c>
      <c r="J250" s="13" t="s">
        <v>1736</v>
      </c>
      <c r="K250" t="s">
        <v>52</v>
      </c>
      <c r="L250" s="13"/>
      <c r="M250" t="s">
        <v>1175</v>
      </c>
      <c r="N250" s="13" t="s">
        <v>1698</v>
      </c>
      <c r="O250" t="s">
        <v>1595</v>
      </c>
      <c r="P250" s="13" t="s">
        <v>1638</v>
      </c>
      <c r="Q250" s="13" t="s">
        <v>1670</v>
      </c>
      <c r="R250" s="13"/>
      <c r="S250" s="13" t="s">
        <v>1739</v>
      </c>
      <c r="T250" s="13" t="s">
        <v>1741</v>
      </c>
      <c r="U250" s="13">
        <f>COUNTIFS(Tabella4[Rejected Element],Tabella4[[#This Row],[Rejected Element]])</f>
        <v>4</v>
      </c>
      <c r="V250" s="13" t="s">
        <v>1721</v>
      </c>
      <c r="W250" s="13"/>
      <c r="X250" s="13" t="str">
        <f>Tabella4[[#This Row],[User Impact]]</f>
        <v>2 - Serious</v>
      </c>
      <c r="Y250"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2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(#AAD249)
S003 Ritira (IndaBox Ritiro Pacchi)
Requisito: WCAG 2.5.8
Disabilità afflitte: Blind;Low Vision;Mobility
Impatto Utente: 2 - Serious
Descrizione: Touch target - 
Esempio di violazione individuata sull'oggetto: 
 - https://drive.google.com/file/d/1fPBWUf8V_0s22a-SeFTQ7HzqaqnqkPPP/view?usp=drive_link con selettore: 
[660,750][794,799]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250" s="13"/>
      <c r="AB250" s="13"/>
      <c r="AC250" s="13"/>
      <c r="AD250" s="13"/>
      <c r="AE250" s="13" t="e">
        <f>_xlfn.XLOOKUP(Tabella4[[#This Row],[ID Silk]],outTable[ID Silk],outTable[Numero ticket  ],,0,1)</f>
        <v>#N/A</v>
      </c>
      <c r="AF250" s="13"/>
      <c r="AG250" s="13"/>
      <c r="AH250" s="13" t="e">
        <f>Tabella4[[#This Row],[Caricato su Silk]]&amp;Tabella4[[#This Row],[HC_01]]</f>
        <v>#N/A</v>
      </c>
      <c r="AI250" s="13" t="e">
        <f>Tabella4[[#This Row],[HC_ID]]&amp;": "&amp;Tabella4[[#This Row],[Descrizione]]</f>
        <v>#N/A</v>
      </c>
      <c r="AJ250" s="13" t="e">
        <f>Tabella4[[#This Row],[HC_ID]]&amp;": - "&amp;Tabella4[[#This Row],[Detail]]&amp;" con selettore: "&amp;Tabella4[[#This Row],[Rejected Element]]</f>
        <v>#N/A</v>
      </c>
      <c r="AK250" s="13" t="e">
        <f>Tabella4[[#This Row],[HC_ID]]&amp;": "&amp;Tabella4[[#This Row],[Share URL]]</f>
        <v>#N/A</v>
      </c>
      <c r="AL250" s="13" t="e">
        <f>Tabella4[[#This Row],[HC_ID]]&amp;": "&amp;Tabella4[[#This Row],[Soluzione note aggiuntive]]</f>
        <v>#N/A</v>
      </c>
      <c r="AM250" s="13"/>
    </row>
    <row r="251" spans="1:39" ht="15" hidden="1" x14ac:dyDescent="0.3">
      <c r="A251" s="41" t="str">
        <f>Tabella4[[#This Row],[UNI CEI EN 301549]]&amp;Tabella4[[#This Row],[Servizio]]</f>
        <v>11.2.5.8.1S003 Ritira (IndaBox Ritiro Pacchi)</v>
      </c>
      <c r="B251" s="42" t="str">
        <f>Tabella4[[#This Row],[IssueID]]&amp;Tabella4[[#This Row],[Servizio]]</f>
        <v>S003 Ritira (IndaBox Ritiro Pacchi)</v>
      </c>
      <c r="C251" s="41" t="s">
        <v>647</v>
      </c>
      <c r="D251" s="41" t="str">
        <f>"(#"&amp;Tabella4[[#This Row],['#ID]]&amp;")"</f>
        <v>(#AAD250)</v>
      </c>
      <c r="E251" s="13" t="s">
        <v>50</v>
      </c>
      <c r="F251" s="13" t="s">
        <v>10</v>
      </c>
      <c r="G251" s="43" t="s">
        <v>56</v>
      </c>
      <c r="H251" s="13" t="s">
        <v>3283</v>
      </c>
      <c r="I251" s="13" t="s">
        <v>63</v>
      </c>
      <c r="J251" s="13" t="s">
        <v>1736</v>
      </c>
      <c r="K251" t="s">
        <v>52</v>
      </c>
      <c r="L251" s="13"/>
      <c r="M251" t="s">
        <v>1271</v>
      </c>
      <c r="N251" s="13" t="s">
        <v>1698</v>
      </c>
      <c r="O251" t="s">
        <v>1595</v>
      </c>
      <c r="P251" s="13" t="s">
        <v>1638</v>
      </c>
      <c r="Q251" s="13" t="s">
        <v>1670</v>
      </c>
      <c r="R251" s="13"/>
      <c r="S251" s="13" t="s">
        <v>1739</v>
      </c>
      <c r="T251" s="13" t="s">
        <v>1741</v>
      </c>
      <c r="U251" s="13">
        <f>COUNTIFS(Tabella4[Rejected Element],Tabella4[[#This Row],[Rejected Element]])</f>
        <v>1</v>
      </c>
      <c r="V251" s="13" t="s">
        <v>1721</v>
      </c>
      <c r="W251" s="13"/>
      <c r="X251" s="13" t="str">
        <f>Tabella4[[#This Row],[User Impact]]</f>
        <v>2 - Serious</v>
      </c>
      <c r="Y251"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2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(#AAD250)
S003 Ritira (IndaBox Ritiro Pacchi)
Requisito: WCAG 2.5.8
Disabilità afflitte: Blind;Low Vision;Mobility
Impatto Utente: 2 - Serious
Descrizione: Touch target - 
Esempio di violazione individuata sull'oggetto: 
 - https://drive.google.com/file/d/1fPBWUf8V_0s22a-SeFTQ7HzqaqnqkPPP/view?usp=drive_link con selettore: 
[19,1402][1061,1523]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251" s="13"/>
      <c r="AB251" s="13"/>
      <c r="AC251" s="13"/>
      <c r="AD251" s="13"/>
      <c r="AE251" s="13" t="e">
        <f>_xlfn.XLOOKUP(Tabella4[[#This Row],[ID Silk]],outTable[ID Silk],outTable[Numero ticket  ],,0,1)</f>
        <v>#N/A</v>
      </c>
      <c r="AF251" s="13"/>
      <c r="AG251" s="13"/>
      <c r="AH251" s="13" t="e">
        <f>Tabella4[[#This Row],[Caricato su Silk]]&amp;Tabella4[[#This Row],[HC_01]]</f>
        <v>#N/A</v>
      </c>
      <c r="AI251" s="13" t="e">
        <f>Tabella4[[#This Row],[HC_ID]]&amp;": "&amp;Tabella4[[#This Row],[Descrizione]]</f>
        <v>#N/A</v>
      </c>
      <c r="AJ251" s="13" t="e">
        <f>Tabella4[[#This Row],[HC_ID]]&amp;": - "&amp;Tabella4[[#This Row],[Detail]]&amp;" con selettore: "&amp;Tabella4[[#This Row],[Rejected Element]]</f>
        <v>#N/A</v>
      </c>
      <c r="AK251" s="13" t="e">
        <f>Tabella4[[#This Row],[HC_ID]]&amp;": "&amp;Tabella4[[#This Row],[Share URL]]</f>
        <v>#N/A</v>
      </c>
      <c r="AL251" s="13" t="e">
        <f>Tabella4[[#This Row],[HC_ID]]&amp;": "&amp;Tabella4[[#This Row],[Soluzione note aggiuntive]]</f>
        <v>#N/A</v>
      </c>
      <c r="AM251" s="13"/>
    </row>
    <row r="252" spans="1:39" ht="15" hidden="1" x14ac:dyDescent="0.3">
      <c r="A252" s="41" t="str">
        <f>Tabella4[[#This Row],[UNI CEI EN 301549]]&amp;Tabella4[[#This Row],[Servizio]]</f>
        <v>11.2.5.8.1S003 Ritira (IndaBox Ritiro Pacchi)</v>
      </c>
      <c r="B252" s="42" t="str">
        <f>Tabella4[[#This Row],[IssueID]]&amp;Tabella4[[#This Row],[Servizio]]</f>
        <v>S003 Ritira (IndaBox Ritiro Pacchi)</v>
      </c>
      <c r="C252" s="41" t="s">
        <v>648</v>
      </c>
      <c r="D252" s="41" t="str">
        <f>"(#"&amp;Tabella4[[#This Row],['#ID]]&amp;")"</f>
        <v>(#AAD251)</v>
      </c>
      <c r="E252" s="13" t="s">
        <v>50</v>
      </c>
      <c r="F252" s="13" t="s">
        <v>10</v>
      </c>
      <c r="G252" s="43" t="s">
        <v>56</v>
      </c>
      <c r="H252" s="13" t="s">
        <v>3283</v>
      </c>
      <c r="I252" s="13" t="s">
        <v>63</v>
      </c>
      <c r="J252" s="13" t="s">
        <v>1736</v>
      </c>
      <c r="K252" t="s">
        <v>52</v>
      </c>
      <c r="L252" s="13"/>
      <c r="M252" t="s">
        <v>1272</v>
      </c>
      <c r="N252" s="13" t="s">
        <v>1698</v>
      </c>
      <c r="O252" t="s">
        <v>1595</v>
      </c>
      <c r="P252" s="13" t="s">
        <v>1638</v>
      </c>
      <c r="Q252" s="13" t="s">
        <v>1670</v>
      </c>
      <c r="R252" s="13"/>
      <c r="S252" s="13" t="s">
        <v>1739</v>
      </c>
      <c r="T252" s="13" t="s">
        <v>1741</v>
      </c>
      <c r="U252" s="13">
        <f>COUNTIFS(Tabella4[Rejected Element],Tabella4[[#This Row],[Rejected Element]])</f>
        <v>1</v>
      </c>
      <c r="V252" s="13" t="s">
        <v>1721</v>
      </c>
      <c r="W252" s="13"/>
      <c r="X252" s="13" t="str">
        <f>Tabella4[[#This Row],[User Impact]]</f>
        <v>2 - Serious</v>
      </c>
      <c r="Y252"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2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(#AAD251)
S003 Ritira (IndaBox Ritiro Pacchi)
Requisito: WCAG 2.5.8
Disabilità afflitte: Blind;Low Vision;Mobility
Impatto Utente: 2 - Serious
Descrizione: Touch target - 
Esempio di violazione individuata sull'oggetto: 
 - https://drive.google.com/file/d/1fPBWUf8V_0s22a-SeFTQ7HzqaqnqkPPP/view?usp=drive_link con selettore: 
[19,1641][1061,1762]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252" s="13"/>
      <c r="AB252" s="13"/>
      <c r="AC252" s="13"/>
      <c r="AD252" s="13"/>
      <c r="AE252" s="13" t="e">
        <f>_xlfn.XLOOKUP(Tabella4[[#This Row],[ID Silk]],outTable[ID Silk],outTable[Numero ticket  ],,0,1)</f>
        <v>#N/A</v>
      </c>
      <c r="AF252" s="13"/>
      <c r="AG252" s="13"/>
      <c r="AH252" s="13" t="e">
        <f>Tabella4[[#This Row],[Caricato su Silk]]&amp;Tabella4[[#This Row],[HC_01]]</f>
        <v>#N/A</v>
      </c>
      <c r="AI252" s="13" t="e">
        <f>Tabella4[[#This Row],[HC_ID]]&amp;": "&amp;Tabella4[[#This Row],[Descrizione]]</f>
        <v>#N/A</v>
      </c>
      <c r="AJ252" s="13" t="e">
        <f>Tabella4[[#This Row],[HC_ID]]&amp;": - "&amp;Tabella4[[#This Row],[Detail]]&amp;" con selettore: "&amp;Tabella4[[#This Row],[Rejected Element]]</f>
        <v>#N/A</v>
      </c>
      <c r="AK252" s="13" t="e">
        <f>Tabella4[[#This Row],[HC_ID]]&amp;": "&amp;Tabella4[[#This Row],[Share URL]]</f>
        <v>#N/A</v>
      </c>
      <c r="AL252" s="13" t="e">
        <f>Tabella4[[#This Row],[HC_ID]]&amp;": "&amp;Tabella4[[#This Row],[Soluzione note aggiuntive]]</f>
        <v>#N/A</v>
      </c>
      <c r="AM252" s="13"/>
    </row>
    <row r="253" spans="1:39" ht="15" hidden="1" x14ac:dyDescent="0.3">
      <c r="A253" s="41" t="str">
        <f>Tabella4[[#This Row],[UNI CEI EN 301549]]&amp;Tabella4[[#This Row],[Servizio]]</f>
        <v>11.2.5.8.1S003 Ritira (IndaBox Ritiro Pacchi)</v>
      </c>
      <c r="B253" s="42" t="str">
        <f>Tabella4[[#This Row],[IssueID]]&amp;Tabella4[[#This Row],[Servizio]]</f>
        <v>S003 Ritira (IndaBox Ritiro Pacchi)</v>
      </c>
      <c r="C253" s="41" t="s">
        <v>649</v>
      </c>
      <c r="D253" s="41" t="str">
        <f>"(#"&amp;Tabella4[[#This Row],['#ID]]&amp;")"</f>
        <v>(#AAD252)</v>
      </c>
      <c r="E253" s="13" t="s">
        <v>50</v>
      </c>
      <c r="F253" s="13" t="s">
        <v>10</v>
      </c>
      <c r="G253" s="43" t="s">
        <v>56</v>
      </c>
      <c r="H253" s="13" t="s">
        <v>3283</v>
      </c>
      <c r="I253" s="13" t="s">
        <v>63</v>
      </c>
      <c r="J253" s="13" t="s">
        <v>1736</v>
      </c>
      <c r="K253" t="s">
        <v>52</v>
      </c>
      <c r="L253" s="13"/>
      <c r="M253" t="s">
        <v>1273</v>
      </c>
      <c r="N253" s="13" t="s">
        <v>1698</v>
      </c>
      <c r="O253" t="s">
        <v>1595</v>
      </c>
      <c r="P253" s="13" t="s">
        <v>1638</v>
      </c>
      <c r="Q253" s="13" t="s">
        <v>1670</v>
      </c>
      <c r="R253" s="13"/>
      <c r="S253" s="13" t="s">
        <v>1739</v>
      </c>
      <c r="T253" s="13" t="s">
        <v>1741</v>
      </c>
      <c r="U253" s="13">
        <f>COUNTIFS(Tabella4[Rejected Element],Tabella4[[#This Row],[Rejected Element]])</f>
        <v>1</v>
      </c>
      <c r="V253" s="13" t="s">
        <v>1721</v>
      </c>
      <c r="W253" s="13"/>
      <c r="X253" s="13" t="str">
        <f>Tabella4[[#This Row],[User Impact]]</f>
        <v>2 - Serious</v>
      </c>
      <c r="Y253"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2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(#AAD252)
S003 Ritira (IndaBox Ritiro Pacchi)
Requisito: WCAG 2.5.8
Disabilità afflitte: Blind;Low Vision;Mobility
Impatto Utente: 2 - Serious
Descrizione: Touch target - 
Esempio di violazione individuata sull'oggetto: 
 - https://drive.google.com/file/d/1fPBWUf8V_0s22a-SeFTQ7HzqaqnqkPPP/view?usp=drive_link con selettore: 
[19,1880][1061,2001]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253" s="13"/>
      <c r="AB253" s="13"/>
      <c r="AC253" s="13"/>
      <c r="AD253" s="13"/>
      <c r="AE253" s="13" t="e">
        <f>_xlfn.XLOOKUP(Tabella4[[#This Row],[ID Silk]],outTable[ID Silk],outTable[Numero ticket  ],,0,1)</f>
        <v>#N/A</v>
      </c>
      <c r="AF253" s="13"/>
      <c r="AG253" s="13"/>
      <c r="AH253" s="13" t="e">
        <f>Tabella4[[#This Row],[Caricato su Silk]]&amp;Tabella4[[#This Row],[HC_01]]</f>
        <v>#N/A</v>
      </c>
      <c r="AI253" s="13" t="e">
        <f>Tabella4[[#This Row],[HC_ID]]&amp;": "&amp;Tabella4[[#This Row],[Descrizione]]</f>
        <v>#N/A</v>
      </c>
      <c r="AJ253" s="13" t="e">
        <f>Tabella4[[#This Row],[HC_ID]]&amp;": - "&amp;Tabella4[[#This Row],[Detail]]&amp;" con selettore: "&amp;Tabella4[[#This Row],[Rejected Element]]</f>
        <v>#N/A</v>
      </c>
      <c r="AK253" s="13" t="e">
        <f>Tabella4[[#This Row],[HC_ID]]&amp;": "&amp;Tabella4[[#This Row],[Share URL]]</f>
        <v>#N/A</v>
      </c>
      <c r="AL253" s="13" t="e">
        <f>Tabella4[[#This Row],[HC_ID]]&amp;": "&amp;Tabella4[[#This Row],[Soluzione note aggiuntive]]</f>
        <v>#N/A</v>
      </c>
      <c r="AM253" s="13"/>
    </row>
    <row r="254" spans="1:39" ht="15" hidden="1" x14ac:dyDescent="0.3">
      <c r="A254" s="41" t="str">
        <f>Tabella4[[#This Row],[UNI CEI EN 301549]]&amp;Tabella4[[#This Row],[Servizio]]</f>
        <v>11.1.4.3.1S004 Spedisci (IndaBox Spedizione Pacchi)</v>
      </c>
      <c r="B254" s="42" t="str">
        <f>Tabella4[[#This Row],[IssueID]]&amp;Tabella4[[#This Row],[Servizio]]</f>
        <v>S004 Spedisci (IndaBox Spedizione Pacchi)</v>
      </c>
      <c r="C254" s="41" t="s">
        <v>650</v>
      </c>
      <c r="D254" s="41" t="str">
        <f>"(#"&amp;Tabella4[[#This Row],['#ID]]&amp;")"</f>
        <v>(#AAD253)</v>
      </c>
      <c r="E254" s="13" t="s">
        <v>50</v>
      </c>
      <c r="F254" s="13" t="s">
        <v>10</v>
      </c>
      <c r="G254" s="43" t="s">
        <v>195</v>
      </c>
      <c r="H254" s="13" t="s">
        <v>3282</v>
      </c>
      <c r="I254" s="13" t="s">
        <v>63</v>
      </c>
      <c r="J254" s="13" t="s">
        <v>1735</v>
      </c>
      <c r="K254" t="s">
        <v>53</v>
      </c>
      <c r="L254" s="13"/>
      <c r="M254" t="s">
        <v>1274</v>
      </c>
      <c r="N254" s="13" t="s">
        <v>1700</v>
      </c>
      <c r="O254" t="s">
        <v>1596</v>
      </c>
      <c r="P254" s="13" t="s">
        <v>1639</v>
      </c>
      <c r="Q254" s="13" t="s">
        <v>1670</v>
      </c>
      <c r="R254" s="13"/>
      <c r="S254" s="13" t="s">
        <v>1738</v>
      </c>
      <c r="T254" s="13" t="s">
        <v>1740</v>
      </c>
      <c r="U254" s="13">
        <f>COUNTIFS(Tabella4[Rejected Element],Tabella4[[#This Row],[Rejected Element]])</f>
        <v>2</v>
      </c>
      <c r="V254" s="13" t="s">
        <v>1722</v>
      </c>
      <c r="W254" s="13"/>
      <c r="X254" s="13" t="str">
        <f>Tabella4[[#This Row],[User Impact]]</f>
        <v>2 - Serious</v>
      </c>
      <c r="Y254" s="13" t="str">
        <f>_xlfn.CONCAT("APP INDABOX ANDROID - ",Tabella4[[#This Row],[UNI CEI EN 301549]]," ",_xlfn.XLOOKUP(Tabella4[[#This Row],[Criterio]],Tabella5[ID],Tabella5[Criterio di successo],"")," - ",Tabella4[[#This Row],[Servizio]])</f>
        <v>APP INDABOX ANDROID - 11.1.4.3.1 Contrasto (minimo) - S004 Spedisci (IndaBox Spedizione Pacchi)</v>
      </c>
      <c r="Z2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(#AAD253)
S004 Spedisci (IndaBox Spedizione Pacchi)
Requisito: WCAG 1.4.3
Disabilità afflitte: Colorblindness;Low Vision
Impatto Utente: 2 - Serious
Descrizione: Contrasto del testo - 
Esempio di violazione individuata sull'oggetto: 
 - https://drive.google.com/file/d/17AgvuGtIZFZ6MFyIEpxdlxWhT1iVb_Jn/view?usp=drive_link con selettore: 
[143,370][426,417]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54" s="13"/>
      <c r="AB254" s="13"/>
      <c r="AC254" s="13"/>
      <c r="AD254" s="13"/>
      <c r="AE254" s="13" t="e">
        <f>_xlfn.XLOOKUP(Tabella4[[#This Row],[ID Silk]],outTable[ID Silk],outTable[Numero ticket  ],,0,1)</f>
        <v>#N/A</v>
      </c>
      <c r="AF254" s="13"/>
      <c r="AG254" s="13"/>
      <c r="AH254" s="13" t="e">
        <f>Tabella4[[#This Row],[Caricato su Silk]]&amp;Tabella4[[#This Row],[HC_01]]</f>
        <v>#N/A</v>
      </c>
      <c r="AI254" s="13" t="e">
        <f>Tabella4[[#This Row],[HC_ID]]&amp;": "&amp;Tabella4[[#This Row],[Descrizione]]</f>
        <v>#N/A</v>
      </c>
      <c r="AJ254" s="13" t="e">
        <f>Tabella4[[#This Row],[HC_ID]]&amp;": - "&amp;Tabella4[[#This Row],[Detail]]&amp;" con selettore: "&amp;Tabella4[[#This Row],[Rejected Element]]</f>
        <v>#N/A</v>
      </c>
      <c r="AK254" s="13" t="e">
        <f>Tabella4[[#This Row],[HC_ID]]&amp;": "&amp;Tabella4[[#This Row],[Share URL]]</f>
        <v>#N/A</v>
      </c>
      <c r="AL254" s="13" t="e">
        <f>Tabella4[[#This Row],[HC_ID]]&amp;": "&amp;Tabella4[[#This Row],[Soluzione note aggiuntive]]</f>
        <v>#N/A</v>
      </c>
      <c r="AM254" s="13"/>
    </row>
    <row r="255" spans="1:39" ht="15" hidden="1" x14ac:dyDescent="0.3">
      <c r="A255" s="41" t="str">
        <f>Tabella4[[#This Row],[UNI CEI EN 301549]]&amp;Tabella4[[#This Row],[Servizio]]</f>
        <v>11.1.4.3.1S004 Spedisci (IndaBox Spedizione Pacchi)</v>
      </c>
      <c r="B255" s="42" t="str">
        <f>Tabella4[[#This Row],[IssueID]]&amp;Tabella4[[#This Row],[Servizio]]</f>
        <v>S004 Spedisci (IndaBox Spedizione Pacchi)</v>
      </c>
      <c r="C255" s="41" t="s">
        <v>651</v>
      </c>
      <c r="D255" s="41" t="str">
        <f>"(#"&amp;Tabella4[[#This Row],['#ID]]&amp;")"</f>
        <v>(#AAD254)</v>
      </c>
      <c r="E255" s="13" t="s">
        <v>50</v>
      </c>
      <c r="F255" s="13" t="s">
        <v>10</v>
      </c>
      <c r="G255" s="43" t="s">
        <v>195</v>
      </c>
      <c r="H255" s="13" t="s">
        <v>3282</v>
      </c>
      <c r="I255" s="13" t="s">
        <v>63</v>
      </c>
      <c r="J255" s="13" t="s">
        <v>1735</v>
      </c>
      <c r="K255" t="s">
        <v>53</v>
      </c>
      <c r="L255" s="13"/>
      <c r="M255" t="s">
        <v>1275</v>
      </c>
      <c r="N255" s="13" t="s">
        <v>1700</v>
      </c>
      <c r="O255" t="s">
        <v>1596</v>
      </c>
      <c r="P255" s="13" t="s">
        <v>1639</v>
      </c>
      <c r="Q255" s="13" t="s">
        <v>1670</v>
      </c>
      <c r="R255" s="13"/>
      <c r="S255" s="13" t="s">
        <v>1738</v>
      </c>
      <c r="T255" s="13" t="s">
        <v>1740</v>
      </c>
      <c r="U255" s="13">
        <f>COUNTIFS(Tabella4[Rejected Element],Tabella4[[#This Row],[Rejected Element]])</f>
        <v>2</v>
      </c>
      <c r="V255" s="13" t="s">
        <v>1722</v>
      </c>
      <c r="W255" s="13"/>
      <c r="X255" s="13" t="str">
        <f>Tabella4[[#This Row],[User Impact]]</f>
        <v>2 - Serious</v>
      </c>
      <c r="Y255" s="13" t="str">
        <f>_xlfn.CONCAT("APP INDABOX ANDROID - ",Tabella4[[#This Row],[UNI CEI EN 301549]]," ",_xlfn.XLOOKUP(Tabella4[[#This Row],[Criterio]],Tabella5[ID],Tabella5[Criterio di successo],"")," - ",Tabella4[[#This Row],[Servizio]])</f>
        <v>APP INDABOX ANDROID - 11.1.4.3.1 Contrasto (minimo) - S004 Spedisci (IndaBox Spedizione Pacchi)</v>
      </c>
      <c r="Z2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(#AAD254)
S004 Spedisci (IndaBox Spedizione Pacchi)
Requisito: WCAG 1.4.3
Disabilità afflitte: Colorblindness;Low Vision
Impatto Utente: 2 - Serious
Descrizione: Contrasto del testo - 
Esempio di violazione individuata sull'oggetto: 
 - https://drive.google.com/file/d/17AgvuGtIZFZ6MFyIEpxdlxWhT1iVb_Jn/view?usp=drive_link con selettore: 
[613,370][937,417]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55" s="13"/>
      <c r="AB255" s="13"/>
      <c r="AC255" s="13"/>
      <c r="AD255" s="13"/>
      <c r="AE255" s="13" t="e">
        <f>_xlfn.XLOOKUP(Tabella4[[#This Row],[ID Silk]],outTable[ID Silk],outTable[Numero ticket  ],,0,1)</f>
        <v>#N/A</v>
      </c>
      <c r="AF255" s="13"/>
      <c r="AG255" s="13"/>
      <c r="AH255" s="13" t="e">
        <f>Tabella4[[#This Row],[Caricato su Silk]]&amp;Tabella4[[#This Row],[HC_01]]</f>
        <v>#N/A</v>
      </c>
      <c r="AI255" s="13" t="e">
        <f>Tabella4[[#This Row],[HC_ID]]&amp;": "&amp;Tabella4[[#This Row],[Descrizione]]</f>
        <v>#N/A</v>
      </c>
      <c r="AJ255" s="13" t="e">
        <f>Tabella4[[#This Row],[HC_ID]]&amp;": - "&amp;Tabella4[[#This Row],[Detail]]&amp;" con selettore: "&amp;Tabella4[[#This Row],[Rejected Element]]</f>
        <v>#N/A</v>
      </c>
      <c r="AK255" s="13" t="e">
        <f>Tabella4[[#This Row],[HC_ID]]&amp;": "&amp;Tabella4[[#This Row],[Share URL]]</f>
        <v>#N/A</v>
      </c>
      <c r="AL255" s="13" t="e">
        <f>Tabella4[[#This Row],[HC_ID]]&amp;": "&amp;Tabella4[[#This Row],[Soluzione note aggiuntive]]</f>
        <v>#N/A</v>
      </c>
      <c r="AM255" s="13"/>
    </row>
    <row r="256" spans="1:39" ht="15" hidden="1" x14ac:dyDescent="0.3">
      <c r="A256" s="41" t="str">
        <f>Tabella4[[#This Row],[UNI CEI EN 301549]]&amp;Tabella4[[#This Row],[Servizio]]</f>
        <v>11.1.4.3.1S004 Spedisci (IndaBox Spedizione Pacchi)</v>
      </c>
      <c r="B256" s="42" t="str">
        <f>Tabella4[[#This Row],[IssueID]]&amp;Tabella4[[#This Row],[Servizio]]</f>
        <v>S004 Spedisci (IndaBox Spedizione Pacchi)</v>
      </c>
      <c r="C256" s="41" t="s">
        <v>652</v>
      </c>
      <c r="D256" s="41" t="str">
        <f>"(#"&amp;Tabella4[[#This Row],['#ID]]&amp;")"</f>
        <v>(#AAD255)</v>
      </c>
      <c r="E256" s="13" t="s">
        <v>50</v>
      </c>
      <c r="F256" s="13" t="s">
        <v>10</v>
      </c>
      <c r="G256" s="43" t="s">
        <v>195</v>
      </c>
      <c r="H256" s="13" t="s">
        <v>3282</v>
      </c>
      <c r="I256" s="13" t="s">
        <v>63</v>
      </c>
      <c r="J256" s="13" t="s">
        <v>1735</v>
      </c>
      <c r="K256" t="s">
        <v>53</v>
      </c>
      <c r="L256" s="13"/>
      <c r="M256" t="s">
        <v>1276</v>
      </c>
      <c r="N256" s="13" t="s">
        <v>1700</v>
      </c>
      <c r="O256" t="s">
        <v>1596</v>
      </c>
      <c r="P256" s="13" t="s">
        <v>1639</v>
      </c>
      <c r="Q256" s="13" t="s">
        <v>1670</v>
      </c>
      <c r="R256" s="13"/>
      <c r="S256" s="13" t="s">
        <v>1738</v>
      </c>
      <c r="T256" s="13" t="s">
        <v>1740</v>
      </c>
      <c r="U256" s="13">
        <f>COUNTIFS(Tabella4[Rejected Element],Tabella4[[#This Row],[Rejected Element]])</f>
        <v>1</v>
      </c>
      <c r="V256" s="13" t="s">
        <v>1722</v>
      </c>
      <c r="W256" s="13"/>
      <c r="X256" s="13" t="str">
        <f>Tabella4[[#This Row],[User Impact]]</f>
        <v>2 - Serious</v>
      </c>
      <c r="Y256" s="13" t="str">
        <f>_xlfn.CONCAT("APP INDABOX ANDROID - ",Tabella4[[#This Row],[UNI CEI EN 301549]]," ",_xlfn.XLOOKUP(Tabella4[[#This Row],[Criterio]],Tabella5[ID],Tabella5[Criterio di successo],"")," - ",Tabella4[[#This Row],[Servizio]])</f>
        <v>APP INDABOX ANDROID - 11.1.4.3.1 Contrasto (minimo) - S004 Spedisci (IndaBox Spedizione Pacchi)</v>
      </c>
      <c r="Z2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(#AAD255)
S004 Spedisci (IndaBox Spedizione Pacchi)
Requisito: WCAG 1.4.3
Disabilità afflitte: Colorblindness;Low Vision
Impatto Utente: 2 - Serious
Descrizione: Contrasto del testo - 
Esempio di violazione individuata sull'oggetto: 
 - https://drive.google.com/file/d/17AgvuGtIZFZ6MFyIEpxdlxWhT1iVb_Jn/view?usp=drive_link con selettore: 
[33,918][1045,986]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56" s="13"/>
      <c r="AB256" s="13"/>
      <c r="AC256" s="13"/>
      <c r="AD256" s="13"/>
      <c r="AE256" s="13" t="e">
        <f>_xlfn.XLOOKUP(Tabella4[[#This Row],[ID Silk]],outTable[ID Silk],outTable[Numero ticket  ],,0,1)</f>
        <v>#N/A</v>
      </c>
      <c r="AF256" s="13"/>
      <c r="AG256" s="13"/>
      <c r="AH256" s="13" t="e">
        <f>Tabella4[[#This Row],[Caricato su Silk]]&amp;Tabella4[[#This Row],[HC_01]]</f>
        <v>#N/A</v>
      </c>
      <c r="AI256" s="13" t="e">
        <f>Tabella4[[#This Row],[HC_ID]]&amp;": "&amp;Tabella4[[#This Row],[Descrizione]]</f>
        <v>#N/A</v>
      </c>
      <c r="AJ256" s="13" t="e">
        <f>Tabella4[[#This Row],[HC_ID]]&amp;": - "&amp;Tabella4[[#This Row],[Detail]]&amp;" con selettore: "&amp;Tabella4[[#This Row],[Rejected Element]]</f>
        <v>#N/A</v>
      </c>
      <c r="AK256" s="13" t="e">
        <f>Tabella4[[#This Row],[HC_ID]]&amp;": "&amp;Tabella4[[#This Row],[Share URL]]</f>
        <v>#N/A</v>
      </c>
      <c r="AL256" s="13" t="e">
        <f>Tabella4[[#This Row],[HC_ID]]&amp;": "&amp;Tabella4[[#This Row],[Soluzione note aggiuntive]]</f>
        <v>#N/A</v>
      </c>
      <c r="AM256" s="13"/>
    </row>
    <row r="257" spans="1:39" ht="15" hidden="1" x14ac:dyDescent="0.3">
      <c r="A257" s="41" t="str">
        <f>Tabella4[[#This Row],[UNI CEI EN 301549]]&amp;Tabella4[[#This Row],[Servizio]]</f>
        <v>11.1.4.3.1S004 Spedisci (IndaBox Spedizione Pacchi)</v>
      </c>
      <c r="B257" s="42" t="str">
        <f>Tabella4[[#This Row],[IssueID]]&amp;Tabella4[[#This Row],[Servizio]]</f>
        <v>S004 Spedisci (IndaBox Spedizione Pacchi)</v>
      </c>
      <c r="C257" s="41" t="s">
        <v>653</v>
      </c>
      <c r="D257" s="41" t="str">
        <f>"(#"&amp;Tabella4[[#This Row],['#ID]]&amp;")"</f>
        <v>(#AAD256)</v>
      </c>
      <c r="E257" s="13" t="s">
        <v>50</v>
      </c>
      <c r="F257" s="13" t="s">
        <v>10</v>
      </c>
      <c r="G257" s="43" t="s">
        <v>195</v>
      </c>
      <c r="H257" s="13" t="s">
        <v>3282</v>
      </c>
      <c r="I257" s="13" t="s">
        <v>63</v>
      </c>
      <c r="J257" s="13" t="s">
        <v>1735</v>
      </c>
      <c r="K257" t="s">
        <v>53</v>
      </c>
      <c r="L257" s="13"/>
      <c r="M257" t="s">
        <v>1277</v>
      </c>
      <c r="N257" s="13" t="s">
        <v>1700</v>
      </c>
      <c r="O257" t="s">
        <v>1596</v>
      </c>
      <c r="P257" s="13" t="s">
        <v>1639</v>
      </c>
      <c r="Q257" s="13" t="s">
        <v>1670</v>
      </c>
      <c r="R257" s="13"/>
      <c r="S257" s="13" t="s">
        <v>1738</v>
      </c>
      <c r="T257" s="13" t="s">
        <v>1740</v>
      </c>
      <c r="U257" s="13">
        <f>COUNTIFS(Tabella4[Rejected Element],Tabella4[[#This Row],[Rejected Element]])</f>
        <v>1</v>
      </c>
      <c r="V257" s="13" t="s">
        <v>1722</v>
      </c>
      <c r="W257" s="13"/>
      <c r="X257" s="13" t="str">
        <f>Tabella4[[#This Row],[User Impact]]</f>
        <v>2 - Serious</v>
      </c>
      <c r="Y257" s="13" t="str">
        <f>_xlfn.CONCAT("APP INDABOX ANDROID - ",Tabella4[[#This Row],[UNI CEI EN 301549]]," ",_xlfn.XLOOKUP(Tabella4[[#This Row],[Criterio]],Tabella5[ID],Tabella5[Criterio di successo],"")," - ",Tabella4[[#This Row],[Servizio]])</f>
        <v>APP INDABOX ANDROID - 11.1.4.3.1 Contrasto (minimo) - S004 Spedisci (IndaBox Spedizione Pacchi)</v>
      </c>
      <c r="Z2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(#AAD256)
S004 Spedisci (IndaBox Spedizione Pacchi)
Requisito: WCAG 1.4.3
Disabilità afflitte: Colorblindness;Low Vision
Impatto Utente: 2 - Serious
Descrizione: Contrasto del testo - 
Esempio di violazione individuata sull'oggetto: 
 - https://drive.google.com/file/d/17AgvuGtIZFZ6MFyIEpxdlxWhT1iVb_Jn/view?usp=drive_link con selettore: 
[222,1050][343,1171]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57" s="13"/>
      <c r="AB257" s="13"/>
      <c r="AC257" s="13"/>
      <c r="AD257" s="13"/>
      <c r="AE257" s="13" t="e">
        <f>_xlfn.XLOOKUP(Tabella4[[#This Row],[ID Silk]],outTable[ID Silk],outTable[Numero ticket  ],,0,1)</f>
        <v>#N/A</v>
      </c>
      <c r="AF257" s="13"/>
      <c r="AG257" s="13"/>
      <c r="AH257" s="13" t="e">
        <f>Tabella4[[#This Row],[Caricato su Silk]]&amp;Tabella4[[#This Row],[HC_01]]</f>
        <v>#N/A</v>
      </c>
      <c r="AI257" s="13" t="e">
        <f>Tabella4[[#This Row],[HC_ID]]&amp;": "&amp;Tabella4[[#This Row],[Descrizione]]</f>
        <v>#N/A</v>
      </c>
      <c r="AJ257" s="13" t="e">
        <f>Tabella4[[#This Row],[HC_ID]]&amp;": - "&amp;Tabella4[[#This Row],[Detail]]&amp;" con selettore: "&amp;Tabella4[[#This Row],[Rejected Element]]</f>
        <v>#N/A</v>
      </c>
      <c r="AK257" s="13" t="e">
        <f>Tabella4[[#This Row],[HC_ID]]&amp;": "&amp;Tabella4[[#This Row],[Share URL]]</f>
        <v>#N/A</v>
      </c>
      <c r="AL257" s="13" t="e">
        <f>Tabella4[[#This Row],[HC_ID]]&amp;": "&amp;Tabella4[[#This Row],[Soluzione note aggiuntive]]</f>
        <v>#N/A</v>
      </c>
      <c r="AM257" s="13"/>
    </row>
    <row r="258" spans="1:39" ht="15" hidden="1" x14ac:dyDescent="0.3">
      <c r="A258" s="41" t="str">
        <f>Tabella4[[#This Row],[UNI CEI EN 301549]]&amp;Tabella4[[#This Row],[Servizio]]</f>
        <v>11.1.4.3.1S004 Spedisci (IndaBox Spedizione Pacchi)</v>
      </c>
      <c r="B258" s="42" t="str">
        <f>Tabella4[[#This Row],[IssueID]]&amp;Tabella4[[#This Row],[Servizio]]</f>
        <v>S004 Spedisci (IndaBox Spedizione Pacchi)</v>
      </c>
      <c r="C258" s="41" t="s">
        <v>654</v>
      </c>
      <c r="D258" s="41" t="str">
        <f>"(#"&amp;Tabella4[[#This Row],['#ID]]&amp;")"</f>
        <v>(#AAD257)</v>
      </c>
      <c r="E258" s="13" t="s">
        <v>50</v>
      </c>
      <c r="F258" s="13" t="s">
        <v>10</v>
      </c>
      <c r="G258" s="43" t="s">
        <v>195</v>
      </c>
      <c r="H258" s="13" t="s">
        <v>3282</v>
      </c>
      <c r="I258" s="13" t="s">
        <v>63</v>
      </c>
      <c r="J258" s="13" t="s">
        <v>1735</v>
      </c>
      <c r="K258" t="s">
        <v>53</v>
      </c>
      <c r="L258" s="13"/>
      <c r="M258" t="s">
        <v>1278</v>
      </c>
      <c r="N258" s="13" t="s">
        <v>1700</v>
      </c>
      <c r="O258" t="s">
        <v>1596</v>
      </c>
      <c r="P258" s="13" t="s">
        <v>1639</v>
      </c>
      <c r="Q258" s="13" t="s">
        <v>1670</v>
      </c>
      <c r="R258" s="13"/>
      <c r="S258" s="13" t="s">
        <v>1738</v>
      </c>
      <c r="T258" s="13" t="s">
        <v>1740</v>
      </c>
      <c r="U258" s="13">
        <f>COUNTIFS(Tabella4[Rejected Element],Tabella4[[#This Row],[Rejected Element]])</f>
        <v>1</v>
      </c>
      <c r="V258" s="13" t="s">
        <v>1722</v>
      </c>
      <c r="W258" s="13"/>
      <c r="X258" s="13" t="str">
        <f>Tabella4[[#This Row],[User Impact]]</f>
        <v>2 - Serious</v>
      </c>
      <c r="Y258" s="13" t="str">
        <f>_xlfn.CONCAT("APP INDABOX ANDROID - ",Tabella4[[#This Row],[UNI CEI EN 301549]]," ",_xlfn.XLOOKUP(Tabella4[[#This Row],[Criterio]],Tabella5[ID],Tabella5[Criterio di successo],"")," - ",Tabella4[[#This Row],[Servizio]])</f>
        <v>APP INDABOX ANDROID - 11.1.4.3.1 Contrasto (minimo) - S004 Spedisci (IndaBox Spedizione Pacchi)</v>
      </c>
      <c r="Z2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(#AAD257)
S004 Spedisci (IndaBox Spedizione Pacchi)
Requisito: WCAG 1.4.3
Disabilità afflitte: Colorblindness;Low Vision
Impatto Utente: 2 - Serious
Descrizione: Contrasto del testo - 
Esempio di violazione individuata sull'oggetto: 
 - https://drive.google.com/file/d/17AgvuGtIZFZ6MFyIEpxdlxWhT1iVb_Jn/view?usp=drive_link con selettore: 
[41,1699][198,1740]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58" s="13"/>
      <c r="AB258" s="13"/>
      <c r="AC258" s="13"/>
      <c r="AD258" s="13"/>
      <c r="AE258" s="13" t="e">
        <f>_xlfn.XLOOKUP(Tabella4[[#This Row],[ID Silk]],outTable[ID Silk],outTable[Numero ticket  ],,0,1)</f>
        <v>#N/A</v>
      </c>
      <c r="AF258" s="13"/>
      <c r="AG258" s="13"/>
      <c r="AH258" s="13" t="e">
        <f>Tabella4[[#This Row],[Caricato su Silk]]&amp;Tabella4[[#This Row],[HC_01]]</f>
        <v>#N/A</v>
      </c>
      <c r="AI258" s="13" t="e">
        <f>Tabella4[[#This Row],[HC_ID]]&amp;": "&amp;Tabella4[[#This Row],[Descrizione]]</f>
        <v>#N/A</v>
      </c>
      <c r="AJ258" s="13" t="e">
        <f>Tabella4[[#This Row],[HC_ID]]&amp;": - "&amp;Tabella4[[#This Row],[Detail]]&amp;" con selettore: "&amp;Tabella4[[#This Row],[Rejected Element]]</f>
        <v>#N/A</v>
      </c>
      <c r="AK258" s="13" t="e">
        <f>Tabella4[[#This Row],[HC_ID]]&amp;": "&amp;Tabella4[[#This Row],[Share URL]]</f>
        <v>#N/A</v>
      </c>
      <c r="AL258" s="13" t="e">
        <f>Tabella4[[#This Row],[HC_ID]]&amp;": "&amp;Tabella4[[#This Row],[Soluzione note aggiuntive]]</f>
        <v>#N/A</v>
      </c>
      <c r="AM258" s="13"/>
    </row>
    <row r="259" spans="1:39" ht="15" hidden="1" x14ac:dyDescent="0.3">
      <c r="A259" s="41" t="str">
        <f>Tabella4[[#This Row],[UNI CEI EN 301549]]&amp;Tabella4[[#This Row],[Servizio]]</f>
        <v>11.1.4.3.1S004 Spedisci (IndaBox Spedizione Pacchi)</v>
      </c>
      <c r="B259" s="42" t="str">
        <f>Tabella4[[#This Row],[IssueID]]&amp;Tabella4[[#This Row],[Servizio]]</f>
        <v>S004 Spedisci (IndaBox Spedizione Pacchi)</v>
      </c>
      <c r="C259" s="41" t="s">
        <v>655</v>
      </c>
      <c r="D259" s="41" t="str">
        <f>"(#"&amp;Tabella4[[#This Row],['#ID]]&amp;")"</f>
        <v>(#AAD258)</v>
      </c>
      <c r="E259" s="13" t="s">
        <v>50</v>
      </c>
      <c r="F259" s="13" t="s">
        <v>10</v>
      </c>
      <c r="G259" s="43" t="s">
        <v>195</v>
      </c>
      <c r="H259" s="13" t="s">
        <v>3282</v>
      </c>
      <c r="I259" s="13" t="s">
        <v>63</v>
      </c>
      <c r="J259" s="13" t="s">
        <v>1735</v>
      </c>
      <c r="K259" t="s">
        <v>53</v>
      </c>
      <c r="L259" s="13"/>
      <c r="M259" t="s">
        <v>1279</v>
      </c>
      <c r="N259" s="13" t="s">
        <v>1700</v>
      </c>
      <c r="O259" t="s">
        <v>1596</v>
      </c>
      <c r="P259" s="13" t="s">
        <v>1639</v>
      </c>
      <c r="Q259" s="13" t="s">
        <v>1670</v>
      </c>
      <c r="R259" s="13"/>
      <c r="S259" s="13" t="s">
        <v>1738</v>
      </c>
      <c r="T259" s="13" t="s">
        <v>1740</v>
      </c>
      <c r="U259" s="13">
        <f>COUNTIFS(Tabella4[Rejected Element],Tabella4[[#This Row],[Rejected Element]])</f>
        <v>1</v>
      </c>
      <c r="V259" s="13" t="s">
        <v>1722</v>
      </c>
      <c r="W259" s="13"/>
      <c r="X259" s="13" t="str">
        <f>Tabella4[[#This Row],[User Impact]]</f>
        <v>2 - Serious</v>
      </c>
      <c r="Y259" s="13" t="str">
        <f>_xlfn.CONCAT("APP INDABOX ANDROID - ",Tabella4[[#This Row],[UNI CEI EN 301549]]," ",_xlfn.XLOOKUP(Tabella4[[#This Row],[Criterio]],Tabella5[ID],Tabella5[Criterio di successo],"")," - ",Tabella4[[#This Row],[Servizio]])</f>
        <v>APP INDABOX ANDROID - 11.1.4.3.1 Contrasto (minimo) - S004 Spedisci (IndaBox Spedizione Pacchi)</v>
      </c>
      <c r="Z2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(#AAD258)
S004 Spedisci (IndaBox Spedizione Pacchi)
Requisito: WCAG 1.4.3
Disabilità afflitte: Colorblindness;Low Vision
Impatto Utente: 2 - Serious
Descrizione: Contrasto del testo - 
Esempio di violazione individuata sull'oggetto: 
 - https://drive.google.com/file/d/17AgvuGtIZFZ6MFyIEpxdlxWhT1iVb_Jn/view?usp=drive_link con selettore: 
[528,1699][682,1740]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59" s="13"/>
      <c r="AB259" s="13"/>
      <c r="AC259" s="13"/>
      <c r="AD259" s="13"/>
      <c r="AE259" s="13" t="e">
        <f>_xlfn.XLOOKUP(Tabella4[[#This Row],[ID Silk]],outTable[ID Silk],outTable[Numero ticket  ],,0,1)</f>
        <v>#N/A</v>
      </c>
      <c r="AF259" s="13"/>
      <c r="AG259" s="13"/>
      <c r="AH259" s="13" t="e">
        <f>Tabella4[[#This Row],[Caricato su Silk]]&amp;Tabella4[[#This Row],[HC_01]]</f>
        <v>#N/A</v>
      </c>
      <c r="AI259" s="13" t="e">
        <f>Tabella4[[#This Row],[HC_ID]]&amp;": "&amp;Tabella4[[#This Row],[Descrizione]]</f>
        <v>#N/A</v>
      </c>
      <c r="AJ259" s="13" t="e">
        <f>Tabella4[[#This Row],[HC_ID]]&amp;": - "&amp;Tabella4[[#This Row],[Detail]]&amp;" con selettore: "&amp;Tabella4[[#This Row],[Rejected Element]]</f>
        <v>#N/A</v>
      </c>
      <c r="AK259" s="13" t="e">
        <f>Tabella4[[#This Row],[HC_ID]]&amp;": "&amp;Tabella4[[#This Row],[Share URL]]</f>
        <v>#N/A</v>
      </c>
      <c r="AL259" s="13" t="e">
        <f>Tabella4[[#This Row],[HC_ID]]&amp;": "&amp;Tabella4[[#This Row],[Soluzione note aggiuntive]]</f>
        <v>#N/A</v>
      </c>
      <c r="AM259" s="13"/>
    </row>
    <row r="260" spans="1:39" ht="15" hidden="1" x14ac:dyDescent="0.3">
      <c r="A260" s="41" t="str">
        <f>Tabella4[[#This Row],[UNI CEI EN 301549]]&amp;Tabella4[[#This Row],[Servizio]]</f>
        <v>11.2.5.8.1S004 Spedisci (IndaBox Spedizione Pacchi)</v>
      </c>
      <c r="B260" s="42" t="str">
        <f>Tabella4[[#This Row],[IssueID]]&amp;Tabella4[[#This Row],[Servizio]]</f>
        <v>S004 Spedisci (IndaBox Spedizione Pacchi)</v>
      </c>
      <c r="C260" s="41" t="s">
        <v>656</v>
      </c>
      <c r="D260" s="41" t="str">
        <f>"(#"&amp;Tabella4[[#This Row],['#ID]]&amp;")"</f>
        <v>(#AAD259)</v>
      </c>
      <c r="E260" s="13" t="s">
        <v>50</v>
      </c>
      <c r="F260" s="13" t="s">
        <v>10</v>
      </c>
      <c r="G260" s="43" t="s">
        <v>56</v>
      </c>
      <c r="H260" s="13" t="s">
        <v>3283</v>
      </c>
      <c r="I260" s="13" t="s">
        <v>63</v>
      </c>
      <c r="J260" s="13" t="s">
        <v>1736</v>
      </c>
      <c r="K260" t="s">
        <v>52</v>
      </c>
      <c r="L260" s="13"/>
      <c r="M260" t="s">
        <v>1280</v>
      </c>
      <c r="N260" s="13" t="s">
        <v>1700</v>
      </c>
      <c r="O260" t="s">
        <v>1596</v>
      </c>
      <c r="P260" s="13" t="s">
        <v>1639</v>
      </c>
      <c r="Q260" s="13" t="s">
        <v>1670</v>
      </c>
      <c r="R260" s="13"/>
      <c r="S260" s="13" t="s">
        <v>1739</v>
      </c>
      <c r="T260" s="13" t="s">
        <v>1741</v>
      </c>
      <c r="U260" s="13">
        <f>COUNTIFS(Tabella4[Rejected Element],Tabella4[[#This Row],[Rejected Element]])</f>
        <v>2</v>
      </c>
      <c r="V260" s="13" t="s">
        <v>1722</v>
      </c>
      <c r="W260" s="13"/>
      <c r="X260" s="13" t="str">
        <f>Tabella4[[#This Row],[User Impact]]</f>
        <v>2 - Serious</v>
      </c>
      <c r="Y260"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(#AAD259)
S004 Spedisci (IndaBox Spedizione Pacchi)
Requisito: WCAG 2.5.8
Disabilità afflitte: Blind;Low Vision;Mobility
Impatto Utente: 2 - Serious
Descrizione: Touch target - 
Esempio di violazione individuata sull'oggetto: 
 - https://drive.google.com/file/d/17AgvuGtIZFZ6MFyIEpxdlxWhT1iVb_Jn/view?usp=drive_link con selettore: 
[19,258][66,318]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60" s="13"/>
      <c r="AB260" s="13"/>
      <c r="AC260" s="13"/>
      <c r="AD260" s="13"/>
      <c r="AE260" s="13" t="e">
        <f>_xlfn.XLOOKUP(Tabella4[[#This Row],[ID Silk]],outTable[ID Silk],outTable[Numero ticket  ],,0,1)</f>
        <v>#N/A</v>
      </c>
      <c r="AF260" s="13"/>
      <c r="AG260" s="13"/>
      <c r="AH260" s="13" t="e">
        <f>Tabella4[[#This Row],[Caricato su Silk]]&amp;Tabella4[[#This Row],[HC_01]]</f>
        <v>#N/A</v>
      </c>
      <c r="AI260" s="13" t="e">
        <f>Tabella4[[#This Row],[HC_ID]]&amp;": "&amp;Tabella4[[#This Row],[Descrizione]]</f>
        <v>#N/A</v>
      </c>
      <c r="AJ260" s="13" t="e">
        <f>Tabella4[[#This Row],[HC_ID]]&amp;": - "&amp;Tabella4[[#This Row],[Detail]]&amp;" con selettore: "&amp;Tabella4[[#This Row],[Rejected Element]]</f>
        <v>#N/A</v>
      </c>
      <c r="AK260" s="13" t="e">
        <f>Tabella4[[#This Row],[HC_ID]]&amp;": "&amp;Tabella4[[#This Row],[Share URL]]</f>
        <v>#N/A</v>
      </c>
      <c r="AL260" s="13" t="e">
        <f>Tabella4[[#This Row],[HC_ID]]&amp;": "&amp;Tabella4[[#This Row],[Soluzione note aggiuntive]]</f>
        <v>#N/A</v>
      </c>
      <c r="AM260" s="13"/>
    </row>
    <row r="261" spans="1:39" ht="15" hidden="1" x14ac:dyDescent="0.3">
      <c r="A261" s="41" t="str">
        <f>Tabella4[[#This Row],[UNI CEI EN 301549]]&amp;Tabella4[[#This Row],[Servizio]]</f>
        <v>11.2.5.8.1S004 Spedisci (IndaBox Spedizione Pacchi)</v>
      </c>
      <c r="B261" s="42" t="str">
        <f>Tabella4[[#This Row],[IssueID]]&amp;Tabella4[[#This Row],[Servizio]]</f>
        <v>S004 Spedisci (IndaBox Spedizione Pacchi)</v>
      </c>
      <c r="C261" s="41" t="s">
        <v>657</v>
      </c>
      <c r="D261" s="41" t="str">
        <f>"(#"&amp;Tabella4[[#This Row],['#ID]]&amp;")"</f>
        <v>(#AAD260)</v>
      </c>
      <c r="E261" s="13" t="s">
        <v>50</v>
      </c>
      <c r="F261" s="13" t="s">
        <v>10</v>
      </c>
      <c r="G261" s="43" t="s">
        <v>56</v>
      </c>
      <c r="H261" s="13" t="s">
        <v>3283</v>
      </c>
      <c r="I261" s="13" t="s">
        <v>63</v>
      </c>
      <c r="J261" s="13" t="s">
        <v>1736</v>
      </c>
      <c r="K261" t="s">
        <v>52</v>
      </c>
      <c r="L261" s="13"/>
      <c r="M261" t="s">
        <v>1281</v>
      </c>
      <c r="N261" s="13" t="s">
        <v>1700</v>
      </c>
      <c r="O261" t="s">
        <v>1596</v>
      </c>
      <c r="P261" s="13" t="s">
        <v>1639</v>
      </c>
      <c r="Q261" s="13" t="s">
        <v>1670</v>
      </c>
      <c r="R261" s="13"/>
      <c r="S261" s="13" t="s">
        <v>1739</v>
      </c>
      <c r="T261" s="13" t="s">
        <v>1741</v>
      </c>
      <c r="U261" s="13">
        <f>COUNTIFS(Tabella4[Rejected Element],Tabella4[[#This Row],[Rejected Element]])</f>
        <v>1</v>
      </c>
      <c r="V261" s="13" t="s">
        <v>1722</v>
      </c>
      <c r="W261" s="13"/>
      <c r="X261" s="13" t="str">
        <f>Tabella4[[#This Row],[User Impact]]</f>
        <v>2 - Serious</v>
      </c>
      <c r="Y261"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(#AAD260)
S004 Spedisci (IndaBox Spedizione Pacchi)
Requisito: WCAG 2.5.8
Disabilità afflitte: Blind;Low Vision;Mobility
Impatto Utente: 2 - Serious
Descrizione: Touch target - 
Esempio di violazione individuata sull'oggetto: 
 - https://drive.google.com/file/d/17AgvuGtIZFZ6MFyIEpxdlxWhT1iVb_Jn/view?usp=drive_link con selettore: 
[473,1028][514,1083]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61" s="13"/>
      <c r="AB261" s="13"/>
      <c r="AC261" s="13"/>
      <c r="AD261" s="13"/>
      <c r="AE261" s="13" t="e">
        <f>_xlfn.XLOOKUP(Tabella4[[#This Row],[ID Silk]],outTable[ID Silk],outTable[Numero ticket  ],,0,1)</f>
        <v>#N/A</v>
      </c>
      <c r="AF261" s="13"/>
      <c r="AG261" s="13"/>
      <c r="AH261" s="13" t="e">
        <f>Tabella4[[#This Row],[Caricato su Silk]]&amp;Tabella4[[#This Row],[HC_01]]</f>
        <v>#N/A</v>
      </c>
      <c r="AI261" s="13" t="e">
        <f>Tabella4[[#This Row],[HC_ID]]&amp;": "&amp;Tabella4[[#This Row],[Descrizione]]</f>
        <v>#N/A</v>
      </c>
      <c r="AJ261" s="13" t="e">
        <f>Tabella4[[#This Row],[HC_ID]]&amp;": - "&amp;Tabella4[[#This Row],[Detail]]&amp;" con selettore: "&amp;Tabella4[[#This Row],[Rejected Element]]</f>
        <v>#N/A</v>
      </c>
      <c r="AK261" s="13" t="e">
        <f>Tabella4[[#This Row],[HC_ID]]&amp;": "&amp;Tabella4[[#This Row],[Share URL]]</f>
        <v>#N/A</v>
      </c>
      <c r="AL261" s="13" t="e">
        <f>Tabella4[[#This Row],[HC_ID]]&amp;": "&amp;Tabella4[[#This Row],[Soluzione note aggiuntive]]</f>
        <v>#N/A</v>
      </c>
      <c r="AM261" s="13"/>
    </row>
    <row r="262" spans="1:39" ht="15" hidden="1" x14ac:dyDescent="0.3">
      <c r="A262" s="41" t="str">
        <f>Tabella4[[#This Row],[UNI CEI EN 301549]]&amp;Tabella4[[#This Row],[Servizio]]</f>
        <v>11.2.5.8.1S004 Spedisci (IndaBox Spedizione Pacchi)</v>
      </c>
      <c r="B262" s="42" t="str">
        <f>Tabella4[[#This Row],[IssueID]]&amp;Tabella4[[#This Row],[Servizio]]</f>
        <v>S004 Spedisci (IndaBox Spedizione Pacchi)</v>
      </c>
      <c r="C262" s="41" t="s">
        <v>658</v>
      </c>
      <c r="D262" s="41" t="str">
        <f>"(#"&amp;Tabella4[[#This Row],['#ID]]&amp;")"</f>
        <v>(#AAD261)</v>
      </c>
      <c r="E262" s="13" t="s">
        <v>50</v>
      </c>
      <c r="F262" s="13" t="s">
        <v>10</v>
      </c>
      <c r="G262" s="43" t="s">
        <v>56</v>
      </c>
      <c r="H262" s="13" t="s">
        <v>3283</v>
      </c>
      <c r="I262" s="13" t="s">
        <v>63</v>
      </c>
      <c r="J262" s="13" t="s">
        <v>1736</v>
      </c>
      <c r="K262" t="s">
        <v>52</v>
      </c>
      <c r="L262" s="13"/>
      <c r="M262" t="s">
        <v>1282</v>
      </c>
      <c r="N262" s="13" t="s">
        <v>1700</v>
      </c>
      <c r="O262" t="s">
        <v>1596</v>
      </c>
      <c r="P262" s="13" t="s">
        <v>1639</v>
      </c>
      <c r="Q262" s="13" t="s">
        <v>1670</v>
      </c>
      <c r="R262" s="13"/>
      <c r="S262" s="13" t="s">
        <v>1739</v>
      </c>
      <c r="T262" s="13" t="s">
        <v>1741</v>
      </c>
      <c r="U262" s="13">
        <f>COUNTIFS(Tabella4[Rejected Element],Tabella4[[#This Row],[Rejected Element]])</f>
        <v>1</v>
      </c>
      <c r="V262" s="13" t="s">
        <v>1722</v>
      </c>
      <c r="W262" s="13"/>
      <c r="X262" s="13" t="str">
        <f>Tabella4[[#This Row],[User Impact]]</f>
        <v>2 - Serious</v>
      </c>
      <c r="Y262"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(#AAD261)
S004 Spedisci (IndaBox Spedizione Pacchi)
Requisito: WCAG 2.5.8
Disabilità afflitte: Blind;Low Vision;Mobility
Impatto Utente: 2 - Serious
Descrizione: Touch target - 
Esempio di violazione individuata sull'oggetto: 
 - https://drive.google.com/file/d/17AgvuGtIZFZ6MFyIEpxdlxWhT1iVb_Jn/view?usp=drive_link con selettore: 
[976,1028][1020,1083]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62" s="13"/>
      <c r="AB262" s="13"/>
      <c r="AC262" s="13"/>
      <c r="AD262" s="13"/>
      <c r="AE262" s="13" t="e">
        <f>_xlfn.XLOOKUP(Tabella4[[#This Row],[ID Silk]],outTable[ID Silk],outTable[Numero ticket  ],,0,1)</f>
        <v>#N/A</v>
      </c>
      <c r="AF262" s="13"/>
      <c r="AG262" s="13"/>
      <c r="AH262" s="13" t="e">
        <f>Tabella4[[#This Row],[Caricato su Silk]]&amp;Tabella4[[#This Row],[HC_01]]</f>
        <v>#N/A</v>
      </c>
      <c r="AI262" s="13" t="e">
        <f>Tabella4[[#This Row],[HC_ID]]&amp;": "&amp;Tabella4[[#This Row],[Descrizione]]</f>
        <v>#N/A</v>
      </c>
      <c r="AJ262" s="13" t="e">
        <f>Tabella4[[#This Row],[HC_ID]]&amp;": - "&amp;Tabella4[[#This Row],[Detail]]&amp;" con selettore: "&amp;Tabella4[[#This Row],[Rejected Element]]</f>
        <v>#N/A</v>
      </c>
      <c r="AK262" s="13" t="e">
        <f>Tabella4[[#This Row],[HC_ID]]&amp;": "&amp;Tabella4[[#This Row],[Share URL]]</f>
        <v>#N/A</v>
      </c>
      <c r="AL262" s="13" t="e">
        <f>Tabella4[[#This Row],[HC_ID]]&amp;": "&amp;Tabella4[[#This Row],[Soluzione note aggiuntive]]</f>
        <v>#N/A</v>
      </c>
      <c r="AM262" s="13"/>
    </row>
    <row r="263" spans="1:39" ht="15" hidden="1" x14ac:dyDescent="0.3">
      <c r="A263" s="41" t="str">
        <f>Tabella4[[#This Row],[UNI CEI EN 301549]]&amp;Tabella4[[#This Row],[Servizio]]</f>
        <v>11.2.5.8.1S004 Spedisci (IndaBox Spedizione Pacchi)</v>
      </c>
      <c r="B263" s="42" t="str">
        <f>Tabella4[[#This Row],[IssueID]]&amp;Tabella4[[#This Row],[Servizio]]</f>
        <v>S004 Spedisci (IndaBox Spedizione Pacchi)</v>
      </c>
      <c r="C263" s="41" t="s">
        <v>659</v>
      </c>
      <c r="D263" s="41" t="str">
        <f>"(#"&amp;Tabella4[[#This Row],['#ID]]&amp;")"</f>
        <v>(#AAD262)</v>
      </c>
      <c r="E263" s="13" t="s">
        <v>50</v>
      </c>
      <c r="F263" s="13" t="s">
        <v>10</v>
      </c>
      <c r="G263" s="43" t="s">
        <v>56</v>
      </c>
      <c r="H263" s="13" t="s">
        <v>3283</v>
      </c>
      <c r="I263" s="13" t="s">
        <v>63</v>
      </c>
      <c r="J263" s="13" t="s">
        <v>1736</v>
      </c>
      <c r="K263" t="s">
        <v>52</v>
      </c>
      <c r="L263" s="13"/>
      <c r="M263" t="s">
        <v>1283</v>
      </c>
      <c r="N263" s="13" t="s">
        <v>1700</v>
      </c>
      <c r="O263" t="s">
        <v>1596</v>
      </c>
      <c r="P263" s="13" t="s">
        <v>1639</v>
      </c>
      <c r="Q263" s="13" t="s">
        <v>1670</v>
      </c>
      <c r="R263" s="13"/>
      <c r="S263" s="13" t="s">
        <v>1739</v>
      </c>
      <c r="T263" s="13" t="s">
        <v>1741</v>
      </c>
      <c r="U263" s="13">
        <f>COUNTIFS(Tabella4[Rejected Element],Tabella4[[#This Row],[Rejected Element]])</f>
        <v>1</v>
      </c>
      <c r="V263" s="13" t="s">
        <v>1722</v>
      </c>
      <c r="W263" s="13"/>
      <c r="X263" s="13" t="str">
        <f>Tabella4[[#This Row],[User Impact]]</f>
        <v>2 - Serious</v>
      </c>
      <c r="Y263"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(#AAD262)
S004 Spedisci (IndaBox Spedizione Pacchi)
Requisito: WCAG 2.5.8
Disabilità afflitte: Blind;Low Vision;Mobility
Impatto Utente: 2 - Serious
Descrizione: Touch target - 
Esempio di violazione individuata sull'oggetto: 
 - https://drive.google.com/file/d/17AgvuGtIZFZ6MFyIEpxdlxWhT1iVb_Jn/view?usp=drive_link con selettore: 
[33,1982][258,2095]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63" s="13"/>
      <c r="AB263" s="13"/>
      <c r="AC263" s="13"/>
      <c r="AD263" s="13"/>
      <c r="AE263" s="13" t="e">
        <f>_xlfn.XLOOKUP(Tabella4[[#This Row],[ID Silk]],outTable[ID Silk],outTable[Numero ticket  ],,0,1)</f>
        <v>#N/A</v>
      </c>
      <c r="AF263" s="13"/>
      <c r="AG263" s="13"/>
      <c r="AH263" s="13" t="e">
        <f>Tabella4[[#This Row],[Caricato su Silk]]&amp;Tabella4[[#This Row],[HC_01]]</f>
        <v>#N/A</v>
      </c>
      <c r="AI263" s="13" t="e">
        <f>Tabella4[[#This Row],[HC_ID]]&amp;": "&amp;Tabella4[[#This Row],[Descrizione]]</f>
        <v>#N/A</v>
      </c>
      <c r="AJ263" s="13" t="e">
        <f>Tabella4[[#This Row],[HC_ID]]&amp;": - "&amp;Tabella4[[#This Row],[Detail]]&amp;" con selettore: "&amp;Tabella4[[#This Row],[Rejected Element]]</f>
        <v>#N/A</v>
      </c>
      <c r="AK263" s="13" t="e">
        <f>Tabella4[[#This Row],[HC_ID]]&amp;": "&amp;Tabella4[[#This Row],[Share URL]]</f>
        <v>#N/A</v>
      </c>
      <c r="AL263" s="13" t="e">
        <f>Tabella4[[#This Row],[HC_ID]]&amp;": "&amp;Tabella4[[#This Row],[Soluzione note aggiuntive]]</f>
        <v>#N/A</v>
      </c>
      <c r="AM263" s="13"/>
    </row>
    <row r="264" spans="1:39" ht="15" hidden="1" x14ac:dyDescent="0.3">
      <c r="A264" s="41" t="str">
        <f>Tabella4[[#This Row],[UNI CEI EN 301549]]&amp;Tabella4[[#This Row],[Servizio]]</f>
        <v>11.2.5.8.1S004 Spedisci (IndaBox Spedizione Pacchi)</v>
      </c>
      <c r="B264" s="42" t="str">
        <f>Tabella4[[#This Row],[IssueID]]&amp;Tabella4[[#This Row],[Servizio]]</f>
        <v>S004 Spedisci (IndaBox Spedizione Pacchi)</v>
      </c>
      <c r="C264" s="41" t="s">
        <v>660</v>
      </c>
      <c r="D264" s="41" t="str">
        <f>"(#"&amp;Tabella4[[#This Row],['#ID]]&amp;")"</f>
        <v>(#AAD263)</v>
      </c>
      <c r="E264" s="13" t="s">
        <v>50</v>
      </c>
      <c r="F264" s="13" t="s">
        <v>10</v>
      </c>
      <c r="G264" s="43" t="s">
        <v>56</v>
      </c>
      <c r="H264" s="13" t="s">
        <v>3283</v>
      </c>
      <c r="I264" s="13" t="s">
        <v>63</v>
      </c>
      <c r="J264" s="13" t="s">
        <v>1736</v>
      </c>
      <c r="K264" t="s">
        <v>52</v>
      </c>
      <c r="L264" s="13"/>
      <c r="M264" t="s">
        <v>1284</v>
      </c>
      <c r="N264" s="13" t="s">
        <v>1700</v>
      </c>
      <c r="O264" t="s">
        <v>1596</v>
      </c>
      <c r="P264" s="13" t="s">
        <v>1639</v>
      </c>
      <c r="Q264" s="13" t="s">
        <v>1670</v>
      </c>
      <c r="R264" s="13"/>
      <c r="S264" s="13" t="s">
        <v>1739</v>
      </c>
      <c r="T264" s="13" t="s">
        <v>1741</v>
      </c>
      <c r="U264" s="13">
        <f>COUNTIFS(Tabella4[Rejected Element],Tabella4[[#This Row],[Rejected Element]])</f>
        <v>1</v>
      </c>
      <c r="V264" s="13" t="s">
        <v>1722</v>
      </c>
      <c r="W264" s="13"/>
      <c r="X264" s="13" t="str">
        <f>Tabella4[[#This Row],[User Impact]]</f>
        <v>2 - Serious</v>
      </c>
      <c r="Y264"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(#AAD263)
S004 Spedisci (IndaBox Spedizione Pacchi)
Requisito: WCAG 2.5.8
Disabilità afflitte: Blind;Low Vision;Mobility
Impatto Utente: 2 - Serious
Descrizione: Touch target - 
Esempio di violazione individuata sull'oggetto: 
 - https://drive.google.com/file/d/17AgvuGtIZFZ6MFyIEpxdlxWhT1iVb_Jn/view?usp=drive_link con selettore: 
[376,1919][407,1965]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64" s="13"/>
      <c r="AB264" s="13"/>
      <c r="AC264" s="13"/>
      <c r="AD264" s="13"/>
      <c r="AE264" s="13" t="e">
        <f>_xlfn.XLOOKUP(Tabella4[[#This Row],[ID Silk]],outTable[ID Silk],outTable[Numero ticket  ],,0,1)</f>
        <v>#N/A</v>
      </c>
      <c r="AF264" s="13"/>
      <c r="AG264" s="13"/>
      <c r="AH264" s="13" t="e">
        <f>Tabella4[[#This Row],[Caricato su Silk]]&amp;Tabella4[[#This Row],[HC_01]]</f>
        <v>#N/A</v>
      </c>
      <c r="AI264" s="13" t="e">
        <f>Tabella4[[#This Row],[HC_ID]]&amp;": "&amp;Tabella4[[#This Row],[Descrizione]]</f>
        <v>#N/A</v>
      </c>
      <c r="AJ264" s="13" t="e">
        <f>Tabella4[[#This Row],[HC_ID]]&amp;": - "&amp;Tabella4[[#This Row],[Detail]]&amp;" con selettore: "&amp;Tabella4[[#This Row],[Rejected Element]]</f>
        <v>#N/A</v>
      </c>
      <c r="AK264" s="13" t="e">
        <f>Tabella4[[#This Row],[HC_ID]]&amp;": "&amp;Tabella4[[#This Row],[Share URL]]</f>
        <v>#N/A</v>
      </c>
      <c r="AL264" s="13" t="e">
        <f>Tabella4[[#This Row],[HC_ID]]&amp;": "&amp;Tabella4[[#This Row],[Soluzione note aggiuntive]]</f>
        <v>#N/A</v>
      </c>
      <c r="AM264" s="13"/>
    </row>
    <row r="265" spans="1:39" ht="15" hidden="1" x14ac:dyDescent="0.3">
      <c r="A265" s="41" t="str">
        <f>Tabella4[[#This Row],[UNI CEI EN 301549]]&amp;Tabella4[[#This Row],[Servizio]]</f>
        <v>11.2.5.8.1S004 Spedisci (IndaBox Spedizione Pacchi)</v>
      </c>
      <c r="B265" s="42" t="str">
        <f>Tabella4[[#This Row],[IssueID]]&amp;Tabella4[[#This Row],[Servizio]]</f>
        <v>S004 Spedisci (IndaBox Spedizione Pacchi)</v>
      </c>
      <c r="C265" s="41" t="s">
        <v>661</v>
      </c>
      <c r="D265" s="41" t="str">
        <f>"(#"&amp;Tabella4[[#This Row],['#ID]]&amp;")"</f>
        <v>(#AAD264)</v>
      </c>
      <c r="E265" s="13" t="s">
        <v>50</v>
      </c>
      <c r="F265" s="13" t="s">
        <v>10</v>
      </c>
      <c r="G265" s="43" t="s">
        <v>56</v>
      </c>
      <c r="H265" s="13" t="s">
        <v>3283</v>
      </c>
      <c r="I265" s="13" t="s">
        <v>63</v>
      </c>
      <c r="J265" s="13" t="s">
        <v>1736</v>
      </c>
      <c r="K265" t="s">
        <v>52</v>
      </c>
      <c r="L265" s="13"/>
      <c r="M265" t="s">
        <v>1285</v>
      </c>
      <c r="N265" s="13" t="s">
        <v>1700</v>
      </c>
      <c r="O265" t="s">
        <v>1596</v>
      </c>
      <c r="P265" s="13" t="s">
        <v>1639</v>
      </c>
      <c r="Q265" s="13" t="s">
        <v>1670</v>
      </c>
      <c r="R265" s="13"/>
      <c r="S265" s="13" t="s">
        <v>1739</v>
      </c>
      <c r="T265" s="13" t="s">
        <v>1741</v>
      </c>
      <c r="U265" s="13">
        <f>COUNTIFS(Tabella4[Rejected Element],Tabella4[[#This Row],[Rejected Element]])</f>
        <v>1</v>
      </c>
      <c r="V265" s="13" t="s">
        <v>1722</v>
      </c>
      <c r="W265" s="13"/>
      <c r="X265" s="13" t="str">
        <f>Tabella4[[#This Row],[User Impact]]</f>
        <v>2 - Serious</v>
      </c>
      <c r="Y265"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(#AAD264)
S004 Spedisci (IndaBox Spedizione Pacchi)
Requisito: WCAG 2.5.8
Disabilità afflitte: Blind;Low Vision;Mobility
Impatto Utente: 2 - Serious
Descrizione: Touch target - 
Esempio di violazione individuata sull'oggetto: 
 - https://drive.google.com/file/d/17AgvuGtIZFZ6MFyIEpxdlxWhT1iVb_Jn/view?usp=drive_link con selettore: 
[269,1982][495,2095]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65" s="13"/>
      <c r="AB265" s="13"/>
      <c r="AC265" s="13"/>
      <c r="AD265" s="13"/>
      <c r="AE265" s="13" t="e">
        <f>_xlfn.XLOOKUP(Tabella4[[#This Row],[ID Silk]],outTable[ID Silk],outTable[Numero ticket  ],,0,1)</f>
        <v>#N/A</v>
      </c>
      <c r="AF265" s="13"/>
      <c r="AG265" s="13"/>
      <c r="AH265" s="13" t="e">
        <f>Tabella4[[#This Row],[Caricato su Silk]]&amp;Tabella4[[#This Row],[HC_01]]</f>
        <v>#N/A</v>
      </c>
      <c r="AI265" s="13" t="e">
        <f>Tabella4[[#This Row],[HC_ID]]&amp;": "&amp;Tabella4[[#This Row],[Descrizione]]</f>
        <v>#N/A</v>
      </c>
      <c r="AJ265" s="13" t="e">
        <f>Tabella4[[#This Row],[HC_ID]]&amp;": - "&amp;Tabella4[[#This Row],[Detail]]&amp;" con selettore: "&amp;Tabella4[[#This Row],[Rejected Element]]</f>
        <v>#N/A</v>
      </c>
      <c r="AK265" s="13" t="e">
        <f>Tabella4[[#This Row],[HC_ID]]&amp;": "&amp;Tabella4[[#This Row],[Share URL]]</f>
        <v>#N/A</v>
      </c>
      <c r="AL265" s="13" t="e">
        <f>Tabella4[[#This Row],[HC_ID]]&amp;": "&amp;Tabella4[[#This Row],[Soluzione note aggiuntive]]</f>
        <v>#N/A</v>
      </c>
      <c r="AM265" s="13"/>
    </row>
    <row r="266" spans="1:39" ht="15" hidden="1" x14ac:dyDescent="0.3">
      <c r="A266" s="41" t="str">
        <f>Tabella4[[#This Row],[UNI CEI EN 301549]]&amp;Tabella4[[#This Row],[Servizio]]</f>
        <v>11.2.5.8.1S004 Spedisci (IndaBox Spedizione Pacchi)</v>
      </c>
      <c r="B266" s="42" t="str">
        <f>Tabella4[[#This Row],[IssueID]]&amp;Tabella4[[#This Row],[Servizio]]</f>
        <v>S004 Spedisci (IndaBox Spedizione Pacchi)</v>
      </c>
      <c r="C266" s="41" t="s">
        <v>662</v>
      </c>
      <c r="D266" s="41" t="str">
        <f>"(#"&amp;Tabella4[[#This Row],['#ID]]&amp;")"</f>
        <v>(#AAD265)</v>
      </c>
      <c r="E266" s="13" t="s">
        <v>50</v>
      </c>
      <c r="F266" s="13" t="s">
        <v>10</v>
      </c>
      <c r="G266" s="43" t="s">
        <v>56</v>
      </c>
      <c r="H266" s="13" t="s">
        <v>3283</v>
      </c>
      <c r="I266" s="13" t="s">
        <v>63</v>
      </c>
      <c r="J266" s="13" t="s">
        <v>1736</v>
      </c>
      <c r="K266" t="s">
        <v>52</v>
      </c>
      <c r="L266" s="13"/>
      <c r="M266" t="s">
        <v>1286</v>
      </c>
      <c r="N266" s="13" t="s">
        <v>1700</v>
      </c>
      <c r="O266" t="s">
        <v>1596</v>
      </c>
      <c r="P266" s="13" t="s">
        <v>1639</v>
      </c>
      <c r="Q266" s="13" t="s">
        <v>1670</v>
      </c>
      <c r="R266" s="13"/>
      <c r="S266" s="13" t="s">
        <v>1739</v>
      </c>
      <c r="T266" s="13" t="s">
        <v>1741</v>
      </c>
      <c r="U266" s="13">
        <f>COUNTIFS(Tabella4[Rejected Element],Tabella4[[#This Row],[Rejected Element]])</f>
        <v>1</v>
      </c>
      <c r="V266" s="13" t="s">
        <v>1722</v>
      </c>
      <c r="W266" s="13"/>
      <c r="X266" s="13" t="str">
        <f>Tabella4[[#This Row],[User Impact]]</f>
        <v>2 - Serious</v>
      </c>
      <c r="Y266"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(#AAD265)
S004 Spedisci (IndaBox Spedizione Pacchi)
Requisito: WCAG 2.5.8
Disabilità afflitte: Blind;Low Vision;Mobility
Impatto Utente: 2 - Serious
Descrizione: Touch target - 
Esempio di violazione individuata sull'oggetto: 
 - https://drive.google.com/file/d/17AgvuGtIZFZ6MFyIEpxdlxWhT1iVb_Jn/view?usp=drive_link con selettore: 
[618,1919][649,1965]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66" s="13"/>
      <c r="AB266" s="13"/>
      <c r="AC266" s="13"/>
      <c r="AD266" s="13"/>
      <c r="AE266" s="13" t="e">
        <f>_xlfn.XLOOKUP(Tabella4[[#This Row],[ID Silk]],outTable[ID Silk],outTable[Numero ticket  ],,0,1)</f>
        <v>#N/A</v>
      </c>
      <c r="AF266" s="13"/>
      <c r="AG266" s="13"/>
      <c r="AH266" s="13" t="e">
        <f>Tabella4[[#This Row],[Caricato su Silk]]&amp;Tabella4[[#This Row],[HC_01]]</f>
        <v>#N/A</v>
      </c>
      <c r="AI266" s="13" t="e">
        <f>Tabella4[[#This Row],[HC_ID]]&amp;": "&amp;Tabella4[[#This Row],[Descrizione]]</f>
        <v>#N/A</v>
      </c>
      <c r="AJ266" s="13" t="e">
        <f>Tabella4[[#This Row],[HC_ID]]&amp;": - "&amp;Tabella4[[#This Row],[Detail]]&amp;" con selettore: "&amp;Tabella4[[#This Row],[Rejected Element]]</f>
        <v>#N/A</v>
      </c>
      <c r="AK266" s="13" t="e">
        <f>Tabella4[[#This Row],[HC_ID]]&amp;": "&amp;Tabella4[[#This Row],[Share URL]]</f>
        <v>#N/A</v>
      </c>
      <c r="AL266" s="13" t="e">
        <f>Tabella4[[#This Row],[HC_ID]]&amp;": "&amp;Tabella4[[#This Row],[Soluzione note aggiuntive]]</f>
        <v>#N/A</v>
      </c>
      <c r="AM266" s="13"/>
    </row>
    <row r="267" spans="1:39" ht="15" hidden="1" x14ac:dyDescent="0.3">
      <c r="A267" s="41" t="str">
        <f>Tabella4[[#This Row],[UNI CEI EN 301549]]&amp;Tabella4[[#This Row],[Servizio]]</f>
        <v>11.2.5.8.1S004 Spedisci (IndaBox Spedizione Pacchi)</v>
      </c>
      <c r="B267" s="42" t="str">
        <f>Tabella4[[#This Row],[IssueID]]&amp;Tabella4[[#This Row],[Servizio]]</f>
        <v>S004 Spedisci (IndaBox Spedizione Pacchi)</v>
      </c>
      <c r="C267" s="41" t="s">
        <v>663</v>
      </c>
      <c r="D267" s="41" t="str">
        <f>"(#"&amp;Tabella4[[#This Row],['#ID]]&amp;")"</f>
        <v>(#AAD266)</v>
      </c>
      <c r="E267" s="13" t="s">
        <v>50</v>
      </c>
      <c r="F267" s="13" t="s">
        <v>10</v>
      </c>
      <c r="G267" s="43" t="s">
        <v>56</v>
      </c>
      <c r="H267" s="13" t="s">
        <v>3283</v>
      </c>
      <c r="I267" s="13" t="s">
        <v>63</v>
      </c>
      <c r="J267" s="13" t="s">
        <v>1736</v>
      </c>
      <c r="K267" t="s">
        <v>52</v>
      </c>
      <c r="L267" s="13"/>
      <c r="M267" t="s">
        <v>1287</v>
      </c>
      <c r="N267" s="13" t="s">
        <v>1700</v>
      </c>
      <c r="O267" t="s">
        <v>1596</v>
      </c>
      <c r="P267" s="13" t="s">
        <v>1639</v>
      </c>
      <c r="Q267" s="13" t="s">
        <v>1670</v>
      </c>
      <c r="R267" s="13"/>
      <c r="S267" s="13" t="s">
        <v>1739</v>
      </c>
      <c r="T267" s="13" t="s">
        <v>1741</v>
      </c>
      <c r="U267" s="13">
        <f>COUNTIFS(Tabella4[Rejected Element],Tabella4[[#This Row],[Rejected Element]])</f>
        <v>1</v>
      </c>
      <c r="V267" s="13" t="s">
        <v>1722</v>
      </c>
      <c r="W267" s="13"/>
      <c r="X267" s="13" t="str">
        <f>Tabella4[[#This Row],[User Impact]]</f>
        <v>2 - Serious</v>
      </c>
      <c r="Y267"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(#AAD266)
S004 Spedisci (IndaBox Spedizione Pacchi)
Requisito: WCAG 2.5.8
Disabilità afflitte: Blind;Low Vision;Mobility
Impatto Utente: 2 - Serious
Descrizione: Touch target - 
Esempio di violazione individuata sull'oggetto: 
 - https://drive.google.com/file/d/17AgvuGtIZFZ6MFyIEpxdlxWhT1iVb_Jn/view?usp=drive_link con selettore: 
[506,1982][731,2095]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67" s="13"/>
      <c r="AB267" s="13"/>
      <c r="AC267" s="13"/>
      <c r="AD267" s="13"/>
      <c r="AE267" s="13" t="e">
        <f>_xlfn.XLOOKUP(Tabella4[[#This Row],[ID Silk]],outTable[ID Silk],outTable[Numero ticket  ],,0,1)</f>
        <v>#N/A</v>
      </c>
      <c r="AF267" s="13"/>
      <c r="AG267" s="13"/>
      <c r="AH267" s="13" t="e">
        <f>Tabella4[[#This Row],[Caricato su Silk]]&amp;Tabella4[[#This Row],[HC_01]]</f>
        <v>#N/A</v>
      </c>
      <c r="AI267" s="13" t="e">
        <f>Tabella4[[#This Row],[HC_ID]]&amp;": "&amp;Tabella4[[#This Row],[Descrizione]]</f>
        <v>#N/A</v>
      </c>
      <c r="AJ267" s="13" t="e">
        <f>Tabella4[[#This Row],[HC_ID]]&amp;": - "&amp;Tabella4[[#This Row],[Detail]]&amp;" con selettore: "&amp;Tabella4[[#This Row],[Rejected Element]]</f>
        <v>#N/A</v>
      </c>
      <c r="AK267" s="13" t="e">
        <f>Tabella4[[#This Row],[HC_ID]]&amp;": "&amp;Tabella4[[#This Row],[Share URL]]</f>
        <v>#N/A</v>
      </c>
      <c r="AL267" s="13" t="e">
        <f>Tabella4[[#This Row],[HC_ID]]&amp;": "&amp;Tabella4[[#This Row],[Soluzione note aggiuntive]]</f>
        <v>#N/A</v>
      </c>
      <c r="AM267" s="13"/>
    </row>
    <row r="268" spans="1:39" ht="15" hidden="1" x14ac:dyDescent="0.3">
      <c r="A268" s="41" t="str">
        <f>Tabella4[[#This Row],[UNI CEI EN 301549]]&amp;Tabella4[[#This Row],[Servizio]]</f>
        <v>11.2.5.8.1S004 Spedisci (IndaBox Spedizione Pacchi)</v>
      </c>
      <c r="B268" s="42" t="str">
        <f>Tabella4[[#This Row],[IssueID]]&amp;Tabella4[[#This Row],[Servizio]]</f>
        <v>S004 Spedisci (IndaBox Spedizione Pacchi)</v>
      </c>
      <c r="C268" s="41" t="s">
        <v>664</v>
      </c>
      <c r="D268" s="41" t="str">
        <f>"(#"&amp;Tabella4[[#This Row],['#ID]]&amp;")"</f>
        <v>(#AAD267)</v>
      </c>
      <c r="E268" s="13" t="s">
        <v>50</v>
      </c>
      <c r="F268" s="13" t="s">
        <v>10</v>
      </c>
      <c r="G268" s="43" t="s">
        <v>56</v>
      </c>
      <c r="H268" s="13" t="s">
        <v>3283</v>
      </c>
      <c r="I268" s="13" t="s">
        <v>63</v>
      </c>
      <c r="J268" s="13" t="s">
        <v>1736</v>
      </c>
      <c r="K268" t="s">
        <v>52</v>
      </c>
      <c r="L268" s="13"/>
      <c r="M268" t="s">
        <v>1288</v>
      </c>
      <c r="N268" s="13" t="s">
        <v>1700</v>
      </c>
      <c r="O268" t="s">
        <v>1596</v>
      </c>
      <c r="P268" s="13" t="s">
        <v>1639</v>
      </c>
      <c r="Q268" s="13" t="s">
        <v>1670</v>
      </c>
      <c r="R268" s="13"/>
      <c r="S268" s="13" t="s">
        <v>1739</v>
      </c>
      <c r="T268" s="13" t="s">
        <v>1741</v>
      </c>
      <c r="U268" s="13">
        <f>COUNTIFS(Tabella4[Rejected Element],Tabella4[[#This Row],[Rejected Element]])</f>
        <v>1</v>
      </c>
      <c r="V268" s="13" t="s">
        <v>1722</v>
      </c>
      <c r="W268" s="13"/>
      <c r="X268" s="13" t="str">
        <f>Tabella4[[#This Row],[User Impact]]</f>
        <v>2 - Serious</v>
      </c>
      <c r="Y268"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(#AAD267)
S004 Spedisci (IndaBox Spedizione Pacchi)
Requisito: WCAG 2.5.8
Disabilità afflitte: Blind;Low Vision;Mobility
Impatto Utente: 2 - Serious
Descrizione: Touch target - 
Esempio di violazione individuata sull'oggetto: 
 - https://drive.google.com/file/d/17AgvuGtIZFZ6MFyIEpxdlxWhT1iVb_Jn/view?usp=drive_link con selettore: 
[849,1919][882,1965]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68" s="13"/>
      <c r="AB268" s="13"/>
      <c r="AC268" s="13"/>
      <c r="AD268" s="13"/>
      <c r="AE268" s="13" t="e">
        <f>_xlfn.XLOOKUP(Tabella4[[#This Row],[ID Silk]],outTable[ID Silk],outTable[Numero ticket  ],,0,1)</f>
        <v>#N/A</v>
      </c>
      <c r="AF268" s="13"/>
      <c r="AG268" s="13"/>
      <c r="AH268" s="13" t="e">
        <f>Tabella4[[#This Row],[Caricato su Silk]]&amp;Tabella4[[#This Row],[HC_01]]</f>
        <v>#N/A</v>
      </c>
      <c r="AI268" s="13" t="e">
        <f>Tabella4[[#This Row],[HC_ID]]&amp;": "&amp;Tabella4[[#This Row],[Descrizione]]</f>
        <v>#N/A</v>
      </c>
      <c r="AJ268" s="13" t="e">
        <f>Tabella4[[#This Row],[HC_ID]]&amp;": - "&amp;Tabella4[[#This Row],[Detail]]&amp;" con selettore: "&amp;Tabella4[[#This Row],[Rejected Element]]</f>
        <v>#N/A</v>
      </c>
      <c r="AK268" s="13" t="e">
        <f>Tabella4[[#This Row],[HC_ID]]&amp;": "&amp;Tabella4[[#This Row],[Share URL]]</f>
        <v>#N/A</v>
      </c>
      <c r="AL268" s="13" t="e">
        <f>Tabella4[[#This Row],[HC_ID]]&amp;": "&amp;Tabella4[[#This Row],[Soluzione note aggiuntive]]</f>
        <v>#N/A</v>
      </c>
      <c r="AM268" s="13"/>
    </row>
    <row r="269" spans="1:39" ht="15" hidden="1" x14ac:dyDescent="0.3">
      <c r="A269" s="41" t="str">
        <f>Tabella4[[#This Row],[UNI CEI EN 301549]]&amp;Tabella4[[#This Row],[Servizio]]</f>
        <v>11.2.5.8.1S004 Spedisci (IndaBox Spedizione Pacchi)</v>
      </c>
      <c r="B269" s="42" t="str">
        <f>Tabella4[[#This Row],[IssueID]]&amp;Tabella4[[#This Row],[Servizio]]</f>
        <v>S004 Spedisci (IndaBox Spedizione Pacchi)</v>
      </c>
      <c r="C269" s="41" t="s">
        <v>665</v>
      </c>
      <c r="D269" s="41" t="str">
        <f>"(#"&amp;Tabella4[[#This Row],['#ID]]&amp;")"</f>
        <v>(#AAD268)</v>
      </c>
      <c r="E269" s="13" t="s">
        <v>50</v>
      </c>
      <c r="F269" s="13" t="s">
        <v>10</v>
      </c>
      <c r="G269" s="43" t="s">
        <v>56</v>
      </c>
      <c r="H269" s="13" t="s">
        <v>3283</v>
      </c>
      <c r="I269" s="13" t="s">
        <v>63</v>
      </c>
      <c r="J269" s="13" t="s">
        <v>1736</v>
      </c>
      <c r="K269" t="s">
        <v>52</v>
      </c>
      <c r="L269" s="13"/>
      <c r="M269" t="s">
        <v>1289</v>
      </c>
      <c r="N269" s="13" t="s">
        <v>1700</v>
      </c>
      <c r="O269" t="s">
        <v>1596</v>
      </c>
      <c r="P269" s="13" t="s">
        <v>1639</v>
      </c>
      <c r="Q269" s="13" t="s">
        <v>1670</v>
      </c>
      <c r="R269" s="13"/>
      <c r="S269" s="13" t="s">
        <v>1739</v>
      </c>
      <c r="T269" s="13" t="s">
        <v>1741</v>
      </c>
      <c r="U269" s="13">
        <f>COUNTIFS(Tabella4[Rejected Element],Tabella4[[#This Row],[Rejected Element]])</f>
        <v>1</v>
      </c>
      <c r="V269" s="13" t="s">
        <v>1722</v>
      </c>
      <c r="W269" s="13"/>
      <c r="X269" s="13" t="str">
        <f>Tabella4[[#This Row],[User Impact]]</f>
        <v>2 - Serious</v>
      </c>
      <c r="Y269"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(#AAD268)
S004 Spedisci (IndaBox Spedizione Pacchi)
Requisito: WCAG 2.5.8
Disabilità afflitte: Blind;Low Vision;Mobility
Impatto Utente: 2 - Serious
Descrizione: Touch target - 
Esempio di violazione individuata sull'oggetto: 
 - https://drive.google.com/file/d/17AgvuGtIZFZ6MFyIEpxdlxWhT1iVb_Jn/view?usp=drive_link con selettore: 
[739,1982][965,2095]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69" s="13"/>
      <c r="AB269" s="13"/>
      <c r="AC269" s="13"/>
      <c r="AD269" s="13"/>
      <c r="AE269" s="13" t="e">
        <f>_xlfn.XLOOKUP(Tabella4[[#This Row],[ID Silk]],outTable[ID Silk],outTable[Numero ticket  ],,0,1)</f>
        <v>#N/A</v>
      </c>
      <c r="AF269" s="13"/>
      <c r="AG269" s="13"/>
      <c r="AH269" s="13" t="e">
        <f>Tabella4[[#This Row],[Caricato su Silk]]&amp;Tabella4[[#This Row],[HC_01]]</f>
        <v>#N/A</v>
      </c>
      <c r="AI269" s="13" t="e">
        <f>Tabella4[[#This Row],[HC_ID]]&amp;": "&amp;Tabella4[[#This Row],[Descrizione]]</f>
        <v>#N/A</v>
      </c>
      <c r="AJ269" s="13" t="e">
        <f>Tabella4[[#This Row],[HC_ID]]&amp;": - "&amp;Tabella4[[#This Row],[Detail]]&amp;" con selettore: "&amp;Tabella4[[#This Row],[Rejected Element]]</f>
        <v>#N/A</v>
      </c>
      <c r="AK269" s="13" t="e">
        <f>Tabella4[[#This Row],[HC_ID]]&amp;": "&amp;Tabella4[[#This Row],[Share URL]]</f>
        <v>#N/A</v>
      </c>
      <c r="AL269" s="13" t="e">
        <f>Tabella4[[#This Row],[HC_ID]]&amp;": "&amp;Tabella4[[#This Row],[Soluzione note aggiuntive]]</f>
        <v>#N/A</v>
      </c>
      <c r="AM269" s="13"/>
    </row>
    <row r="270" spans="1:39" ht="15" hidden="1" x14ac:dyDescent="0.3">
      <c r="A270" s="41" t="str">
        <f>Tabella4[[#This Row],[UNI CEI EN 301549]]&amp;Tabella4[[#This Row],[Servizio]]</f>
        <v>11.2.5.8.1S004 Spedisci (IndaBox Spedizione Pacchi)</v>
      </c>
      <c r="B270" s="42" t="str">
        <f>Tabella4[[#This Row],[IssueID]]&amp;Tabella4[[#This Row],[Servizio]]</f>
        <v>S004 Spedisci (IndaBox Spedizione Pacchi)</v>
      </c>
      <c r="C270" s="41" t="s">
        <v>666</v>
      </c>
      <c r="D270" s="41" t="str">
        <f>"(#"&amp;Tabella4[[#This Row],['#ID]]&amp;")"</f>
        <v>(#AAD269)</v>
      </c>
      <c r="E270" s="13" t="s">
        <v>50</v>
      </c>
      <c r="F270" s="13" t="s">
        <v>10</v>
      </c>
      <c r="G270" s="43" t="s">
        <v>56</v>
      </c>
      <c r="H270" s="13" t="s">
        <v>3283</v>
      </c>
      <c r="I270" s="13" t="s">
        <v>63</v>
      </c>
      <c r="J270" s="13" t="s">
        <v>1736</v>
      </c>
      <c r="K270" t="s">
        <v>52</v>
      </c>
      <c r="L270" s="13"/>
      <c r="M270" t="s">
        <v>1290</v>
      </c>
      <c r="N270" s="13" t="s">
        <v>1700</v>
      </c>
      <c r="O270" t="s">
        <v>1596</v>
      </c>
      <c r="P270" s="13" t="s">
        <v>1639</v>
      </c>
      <c r="Q270" s="13" t="s">
        <v>1670</v>
      </c>
      <c r="R270" s="13"/>
      <c r="S270" s="13" t="s">
        <v>1739</v>
      </c>
      <c r="T270" s="13" t="s">
        <v>1741</v>
      </c>
      <c r="U270" s="13">
        <f>COUNTIFS(Tabella4[Rejected Element],Tabella4[[#This Row],[Rejected Element]])</f>
        <v>1</v>
      </c>
      <c r="V270" s="13" t="s">
        <v>1722</v>
      </c>
      <c r="W270" s="13"/>
      <c r="X270" s="13" t="str">
        <f>Tabella4[[#This Row],[User Impact]]</f>
        <v>2 - Serious</v>
      </c>
      <c r="Y270"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(#AAD269)
S004 Spedisci (IndaBox Spedizione Pacchi)
Requisito: WCAG 2.5.8
Disabilità afflitte: Blind;Low Vision;Mobility
Impatto Utente: 2 - Serious
Descrizione: Touch target - 
Esempio di violazione individuata sull'oggetto: 
 - https://drive.google.com/file/d/17AgvuGtIZFZ6MFyIEpxdlxWhT1iVb_Jn/view?usp=drive_link con selettore: 
[209,2139][242,2185]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70" s="13"/>
      <c r="AB270" s="13"/>
      <c r="AC270" s="13"/>
      <c r="AD270" s="13"/>
      <c r="AE270" s="13" t="e">
        <f>_xlfn.XLOOKUP(Tabella4[[#This Row],[ID Silk]],outTable[ID Silk],outTable[Numero ticket  ],,0,1)</f>
        <v>#N/A</v>
      </c>
      <c r="AF270" s="13"/>
      <c r="AG270" s="13"/>
      <c r="AH270" s="13" t="e">
        <f>Tabella4[[#This Row],[Caricato su Silk]]&amp;Tabella4[[#This Row],[HC_01]]</f>
        <v>#N/A</v>
      </c>
      <c r="AI270" s="13" t="e">
        <f>Tabella4[[#This Row],[HC_ID]]&amp;": "&amp;Tabella4[[#This Row],[Descrizione]]</f>
        <v>#N/A</v>
      </c>
      <c r="AJ270" s="13" t="e">
        <f>Tabella4[[#This Row],[HC_ID]]&amp;": - "&amp;Tabella4[[#This Row],[Detail]]&amp;" con selettore: "&amp;Tabella4[[#This Row],[Rejected Element]]</f>
        <v>#N/A</v>
      </c>
      <c r="AK270" s="13" t="e">
        <f>Tabella4[[#This Row],[HC_ID]]&amp;": "&amp;Tabella4[[#This Row],[Share URL]]</f>
        <v>#N/A</v>
      </c>
      <c r="AL270" s="13" t="e">
        <f>Tabella4[[#This Row],[HC_ID]]&amp;": "&amp;Tabella4[[#This Row],[Soluzione note aggiuntive]]</f>
        <v>#N/A</v>
      </c>
      <c r="AM270" s="13"/>
    </row>
    <row r="271" spans="1:39" ht="15" hidden="1" x14ac:dyDescent="0.3">
      <c r="A271" s="41" t="str">
        <f>Tabella4[[#This Row],[UNI CEI EN 301549]]&amp;Tabella4[[#This Row],[Servizio]]</f>
        <v>11.2.5.8.1S004 Spedisci (IndaBox Spedizione Pacchi)</v>
      </c>
      <c r="B271" s="42" t="str">
        <f>Tabella4[[#This Row],[IssueID]]&amp;Tabella4[[#This Row],[Servizio]]</f>
        <v>S004 Spedisci (IndaBox Spedizione Pacchi)</v>
      </c>
      <c r="C271" s="41" t="s">
        <v>667</v>
      </c>
      <c r="D271" s="41" t="str">
        <f>"(#"&amp;Tabella4[[#This Row],['#ID]]&amp;")"</f>
        <v>(#AAD270)</v>
      </c>
      <c r="E271" s="13" t="s">
        <v>50</v>
      </c>
      <c r="F271" s="13" t="s">
        <v>10</v>
      </c>
      <c r="G271" s="43" t="s">
        <v>56</v>
      </c>
      <c r="H271" s="13" t="s">
        <v>3283</v>
      </c>
      <c r="I271" s="13" t="s">
        <v>63</v>
      </c>
      <c r="J271" s="13" t="s">
        <v>1736</v>
      </c>
      <c r="K271" t="s">
        <v>52</v>
      </c>
      <c r="L271" s="13"/>
      <c r="M271" t="s">
        <v>1291</v>
      </c>
      <c r="N271" s="13" t="s">
        <v>1700</v>
      </c>
      <c r="O271" t="s">
        <v>1596</v>
      </c>
      <c r="P271" s="13" t="s">
        <v>1639</v>
      </c>
      <c r="Q271" s="13" t="s">
        <v>1670</v>
      </c>
      <c r="R271" s="13"/>
      <c r="S271" s="13" t="s">
        <v>1739</v>
      </c>
      <c r="T271" s="13" t="s">
        <v>1741</v>
      </c>
      <c r="U271" s="13">
        <f>COUNTIFS(Tabella4[Rejected Element],Tabella4[[#This Row],[Rejected Element]])</f>
        <v>1</v>
      </c>
      <c r="V271" s="13" t="s">
        <v>1722</v>
      </c>
      <c r="W271" s="13"/>
      <c r="X271" s="13" t="str">
        <f>Tabella4[[#This Row],[User Impact]]</f>
        <v>2 - Serious</v>
      </c>
      <c r="Y271"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(#AAD270)
S004 Spedisci (IndaBox Spedizione Pacchi)
Requisito: WCAG 2.5.8
Disabilità afflitte: Blind;Low Vision;Mobility
Impatto Utente: 2 - Serious
Descrizione: Touch target - 
Esempio di violazione individuata sull'oggetto: 
 - https://drive.google.com/file/d/17AgvuGtIZFZ6MFyIEpxdlxWhT1iVb_Jn/view?usp=drive_link con selettore: 
[33,2202][990,2315]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71" s="13"/>
      <c r="AB271" s="13"/>
      <c r="AC271" s="13"/>
      <c r="AD271" s="13"/>
      <c r="AE271" s="13" t="e">
        <f>_xlfn.XLOOKUP(Tabella4[[#This Row],[ID Silk]],outTable[ID Silk],outTable[Numero ticket  ],,0,1)</f>
        <v>#N/A</v>
      </c>
      <c r="AF271" s="13"/>
      <c r="AG271" s="13"/>
      <c r="AH271" s="13" t="e">
        <f>Tabella4[[#This Row],[Caricato su Silk]]&amp;Tabella4[[#This Row],[HC_01]]</f>
        <v>#N/A</v>
      </c>
      <c r="AI271" s="13" t="e">
        <f>Tabella4[[#This Row],[HC_ID]]&amp;": "&amp;Tabella4[[#This Row],[Descrizione]]</f>
        <v>#N/A</v>
      </c>
      <c r="AJ271" s="13" t="e">
        <f>Tabella4[[#This Row],[HC_ID]]&amp;": - "&amp;Tabella4[[#This Row],[Detail]]&amp;" con selettore: "&amp;Tabella4[[#This Row],[Rejected Element]]</f>
        <v>#N/A</v>
      </c>
      <c r="AK271" s="13" t="e">
        <f>Tabella4[[#This Row],[HC_ID]]&amp;": "&amp;Tabella4[[#This Row],[Share URL]]</f>
        <v>#N/A</v>
      </c>
      <c r="AL271" s="13" t="e">
        <f>Tabella4[[#This Row],[HC_ID]]&amp;": "&amp;Tabella4[[#This Row],[Soluzione note aggiuntive]]</f>
        <v>#N/A</v>
      </c>
      <c r="AM271" s="13"/>
    </row>
    <row r="272" spans="1:39" ht="15" hidden="1" x14ac:dyDescent="0.3">
      <c r="A272" s="41" t="str">
        <f>Tabella4[[#This Row],[UNI CEI EN 301549]]&amp;Tabella4[[#This Row],[Servizio]]</f>
        <v>11.1.4.3.1S004 Spedisci (IndaBox Spedizione Pacchi)</v>
      </c>
      <c r="B272" s="42" t="str">
        <f>Tabella4[[#This Row],[IssueID]]&amp;Tabella4[[#This Row],[Servizio]]</f>
        <v>S004 Spedisci (IndaBox Spedizione Pacchi)</v>
      </c>
      <c r="C272" s="41" t="s">
        <v>668</v>
      </c>
      <c r="D272" s="41" t="str">
        <f>"(#"&amp;Tabella4[[#This Row],['#ID]]&amp;")"</f>
        <v>(#AAD271)</v>
      </c>
      <c r="E272" s="13" t="s">
        <v>50</v>
      </c>
      <c r="F272" s="13" t="s">
        <v>10</v>
      </c>
      <c r="G272" s="43" t="s">
        <v>195</v>
      </c>
      <c r="H272" s="13" t="s">
        <v>3282</v>
      </c>
      <c r="I272" s="13" t="s">
        <v>63</v>
      </c>
      <c r="J272" s="13" t="s">
        <v>1735</v>
      </c>
      <c r="K272" t="s">
        <v>53</v>
      </c>
      <c r="L272" s="13"/>
      <c r="M272" t="s">
        <v>1292</v>
      </c>
      <c r="N272" s="13" t="s">
        <v>1701</v>
      </c>
      <c r="O272" t="s">
        <v>1597</v>
      </c>
      <c r="P272" s="13" t="s">
        <v>1640</v>
      </c>
      <c r="Q272" s="13" t="s">
        <v>1670</v>
      </c>
      <c r="R272" s="13"/>
      <c r="S272" s="13" t="s">
        <v>1738</v>
      </c>
      <c r="T272" s="13" t="s">
        <v>1740</v>
      </c>
      <c r="U272" s="13">
        <f>COUNTIFS(Tabella4[Rejected Element],Tabella4[[#This Row],[Rejected Element]])</f>
        <v>1</v>
      </c>
      <c r="V272" s="13" t="s">
        <v>1722</v>
      </c>
      <c r="W272" s="13"/>
      <c r="X272" s="13" t="str">
        <f>Tabella4[[#This Row],[User Impact]]</f>
        <v>2 - Serious</v>
      </c>
      <c r="Y272" s="13" t="str">
        <f>_xlfn.CONCAT("APP INDABOX ANDROID - ",Tabella4[[#This Row],[UNI CEI EN 301549]]," ",_xlfn.XLOOKUP(Tabella4[[#This Row],[Criterio]],Tabella5[ID],Tabella5[Criterio di successo],"")," - ",Tabella4[[#This Row],[Servizio]])</f>
        <v>APP INDABOX ANDROID - 11.1.4.3.1 Contrasto (minimo) - S004 Spedisci (IndaBox Spedizione Pacchi)</v>
      </c>
      <c r="Z2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(#AAD271)
S004 Spedisci (IndaBox Spedizione Pacchi)
Requisito: WCAG 1.4.3
Disabilità afflitte: Colorblindness;Low Vision
Impatto Utente: 2 - Serious
Descrizione: Contrasto del testo - 
Esempio di violazione individuata sull'oggetto: 
 - https://drive.google.com/file/d/1W3DKaBilsmBcspL6Kv380Yy8q61iXZBh/view?usp=drive_link con selettore: 
[613,95][937,142]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72" s="13"/>
      <c r="AB272" s="13"/>
      <c r="AC272" s="13"/>
      <c r="AD272" s="13"/>
      <c r="AE272" s="13" t="e">
        <f>_xlfn.XLOOKUP(Tabella4[[#This Row],[ID Silk]],outTable[ID Silk],outTable[Numero ticket  ],,0,1)</f>
        <v>#N/A</v>
      </c>
      <c r="AF272" s="13"/>
      <c r="AG272" s="13"/>
      <c r="AH272" s="13" t="e">
        <f>Tabella4[[#This Row],[Caricato su Silk]]&amp;Tabella4[[#This Row],[HC_01]]</f>
        <v>#N/A</v>
      </c>
      <c r="AI272" s="13" t="e">
        <f>Tabella4[[#This Row],[HC_ID]]&amp;": "&amp;Tabella4[[#This Row],[Descrizione]]</f>
        <v>#N/A</v>
      </c>
      <c r="AJ272" s="13" t="e">
        <f>Tabella4[[#This Row],[HC_ID]]&amp;": - "&amp;Tabella4[[#This Row],[Detail]]&amp;" con selettore: "&amp;Tabella4[[#This Row],[Rejected Element]]</f>
        <v>#N/A</v>
      </c>
      <c r="AK272" s="13" t="e">
        <f>Tabella4[[#This Row],[HC_ID]]&amp;": "&amp;Tabella4[[#This Row],[Share URL]]</f>
        <v>#N/A</v>
      </c>
      <c r="AL272" s="13" t="e">
        <f>Tabella4[[#This Row],[HC_ID]]&amp;": "&amp;Tabella4[[#This Row],[Soluzione note aggiuntive]]</f>
        <v>#N/A</v>
      </c>
      <c r="AM272" s="13"/>
    </row>
    <row r="273" spans="1:39" ht="15" hidden="1" x14ac:dyDescent="0.3">
      <c r="A273" s="41" t="str">
        <f>Tabella4[[#This Row],[UNI CEI EN 301549]]&amp;Tabella4[[#This Row],[Servizio]]</f>
        <v>11.1.4.3.1S004 Spedisci (IndaBox Spedizione Pacchi)</v>
      </c>
      <c r="B273" s="42" t="str">
        <f>Tabella4[[#This Row],[IssueID]]&amp;Tabella4[[#This Row],[Servizio]]</f>
        <v>S004 Spedisci (IndaBox Spedizione Pacchi)</v>
      </c>
      <c r="C273" s="41" t="s">
        <v>669</v>
      </c>
      <c r="D273" s="41" t="str">
        <f>"(#"&amp;Tabella4[[#This Row],['#ID]]&amp;")"</f>
        <v>(#AAD272)</v>
      </c>
      <c r="E273" s="13" t="s">
        <v>50</v>
      </c>
      <c r="F273" s="13" t="s">
        <v>10</v>
      </c>
      <c r="G273" s="43" t="s">
        <v>195</v>
      </c>
      <c r="H273" s="13" t="s">
        <v>3282</v>
      </c>
      <c r="I273" s="13" t="s">
        <v>63</v>
      </c>
      <c r="J273" s="13" t="s">
        <v>1735</v>
      </c>
      <c r="K273" t="s">
        <v>53</v>
      </c>
      <c r="L273" s="13"/>
      <c r="M273" t="s">
        <v>1293</v>
      </c>
      <c r="N273" s="13" t="s">
        <v>1702</v>
      </c>
      <c r="O273" t="s">
        <v>1598</v>
      </c>
      <c r="P273" s="13" t="s">
        <v>1641</v>
      </c>
      <c r="Q273" s="13" t="s">
        <v>1670</v>
      </c>
      <c r="R273" s="13"/>
      <c r="S273" s="13" t="s">
        <v>1738</v>
      </c>
      <c r="T273" s="13" t="s">
        <v>1740</v>
      </c>
      <c r="U273" s="13">
        <f>COUNTIFS(Tabella4[Rejected Element],Tabella4[[#This Row],[Rejected Element]])</f>
        <v>1</v>
      </c>
      <c r="V273" s="13" t="s">
        <v>1722</v>
      </c>
      <c r="W273" s="13"/>
      <c r="X273" s="13" t="str">
        <f>Tabella4[[#This Row],[User Impact]]</f>
        <v>2 - Serious</v>
      </c>
      <c r="Y273" s="13" t="str">
        <f>_xlfn.CONCAT("APP INDABOX ANDROID - ",Tabella4[[#This Row],[UNI CEI EN 301549]]," ",_xlfn.XLOOKUP(Tabella4[[#This Row],[Criterio]],Tabella5[ID],Tabella5[Criterio di successo],"")," - ",Tabella4[[#This Row],[Servizio]])</f>
        <v>APP INDABOX ANDROID - 11.1.4.3.1 Contrasto (minimo) - S004 Spedisci (IndaBox Spedizione Pacchi)</v>
      </c>
      <c r="Z2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(#AAD272)
S004 Spedisci (IndaBox Spedizione Pacchi)
Requisito: WCAG 1.4.3
Disabilità afflitte: Colorblindness;Low Vision
Impatto Utente: 2 - Serious
Descrizione: Contrasto del testo - 
Esempio di violazione individuata sull'oggetto: 
 - https://drive.google.com/file/d/1OBGq6ke4bE162mlaHQbkQltsOaNJ-71s/view?usp=drive_link con selettore: 
[33,249][555,313]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73" s="13"/>
      <c r="AB273" s="13"/>
      <c r="AC273" s="13"/>
      <c r="AD273" s="13"/>
      <c r="AE273" s="13" t="e">
        <f>_xlfn.XLOOKUP(Tabella4[[#This Row],[ID Silk]],outTable[ID Silk],outTable[Numero ticket  ],,0,1)</f>
        <v>#N/A</v>
      </c>
      <c r="AF273" s="13"/>
      <c r="AG273" s="13"/>
      <c r="AH273" s="13" t="e">
        <f>Tabella4[[#This Row],[Caricato su Silk]]&amp;Tabella4[[#This Row],[HC_01]]</f>
        <v>#N/A</v>
      </c>
      <c r="AI273" s="13" t="e">
        <f>Tabella4[[#This Row],[HC_ID]]&amp;": "&amp;Tabella4[[#This Row],[Descrizione]]</f>
        <v>#N/A</v>
      </c>
      <c r="AJ273" s="13" t="e">
        <f>Tabella4[[#This Row],[HC_ID]]&amp;": - "&amp;Tabella4[[#This Row],[Detail]]&amp;" con selettore: "&amp;Tabella4[[#This Row],[Rejected Element]]</f>
        <v>#N/A</v>
      </c>
      <c r="AK273" s="13" t="e">
        <f>Tabella4[[#This Row],[HC_ID]]&amp;": "&amp;Tabella4[[#This Row],[Share URL]]</f>
        <v>#N/A</v>
      </c>
      <c r="AL273" s="13" t="e">
        <f>Tabella4[[#This Row],[HC_ID]]&amp;": "&amp;Tabella4[[#This Row],[Soluzione note aggiuntive]]</f>
        <v>#N/A</v>
      </c>
      <c r="AM273" s="13"/>
    </row>
    <row r="274" spans="1:39" ht="15" hidden="1" x14ac:dyDescent="0.3">
      <c r="A274" s="41" t="str">
        <f>Tabella4[[#This Row],[UNI CEI EN 301549]]&amp;Tabella4[[#This Row],[Servizio]]</f>
        <v>11.1.4.3.1S004 Spedisci (IndaBox Spedizione Pacchi)</v>
      </c>
      <c r="B274" s="42" t="str">
        <f>Tabella4[[#This Row],[IssueID]]&amp;Tabella4[[#This Row],[Servizio]]</f>
        <v>S004 Spedisci (IndaBox Spedizione Pacchi)</v>
      </c>
      <c r="C274" s="41" t="s">
        <v>670</v>
      </c>
      <c r="D274" s="41" t="str">
        <f>"(#"&amp;Tabella4[[#This Row],['#ID]]&amp;")"</f>
        <v>(#AAD273)</v>
      </c>
      <c r="E274" s="13" t="s">
        <v>50</v>
      </c>
      <c r="F274" s="13" t="s">
        <v>10</v>
      </c>
      <c r="G274" s="43" t="s">
        <v>195</v>
      </c>
      <c r="H274" s="13" t="s">
        <v>3282</v>
      </c>
      <c r="I274" s="13" t="s">
        <v>63</v>
      </c>
      <c r="J274" s="13" t="s">
        <v>1735</v>
      </c>
      <c r="K274" t="s">
        <v>53</v>
      </c>
      <c r="L274" s="13"/>
      <c r="M274" t="s">
        <v>1294</v>
      </c>
      <c r="N274" s="13" t="s">
        <v>1702</v>
      </c>
      <c r="O274" t="s">
        <v>1598</v>
      </c>
      <c r="P274" s="13" t="s">
        <v>1641</v>
      </c>
      <c r="Q274" s="13" t="s">
        <v>1670</v>
      </c>
      <c r="R274" s="13"/>
      <c r="S274" s="13" t="s">
        <v>1738</v>
      </c>
      <c r="T274" s="13" t="s">
        <v>1740</v>
      </c>
      <c r="U274" s="13">
        <f>COUNTIFS(Tabella4[Rejected Element],Tabella4[[#This Row],[Rejected Element]])</f>
        <v>1</v>
      </c>
      <c r="V274" s="13" t="s">
        <v>1722</v>
      </c>
      <c r="W274" s="13"/>
      <c r="X274" s="13" t="str">
        <f>Tabella4[[#This Row],[User Impact]]</f>
        <v>2 - Serious</v>
      </c>
      <c r="Y274" s="13" t="str">
        <f>_xlfn.CONCAT("APP INDABOX ANDROID - ",Tabella4[[#This Row],[UNI CEI EN 301549]]," ",_xlfn.XLOOKUP(Tabella4[[#This Row],[Criterio]],Tabella5[ID],Tabella5[Criterio di successo],"")," - ",Tabella4[[#This Row],[Servizio]])</f>
        <v>APP INDABOX ANDROID - 11.1.4.3.1 Contrasto (minimo) - S004 Spedisci (IndaBox Spedizione Pacchi)</v>
      </c>
      <c r="Z2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(#AAD273)
S004 Spedisci (IndaBox Spedizione Pacchi)
Requisito: WCAG 1.4.3
Disabilità afflitte: Colorblindness;Low Vision
Impatto Utente: 2 - Serious
Descrizione: Contrasto del testo - 
Esempio di violazione individuata sull'oggetto: 
 - https://drive.google.com/file/d/1OBGq6ke4bE162mlaHQbkQltsOaNJ-71s/view?usp=drive_link con selettore: 
[33,365][539,428]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74" s="13"/>
      <c r="AB274" s="13"/>
      <c r="AC274" s="13"/>
      <c r="AD274" s="13"/>
      <c r="AE274" s="13" t="e">
        <f>_xlfn.XLOOKUP(Tabella4[[#This Row],[ID Silk]],outTable[ID Silk],outTable[Numero ticket  ],,0,1)</f>
        <v>#N/A</v>
      </c>
      <c r="AF274" s="13"/>
      <c r="AG274" s="13"/>
      <c r="AH274" s="13" t="e">
        <f>Tabella4[[#This Row],[Caricato su Silk]]&amp;Tabella4[[#This Row],[HC_01]]</f>
        <v>#N/A</v>
      </c>
      <c r="AI274" s="13" t="e">
        <f>Tabella4[[#This Row],[HC_ID]]&amp;": "&amp;Tabella4[[#This Row],[Descrizione]]</f>
        <v>#N/A</v>
      </c>
      <c r="AJ274" s="13" t="e">
        <f>Tabella4[[#This Row],[HC_ID]]&amp;": - "&amp;Tabella4[[#This Row],[Detail]]&amp;" con selettore: "&amp;Tabella4[[#This Row],[Rejected Element]]</f>
        <v>#N/A</v>
      </c>
      <c r="AK274" s="13" t="e">
        <f>Tabella4[[#This Row],[HC_ID]]&amp;": "&amp;Tabella4[[#This Row],[Share URL]]</f>
        <v>#N/A</v>
      </c>
      <c r="AL274" s="13" t="e">
        <f>Tabella4[[#This Row],[HC_ID]]&amp;": "&amp;Tabella4[[#This Row],[Soluzione note aggiuntive]]</f>
        <v>#N/A</v>
      </c>
      <c r="AM274" s="13"/>
    </row>
    <row r="275" spans="1:39" ht="15" hidden="1" x14ac:dyDescent="0.3">
      <c r="A275" s="41" t="str">
        <f>Tabella4[[#This Row],[UNI CEI EN 301549]]&amp;Tabella4[[#This Row],[Servizio]]</f>
        <v>11.1.4.3.1S004 Spedisci (IndaBox Spedizione Pacchi)</v>
      </c>
      <c r="B275" s="42" t="str">
        <f>Tabella4[[#This Row],[IssueID]]&amp;Tabella4[[#This Row],[Servizio]]</f>
        <v>S004 Spedisci (IndaBox Spedizione Pacchi)</v>
      </c>
      <c r="C275" s="41" t="s">
        <v>671</v>
      </c>
      <c r="D275" s="41" t="str">
        <f>"(#"&amp;Tabella4[[#This Row],['#ID]]&amp;")"</f>
        <v>(#AAD274)</v>
      </c>
      <c r="E275" s="13" t="s">
        <v>50</v>
      </c>
      <c r="F275" s="13" t="s">
        <v>10</v>
      </c>
      <c r="G275" s="43" t="s">
        <v>195</v>
      </c>
      <c r="H275" s="13" t="s">
        <v>3282</v>
      </c>
      <c r="I275" s="13" t="s">
        <v>63</v>
      </c>
      <c r="J275" s="13" t="s">
        <v>1735</v>
      </c>
      <c r="K275" t="s">
        <v>53</v>
      </c>
      <c r="L275" s="13"/>
      <c r="M275" t="s">
        <v>1295</v>
      </c>
      <c r="N275" s="13" t="s">
        <v>1702</v>
      </c>
      <c r="O275" t="s">
        <v>1598</v>
      </c>
      <c r="P275" s="13" t="s">
        <v>1641</v>
      </c>
      <c r="Q275" s="13" t="s">
        <v>1670</v>
      </c>
      <c r="R275" s="13"/>
      <c r="S275" s="13" t="s">
        <v>1738</v>
      </c>
      <c r="T275" s="13" t="s">
        <v>1740</v>
      </c>
      <c r="U275" s="13">
        <f>COUNTIFS(Tabella4[Rejected Element],Tabella4[[#This Row],[Rejected Element]])</f>
        <v>2</v>
      </c>
      <c r="V275" s="13" t="s">
        <v>1722</v>
      </c>
      <c r="W275" s="13"/>
      <c r="X275" s="13" t="str">
        <f>Tabella4[[#This Row],[User Impact]]</f>
        <v>2 - Serious</v>
      </c>
      <c r="Y275" s="13" t="str">
        <f>_xlfn.CONCAT("APP INDABOX ANDROID - ",Tabella4[[#This Row],[UNI CEI EN 301549]]," ",_xlfn.XLOOKUP(Tabella4[[#This Row],[Criterio]],Tabella5[ID],Tabella5[Criterio di successo],"")," - ",Tabella4[[#This Row],[Servizio]])</f>
        <v>APP INDABOX ANDROID - 11.1.4.3.1 Contrasto (minimo) - S004 Spedisci (IndaBox Spedizione Pacchi)</v>
      </c>
      <c r="Z2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(#AAD274)
S004 Spedisci (IndaBox Spedizione Pacchi)
Requisito: WCAG 1.4.3
Disabilità afflitte: Colorblindness;Low Vision
Impatto Utente: 2 - Serious
Descrizione: Contrasto del testo - 
Esempio di violazione individuata sull'oggetto: 
 - https://drive.google.com/file/d/1OBGq6ke4bE162mlaHQbkQltsOaNJ-71s/view?usp=drive_link con selettore: 
[1006,417][1036,483]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75" s="13"/>
      <c r="AB275" s="13"/>
      <c r="AC275" s="13"/>
      <c r="AD275" s="13"/>
      <c r="AE275" s="13" t="e">
        <f>_xlfn.XLOOKUP(Tabella4[[#This Row],[ID Silk]],outTable[ID Silk],outTable[Numero ticket  ],,0,1)</f>
        <v>#N/A</v>
      </c>
      <c r="AF275" s="13"/>
      <c r="AG275" s="13"/>
      <c r="AH275" s="13" t="e">
        <f>Tabella4[[#This Row],[Caricato su Silk]]&amp;Tabella4[[#This Row],[HC_01]]</f>
        <v>#N/A</v>
      </c>
      <c r="AI275" s="13" t="e">
        <f>Tabella4[[#This Row],[HC_ID]]&amp;": "&amp;Tabella4[[#This Row],[Descrizione]]</f>
        <v>#N/A</v>
      </c>
      <c r="AJ275" s="13" t="e">
        <f>Tabella4[[#This Row],[HC_ID]]&amp;": - "&amp;Tabella4[[#This Row],[Detail]]&amp;" con selettore: "&amp;Tabella4[[#This Row],[Rejected Element]]</f>
        <v>#N/A</v>
      </c>
      <c r="AK275" s="13" t="e">
        <f>Tabella4[[#This Row],[HC_ID]]&amp;": "&amp;Tabella4[[#This Row],[Share URL]]</f>
        <v>#N/A</v>
      </c>
      <c r="AL275" s="13" t="e">
        <f>Tabella4[[#This Row],[HC_ID]]&amp;": "&amp;Tabella4[[#This Row],[Soluzione note aggiuntive]]</f>
        <v>#N/A</v>
      </c>
      <c r="AM275" s="13"/>
    </row>
    <row r="276" spans="1:39" ht="15" hidden="1" x14ac:dyDescent="0.3">
      <c r="A276" s="41" t="str">
        <f>Tabella4[[#This Row],[UNI CEI EN 301549]]&amp;Tabella4[[#This Row],[Servizio]]</f>
        <v>11.1.4.3.1S004 Spedisci (IndaBox Spedizione Pacchi)</v>
      </c>
      <c r="B276" s="42" t="str">
        <f>Tabella4[[#This Row],[IssueID]]&amp;Tabella4[[#This Row],[Servizio]]</f>
        <v>S004 Spedisci (IndaBox Spedizione Pacchi)</v>
      </c>
      <c r="C276" s="41" t="s">
        <v>672</v>
      </c>
      <c r="D276" s="41" t="str">
        <f>"(#"&amp;Tabella4[[#This Row],['#ID]]&amp;")"</f>
        <v>(#AAD275)</v>
      </c>
      <c r="E276" s="13" t="s">
        <v>50</v>
      </c>
      <c r="F276" s="13" t="s">
        <v>10</v>
      </c>
      <c r="G276" s="43" t="s">
        <v>195</v>
      </c>
      <c r="H276" s="13" t="s">
        <v>3282</v>
      </c>
      <c r="I276" s="13" t="s">
        <v>63</v>
      </c>
      <c r="J276" s="13" t="s">
        <v>1735</v>
      </c>
      <c r="K276" t="s">
        <v>53</v>
      </c>
      <c r="L276" s="13"/>
      <c r="M276" t="s">
        <v>1296</v>
      </c>
      <c r="N276" s="13" t="s">
        <v>1702</v>
      </c>
      <c r="O276" t="s">
        <v>1598</v>
      </c>
      <c r="P276" s="13" t="s">
        <v>1641</v>
      </c>
      <c r="Q276" s="13" t="s">
        <v>1670</v>
      </c>
      <c r="R276" s="13"/>
      <c r="S276" s="13" t="s">
        <v>1738</v>
      </c>
      <c r="T276" s="13" t="s">
        <v>1740</v>
      </c>
      <c r="U276" s="13">
        <f>COUNTIFS(Tabella4[Rejected Element],Tabella4[[#This Row],[Rejected Element]])</f>
        <v>1</v>
      </c>
      <c r="V276" s="13" t="s">
        <v>1722</v>
      </c>
      <c r="W276" s="13"/>
      <c r="X276" s="13" t="str">
        <f>Tabella4[[#This Row],[User Impact]]</f>
        <v>2 - Serious</v>
      </c>
      <c r="Y276" s="13" t="str">
        <f>_xlfn.CONCAT("APP INDABOX ANDROID - ",Tabella4[[#This Row],[UNI CEI EN 301549]]," ",_xlfn.XLOOKUP(Tabella4[[#This Row],[Criterio]],Tabella5[ID],Tabella5[Criterio di successo],"")," - ",Tabella4[[#This Row],[Servizio]])</f>
        <v>APP INDABOX ANDROID - 11.1.4.3.1 Contrasto (minimo) - S004 Spedisci (IndaBox Spedizione Pacchi)</v>
      </c>
      <c r="Z2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(#AAD275)
S004 Spedisci (IndaBox Spedizione Pacchi)
Requisito: WCAG 1.4.3
Disabilità afflitte: Colorblindness;Low Vision
Impatto Utente: 2 - Serious
Descrizione: Contrasto del testo - 
Esempio di violazione individuata sull'oggetto: 
 - https://drive.google.com/file/d/1OBGq6ke4bE162mlaHQbkQltsOaNJ-71s/view?usp=drive_link con selettore: 
[33,590][1045,731]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76" s="13"/>
      <c r="AB276" s="13"/>
      <c r="AC276" s="13"/>
      <c r="AD276" s="13"/>
      <c r="AE276" s="13" t="e">
        <f>_xlfn.XLOOKUP(Tabella4[[#This Row],[ID Silk]],outTable[ID Silk],outTable[Numero ticket  ],,0,1)</f>
        <v>#N/A</v>
      </c>
      <c r="AF276" s="13"/>
      <c r="AG276" s="13"/>
      <c r="AH276" s="13" t="e">
        <f>Tabella4[[#This Row],[Caricato su Silk]]&amp;Tabella4[[#This Row],[HC_01]]</f>
        <v>#N/A</v>
      </c>
      <c r="AI276" s="13" t="e">
        <f>Tabella4[[#This Row],[HC_ID]]&amp;": "&amp;Tabella4[[#This Row],[Descrizione]]</f>
        <v>#N/A</v>
      </c>
      <c r="AJ276" s="13" t="e">
        <f>Tabella4[[#This Row],[HC_ID]]&amp;": - "&amp;Tabella4[[#This Row],[Detail]]&amp;" con selettore: "&amp;Tabella4[[#This Row],[Rejected Element]]</f>
        <v>#N/A</v>
      </c>
      <c r="AK276" s="13" t="e">
        <f>Tabella4[[#This Row],[HC_ID]]&amp;": "&amp;Tabella4[[#This Row],[Share URL]]</f>
        <v>#N/A</v>
      </c>
      <c r="AL276" s="13" t="e">
        <f>Tabella4[[#This Row],[HC_ID]]&amp;": "&amp;Tabella4[[#This Row],[Soluzione note aggiuntive]]</f>
        <v>#N/A</v>
      </c>
      <c r="AM276" s="13"/>
    </row>
    <row r="277" spans="1:39" ht="15" hidden="1" x14ac:dyDescent="0.3">
      <c r="A277" s="41" t="str">
        <f>Tabella4[[#This Row],[UNI CEI EN 301549]]&amp;Tabella4[[#This Row],[Servizio]]</f>
        <v>11.1.4.3.1S004 Spedisci (IndaBox Spedizione Pacchi)</v>
      </c>
      <c r="B277" s="42" t="str">
        <f>Tabella4[[#This Row],[IssueID]]&amp;Tabella4[[#This Row],[Servizio]]</f>
        <v>S004 Spedisci (IndaBox Spedizione Pacchi)</v>
      </c>
      <c r="C277" s="41" t="s">
        <v>673</v>
      </c>
      <c r="D277" s="41" t="str">
        <f>"(#"&amp;Tabella4[[#This Row],['#ID]]&amp;")"</f>
        <v>(#AAD276)</v>
      </c>
      <c r="E277" s="13" t="s">
        <v>50</v>
      </c>
      <c r="F277" s="13" t="s">
        <v>10</v>
      </c>
      <c r="G277" s="43" t="s">
        <v>195</v>
      </c>
      <c r="H277" s="13" t="s">
        <v>3282</v>
      </c>
      <c r="I277" s="13" t="s">
        <v>63</v>
      </c>
      <c r="J277" s="13" t="s">
        <v>1735</v>
      </c>
      <c r="K277" t="s">
        <v>53</v>
      </c>
      <c r="L277" s="13"/>
      <c r="M277" t="s">
        <v>1297</v>
      </c>
      <c r="N277" s="13" t="s">
        <v>1702</v>
      </c>
      <c r="O277" t="s">
        <v>1598</v>
      </c>
      <c r="P277" s="13" t="s">
        <v>1641</v>
      </c>
      <c r="Q277" s="13" t="s">
        <v>1670</v>
      </c>
      <c r="R277" s="13"/>
      <c r="S277" s="13" t="s">
        <v>1738</v>
      </c>
      <c r="T277" s="13" t="s">
        <v>1740</v>
      </c>
      <c r="U277" s="13">
        <f>COUNTIFS(Tabella4[Rejected Element],Tabella4[[#This Row],[Rejected Element]])</f>
        <v>1</v>
      </c>
      <c r="V277" s="13" t="s">
        <v>1722</v>
      </c>
      <c r="W277" s="13"/>
      <c r="X277" s="13" t="str">
        <f>Tabella4[[#This Row],[User Impact]]</f>
        <v>2 - Serious</v>
      </c>
      <c r="Y277" s="13" t="str">
        <f>_xlfn.CONCAT("APP INDABOX ANDROID - ",Tabella4[[#This Row],[UNI CEI EN 301549]]," ",_xlfn.XLOOKUP(Tabella4[[#This Row],[Criterio]],Tabella5[ID],Tabella5[Criterio di successo],"")," - ",Tabella4[[#This Row],[Servizio]])</f>
        <v>APP INDABOX ANDROID - 11.1.4.3.1 Contrasto (minimo) - S004 Spedisci (IndaBox Spedizione Pacchi)</v>
      </c>
      <c r="Z2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(#AAD276)
S004 Spedisci (IndaBox Spedizione Pacchi)
Requisito: WCAG 1.4.3
Disabilità afflitte: Colorblindness;Low Vision
Impatto Utente: 2 - Serious
Descrizione: Contrasto del testo - 
Esempio di violazione individuata sull'oggetto: 
 - https://drive.google.com/file/d/1OBGq6ke4bE162mlaHQbkQltsOaNJ-71s/view?usp=drive_link con selettore: 
[33,755][1045,794]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77" s="13"/>
      <c r="AB277" s="13"/>
      <c r="AC277" s="13"/>
      <c r="AD277" s="13"/>
      <c r="AE277" s="13" t="e">
        <f>_xlfn.XLOOKUP(Tabella4[[#This Row],[ID Silk]],outTable[ID Silk],outTable[Numero ticket  ],,0,1)</f>
        <v>#N/A</v>
      </c>
      <c r="AF277" s="13"/>
      <c r="AG277" s="13"/>
      <c r="AH277" s="13" t="e">
        <f>Tabella4[[#This Row],[Caricato su Silk]]&amp;Tabella4[[#This Row],[HC_01]]</f>
        <v>#N/A</v>
      </c>
      <c r="AI277" s="13" t="e">
        <f>Tabella4[[#This Row],[HC_ID]]&amp;": "&amp;Tabella4[[#This Row],[Descrizione]]</f>
        <v>#N/A</v>
      </c>
      <c r="AJ277" s="13" t="e">
        <f>Tabella4[[#This Row],[HC_ID]]&amp;": - "&amp;Tabella4[[#This Row],[Detail]]&amp;" con selettore: "&amp;Tabella4[[#This Row],[Rejected Element]]</f>
        <v>#N/A</v>
      </c>
      <c r="AK277" s="13" t="e">
        <f>Tabella4[[#This Row],[HC_ID]]&amp;": "&amp;Tabella4[[#This Row],[Share URL]]</f>
        <v>#N/A</v>
      </c>
      <c r="AL277" s="13" t="e">
        <f>Tabella4[[#This Row],[HC_ID]]&amp;": "&amp;Tabella4[[#This Row],[Soluzione note aggiuntive]]</f>
        <v>#N/A</v>
      </c>
      <c r="AM277" s="13"/>
    </row>
    <row r="278" spans="1:39" ht="15" hidden="1" x14ac:dyDescent="0.3">
      <c r="A278" s="41" t="str">
        <f>Tabella4[[#This Row],[UNI CEI EN 301549]]&amp;Tabella4[[#This Row],[Servizio]]</f>
        <v>11.1.4.3.1S004 Spedisci (IndaBox Spedizione Pacchi)</v>
      </c>
      <c r="B278" s="42" t="str">
        <f>Tabella4[[#This Row],[IssueID]]&amp;Tabella4[[#This Row],[Servizio]]</f>
        <v>S004 Spedisci (IndaBox Spedizione Pacchi)</v>
      </c>
      <c r="C278" s="41" t="s">
        <v>674</v>
      </c>
      <c r="D278" s="41" t="str">
        <f>"(#"&amp;Tabella4[[#This Row],['#ID]]&amp;")"</f>
        <v>(#AAD277)</v>
      </c>
      <c r="E278" s="13" t="s">
        <v>50</v>
      </c>
      <c r="F278" s="13" t="s">
        <v>10</v>
      </c>
      <c r="G278" s="43" t="s">
        <v>195</v>
      </c>
      <c r="H278" s="13" t="s">
        <v>3282</v>
      </c>
      <c r="I278" s="13" t="s">
        <v>63</v>
      </c>
      <c r="J278" s="13" t="s">
        <v>1735</v>
      </c>
      <c r="K278" t="s">
        <v>53</v>
      </c>
      <c r="L278" s="13"/>
      <c r="M278" t="s">
        <v>1298</v>
      </c>
      <c r="N278" s="13" t="s">
        <v>1702</v>
      </c>
      <c r="O278" t="s">
        <v>1598</v>
      </c>
      <c r="P278" s="13" t="s">
        <v>1641</v>
      </c>
      <c r="Q278" s="13" t="s">
        <v>1670</v>
      </c>
      <c r="R278" s="13"/>
      <c r="S278" s="13" t="s">
        <v>1738</v>
      </c>
      <c r="T278" s="13" t="s">
        <v>1740</v>
      </c>
      <c r="U278" s="13">
        <f>COUNTIFS(Tabella4[Rejected Element],Tabella4[[#This Row],[Rejected Element]])</f>
        <v>1</v>
      </c>
      <c r="V278" s="13" t="s">
        <v>1722</v>
      </c>
      <c r="W278" s="13"/>
      <c r="X278" s="13" t="str">
        <f>Tabella4[[#This Row],[User Impact]]</f>
        <v>2 - Serious</v>
      </c>
      <c r="Y278" s="13" t="str">
        <f>_xlfn.CONCAT("APP INDABOX ANDROID - ",Tabella4[[#This Row],[UNI CEI EN 301549]]," ",_xlfn.XLOOKUP(Tabella4[[#This Row],[Criterio]],Tabella5[ID],Tabella5[Criterio di successo],"")," - ",Tabella4[[#This Row],[Servizio]])</f>
        <v>APP INDABOX ANDROID - 11.1.4.3.1 Contrasto (minimo) - S004 Spedisci (IndaBox Spedizione Pacchi)</v>
      </c>
      <c r="Z2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(#AAD277)
S004 Spedisci (IndaBox Spedizione Pacchi)
Requisito: WCAG 1.4.3
Disabilità afflitte: Colorblindness;Low Vision
Impatto Utente: 2 - Serious
Descrizione: Contrasto del testo - 
Esempio di violazione individuata sull'oggetto: 
 - https://drive.google.com/file/d/1OBGq6ke4bE162mlaHQbkQltsOaNJ-71s/view?usp=drive_link con selettore: 
[566,830][1017,942]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78" s="13"/>
      <c r="AB278" s="13"/>
      <c r="AC278" s="13"/>
      <c r="AD278" s="13"/>
      <c r="AE278" s="13" t="e">
        <f>_xlfn.XLOOKUP(Tabella4[[#This Row],[ID Silk]],outTable[ID Silk],outTable[Numero ticket  ],,0,1)</f>
        <v>#N/A</v>
      </c>
      <c r="AF278" s="13"/>
      <c r="AG278" s="13"/>
      <c r="AH278" s="13" t="e">
        <f>Tabella4[[#This Row],[Caricato su Silk]]&amp;Tabella4[[#This Row],[HC_01]]</f>
        <v>#N/A</v>
      </c>
      <c r="AI278" s="13" t="e">
        <f>Tabella4[[#This Row],[HC_ID]]&amp;": "&amp;Tabella4[[#This Row],[Descrizione]]</f>
        <v>#N/A</v>
      </c>
      <c r="AJ278" s="13" t="e">
        <f>Tabella4[[#This Row],[HC_ID]]&amp;": - "&amp;Tabella4[[#This Row],[Detail]]&amp;" con selettore: "&amp;Tabella4[[#This Row],[Rejected Element]]</f>
        <v>#N/A</v>
      </c>
      <c r="AK278" s="13" t="e">
        <f>Tabella4[[#This Row],[HC_ID]]&amp;": "&amp;Tabella4[[#This Row],[Share URL]]</f>
        <v>#N/A</v>
      </c>
      <c r="AL278" s="13" t="e">
        <f>Tabella4[[#This Row],[HC_ID]]&amp;": "&amp;Tabella4[[#This Row],[Soluzione note aggiuntive]]</f>
        <v>#N/A</v>
      </c>
      <c r="AM278" s="13"/>
    </row>
    <row r="279" spans="1:39" ht="15" hidden="1" x14ac:dyDescent="0.3">
      <c r="A279" s="41" t="str">
        <f>Tabella4[[#This Row],[UNI CEI EN 301549]]&amp;Tabella4[[#This Row],[Servizio]]</f>
        <v>11.1.4.3.1S004 Spedisci (IndaBox Spedizione Pacchi)</v>
      </c>
      <c r="B279" s="42" t="str">
        <f>Tabella4[[#This Row],[IssueID]]&amp;Tabella4[[#This Row],[Servizio]]</f>
        <v>S004 Spedisci (IndaBox Spedizione Pacchi)</v>
      </c>
      <c r="C279" s="41" t="s">
        <v>675</v>
      </c>
      <c r="D279" s="41" t="str">
        <f>"(#"&amp;Tabella4[[#This Row],['#ID]]&amp;")"</f>
        <v>(#AAD278)</v>
      </c>
      <c r="E279" s="13" t="s">
        <v>50</v>
      </c>
      <c r="F279" s="13" t="s">
        <v>10</v>
      </c>
      <c r="G279" s="43" t="s">
        <v>195</v>
      </c>
      <c r="H279" s="13" t="s">
        <v>3282</v>
      </c>
      <c r="I279" s="13" t="s">
        <v>63</v>
      </c>
      <c r="J279" s="13" t="s">
        <v>1735</v>
      </c>
      <c r="K279" t="s">
        <v>53</v>
      </c>
      <c r="L279" s="13"/>
      <c r="M279" t="s">
        <v>1299</v>
      </c>
      <c r="N279" s="13" t="s">
        <v>1702</v>
      </c>
      <c r="O279" t="s">
        <v>1598</v>
      </c>
      <c r="P279" s="13" t="s">
        <v>1641</v>
      </c>
      <c r="Q279" s="13" t="s">
        <v>1670</v>
      </c>
      <c r="R279" s="13"/>
      <c r="S279" s="13" t="s">
        <v>1738</v>
      </c>
      <c r="T279" s="13" t="s">
        <v>1740</v>
      </c>
      <c r="U279" s="13">
        <f>COUNTIFS(Tabella4[Rejected Element],Tabella4[[#This Row],[Rejected Element]])</f>
        <v>1</v>
      </c>
      <c r="V279" s="13" t="s">
        <v>1722</v>
      </c>
      <c r="W279" s="13"/>
      <c r="X279" s="13" t="str">
        <f>Tabella4[[#This Row],[User Impact]]</f>
        <v>2 - Serious</v>
      </c>
      <c r="Y279" s="13" t="str">
        <f>_xlfn.CONCAT("APP INDABOX ANDROID - ",Tabella4[[#This Row],[UNI CEI EN 301549]]," ",_xlfn.XLOOKUP(Tabella4[[#This Row],[Criterio]],Tabella5[ID],Tabella5[Criterio di successo],"")," - ",Tabella4[[#This Row],[Servizio]])</f>
        <v>APP INDABOX ANDROID - 11.1.4.3.1 Contrasto (minimo) - S004 Spedisci (IndaBox Spedizione Pacchi)</v>
      </c>
      <c r="Z2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(#AAD278)
S004 Spedisci (IndaBox Spedizione Pacchi)
Requisito: WCAG 1.4.3
Disabilità afflitte: Colorblindness;Low Vision
Impatto Utente: 2 - Serious
Descrizione: Contrasto del testo - 
Esempio di violazione individuata sull'oggetto: 
 - https://drive.google.com/file/d/1OBGq6ke4bE162mlaHQbkQltsOaNJ-71s/view?usp=drive_link con selettore: 
[244,989][836,1052]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79" s="13"/>
      <c r="AB279" s="13"/>
      <c r="AC279" s="13"/>
      <c r="AD279" s="13"/>
      <c r="AE279" s="13" t="e">
        <f>_xlfn.XLOOKUP(Tabella4[[#This Row],[ID Silk]],outTable[ID Silk],outTable[Numero ticket  ],,0,1)</f>
        <v>#N/A</v>
      </c>
      <c r="AF279" s="13"/>
      <c r="AG279" s="13"/>
      <c r="AH279" s="13" t="e">
        <f>Tabella4[[#This Row],[Caricato su Silk]]&amp;Tabella4[[#This Row],[HC_01]]</f>
        <v>#N/A</v>
      </c>
      <c r="AI279" s="13" t="e">
        <f>Tabella4[[#This Row],[HC_ID]]&amp;": "&amp;Tabella4[[#This Row],[Descrizione]]</f>
        <v>#N/A</v>
      </c>
      <c r="AJ279" s="13" t="e">
        <f>Tabella4[[#This Row],[HC_ID]]&amp;": - "&amp;Tabella4[[#This Row],[Detail]]&amp;" con selettore: "&amp;Tabella4[[#This Row],[Rejected Element]]</f>
        <v>#N/A</v>
      </c>
      <c r="AK279" s="13" t="e">
        <f>Tabella4[[#This Row],[HC_ID]]&amp;": "&amp;Tabella4[[#This Row],[Share URL]]</f>
        <v>#N/A</v>
      </c>
      <c r="AL279" s="13" t="e">
        <f>Tabella4[[#This Row],[HC_ID]]&amp;": "&amp;Tabella4[[#This Row],[Soluzione note aggiuntive]]</f>
        <v>#N/A</v>
      </c>
      <c r="AM279" s="13"/>
    </row>
    <row r="280" spans="1:39" ht="15" hidden="1" x14ac:dyDescent="0.3">
      <c r="A280" s="41" t="str">
        <f>Tabella4[[#This Row],[UNI CEI EN 301549]]&amp;Tabella4[[#This Row],[Servizio]]</f>
        <v>11.1.4.3.1S004 Spedisci (IndaBox Spedizione Pacchi)</v>
      </c>
      <c r="B280" s="42" t="str">
        <f>Tabella4[[#This Row],[IssueID]]&amp;Tabella4[[#This Row],[Servizio]]</f>
        <v>S004 Spedisci (IndaBox Spedizione Pacchi)</v>
      </c>
      <c r="C280" s="41" t="s">
        <v>676</v>
      </c>
      <c r="D280" s="41" t="str">
        <f>"(#"&amp;Tabella4[[#This Row],['#ID]]&amp;")"</f>
        <v>(#AAD279)</v>
      </c>
      <c r="E280" s="13" t="s">
        <v>50</v>
      </c>
      <c r="F280" s="13" t="s">
        <v>10</v>
      </c>
      <c r="G280" s="43" t="s">
        <v>195</v>
      </c>
      <c r="H280" s="13" t="s">
        <v>3282</v>
      </c>
      <c r="I280" s="13" t="s">
        <v>63</v>
      </c>
      <c r="J280" s="13" t="s">
        <v>1735</v>
      </c>
      <c r="K280" t="s">
        <v>53</v>
      </c>
      <c r="L280" s="13"/>
      <c r="M280" t="s">
        <v>1300</v>
      </c>
      <c r="N280" s="13" t="s">
        <v>1702</v>
      </c>
      <c r="O280" t="s">
        <v>1598</v>
      </c>
      <c r="P280" s="13" t="s">
        <v>1641</v>
      </c>
      <c r="Q280" s="13" t="s">
        <v>1670</v>
      </c>
      <c r="R280" s="13"/>
      <c r="S280" s="13" t="s">
        <v>1738</v>
      </c>
      <c r="T280" s="13" t="s">
        <v>1740</v>
      </c>
      <c r="U280" s="13">
        <f>COUNTIFS(Tabella4[Rejected Element],Tabella4[[#This Row],[Rejected Element]])</f>
        <v>1</v>
      </c>
      <c r="V280" s="13" t="s">
        <v>1722</v>
      </c>
      <c r="W280" s="13"/>
      <c r="X280" s="13" t="str">
        <f>Tabella4[[#This Row],[User Impact]]</f>
        <v>2 - Serious</v>
      </c>
      <c r="Y280" s="13" t="str">
        <f>_xlfn.CONCAT("APP INDABOX ANDROID - ",Tabella4[[#This Row],[UNI CEI EN 301549]]," ",_xlfn.XLOOKUP(Tabella4[[#This Row],[Criterio]],Tabella5[ID],Tabella5[Criterio di successo],"")," - ",Tabella4[[#This Row],[Servizio]])</f>
        <v>APP INDABOX ANDROID - 11.1.4.3.1 Contrasto (minimo) - S004 Spedisci (IndaBox Spedizione Pacchi)</v>
      </c>
      <c r="Z2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(#AAD279)
S004 Spedisci (IndaBox Spedizione Pacchi)
Requisito: WCAG 1.4.3
Disabilità afflitte: Colorblindness;Low Vision
Impatto Utente: 2 - Serious
Descrizione: Contrasto del testo - 
Esempio di violazione individuata sull'oggetto: 
 - https://drive.google.com/file/d/1OBGq6ke4bE162mlaHQbkQltsOaNJ-71s/view?usp=drive_link con selettore: 
[165,1129][195,1160]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80" s="13"/>
      <c r="AB280" s="13"/>
      <c r="AC280" s="13"/>
      <c r="AD280" s="13"/>
      <c r="AE280" s="13" t="e">
        <f>_xlfn.XLOOKUP(Tabella4[[#This Row],[ID Silk]],outTable[ID Silk],outTable[Numero ticket  ],,0,1)</f>
        <v>#N/A</v>
      </c>
      <c r="AF280" s="13"/>
      <c r="AG280" s="13"/>
      <c r="AH280" s="13" t="e">
        <f>Tabella4[[#This Row],[Caricato su Silk]]&amp;Tabella4[[#This Row],[HC_01]]</f>
        <v>#N/A</v>
      </c>
      <c r="AI280" s="13" t="e">
        <f>Tabella4[[#This Row],[HC_ID]]&amp;": "&amp;Tabella4[[#This Row],[Descrizione]]</f>
        <v>#N/A</v>
      </c>
      <c r="AJ280" s="13" t="e">
        <f>Tabella4[[#This Row],[HC_ID]]&amp;": - "&amp;Tabella4[[#This Row],[Detail]]&amp;" con selettore: "&amp;Tabella4[[#This Row],[Rejected Element]]</f>
        <v>#N/A</v>
      </c>
      <c r="AK280" s="13" t="e">
        <f>Tabella4[[#This Row],[HC_ID]]&amp;": "&amp;Tabella4[[#This Row],[Share URL]]</f>
        <v>#N/A</v>
      </c>
      <c r="AL280" s="13" t="e">
        <f>Tabella4[[#This Row],[HC_ID]]&amp;": "&amp;Tabella4[[#This Row],[Soluzione note aggiuntive]]</f>
        <v>#N/A</v>
      </c>
      <c r="AM280" s="13"/>
    </row>
    <row r="281" spans="1:39" ht="15" hidden="1" x14ac:dyDescent="0.3">
      <c r="A281" s="41" t="str">
        <f>Tabella4[[#This Row],[UNI CEI EN 301549]]&amp;Tabella4[[#This Row],[Servizio]]</f>
        <v>11.1.4.3.1S004 Spedisci (IndaBox Spedizione Pacchi)</v>
      </c>
      <c r="B281" s="42" t="str">
        <f>Tabella4[[#This Row],[IssueID]]&amp;Tabella4[[#This Row],[Servizio]]</f>
        <v>S004 Spedisci (IndaBox Spedizione Pacchi)</v>
      </c>
      <c r="C281" s="41" t="s">
        <v>677</v>
      </c>
      <c r="D281" s="41" t="str">
        <f>"(#"&amp;Tabella4[[#This Row],['#ID]]&amp;")"</f>
        <v>(#AAD280)</v>
      </c>
      <c r="E281" s="13" t="s">
        <v>50</v>
      </c>
      <c r="F281" s="13" t="s">
        <v>10</v>
      </c>
      <c r="G281" s="43" t="s">
        <v>195</v>
      </c>
      <c r="H281" s="13" t="s">
        <v>3282</v>
      </c>
      <c r="I281" s="13" t="s">
        <v>63</v>
      </c>
      <c r="J281" s="13" t="s">
        <v>1735</v>
      </c>
      <c r="K281" t="s">
        <v>53</v>
      </c>
      <c r="L281" s="13"/>
      <c r="M281" t="s">
        <v>1301</v>
      </c>
      <c r="N281" s="13" t="s">
        <v>1702</v>
      </c>
      <c r="O281" t="s">
        <v>1598</v>
      </c>
      <c r="P281" s="13" t="s">
        <v>1641</v>
      </c>
      <c r="Q281" s="13" t="s">
        <v>1670</v>
      </c>
      <c r="R281" s="13"/>
      <c r="S281" s="13" t="s">
        <v>1738</v>
      </c>
      <c r="T281" s="13" t="s">
        <v>1740</v>
      </c>
      <c r="U281" s="13">
        <f>COUNTIFS(Tabella4[Rejected Element],Tabella4[[#This Row],[Rejected Element]])</f>
        <v>1</v>
      </c>
      <c r="V281" s="13" t="s">
        <v>1722</v>
      </c>
      <c r="W281" s="13"/>
      <c r="X281" s="13" t="str">
        <f>Tabella4[[#This Row],[User Impact]]</f>
        <v>2 - Serious</v>
      </c>
      <c r="Y281" s="13" t="str">
        <f>_xlfn.CONCAT("APP INDABOX ANDROID - ",Tabella4[[#This Row],[UNI CEI EN 301549]]," ",_xlfn.XLOOKUP(Tabella4[[#This Row],[Criterio]],Tabella5[ID],Tabella5[Criterio di successo],"")," - ",Tabella4[[#This Row],[Servizio]])</f>
        <v>APP INDABOX ANDROID - 11.1.4.3.1 Contrasto (minimo) - S004 Spedisci (IndaBox Spedizione Pacchi)</v>
      </c>
      <c r="Z2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(#AAD280)
S004 Spedisci (IndaBox Spedizione Pacchi)
Requisito: WCAG 1.4.3
Disabilità afflitte: Colorblindness;Low Vision
Impatto Utente: 2 - Serious
Descrizione: Contrasto del testo - 
Esempio di violazione individuata sull'oggetto: 
 - https://drive.google.com/file/d/1OBGq6ke4bE162mlaHQbkQltsOaNJ-71s/view?usp=drive_link con selettore: 
[717,1129][748,1160]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81" s="13"/>
      <c r="AB281" s="13"/>
      <c r="AC281" s="13"/>
      <c r="AD281" s="13"/>
      <c r="AE281" s="13" t="e">
        <f>_xlfn.XLOOKUP(Tabella4[[#This Row],[ID Silk]],outTable[ID Silk],outTable[Numero ticket  ],,0,1)</f>
        <v>#N/A</v>
      </c>
      <c r="AF281" s="13"/>
      <c r="AG281" s="13"/>
      <c r="AH281" s="13" t="e">
        <f>Tabella4[[#This Row],[Caricato su Silk]]&amp;Tabella4[[#This Row],[HC_01]]</f>
        <v>#N/A</v>
      </c>
      <c r="AI281" s="13" t="e">
        <f>Tabella4[[#This Row],[HC_ID]]&amp;": "&amp;Tabella4[[#This Row],[Descrizione]]</f>
        <v>#N/A</v>
      </c>
      <c r="AJ281" s="13" t="e">
        <f>Tabella4[[#This Row],[HC_ID]]&amp;": - "&amp;Tabella4[[#This Row],[Detail]]&amp;" con selettore: "&amp;Tabella4[[#This Row],[Rejected Element]]</f>
        <v>#N/A</v>
      </c>
      <c r="AK281" s="13" t="e">
        <f>Tabella4[[#This Row],[HC_ID]]&amp;": "&amp;Tabella4[[#This Row],[Share URL]]</f>
        <v>#N/A</v>
      </c>
      <c r="AL281" s="13" t="e">
        <f>Tabella4[[#This Row],[HC_ID]]&amp;": "&amp;Tabella4[[#This Row],[Soluzione note aggiuntive]]</f>
        <v>#N/A</v>
      </c>
      <c r="AM281" s="13"/>
    </row>
    <row r="282" spans="1:39" ht="15" hidden="1" x14ac:dyDescent="0.3">
      <c r="A282" s="41" t="str">
        <f>Tabella4[[#This Row],[UNI CEI EN 301549]]&amp;Tabella4[[#This Row],[Servizio]]</f>
        <v>11.1.4.3.1S004 Spedisci (IndaBox Spedizione Pacchi)</v>
      </c>
      <c r="B282" s="42" t="str">
        <f>Tabella4[[#This Row],[IssueID]]&amp;Tabella4[[#This Row],[Servizio]]</f>
        <v>S004 Spedisci (IndaBox Spedizione Pacchi)</v>
      </c>
      <c r="C282" s="41" t="s">
        <v>678</v>
      </c>
      <c r="D282" s="41" t="str">
        <f>"(#"&amp;Tabella4[[#This Row],['#ID]]&amp;")"</f>
        <v>(#AAD281)</v>
      </c>
      <c r="E282" s="13" t="s">
        <v>50</v>
      </c>
      <c r="F282" s="13" t="s">
        <v>10</v>
      </c>
      <c r="G282" s="43" t="s">
        <v>195</v>
      </c>
      <c r="H282" s="13" t="s">
        <v>3282</v>
      </c>
      <c r="I282" s="13" t="s">
        <v>63</v>
      </c>
      <c r="J282" s="13" t="s">
        <v>1735</v>
      </c>
      <c r="K282" t="s">
        <v>53</v>
      </c>
      <c r="L282" s="13"/>
      <c r="M282" t="s">
        <v>1302</v>
      </c>
      <c r="N282" s="13" t="s">
        <v>1702</v>
      </c>
      <c r="O282" t="s">
        <v>1598</v>
      </c>
      <c r="P282" s="13" t="s">
        <v>1641</v>
      </c>
      <c r="Q282" s="13" t="s">
        <v>1670</v>
      </c>
      <c r="R282" s="13"/>
      <c r="S282" s="13" t="s">
        <v>1738</v>
      </c>
      <c r="T282" s="13" t="s">
        <v>1740</v>
      </c>
      <c r="U282" s="13">
        <f>COUNTIFS(Tabella4[Rejected Element],Tabella4[[#This Row],[Rejected Element]])</f>
        <v>1</v>
      </c>
      <c r="V282" s="13" t="s">
        <v>1722</v>
      </c>
      <c r="W282" s="13"/>
      <c r="X282" s="13" t="str">
        <f>Tabella4[[#This Row],[User Impact]]</f>
        <v>2 - Serious</v>
      </c>
      <c r="Y282" s="13" t="str">
        <f>_xlfn.CONCAT("APP INDABOX ANDROID - ",Tabella4[[#This Row],[UNI CEI EN 301549]]," ",_xlfn.XLOOKUP(Tabella4[[#This Row],[Criterio]],Tabella5[ID],Tabella5[Criterio di successo],"")," - ",Tabella4[[#This Row],[Servizio]])</f>
        <v>APP INDABOX ANDROID - 11.1.4.3.1 Contrasto (minimo) - S004 Spedisci (IndaBox Spedizione Pacchi)</v>
      </c>
      <c r="Z2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(#AAD281)
S004 Spedisci (IndaBox Spedizione Pacchi)
Requisito: WCAG 1.4.3
Disabilità afflitte: Colorblindness;Low Vision
Impatto Utente: 2 - Serious
Descrizione: Contrasto del testo - 
Esempio di violazione individuata sull'oggetto: 
 - https://drive.google.com/file/d/1OBGq6ke4bE162mlaHQbkQltsOaNJ-71s/view?usp=drive_link con selettore: 
[214,1330][244,1360]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82" s="13"/>
      <c r="AB282" s="13"/>
      <c r="AC282" s="13"/>
      <c r="AD282" s="13"/>
      <c r="AE282" s="13" t="e">
        <f>_xlfn.XLOOKUP(Tabella4[[#This Row],[ID Silk]],outTable[ID Silk],outTable[Numero ticket  ],,0,1)</f>
        <v>#N/A</v>
      </c>
      <c r="AF282" s="13"/>
      <c r="AG282" s="13"/>
      <c r="AH282" s="13" t="e">
        <f>Tabella4[[#This Row],[Caricato su Silk]]&amp;Tabella4[[#This Row],[HC_01]]</f>
        <v>#N/A</v>
      </c>
      <c r="AI282" s="13" t="e">
        <f>Tabella4[[#This Row],[HC_ID]]&amp;": "&amp;Tabella4[[#This Row],[Descrizione]]</f>
        <v>#N/A</v>
      </c>
      <c r="AJ282" s="13" t="e">
        <f>Tabella4[[#This Row],[HC_ID]]&amp;": - "&amp;Tabella4[[#This Row],[Detail]]&amp;" con selettore: "&amp;Tabella4[[#This Row],[Rejected Element]]</f>
        <v>#N/A</v>
      </c>
      <c r="AK282" s="13" t="e">
        <f>Tabella4[[#This Row],[HC_ID]]&amp;": "&amp;Tabella4[[#This Row],[Share URL]]</f>
        <v>#N/A</v>
      </c>
      <c r="AL282" s="13" t="e">
        <f>Tabella4[[#This Row],[HC_ID]]&amp;": "&amp;Tabella4[[#This Row],[Soluzione note aggiuntive]]</f>
        <v>#N/A</v>
      </c>
      <c r="AM282" s="13"/>
    </row>
    <row r="283" spans="1:39" ht="15" hidden="1" x14ac:dyDescent="0.3">
      <c r="A283" s="41" t="str">
        <f>Tabella4[[#This Row],[UNI CEI EN 301549]]&amp;Tabella4[[#This Row],[Servizio]]</f>
        <v>11.1.4.3.1S004 Spedisci (IndaBox Spedizione Pacchi)</v>
      </c>
      <c r="B283" s="42" t="str">
        <f>Tabella4[[#This Row],[IssueID]]&amp;Tabella4[[#This Row],[Servizio]]</f>
        <v>S004 Spedisci (IndaBox Spedizione Pacchi)</v>
      </c>
      <c r="C283" s="41" t="s">
        <v>679</v>
      </c>
      <c r="D283" s="41" t="str">
        <f>"(#"&amp;Tabella4[[#This Row],['#ID]]&amp;")"</f>
        <v>(#AAD282)</v>
      </c>
      <c r="E283" s="13" t="s">
        <v>50</v>
      </c>
      <c r="F283" s="13" t="s">
        <v>10</v>
      </c>
      <c r="G283" s="43" t="s">
        <v>195</v>
      </c>
      <c r="H283" s="13" t="s">
        <v>3282</v>
      </c>
      <c r="I283" s="13" t="s">
        <v>63</v>
      </c>
      <c r="J283" s="13" t="s">
        <v>1735</v>
      </c>
      <c r="K283" t="s">
        <v>53</v>
      </c>
      <c r="L283" s="13"/>
      <c r="M283" t="s">
        <v>1303</v>
      </c>
      <c r="N283" s="13" t="s">
        <v>1702</v>
      </c>
      <c r="O283" t="s">
        <v>1598</v>
      </c>
      <c r="P283" s="13" t="s">
        <v>1641</v>
      </c>
      <c r="Q283" s="13" t="s">
        <v>1670</v>
      </c>
      <c r="R283" s="13"/>
      <c r="S283" s="13" t="s">
        <v>1738</v>
      </c>
      <c r="T283" s="13" t="s">
        <v>1740</v>
      </c>
      <c r="U283" s="13">
        <f>COUNTIFS(Tabella4[Rejected Element],Tabella4[[#This Row],[Rejected Element]])</f>
        <v>1</v>
      </c>
      <c r="V283" s="13" t="s">
        <v>1722</v>
      </c>
      <c r="W283" s="13"/>
      <c r="X283" s="13" t="str">
        <f>Tabella4[[#This Row],[User Impact]]</f>
        <v>2 - Serious</v>
      </c>
      <c r="Y283" s="13" t="str">
        <f>_xlfn.CONCAT("APP INDABOX ANDROID - ",Tabella4[[#This Row],[UNI CEI EN 301549]]," ",_xlfn.XLOOKUP(Tabella4[[#This Row],[Criterio]],Tabella5[ID],Tabella5[Criterio di successo],"")," - ",Tabella4[[#This Row],[Servizio]])</f>
        <v>APP INDABOX ANDROID - 11.1.4.3.1 Contrasto (minimo) - S004 Spedisci (IndaBox Spedizione Pacchi)</v>
      </c>
      <c r="Z2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(#AAD282)
S004 Spedisci (IndaBox Spedizione Pacchi)
Requisito: WCAG 1.4.3
Disabilità afflitte: Colorblindness;Low Vision
Impatto Utente: 2 - Serious
Descrizione: Contrasto del testo - 
Esempio di violazione individuata sull'oggetto: 
 - https://drive.google.com/file/d/1OBGq6ke4bE162mlaHQbkQltsOaNJ-71s/view?usp=drive_link con selettore: 
[352,1528][385,1561]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83" s="13"/>
      <c r="AB283" s="13"/>
      <c r="AC283" s="13"/>
      <c r="AD283" s="13"/>
      <c r="AE283" s="13" t="e">
        <f>_xlfn.XLOOKUP(Tabella4[[#This Row],[ID Silk]],outTable[ID Silk],outTable[Numero ticket  ],,0,1)</f>
        <v>#N/A</v>
      </c>
      <c r="AF283" s="13"/>
      <c r="AG283" s="13"/>
      <c r="AH283" s="13" t="e">
        <f>Tabella4[[#This Row],[Caricato su Silk]]&amp;Tabella4[[#This Row],[HC_01]]</f>
        <v>#N/A</v>
      </c>
      <c r="AI283" s="13" t="e">
        <f>Tabella4[[#This Row],[HC_ID]]&amp;": "&amp;Tabella4[[#This Row],[Descrizione]]</f>
        <v>#N/A</v>
      </c>
      <c r="AJ283" s="13" t="e">
        <f>Tabella4[[#This Row],[HC_ID]]&amp;": - "&amp;Tabella4[[#This Row],[Detail]]&amp;" con selettore: "&amp;Tabella4[[#This Row],[Rejected Element]]</f>
        <v>#N/A</v>
      </c>
      <c r="AK283" s="13" t="e">
        <f>Tabella4[[#This Row],[HC_ID]]&amp;": "&amp;Tabella4[[#This Row],[Share URL]]</f>
        <v>#N/A</v>
      </c>
      <c r="AL283" s="13" t="e">
        <f>Tabella4[[#This Row],[HC_ID]]&amp;": "&amp;Tabella4[[#This Row],[Soluzione note aggiuntive]]</f>
        <v>#N/A</v>
      </c>
      <c r="AM283" s="13"/>
    </row>
    <row r="284" spans="1:39" ht="15" hidden="1" x14ac:dyDescent="0.3">
      <c r="A284" s="41" t="str">
        <f>Tabella4[[#This Row],[UNI CEI EN 301549]]&amp;Tabella4[[#This Row],[Servizio]]</f>
        <v>11.1.4.3.1S004 Spedisci (IndaBox Spedizione Pacchi)</v>
      </c>
      <c r="B284" s="42" t="str">
        <f>Tabella4[[#This Row],[IssueID]]&amp;Tabella4[[#This Row],[Servizio]]</f>
        <v>S004 Spedisci (IndaBox Spedizione Pacchi)</v>
      </c>
      <c r="C284" s="41" t="s">
        <v>680</v>
      </c>
      <c r="D284" s="41" t="str">
        <f>"(#"&amp;Tabella4[[#This Row],['#ID]]&amp;")"</f>
        <v>(#AAD283)</v>
      </c>
      <c r="E284" s="13" t="s">
        <v>50</v>
      </c>
      <c r="F284" s="13" t="s">
        <v>10</v>
      </c>
      <c r="G284" s="43" t="s">
        <v>195</v>
      </c>
      <c r="H284" s="13" t="s">
        <v>3282</v>
      </c>
      <c r="I284" s="13" t="s">
        <v>63</v>
      </c>
      <c r="J284" s="13" t="s">
        <v>1735</v>
      </c>
      <c r="K284" t="s">
        <v>53</v>
      </c>
      <c r="L284" s="13"/>
      <c r="M284" t="s">
        <v>1304</v>
      </c>
      <c r="N284" s="13" t="s">
        <v>1702</v>
      </c>
      <c r="O284" t="s">
        <v>1598</v>
      </c>
      <c r="P284" s="13" t="s">
        <v>1641</v>
      </c>
      <c r="Q284" s="13" t="s">
        <v>1670</v>
      </c>
      <c r="R284" s="13"/>
      <c r="S284" s="13" t="s">
        <v>1738</v>
      </c>
      <c r="T284" s="13" t="s">
        <v>1740</v>
      </c>
      <c r="U284" s="13">
        <f>COUNTIFS(Tabella4[Rejected Element],Tabella4[[#This Row],[Rejected Element]])</f>
        <v>1</v>
      </c>
      <c r="V284" s="13" t="s">
        <v>1722</v>
      </c>
      <c r="W284" s="13"/>
      <c r="X284" s="13" t="str">
        <f>Tabella4[[#This Row],[User Impact]]</f>
        <v>2 - Serious</v>
      </c>
      <c r="Y284" s="13" t="str">
        <f>_xlfn.CONCAT("APP INDABOX ANDROID - ",Tabella4[[#This Row],[UNI CEI EN 301549]]," ",_xlfn.XLOOKUP(Tabella4[[#This Row],[Criterio]],Tabella5[ID],Tabella5[Criterio di successo],"")," - ",Tabella4[[#This Row],[Servizio]])</f>
        <v>APP INDABOX ANDROID - 11.1.4.3.1 Contrasto (minimo) - S004 Spedisci (IndaBox Spedizione Pacchi)</v>
      </c>
      <c r="Z2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(#AAD283)
S004 Spedisci (IndaBox Spedizione Pacchi)
Requisito: WCAG 1.4.3
Disabilità afflitte: Colorblindness;Low Vision
Impatto Utente: 2 - Serious
Descrizione: Contrasto del testo - 
Esempio di violazione individuata sull'oggetto: 
 - https://drive.google.com/file/d/1OBGq6ke4bE162mlaHQbkQltsOaNJ-71s/view?usp=drive_link con selettore: 
[209,1930][239,1960]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84" s="13"/>
      <c r="AB284" s="13"/>
      <c r="AC284" s="13"/>
      <c r="AD284" s="13"/>
      <c r="AE284" s="13" t="e">
        <f>_xlfn.XLOOKUP(Tabella4[[#This Row],[ID Silk]],outTable[ID Silk],outTable[Numero ticket  ],,0,1)</f>
        <v>#N/A</v>
      </c>
      <c r="AF284" s="13"/>
      <c r="AG284" s="13"/>
      <c r="AH284" s="13" t="e">
        <f>Tabella4[[#This Row],[Caricato su Silk]]&amp;Tabella4[[#This Row],[HC_01]]</f>
        <v>#N/A</v>
      </c>
      <c r="AI284" s="13" t="e">
        <f>Tabella4[[#This Row],[HC_ID]]&amp;": "&amp;Tabella4[[#This Row],[Descrizione]]</f>
        <v>#N/A</v>
      </c>
      <c r="AJ284" s="13" t="e">
        <f>Tabella4[[#This Row],[HC_ID]]&amp;": - "&amp;Tabella4[[#This Row],[Detail]]&amp;" con selettore: "&amp;Tabella4[[#This Row],[Rejected Element]]</f>
        <v>#N/A</v>
      </c>
      <c r="AK284" s="13" t="e">
        <f>Tabella4[[#This Row],[HC_ID]]&amp;": "&amp;Tabella4[[#This Row],[Share URL]]</f>
        <v>#N/A</v>
      </c>
      <c r="AL284" s="13" t="e">
        <f>Tabella4[[#This Row],[HC_ID]]&amp;": "&amp;Tabella4[[#This Row],[Soluzione note aggiuntive]]</f>
        <v>#N/A</v>
      </c>
      <c r="AM284" s="13"/>
    </row>
    <row r="285" spans="1:39" ht="15" hidden="1" x14ac:dyDescent="0.3">
      <c r="A285" s="41" t="str">
        <f>Tabella4[[#This Row],[UNI CEI EN 301549]]&amp;Tabella4[[#This Row],[Servizio]]</f>
        <v>11.1.4.3.1S004 Spedisci (IndaBox Spedizione Pacchi)</v>
      </c>
      <c r="B285" s="42" t="str">
        <f>Tabella4[[#This Row],[IssueID]]&amp;Tabella4[[#This Row],[Servizio]]</f>
        <v>S004 Spedisci (IndaBox Spedizione Pacchi)</v>
      </c>
      <c r="C285" s="41" t="s">
        <v>681</v>
      </c>
      <c r="D285" s="41" t="str">
        <f>"(#"&amp;Tabella4[[#This Row],['#ID]]&amp;")"</f>
        <v>(#AAD284)</v>
      </c>
      <c r="E285" s="13" t="s">
        <v>50</v>
      </c>
      <c r="F285" s="13" t="s">
        <v>10</v>
      </c>
      <c r="G285" s="43" t="s">
        <v>195</v>
      </c>
      <c r="H285" s="13" t="s">
        <v>3282</v>
      </c>
      <c r="I285" s="13" t="s">
        <v>63</v>
      </c>
      <c r="J285" s="13" t="s">
        <v>1735</v>
      </c>
      <c r="K285" t="s">
        <v>53</v>
      </c>
      <c r="L285" s="13"/>
      <c r="M285" t="s">
        <v>1305</v>
      </c>
      <c r="N285" s="13" t="s">
        <v>1702</v>
      </c>
      <c r="O285" t="s">
        <v>1598</v>
      </c>
      <c r="P285" s="13" t="s">
        <v>1641</v>
      </c>
      <c r="Q285" s="13" t="s">
        <v>1670</v>
      </c>
      <c r="R285" s="13"/>
      <c r="S285" s="13" t="s">
        <v>1738</v>
      </c>
      <c r="T285" s="13" t="s">
        <v>1740</v>
      </c>
      <c r="U285" s="13">
        <f>COUNTIFS(Tabella4[Rejected Element],Tabella4[[#This Row],[Rejected Element]])</f>
        <v>1</v>
      </c>
      <c r="V285" s="13" t="s">
        <v>1722</v>
      </c>
      <c r="W285" s="13"/>
      <c r="X285" s="13" t="str">
        <f>Tabella4[[#This Row],[User Impact]]</f>
        <v>2 - Serious</v>
      </c>
      <c r="Y285" s="13" t="str">
        <f>_xlfn.CONCAT("APP INDABOX ANDROID - ",Tabella4[[#This Row],[UNI CEI EN 301549]]," ",_xlfn.XLOOKUP(Tabella4[[#This Row],[Criterio]],Tabella5[ID],Tabella5[Criterio di successo],"")," - ",Tabella4[[#This Row],[Servizio]])</f>
        <v>APP INDABOX ANDROID - 11.1.4.3.1 Contrasto (minimo) - S004 Spedisci (IndaBox Spedizione Pacchi)</v>
      </c>
      <c r="Z2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(#AAD284)
S004 Spedisci (IndaBox Spedizione Pacchi)
Requisito: WCAG 1.4.3
Disabilità afflitte: Colorblindness;Low Vision
Impatto Utente: 2 - Serious
Descrizione: Contrasto del testo - 
Esempio di violazione individuata sull'oggetto: 
 - https://drive.google.com/file/d/1OBGq6ke4bE162mlaHQbkQltsOaNJ-71s/view?usp=drive_link con selettore: 
[610,1930][643,1960]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85" s="13"/>
      <c r="AB285" s="13"/>
      <c r="AC285" s="13"/>
      <c r="AD285" s="13"/>
      <c r="AE285" s="13" t="e">
        <f>_xlfn.XLOOKUP(Tabella4[[#This Row],[ID Silk]],outTable[ID Silk],outTable[Numero ticket  ],,0,1)</f>
        <v>#N/A</v>
      </c>
      <c r="AF285" s="13"/>
      <c r="AG285" s="13"/>
      <c r="AH285" s="13" t="e">
        <f>Tabella4[[#This Row],[Caricato su Silk]]&amp;Tabella4[[#This Row],[HC_01]]</f>
        <v>#N/A</v>
      </c>
      <c r="AI285" s="13" t="e">
        <f>Tabella4[[#This Row],[HC_ID]]&amp;": "&amp;Tabella4[[#This Row],[Descrizione]]</f>
        <v>#N/A</v>
      </c>
      <c r="AJ285" s="13" t="e">
        <f>Tabella4[[#This Row],[HC_ID]]&amp;": - "&amp;Tabella4[[#This Row],[Detail]]&amp;" con selettore: "&amp;Tabella4[[#This Row],[Rejected Element]]</f>
        <v>#N/A</v>
      </c>
      <c r="AK285" s="13" t="e">
        <f>Tabella4[[#This Row],[HC_ID]]&amp;": "&amp;Tabella4[[#This Row],[Share URL]]</f>
        <v>#N/A</v>
      </c>
      <c r="AL285" s="13" t="e">
        <f>Tabella4[[#This Row],[HC_ID]]&amp;": "&amp;Tabella4[[#This Row],[Soluzione note aggiuntive]]</f>
        <v>#N/A</v>
      </c>
      <c r="AM285" s="13"/>
    </row>
    <row r="286" spans="1:39" ht="15" hidden="1" x14ac:dyDescent="0.3">
      <c r="A286" s="41" t="str">
        <f>Tabella4[[#This Row],[UNI CEI EN 301549]]&amp;Tabella4[[#This Row],[Servizio]]</f>
        <v>11.2.5.8.1S004 Spedisci (IndaBox Spedizione Pacchi)</v>
      </c>
      <c r="B286" s="42" t="str">
        <f>Tabella4[[#This Row],[IssueID]]&amp;Tabella4[[#This Row],[Servizio]]</f>
        <v>S004 Spedisci (IndaBox Spedizione Pacchi)</v>
      </c>
      <c r="C286" s="41" t="s">
        <v>682</v>
      </c>
      <c r="D286" s="41" t="str">
        <f>"(#"&amp;Tabella4[[#This Row],['#ID]]&amp;")"</f>
        <v>(#AAD285)</v>
      </c>
      <c r="E286" s="13" t="s">
        <v>50</v>
      </c>
      <c r="F286" s="13" t="s">
        <v>10</v>
      </c>
      <c r="G286" s="43" t="s">
        <v>56</v>
      </c>
      <c r="H286" s="13" t="s">
        <v>3283</v>
      </c>
      <c r="I286" s="13" t="s">
        <v>63</v>
      </c>
      <c r="J286" s="13" t="s">
        <v>1736</v>
      </c>
      <c r="K286" t="s">
        <v>52</v>
      </c>
      <c r="L286" s="13"/>
      <c r="M286" t="s">
        <v>1306</v>
      </c>
      <c r="N286" s="13" t="s">
        <v>1702</v>
      </c>
      <c r="O286" t="s">
        <v>1598</v>
      </c>
      <c r="P286" s="13" t="s">
        <v>1641</v>
      </c>
      <c r="Q286" s="13" t="s">
        <v>1670</v>
      </c>
      <c r="R286" s="13"/>
      <c r="S286" s="13" t="s">
        <v>1739</v>
      </c>
      <c r="T286" s="13" t="s">
        <v>1741</v>
      </c>
      <c r="U286" s="13">
        <f>COUNTIFS(Tabella4[Rejected Element],Tabella4[[#This Row],[Rejected Element]])</f>
        <v>1</v>
      </c>
      <c r="V286" s="13" t="s">
        <v>1722</v>
      </c>
      <c r="W286" s="13"/>
      <c r="X286" s="13" t="str">
        <f>Tabella4[[#This Row],[User Impact]]</f>
        <v>2 - Serious</v>
      </c>
      <c r="Y286"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(#AAD285)
S004 Spedisci (IndaBox Spedizione Pacchi)
Requisito: WCAG 2.5.8
Disabilità afflitte: Blind;Low Vision;Mobility
Impatto Utente: 2 - Serious
Descrizione: Touch target - 
Esempio di violazione individuata sull'oggetto: 
 - https://drive.google.com/file/d/1OBGq6ke4bE162mlaHQbkQltsOaNJ-71s/view?usp=drive_link con selettore: 
[536,365][583,428]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86" s="13"/>
      <c r="AB286" s="13"/>
      <c r="AC286" s="13"/>
      <c r="AD286" s="13"/>
      <c r="AE286" s="13" t="e">
        <f>_xlfn.XLOOKUP(Tabella4[[#This Row],[ID Silk]],outTable[ID Silk],outTable[Numero ticket  ],,0,1)</f>
        <v>#N/A</v>
      </c>
      <c r="AF286" s="13"/>
      <c r="AG286" s="13"/>
      <c r="AH286" s="13" t="e">
        <f>Tabella4[[#This Row],[Caricato su Silk]]&amp;Tabella4[[#This Row],[HC_01]]</f>
        <v>#N/A</v>
      </c>
      <c r="AI286" s="13" t="e">
        <f>Tabella4[[#This Row],[HC_ID]]&amp;": "&amp;Tabella4[[#This Row],[Descrizione]]</f>
        <v>#N/A</v>
      </c>
      <c r="AJ286" s="13" t="e">
        <f>Tabella4[[#This Row],[HC_ID]]&amp;": - "&amp;Tabella4[[#This Row],[Detail]]&amp;" con selettore: "&amp;Tabella4[[#This Row],[Rejected Element]]</f>
        <v>#N/A</v>
      </c>
      <c r="AK286" s="13" t="e">
        <f>Tabella4[[#This Row],[HC_ID]]&amp;": "&amp;Tabella4[[#This Row],[Share URL]]</f>
        <v>#N/A</v>
      </c>
      <c r="AL286" s="13" t="e">
        <f>Tabella4[[#This Row],[HC_ID]]&amp;": "&amp;Tabella4[[#This Row],[Soluzione note aggiuntive]]</f>
        <v>#N/A</v>
      </c>
      <c r="AM286" s="13"/>
    </row>
    <row r="287" spans="1:39" ht="15" hidden="1" x14ac:dyDescent="0.3">
      <c r="A287" s="41" t="str">
        <f>Tabella4[[#This Row],[UNI CEI EN 301549]]&amp;Tabella4[[#This Row],[Servizio]]</f>
        <v>11.2.5.8.1S004 Spedisci (IndaBox Spedizione Pacchi)</v>
      </c>
      <c r="B287" s="42" t="str">
        <f>Tabella4[[#This Row],[IssueID]]&amp;Tabella4[[#This Row],[Servizio]]</f>
        <v>S004 Spedisci (IndaBox Spedizione Pacchi)</v>
      </c>
      <c r="C287" s="41" t="s">
        <v>683</v>
      </c>
      <c r="D287" s="41" t="str">
        <f>"(#"&amp;Tabella4[[#This Row],['#ID]]&amp;")"</f>
        <v>(#AAD286)</v>
      </c>
      <c r="E287" s="13" t="s">
        <v>50</v>
      </c>
      <c r="F287" s="13" t="s">
        <v>10</v>
      </c>
      <c r="G287" s="43" t="s">
        <v>56</v>
      </c>
      <c r="H287" s="13" t="s">
        <v>3283</v>
      </c>
      <c r="I287" s="13" t="s">
        <v>63</v>
      </c>
      <c r="J287" s="13" t="s">
        <v>1736</v>
      </c>
      <c r="K287" t="s">
        <v>52</v>
      </c>
      <c r="L287" s="13"/>
      <c r="M287" t="s">
        <v>1307</v>
      </c>
      <c r="N287" s="13" t="s">
        <v>1702</v>
      </c>
      <c r="O287" t="s">
        <v>1598</v>
      </c>
      <c r="P287" s="13" t="s">
        <v>1641</v>
      </c>
      <c r="Q287" s="13" t="s">
        <v>1670</v>
      </c>
      <c r="R287" s="13"/>
      <c r="S287" s="13" t="s">
        <v>1739</v>
      </c>
      <c r="T287" s="13" t="s">
        <v>1741</v>
      </c>
      <c r="U287" s="13">
        <f>COUNTIFS(Tabella4[Rejected Element],Tabella4[[#This Row],[Rejected Element]])</f>
        <v>1</v>
      </c>
      <c r="V287" s="13" t="s">
        <v>1722</v>
      </c>
      <c r="W287" s="13"/>
      <c r="X287" s="13" t="str">
        <f>Tabella4[[#This Row],[User Impact]]</f>
        <v>2 - Serious</v>
      </c>
      <c r="Y287"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(#AAD286)
S004 Spedisci (IndaBox Spedizione Pacchi)
Requisito: WCAG 2.5.8
Disabilità afflitte: Blind;Low Vision;Mobility
Impatto Utente: 2 - Serious
Descrizione: Touch target - 
Esempio di violazione individuata sull'oggetto: 
 - https://drive.google.com/file/d/1OBGq6ke4bE162mlaHQbkQltsOaNJ-71s/view?usp=drive_link con selettore: 
[1042,417][1072,483]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87" s="13"/>
      <c r="AB287" s="13"/>
      <c r="AC287" s="13"/>
      <c r="AD287" s="13"/>
      <c r="AE287" s="13" t="e">
        <f>_xlfn.XLOOKUP(Tabella4[[#This Row],[ID Silk]],outTable[ID Silk],outTable[Numero ticket  ],,0,1)</f>
        <v>#N/A</v>
      </c>
      <c r="AF287" s="13"/>
      <c r="AG287" s="13"/>
      <c r="AH287" s="13" t="e">
        <f>Tabella4[[#This Row],[Caricato su Silk]]&amp;Tabella4[[#This Row],[HC_01]]</f>
        <v>#N/A</v>
      </c>
      <c r="AI287" s="13" t="e">
        <f>Tabella4[[#This Row],[HC_ID]]&amp;": "&amp;Tabella4[[#This Row],[Descrizione]]</f>
        <v>#N/A</v>
      </c>
      <c r="AJ287" s="13" t="e">
        <f>Tabella4[[#This Row],[HC_ID]]&amp;": - "&amp;Tabella4[[#This Row],[Detail]]&amp;" con selettore: "&amp;Tabella4[[#This Row],[Rejected Element]]</f>
        <v>#N/A</v>
      </c>
      <c r="AK287" s="13" t="e">
        <f>Tabella4[[#This Row],[HC_ID]]&amp;": "&amp;Tabella4[[#This Row],[Share URL]]</f>
        <v>#N/A</v>
      </c>
      <c r="AL287" s="13" t="e">
        <f>Tabella4[[#This Row],[HC_ID]]&amp;": "&amp;Tabella4[[#This Row],[Soluzione note aggiuntive]]</f>
        <v>#N/A</v>
      </c>
      <c r="AM287" s="13"/>
    </row>
    <row r="288" spans="1:39" ht="15" hidden="1" x14ac:dyDescent="0.3">
      <c r="A288" s="41" t="str">
        <f>Tabella4[[#This Row],[UNI CEI EN 301549]]&amp;Tabella4[[#This Row],[Servizio]]</f>
        <v>11.2.5.8.1S004 Spedisci (IndaBox Spedizione Pacchi)</v>
      </c>
      <c r="B288" s="42" t="str">
        <f>Tabella4[[#This Row],[IssueID]]&amp;Tabella4[[#This Row],[Servizio]]</f>
        <v>S004 Spedisci (IndaBox Spedizione Pacchi)</v>
      </c>
      <c r="C288" s="41" t="s">
        <v>684</v>
      </c>
      <c r="D288" s="41" t="str">
        <f>"(#"&amp;Tabella4[[#This Row],['#ID]]&amp;")"</f>
        <v>(#AAD287)</v>
      </c>
      <c r="E288" s="13" t="s">
        <v>50</v>
      </c>
      <c r="F288" s="13" t="s">
        <v>10</v>
      </c>
      <c r="G288" s="43" t="s">
        <v>56</v>
      </c>
      <c r="H288" s="13" t="s">
        <v>3283</v>
      </c>
      <c r="I288" s="13" t="s">
        <v>63</v>
      </c>
      <c r="J288" s="13" t="s">
        <v>1736</v>
      </c>
      <c r="K288" t="s">
        <v>52</v>
      </c>
      <c r="L288" s="13"/>
      <c r="M288" t="s">
        <v>1295</v>
      </c>
      <c r="N288" s="13" t="s">
        <v>1702</v>
      </c>
      <c r="O288" t="s">
        <v>1598</v>
      </c>
      <c r="P288" s="13" t="s">
        <v>1641</v>
      </c>
      <c r="Q288" s="13" t="s">
        <v>1670</v>
      </c>
      <c r="R288" s="13"/>
      <c r="S288" s="13" t="s">
        <v>1739</v>
      </c>
      <c r="T288" s="13" t="s">
        <v>1741</v>
      </c>
      <c r="U288" s="13">
        <f>COUNTIFS(Tabella4[Rejected Element],Tabella4[[#This Row],[Rejected Element]])</f>
        <v>2</v>
      </c>
      <c r="V288" s="13" t="s">
        <v>1722</v>
      </c>
      <c r="W288" s="13"/>
      <c r="X288" s="13" t="str">
        <f>Tabella4[[#This Row],[User Impact]]</f>
        <v>2 - Serious</v>
      </c>
      <c r="Y288"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(#AAD287)
S004 Spedisci (IndaBox Spedizione Pacchi)
Requisito: WCAG 2.5.8
Disabilità afflitte: Blind;Low Vision;Mobility
Impatto Utente: 2 - Serious
Descrizione: Touch target - 
Esempio di violazione individuata sull'oggetto: 
 - https://drive.google.com/file/d/1OBGq6ke4bE162mlaHQbkQltsOaNJ-71s/view?usp=drive_link con selettore: 
[1006,417][1036,483]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88" s="13"/>
      <c r="AB288" s="13"/>
      <c r="AC288" s="13"/>
      <c r="AD288" s="13"/>
      <c r="AE288" s="13" t="e">
        <f>_xlfn.XLOOKUP(Tabella4[[#This Row],[ID Silk]],outTable[ID Silk],outTable[Numero ticket  ],,0,1)</f>
        <v>#N/A</v>
      </c>
      <c r="AF288" s="13"/>
      <c r="AG288" s="13"/>
      <c r="AH288" s="13" t="e">
        <f>Tabella4[[#This Row],[Caricato su Silk]]&amp;Tabella4[[#This Row],[HC_01]]</f>
        <v>#N/A</v>
      </c>
      <c r="AI288" s="13" t="e">
        <f>Tabella4[[#This Row],[HC_ID]]&amp;": "&amp;Tabella4[[#This Row],[Descrizione]]</f>
        <v>#N/A</v>
      </c>
      <c r="AJ288" s="13" t="e">
        <f>Tabella4[[#This Row],[HC_ID]]&amp;": - "&amp;Tabella4[[#This Row],[Detail]]&amp;" con selettore: "&amp;Tabella4[[#This Row],[Rejected Element]]</f>
        <v>#N/A</v>
      </c>
      <c r="AK288" s="13" t="e">
        <f>Tabella4[[#This Row],[HC_ID]]&amp;": "&amp;Tabella4[[#This Row],[Share URL]]</f>
        <v>#N/A</v>
      </c>
      <c r="AL288" s="13" t="e">
        <f>Tabella4[[#This Row],[HC_ID]]&amp;": "&amp;Tabella4[[#This Row],[Soluzione note aggiuntive]]</f>
        <v>#N/A</v>
      </c>
      <c r="AM288" s="13"/>
    </row>
    <row r="289" spans="1:39" ht="15" hidden="1" x14ac:dyDescent="0.3">
      <c r="A289" s="41" t="str">
        <f>Tabella4[[#This Row],[UNI CEI EN 301549]]&amp;Tabella4[[#This Row],[Servizio]]</f>
        <v>11.2.5.8.1S004 Spedisci (IndaBox Spedizione Pacchi)</v>
      </c>
      <c r="B289" s="42" t="str">
        <f>Tabella4[[#This Row],[IssueID]]&amp;Tabella4[[#This Row],[Servizio]]</f>
        <v>S004 Spedisci (IndaBox Spedizione Pacchi)</v>
      </c>
      <c r="C289" s="41" t="s">
        <v>685</v>
      </c>
      <c r="D289" s="41" t="str">
        <f>"(#"&amp;Tabella4[[#This Row],['#ID]]&amp;")"</f>
        <v>(#AAD288)</v>
      </c>
      <c r="E289" s="13" t="s">
        <v>50</v>
      </c>
      <c r="F289" s="13" t="s">
        <v>10</v>
      </c>
      <c r="G289" s="43" t="s">
        <v>56</v>
      </c>
      <c r="H289" s="13" t="s">
        <v>3283</v>
      </c>
      <c r="I289" s="13" t="s">
        <v>63</v>
      </c>
      <c r="J289" s="13" t="s">
        <v>1736</v>
      </c>
      <c r="K289" t="s">
        <v>52</v>
      </c>
      <c r="L289" s="13"/>
      <c r="M289" t="s">
        <v>1308</v>
      </c>
      <c r="N289" s="13" t="s">
        <v>1702</v>
      </c>
      <c r="O289" t="s">
        <v>1598</v>
      </c>
      <c r="P289" s="13" t="s">
        <v>1641</v>
      </c>
      <c r="Q289" s="13" t="s">
        <v>1670</v>
      </c>
      <c r="R289" s="13"/>
      <c r="S289" s="13" t="s">
        <v>1739</v>
      </c>
      <c r="T289" s="13" t="s">
        <v>1741</v>
      </c>
      <c r="U289" s="13">
        <f>COUNTIFS(Tabella4[Rejected Element],Tabella4[[#This Row],[Rejected Element]])</f>
        <v>1</v>
      </c>
      <c r="V289" s="13" t="s">
        <v>1722</v>
      </c>
      <c r="W289" s="13"/>
      <c r="X289" s="13" t="str">
        <f>Tabella4[[#This Row],[User Impact]]</f>
        <v>2 - Serious</v>
      </c>
      <c r="Y289"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(#AAD288)
S004 Spedisci (IndaBox Spedizione Pacchi)
Requisito: WCAG 2.5.8
Disabilità afflitte: Blind;Low Vision;Mobility
Impatto Utente: 2 - Serious
Descrizione: Touch target - 
Esempio di violazione individuata sull'oggetto: 
 - https://drive.google.com/file/d/1OBGq6ke4bE162mlaHQbkQltsOaNJ-71s/view?usp=drive_link con selettore: 
[165,1110][195,1168]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89" s="13"/>
      <c r="AB289" s="13"/>
      <c r="AC289" s="13"/>
      <c r="AD289" s="13"/>
      <c r="AE289" s="13" t="e">
        <f>_xlfn.XLOOKUP(Tabella4[[#This Row],[ID Silk]],outTable[ID Silk],outTable[Numero ticket  ],,0,1)</f>
        <v>#N/A</v>
      </c>
      <c r="AF289" s="13"/>
      <c r="AG289" s="13"/>
      <c r="AH289" s="13" t="e">
        <f>Tabella4[[#This Row],[Caricato su Silk]]&amp;Tabella4[[#This Row],[HC_01]]</f>
        <v>#N/A</v>
      </c>
      <c r="AI289" s="13" t="e">
        <f>Tabella4[[#This Row],[HC_ID]]&amp;": "&amp;Tabella4[[#This Row],[Descrizione]]</f>
        <v>#N/A</v>
      </c>
      <c r="AJ289" s="13" t="e">
        <f>Tabella4[[#This Row],[HC_ID]]&amp;": - "&amp;Tabella4[[#This Row],[Detail]]&amp;" con selettore: "&amp;Tabella4[[#This Row],[Rejected Element]]</f>
        <v>#N/A</v>
      </c>
      <c r="AK289" s="13" t="e">
        <f>Tabella4[[#This Row],[HC_ID]]&amp;": "&amp;Tabella4[[#This Row],[Share URL]]</f>
        <v>#N/A</v>
      </c>
      <c r="AL289" s="13" t="e">
        <f>Tabella4[[#This Row],[HC_ID]]&amp;": "&amp;Tabella4[[#This Row],[Soluzione note aggiuntive]]</f>
        <v>#N/A</v>
      </c>
      <c r="AM289" s="13"/>
    </row>
    <row r="290" spans="1:39" ht="15" hidden="1" x14ac:dyDescent="0.3">
      <c r="A290" s="41" t="str">
        <f>Tabella4[[#This Row],[UNI CEI EN 301549]]&amp;Tabella4[[#This Row],[Servizio]]</f>
        <v>11.2.5.8.1S004 Spedisci (IndaBox Spedizione Pacchi)</v>
      </c>
      <c r="B290" s="42" t="str">
        <f>Tabella4[[#This Row],[IssueID]]&amp;Tabella4[[#This Row],[Servizio]]</f>
        <v>S004 Spedisci (IndaBox Spedizione Pacchi)</v>
      </c>
      <c r="C290" s="41" t="s">
        <v>686</v>
      </c>
      <c r="D290" s="41" t="str">
        <f>"(#"&amp;Tabella4[[#This Row],['#ID]]&amp;")"</f>
        <v>(#AAD289)</v>
      </c>
      <c r="E290" s="13" t="s">
        <v>50</v>
      </c>
      <c r="F290" s="13" t="s">
        <v>10</v>
      </c>
      <c r="G290" s="43" t="s">
        <v>56</v>
      </c>
      <c r="H290" s="13" t="s">
        <v>3283</v>
      </c>
      <c r="I290" s="13" t="s">
        <v>63</v>
      </c>
      <c r="J290" s="13" t="s">
        <v>1736</v>
      </c>
      <c r="K290" t="s">
        <v>52</v>
      </c>
      <c r="L290" s="13"/>
      <c r="M290" t="s">
        <v>1309</v>
      </c>
      <c r="N290" s="13" t="s">
        <v>1702</v>
      </c>
      <c r="O290" t="s">
        <v>1598</v>
      </c>
      <c r="P290" s="13" t="s">
        <v>1641</v>
      </c>
      <c r="Q290" s="13" t="s">
        <v>1670</v>
      </c>
      <c r="R290" s="13"/>
      <c r="S290" s="13" t="s">
        <v>1739</v>
      </c>
      <c r="T290" s="13" t="s">
        <v>1741</v>
      </c>
      <c r="U290" s="13">
        <f>COUNTIFS(Tabella4[Rejected Element],Tabella4[[#This Row],[Rejected Element]])</f>
        <v>1</v>
      </c>
      <c r="V290" s="13" t="s">
        <v>1722</v>
      </c>
      <c r="W290" s="13"/>
      <c r="X290" s="13" t="str">
        <f>Tabella4[[#This Row],[User Impact]]</f>
        <v>2 - Serious</v>
      </c>
      <c r="Y290"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(#AAD289)
S004 Spedisci (IndaBox Spedizione Pacchi)
Requisito: WCAG 2.5.8
Disabilità afflitte: Blind;Low Vision;Mobility
Impatto Utente: 2 - Serious
Descrizione: Touch target - 
Esempio di violazione individuata sull'oggetto: 
 - https://drive.google.com/file/d/1OBGq6ke4bE162mlaHQbkQltsOaNJ-71s/view?usp=drive_link con selettore: 
[717,1110][748,1168]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90" s="13"/>
      <c r="AB290" s="13"/>
      <c r="AC290" s="13"/>
      <c r="AD290" s="13"/>
      <c r="AE290" s="13" t="e">
        <f>_xlfn.XLOOKUP(Tabella4[[#This Row],[ID Silk]],outTable[ID Silk],outTable[Numero ticket  ],,0,1)</f>
        <v>#N/A</v>
      </c>
      <c r="AF290" s="13"/>
      <c r="AG290" s="13"/>
      <c r="AH290" s="13" t="e">
        <f>Tabella4[[#This Row],[Caricato su Silk]]&amp;Tabella4[[#This Row],[HC_01]]</f>
        <v>#N/A</v>
      </c>
      <c r="AI290" s="13" t="e">
        <f>Tabella4[[#This Row],[HC_ID]]&amp;": "&amp;Tabella4[[#This Row],[Descrizione]]</f>
        <v>#N/A</v>
      </c>
      <c r="AJ290" s="13" t="e">
        <f>Tabella4[[#This Row],[HC_ID]]&amp;": - "&amp;Tabella4[[#This Row],[Detail]]&amp;" con selettore: "&amp;Tabella4[[#This Row],[Rejected Element]]</f>
        <v>#N/A</v>
      </c>
      <c r="AK290" s="13" t="e">
        <f>Tabella4[[#This Row],[HC_ID]]&amp;": "&amp;Tabella4[[#This Row],[Share URL]]</f>
        <v>#N/A</v>
      </c>
      <c r="AL290" s="13" t="e">
        <f>Tabella4[[#This Row],[HC_ID]]&amp;": "&amp;Tabella4[[#This Row],[Soluzione note aggiuntive]]</f>
        <v>#N/A</v>
      </c>
      <c r="AM290" s="13"/>
    </row>
    <row r="291" spans="1:39" ht="15" hidden="1" x14ac:dyDescent="0.3">
      <c r="A291" s="41" t="str">
        <f>Tabella4[[#This Row],[UNI CEI EN 301549]]&amp;Tabella4[[#This Row],[Servizio]]</f>
        <v>11.2.5.8.1S004 Spedisci (IndaBox Spedizione Pacchi)</v>
      </c>
      <c r="B291" s="42" t="str">
        <f>Tabella4[[#This Row],[IssueID]]&amp;Tabella4[[#This Row],[Servizio]]</f>
        <v>S004 Spedisci (IndaBox Spedizione Pacchi)</v>
      </c>
      <c r="C291" s="41" t="s">
        <v>687</v>
      </c>
      <c r="D291" s="41" t="str">
        <f>"(#"&amp;Tabella4[[#This Row],['#ID]]&amp;")"</f>
        <v>(#AAD290)</v>
      </c>
      <c r="E291" s="13" t="s">
        <v>50</v>
      </c>
      <c r="F291" s="13" t="s">
        <v>10</v>
      </c>
      <c r="G291" s="43" t="s">
        <v>56</v>
      </c>
      <c r="H291" s="13" t="s">
        <v>3283</v>
      </c>
      <c r="I291" s="13" t="s">
        <v>63</v>
      </c>
      <c r="J291" s="13" t="s">
        <v>1736</v>
      </c>
      <c r="K291" t="s">
        <v>52</v>
      </c>
      <c r="L291" s="13"/>
      <c r="M291" t="s">
        <v>1310</v>
      </c>
      <c r="N291" s="13" t="s">
        <v>1702</v>
      </c>
      <c r="O291" t="s">
        <v>1598</v>
      </c>
      <c r="P291" s="13" t="s">
        <v>1641</v>
      </c>
      <c r="Q291" s="13" t="s">
        <v>1670</v>
      </c>
      <c r="R291" s="13"/>
      <c r="S291" s="13" t="s">
        <v>1739</v>
      </c>
      <c r="T291" s="13" t="s">
        <v>1741</v>
      </c>
      <c r="U291" s="13">
        <f>COUNTIFS(Tabella4[Rejected Element],Tabella4[[#This Row],[Rejected Element]])</f>
        <v>1</v>
      </c>
      <c r="V291" s="13" t="s">
        <v>1722</v>
      </c>
      <c r="W291" s="13"/>
      <c r="X291" s="13" t="str">
        <f>Tabella4[[#This Row],[User Impact]]</f>
        <v>2 - Serious</v>
      </c>
      <c r="Y291"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(#AAD290)
S004 Spedisci (IndaBox Spedizione Pacchi)
Requisito: WCAG 2.5.8
Disabilità afflitte: Blind;Low Vision;Mobility
Impatto Utente: 2 - Serious
Descrizione: Touch target - 
Esempio di violazione individuata sull'oggetto: 
 - https://drive.google.com/file/d/1OBGq6ke4bE162mlaHQbkQltsOaNJ-71s/view?usp=drive_link con selettore: 
[214,1311][244,1369]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91" s="13"/>
      <c r="AB291" s="13"/>
      <c r="AC291" s="13"/>
      <c r="AD291" s="13"/>
      <c r="AE291" s="13" t="e">
        <f>_xlfn.XLOOKUP(Tabella4[[#This Row],[ID Silk]],outTable[ID Silk],outTable[Numero ticket  ],,0,1)</f>
        <v>#N/A</v>
      </c>
      <c r="AF291" s="13"/>
      <c r="AG291" s="13"/>
      <c r="AH291" s="13" t="e">
        <f>Tabella4[[#This Row],[Caricato su Silk]]&amp;Tabella4[[#This Row],[HC_01]]</f>
        <v>#N/A</v>
      </c>
      <c r="AI291" s="13" t="e">
        <f>Tabella4[[#This Row],[HC_ID]]&amp;": "&amp;Tabella4[[#This Row],[Descrizione]]</f>
        <v>#N/A</v>
      </c>
      <c r="AJ291" s="13" t="e">
        <f>Tabella4[[#This Row],[HC_ID]]&amp;": - "&amp;Tabella4[[#This Row],[Detail]]&amp;" con selettore: "&amp;Tabella4[[#This Row],[Rejected Element]]</f>
        <v>#N/A</v>
      </c>
      <c r="AK291" s="13" t="e">
        <f>Tabella4[[#This Row],[HC_ID]]&amp;": "&amp;Tabella4[[#This Row],[Share URL]]</f>
        <v>#N/A</v>
      </c>
      <c r="AL291" s="13" t="e">
        <f>Tabella4[[#This Row],[HC_ID]]&amp;": "&amp;Tabella4[[#This Row],[Soluzione note aggiuntive]]</f>
        <v>#N/A</v>
      </c>
      <c r="AM291" s="13"/>
    </row>
    <row r="292" spans="1:39" ht="15" hidden="1" x14ac:dyDescent="0.3">
      <c r="A292" s="41" t="str">
        <f>Tabella4[[#This Row],[UNI CEI EN 301549]]&amp;Tabella4[[#This Row],[Servizio]]</f>
        <v>11.2.5.8.1S004 Spedisci (IndaBox Spedizione Pacchi)</v>
      </c>
      <c r="B292" s="42" t="str">
        <f>Tabella4[[#This Row],[IssueID]]&amp;Tabella4[[#This Row],[Servizio]]</f>
        <v>S004 Spedisci (IndaBox Spedizione Pacchi)</v>
      </c>
      <c r="C292" s="41" t="s">
        <v>688</v>
      </c>
      <c r="D292" s="41" t="str">
        <f>"(#"&amp;Tabella4[[#This Row],['#ID]]&amp;")"</f>
        <v>(#AAD291)</v>
      </c>
      <c r="E292" s="13" t="s">
        <v>50</v>
      </c>
      <c r="F292" s="13" t="s">
        <v>10</v>
      </c>
      <c r="G292" s="43" t="s">
        <v>56</v>
      </c>
      <c r="H292" s="13" t="s">
        <v>3283</v>
      </c>
      <c r="I292" s="13" t="s">
        <v>63</v>
      </c>
      <c r="J292" s="13" t="s">
        <v>1736</v>
      </c>
      <c r="K292" t="s">
        <v>52</v>
      </c>
      <c r="L292" s="13"/>
      <c r="M292" t="s">
        <v>1311</v>
      </c>
      <c r="N292" s="13" t="s">
        <v>1702</v>
      </c>
      <c r="O292" t="s">
        <v>1598</v>
      </c>
      <c r="P292" s="13" t="s">
        <v>1641</v>
      </c>
      <c r="Q292" s="13" t="s">
        <v>1670</v>
      </c>
      <c r="R292" s="13"/>
      <c r="S292" s="13" t="s">
        <v>1739</v>
      </c>
      <c r="T292" s="13" t="s">
        <v>1741</v>
      </c>
      <c r="U292" s="13">
        <f>COUNTIFS(Tabella4[Rejected Element],Tabella4[[#This Row],[Rejected Element]])</f>
        <v>1</v>
      </c>
      <c r="V292" s="13" t="s">
        <v>1722</v>
      </c>
      <c r="W292" s="13"/>
      <c r="X292" s="13" t="str">
        <f>Tabella4[[#This Row],[User Impact]]</f>
        <v>2 - Serious</v>
      </c>
      <c r="Y292"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(#AAD291)
S004 Spedisci (IndaBox Spedizione Pacchi)
Requisito: WCAG 2.5.8
Disabilità afflitte: Blind;Low Vision;Mobility
Impatto Utente: 2 - Serious
Descrizione: Touch target - 
Esempio di violazione individuata sull'oggetto: 
 - https://drive.google.com/file/d/1OBGq6ke4bE162mlaHQbkQltsOaNJ-71s/view?usp=drive_link con selettore: 
[352,1512][385,1569]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92" s="13"/>
      <c r="AB292" s="13"/>
      <c r="AC292" s="13"/>
      <c r="AD292" s="13"/>
      <c r="AE292" s="13" t="e">
        <f>_xlfn.XLOOKUP(Tabella4[[#This Row],[ID Silk]],outTable[ID Silk],outTable[Numero ticket  ],,0,1)</f>
        <v>#N/A</v>
      </c>
      <c r="AF292" s="13"/>
      <c r="AG292" s="13"/>
      <c r="AH292" s="13" t="e">
        <f>Tabella4[[#This Row],[Caricato su Silk]]&amp;Tabella4[[#This Row],[HC_01]]</f>
        <v>#N/A</v>
      </c>
      <c r="AI292" s="13" t="e">
        <f>Tabella4[[#This Row],[HC_ID]]&amp;": "&amp;Tabella4[[#This Row],[Descrizione]]</f>
        <v>#N/A</v>
      </c>
      <c r="AJ292" s="13" t="e">
        <f>Tabella4[[#This Row],[HC_ID]]&amp;": - "&amp;Tabella4[[#This Row],[Detail]]&amp;" con selettore: "&amp;Tabella4[[#This Row],[Rejected Element]]</f>
        <v>#N/A</v>
      </c>
      <c r="AK292" s="13" t="e">
        <f>Tabella4[[#This Row],[HC_ID]]&amp;": "&amp;Tabella4[[#This Row],[Share URL]]</f>
        <v>#N/A</v>
      </c>
      <c r="AL292" s="13" t="e">
        <f>Tabella4[[#This Row],[HC_ID]]&amp;": "&amp;Tabella4[[#This Row],[Soluzione note aggiuntive]]</f>
        <v>#N/A</v>
      </c>
      <c r="AM292" s="13"/>
    </row>
    <row r="293" spans="1:39" ht="15" hidden="1" x14ac:dyDescent="0.3">
      <c r="A293" s="41" t="str">
        <f>Tabella4[[#This Row],[UNI CEI EN 301549]]&amp;Tabella4[[#This Row],[Servizio]]</f>
        <v>11.2.5.8.1S004 Spedisci (IndaBox Spedizione Pacchi)</v>
      </c>
      <c r="B293" s="42" t="str">
        <f>Tabella4[[#This Row],[IssueID]]&amp;Tabella4[[#This Row],[Servizio]]</f>
        <v>S004 Spedisci (IndaBox Spedizione Pacchi)</v>
      </c>
      <c r="C293" s="41" t="s">
        <v>689</v>
      </c>
      <c r="D293" s="41" t="str">
        <f>"(#"&amp;Tabella4[[#This Row],['#ID]]&amp;")"</f>
        <v>(#AAD292)</v>
      </c>
      <c r="E293" s="13" t="s">
        <v>50</v>
      </c>
      <c r="F293" s="13" t="s">
        <v>10</v>
      </c>
      <c r="G293" s="43" t="s">
        <v>56</v>
      </c>
      <c r="H293" s="13" t="s">
        <v>3283</v>
      </c>
      <c r="I293" s="13" t="s">
        <v>63</v>
      </c>
      <c r="J293" s="13" t="s">
        <v>1736</v>
      </c>
      <c r="K293" t="s">
        <v>52</v>
      </c>
      <c r="L293" s="13"/>
      <c r="M293" t="s">
        <v>1312</v>
      </c>
      <c r="N293" s="13" t="s">
        <v>1702</v>
      </c>
      <c r="O293" t="s">
        <v>1598</v>
      </c>
      <c r="P293" s="13" t="s">
        <v>1641</v>
      </c>
      <c r="Q293" s="13" t="s">
        <v>1670</v>
      </c>
      <c r="R293" s="13"/>
      <c r="S293" s="13" t="s">
        <v>1739</v>
      </c>
      <c r="T293" s="13" t="s">
        <v>1741</v>
      </c>
      <c r="U293" s="13">
        <f>COUNTIFS(Tabella4[Rejected Element],Tabella4[[#This Row],[Rejected Element]])</f>
        <v>1</v>
      </c>
      <c r="V293" s="13" t="s">
        <v>1722</v>
      </c>
      <c r="W293" s="13"/>
      <c r="X293" s="13" t="str">
        <f>Tabella4[[#This Row],[User Impact]]</f>
        <v>2 - Serious</v>
      </c>
      <c r="Y293"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(#AAD292)
S004 Spedisci (IndaBox Spedizione Pacchi)
Requisito: WCAG 2.5.8
Disabilità afflitte: Blind;Low Vision;Mobility
Impatto Utente: 2 - Serious
Descrizione: Touch target - 
Esempio di violazione individuata sull'oggetto: 
 - https://drive.google.com/file/d/1OBGq6ke4bE162mlaHQbkQltsOaNJ-71s/view?usp=drive_link con selettore: 
[209,1910][239,1968]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93" s="13"/>
      <c r="AB293" s="13"/>
      <c r="AC293" s="13"/>
      <c r="AD293" s="13"/>
      <c r="AE293" s="13" t="e">
        <f>_xlfn.XLOOKUP(Tabella4[[#This Row],[ID Silk]],outTable[ID Silk],outTable[Numero ticket  ],,0,1)</f>
        <v>#N/A</v>
      </c>
      <c r="AF293" s="13"/>
      <c r="AG293" s="13"/>
      <c r="AH293" s="13" t="e">
        <f>Tabella4[[#This Row],[Caricato su Silk]]&amp;Tabella4[[#This Row],[HC_01]]</f>
        <v>#N/A</v>
      </c>
      <c r="AI293" s="13" t="e">
        <f>Tabella4[[#This Row],[HC_ID]]&amp;": "&amp;Tabella4[[#This Row],[Descrizione]]</f>
        <v>#N/A</v>
      </c>
      <c r="AJ293" s="13" t="e">
        <f>Tabella4[[#This Row],[HC_ID]]&amp;": - "&amp;Tabella4[[#This Row],[Detail]]&amp;" con selettore: "&amp;Tabella4[[#This Row],[Rejected Element]]</f>
        <v>#N/A</v>
      </c>
      <c r="AK293" s="13" t="e">
        <f>Tabella4[[#This Row],[HC_ID]]&amp;": "&amp;Tabella4[[#This Row],[Share URL]]</f>
        <v>#N/A</v>
      </c>
      <c r="AL293" s="13" t="e">
        <f>Tabella4[[#This Row],[HC_ID]]&amp;": "&amp;Tabella4[[#This Row],[Soluzione note aggiuntive]]</f>
        <v>#N/A</v>
      </c>
      <c r="AM293" s="13"/>
    </row>
    <row r="294" spans="1:39" ht="15" hidden="1" x14ac:dyDescent="0.3">
      <c r="A294" s="41" t="str">
        <f>Tabella4[[#This Row],[UNI CEI EN 301549]]&amp;Tabella4[[#This Row],[Servizio]]</f>
        <v>11.2.5.8.1S004 Spedisci (IndaBox Spedizione Pacchi)</v>
      </c>
      <c r="B294" s="42" t="str">
        <f>Tabella4[[#This Row],[IssueID]]&amp;Tabella4[[#This Row],[Servizio]]</f>
        <v>S004 Spedisci (IndaBox Spedizione Pacchi)</v>
      </c>
      <c r="C294" s="41" t="s">
        <v>690</v>
      </c>
      <c r="D294" s="41" t="str">
        <f>"(#"&amp;Tabella4[[#This Row],['#ID]]&amp;")"</f>
        <v>(#AAD293)</v>
      </c>
      <c r="E294" s="13" t="s">
        <v>50</v>
      </c>
      <c r="F294" s="13" t="s">
        <v>10</v>
      </c>
      <c r="G294" s="43" t="s">
        <v>56</v>
      </c>
      <c r="H294" s="13" t="s">
        <v>3283</v>
      </c>
      <c r="I294" s="13" t="s">
        <v>63</v>
      </c>
      <c r="J294" s="13" t="s">
        <v>1736</v>
      </c>
      <c r="K294" t="s">
        <v>52</v>
      </c>
      <c r="L294" s="13"/>
      <c r="M294" t="s">
        <v>1313</v>
      </c>
      <c r="N294" s="13" t="s">
        <v>1702</v>
      </c>
      <c r="O294" t="s">
        <v>1598</v>
      </c>
      <c r="P294" s="13" t="s">
        <v>1641</v>
      </c>
      <c r="Q294" s="13" t="s">
        <v>1670</v>
      </c>
      <c r="R294" s="13"/>
      <c r="S294" s="13" t="s">
        <v>1739</v>
      </c>
      <c r="T294" s="13" t="s">
        <v>1741</v>
      </c>
      <c r="U294" s="13">
        <f>COUNTIFS(Tabella4[Rejected Element],Tabella4[[#This Row],[Rejected Element]])</f>
        <v>1</v>
      </c>
      <c r="V294" s="13" t="s">
        <v>1722</v>
      </c>
      <c r="W294" s="13"/>
      <c r="X294" s="13" t="str">
        <f>Tabella4[[#This Row],[User Impact]]</f>
        <v>2 - Serious</v>
      </c>
      <c r="Y294"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(#AAD293)
S004 Spedisci (IndaBox Spedizione Pacchi)
Requisito: WCAG 2.5.8
Disabilità afflitte: Blind;Low Vision;Mobility
Impatto Utente: 2 - Serious
Descrizione: Touch target - 
Esempio di violazione individuata sull'oggetto: 
 - https://drive.google.com/file/d/1OBGq6ke4bE162mlaHQbkQltsOaNJ-71s/view?usp=drive_link con selettore: 
[610,1910][643,1968]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294" s="13"/>
      <c r="AB294" s="13"/>
      <c r="AC294" s="13"/>
      <c r="AD294" s="13"/>
      <c r="AE294" s="13" t="e">
        <f>_xlfn.XLOOKUP(Tabella4[[#This Row],[ID Silk]],outTable[ID Silk],outTable[Numero ticket  ],,0,1)</f>
        <v>#N/A</v>
      </c>
      <c r="AF294" s="13"/>
      <c r="AG294" s="13"/>
      <c r="AH294" s="13" t="e">
        <f>Tabella4[[#This Row],[Caricato su Silk]]&amp;Tabella4[[#This Row],[HC_01]]</f>
        <v>#N/A</v>
      </c>
      <c r="AI294" s="13" t="e">
        <f>Tabella4[[#This Row],[HC_ID]]&amp;": "&amp;Tabella4[[#This Row],[Descrizione]]</f>
        <v>#N/A</v>
      </c>
      <c r="AJ294" s="13" t="e">
        <f>Tabella4[[#This Row],[HC_ID]]&amp;": - "&amp;Tabella4[[#This Row],[Detail]]&amp;" con selettore: "&amp;Tabella4[[#This Row],[Rejected Element]]</f>
        <v>#N/A</v>
      </c>
      <c r="AK294" s="13" t="e">
        <f>Tabella4[[#This Row],[HC_ID]]&amp;": "&amp;Tabella4[[#This Row],[Share URL]]</f>
        <v>#N/A</v>
      </c>
      <c r="AL294" s="13" t="e">
        <f>Tabella4[[#This Row],[HC_ID]]&amp;": "&amp;Tabella4[[#This Row],[Soluzione note aggiuntive]]</f>
        <v>#N/A</v>
      </c>
      <c r="AM294" s="13"/>
    </row>
    <row r="295" spans="1:39" ht="15" hidden="1" x14ac:dyDescent="0.3">
      <c r="A295" s="41" t="str">
        <f>Tabella4[[#This Row],[UNI CEI EN 301549]]&amp;Tabella4[[#This Row],[Servizio]]</f>
        <v>11.1.4.3.1S004 Spedisci (IndaBox Spedizione Pacchi)</v>
      </c>
      <c r="B295" s="42" t="str">
        <f>Tabella4[[#This Row],[IssueID]]&amp;Tabella4[[#This Row],[Servizio]]</f>
        <v>S004 Spedisci (IndaBox Spedizione Pacchi)</v>
      </c>
      <c r="C295" s="41" t="s">
        <v>691</v>
      </c>
      <c r="D295" s="41" t="str">
        <f>"(#"&amp;Tabella4[[#This Row],['#ID]]&amp;")"</f>
        <v>(#AAD294)</v>
      </c>
      <c r="E295" s="13" t="s">
        <v>50</v>
      </c>
      <c r="F295" s="13" t="s">
        <v>10</v>
      </c>
      <c r="G295" s="43" t="s">
        <v>195</v>
      </c>
      <c r="H295" s="13" t="s">
        <v>3282</v>
      </c>
      <c r="I295" s="13" t="s">
        <v>63</v>
      </c>
      <c r="J295" s="13" t="s">
        <v>1735</v>
      </c>
      <c r="K295" t="s">
        <v>53</v>
      </c>
      <c r="L295" s="13"/>
      <c r="M295" t="s">
        <v>1274</v>
      </c>
      <c r="N295" s="13" t="s">
        <v>1703</v>
      </c>
      <c r="O295" t="s">
        <v>1599</v>
      </c>
      <c r="P295" s="13" t="s">
        <v>1642</v>
      </c>
      <c r="Q295" s="13" t="s">
        <v>1670</v>
      </c>
      <c r="R295" s="13"/>
      <c r="S295" s="13" t="s">
        <v>1738</v>
      </c>
      <c r="T295" s="13" t="s">
        <v>1740</v>
      </c>
      <c r="U295" s="13">
        <f>COUNTIFS(Tabella4[Rejected Element],Tabella4[[#This Row],[Rejected Element]])</f>
        <v>2</v>
      </c>
      <c r="V295" s="13" t="s">
        <v>1722</v>
      </c>
      <c r="W295" s="13"/>
      <c r="X295" s="13" t="str">
        <f>Tabella4[[#This Row],[User Impact]]</f>
        <v>2 - Serious</v>
      </c>
      <c r="Y295" s="13" t="str">
        <f>_xlfn.CONCAT("APP INDABOX ANDROID - ",Tabella4[[#This Row],[UNI CEI EN 301549]]," ",_xlfn.XLOOKUP(Tabella4[[#This Row],[Criterio]],Tabella5[ID],Tabella5[Criterio di successo],"")," - ",Tabella4[[#This Row],[Servizio]])</f>
        <v>APP INDABOX ANDROID - 11.1.4.3.1 Contrasto (minimo) - S004 Spedisci (IndaBox Spedizione Pacchi)</v>
      </c>
      <c r="Z2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(#AAD294)
S004 Spedisci (IndaBox Spedizione Pacchi)
Requisito: WCAG 1.4.3
Disabilità afflitte: Colorblindness;Low Vision
Impatto Utente: 2 - Serious
Descrizione: Contrasto del testo - 
Esempio di violazione individuata sull'oggetto: 
 - https://drive.google.com/file/d/15xgzh6YShjVMJsLZ_7U_FYY9Es7ZSPyc/view?usp=drive_link con selettore: 
[143,370][426,417]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95" s="13"/>
      <c r="AB295" s="13"/>
      <c r="AC295" s="13"/>
      <c r="AD295" s="13"/>
      <c r="AE295" s="13" t="e">
        <f>_xlfn.XLOOKUP(Tabella4[[#This Row],[ID Silk]],outTable[ID Silk],outTable[Numero ticket  ],,0,1)</f>
        <v>#N/A</v>
      </c>
      <c r="AF295" s="13"/>
      <c r="AG295" s="13"/>
      <c r="AH295" s="13" t="e">
        <f>Tabella4[[#This Row],[Caricato su Silk]]&amp;Tabella4[[#This Row],[HC_01]]</f>
        <v>#N/A</v>
      </c>
      <c r="AI295" s="13" t="e">
        <f>Tabella4[[#This Row],[HC_ID]]&amp;": "&amp;Tabella4[[#This Row],[Descrizione]]</f>
        <v>#N/A</v>
      </c>
      <c r="AJ295" s="13" t="e">
        <f>Tabella4[[#This Row],[HC_ID]]&amp;": - "&amp;Tabella4[[#This Row],[Detail]]&amp;" con selettore: "&amp;Tabella4[[#This Row],[Rejected Element]]</f>
        <v>#N/A</v>
      </c>
      <c r="AK295" s="13" t="e">
        <f>Tabella4[[#This Row],[HC_ID]]&amp;": "&amp;Tabella4[[#This Row],[Share URL]]</f>
        <v>#N/A</v>
      </c>
      <c r="AL295" s="13" t="e">
        <f>Tabella4[[#This Row],[HC_ID]]&amp;": "&amp;Tabella4[[#This Row],[Soluzione note aggiuntive]]</f>
        <v>#N/A</v>
      </c>
      <c r="AM295" s="13"/>
    </row>
    <row r="296" spans="1:39" ht="15" hidden="1" x14ac:dyDescent="0.3">
      <c r="A296" s="41" t="str">
        <f>Tabella4[[#This Row],[UNI CEI EN 301549]]&amp;Tabella4[[#This Row],[Servizio]]</f>
        <v>11.1.4.3.1S004 Spedisci (IndaBox Spedizione Pacchi)</v>
      </c>
      <c r="B296" s="42" t="str">
        <f>Tabella4[[#This Row],[IssueID]]&amp;Tabella4[[#This Row],[Servizio]]</f>
        <v>S004 Spedisci (IndaBox Spedizione Pacchi)</v>
      </c>
      <c r="C296" s="41" t="s">
        <v>692</v>
      </c>
      <c r="D296" s="41" t="str">
        <f>"(#"&amp;Tabella4[[#This Row],['#ID]]&amp;")"</f>
        <v>(#AAD295)</v>
      </c>
      <c r="E296" s="13" t="s">
        <v>50</v>
      </c>
      <c r="F296" s="13" t="s">
        <v>10</v>
      </c>
      <c r="G296" s="43" t="s">
        <v>195</v>
      </c>
      <c r="H296" s="13" t="s">
        <v>3282</v>
      </c>
      <c r="I296" s="13" t="s">
        <v>63</v>
      </c>
      <c r="J296" s="13" t="s">
        <v>1735</v>
      </c>
      <c r="K296" t="s">
        <v>53</v>
      </c>
      <c r="L296" s="13"/>
      <c r="M296" t="s">
        <v>1275</v>
      </c>
      <c r="N296" s="13" t="s">
        <v>1703</v>
      </c>
      <c r="O296" t="s">
        <v>1599</v>
      </c>
      <c r="P296" s="13" t="s">
        <v>1642</v>
      </c>
      <c r="Q296" s="13" t="s">
        <v>1670</v>
      </c>
      <c r="R296" s="13"/>
      <c r="S296" s="13" t="s">
        <v>1738</v>
      </c>
      <c r="T296" s="13" t="s">
        <v>1740</v>
      </c>
      <c r="U296" s="13">
        <f>COUNTIFS(Tabella4[Rejected Element],Tabella4[[#This Row],[Rejected Element]])</f>
        <v>2</v>
      </c>
      <c r="V296" s="13" t="s">
        <v>1722</v>
      </c>
      <c r="W296" s="13"/>
      <c r="X296" s="13" t="str">
        <f>Tabella4[[#This Row],[User Impact]]</f>
        <v>2 - Serious</v>
      </c>
      <c r="Y296" s="13" t="str">
        <f>_xlfn.CONCAT("APP INDABOX ANDROID - ",Tabella4[[#This Row],[UNI CEI EN 301549]]," ",_xlfn.XLOOKUP(Tabella4[[#This Row],[Criterio]],Tabella5[ID],Tabella5[Criterio di successo],"")," - ",Tabella4[[#This Row],[Servizio]])</f>
        <v>APP INDABOX ANDROID - 11.1.4.3.1 Contrasto (minimo) - S004 Spedisci (IndaBox Spedizione Pacchi)</v>
      </c>
      <c r="Z2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(#AAD295)
S004 Spedisci (IndaBox Spedizione Pacchi)
Requisito: WCAG 1.4.3
Disabilità afflitte: Colorblindness;Low Vision
Impatto Utente: 2 - Serious
Descrizione: Contrasto del testo - 
Esempio di violazione individuata sull'oggetto: 
 - https://drive.google.com/file/d/15xgzh6YShjVMJsLZ_7U_FYY9Es7ZSPyc/view?usp=drive_link con selettore: 
[613,370][937,417]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96" s="13"/>
      <c r="AB296" s="13"/>
      <c r="AC296" s="13"/>
      <c r="AD296" s="13"/>
      <c r="AE296" s="13" t="e">
        <f>_xlfn.XLOOKUP(Tabella4[[#This Row],[ID Silk]],outTable[ID Silk],outTable[Numero ticket  ],,0,1)</f>
        <v>#N/A</v>
      </c>
      <c r="AF296" s="13"/>
      <c r="AG296" s="13"/>
      <c r="AH296" s="13" t="e">
        <f>Tabella4[[#This Row],[Caricato su Silk]]&amp;Tabella4[[#This Row],[HC_01]]</f>
        <v>#N/A</v>
      </c>
      <c r="AI296" s="13" t="e">
        <f>Tabella4[[#This Row],[HC_ID]]&amp;": "&amp;Tabella4[[#This Row],[Descrizione]]</f>
        <v>#N/A</v>
      </c>
      <c r="AJ296" s="13" t="e">
        <f>Tabella4[[#This Row],[HC_ID]]&amp;": - "&amp;Tabella4[[#This Row],[Detail]]&amp;" con selettore: "&amp;Tabella4[[#This Row],[Rejected Element]]</f>
        <v>#N/A</v>
      </c>
      <c r="AK296" s="13" t="e">
        <f>Tabella4[[#This Row],[HC_ID]]&amp;": "&amp;Tabella4[[#This Row],[Share URL]]</f>
        <v>#N/A</v>
      </c>
      <c r="AL296" s="13" t="e">
        <f>Tabella4[[#This Row],[HC_ID]]&amp;": "&amp;Tabella4[[#This Row],[Soluzione note aggiuntive]]</f>
        <v>#N/A</v>
      </c>
      <c r="AM296" s="13"/>
    </row>
    <row r="297" spans="1:39" ht="15" hidden="1" x14ac:dyDescent="0.3">
      <c r="A297" s="41" t="str">
        <f>Tabella4[[#This Row],[UNI CEI EN 301549]]&amp;Tabella4[[#This Row],[Servizio]]</f>
        <v>11.1.4.3.1S004 Spedisci (IndaBox Spedizione Pacchi)</v>
      </c>
      <c r="B297" s="42" t="str">
        <f>Tabella4[[#This Row],[IssueID]]&amp;Tabella4[[#This Row],[Servizio]]</f>
        <v>S004 Spedisci (IndaBox Spedizione Pacchi)</v>
      </c>
      <c r="C297" s="41" t="s">
        <v>693</v>
      </c>
      <c r="D297" s="41" t="str">
        <f>"(#"&amp;Tabella4[[#This Row],['#ID]]&amp;")"</f>
        <v>(#AAD296)</v>
      </c>
      <c r="E297" s="13" t="s">
        <v>50</v>
      </c>
      <c r="F297" s="13" t="s">
        <v>10</v>
      </c>
      <c r="G297" s="43" t="s">
        <v>195</v>
      </c>
      <c r="H297" s="13" t="s">
        <v>3282</v>
      </c>
      <c r="I297" s="13" t="s">
        <v>63</v>
      </c>
      <c r="J297" s="13" t="s">
        <v>1735</v>
      </c>
      <c r="K297" t="s">
        <v>53</v>
      </c>
      <c r="L297" s="13"/>
      <c r="M297" t="s">
        <v>1314</v>
      </c>
      <c r="N297" s="13" t="s">
        <v>1703</v>
      </c>
      <c r="O297" t="s">
        <v>1599</v>
      </c>
      <c r="P297" s="13" t="s">
        <v>1642</v>
      </c>
      <c r="Q297" s="13" t="s">
        <v>1670</v>
      </c>
      <c r="R297" s="13"/>
      <c r="S297" s="13" t="s">
        <v>1738</v>
      </c>
      <c r="T297" s="13" t="s">
        <v>1740</v>
      </c>
      <c r="U297" s="13">
        <f>COUNTIFS(Tabella4[Rejected Element],Tabella4[[#This Row],[Rejected Element]])</f>
        <v>1</v>
      </c>
      <c r="V297" s="13" t="s">
        <v>1722</v>
      </c>
      <c r="W297" s="13"/>
      <c r="X297" s="13" t="str">
        <f>Tabella4[[#This Row],[User Impact]]</f>
        <v>2 - Serious</v>
      </c>
      <c r="Y297" s="13" t="str">
        <f>_xlfn.CONCAT("APP INDABOX ANDROID - ",Tabella4[[#This Row],[UNI CEI EN 301549]]," ",_xlfn.XLOOKUP(Tabella4[[#This Row],[Criterio]],Tabella5[ID],Tabella5[Criterio di successo],"")," - ",Tabella4[[#This Row],[Servizio]])</f>
        <v>APP INDABOX ANDROID - 11.1.4.3.1 Contrasto (minimo) - S004 Spedisci (IndaBox Spedizione Pacchi)</v>
      </c>
      <c r="Z2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(#AAD296)
S004 Spedisci (IndaBox Spedizione Pacchi)
Requisito: WCAG 1.4.3
Disabilità afflitte: Colorblindness;Low Vision
Impatto Utente: 2 - Serious
Descrizione: Contrasto del testo - 
Esempio di violazione individuata sull'oggetto: 
 - https://drive.google.com/file/d/15xgzh6YShjVMJsLZ_7U_FYY9Es7ZSPyc/view?usp=drive_link con selettore: 
[629,1294][665,1341]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97" s="13"/>
      <c r="AB297" s="13"/>
      <c r="AC297" s="13"/>
      <c r="AD297" s="13"/>
      <c r="AE297" s="13" t="e">
        <f>_xlfn.XLOOKUP(Tabella4[[#This Row],[ID Silk]],outTable[ID Silk],outTable[Numero ticket  ],,0,1)</f>
        <v>#N/A</v>
      </c>
      <c r="AF297" s="13"/>
      <c r="AG297" s="13"/>
      <c r="AH297" s="13" t="e">
        <f>Tabella4[[#This Row],[Caricato su Silk]]&amp;Tabella4[[#This Row],[HC_01]]</f>
        <v>#N/A</v>
      </c>
      <c r="AI297" s="13" t="e">
        <f>Tabella4[[#This Row],[HC_ID]]&amp;": "&amp;Tabella4[[#This Row],[Descrizione]]</f>
        <v>#N/A</v>
      </c>
      <c r="AJ297" s="13" t="e">
        <f>Tabella4[[#This Row],[HC_ID]]&amp;": - "&amp;Tabella4[[#This Row],[Detail]]&amp;" con selettore: "&amp;Tabella4[[#This Row],[Rejected Element]]</f>
        <v>#N/A</v>
      </c>
      <c r="AK297" s="13" t="e">
        <f>Tabella4[[#This Row],[HC_ID]]&amp;": "&amp;Tabella4[[#This Row],[Share URL]]</f>
        <v>#N/A</v>
      </c>
      <c r="AL297" s="13" t="e">
        <f>Tabella4[[#This Row],[HC_ID]]&amp;": "&amp;Tabella4[[#This Row],[Soluzione note aggiuntive]]</f>
        <v>#N/A</v>
      </c>
      <c r="AM297" s="13"/>
    </row>
    <row r="298" spans="1:39" ht="15" hidden="1" x14ac:dyDescent="0.3">
      <c r="A298" s="41" t="str">
        <f>Tabella4[[#This Row],[UNI CEI EN 301549]]&amp;Tabella4[[#This Row],[Servizio]]</f>
        <v>11.1.4.3.1S004 Spedisci (IndaBox Spedizione Pacchi)</v>
      </c>
      <c r="B298" s="42" t="str">
        <f>Tabella4[[#This Row],[IssueID]]&amp;Tabella4[[#This Row],[Servizio]]</f>
        <v>S004 Spedisci (IndaBox Spedizione Pacchi)</v>
      </c>
      <c r="C298" s="41" t="s">
        <v>694</v>
      </c>
      <c r="D298" s="41" t="str">
        <f>"(#"&amp;Tabella4[[#This Row],['#ID]]&amp;")"</f>
        <v>(#AAD297)</v>
      </c>
      <c r="E298" s="13" t="s">
        <v>50</v>
      </c>
      <c r="F298" s="13" t="s">
        <v>10</v>
      </c>
      <c r="G298" s="43" t="s">
        <v>195</v>
      </c>
      <c r="H298" s="13" t="s">
        <v>3282</v>
      </c>
      <c r="I298" s="13" t="s">
        <v>63</v>
      </c>
      <c r="J298" s="13" t="s">
        <v>1735</v>
      </c>
      <c r="K298" t="s">
        <v>53</v>
      </c>
      <c r="L298" s="13"/>
      <c r="M298" t="s">
        <v>1315</v>
      </c>
      <c r="N298" s="13" t="s">
        <v>1703</v>
      </c>
      <c r="O298" t="s">
        <v>1599</v>
      </c>
      <c r="P298" s="13" t="s">
        <v>1642</v>
      </c>
      <c r="Q298" s="13" t="s">
        <v>1670</v>
      </c>
      <c r="R298" s="13"/>
      <c r="S298" s="13" t="s">
        <v>1738</v>
      </c>
      <c r="T298" s="13" t="s">
        <v>1740</v>
      </c>
      <c r="U298" s="13">
        <f>COUNTIFS(Tabella4[Rejected Element],Tabella4[[#This Row],[Rejected Element]])</f>
        <v>1</v>
      </c>
      <c r="V298" s="13" t="s">
        <v>1722</v>
      </c>
      <c r="W298" s="13"/>
      <c r="X298" s="13" t="str">
        <f>Tabella4[[#This Row],[User Impact]]</f>
        <v>2 - Serious</v>
      </c>
      <c r="Y298" s="13" t="str">
        <f>_xlfn.CONCAT("APP INDABOX ANDROID - ",Tabella4[[#This Row],[UNI CEI EN 301549]]," ",_xlfn.XLOOKUP(Tabella4[[#This Row],[Criterio]],Tabella5[ID],Tabella5[Criterio di successo],"")," - ",Tabella4[[#This Row],[Servizio]])</f>
        <v>APP INDABOX ANDROID - 11.1.4.3.1 Contrasto (minimo) - S004 Spedisci (IndaBox Spedizione Pacchi)</v>
      </c>
      <c r="Z2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(#AAD297)
S004 Spedisci (IndaBox Spedizione Pacchi)
Requisito: WCAG 1.4.3
Disabilità afflitte: Colorblindness;Low Vision
Impatto Utente: 2 - Serious
Descrizione: Contrasto del testo - 
Esempio di violazione individuata sull'oggetto: 
 - https://drive.google.com/file/d/15xgzh6YShjVMJsLZ_7U_FYY9Es7ZSPyc/view?usp=drive_link con selettore: 
[338,1622][371,1655]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98" s="13"/>
      <c r="AB298" s="13"/>
      <c r="AC298" s="13"/>
      <c r="AD298" s="13"/>
      <c r="AE298" s="13" t="e">
        <f>_xlfn.XLOOKUP(Tabella4[[#This Row],[ID Silk]],outTable[ID Silk],outTable[Numero ticket  ],,0,1)</f>
        <v>#N/A</v>
      </c>
      <c r="AF298" s="13"/>
      <c r="AG298" s="13"/>
      <c r="AH298" s="13" t="e">
        <f>Tabella4[[#This Row],[Caricato su Silk]]&amp;Tabella4[[#This Row],[HC_01]]</f>
        <v>#N/A</v>
      </c>
      <c r="AI298" s="13" t="e">
        <f>Tabella4[[#This Row],[HC_ID]]&amp;": "&amp;Tabella4[[#This Row],[Descrizione]]</f>
        <v>#N/A</v>
      </c>
      <c r="AJ298" s="13" t="e">
        <f>Tabella4[[#This Row],[HC_ID]]&amp;": - "&amp;Tabella4[[#This Row],[Detail]]&amp;" con selettore: "&amp;Tabella4[[#This Row],[Rejected Element]]</f>
        <v>#N/A</v>
      </c>
      <c r="AK298" s="13" t="e">
        <f>Tabella4[[#This Row],[HC_ID]]&amp;": "&amp;Tabella4[[#This Row],[Share URL]]</f>
        <v>#N/A</v>
      </c>
      <c r="AL298" s="13" t="e">
        <f>Tabella4[[#This Row],[HC_ID]]&amp;": "&amp;Tabella4[[#This Row],[Soluzione note aggiuntive]]</f>
        <v>#N/A</v>
      </c>
      <c r="AM298" s="13"/>
    </row>
    <row r="299" spans="1:39" ht="15" hidden="1" x14ac:dyDescent="0.3">
      <c r="A299" s="41" t="str">
        <f>Tabella4[[#This Row],[UNI CEI EN 301549]]&amp;Tabella4[[#This Row],[Servizio]]</f>
        <v>11.1.4.3.1S004 Spedisci (IndaBox Spedizione Pacchi)</v>
      </c>
      <c r="B299" s="42" t="str">
        <f>Tabella4[[#This Row],[IssueID]]&amp;Tabella4[[#This Row],[Servizio]]</f>
        <v>S004 Spedisci (IndaBox Spedizione Pacchi)</v>
      </c>
      <c r="C299" s="41" t="s">
        <v>695</v>
      </c>
      <c r="D299" s="41" t="str">
        <f>"(#"&amp;Tabella4[[#This Row],['#ID]]&amp;")"</f>
        <v>(#AAD298)</v>
      </c>
      <c r="E299" s="13" t="s">
        <v>50</v>
      </c>
      <c r="F299" s="13" t="s">
        <v>10</v>
      </c>
      <c r="G299" s="43" t="s">
        <v>195</v>
      </c>
      <c r="H299" s="13" t="s">
        <v>3282</v>
      </c>
      <c r="I299" s="13" t="s">
        <v>63</v>
      </c>
      <c r="J299" s="13" t="s">
        <v>1735</v>
      </c>
      <c r="K299" t="s">
        <v>53</v>
      </c>
      <c r="L299" s="13"/>
      <c r="M299" t="s">
        <v>1316</v>
      </c>
      <c r="N299" s="13" t="s">
        <v>1703</v>
      </c>
      <c r="O299" t="s">
        <v>1599</v>
      </c>
      <c r="P299" s="13" t="s">
        <v>1642</v>
      </c>
      <c r="Q299" s="13" t="s">
        <v>1670</v>
      </c>
      <c r="R299" s="13"/>
      <c r="S299" s="13" t="s">
        <v>1738</v>
      </c>
      <c r="T299" s="13" t="s">
        <v>1740</v>
      </c>
      <c r="U299" s="13">
        <f>COUNTIFS(Tabella4[Rejected Element],Tabella4[[#This Row],[Rejected Element]])</f>
        <v>1</v>
      </c>
      <c r="V299" s="13" t="s">
        <v>1722</v>
      </c>
      <c r="W299" s="13"/>
      <c r="X299" s="13" t="str">
        <f>Tabella4[[#This Row],[User Impact]]</f>
        <v>2 - Serious</v>
      </c>
      <c r="Y299" s="13" t="str">
        <f>_xlfn.CONCAT("APP INDABOX ANDROID - ",Tabella4[[#This Row],[UNI CEI EN 301549]]," ",_xlfn.XLOOKUP(Tabella4[[#This Row],[Criterio]],Tabella5[ID],Tabella5[Criterio di successo],"")," - ",Tabella4[[#This Row],[Servizio]])</f>
        <v>APP INDABOX ANDROID - 11.1.4.3.1 Contrasto (minimo) - S004 Spedisci (IndaBox Spedizione Pacchi)</v>
      </c>
      <c r="Z2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(#AAD298)
S004 Spedisci (IndaBox Spedizione Pacchi)
Requisito: WCAG 1.4.3
Disabilità afflitte: Colorblindness;Low Vision
Impatto Utente: 2 - Serious
Descrizione: Contrasto del testo - 
Esempio di violazione individuata sull'oggetto: 
 - https://drive.google.com/file/d/15xgzh6YShjVMJsLZ_7U_FYY9Es7ZSPyc/view?usp=drive_link con selettore: 
[368,1613][761,1660]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299" s="13"/>
      <c r="AB299" s="13"/>
      <c r="AC299" s="13"/>
      <c r="AD299" s="13"/>
      <c r="AE299" s="13" t="e">
        <f>_xlfn.XLOOKUP(Tabella4[[#This Row],[ID Silk]],outTable[ID Silk],outTable[Numero ticket  ],,0,1)</f>
        <v>#N/A</v>
      </c>
      <c r="AF299" s="13"/>
      <c r="AG299" s="13"/>
      <c r="AH299" s="13" t="e">
        <f>Tabella4[[#This Row],[Caricato su Silk]]&amp;Tabella4[[#This Row],[HC_01]]</f>
        <v>#N/A</v>
      </c>
      <c r="AI299" s="13" t="e">
        <f>Tabella4[[#This Row],[HC_ID]]&amp;": "&amp;Tabella4[[#This Row],[Descrizione]]</f>
        <v>#N/A</v>
      </c>
      <c r="AJ299" s="13" t="e">
        <f>Tabella4[[#This Row],[HC_ID]]&amp;": - "&amp;Tabella4[[#This Row],[Detail]]&amp;" con selettore: "&amp;Tabella4[[#This Row],[Rejected Element]]</f>
        <v>#N/A</v>
      </c>
      <c r="AK299" s="13" t="e">
        <f>Tabella4[[#This Row],[HC_ID]]&amp;": "&amp;Tabella4[[#This Row],[Share URL]]</f>
        <v>#N/A</v>
      </c>
      <c r="AL299" s="13" t="e">
        <f>Tabella4[[#This Row],[HC_ID]]&amp;": "&amp;Tabella4[[#This Row],[Soluzione note aggiuntive]]</f>
        <v>#N/A</v>
      </c>
      <c r="AM299" s="13"/>
    </row>
    <row r="300" spans="1:39" ht="15" hidden="1" x14ac:dyDescent="0.3">
      <c r="A300" s="41" t="str">
        <f>Tabella4[[#This Row],[UNI CEI EN 301549]]&amp;Tabella4[[#This Row],[Servizio]]</f>
        <v>11.1.4.3.1S004 Spedisci (IndaBox Spedizione Pacchi)</v>
      </c>
      <c r="B300" s="42" t="str">
        <f>Tabella4[[#This Row],[IssueID]]&amp;Tabella4[[#This Row],[Servizio]]</f>
        <v>S004 Spedisci (IndaBox Spedizione Pacchi)</v>
      </c>
      <c r="C300" s="41" t="s">
        <v>696</v>
      </c>
      <c r="D300" s="41" t="str">
        <f>"(#"&amp;Tabella4[[#This Row],['#ID]]&amp;")"</f>
        <v>(#AAD299)</v>
      </c>
      <c r="E300" s="13" t="s">
        <v>50</v>
      </c>
      <c r="F300" s="13" t="s">
        <v>10</v>
      </c>
      <c r="G300" s="43" t="s">
        <v>195</v>
      </c>
      <c r="H300" s="13" t="s">
        <v>3282</v>
      </c>
      <c r="I300" s="13" t="s">
        <v>63</v>
      </c>
      <c r="J300" s="13" t="s">
        <v>1735</v>
      </c>
      <c r="K300" t="s">
        <v>53</v>
      </c>
      <c r="L300" s="13"/>
      <c r="M300" t="s">
        <v>1317</v>
      </c>
      <c r="N300" s="13" t="s">
        <v>1703</v>
      </c>
      <c r="O300" t="s">
        <v>1599</v>
      </c>
      <c r="P300" s="13" t="s">
        <v>1642</v>
      </c>
      <c r="Q300" s="13" t="s">
        <v>1670</v>
      </c>
      <c r="R300" s="13"/>
      <c r="S300" s="13" t="s">
        <v>1738</v>
      </c>
      <c r="T300" s="13" t="s">
        <v>1740</v>
      </c>
      <c r="U300" s="13">
        <f>COUNTIFS(Tabella4[Rejected Element],Tabella4[[#This Row],[Rejected Element]])</f>
        <v>1</v>
      </c>
      <c r="V300" s="13" t="s">
        <v>1722</v>
      </c>
      <c r="W300" s="13"/>
      <c r="X300" s="13" t="str">
        <f>Tabella4[[#This Row],[User Impact]]</f>
        <v>2 - Serious</v>
      </c>
      <c r="Y300" s="13" t="str">
        <f>_xlfn.CONCAT("APP INDABOX ANDROID - ",Tabella4[[#This Row],[UNI CEI EN 301549]]," ",_xlfn.XLOOKUP(Tabella4[[#This Row],[Criterio]],Tabella5[ID],Tabella5[Criterio di successo],"")," - ",Tabella4[[#This Row],[Servizio]])</f>
        <v>APP INDABOX ANDROID - 11.1.4.3.1 Contrasto (minimo) - S004 Spedisci (IndaBox Spedizione Pacchi)</v>
      </c>
      <c r="Z3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(#AAD299)
S004 Spedisci (IndaBox Spedizione Pacchi)
Requisito: WCAG 1.4.3
Disabilità afflitte: Colorblindness;Low Vision
Impatto Utente: 2 - Serious
Descrizione: Contrasto del testo - 
Esempio di violazione individuata sull'oggetto: 
 - https://drive.google.com/file/d/15xgzh6YShjVMJsLZ_7U_FYY9Es7ZSPyc/view?usp=drive_link con selettore: 
[484,1795][618,1930]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00" s="13"/>
      <c r="AB300" s="13"/>
      <c r="AC300" s="13"/>
      <c r="AD300" s="13"/>
      <c r="AE300" s="13" t="e">
        <f>_xlfn.XLOOKUP(Tabella4[[#This Row],[ID Silk]],outTable[ID Silk],outTable[Numero ticket  ],,0,1)</f>
        <v>#N/A</v>
      </c>
      <c r="AF300" s="13"/>
      <c r="AG300" s="13"/>
      <c r="AH300" s="13" t="e">
        <f>Tabella4[[#This Row],[Caricato su Silk]]&amp;Tabella4[[#This Row],[HC_01]]</f>
        <v>#N/A</v>
      </c>
      <c r="AI300" s="13" t="e">
        <f>Tabella4[[#This Row],[HC_ID]]&amp;": "&amp;Tabella4[[#This Row],[Descrizione]]</f>
        <v>#N/A</v>
      </c>
      <c r="AJ300" s="13" t="e">
        <f>Tabella4[[#This Row],[HC_ID]]&amp;": - "&amp;Tabella4[[#This Row],[Detail]]&amp;" con selettore: "&amp;Tabella4[[#This Row],[Rejected Element]]</f>
        <v>#N/A</v>
      </c>
      <c r="AK300" s="13" t="e">
        <f>Tabella4[[#This Row],[HC_ID]]&amp;": "&amp;Tabella4[[#This Row],[Share URL]]</f>
        <v>#N/A</v>
      </c>
      <c r="AL300" s="13" t="e">
        <f>Tabella4[[#This Row],[HC_ID]]&amp;": "&amp;Tabella4[[#This Row],[Soluzione note aggiuntive]]</f>
        <v>#N/A</v>
      </c>
      <c r="AM300" s="13"/>
    </row>
    <row r="301" spans="1:39" ht="15" hidden="1" x14ac:dyDescent="0.3">
      <c r="A301" s="41" t="str">
        <f>Tabella4[[#This Row],[UNI CEI EN 301549]]&amp;Tabella4[[#This Row],[Servizio]]</f>
        <v>11.1.4.3.1S004 Spedisci (IndaBox Spedizione Pacchi)</v>
      </c>
      <c r="B301" s="42" t="str">
        <f>Tabella4[[#This Row],[IssueID]]&amp;Tabella4[[#This Row],[Servizio]]</f>
        <v>S004 Spedisci (IndaBox Spedizione Pacchi)</v>
      </c>
      <c r="C301" s="41" t="s">
        <v>697</v>
      </c>
      <c r="D301" s="41" t="str">
        <f>"(#"&amp;Tabella4[[#This Row],['#ID]]&amp;")"</f>
        <v>(#AAD300)</v>
      </c>
      <c r="E301" s="13" t="s">
        <v>50</v>
      </c>
      <c r="F301" s="13" t="s">
        <v>10</v>
      </c>
      <c r="G301" s="43" t="s">
        <v>195</v>
      </c>
      <c r="H301" s="13" t="s">
        <v>3282</v>
      </c>
      <c r="I301" s="13" t="s">
        <v>63</v>
      </c>
      <c r="J301" s="13" t="s">
        <v>1735</v>
      </c>
      <c r="K301" t="s">
        <v>53</v>
      </c>
      <c r="L301" s="13"/>
      <c r="M301" t="s">
        <v>1318</v>
      </c>
      <c r="N301" s="13" t="s">
        <v>1703</v>
      </c>
      <c r="O301" t="s">
        <v>1599</v>
      </c>
      <c r="P301" s="13" t="s">
        <v>1642</v>
      </c>
      <c r="Q301" s="13" t="s">
        <v>1670</v>
      </c>
      <c r="R301" s="13"/>
      <c r="S301" s="13" t="s">
        <v>1738</v>
      </c>
      <c r="T301" s="13" t="s">
        <v>1740</v>
      </c>
      <c r="U301" s="13">
        <f>COUNTIFS(Tabella4[Rejected Element],Tabella4[[#This Row],[Rejected Element]])</f>
        <v>1</v>
      </c>
      <c r="V301" s="13" t="s">
        <v>1722</v>
      </c>
      <c r="W301" s="13"/>
      <c r="X301" s="13" t="str">
        <f>Tabella4[[#This Row],[User Impact]]</f>
        <v>2 - Serious</v>
      </c>
      <c r="Y301" s="13" t="str">
        <f>_xlfn.CONCAT("APP INDABOX ANDROID - ",Tabella4[[#This Row],[UNI CEI EN 301549]]," ",_xlfn.XLOOKUP(Tabella4[[#This Row],[Criterio]],Tabella5[ID],Tabella5[Criterio di successo],"")," - ",Tabella4[[#This Row],[Servizio]])</f>
        <v>APP INDABOX ANDROID - 11.1.4.3.1 Contrasto (minimo) - S004 Spedisci (IndaBox Spedizione Pacchi)</v>
      </c>
      <c r="Z3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(#AAD300)
S004 Spedisci (IndaBox Spedizione Pacchi)
Requisito: WCAG 1.4.3
Disabilità afflitte: Colorblindness;Low Vision
Impatto Utente: 2 - Serious
Descrizione: Contrasto del testo - 
Esempio di violazione individuata sull'oggetto: 
 - https://drive.google.com/file/d/15xgzh6YShjVMJsLZ_7U_FYY9Es7ZSPyc/view?usp=drive_link con selettore: 
[148,1979][302,2042]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01" s="13"/>
      <c r="AB301" s="13"/>
      <c r="AC301" s="13"/>
      <c r="AD301" s="13"/>
      <c r="AE301" s="13" t="e">
        <f>_xlfn.XLOOKUP(Tabella4[[#This Row],[ID Silk]],outTable[ID Silk],outTable[Numero ticket  ],,0,1)</f>
        <v>#N/A</v>
      </c>
      <c r="AF301" s="13"/>
      <c r="AG301" s="13"/>
      <c r="AH301" s="13" t="e">
        <f>Tabella4[[#This Row],[Caricato su Silk]]&amp;Tabella4[[#This Row],[HC_01]]</f>
        <v>#N/A</v>
      </c>
      <c r="AI301" s="13" t="e">
        <f>Tabella4[[#This Row],[HC_ID]]&amp;": "&amp;Tabella4[[#This Row],[Descrizione]]</f>
        <v>#N/A</v>
      </c>
      <c r="AJ301" s="13" t="e">
        <f>Tabella4[[#This Row],[HC_ID]]&amp;": - "&amp;Tabella4[[#This Row],[Detail]]&amp;" con selettore: "&amp;Tabella4[[#This Row],[Rejected Element]]</f>
        <v>#N/A</v>
      </c>
      <c r="AK301" s="13" t="e">
        <f>Tabella4[[#This Row],[HC_ID]]&amp;": "&amp;Tabella4[[#This Row],[Share URL]]</f>
        <v>#N/A</v>
      </c>
      <c r="AL301" s="13" t="e">
        <f>Tabella4[[#This Row],[HC_ID]]&amp;": "&amp;Tabella4[[#This Row],[Soluzione note aggiuntive]]</f>
        <v>#N/A</v>
      </c>
      <c r="AM301" s="13"/>
    </row>
    <row r="302" spans="1:39" ht="15" hidden="1" x14ac:dyDescent="0.3">
      <c r="A302" s="41" t="str">
        <f>Tabella4[[#This Row],[UNI CEI EN 301549]]&amp;Tabella4[[#This Row],[Servizio]]</f>
        <v>11.1.4.3.1S004 Spedisci (IndaBox Spedizione Pacchi)</v>
      </c>
      <c r="B302" s="42" t="str">
        <f>Tabella4[[#This Row],[IssueID]]&amp;Tabella4[[#This Row],[Servizio]]</f>
        <v>S004 Spedisci (IndaBox Spedizione Pacchi)</v>
      </c>
      <c r="C302" s="41" t="s">
        <v>698</v>
      </c>
      <c r="D302" s="41" t="str">
        <f>"(#"&amp;Tabella4[[#This Row],['#ID]]&amp;")"</f>
        <v>(#AAD301)</v>
      </c>
      <c r="E302" s="13" t="s">
        <v>50</v>
      </c>
      <c r="F302" s="13" t="s">
        <v>10</v>
      </c>
      <c r="G302" s="43" t="s">
        <v>195</v>
      </c>
      <c r="H302" s="13" t="s">
        <v>3282</v>
      </c>
      <c r="I302" s="13" t="s">
        <v>63</v>
      </c>
      <c r="J302" s="13" t="s">
        <v>1735</v>
      </c>
      <c r="K302" t="s">
        <v>53</v>
      </c>
      <c r="L302" s="13"/>
      <c r="M302" t="s">
        <v>1319</v>
      </c>
      <c r="N302" s="13" t="s">
        <v>1703</v>
      </c>
      <c r="O302" t="s">
        <v>1599</v>
      </c>
      <c r="P302" s="13" t="s">
        <v>1642</v>
      </c>
      <c r="Q302" s="13" t="s">
        <v>1670</v>
      </c>
      <c r="R302" s="13"/>
      <c r="S302" s="13" t="s">
        <v>1738</v>
      </c>
      <c r="T302" s="13" t="s">
        <v>1740</v>
      </c>
      <c r="U302" s="13">
        <f>COUNTIFS(Tabella4[Rejected Element],Tabella4[[#This Row],[Rejected Element]])</f>
        <v>1</v>
      </c>
      <c r="V302" s="13" t="s">
        <v>1722</v>
      </c>
      <c r="W302" s="13"/>
      <c r="X302" s="13" t="str">
        <f>Tabella4[[#This Row],[User Impact]]</f>
        <v>2 - Serious</v>
      </c>
      <c r="Y302" s="13" t="str">
        <f>_xlfn.CONCAT("APP INDABOX ANDROID - ",Tabella4[[#This Row],[UNI CEI EN 301549]]," ",_xlfn.XLOOKUP(Tabella4[[#This Row],[Criterio]],Tabella5[ID],Tabella5[Criterio di successo],"")," - ",Tabella4[[#This Row],[Servizio]])</f>
        <v>APP INDABOX ANDROID - 11.1.4.3.1 Contrasto (minimo) - S004 Spedisci (IndaBox Spedizione Pacchi)</v>
      </c>
      <c r="Z3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(#AAD301)
S004 Spedisci (IndaBox Spedizione Pacchi)
Requisito: WCAG 1.4.3
Disabilità afflitte: Colorblindness;Low Vision
Impatto Utente: 2 - Serious
Descrizione: Contrasto del testo - 
Esempio di violazione individuata sull'oggetto: 
 - https://drive.google.com/file/d/15xgzh6YShjVMJsLZ_7U_FYY9Es7ZSPyc/view?usp=drive_link con selettore: 
[464,1979][951,2042]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02" s="13"/>
      <c r="AB302" s="13"/>
      <c r="AC302" s="13"/>
      <c r="AD302" s="13"/>
      <c r="AE302" s="13" t="e">
        <f>_xlfn.XLOOKUP(Tabella4[[#This Row],[ID Silk]],outTable[ID Silk],outTable[Numero ticket  ],,0,1)</f>
        <v>#N/A</v>
      </c>
      <c r="AF302" s="13"/>
      <c r="AG302" s="13"/>
      <c r="AH302" s="13" t="e">
        <f>Tabella4[[#This Row],[Caricato su Silk]]&amp;Tabella4[[#This Row],[HC_01]]</f>
        <v>#N/A</v>
      </c>
      <c r="AI302" s="13" t="e">
        <f>Tabella4[[#This Row],[HC_ID]]&amp;": "&amp;Tabella4[[#This Row],[Descrizione]]</f>
        <v>#N/A</v>
      </c>
      <c r="AJ302" s="13" t="e">
        <f>Tabella4[[#This Row],[HC_ID]]&amp;": - "&amp;Tabella4[[#This Row],[Detail]]&amp;" con selettore: "&amp;Tabella4[[#This Row],[Rejected Element]]</f>
        <v>#N/A</v>
      </c>
      <c r="AK302" s="13" t="e">
        <f>Tabella4[[#This Row],[HC_ID]]&amp;": "&amp;Tabella4[[#This Row],[Share URL]]</f>
        <v>#N/A</v>
      </c>
      <c r="AL302" s="13" t="e">
        <f>Tabella4[[#This Row],[HC_ID]]&amp;": "&amp;Tabella4[[#This Row],[Soluzione note aggiuntive]]</f>
        <v>#N/A</v>
      </c>
      <c r="AM302" s="13"/>
    </row>
    <row r="303" spans="1:39" ht="15" hidden="1" x14ac:dyDescent="0.3">
      <c r="A303" s="41" t="str">
        <f>Tabella4[[#This Row],[UNI CEI EN 301549]]&amp;Tabella4[[#This Row],[Servizio]]</f>
        <v>11.1.4.3.1S004 Spedisci (IndaBox Spedizione Pacchi)</v>
      </c>
      <c r="B303" s="42" t="str">
        <f>Tabella4[[#This Row],[IssueID]]&amp;Tabella4[[#This Row],[Servizio]]</f>
        <v>S004 Spedisci (IndaBox Spedizione Pacchi)</v>
      </c>
      <c r="C303" s="41" t="s">
        <v>699</v>
      </c>
      <c r="D303" s="41" t="str">
        <f>"(#"&amp;Tabella4[[#This Row],['#ID]]&amp;")"</f>
        <v>(#AAD302)</v>
      </c>
      <c r="E303" s="13" t="s">
        <v>50</v>
      </c>
      <c r="F303" s="13" t="s">
        <v>10</v>
      </c>
      <c r="G303" s="43" t="s">
        <v>195</v>
      </c>
      <c r="H303" s="13" t="s">
        <v>3282</v>
      </c>
      <c r="I303" s="13" t="s">
        <v>63</v>
      </c>
      <c r="J303" s="13" t="s">
        <v>1735</v>
      </c>
      <c r="K303" t="s">
        <v>53</v>
      </c>
      <c r="L303" s="13"/>
      <c r="M303" t="s">
        <v>1320</v>
      </c>
      <c r="N303" s="13" t="s">
        <v>1703</v>
      </c>
      <c r="O303" t="s">
        <v>1599</v>
      </c>
      <c r="P303" s="13" t="s">
        <v>1642</v>
      </c>
      <c r="Q303" s="13" t="s">
        <v>1670</v>
      </c>
      <c r="R303" s="13"/>
      <c r="S303" s="13" t="s">
        <v>1738</v>
      </c>
      <c r="T303" s="13" t="s">
        <v>1740</v>
      </c>
      <c r="U303" s="13">
        <f>COUNTIFS(Tabella4[Rejected Element],Tabella4[[#This Row],[Rejected Element]])</f>
        <v>1</v>
      </c>
      <c r="V303" s="13" t="s">
        <v>1722</v>
      </c>
      <c r="W303" s="13"/>
      <c r="X303" s="13" t="str">
        <f>Tabella4[[#This Row],[User Impact]]</f>
        <v>2 - Serious</v>
      </c>
      <c r="Y303" s="13" t="str">
        <f>_xlfn.CONCAT("APP INDABOX ANDROID - ",Tabella4[[#This Row],[UNI CEI EN 301549]]," ",_xlfn.XLOOKUP(Tabella4[[#This Row],[Criterio]],Tabella5[ID],Tabella5[Criterio di successo],"")," - ",Tabella4[[#This Row],[Servizio]])</f>
        <v>APP INDABOX ANDROID - 11.1.4.3.1 Contrasto (minimo) - S004 Spedisci (IndaBox Spedizione Pacchi)</v>
      </c>
      <c r="Z3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(#AAD302)
S004 Spedisci (IndaBox Spedizione Pacchi)
Requisito: WCAG 1.4.3
Disabilità afflitte: Colorblindness;Low Vision
Impatto Utente: 2 - Serious
Descrizione: Contrasto del testo - 
Esempio di violazione individuata sull'oggetto: 
 - https://drive.google.com/file/d/15xgzh6YShjVMJsLZ_7U_FYY9Es7ZSPyc/view?usp=drive_link con selettore: 
[99,2037][1001,2084]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03" s="13"/>
      <c r="AB303" s="13"/>
      <c r="AC303" s="13"/>
      <c r="AD303" s="13"/>
      <c r="AE303" s="13" t="e">
        <f>_xlfn.XLOOKUP(Tabella4[[#This Row],[ID Silk]],outTable[ID Silk],outTable[Numero ticket  ],,0,1)</f>
        <v>#N/A</v>
      </c>
      <c r="AF303" s="13"/>
      <c r="AG303" s="13"/>
      <c r="AH303" s="13" t="e">
        <f>Tabella4[[#This Row],[Caricato su Silk]]&amp;Tabella4[[#This Row],[HC_01]]</f>
        <v>#N/A</v>
      </c>
      <c r="AI303" s="13" t="e">
        <f>Tabella4[[#This Row],[HC_ID]]&amp;": "&amp;Tabella4[[#This Row],[Descrizione]]</f>
        <v>#N/A</v>
      </c>
      <c r="AJ303" s="13" t="e">
        <f>Tabella4[[#This Row],[HC_ID]]&amp;": - "&amp;Tabella4[[#This Row],[Detail]]&amp;" con selettore: "&amp;Tabella4[[#This Row],[Rejected Element]]</f>
        <v>#N/A</v>
      </c>
      <c r="AK303" s="13" t="e">
        <f>Tabella4[[#This Row],[HC_ID]]&amp;": "&amp;Tabella4[[#This Row],[Share URL]]</f>
        <v>#N/A</v>
      </c>
      <c r="AL303" s="13" t="e">
        <f>Tabella4[[#This Row],[HC_ID]]&amp;": "&amp;Tabella4[[#This Row],[Soluzione note aggiuntive]]</f>
        <v>#N/A</v>
      </c>
      <c r="AM303" s="13"/>
    </row>
    <row r="304" spans="1:39" ht="15" hidden="1" x14ac:dyDescent="0.3">
      <c r="A304" s="41" t="str">
        <f>Tabella4[[#This Row],[UNI CEI EN 301549]]&amp;Tabella4[[#This Row],[Servizio]]</f>
        <v>11.2.5.8.1S004 Spedisci (IndaBox Spedizione Pacchi)</v>
      </c>
      <c r="B304" s="42" t="str">
        <f>Tabella4[[#This Row],[IssueID]]&amp;Tabella4[[#This Row],[Servizio]]</f>
        <v>S004 Spedisci (IndaBox Spedizione Pacchi)</v>
      </c>
      <c r="C304" s="41" t="s">
        <v>700</v>
      </c>
      <c r="D304" s="41" t="str">
        <f>"(#"&amp;Tabella4[[#This Row],['#ID]]&amp;")"</f>
        <v>(#AAD303)</v>
      </c>
      <c r="E304" s="13" t="s">
        <v>50</v>
      </c>
      <c r="F304" s="13" t="s">
        <v>10</v>
      </c>
      <c r="G304" s="43" t="s">
        <v>56</v>
      </c>
      <c r="H304" s="13" t="s">
        <v>3283</v>
      </c>
      <c r="I304" s="13" t="s">
        <v>63</v>
      </c>
      <c r="J304" s="13" t="s">
        <v>1736</v>
      </c>
      <c r="K304" t="s">
        <v>52</v>
      </c>
      <c r="L304" s="13"/>
      <c r="M304" t="s">
        <v>1280</v>
      </c>
      <c r="N304" s="13" t="s">
        <v>1703</v>
      </c>
      <c r="O304" t="s">
        <v>1599</v>
      </c>
      <c r="P304" s="13" t="s">
        <v>1642</v>
      </c>
      <c r="Q304" s="13" t="s">
        <v>1670</v>
      </c>
      <c r="R304" s="13"/>
      <c r="S304" s="13" t="s">
        <v>1739</v>
      </c>
      <c r="T304" s="13" t="s">
        <v>1741</v>
      </c>
      <c r="U304" s="13">
        <f>COUNTIFS(Tabella4[Rejected Element],Tabella4[[#This Row],[Rejected Element]])</f>
        <v>2</v>
      </c>
      <c r="V304" s="13" t="s">
        <v>1722</v>
      </c>
      <c r="W304" s="13"/>
      <c r="X304" s="13" t="str">
        <f>Tabella4[[#This Row],[User Impact]]</f>
        <v>2 - Serious</v>
      </c>
      <c r="Y304"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3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(#AAD303)
S004 Spedisci (IndaBox Spedizione Pacchi)
Requisito: WCAG 2.5.8
Disabilità afflitte: Blind;Low Vision;Mobility
Impatto Utente: 2 - Serious
Descrizione: Touch target - 
Esempio di violazione individuata sull'oggetto: 
 - https://drive.google.com/file/d/15xgzh6YShjVMJsLZ_7U_FYY9Es7ZSPyc/view?usp=drive_link con selettore: 
[19,258][66,318]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304" s="13"/>
      <c r="AB304" s="13"/>
      <c r="AC304" s="13"/>
      <c r="AD304" s="13"/>
      <c r="AE304" s="13" t="e">
        <f>_xlfn.XLOOKUP(Tabella4[[#This Row],[ID Silk]],outTable[ID Silk],outTable[Numero ticket  ],,0,1)</f>
        <v>#N/A</v>
      </c>
      <c r="AF304" s="13"/>
      <c r="AG304" s="13"/>
      <c r="AH304" s="13" t="e">
        <f>Tabella4[[#This Row],[Caricato su Silk]]&amp;Tabella4[[#This Row],[HC_01]]</f>
        <v>#N/A</v>
      </c>
      <c r="AI304" s="13" t="e">
        <f>Tabella4[[#This Row],[HC_ID]]&amp;": "&amp;Tabella4[[#This Row],[Descrizione]]</f>
        <v>#N/A</v>
      </c>
      <c r="AJ304" s="13" t="e">
        <f>Tabella4[[#This Row],[HC_ID]]&amp;": - "&amp;Tabella4[[#This Row],[Detail]]&amp;" con selettore: "&amp;Tabella4[[#This Row],[Rejected Element]]</f>
        <v>#N/A</v>
      </c>
      <c r="AK304" s="13" t="e">
        <f>Tabella4[[#This Row],[HC_ID]]&amp;": "&amp;Tabella4[[#This Row],[Share URL]]</f>
        <v>#N/A</v>
      </c>
      <c r="AL304" s="13" t="e">
        <f>Tabella4[[#This Row],[HC_ID]]&amp;": "&amp;Tabella4[[#This Row],[Soluzione note aggiuntive]]</f>
        <v>#N/A</v>
      </c>
      <c r="AM304" s="13"/>
    </row>
    <row r="305" spans="1:39" ht="15" hidden="1" x14ac:dyDescent="0.3">
      <c r="A305" s="41" t="str">
        <f>Tabella4[[#This Row],[UNI CEI EN 301549]]&amp;Tabella4[[#This Row],[Servizio]]</f>
        <v>11.2.5.8.1S004 Spedisci (IndaBox Spedizione Pacchi)</v>
      </c>
      <c r="B305" s="42" t="str">
        <f>Tabella4[[#This Row],[IssueID]]&amp;Tabella4[[#This Row],[Servizio]]</f>
        <v>S004 Spedisci (IndaBox Spedizione Pacchi)</v>
      </c>
      <c r="C305" s="41" t="s">
        <v>701</v>
      </c>
      <c r="D305" s="41" t="str">
        <f>"(#"&amp;Tabella4[[#This Row],['#ID]]&amp;")"</f>
        <v>(#AAD304)</v>
      </c>
      <c r="E305" s="13" t="s">
        <v>50</v>
      </c>
      <c r="F305" s="13" t="s">
        <v>10</v>
      </c>
      <c r="G305" s="43" t="s">
        <v>56</v>
      </c>
      <c r="H305" s="13" t="s">
        <v>3283</v>
      </c>
      <c r="I305" s="13" t="s">
        <v>63</v>
      </c>
      <c r="J305" s="13" t="s">
        <v>1736</v>
      </c>
      <c r="K305" t="s">
        <v>52</v>
      </c>
      <c r="L305" s="13"/>
      <c r="M305" t="s">
        <v>1321</v>
      </c>
      <c r="N305" s="13" t="s">
        <v>1703</v>
      </c>
      <c r="O305" t="s">
        <v>1599</v>
      </c>
      <c r="P305" s="13" t="s">
        <v>1642</v>
      </c>
      <c r="Q305" s="13" t="s">
        <v>1670</v>
      </c>
      <c r="R305" s="13"/>
      <c r="S305" s="13" t="s">
        <v>1739</v>
      </c>
      <c r="T305" s="13" t="s">
        <v>1741</v>
      </c>
      <c r="U305" s="13">
        <f>COUNTIFS(Tabella4[Rejected Element],Tabella4[[#This Row],[Rejected Element]])</f>
        <v>1</v>
      </c>
      <c r="V305" s="13" t="s">
        <v>1722</v>
      </c>
      <c r="W305" s="13"/>
      <c r="X305" s="13" t="str">
        <f>Tabella4[[#This Row],[User Impact]]</f>
        <v>2 - Serious</v>
      </c>
      <c r="Y305"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3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(#AAD304)
S004 Spedisci (IndaBox Spedizione Pacchi)
Requisito: WCAG 2.5.8
Disabilità afflitte: Blind;Low Vision;Mobility
Impatto Utente: 2 - Serious
Descrizione: Touch target - 
Esempio di violazione individuata sull'oggetto: 
 - https://drive.google.com/file/d/15xgzh6YShjVMJsLZ_7U_FYY9Es7ZSPyc/view?usp=drive_link con selettore: 
[629,1283][665,1347]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305" s="13"/>
      <c r="AB305" s="13"/>
      <c r="AC305" s="13"/>
      <c r="AD305" s="13"/>
      <c r="AE305" s="13" t="e">
        <f>_xlfn.XLOOKUP(Tabella4[[#This Row],[ID Silk]],outTable[ID Silk],outTable[Numero ticket  ],,0,1)</f>
        <v>#N/A</v>
      </c>
      <c r="AF305" s="13"/>
      <c r="AG305" s="13"/>
      <c r="AH305" s="13" t="e">
        <f>Tabella4[[#This Row],[Caricato su Silk]]&amp;Tabella4[[#This Row],[HC_01]]</f>
        <v>#N/A</v>
      </c>
      <c r="AI305" s="13" t="e">
        <f>Tabella4[[#This Row],[HC_ID]]&amp;": "&amp;Tabella4[[#This Row],[Descrizione]]</f>
        <v>#N/A</v>
      </c>
      <c r="AJ305" s="13" t="e">
        <f>Tabella4[[#This Row],[HC_ID]]&amp;": - "&amp;Tabella4[[#This Row],[Detail]]&amp;" con selettore: "&amp;Tabella4[[#This Row],[Rejected Element]]</f>
        <v>#N/A</v>
      </c>
      <c r="AK305" s="13" t="e">
        <f>Tabella4[[#This Row],[HC_ID]]&amp;": "&amp;Tabella4[[#This Row],[Share URL]]</f>
        <v>#N/A</v>
      </c>
      <c r="AL305" s="13" t="e">
        <f>Tabella4[[#This Row],[HC_ID]]&amp;": "&amp;Tabella4[[#This Row],[Soluzione note aggiuntive]]</f>
        <v>#N/A</v>
      </c>
      <c r="AM305" s="13"/>
    </row>
    <row r="306" spans="1:39" ht="15" hidden="1" x14ac:dyDescent="0.3">
      <c r="A306" s="41" t="str">
        <f>Tabella4[[#This Row],[UNI CEI EN 301549]]&amp;Tabella4[[#This Row],[Servizio]]</f>
        <v>11.1.4.3.1S006 Storico</v>
      </c>
      <c r="B306" s="42" t="str">
        <f>Tabella4[[#This Row],[IssueID]]&amp;Tabella4[[#This Row],[Servizio]]</f>
        <v>S006 Storico</v>
      </c>
      <c r="C306" s="41" t="s">
        <v>702</v>
      </c>
      <c r="D306" s="41" t="str">
        <f>"(#"&amp;Tabella4[[#This Row],['#ID]]&amp;")"</f>
        <v>(#AAD305)</v>
      </c>
      <c r="E306" s="13" t="s">
        <v>50</v>
      </c>
      <c r="F306" s="13" t="s">
        <v>10</v>
      </c>
      <c r="G306" s="43" t="s">
        <v>195</v>
      </c>
      <c r="H306" s="13" t="s">
        <v>3282</v>
      </c>
      <c r="I306" s="13" t="s">
        <v>63</v>
      </c>
      <c r="J306" s="13" t="s">
        <v>1735</v>
      </c>
      <c r="K306" t="s">
        <v>53</v>
      </c>
      <c r="L306" s="13"/>
      <c r="M306" t="s">
        <v>1322</v>
      </c>
      <c r="N306" s="13" t="s">
        <v>1704</v>
      </c>
      <c r="O306" t="s">
        <v>1600</v>
      </c>
      <c r="P306" s="13" t="s">
        <v>1643</v>
      </c>
      <c r="Q306" s="13" t="s">
        <v>1670</v>
      </c>
      <c r="R306" s="13"/>
      <c r="S306" s="13" t="s">
        <v>1738</v>
      </c>
      <c r="T306" s="13" t="s">
        <v>1740</v>
      </c>
      <c r="U306" s="13">
        <f>COUNTIFS(Tabella4[Rejected Element],Tabella4[[#This Row],[Rejected Element]])</f>
        <v>1</v>
      </c>
      <c r="V306" s="13" t="s">
        <v>1724</v>
      </c>
      <c r="W306" s="13"/>
      <c r="X306" s="13" t="str">
        <f>Tabella4[[#This Row],[User Impact]]</f>
        <v>2 - Serious</v>
      </c>
      <c r="Y306" s="13" t="str">
        <f>_xlfn.CONCAT("APP INDABOX ANDROID - ",Tabella4[[#This Row],[UNI CEI EN 301549]]," ",_xlfn.XLOOKUP(Tabella4[[#This Row],[Criterio]],Tabella5[ID],Tabella5[Criterio di successo],"")," - ",Tabella4[[#This Row],[Servizio]])</f>
        <v>APP INDABOX ANDROID - 11.1.4.3.1 Contrasto (minimo) - S006 Storico</v>
      </c>
      <c r="Z3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S006 Storico (#AAD305)
S006 Storico
Requisito: WCAG 1.4.3
Disabilità afflitte: Colorblindness;Low Vision
Impatto Utente: 2 - Serious
Descrizione: Contrasto del testo - 
Esempio di violazione individuata sull'oggetto: 
 - https://drive.google.com/file/d/1ZfTIKnwddJpigvmG4p5993A3LbII2LZD/view?usp=drive_link con selettore: 
[19,417][93,461]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8): https://posteitaliane.sharepoint.com/:x:/r/teams/ACCESSIBILITRISULTATIVERIFICHETECNICHE/Shared%20Documents/TGPOSTE_APP/TGPOSTE_APP/LOG/Log.xlsx?d=w630300a71bd74143a1658fe5ab688bc4&amp;csf=1&amp;web=1&amp;e=Y9XHGL
Link al dettaglio requisito WCAG: </v>
      </c>
      <c r="AA306" s="13"/>
      <c r="AB306" s="13"/>
      <c r="AC306" s="13"/>
      <c r="AD306" s="13"/>
      <c r="AE306" s="13" t="e">
        <f>_xlfn.XLOOKUP(Tabella4[[#This Row],[ID Silk]],outTable[ID Silk],outTable[Numero ticket  ],,0,1)</f>
        <v>#N/A</v>
      </c>
      <c r="AF306" s="13"/>
      <c r="AG306" s="13"/>
      <c r="AH306" s="13" t="e">
        <f>Tabella4[[#This Row],[Caricato su Silk]]&amp;Tabella4[[#This Row],[HC_01]]</f>
        <v>#N/A</v>
      </c>
      <c r="AI306" s="13" t="e">
        <f>Tabella4[[#This Row],[HC_ID]]&amp;": "&amp;Tabella4[[#This Row],[Descrizione]]</f>
        <v>#N/A</v>
      </c>
      <c r="AJ306" s="13" t="e">
        <f>Tabella4[[#This Row],[HC_ID]]&amp;": - "&amp;Tabella4[[#This Row],[Detail]]&amp;" con selettore: "&amp;Tabella4[[#This Row],[Rejected Element]]</f>
        <v>#N/A</v>
      </c>
      <c r="AK306" s="13" t="e">
        <f>Tabella4[[#This Row],[HC_ID]]&amp;": "&amp;Tabella4[[#This Row],[Share URL]]</f>
        <v>#N/A</v>
      </c>
      <c r="AL306" s="13" t="e">
        <f>Tabella4[[#This Row],[HC_ID]]&amp;": "&amp;Tabella4[[#This Row],[Soluzione note aggiuntive]]</f>
        <v>#N/A</v>
      </c>
      <c r="AM306" s="13"/>
    </row>
    <row r="307" spans="1:39" ht="15" hidden="1" x14ac:dyDescent="0.3">
      <c r="A307" s="41" t="str">
        <f>Tabella4[[#This Row],[UNI CEI EN 301549]]&amp;Tabella4[[#This Row],[Servizio]]</f>
        <v>11.1.4.3.1S006 Storico</v>
      </c>
      <c r="B307" s="42" t="str">
        <f>Tabella4[[#This Row],[IssueID]]&amp;Tabella4[[#This Row],[Servizio]]</f>
        <v>S006 Storico</v>
      </c>
      <c r="C307" s="41" t="s">
        <v>703</v>
      </c>
      <c r="D307" s="41" t="str">
        <f>"(#"&amp;Tabella4[[#This Row],['#ID]]&amp;")"</f>
        <v>(#AAD306)</v>
      </c>
      <c r="E307" s="13" t="s">
        <v>50</v>
      </c>
      <c r="F307" s="13" t="s">
        <v>10</v>
      </c>
      <c r="G307" s="43" t="s">
        <v>195</v>
      </c>
      <c r="H307" s="13" t="s">
        <v>3282</v>
      </c>
      <c r="I307" s="13" t="s">
        <v>63</v>
      </c>
      <c r="J307" s="13" t="s">
        <v>1735</v>
      </c>
      <c r="K307" t="s">
        <v>53</v>
      </c>
      <c r="L307" s="13"/>
      <c r="M307" t="s">
        <v>1323</v>
      </c>
      <c r="N307" s="13" t="s">
        <v>1704</v>
      </c>
      <c r="O307" t="s">
        <v>1600</v>
      </c>
      <c r="P307" s="13" t="s">
        <v>1643</v>
      </c>
      <c r="Q307" s="13" t="s">
        <v>1670</v>
      </c>
      <c r="R307" s="13"/>
      <c r="S307" s="13" t="s">
        <v>1738</v>
      </c>
      <c r="T307" s="13" t="s">
        <v>1740</v>
      </c>
      <c r="U307" s="13">
        <f>COUNTIFS(Tabella4[Rejected Element],Tabella4[[#This Row],[Rejected Element]])</f>
        <v>1</v>
      </c>
      <c r="V307" s="13" t="s">
        <v>1724</v>
      </c>
      <c r="W307" s="13"/>
      <c r="X307" s="13" t="str">
        <f>Tabella4[[#This Row],[User Impact]]</f>
        <v>2 - Serious</v>
      </c>
      <c r="Y307" s="13" t="str">
        <f>_xlfn.CONCAT("APP INDABOX ANDROID - ",Tabella4[[#This Row],[UNI CEI EN 301549]]," ",_xlfn.XLOOKUP(Tabella4[[#This Row],[Criterio]],Tabella5[ID],Tabella5[Criterio di successo],"")," - ",Tabella4[[#This Row],[Servizio]])</f>
        <v>APP INDABOX ANDROID - 11.1.4.3.1 Contrasto (minimo) - S006 Storico</v>
      </c>
      <c r="Z3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S006 Storico (#AAD306)
S006 Storico
Requisito: WCAG 1.4.3
Disabilità afflitte: Colorblindness;Low Vision
Impatto Utente: 2 - Serious
Descrizione: Contrasto del testo - 
Esempio di violazione individuata sull'oggetto: 
 - https://drive.google.com/file/d/1ZfTIKnwddJpigvmG4p5993A3LbII2LZD/view?usp=drive_link con selettore: 
[198,417][550,461]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8): https://posteitaliane.sharepoint.com/:x:/r/teams/ACCESSIBILITRISULTATIVERIFICHETECNICHE/Shared%20Documents/TGPOSTE_APP/TGPOSTE_APP/LOG/Log.xlsx?d=w630300a71bd74143a1658fe5ab688bc4&amp;csf=1&amp;web=1&amp;e=Y9XHGL
Link al dettaglio requisito WCAG: </v>
      </c>
      <c r="AA307" s="13"/>
      <c r="AB307" s="13"/>
      <c r="AC307" s="13"/>
      <c r="AD307" s="13"/>
      <c r="AE307" s="13" t="e">
        <f>_xlfn.XLOOKUP(Tabella4[[#This Row],[ID Silk]],outTable[ID Silk],outTable[Numero ticket  ],,0,1)</f>
        <v>#N/A</v>
      </c>
      <c r="AF307" s="13"/>
      <c r="AG307" s="13"/>
      <c r="AH307" s="13" t="e">
        <f>Tabella4[[#This Row],[Caricato su Silk]]&amp;Tabella4[[#This Row],[HC_01]]</f>
        <v>#N/A</v>
      </c>
      <c r="AI307" s="13" t="e">
        <f>Tabella4[[#This Row],[HC_ID]]&amp;": "&amp;Tabella4[[#This Row],[Descrizione]]</f>
        <v>#N/A</v>
      </c>
      <c r="AJ307" s="13" t="e">
        <f>Tabella4[[#This Row],[HC_ID]]&amp;": - "&amp;Tabella4[[#This Row],[Detail]]&amp;" con selettore: "&amp;Tabella4[[#This Row],[Rejected Element]]</f>
        <v>#N/A</v>
      </c>
      <c r="AK307" s="13" t="e">
        <f>Tabella4[[#This Row],[HC_ID]]&amp;": "&amp;Tabella4[[#This Row],[Share URL]]</f>
        <v>#N/A</v>
      </c>
      <c r="AL307" s="13" t="e">
        <f>Tabella4[[#This Row],[HC_ID]]&amp;": "&amp;Tabella4[[#This Row],[Soluzione note aggiuntive]]</f>
        <v>#N/A</v>
      </c>
      <c r="AM307" s="13"/>
    </row>
    <row r="308" spans="1:39" ht="15" hidden="1" x14ac:dyDescent="0.3">
      <c r="A308" s="41" t="str">
        <f>Tabella4[[#This Row],[UNI CEI EN 301549]]&amp;Tabella4[[#This Row],[Servizio]]</f>
        <v>11.1.4.3.1S006 Storico</v>
      </c>
      <c r="B308" s="42" t="str">
        <f>Tabella4[[#This Row],[IssueID]]&amp;Tabella4[[#This Row],[Servizio]]</f>
        <v>S006 Storico</v>
      </c>
      <c r="C308" s="41" t="s">
        <v>704</v>
      </c>
      <c r="D308" s="41" t="str">
        <f>"(#"&amp;Tabella4[[#This Row],['#ID]]&amp;")"</f>
        <v>(#AAD307)</v>
      </c>
      <c r="E308" s="13" t="s">
        <v>50</v>
      </c>
      <c r="F308" s="13" t="s">
        <v>10</v>
      </c>
      <c r="G308" s="43" t="s">
        <v>195</v>
      </c>
      <c r="H308" s="13" t="s">
        <v>3282</v>
      </c>
      <c r="I308" s="13" t="s">
        <v>63</v>
      </c>
      <c r="J308" s="13" t="s">
        <v>1735</v>
      </c>
      <c r="K308" t="s">
        <v>53</v>
      </c>
      <c r="L308" s="13"/>
      <c r="M308" t="s">
        <v>1324</v>
      </c>
      <c r="N308" s="13" t="s">
        <v>1704</v>
      </c>
      <c r="O308" t="s">
        <v>1600</v>
      </c>
      <c r="P308" s="13" t="s">
        <v>1643</v>
      </c>
      <c r="Q308" s="13" t="s">
        <v>1670</v>
      </c>
      <c r="R308" s="13"/>
      <c r="S308" s="13" t="s">
        <v>1738</v>
      </c>
      <c r="T308" s="13" t="s">
        <v>1740</v>
      </c>
      <c r="U308" s="13">
        <f>COUNTIFS(Tabella4[Rejected Element],Tabella4[[#This Row],[Rejected Element]])</f>
        <v>1</v>
      </c>
      <c r="V308" s="13" t="s">
        <v>1724</v>
      </c>
      <c r="W308" s="13"/>
      <c r="X308" s="13" t="str">
        <f>Tabella4[[#This Row],[User Impact]]</f>
        <v>2 - Serious</v>
      </c>
      <c r="Y308" s="13" t="str">
        <f>_xlfn.CONCAT("APP INDABOX ANDROID - ",Tabella4[[#This Row],[UNI CEI EN 301549]]," ",_xlfn.XLOOKUP(Tabella4[[#This Row],[Criterio]],Tabella5[ID],Tabella5[Criterio di successo],"")," - ",Tabella4[[#This Row],[Servizio]])</f>
        <v>APP INDABOX ANDROID - 11.1.4.3.1 Contrasto (minimo) - S006 Storico</v>
      </c>
      <c r="Z3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S006 Storico (#AAD307)
S006 Storico
Requisito: WCAG 1.4.3
Disabilità afflitte: Colorblindness;Low Vision
Impatto Utente: 2 - Serious
Descrizione: Contrasto del testo - 
Esempio di violazione individuata sull'oggetto: 
 - https://drive.google.com/file/d/1ZfTIKnwddJpigvmG4p5993A3LbII2LZD/view?usp=drive_link con selettore: 
[19,417][981,511]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8): https://posteitaliane.sharepoint.com/:x:/r/teams/ACCESSIBILITRISULTATIVERIFICHETECNICHE/Shared%20Documents/TGPOSTE_APP/TGPOSTE_APP/LOG/Log.xlsx?d=w630300a71bd74143a1658fe5ab688bc4&amp;csf=1&amp;web=1&amp;e=Y9XHGL
Link al dettaglio requisito WCAG: </v>
      </c>
      <c r="AA308" s="13"/>
      <c r="AB308" s="13"/>
      <c r="AC308" s="13"/>
      <c r="AD308" s="13"/>
      <c r="AE308" s="13" t="e">
        <f>_xlfn.XLOOKUP(Tabella4[[#This Row],[ID Silk]],outTable[ID Silk],outTable[Numero ticket  ],,0,1)</f>
        <v>#N/A</v>
      </c>
      <c r="AF308" s="13"/>
      <c r="AG308" s="13"/>
      <c r="AH308" s="13" t="e">
        <f>Tabella4[[#This Row],[Caricato su Silk]]&amp;Tabella4[[#This Row],[HC_01]]</f>
        <v>#N/A</v>
      </c>
      <c r="AI308" s="13" t="e">
        <f>Tabella4[[#This Row],[HC_ID]]&amp;": "&amp;Tabella4[[#This Row],[Descrizione]]</f>
        <v>#N/A</v>
      </c>
      <c r="AJ308" s="13" t="e">
        <f>Tabella4[[#This Row],[HC_ID]]&amp;": - "&amp;Tabella4[[#This Row],[Detail]]&amp;" con selettore: "&amp;Tabella4[[#This Row],[Rejected Element]]</f>
        <v>#N/A</v>
      </c>
      <c r="AK308" s="13" t="e">
        <f>Tabella4[[#This Row],[HC_ID]]&amp;": "&amp;Tabella4[[#This Row],[Share URL]]</f>
        <v>#N/A</v>
      </c>
      <c r="AL308" s="13" t="e">
        <f>Tabella4[[#This Row],[HC_ID]]&amp;": "&amp;Tabella4[[#This Row],[Soluzione note aggiuntive]]</f>
        <v>#N/A</v>
      </c>
      <c r="AM308" s="13"/>
    </row>
    <row r="309" spans="1:39" ht="15" hidden="1" x14ac:dyDescent="0.3">
      <c r="A309" s="41" t="str">
        <f>Tabella4[[#This Row],[UNI CEI EN 301549]]&amp;Tabella4[[#This Row],[Servizio]]</f>
        <v>11.1.4.3.1S006 Storico</v>
      </c>
      <c r="B309" s="42" t="str">
        <f>Tabella4[[#This Row],[IssueID]]&amp;Tabella4[[#This Row],[Servizio]]</f>
        <v>S006 Storico</v>
      </c>
      <c r="C309" s="41" t="s">
        <v>705</v>
      </c>
      <c r="D309" s="41" t="str">
        <f>"(#"&amp;Tabella4[[#This Row],['#ID]]&amp;")"</f>
        <v>(#AAD308)</v>
      </c>
      <c r="E309" s="13" t="s">
        <v>50</v>
      </c>
      <c r="F309" s="13" t="s">
        <v>10</v>
      </c>
      <c r="G309" s="43" t="s">
        <v>195</v>
      </c>
      <c r="H309" s="13" t="s">
        <v>3282</v>
      </c>
      <c r="I309" s="13" t="s">
        <v>63</v>
      </c>
      <c r="J309" s="13" t="s">
        <v>1735</v>
      </c>
      <c r="K309" t="s">
        <v>53</v>
      </c>
      <c r="L309" s="13"/>
      <c r="M309" t="s">
        <v>1325</v>
      </c>
      <c r="N309" s="13" t="s">
        <v>1704</v>
      </c>
      <c r="O309" t="s">
        <v>1600</v>
      </c>
      <c r="P309" s="13" t="s">
        <v>1643</v>
      </c>
      <c r="Q309" s="13" t="s">
        <v>1670</v>
      </c>
      <c r="R309" s="13"/>
      <c r="S309" s="13" t="s">
        <v>1738</v>
      </c>
      <c r="T309" s="13" t="s">
        <v>1740</v>
      </c>
      <c r="U309" s="13">
        <f>COUNTIFS(Tabella4[Rejected Element],Tabella4[[#This Row],[Rejected Element]])</f>
        <v>1</v>
      </c>
      <c r="V309" s="13" t="s">
        <v>1724</v>
      </c>
      <c r="W309" s="13"/>
      <c r="X309" s="13" t="str">
        <f>Tabella4[[#This Row],[User Impact]]</f>
        <v>2 - Serious</v>
      </c>
      <c r="Y309" s="13" t="str">
        <f>_xlfn.CONCAT("APP INDABOX ANDROID - ",Tabella4[[#This Row],[UNI CEI EN 301549]]," ",_xlfn.XLOOKUP(Tabella4[[#This Row],[Criterio]],Tabella5[ID],Tabella5[Criterio di successo],"")," - ",Tabella4[[#This Row],[Servizio]])</f>
        <v>APP INDABOX ANDROID - 11.1.4.3.1 Contrasto (minimo) - S006 Storico</v>
      </c>
      <c r="Z3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S006 Storico (#AAD308)
S006 Storico
Requisito: WCAG 1.4.3
Disabilità afflitte: Colorblindness;Low Vision
Impatto Utente: 2 - Serious
Descrizione: Contrasto del testo - 
Esempio di violazione individuata sull'oggetto: 
 - https://drive.google.com/file/d/1ZfTIKnwddJpigvmG4p5993A3LbII2LZD/view?usp=drive_link con selettore: 
[22,555][269,588]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8): https://posteitaliane.sharepoint.com/:x:/r/teams/ACCESSIBILITRISULTATIVERIFICHETECNICHE/Shared%20Documents/TGPOSTE_APP/TGPOSTE_APP/LOG/Log.xlsx?d=w630300a71bd74143a1658fe5ab688bc4&amp;csf=1&amp;web=1&amp;e=Y9XHGL
Link al dettaglio requisito WCAG: </v>
      </c>
      <c r="AA309" s="13"/>
      <c r="AB309" s="13"/>
      <c r="AC309" s="13"/>
      <c r="AD309" s="13"/>
      <c r="AE309" s="13" t="e">
        <f>_xlfn.XLOOKUP(Tabella4[[#This Row],[ID Silk]],outTable[ID Silk],outTable[Numero ticket  ],,0,1)</f>
        <v>#N/A</v>
      </c>
      <c r="AF309" s="13"/>
      <c r="AG309" s="13"/>
      <c r="AH309" s="13" t="e">
        <f>Tabella4[[#This Row],[Caricato su Silk]]&amp;Tabella4[[#This Row],[HC_01]]</f>
        <v>#N/A</v>
      </c>
      <c r="AI309" s="13" t="e">
        <f>Tabella4[[#This Row],[HC_ID]]&amp;": "&amp;Tabella4[[#This Row],[Descrizione]]</f>
        <v>#N/A</v>
      </c>
      <c r="AJ309" s="13" t="e">
        <f>Tabella4[[#This Row],[HC_ID]]&amp;": - "&amp;Tabella4[[#This Row],[Detail]]&amp;" con selettore: "&amp;Tabella4[[#This Row],[Rejected Element]]</f>
        <v>#N/A</v>
      </c>
      <c r="AK309" s="13" t="e">
        <f>Tabella4[[#This Row],[HC_ID]]&amp;": "&amp;Tabella4[[#This Row],[Share URL]]</f>
        <v>#N/A</v>
      </c>
      <c r="AL309" s="13" t="e">
        <f>Tabella4[[#This Row],[HC_ID]]&amp;": "&amp;Tabella4[[#This Row],[Soluzione note aggiuntive]]</f>
        <v>#N/A</v>
      </c>
      <c r="AM309" s="13"/>
    </row>
    <row r="310" spans="1:39" ht="15" hidden="1" x14ac:dyDescent="0.3">
      <c r="A310" s="41" t="str">
        <f>Tabella4[[#This Row],[UNI CEI EN 301549]]&amp;Tabella4[[#This Row],[Servizio]]</f>
        <v>11.1.4.3.1S006 Storico</v>
      </c>
      <c r="B310" s="42" t="str">
        <f>Tabella4[[#This Row],[IssueID]]&amp;Tabella4[[#This Row],[Servizio]]</f>
        <v>S006 Storico</v>
      </c>
      <c r="C310" s="41" t="s">
        <v>706</v>
      </c>
      <c r="D310" s="41" t="str">
        <f>"(#"&amp;Tabella4[[#This Row],['#ID]]&amp;")"</f>
        <v>(#AAD309)</v>
      </c>
      <c r="E310" s="13" t="s">
        <v>50</v>
      </c>
      <c r="F310" s="13" t="s">
        <v>10</v>
      </c>
      <c r="G310" s="43" t="s">
        <v>195</v>
      </c>
      <c r="H310" s="13" t="s">
        <v>3282</v>
      </c>
      <c r="I310" s="13" t="s">
        <v>63</v>
      </c>
      <c r="J310" s="13" t="s">
        <v>1735</v>
      </c>
      <c r="K310" t="s">
        <v>53</v>
      </c>
      <c r="L310" s="13"/>
      <c r="M310" t="s">
        <v>1326</v>
      </c>
      <c r="N310" s="13" t="s">
        <v>1704</v>
      </c>
      <c r="O310" t="s">
        <v>1600</v>
      </c>
      <c r="P310" s="13" t="s">
        <v>1643</v>
      </c>
      <c r="Q310" s="13" t="s">
        <v>1670</v>
      </c>
      <c r="R310" s="13"/>
      <c r="S310" s="13" t="s">
        <v>1738</v>
      </c>
      <c r="T310" s="13" t="s">
        <v>1740</v>
      </c>
      <c r="U310" s="13">
        <f>COUNTIFS(Tabella4[Rejected Element],Tabella4[[#This Row],[Rejected Element]])</f>
        <v>1</v>
      </c>
      <c r="V310" s="13" t="s">
        <v>1724</v>
      </c>
      <c r="W310" s="13"/>
      <c r="X310" s="13" t="str">
        <f>Tabella4[[#This Row],[User Impact]]</f>
        <v>2 - Serious</v>
      </c>
      <c r="Y310" s="13" t="str">
        <f>_xlfn.CONCAT("APP INDABOX ANDROID - ",Tabella4[[#This Row],[UNI CEI EN 301549]]," ",_xlfn.XLOOKUP(Tabella4[[#This Row],[Criterio]],Tabella5[ID],Tabella5[Criterio di successo],"")," - ",Tabella4[[#This Row],[Servizio]])</f>
        <v>APP INDABOX ANDROID - 11.1.4.3.1 Contrasto (minimo) - S006 Storico</v>
      </c>
      <c r="Z3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S006 Storico (#AAD309)
S006 Storico
Requisito: WCAG 1.4.3
Disabilità afflitte: Colorblindness;Low Vision
Impatto Utente: 2 - Serious
Descrizione: Contrasto del testo - 
Esempio di violazione individuata sull'oggetto: 
 - https://drive.google.com/file/d/1ZfTIKnwddJpigvmG4p5993A3LbII2LZD/view?usp=drive_link con selettore: 
[275,555][525,588]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8): https://posteitaliane.sharepoint.com/:x:/r/teams/ACCESSIBILITRISULTATIVERIFICHETECNICHE/Shared%20Documents/TGPOSTE_APP/TGPOSTE_APP/LOG/Log.xlsx?d=w630300a71bd74143a1658fe5ab688bc4&amp;csf=1&amp;web=1&amp;e=Y9XHGL
Link al dettaglio requisito WCAG: </v>
      </c>
      <c r="AA310" s="13"/>
      <c r="AB310" s="13"/>
      <c r="AC310" s="13"/>
      <c r="AD310" s="13"/>
      <c r="AE310" s="13" t="e">
        <f>_xlfn.XLOOKUP(Tabella4[[#This Row],[ID Silk]],outTable[ID Silk],outTable[Numero ticket  ],,0,1)</f>
        <v>#N/A</v>
      </c>
      <c r="AF310" s="13"/>
      <c r="AG310" s="13"/>
      <c r="AH310" s="13" t="e">
        <f>Tabella4[[#This Row],[Caricato su Silk]]&amp;Tabella4[[#This Row],[HC_01]]</f>
        <v>#N/A</v>
      </c>
      <c r="AI310" s="13" t="e">
        <f>Tabella4[[#This Row],[HC_ID]]&amp;": "&amp;Tabella4[[#This Row],[Descrizione]]</f>
        <v>#N/A</v>
      </c>
      <c r="AJ310" s="13" t="e">
        <f>Tabella4[[#This Row],[HC_ID]]&amp;": - "&amp;Tabella4[[#This Row],[Detail]]&amp;" con selettore: "&amp;Tabella4[[#This Row],[Rejected Element]]</f>
        <v>#N/A</v>
      </c>
      <c r="AK310" s="13" t="e">
        <f>Tabella4[[#This Row],[HC_ID]]&amp;": "&amp;Tabella4[[#This Row],[Share URL]]</f>
        <v>#N/A</v>
      </c>
      <c r="AL310" s="13" t="e">
        <f>Tabella4[[#This Row],[HC_ID]]&amp;": "&amp;Tabella4[[#This Row],[Soluzione note aggiuntive]]</f>
        <v>#N/A</v>
      </c>
      <c r="AM310" s="13"/>
    </row>
    <row r="311" spans="1:39" ht="15" hidden="1" x14ac:dyDescent="0.3">
      <c r="A311" s="41" t="str">
        <f>Tabella4[[#This Row],[UNI CEI EN 301549]]&amp;Tabella4[[#This Row],[Servizio]]</f>
        <v>11.1.4.3.1S006 Storico</v>
      </c>
      <c r="B311" s="42" t="str">
        <f>Tabella4[[#This Row],[IssueID]]&amp;Tabella4[[#This Row],[Servizio]]</f>
        <v>S006 Storico</v>
      </c>
      <c r="C311" s="41" t="s">
        <v>707</v>
      </c>
      <c r="D311" s="41" t="str">
        <f>"(#"&amp;Tabella4[[#This Row],['#ID]]&amp;")"</f>
        <v>(#AAD310)</v>
      </c>
      <c r="E311" s="13" t="s">
        <v>50</v>
      </c>
      <c r="F311" s="13" t="s">
        <v>10</v>
      </c>
      <c r="G311" s="43" t="s">
        <v>195</v>
      </c>
      <c r="H311" s="13" t="s">
        <v>3282</v>
      </c>
      <c r="I311" s="13" t="s">
        <v>63</v>
      </c>
      <c r="J311" s="13" t="s">
        <v>1735</v>
      </c>
      <c r="K311" t="s">
        <v>53</v>
      </c>
      <c r="L311" s="13"/>
      <c r="M311" t="s">
        <v>1327</v>
      </c>
      <c r="N311" s="13" t="s">
        <v>1704</v>
      </c>
      <c r="O311" t="s">
        <v>1600</v>
      </c>
      <c r="P311" s="13" t="s">
        <v>1643</v>
      </c>
      <c r="Q311" s="13" t="s">
        <v>1670</v>
      </c>
      <c r="R311" s="13"/>
      <c r="S311" s="13" t="s">
        <v>1738</v>
      </c>
      <c r="T311" s="13" t="s">
        <v>1740</v>
      </c>
      <c r="U311" s="13">
        <f>COUNTIFS(Tabella4[Rejected Element],Tabella4[[#This Row],[Rejected Element]])</f>
        <v>1</v>
      </c>
      <c r="V311" s="13" t="s">
        <v>1724</v>
      </c>
      <c r="W311" s="13"/>
      <c r="X311" s="13" t="str">
        <f>Tabella4[[#This Row],[User Impact]]</f>
        <v>2 - Serious</v>
      </c>
      <c r="Y311" s="13" t="str">
        <f>_xlfn.CONCAT("APP INDABOX ANDROID - ",Tabella4[[#This Row],[UNI CEI EN 301549]]," ",_xlfn.XLOOKUP(Tabella4[[#This Row],[Criterio]],Tabella5[ID],Tabella5[Criterio di successo],"")," - ",Tabella4[[#This Row],[Servizio]])</f>
        <v>APP INDABOX ANDROID - 11.1.4.3.1 Contrasto (minimo) - S006 Storico</v>
      </c>
      <c r="Z3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S006 Storico (#AAD310)
S006 Storico
Requisito: WCAG 1.4.3
Disabilità afflitte: Colorblindness;Low Vision
Impatto Utente: 2 - Serious
Descrizione: Contrasto del testo - 
Esempio di violazione individuata sull'oggetto: 
 - https://drive.google.com/file/d/1ZfTIKnwddJpigvmG4p5993A3LbII2LZD/view?usp=drive_link con selettore: 
[530,555][778,588]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8): https://posteitaliane.sharepoint.com/:x:/r/teams/ACCESSIBILITRISULTATIVERIFICHETECNICHE/Shared%20Documents/TGPOSTE_APP/TGPOSTE_APP/LOG/Log.xlsx?d=w630300a71bd74143a1658fe5ab688bc4&amp;csf=1&amp;web=1&amp;e=Y9XHGL
Link al dettaglio requisito WCAG: </v>
      </c>
      <c r="AA311" s="13"/>
      <c r="AB311" s="13"/>
      <c r="AC311" s="13"/>
      <c r="AD311" s="13"/>
      <c r="AE311" s="13" t="e">
        <f>_xlfn.XLOOKUP(Tabella4[[#This Row],[ID Silk]],outTable[ID Silk],outTable[Numero ticket  ],,0,1)</f>
        <v>#N/A</v>
      </c>
      <c r="AF311" s="13"/>
      <c r="AG311" s="13"/>
      <c r="AH311" s="13" t="e">
        <f>Tabella4[[#This Row],[Caricato su Silk]]&amp;Tabella4[[#This Row],[HC_01]]</f>
        <v>#N/A</v>
      </c>
      <c r="AI311" s="13" t="e">
        <f>Tabella4[[#This Row],[HC_ID]]&amp;": "&amp;Tabella4[[#This Row],[Descrizione]]</f>
        <v>#N/A</v>
      </c>
      <c r="AJ311" s="13" t="e">
        <f>Tabella4[[#This Row],[HC_ID]]&amp;": - "&amp;Tabella4[[#This Row],[Detail]]&amp;" con selettore: "&amp;Tabella4[[#This Row],[Rejected Element]]</f>
        <v>#N/A</v>
      </c>
      <c r="AK311" s="13" t="e">
        <f>Tabella4[[#This Row],[HC_ID]]&amp;": "&amp;Tabella4[[#This Row],[Share URL]]</f>
        <v>#N/A</v>
      </c>
      <c r="AL311" s="13" t="e">
        <f>Tabella4[[#This Row],[HC_ID]]&amp;": "&amp;Tabella4[[#This Row],[Soluzione note aggiuntive]]</f>
        <v>#N/A</v>
      </c>
      <c r="AM311" s="13"/>
    </row>
    <row r="312" spans="1:39" ht="15" hidden="1" x14ac:dyDescent="0.3">
      <c r="A312" s="41" t="str">
        <f>Tabella4[[#This Row],[UNI CEI EN 301549]]&amp;Tabella4[[#This Row],[Servizio]]</f>
        <v>11.1.4.3.1S006 Storico</v>
      </c>
      <c r="B312" s="42" t="str">
        <f>Tabella4[[#This Row],[IssueID]]&amp;Tabella4[[#This Row],[Servizio]]</f>
        <v>S006 Storico</v>
      </c>
      <c r="C312" s="41" t="s">
        <v>708</v>
      </c>
      <c r="D312" s="41" t="str">
        <f>"(#"&amp;Tabella4[[#This Row],['#ID]]&amp;")"</f>
        <v>(#AAD311)</v>
      </c>
      <c r="E312" s="13" t="s">
        <v>50</v>
      </c>
      <c r="F312" s="13" t="s">
        <v>10</v>
      </c>
      <c r="G312" s="43" t="s">
        <v>195</v>
      </c>
      <c r="H312" s="13" t="s">
        <v>3282</v>
      </c>
      <c r="I312" s="13" t="s">
        <v>63</v>
      </c>
      <c r="J312" s="13" t="s">
        <v>1735</v>
      </c>
      <c r="K312" t="s">
        <v>53</v>
      </c>
      <c r="L312" s="13"/>
      <c r="M312" t="s">
        <v>1328</v>
      </c>
      <c r="N312" s="13" t="s">
        <v>1704</v>
      </c>
      <c r="O312" t="s">
        <v>1600</v>
      </c>
      <c r="P312" s="13" t="s">
        <v>1643</v>
      </c>
      <c r="Q312" s="13" t="s">
        <v>1670</v>
      </c>
      <c r="R312" s="13"/>
      <c r="S312" s="13" t="s">
        <v>1738</v>
      </c>
      <c r="T312" s="13" t="s">
        <v>1740</v>
      </c>
      <c r="U312" s="13">
        <f>COUNTIFS(Tabella4[Rejected Element],Tabella4[[#This Row],[Rejected Element]])</f>
        <v>1</v>
      </c>
      <c r="V312" s="13" t="s">
        <v>1724</v>
      </c>
      <c r="W312" s="13"/>
      <c r="X312" s="13" t="str">
        <f>Tabella4[[#This Row],[User Impact]]</f>
        <v>2 - Serious</v>
      </c>
      <c r="Y312" s="13" t="str">
        <f>_xlfn.CONCAT("APP INDABOX ANDROID - ",Tabella4[[#This Row],[UNI CEI EN 301549]]," ",_xlfn.XLOOKUP(Tabella4[[#This Row],[Criterio]],Tabella5[ID],Tabella5[Criterio di successo],"")," - ",Tabella4[[#This Row],[Servizio]])</f>
        <v>APP INDABOX ANDROID - 11.1.4.3.1 Contrasto (minimo) - S006 Storico</v>
      </c>
      <c r="Z3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S006 Storico (#AAD311)
S006 Storico
Requisito: WCAG 1.4.3
Disabilità afflitte: Colorblindness;Low Vision
Impatto Utente: 2 - Serious
Descrizione: Contrasto del testo - 
Esempio di violazione individuata sull'oggetto: 
 - https://drive.google.com/file/d/1ZfTIKnwddJpigvmG4p5993A3LbII2LZD/view?usp=drive_link con selettore: 
[783,555][1031,588]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8): https://posteitaliane.sharepoint.com/:x:/r/teams/ACCESSIBILITRISULTATIVERIFICHETECNICHE/Shared%20Documents/TGPOSTE_APP/TGPOSTE_APP/LOG/Log.xlsx?d=w630300a71bd74143a1658fe5ab688bc4&amp;csf=1&amp;web=1&amp;e=Y9XHGL
Link al dettaglio requisito WCAG: </v>
      </c>
      <c r="AA312" s="13"/>
      <c r="AB312" s="13"/>
      <c r="AC312" s="13"/>
      <c r="AD312" s="13"/>
      <c r="AE312" s="13" t="e">
        <f>_xlfn.XLOOKUP(Tabella4[[#This Row],[ID Silk]],outTable[ID Silk],outTable[Numero ticket  ],,0,1)</f>
        <v>#N/A</v>
      </c>
      <c r="AF312" s="13"/>
      <c r="AG312" s="13"/>
      <c r="AH312" s="13" t="e">
        <f>Tabella4[[#This Row],[Caricato su Silk]]&amp;Tabella4[[#This Row],[HC_01]]</f>
        <v>#N/A</v>
      </c>
      <c r="AI312" s="13" t="e">
        <f>Tabella4[[#This Row],[HC_ID]]&amp;": "&amp;Tabella4[[#This Row],[Descrizione]]</f>
        <v>#N/A</v>
      </c>
      <c r="AJ312" s="13" t="e">
        <f>Tabella4[[#This Row],[HC_ID]]&amp;": - "&amp;Tabella4[[#This Row],[Detail]]&amp;" con selettore: "&amp;Tabella4[[#This Row],[Rejected Element]]</f>
        <v>#N/A</v>
      </c>
      <c r="AK312" s="13" t="e">
        <f>Tabella4[[#This Row],[HC_ID]]&amp;": "&amp;Tabella4[[#This Row],[Share URL]]</f>
        <v>#N/A</v>
      </c>
      <c r="AL312" s="13" t="e">
        <f>Tabella4[[#This Row],[HC_ID]]&amp;": "&amp;Tabella4[[#This Row],[Soluzione note aggiuntive]]</f>
        <v>#N/A</v>
      </c>
      <c r="AM312" s="13"/>
    </row>
    <row r="313" spans="1:39" ht="15" hidden="1" x14ac:dyDescent="0.3">
      <c r="A313" s="41" t="str">
        <f>Tabella4[[#This Row],[UNI CEI EN 301549]]&amp;Tabella4[[#This Row],[Servizio]]</f>
        <v>11.1.4.3.1S006 Storico</v>
      </c>
      <c r="B313" s="42" t="str">
        <f>Tabella4[[#This Row],[IssueID]]&amp;Tabella4[[#This Row],[Servizio]]</f>
        <v>S006 Storico</v>
      </c>
      <c r="C313" s="41" t="s">
        <v>709</v>
      </c>
      <c r="D313" s="41" t="str">
        <f>"(#"&amp;Tabella4[[#This Row],['#ID]]&amp;")"</f>
        <v>(#AAD312)</v>
      </c>
      <c r="E313" s="13" t="s">
        <v>50</v>
      </c>
      <c r="F313" s="13" t="s">
        <v>10</v>
      </c>
      <c r="G313" s="43" t="s">
        <v>195</v>
      </c>
      <c r="H313" s="13" t="s">
        <v>3282</v>
      </c>
      <c r="I313" s="13" t="s">
        <v>63</v>
      </c>
      <c r="J313" s="13" t="s">
        <v>1735</v>
      </c>
      <c r="K313" t="s">
        <v>53</v>
      </c>
      <c r="L313" s="13"/>
      <c r="M313" t="s">
        <v>1329</v>
      </c>
      <c r="N313" s="13" t="s">
        <v>1704</v>
      </c>
      <c r="O313" t="s">
        <v>1600</v>
      </c>
      <c r="P313" s="13" t="s">
        <v>1643</v>
      </c>
      <c r="Q313" s="13" t="s">
        <v>1670</v>
      </c>
      <c r="R313" s="13"/>
      <c r="S313" s="13" t="s">
        <v>1738</v>
      </c>
      <c r="T313" s="13" t="s">
        <v>1740</v>
      </c>
      <c r="U313" s="13">
        <f>COUNTIFS(Tabella4[Rejected Element],Tabella4[[#This Row],[Rejected Element]])</f>
        <v>1</v>
      </c>
      <c r="V313" s="13" t="s">
        <v>1724</v>
      </c>
      <c r="W313" s="13"/>
      <c r="X313" s="13" t="str">
        <f>Tabella4[[#This Row],[User Impact]]</f>
        <v>2 - Serious</v>
      </c>
      <c r="Y313" s="13" t="str">
        <f>_xlfn.CONCAT("APP INDABOX ANDROID - ",Tabella4[[#This Row],[UNI CEI EN 301549]]," ",_xlfn.XLOOKUP(Tabella4[[#This Row],[Criterio]],Tabella5[ID],Tabella5[Criterio di successo],"")," - ",Tabella4[[#This Row],[Servizio]])</f>
        <v>APP INDABOX ANDROID - 11.1.4.3.1 Contrasto (minimo) - S006 Storico</v>
      </c>
      <c r="Z3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S006 Storico (#AAD312)
S006 Storico
Requisito: WCAG 1.4.3
Disabilità afflitte: Colorblindness;Low Vision
Impatto Utente: 2 - Serious
Descrizione: Contrasto del testo - 
Esempio di violazione individuata sull'oggetto: 
 - https://drive.google.com/file/d/1ZfTIKnwddJpigvmG4p5993A3LbII2LZD/view?usp=drive_link con selettore: 
[19,832][1061,901]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8): https://posteitaliane.sharepoint.com/:x:/r/teams/ACCESSIBILITRISULTATIVERIFICHETECNICHE/Shared%20Documents/TGPOSTE_APP/TGPOSTE_APP/LOG/Log.xlsx?d=w630300a71bd74143a1658fe5ab688bc4&amp;csf=1&amp;web=1&amp;e=Y9XHGL
Link al dettaglio requisito WCAG: </v>
      </c>
      <c r="AA313" s="13"/>
      <c r="AB313" s="13"/>
      <c r="AC313" s="13"/>
      <c r="AD313" s="13"/>
      <c r="AE313" s="13" t="e">
        <f>_xlfn.XLOOKUP(Tabella4[[#This Row],[ID Silk]],outTable[ID Silk],outTable[Numero ticket  ],,0,1)</f>
        <v>#N/A</v>
      </c>
      <c r="AF313" s="13"/>
      <c r="AG313" s="13"/>
      <c r="AH313" s="13" t="e">
        <f>Tabella4[[#This Row],[Caricato su Silk]]&amp;Tabella4[[#This Row],[HC_01]]</f>
        <v>#N/A</v>
      </c>
      <c r="AI313" s="13" t="e">
        <f>Tabella4[[#This Row],[HC_ID]]&amp;": "&amp;Tabella4[[#This Row],[Descrizione]]</f>
        <v>#N/A</v>
      </c>
      <c r="AJ313" s="13" t="e">
        <f>Tabella4[[#This Row],[HC_ID]]&amp;": - "&amp;Tabella4[[#This Row],[Detail]]&amp;" con selettore: "&amp;Tabella4[[#This Row],[Rejected Element]]</f>
        <v>#N/A</v>
      </c>
      <c r="AK313" s="13" t="e">
        <f>Tabella4[[#This Row],[HC_ID]]&amp;": "&amp;Tabella4[[#This Row],[Share URL]]</f>
        <v>#N/A</v>
      </c>
      <c r="AL313" s="13" t="e">
        <f>Tabella4[[#This Row],[HC_ID]]&amp;": "&amp;Tabella4[[#This Row],[Soluzione note aggiuntive]]</f>
        <v>#N/A</v>
      </c>
      <c r="AM313" s="13"/>
    </row>
    <row r="314" spans="1:39" ht="15" hidden="1" x14ac:dyDescent="0.3">
      <c r="A314" s="41" t="str">
        <f>Tabella4[[#This Row],[UNI CEI EN 301549]]&amp;Tabella4[[#This Row],[Servizio]]</f>
        <v>11.2.5.8.1S006 Storico</v>
      </c>
      <c r="B314" s="42" t="str">
        <f>Tabella4[[#This Row],[IssueID]]&amp;Tabella4[[#This Row],[Servizio]]</f>
        <v>S006 Storico</v>
      </c>
      <c r="C314" s="41" t="s">
        <v>710</v>
      </c>
      <c r="D314" s="41" t="str">
        <f>"(#"&amp;Tabella4[[#This Row],['#ID]]&amp;")"</f>
        <v>(#AAD313)</v>
      </c>
      <c r="E314" s="13" t="s">
        <v>50</v>
      </c>
      <c r="F314" s="13" t="s">
        <v>10</v>
      </c>
      <c r="G314" s="43" t="s">
        <v>56</v>
      </c>
      <c r="H314" s="13" t="s">
        <v>3283</v>
      </c>
      <c r="I314" s="13" t="s">
        <v>63</v>
      </c>
      <c r="J314" s="13" t="s">
        <v>1736</v>
      </c>
      <c r="K314" t="s">
        <v>52</v>
      </c>
      <c r="L314" s="13"/>
      <c r="M314" t="s">
        <v>1330</v>
      </c>
      <c r="N314" s="13" t="s">
        <v>1704</v>
      </c>
      <c r="O314" t="s">
        <v>1600</v>
      </c>
      <c r="P314" s="13" t="s">
        <v>1643</v>
      </c>
      <c r="Q314" s="13" t="s">
        <v>1670</v>
      </c>
      <c r="R314" s="13"/>
      <c r="S314" s="13" t="s">
        <v>1739</v>
      </c>
      <c r="T314" s="13" t="s">
        <v>1741</v>
      </c>
      <c r="U314" s="13">
        <f>COUNTIFS(Tabella4[Rejected Element],Tabella4[[#This Row],[Rejected Element]])</f>
        <v>1</v>
      </c>
      <c r="V314" s="13" t="s">
        <v>1724</v>
      </c>
      <c r="W314" s="13"/>
      <c r="X314" s="13" t="str">
        <f>Tabella4[[#This Row],[User Impact]]</f>
        <v>2 - Serious</v>
      </c>
      <c r="Y314" s="13" t="str">
        <f>_xlfn.CONCAT("APP INDABOX ANDROID - ",Tabella4[[#This Row],[UNI CEI EN 301549]]," ",_xlfn.XLOOKUP(Tabella4[[#This Row],[Criterio]],Tabella5[ID],Tabella5[Criterio di successo],"")," - ",Tabella4[[#This Row],[Servizio]])</f>
        <v>APP INDABOX ANDROID - 11.2.5.8.1 Dimensione dell'obiettivo (minimo) - S006 Storico</v>
      </c>
      <c r="Z3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S006 Storico (#AAD313)
S006 Storico
Requisito: WCAG 2.5.8
Disabilità afflitte: Blind;Low Vision;Mobility
Impatto Utente: 2 - Serious
Descrizione: Touch target - 
Esempio di violazione individuata sull'oggetto: 
 - https://drive.google.com/file/d/1ZfTIKnwddJpigvmG4p5993A3LbII2LZD/view?usp=drive_link con selettore: 
[101,588][189,703]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314" s="13"/>
      <c r="AB314" s="13"/>
      <c r="AC314" s="13"/>
      <c r="AD314" s="13"/>
      <c r="AE314" s="13" t="e">
        <f>_xlfn.XLOOKUP(Tabella4[[#This Row],[ID Silk]],outTable[ID Silk],outTable[Numero ticket  ],,0,1)</f>
        <v>#N/A</v>
      </c>
      <c r="AF314" s="13"/>
      <c r="AG314" s="13"/>
      <c r="AH314" s="13" t="e">
        <f>Tabella4[[#This Row],[Caricato su Silk]]&amp;Tabella4[[#This Row],[HC_01]]</f>
        <v>#N/A</v>
      </c>
      <c r="AI314" s="13" t="e">
        <f>Tabella4[[#This Row],[HC_ID]]&amp;": "&amp;Tabella4[[#This Row],[Descrizione]]</f>
        <v>#N/A</v>
      </c>
      <c r="AJ314" s="13" t="e">
        <f>Tabella4[[#This Row],[HC_ID]]&amp;": - "&amp;Tabella4[[#This Row],[Detail]]&amp;" con selettore: "&amp;Tabella4[[#This Row],[Rejected Element]]</f>
        <v>#N/A</v>
      </c>
      <c r="AK314" s="13" t="e">
        <f>Tabella4[[#This Row],[HC_ID]]&amp;": "&amp;Tabella4[[#This Row],[Share URL]]</f>
        <v>#N/A</v>
      </c>
      <c r="AL314" s="13" t="e">
        <f>Tabella4[[#This Row],[HC_ID]]&amp;": "&amp;Tabella4[[#This Row],[Soluzione note aggiuntive]]</f>
        <v>#N/A</v>
      </c>
      <c r="AM314" s="13"/>
    </row>
    <row r="315" spans="1:39" ht="15" hidden="1" x14ac:dyDescent="0.3">
      <c r="A315" s="41" t="str">
        <f>Tabella4[[#This Row],[UNI CEI EN 301549]]&amp;Tabella4[[#This Row],[Servizio]]</f>
        <v>11.2.5.8.1S006 Storico</v>
      </c>
      <c r="B315" s="42" t="str">
        <f>Tabella4[[#This Row],[IssueID]]&amp;Tabella4[[#This Row],[Servizio]]</f>
        <v>S006 Storico</v>
      </c>
      <c r="C315" s="41" t="s">
        <v>711</v>
      </c>
      <c r="D315" s="41" t="str">
        <f>"(#"&amp;Tabella4[[#This Row],['#ID]]&amp;")"</f>
        <v>(#AAD314)</v>
      </c>
      <c r="E315" s="13" t="s">
        <v>50</v>
      </c>
      <c r="F315" s="13" t="s">
        <v>10</v>
      </c>
      <c r="G315" s="43" t="s">
        <v>56</v>
      </c>
      <c r="H315" s="13" t="s">
        <v>3283</v>
      </c>
      <c r="I315" s="13" t="s">
        <v>63</v>
      </c>
      <c r="J315" s="13" t="s">
        <v>1736</v>
      </c>
      <c r="K315" t="s">
        <v>52</v>
      </c>
      <c r="L315" s="13"/>
      <c r="M315" t="s">
        <v>1331</v>
      </c>
      <c r="N315" s="13" t="s">
        <v>1704</v>
      </c>
      <c r="O315" t="s">
        <v>1600</v>
      </c>
      <c r="P315" s="13" t="s">
        <v>1643</v>
      </c>
      <c r="Q315" s="13" t="s">
        <v>1670</v>
      </c>
      <c r="R315" s="13"/>
      <c r="S315" s="13" t="s">
        <v>1739</v>
      </c>
      <c r="T315" s="13" t="s">
        <v>1741</v>
      </c>
      <c r="U315" s="13">
        <f>COUNTIFS(Tabella4[Rejected Element],Tabella4[[#This Row],[Rejected Element]])</f>
        <v>1</v>
      </c>
      <c r="V315" s="13" t="s">
        <v>1724</v>
      </c>
      <c r="W315" s="13"/>
      <c r="X315" s="13" t="str">
        <f>Tabella4[[#This Row],[User Impact]]</f>
        <v>2 - Serious</v>
      </c>
      <c r="Y315" s="13" t="str">
        <f>_xlfn.CONCAT("APP INDABOX ANDROID - ",Tabella4[[#This Row],[UNI CEI EN 301549]]," ",_xlfn.XLOOKUP(Tabella4[[#This Row],[Criterio]],Tabella5[ID],Tabella5[Criterio di successo],"")," - ",Tabella4[[#This Row],[Servizio]])</f>
        <v>APP INDABOX ANDROID - 11.2.5.8.1 Dimensione dell'obiettivo (minimo) - S006 Storico</v>
      </c>
      <c r="Z3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S006 Storico (#AAD314)
S006 Storico
Requisito: WCAG 2.5.8
Disabilità afflitte: Blind;Low Vision;Mobility
Impatto Utente: 2 - Serious
Descrizione: Touch target - 
Esempio di violazione individuata sull'oggetto: 
 - https://drive.google.com/file/d/1ZfTIKnwddJpigvmG4p5993A3LbII2LZD/view?usp=drive_link con selettore: 
[352,588][448,703]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315" s="13"/>
      <c r="AB315" s="13"/>
      <c r="AC315" s="13"/>
      <c r="AD315" s="13"/>
      <c r="AE315" s="13" t="e">
        <f>_xlfn.XLOOKUP(Tabella4[[#This Row],[ID Silk]],outTable[ID Silk],outTable[Numero ticket  ],,0,1)</f>
        <v>#N/A</v>
      </c>
      <c r="AF315" s="13"/>
      <c r="AG315" s="13"/>
      <c r="AH315" s="13" t="e">
        <f>Tabella4[[#This Row],[Caricato su Silk]]&amp;Tabella4[[#This Row],[HC_01]]</f>
        <v>#N/A</v>
      </c>
      <c r="AI315" s="13" t="e">
        <f>Tabella4[[#This Row],[HC_ID]]&amp;": "&amp;Tabella4[[#This Row],[Descrizione]]</f>
        <v>#N/A</v>
      </c>
      <c r="AJ315" s="13" t="e">
        <f>Tabella4[[#This Row],[HC_ID]]&amp;": - "&amp;Tabella4[[#This Row],[Detail]]&amp;" con selettore: "&amp;Tabella4[[#This Row],[Rejected Element]]</f>
        <v>#N/A</v>
      </c>
      <c r="AK315" s="13" t="e">
        <f>Tabella4[[#This Row],[HC_ID]]&amp;": "&amp;Tabella4[[#This Row],[Share URL]]</f>
        <v>#N/A</v>
      </c>
      <c r="AL315" s="13" t="e">
        <f>Tabella4[[#This Row],[HC_ID]]&amp;": "&amp;Tabella4[[#This Row],[Soluzione note aggiuntive]]</f>
        <v>#N/A</v>
      </c>
      <c r="AM315" s="13"/>
    </row>
    <row r="316" spans="1:39" ht="15" hidden="1" x14ac:dyDescent="0.3">
      <c r="A316" s="41" t="str">
        <f>Tabella4[[#This Row],[UNI CEI EN 301549]]&amp;Tabella4[[#This Row],[Servizio]]</f>
        <v>11.2.5.8.1S006 Storico</v>
      </c>
      <c r="B316" s="42" t="str">
        <f>Tabella4[[#This Row],[IssueID]]&amp;Tabella4[[#This Row],[Servizio]]</f>
        <v>S006 Storico</v>
      </c>
      <c r="C316" s="41" t="s">
        <v>712</v>
      </c>
      <c r="D316" s="41" t="str">
        <f>"(#"&amp;Tabella4[[#This Row],['#ID]]&amp;")"</f>
        <v>(#AAD315)</v>
      </c>
      <c r="E316" s="13" t="s">
        <v>50</v>
      </c>
      <c r="F316" s="13" t="s">
        <v>10</v>
      </c>
      <c r="G316" s="43" t="s">
        <v>56</v>
      </c>
      <c r="H316" s="13" t="s">
        <v>3283</v>
      </c>
      <c r="I316" s="13" t="s">
        <v>63</v>
      </c>
      <c r="J316" s="13" t="s">
        <v>1736</v>
      </c>
      <c r="K316" t="s">
        <v>52</v>
      </c>
      <c r="L316" s="13"/>
      <c r="M316" t="s">
        <v>1332</v>
      </c>
      <c r="N316" s="13" t="s">
        <v>1704</v>
      </c>
      <c r="O316" t="s">
        <v>1600</v>
      </c>
      <c r="P316" s="13" t="s">
        <v>1643</v>
      </c>
      <c r="Q316" s="13" t="s">
        <v>1670</v>
      </c>
      <c r="R316" s="13"/>
      <c r="S316" s="13" t="s">
        <v>1739</v>
      </c>
      <c r="T316" s="13" t="s">
        <v>1741</v>
      </c>
      <c r="U316" s="13">
        <f>COUNTIFS(Tabella4[Rejected Element],Tabella4[[#This Row],[Rejected Element]])</f>
        <v>1</v>
      </c>
      <c r="V316" s="13" t="s">
        <v>1724</v>
      </c>
      <c r="W316" s="13"/>
      <c r="X316" s="13" t="str">
        <f>Tabella4[[#This Row],[User Impact]]</f>
        <v>2 - Serious</v>
      </c>
      <c r="Y316" s="13" t="str">
        <f>_xlfn.CONCAT("APP INDABOX ANDROID - ",Tabella4[[#This Row],[UNI CEI EN 301549]]," ",_xlfn.XLOOKUP(Tabella4[[#This Row],[Criterio]],Tabella5[ID],Tabella5[Criterio di successo],"")," - ",Tabella4[[#This Row],[Servizio]])</f>
        <v>APP INDABOX ANDROID - 11.2.5.8.1 Dimensione dell'obiettivo (minimo) - S006 Storico</v>
      </c>
      <c r="Z3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S006 Storico (#AAD315)
S006 Storico
Requisito: WCAG 2.5.8
Disabilità afflitte: Blind;Low Vision;Mobility
Impatto Utente: 2 - Serious
Descrizione: Touch target - 
Esempio di violazione individuata sull'oggetto: 
 - https://drive.google.com/file/d/1ZfTIKnwddJpigvmG4p5993A3LbII2LZD/view?usp=drive_link con selettore: 
[605,588][701,703]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316" s="13"/>
      <c r="AB316" s="13"/>
      <c r="AC316" s="13"/>
      <c r="AD316" s="13"/>
      <c r="AE316" s="13" t="e">
        <f>_xlfn.XLOOKUP(Tabella4[[#This Row],[ID Silk]],outTable[ID Silk],outTable[Numero ticket  ],,0,1)</f>
        <v>#N/A</v>
      </c>
      <c r="AF316" s="13"/>
      <c r="AG316" s="13"/>
      <c r="AH316" s="13" t="e">
        <f>Tabella4[[#This Row],[Caricato su Silk]]&amp;Tabella4[[#This Row],[HC_01]]</f>
        <v>#N/A</v>
      </c>
      <c r="AI316" s="13" t="e">
        <f>Tabella4[[#This Row],[HC_ID]]&amp;": "&amp;Tabella4[[#This Row],[Descrizione]]</f>
        <v>#N/A</v>
      </c>
      <c r="AJ316" s="13" t="e">
        <f>Tabella4[[#This Row],[HC_ID]]&amp;": - "&amp;Tabella4[[#This Row],[Detail]]&amp;" con selettore: "&amp;Tabella4[[#This Row],[Rejected Element]]</f>
        <v>#N/A</v>
      </c>
      <c r="AK316" s="13" t="e">
        <f>Tabella4[[#This Row],[HC_ID]]&amp;": "&amp;Tabella4[[#This Row],[Share URL]]</f>
        <v>#N/A</v>
      </c>
      <c r="AL316" s="13" t="e">
        <f>Tabella4[[#This Row],[HC_ID]]&amp;": "&amp;Tabella4[[#This Row],[Soluzione note aggiuntive]]</f>
        <v>#N/A</v>
      </c>
      <c r="AM316" s="13"/>
    </row>
    <row r="317" spans="1:39" ht="15" hidden="1" x14ac:dyDescent="0.3">
      <c r="A317" s="41" t="str">
        <f>Tabella4[[#This Row],[UNI CEI EN 301549]]&amp;Tabella4[[#This Row],[Servizio]]</f>
        <v>11.2.5.8.1S006 Storico</v>
      </c>
      <c r="B317" s="42" t="str">
        <f>Tabella4[[#This Row],[IssueID]]&amp;Tabella4[[#This Row],[Servizio]]</f>
        <v>S006 Storico</v>
      </c>
      <c r="C317" s="41" t="s">
        <v>713</v>
      </c>
      <c r="D317" s="41" t="str">
        <f>"(#"&amp;Tabella4[[#This Row],['#ID]]&amp;")"</f>
        <v>(#AAD316)</v>
      </c>
      <c r="E317" s="13" t="s">
        <v>50</v>
      </c>
      <c r="F317" s="13" t="s">
        <v>10</v>
      </c>
      <c r="G317" s="43" t="s">
        <v>56</v>
      </c>
      <c r="H317" s="13" t="s">
        <v>3283</v>
      </c>
      <c r="I317" s="13" t="s">
        <v>63</v>
      </c>
      <c r="J317" s="13" t="s">
        <v>1736</v>
      </c>
      <c r="K317" t="s">
        <v>52</v>
      </c>
      <c r="L317" s="13"/>
      <c r="M317" t="s">
        <v>1333</v>
      </c>
      <c r="N317" s="13" t="s">
        <v>1704</v>
      </c>
      <c r="O317" t="s">
        <v>1600</v>
      </c>
      <c r="P317" s="13" t="s">
        <v>1643</v>
      </c>
      <c r="Q317" s="13" t="s">
        <v>1670</v>
      </c>
      <c r="R317" s="13"/>
      <c r="S317" s="13" t="s">
        <v>1739</v>
      </c>
      <c r="T317" s="13" t="s">
        <v>1741</v>
      </c>
      <c r="U317" s="13">
        <f>COUNTIFS(Tabella4[Rejected Element],Tabella4[[#This Row],[Rejected Element]])</f>
        <v>1</v>
      </c>
      <c r="V317" s="13" t="s">
        <v>1724</v>
      </c>
      <c r="W317" s="13"/>
      <c r="X317" s="13" t="str">
        <f>Tabella4[[#This Row],[User Impact]]</f>
        <v>2 - Serious</v>
      </c>
      <c r="Y317" s="13" t="str">
        <f>_xlfn.CONCAT("APP INDABOX ANDROID - ",Tabella4[[#This Row],[UNI CEI EN 301549]]," ",_xlfn.XLOOKUP(Tabella4[[#This Row],[Criterio]],Tabella5[ID],Tabella5[Criterio di successo],"")," - ",Tabella4[[#This Row],[Servizio]])</f>
        <v>APP INDABOX ANDROID - 11.2.5.8.1 Dimensione dell'obiettivo (minimo) - S006 Storico</v>
      </c>
      <c r="Z3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S006 Storico (#AAD316)
S006 Storico
Requisito: WCAG 2.5.8
Disabilità afflitte: Blind;Low Vision;Mobility
Impatto Utente: 2 - Serious
Descrizione: Touch target - 
Esempio di violazione individuata sull'oggetto: 
 - https://drive.google.com/file/d/1ZfTIKnwddJpigvmG4p5993A3LbII2LZD/view?usp=drive_link con selettore: 
[863,588][951,703]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317" s="13"/>
      <c r="AB317" s="13"/>
      <c r="AC317" s="13"/>
      <c r="AD317" s="13"/>
      <c r="AE317" s="13" t="e">
        <f>_xlfn.XLOOKUP(Tabella4[[#This Row],[ID Silk]],outTable[ID Silk],outTable[Numero ticket  ],,0,1)</f>
        <v>#N/A</v>
      </c>
      <c r="AF317" s="13"/>
      <c r="AG317" s="13"/>
      <c r="AH317" s="13" t="e">
        <f>Tabella4[[#This Row],[Caricato su Silk]]&amp;Tabella4[[#This Row],[HC_01]]</f>
        <v>#N/A</v>
      </c>
      <c r="AI317" s="13" t="e">
        <f>Tabella4[[#This Row],[HC_ID]]&amp;": "&amp;Tabella4[[#This Row],[Descrizione]]</f>
        <v>#N/A</v>
      </c>
      <c r="AJ317" s="13" t="e">
        <f>Tabella4[[#This Row],[HC_ID]]&amp;": - "&amp;Tabella4[[#This Row],[Detail]]&amp;" con selettore: "&amp;Tabella4[[#This Row],[Rejected Element]]</f>
        <v>#N/A</v>
      </c>
      <c r="AK317" s="13" t="e">
        <f>Tabella4[[#This Row],[HC_ID]]&amp;": "&amp;Tabella4[[#This Row],[Share URL]]</f>
        <v>#N/A</v>
      </c>
      <c r="AL317" s="13" t="e">
        <f>Tabella4[[#This Row],[HC_ID]]&amp;": "&amp;Tabella4[[#This Row],[Soluzione note aggiuntive]]</f>
        <v>#N/A</v>
      </c>
      <c r="AM317" s="13"/>
    </row>
    <row r="318" spans="1:39" ht="15" hidden="1" x14ac:dyDescent="0.3">
      <c r="A318" s="41" t="str">
        <f>Tabella4[[#This Row],[UNI CEI EN 301549]]&amp;Tabella4[[#This Row],[Servizio]]</f>
        <v>11.1.4.3.1S009 FAQ</v>
      </c>
      <c r="B318" s="42" t="str">
        <f>Tabella4[[#This Row],[IssueID]]&amp;Tabella4[[#This Row],[Servizio]]</f>
        <v>S009 FAQ</v>
      </c>
      <c r="C318" s="41" t="s">
        <v>714</v>
      </c>
      <c r="D318" s="41" t="str">
        <f>"(#"&amp;Tabella4[[#This Row],['#ID]]&amp;")"</f>
        <v>(#AAD317)</v>
      </c>
      <c r="E318" s="13" t="s">
        <v>50</v>
      </c>
      <c r="F318" s="13" t="s">
        <v>10</v>
      </c>
      <c r="G318" s="43" t="s">
        <v>195</v>
      </c>
      <c r="H318" s="13" t="s">
        <v>3282</v>
      </c>
      <c r="I318" s="13" t="s">
        <v>63</v>
      </c>
      <c r="J318" s="13" t="s">
        <v>1735</v>
      </c>
      <c r="K318" t="s">
        <v>53</v>
      </c>
      <c r="L318" s="13"/>
      <c r="M318" t="s">
        <v>1334</v>
      </c>
      <c r="N318" s="13" t="s">
        <v>1705</v>
      </c>
      <c r="O318" t="s">
        <v>1601</v>
      </c>
      <c r="P318" s="13" t="s">
        <v>1644</v>
      </c>
      <c r="Q318" s="13" t="s">
        <v>1670</v>
      </c>
      <c r="R318" s="13"/>
      <c r="S318" s="13" t="s">
        <v>1738</v>
      </c>
      <c r="T318" s="13" t="s">
        <v>1740</v>
      </c>
      <c r="U318" s="13">
        <f>COUNTIFS(Tabella4[Rejected Element],Tabella4[[#This Row],[Rejected Element]])</f>
        <v>1</v>
      </c>
      <c r="V318" s="13" t="s">
        <v>1727</v>
      </c>
      <c r="W318" s="13"/>
      <c r="X318" s="13" t="str">
        <f>Tabella4[[#This Row],[User Impact]]</f>
        <v>2 - Serious</v>
      </c>
      <c r="Y318" s="13" t="str">
        <f>_xlfn.CONCAT("APP INDABOX ANDROID - ",Tabella4[[#This Row],[UNI CEI EN 301549]]," ",_xlfn.XLOOKUP(Tabella4[[#This Row],[Criterio]],Tabella5[ID],Tabella5[Criterio di successo],"")," - ",Tabella4[[#This Row],[Servizio]])</f>
        <v>APP INDABOX ANDROID - 11.1.4.3.1 Contrasto (minimo) - S009 FAQ</v>
      </c>
      <c r="Z3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(#AAD317)
S009 FAQ
Requisito: WCAG 1.4.3
Disabilità afflitte: Colorblindness;Low Vision
Impatto Utente: 2 - Serious
Descrizione: Contrasto del testo - 
Esempio di violazione individuata sull'oggetto: 
 - https://drive.google.com/file/d/1D0SpFqPcgxfjF7JlKREsaqd1Em98cD0G/view?usp=drive_link con selettore: 
[33,541][577,604]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318" s="13"/>
      <c r="AB318" s="13"/>
      <c r="AC318" s="13"/>
      <c r="AD318" s="13"/>
      <c r="AE318" s="13" t="e">
        <f>_xlfn.XLOOKUP(Tabella4[[#This Row],[ID Silk]],outTable[ID Silk],outTable[Numero ticket  ],,0,1)</f>
        <v>#N/A</v>
      </c>
      <c r="AF318" s="13"/>
      <c r="AG318" s="13"/>
      <c r="AH318" s="13" t="e">
        <f>Tabella4[[#This Row],[Caricato su Silk]]&amp;Tabella4[[#This Row],[HC_01]]</f>
        <v>#N/A</v>
      </c>
      <c r="AI318" s="13" t="e">
        <f>Tabella4[[#This Row],[HC_ID]]&amp;": "&amp;Tabella4[[#This Row],[Descrizione]]</f>
        <v>#N/A</v>
      </c>
      <c r="AJ318" s="13" t="e">
        <f>Tabella4[[#This Row],[HC_ID]]&amp;": - "&amp;Tabella4[[#This Row],[Detail]]&amp;" con selettore: "&amp;Tabella4[[#This Row],[Rejected Element]]</f>
        <v>#N/A</v>
      </c>
      <c r="AK318" s="13" t="e">
        <f>Tabella4[[#This Row],[HC_ID]]&amp;": "&amp;Tabella4[[#This Row],[Share URL]]</f>
        <v>#N/A</v>
      </c>
      <c r="AL318" s="13" t="e">
        <f>Tabella4[[#This Row],[HC_ID]]&amp;": "&amp;Tabella4[[#This Row],[Soluzione note aggiuntive]]</f>
        <v>#N/A</v>
      </c>
      <c r="AM318" s="13"/>
    </row>
    <row r="319" spans="1:39" ht="15" hidden="1" x14ac:dyDescent="0.3">
      <c r="A319" s="41" t="str">
        <f>Tabella4[[#This Row],[UNI CEI EN 301549]]&amp;Tabella4[[#This Row],[Servizio]]</f>
        <v>11.1.4.3.1S009 FAQ</v>
      </c>
      <c r="B319" s="42" t="str">
        <f>Tabella4[[#This Row],[IssueID]]&amp;Tabella4[[#This Row],[Servizio]]</f>
        <v>S009 FAQ</v>
      </c>
      <c r="C319" s="41" t="s">
        <v>715</v>
      </c>
      <c r="D319" s="41" t="str">
        <f>"(#"&amp;Tabella4[[#This Row],['#ID]]&amp;")"</f>
        <v>(#AAD318)</v>
      </c>
      <c r="E319" s="13" t="s">
        <v>50</v>
      </c>
      <c r="F319" s="13" t="s">
        <v>10</v>
      </c>
      <c r="G319" s="43" t="s">
        <v>195</v>
      </c>
      <c r="H319" s="13" t="s">
        <v>3282</v>
      </c>
      <c r="I319" s="13" t="s">
        <v>63</v>
      </c>
      <c r="J319" s="13" t="s">
        <v>1735</v>
      </c>
      <c r="K319" t="s">
        <v>53</v>
      </c>
      <c r="L319" s="13"/>
      <c r="M319" t="s">
        <v>1335</v>
      </c>
      <c r="N319" s="13" t="s">
        <v>1705</v>
      </c>
      <c r="O319" t="s">
        <v>1601</v>
      </c>
      <c r="P319" s="13" t="s">
        <v>1644</v>
      </c>
      <c r="Q319" s="13" t="s">
        <v>1670</v>
      </c>
      <c r="R319" s="13"/>
      <c r="S319" s="13" t="s">
        <v>1738</v>
      </c>
      <c r="T319" s="13" t="s">
        <v>1740</v>
      </c>
      <c r="U319" s="13">
        <f>COUNTIFS(Tabella4[Rejected Element],Tabella4[[#This Row],[Rejected Element]])</f>
        <v>1</v>
      </c>
      <c r="V319" s="13" t="s">
        <v>1727</v>
      </c>
      <c r="W319" s="13"/>
      <c r="X319" s="13" t="str">
        <f>Tabella4[[#This Row],[User Impact]]</f>
        <v>2 - Serious</v>
      </c>
      <c r="Y319" s="13" t="str">
        <f>_xlfn.CONCAT("APP INDABOX ANDROID - ",Tabella4[[#This Row],[UNI CEI EN 301549]]," ",_xlfn.XLOOKUP(Tabella4[[#This Row],[Criterio]],Tabella5[ID],Tabella5[Criterio di successo],"")," - ",Tabella4[[#This Row],[Servizio]])</f>
        <v>APP INDABOX ANDROID - 11.1.4.3.1 Contrasto (minimo) - S009 FAQ</v>
      </c>
      <c r="Z3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(#AAD318)
S009 FAQ
Requisito: WCAG 1.4.3
Disabilità afflitte: Colorblindness;Low Vision
Impatto Utente: 2 - Serious
Descrizione: Contrasto del testo - 
Esempio di violazione individuata sull'oggetto: 
 - https://drive.google.com/file/d/1D0SpFqPcgxfjF7JlKREsaqd1Em98cD0G/view?usp=drive_link con selettore: 
[222,607][478,670]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319" s="13"/>
      <c r="AB319" s="13"/>
      <c r="AC319" s="13"/>
      <c r="AD319" s="13"/>
      <c r="AE319" s="13" t="e">
        <f>_xlfn.XLOOKUP(Tabella4[[#This Row],[ID Silk]],outTable[ID Silk],outTable[Numero ticket  ],,0,1)</f>
        <v>#N/A</v>
      </c>
      <c r="AF319" s="13"/>
      <c r="AG319" s="13"/>
      <c r="AH319" s="13" t="e">
        <f>Tabella4[[#This Row],[Caricato su Silk]]&amp;Tabella4[[#This Row],[HC_01]]</f>
        <v>#N/A</v>
      </c>
      <c r="AI319" s="13" t="e">
        <f>Tabella4[[#This Row],[HC_ID]]&amp;": "&amp;Tabella4[[#This Row],[Descrizione]]</f>
        <v>#N/A</v>
      </c>
      <c r="AJ319" s="13" t="e">
        <f>Tabella4[[#This Row],[HC_ID]]&amp;": - "&amp;Tabella4[[#This Row],[Detail]]&amp;" con selettore: "&amp;Tabella4[[#This Row],[Rejected Element]]</f>
        <v>#N/A</v>
      </c>
      <c r="AK319" s="13" t="e">
        <f>Tabella4[[#This Row],[HC_ID]]&amp;": "&amp;Tabella4[[#This Row],[Share URL]]</f>
        <v>#N/A</v>
      </c>
      <c r="AL319" s="13" t="e">
        <f>Tabella4[[#This Row],[HC_ID]]&amp;": "&amp;Tabella4[[#This Row],[Soluzione note aggiuntive]]</f>
        <v>#N/A</v>
      </c>
      <c r="AM319" s="13"/>
    </row>
    <row r="320" spans="1:39" ht="15" hidden="1" x14ac:dyDescent="0.3">
      <c r="A320" s="41" t="str">
        <f>Tabella4[[#This Row],[UNI CEI EN 301549]]&amp;Tabella4[[#This Row],[Servizio]]</f>
        <v>11.1.4.3.1S009 FAQ</v>
      </c>
      <c r="B320" s="42" t="str">
        <f>Tabella4[[#This Row],[IssueID]]&amp;Tabella4[[#This Row],[Servizio]]</f>
        <v>S009 FAQ</v>
      </c>
      <c r="C320" s="41" t="s">
        <v>716</v>
      </c>
      <c r="D320" s="41" t="str">
        <f>"(#"&amp;Tabella4[[#This Row],['#ID]]&amp;")"</f>
        <v>(#AAD319)</v>
      </c>
      <c r="E320" s="13" t="s">
        <v>50</v>
      </c>
      <c r="F320" s="13" t="s">
        <v>10</v>
      </c>
      <c r="G320" s="43" t="s">
        <v>195</v>
      </c>
      <c r="H320" s="13" t="s">
        <v>3282</v>
      </c>
      <c r="I320" s="13" t="s">
        <v>63</v>
      </c>
      <c r="J320" s="13" t="s">
        <v>1735</v>
      </c>
      <c r="K320" t="s">
        <v>53</v>
      </c>
      <c r="L320" s="13"/>
      <c r="M320" t="s">
        <v>1336</v>
      </c>
      <c r="N320" s="13" t="s">
        <v>1705</v>
      </c>
      <c r="O320" t="s">
        <v>1601</v>
      </c>
      <c r="P320" s="13" t="s">
        <v>1644</v>
      </c>
      <c r="Q320" s="13" t="s">
        <v>1670</v>
      </c>
      <c r="R320" s="13"/>
      <c r="S320" s="13" t="s">
        <v>1738</v>
      </c>
      <c r="T320" s="13" t="s">
        <v>1740</v>
      </c>
      <c r="U320" s="13">
        <f>COUNTIFS(Tabella4[Rejected Element],Tabella4[[#This Row],[Rejected Element]])</f>
        <v>1</v>
      </c>
      <c r="V320" s="13" t="s">
        <v>1727</v>
      </c>
      <c r="W320" s="13"/>
      <c r="X320" s="13" t="str">
        <f>Tabella4[[#This Row],[User Impact]]</f>
        <v>2 - Serious</v>
      </c>
      <c r="Y320" s="13" t="str">
        <f>_xlfn.CONCAT("APP INDABOX ANDROID - ",Tabella4[[#This Row],[UNI CEI EN 301549]]," ",_xlfn.XLOOKUP(Tabella4[[#This Row],[Criterio]],Tabella5[ID],Tabella5[Criterio di successo],"")," - ",Tabella4[[#This Row],[Servizio]])</f>
        <v>APP INDABOX ANDROID - 11.1.4.3.1 Contrasto (minimo) - S009 FAQ</v>
      </c>
      <c r="Z3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(#AAD319)
S009 FAQ
Requisito: WCAG 1.4.3
Disabilità afflitte: Colorblindness;Low Vision
Impatto Utente: 2 - Serious
Descrizione: Contrasto del testo - 
Esempio di violazione individuata sull'oggetto: 
 - https://drive.google.com/file/d/1D0SpFqPcgxfjF7JlKREsaqd1Em98cD0G/view?usp=drive_link con selettore: 
[841,607][855,670]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320" s="13"/>
      <c r="AB320" s="13"/>
      <c r="AC320" s="13"/>
      <c r="AD320" s="13"/>
      <c r="AE320" s="13" t="e">
        <f>_xlfn.XLOOKUP(Tabella4[[#This Row],[ID Silk]],outTable[ID Silk],outTable[Numero ticket  ],,0,1)</f>
        <v>#N/A</v>
      </c>
      <c r="AF320" s="13"/>
      <c r="AG320" s="13"/>
      <c r="AH320" s="13" t="e">
        <f>Tabella4[[#This Row],[Caricato su Silk]]&amp;Tabella4[[#This Row],[HC_01]]</f>
        <v>#N/A</v>
      </c>
      <c r="AI320" s="13" t="e">
        <f>Tabella4[[#This Row],[HC_ID]]&amp;": "&amp;Tabella4[[#This Row],[Descrizione]]</f>
        <v>#N/A</v>
      </c>
      <c r="AJ320" s="13" t="e">
        <f>Tabella4[[#This Row],[HC_ID]]&amp;": - "&amp;Tabella4[[#This Row],[Detail]]&amp;" con selettore: "&amp;Tabella4[[#This Row],[Rejected Element]]</f>
        <v>#N/A</v>
      </c>
      <c r="AK320" s="13" t="e">
        <f>Tabella4[[#This Row],[HC_ID]]&amp;": "&amp;Tabella4[[#This Row],[Share URL]]</f>
        <v>#N/A</v>
      </c>
      <c r="AL320" s="13" t="e">
        <f>Tabella4[[#This Row],[HC_ID]]&amp;": "&amp;Tabella4[[#This Row],[Soluzione note aggiuntive]]</f>
        <v>#N/A</v>
      </c>
      <c r="AM320" s="13"/>
    </row>
    <row r="321" spans="1:39" ht="15" hidden="1" x14ac:dyDescent="0.3">
      <c r="A321" s="41" t="str">
        <f>Tabella4[[#This Row],[UNI CEI EN 301549]]&amp;Tabella4[[#This Row],[Servizio]]</f>
        <v>11.1.4.3.1S009 FAQ</v>
      </c>
      <c r="B321" s="42" t="str">
        <f>Tabella4[[#This Row],[IssueID]]&amp;Tabella4[[#This Row],[Servizio]]</f>
        <v>S009 FAQ</v>
      </c>
      <c r="C321" s="41" t="s">
        <v>717</v>
      </c>
      <c r="D321" s="41" t="str">
        <f>"(#"&amp;Tabella4[[#This Row],['#ID]]&amp;")"</f>
        <v>(#AAD320)</v>
      </c>
      <c r="E321" s="13" t="s">
        <v>50</v>
      </c>
      <c r="F321" s="13" t="s">
        <v>10</v>
      </c>
      <c r="G321" s="43" t="s">
        <v>195</v>
      </c>
      <c r="H321" s="13" t="s">
        <v>3282</v>
      </c>
      <c r="I321" s="13" t="s">
        <v>63</v>
      </c>
      <c r="J321" s="13" t="s">
        <v>1735</v>
      </c>
      <c r="K321" t="s">
        <v>53</v>
      </c>
      <c r="L321" s="13"/>
      <c r="M321" t="s">
        <v>1337</v>
      </c>
      <c r="N321" s="13" t="s">
        <v>1705</v>
      </c>
      <c r="O321" t="s">
        <v>1601</v>
      </c>
      <c r="P321" s="13" t="s">
        <v>1644</v>
      </c>
      <c r="Q321" s="13" t="s">
        <v>1670</v>
      </c>
      <c r="R321" s="13"/>
      <c r="S321" s="13" t="s">
        <v>1738</v>
      </c>
      <c r="T321" s="13" t="s">
        <v>1740</v>
      </c>
      <c r="U321" s="13">
        <f>COUNTIFS(Tabella4[Rejected Element],Tabella4[[#This Row],[Rejected Element]])</f>
        <v>1</v>
      </c>
      <c r="V321" s="13" t="s">
        <v>1727</v>
      </c>
      <c r="W321" s="13"/>
      <c r="X321" s="13" t="str">
        <f>Tabella4[[#This Row],[User Impact]]</f>
        <v>2 - Serious</v>
      </c>
      <c r="Y321" s="13" t="str">
        <f>_xlfn.CONCAT("APP INDABOX ANDROID - ",Tabella4[[#This Row],[UNI CEI EN 301549]]," ",_xlfn.XLOOKUP(Tabella4[[#This Row],[Criterio]],Tabella5[ID],Tabella5[Criterio di successo],"")," - ",Tabella4[[#This Row],[Servizio]])</f>
        <v>APP INDABOX ANDROID - 11.1.4.3.1 Contrasto (minimo) - S009 FAQ</v>
      </c>
      <c r="Z3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(#AAD320)
S009 FAQ
Requisito: WCAG 1.4.3
Disabilità afflitte: Colorblindness;Low Vision
Impatto Utente: 2 - Serious
Descrizione: Contrasto del testo - 
Esempio di violazione individuata sull'oggetto: 
 - https://drive.google.com/file/d/1D0SpFqPcgxfjF7JlKREsaqd1Em98cD0G/view?usp=drive_link con selettore: 
[57,673][228,736]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321" s="13"/>
      <c r="AB321" s="13"/>
      <c r="AC321" s="13"/>
      <c r="AD321" s="13"/>
      <c r="AE321" s="13" t="e">
        <f>_xlfn.XLOOKUP(Tabella4[[#This Row],[ID Silk]],outTable[ID Silk],outTable[Numero ticket  ],,0,1)</f>
        <v>#N/A</v>
      </c>
      <c r="AF321" s="13"/>
      <c r="AG321" s="13"/>
      <c r="AH321" s="13" t="e">
        <f>Tabella4[[#This Row],[Caricato su Silk]]&amp;Tabella4[[#This Row],[HC_01]]</f>
        <v>#N/A</v>
      </c>
      <c r="AI321" s="13" t="e">
        <f>Tabella4[[#This Row],[HC_ID]]&amp;": "&amp;Tabella4[[#This Row],[Descrizione]]</f>
        <v>#N/A</v>
      </c>
      <c r="AJ321" s="13" t="e">
        <f>Tabella4[[#This Row],[HC_ID]]&amp;": - "&amp;Tabella4[[#This Row],[Detail]]&amp;" con selettore: "&amp;Tabella4[[#This Row],[Rejected Element]]</f>
        <v>#N/A</v>
      </c>
      <c r="AK321" s="13" t="e">
        <f>Tabella4[[#This Row],[HC_ID]]&amp;": "&amp;Tabella4[[#This Row],[Share URL]]</f>
        <v>#N/A</v>
      </c>
      <c r="AL321" s="13" t="e">
        <f>Tabella4[[#This Row],[HC_ID]]&amp;": "&amp;Tabella4[[#This Row],[Soluzione note aggiuntive]]</f>
        <v>#N/A</v>
      </c>
      <c r="AM321" s="13"/>
    </row>
    <row r="322" spans="1:39" ht="15" hidden="1" x14ac:dyDescent="0.3">
      <c r="A322" s="41" t="str">
        <f>Tabella4[[#This Row],[UNI CEI EN 301549]]&amp;Tabella4[[#This Row],[Servizio]]</f>
        <v>11.1.4.3.1S009 FAQ</v>
      </c>
      <c r="B322" s="42" t="str">
        <f>Tabella4[[#This Row],[IssueID]]&amp;Tabella4[[#This Row],[Servizio]]</f>
        <v>S009 FAQ</v>
      </c>
      <c r="C322" s="41" t="s">
        <v>718</v>
      </c>
      <c r="D322" s="41" t="str">
        <f>"(#"&amp;Tabella4[[#This Row],['#ID]]&amp;")"</f>
        <v>(#AAD321)</v>
      </c>
      <c r="E322" s="13" t="s">
        <v>50</v>
      </c>
      <c r="F322" s="13" t="s">
        <v>10</v>
      </c>
      <c r="G322" s="43" t="s">
        <v>195</v>
      </c>
      <c r="H322" s="13" t="s">
        <v>3282</v>
      </c>
      <c r="I322" s="13" t="s">
        <v>63</v>
      </c>
      <c r="J322" s="13" t="s">
        <v>1735</v>
      </c>
      <c r="K322" t="s">
        <v>53</v>
      </c>
      <c r="L322" s="13"/>
      <c r="M322" t="s">
        <v>1338</v>
      </c>
      <c r="N322" s="13" t="s">
        <v>1705</v>
      </c>
      <c r="O322" t="s">
        <v>1601</v>
      </c>
      <c r="P322" s="13" t="s">
        <v>1644</v>
      </c>
      <c r="Q322" s="13" t="s">
        <v>1670</v>
      </c>
      <c r="R322" s="13"/>
      <c r="S322" s="13" t="s">
        <v>1738</v>
      </c>
      <c r="T322" s="13" t="s">
        <v>1740</v>
      </c>
      <c r="U322" s="13">
        <f>COUNTIFS(Tabella4[Rejected Element],Tabella4[[#This Row],[Rejected Element]])</f>
        <v>1</v>
      </c>
      <c r="V322" s="13" t="s">
        <v>1727</v>
      </c>
      <c r="W322" s="13"/>
      <c r="X322" s="13" t="str">
        <f>Tabella4[[#This Row],[User Impact]]</f>
        <v>2 - Serious</v>
      </c>
      <c r="Y322" s="13" t="str">
        <f>_xlfn.CONCAT("APP INDABOX ANDROID - ",Tabella4[[#This Row],[UNI CEI EN 301549]]," ",_xlfn.XLOOKUP(Tabella4[[#This Row],[Criterio]],Tabella5[ID],Tabella5[Criterio di successo],"")," - ",Tabella4[[#This Row],[Servizio]])</f>
        <v>APP INDABOX ANDROID - 11.1.4.3.1 Contrasto (minimo) - S009 FAQ</v>
      </c>
      <c r="Z3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(#AAD321)
S009 FAQ
Requisito: WCAG 1.4.3
Disabilità afflitte: Colorblindness;Low Vision
Impatto Utente: 2 - Serious
Descrizione: Contrasto del testo - 
Esempio di violazione individuata sull'oggetto: 
 - https://drive.google.com/file/d/1D0SpFqPcgxfjF7JlKREsaqd1Em98cD0G/view?usp=drive_link con selettore: 
[49,673][1031,802]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322" s="13"/>
      <c r="AB322" s="13"/>
      <c r="AC322" s="13"/>
      <c r="AD322" s="13"/>
      <c r="AE322" s="13" t="e">
        <f>_xlfn.XLOOKUP(Tabella4[[#This Row],[ID Silk]],outTable[ID Silk],outTable[Numero ticket  ],,0,1)</f>
        <v>#N/A</v>
      </c>
      <c r="AF322" s="13"/>
      <c r="AG322" s="13"/>
      <c r="AH322" s="13" t="e">
        <f>Tabella4[[#This Row],[Caricato su Silk]]&amp;Tabella4[[#This Row],[HC_01]]</f>
        <v>#N/A</v>
      </c>
      <c r="AI322" s="13" t="e">
        <f>Tabella4[[#This Row],[HC_ID]]&amp;": "&amp;Tabella4[[#This Row],[Descrizione]]</f>
        <v>#N/A</v>
      </c>
      <c r="AJ322" s="13" t="e">
        <f>Tabella4[[#This Row],[HC_ID]]&amp;": - "&amp;Tabella4[[#This Row],[Detail]]&amp;" con selettore: "&amp;Tabella4[[#This Row],[Rejected Element]]</f>
        <v>#N/A</v>
      </c>
      <c r="AK322" s="13" t="e">
        <f>Tabella4[[#This Row],[HC_ID]]&amp;": "&amp;Tabella4[[#This Row],[Share URL]]</f>
        <v>#N/A</v>
      </c>
      <c r="AL322" s="13" t="e">
        <f>Tabella4[[#This Row],[HC_ID]]&amp;": "&amp;Tabella4[[#This Row],[Soluzione note aggiuntive]]</f>
        <v>#N/A</v>
      </c>
      <c r="AM322" s="13"/>
    </row>
    <row r="323" spans="1:39" ht="15" hidden="1" x14ac:dyDescent="0.3">
      <c r="A323" s="41" t="str">
        <f>Tabella4[[#This Row],[UNI CEI EN 301549]]&amp;Tabella4[[#This Row],[Servizio]]</f>
        <v>11.1.4.3.1S009 FAQ</v>
      </c>
      <c r="B323" s="42" t="str">
        <f>Tabella4[[#This Row],[IssueID]]&amp;Tabella4[[#This Row],[Servizio]]</f>
        <v>S009 FAQ</v>
      </c>
      <c r="C323" s="41" t="s">
        <v>719</v>
      </c>
      <c r="D323" s="41" t="str">
        <f>"(#"&amp;Tabella4[[#This Row],['#ID]]&amp;")"</f>
        <v>(#AAD322)</v>
      </c>
      <c r="E323" s="13" t="s">
        <v>50</v>
      </c>
      <c r="F323" s="13" t="s">
        <v>10</v>
      </c>
      <c r="G323" s="43" t="s">
        <v>195</v>
      </c>
      <c r="H323" s="13" t="s">
        <v>3282</v>
      </c>
      <c r="I323" s="13" t="s">
        <v>63</v>
      </c>
      <c r="J323" s="13" t="s">
        <v>1735</v>
      </c>
      <c r="K323" t="s">
        <v>53</v>
      </c>
      <c r="L323" s="13"/>
      <c r="M323" t="s">
        <v>1339</v>
      </c>
      <c r="N323" s="13" t="s">
        <v>1705</v>
      </c>
      <c r="O323" t="s">
        <v>1601</v>
      </c>
      <c r="P323" s="13" t="s">
        <v>1644</v>
      </c>
      <c r="Q323" s="13" t="s">
        <v>1670</v>
      </c>
      <c r="R323" s="13"/>
      <c r="S323" s="13" t="s">
        <v>1738</v>
      </c>
      <c r="T323" s="13" t="s">
        <v>1740</v>
      </c>
      <c r="U323" s="13">
        <f>COUNTIFS(Tabella4[Rejected Element],Tabella4[[#This Row],[Rejected Element]])</f>
        <v>1</v>
      </c>
      <c r="V323" s="13" t="s">
        <v>1727</v>
      </c>
      <c r="W323" s="13"/>
      <c r="X323" s="13" t="str">
        <f>Tabella4[[#This Row],[User Impact]]</f>
        <v>2 - Serious</v>
      </c>
      <c r="Y323" s="13" t="str">
        <f>_xlfn.CONCAT("APP INDABOX ANDROID - ",Tabella4[[#This Row],[UNI CEI EN 301549]]," ",_xlfn.XLOOKUP(Tabella4[[#This Row],[Criterio]],Tabella5[ID],Tabella5[Criterio di successo],"")," - ",Tabella4[[#This Row],[Servizio]])</f>
        <v>APP INDABOX ANDROID - 11.1.4.3.1 Contrasto (minimo) - S009 FAQ</v>
      </c>
      <c r="Z3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(#AAD322)
S009 FAQ
Requisito: WCAG 1.4.3
Disabilità afflitte: Colorblindness;Low Vision
Impatto Utente: 2 - Serious
Descrizione: Contrasto del testo - 
Esempio di violazione individuata sull'oggetto: 
 - https://drive.google.com/file/d/1D0SpFqPcgxfjF7JlKREsaqd1Em98cD0G/view?usp=drive_link con selettore: 
[803,805][940,868]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323" s="13"/>
      <c r="AB323" s="13"/>
      <c r="AC323" s="13"/>
      <c r="AD323" s="13"/>
      <c r="AE323" s="13" t="e">
        <f>_xlfn.XLOOKUP(Tabella4[[#This Row],[ID Silk]],outTable[ID Silk],outTable[Numero ticket  ],,0,1)</f>
        <v>#N/A</v>
      </c>
      <c r="AF323" s="13"/>
      <c r="AG323" s="13"/>
      <c r="AH323" s="13" t="e">
        <f>Tabella4[[#This Row],[Caricato su Silk]]&amp;Tabella4[[#This Row],[HC_01]]</f>
        <v>#N/A</v>
      </c>
      <c r="AI323" s="13" t="e">
        <f>Tabella4[[#This Row],[HC_ID]]&amp;": "&amp;Tabella4[[#This Row],[Descrizione]]</f>
        <v>#N/A</v>
      </c>
      <c r="AJ323" s="13" t="e">
        <f>Tabella4[[#This Row],[HC_ID]]&amp;": - "&amp;Tabella4[[#This Row],[Detail]]&amp;" con selettore: "&amp;Tabella4[[#This Row],[Rejected Element]]</f>
        <v>#N/A</v>
      </c>
      <c r="AK323" s="13" t="e">
        <f>Tabella4[[#This Row],[HC_ID]]&amp;": "&amp;Tabella4[[#This Row],[Share URL]]</f>
        <v>#N/A</v>
      </c>
      <c r="AL323" s="13" t="e">
        <f>Tabella4[[#This Row],[HC_ID]]&amp;": "&amp;Tabella4[[#This Row],[Soluzione note aggiuntive]]</f>
        <v>#N/A</v>
      </c>
      <c r="AM323" s="13"/>
    </row>
    <row r="324" spans="1:39" ht="15" hidden="1" x14ac:dyDescent="0.3">
      <c r="A324" s="41" t="str">
        <f>Tabella4[[#This Row],[UNI CEI EN 301549]]&amp;Tabella4[[#This Row],[Servizio]]</f>
        <v>11.2.5.8.1S009 FAQ</v>
      </c>
      <c r="B324" s="42" t="str">
        <f>Tabella4[[#This Row],[IssueID]]&amp;Tabella4[[#This Row],[Servizio]]</f>
        <v>S009 FAQ</v>
      </c>
      <c r="C324" s="41" t="s">
        <v>720</v>
      </c>
      <c r="D324" s="41" t="str">
        <f>"(#"&amp;Tabella4[[#This Row],['#ID]]&amp;")"</f>
        <v>(#AAD323)</v>
      </c>
      <c r="E324" s="13" t="s">
        <v>50</v>
      </c>
      <c r="F324" s="13" t="s">
        <v>10</v>
      </c>
      <c r="G324" s="43" t="s">
        <v>56</v>
      </c>
      <c r="H324" s="13" t="s">
        <v>3283</v>
      </c>
      <c r="I324" s="13" t="s">
        <v>63</v>
      </c>
      <c r="J324" s="13" t="s">
        <v>1736</v>
      </c>
      <c r="K324" t="s">
        <v>52</v>
      </c>
      <c r="L324" s="13"/>
      <c r="M324" t="s">
        <v>1340</v>
      </c>
      <c r="N324" s="13" t="s">
        <v>1705</v>
      </c>
      <c r="O324" t="s">
        <v>1601</v>
      </c>
      <c r="P324" s="13" t="s">
        <v>1644</v>
      </c>
      <c r="Q324" s="13" t="s">
        <v>1670</v>
      </c>
      <c r="R324" s="13"/>
      <c r="S324" s="13" t="s">
        <v>1739</v>
      </c>
      <c r="T324" s="13" t="s">
        <v>1741</v>
      </c>
      <c r="U324" s="13">
        <f>COUNTIFS(Tabella4[Rejected Element],Tabella4[[#This Row],[Rejected Element]])</f>
        <v>1</v>
      </c>
      <c r="V324" s="13" t="s">
        <v>1727</v>
      </c>
      <c r="W324" s="13"/>
      <c r="X324" s="13" t="str">
        <f>Tabella4[[#This Row],[User Impact]]</f>
        <v>2 - Serious</v>
      </c>
      <c r="Y324" s="13" t="str">
        <f>_xlfn.CONCAT("APP INDABOX ANDROID - ",Tabella4[[#This Row],[UNI CEI EN 301549]]," ",_xlfn.XLOOKUP(Tabella4[[#This Row],[Criterio]],Tabella5[ID],Tabella5[Criterio di successo],"")," - ",Tabella4[[#This Row],[Servizio]])</f>
        <v>APP INDABOX ANDROID - 11.2.5.8.1 Dimensione dell'obiettivo (minimo) - S009 FAQ</v>
      </c>
      <c r="Z3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(#AAD323)
S009 FAQ
Requisito: WCAG 2.5.8
Disabilità afflitte: Blind;Low Vision;Mobility
Impatto Utente: 2 - Serious
Descrizione: Touch target - 
Esempio di violazione individuata sull'oggetto: 
 - https://drive.google.com/file/d/1D0SpFqPcgxfjF7JlKREsaqd1Em98cD0G/view?usp=drive_link con selettore: 
[574,541][1045,604]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324" s="13"/>
      <c r="AB324" s="13"/>
      <c r="AC324" s="13"/>
      <c r="AD324" s="13"/>
      <c r="AE324" s="13" t="e">
        <f>_xlfn.XLOOKUP(Tabella4[[#This Row],[ID Silk]],outTable[ID Silk],outTable[Numero ticket  ],,0,1)</f>
        <v>#N/A</v>
      </c>
      <c r="AF324" s="13"/>
      <c r="AG324" s="13"/>
      <c r="AH324" s="13" t="e">
        <f>Tabella4[[#This Row],[Caricato su Silk]]&amp;Tabella4[[#This Row],[HC_01]]</f>
        <v>#N/A</v>
      </c>
      <c r="AI324" s="13" t="e">
        <f>Tabella4[[#This Row],[HC_ID]]&amp;": "&amp;Tabella4[[#This Row],[Descrizione]]</f>
        <v>#N/A</v>
      </c>
      <c r="AJ324" s="13" t="e">
        <f>Tabella4[[#This Row],[HC_ID]]&amp;": - "&amp;Tabella4[[#This Row],[Detail]]&amp;" con selettore: "&amp;Tabella4[[#This Row],[Rejected Element]]</f>
        <v>#N/A</v>
      </c>
      <c r="AK324" s="13" t="e">
        <f>Tabella4[[#This Row],[HC_ID]]&amp;": "&amp;Tabella4[[#This Row],[Share URL]]</f>
        <v>#N/A</v>
      </c>
      <c r="AL324" s="13" t="e">
        <f>Tabella4[[#This Row],[HC_ID]]&amp;": "&amp;Tabella4[[#This Row],[Soluzione note aggiuntive]]</f>
        <v>#N/A</v>
      </c>
      <c r="AM324" s="13"/>
    </row>
    <row r="325" spans="1:39" ht="15" hidden="1" x14ac:dyDescent="0.3">
      <c r="A325" s="41" t="str">
        <f>Tabella4[[#This Row],[UNI CEI EN 301549]]&amp;Tabella4[[#This Row],[Servizio]]</f>
        <v>11.2.5.8.1S009 FAQ</v>
      </c>
      <c r="B325" s="42" t="str">
        <f>Tabella4[[#This Row],[IssueID]]&amp;Tabella4[[#This Row],[Servizio]]</f>
        <v>S009 FAQ</v>
      </c>
      <c r="C325" s="41" t="s">
        <v>721</v>
      </c>
      <c r="D325" s="41" t="str">
        <f>"(#"&amp;Tabella4[[#This Row],['#ID]]&amp;")"</f>
        <v>(#AAD324)</v>
      </c>
      <c r="E325" s="13" t="s">
        <v>50</v>
      </c>
      <c r="F325" s="13" t="s">
        <v>10</v>
      </c>
      <c r="G325" s="43" t="s">
        <v>56</v>
      </c>
      <c r="H325" s="13" t="s">
        <v>3283</v>
      </c>
      <c r="I325" s="13" t="s">
        <v>63</v>
      </c>
      <c r="J325" s="13" t="s">
        <v>1736</v>
      </c>
      <c r="K325" t="s">
        <v>52</v>
      </c>
      <c r="L325" s="13"/>
      <c r="M325" t="s">
        <v>1341</v>
      </c>
      <c r="N325" s="13" t="s">
        <v>1705</v>
      </c>
      <c r="O325" t="s">
        <v>1601</v>
      </c>
      <c r="P325" s="13" t="s">
        <v>1644</v>
      </c>
      <c r="Q325" s="13" t="s">
        <v>1670</v>
      </c>
      <c r="R325" s="13"/>
      <c r="S325" s="13" t="s">
        <v>1739</v>
      </c>
      <c r="T325" s="13" t="s">
        <v>1741</v>
      </c>
      <c r="U325" s="13">
        <f>COUNTIFS(Tabella4[Rejected Element],Tabella4[[#This Row],[Rejected Element]])</f>
        <v>1</v>
      </c>
      <c r="V325" s="13" t="s">
        <v>1727</v>
      </c>
      <c r="W325" s="13"/>
      <c r="X325" s="13" t="str">
        <f>Tabella4[[#This Row],[User Impact]]</f>
        <v>2 - Serious</v>
      </c>
      <c r="Y325" s="13" t="str">
        <f>_xlfn.CONCAT("APP INDABOX ANDROID - ",Tabella4[[#This Row],[UNI CEI EN 301549]]," ",_xlfn.XLOOKUP(Tabella4[[#This Row],[Criterio]],Tabella5[ID],Tabella5[Criterio di successo],"")," - ",Tabella4[[#This Row],[Servizio]])</f>
        <v>APP INDABOX ANDROID - 11.2.5.8.1 Dimensione dell'obiettivo (minimo) - S009 FAQ</v>
      </c>
      <c r="Z3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(#AAD324)
S009 FAQ
Requisito: WCAG 2.5.8
Disabilità afflitte: Blind;Low Vision;Mobility
Impatto Utente: 2 - Serious
Descrizione: Touch target - 
Esempio di violazione individuata sull'oggetto: 
 - https://drive.google.com/file/d/1D0SpFqPcgxfjF7JlKREsaqd1Em98cD0G/view?usp=drive_link con selettore: 
[475,607][844,670]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325" s="13"/>
      <c r="AB325" s="13"/>
      <c r="AC325" s="13"/>
      <c r="AD325" s="13"/>
      <c r="AE325" s="13" t="e">
        <f>_xlfn.XLOOKUP(Tabella4[[#This Row],[ID Silk]],outTable[ID Silk],outTable[Numero ticket  ],,0,1)</f>
        <v>#N/A</v>
      </c>
      <c r="AF325" s="13"/>
      <c r="AG325" s="13"/>
      <c r="AH325" s="13" t="e">
        <f>Tabella4[[#This Row],[Caricato su Silk]]&amp;Tabella4[[#This Row],[HC_01]]</f>
        <v>#N/A</v>
      </c>
      <c r="AI325" s="13" t="e">
        <f>Tabella4[[#This Row],[HC_ID]]&amp;": "&amp;Tabella4[[#This Row],[Descrizione]]</f>
        <v>#N/A</v>
      </c>
      <c r="AJ325" s="13" t="e">
        <f>Tabella4[[#This Row],[HC_ID]]&amp;": - "&amp;Tabella4[[#This Row],[Detail]]&amp;" con selettore: "&amp;Tabella4[[#This Row],[Rejected Element]]</f>
        <v>#N/A</v>
      </c>
      <c r="AK325" s="13" t="e">
        <f>Tabella4[[#This Row],[HC_ID]]&amp;": "&amp;Tabella4[[#This Row],[Share URL]]</f>
        <v>#N/A</v>
      </c>
      <c r="AL325" s="13" t="e">
        <f>Tabella4[[#This Row],[HC_ID]]&amp;": "&amp;Tabella4[[#This Row],[Soluzione note aggiuntive]]</f>
        <v>#N/A</v>
      </c>
      <c r="AM325" s="13"/>
    </row>
    <row r="326" spans="1:39" ht="15" hidden="1" x14ac:dyDescent="0.3">
      <c r="A326" s="41" t="str">
        <f>Tabella4[[#This Row],[UNI CEI EN 301549]]&amp;Tabella4[[#This Row],[Servizio]]</f>
        <v>11.2.5.8.1S009 FAQ</v>
      </c>
      <c r="B326" s="42" t="str">
        <f>Tabella4[[#This Row],[IssueID]]&amp;Tabella4[[#This Row],[Servizio]]</f>
        <v>S009 FAQ</v>
      </c>
      <c r="C326" s="41" t="s">
        <v>722</v>
      </c>
      <c r="D326" s="41" t="str">
        <f>"(#"&amp;Tabella4[[#This Row],['#ID]]&amp;")"</f>
        <v>(#AAD325)</v>
      </c>
      <c r="E326" s="13" t="s">
        <v>50</v>
      </c>
      <c r="F326" s="13" t="s">
        <v>10</v>
      </c>
      <c r="G326" s="43" t="s">
        <v>56</v>
      </c>
      <c r="H326" s="13" t="s">
        <v>3283</v>
      </c>
      <c r="I326" s="13" t="s">
        <v>63</v>
      </c>
      <c r="J326" s="13" t="s">
        <v>1736</v>
      </c>
      <c r="K326" t="s">
        <v>52</v>
      </c>
      <c r="L326" s="13"/>
      <c r="M326" t="s">
        <v>1342</v>
      </c>
      <c r="N326" s="13" t="s">
        <v>1705</v>
      </c>
      <c r="O326" t="s">
        <v>1601</v>
      </c>
      <c r="P326" s="13" t="s">
        <v>1644</v>
      </c>
      <c r="Q326" s="13" t="s">
        <v>1670</v>
      </c>
      <c r="R326" s="13"/>
      <c r="S326" s="13" t="s">
        <v>1739</v>
      </c>
      <c r="T326" s="13" t="s">
        <v>1741</v>
      </c>
      <c r="U326" s="13">
        <f>COUNTIFS(Tabella4[Rejected Element],Tabella4[[#This Row],[Rejected Element]])</f>
        <v>1</v>
      </c>
      <c r="V326" s="13" t="s">
        <v>1727</v>
      </c>
      <c r="W326" s="13"/>
      <c r="X326" s="13" t="str">
        <f>Tabella4[[#This Row],[User Impact]]</f>
        <v>2 - Serious</v>
      </c>
      <c r="Y326" s="13" t="str">
        <f>_xlfn.CONCAT("APP INDABOX ANDROID - ",Tabella4[[#This Row],[UNI CEI EN 301549]]," ",_xlfn.XLOOKUP(Tabella4[[#This Row],[Criterio]],Tabella5[ID],Tabella5[Criterio di successo],"")," - ",Tabella4[[#This Row],[Servizio]])</f>
        <v>APP INDABOX ANDROID - 11.2.5.8.1 Dimensione dell'obiettivo (minimo) - S009 FAQ</v>
      </c>
      <c r="Z3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(#AAD325)
S009 FAQ
Requisito: WCAG 2.5.8
Disabilità afflitte: Blind;Low Vision;Mobility
Impatto Utente: 2 - Serious
Descrizione: Touch target - 
Esempio di violazione individuata sull'oggetto: 
 - https://drive.google.com/file/d/1D0SpFqPcgxfjF7JlKREsaqd1Em98cD0G/view?usp=drive_link con selettore: 
[19,1022][1061,1113]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326" s="13"/>
      <c r="AB326" s="13"/>
      <c r="AC326" s="13"/>
      <c r="AD326" s="13"/>
      <c r="AE326" s="13" t="e">
        <f>_xlfn.XLOOKUP(Tabella4[[#This Row],[ID Silk]],outTable[ID Silk],outTable[Numero ticket  ],,0,1)</f>
        <v>#N/A</v>
      </c>
      <c r="AF326" s="13"/>
      <c r="AG326" s="13"/>
      <c r="AH326" s="13" t="e">
        <f>Tabella4[[#This Row],[Caricato su Silk]]&amp;Tabella4[[#This Row],[HC_01]]</f>
        <v>#N/A</v>
      </c>
      <c r="AI326" s="13" t="e">
        <f>Tabella4[[#This Row],[HC_ID]]&amp;": "&amp;Tabella4[[#This Row],[Descrizione]]</f>
        <v>#N/A</v>
      </c>
      <c r="AJ326" s="13" t="e">
        <f>Tabella4[[#This Row],[HC_ID]]&amp;": - "&amp;Tabella4[[#This Row],[Detail]]&amp;" con selettore: "&amp;Tabella4[[#This Row],[Rejected Element]]</f>
        <v>#N/A</v>
      </c>
      <c r="AK326" s="13" t="e">
        <f>Tabella4[[#This Row],[HC_ID]]&amp;": "&amp;Tabella4[[#This Row],[Share URL]]</f>
        <v>#N/A</v>
      </c>
      <c r="AL326" s="13" t="e">
        <f>Tabella4[[#This Row],[HC_ID]]&amp;": "&amp;Tabella4[[#This Row],[Soluzione note aggiuntive]]</f>
        <v>#N/A</v>
      </c>
      <c r="AM326" s="13"/>
    </row>
    <row r="327" spans="1:39" ht="15" hidden="1" x14ac:dyDescent="0.3">
      <c r="A327" s="41" t="str">
        <f>Tabella4[[#This Row],[UNI CEI EN 301549]]&amp;Tabella4[[#This Row],[Servizio]]</f>
        <v>11.1.4.3.1S003 Ritira (IndaBox Ritiro Pacchi)</v>
      </c>
      <c r="B327" s="42" t="str">
        <f>Tabella4[[#This Row],[IssueID]]&amp;Tabella4[[#This Row],[Servizio]]</f>
        <v>S003 Ritira (IndaBox Ritiro Pacchi)</v>
      </c>
      <c r="C327" s="41" t="s">
        <v>723</v>
      </c>
      <c r="D327" s="41" t="str">
        <f>"(#"&amp;Tabella4[[#This Row],['#ID]]&amp;")"</f>
        <v>(#AAD326)</v>
      </c>
      <c r="E327" s="13" t="s">
        <v>50</v>
      </c>
      <c r="F327" s="13" t="s">
        <v>10</v>
      </c>
      <c r="G327" s="43" t="s">
        <v>195</v>
      </c>
      <c r="H327" s="13" t="s">
        <v>3282</v>
      </c>
      <c r="I327" s="13" t="s">
        <v>63</v>
      </c>
      <c r="J327" s="13" t="s">
        <v>1735</v>
      </c>
      <c r="K327" t="s">
        <v>53</v>
      </c>
      <c r="L327" s="13"/>
      <c r="M327" t="s">
        <v>1121</v>
      </c>
      <c r="N327" s="13" t="s">
        <v>1706</v>
      </c>
      <c r="O327" t="s">
        <v>1602</v>
      </c>
      <c r="P327" s="13" t="s">
        <v>1645</v>
      </c>
      <c r="Q327" s="13" t="s">
        <v>1670</v>
      </c>
      <c r="R327" s="13"/>
      <c r="S327" s="13" t="s">
        <v>1738</v>
      </c>
      <c r="T327" s="13" t="s">
        <v>1740</v>
      </c>
      <c r="U327" s="13">
        <f>COUNTIFS(Tabella4[Rejected Element],Tabella4[[#This Row],[Rejected Element]])</f>
        <v>4</v>
      </c>
      <c r="V327" s="13" t="s">
        <v>1721</v>
      </c>
      <c r="W327" s="13"/>
      <c r="X327" s="13" t="str">
        <f>Tabella4[[#This Row],[User Impact]]</f>
        <v>2 - Serious</v>
      </c>
      <c r="Y327" s="13" t="str">
        <f>_xlfn.CONCAT("APP INDABOX ANDROID - ",Tabella4[[#This Row],[UNI CEI EN 301549]]," ",_xlfn.XLOOKUP(Tabella4[[#This Row],[Criterio]],Tabella5[ID],Tabella5[Criterio di successo],"")," - ",Tabella4[[#This Row],[Servizio]])</f>
        <v>APP INDABOX ANDROID - 11.1.4.3.1 Contrasto (minimo) - S003 Ritira (IndaBox Ritiro Pacchi)</v>
      </c>
      <c r="Z3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(#AAD326)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[77,505][198,557]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27" s="13"/>
      <c r="AB327" s="13"/>
      <c r="AC327" s="13"/>
      <c r="AD327" s="13"/>
      <c r="AE327" s="13" t="e">
        <f>_xlfn.XLOOKUP(Tabella4[[#This Row],[ID Silk]],outTable[ID Silk],outTable[Numero ticket  ],,0,1)</f>
        <v>#N/A</v>
      </c>
      <c r="AF327" s="13"/>
      <c r="AG327" s="13"/>
      <c r="AH327" s="13" t="e">
        <f>Tabella4[[#This Row],[Caricato su Silk]]&amp;Tabella4[[#This Row],[HC_01]]</f>
        <v>#N/A</v>
      </c>
      <c r="AI327" s="13" t="e">
        <f>Tabella4[[#This Row],[HC_ID]]&amp;": "&amp;Tabella4[[#This Row],[Descrizione]]</f>
        <v>#N/A</v>
      </c>
      <c r="AJ327" s="13" t="e">
        <f>Tabella4[[#This Row],[HC_ID]]&amp;": - "&amp;Tabella4[[#This Row],[Detail]]&amp;" con selettore: "&amp;Tabella4[[#This Row],[Rejected Element]]</f>
        <v>#N/A</v>
      </c>
      <c r="AK327" s="13" t="e">
        <f>Tabella4[[#This Row],[HC_ID]]&amp;": "&amp;Tabella4[[#This Row],[Share URL]]</f>
        <v>#N/A</v>
      </c>
      <c r="AL327" s="13" t="e">
        <f>Tabella4[[#This Row],[HC_ID]]&amp;": "&amp;Tabella4[[#This Row],[Soluzione note aggiuntive]]</f>
        <v>#N/A</v>
      </c>
      <c r="AM327" s="13"/>
    </row>
    <row r="328" spans="1:39" ht="15" hidden="1" x14ac:dyDescent="0.3">
      <c r="A328" s="41" t="str">
        <f>Tabella4[[#This Row],[UNI CEI EN 301549]]&amp;Tabella4[[#This Row],[Servizio]]</f>
        <v>11.1.4.3.1S003 Ritira (IndaBox Ritiro Pacchi)</v>
      </c>
      <c r="B328" s="42" t="str">
        <f>Tabella4[[#This Row],[IssueID]]&amp;Tabella4[[#This Row],[Servizio]]</f>
        <v>S003 Ritira (IndaBox Ritiro Pacchi)</v>
      </c>
      <c r="C328" s="41" t="s">
        <v>724</v>
      </c>
      <c r="D328" s="41" t="str">
        <f>"(#"&amp;Tabella4[[#This Row],['#ID]]&amp;")"</f>
        <v>(#AAD327)</v>
      </c>
      <c r="E328" s="13" t="s">
        <v>50</v>
      </c>
      <c r="F328" s="13" t="s">
        <v>10</v>
      </c>
      <c r="G328" s="43" t="s">
        <v>195</v>
      </c>
      <c r="H328" s="13" t="s">
        <v>3282</v>
      </c>
      <c r="I328" s="13" t="s">
        <v>63</v>
      </c>
      <c r="J328" s="13" t="s">
        <v>1735</v>
      </c>
      <c r="K328" t="s">
        <v>53</v>
      </c>
      <c r="L328" s="13"/>
      <c r="M328" t="s">
        <v>1343</v>
      </c>
      <c r="N328" s="13" t="s">
        <v>1706</v>
      </c>
      <c r="O328" t="s">
        <v>1602</v>
      </c>
      <c r="P328" s="13" t="s">
        <v>1645</v>
      </c>
      <c r="Q328" s="13" t="s">
        <v>1670</v>
      </c>
      <c r="R328" s="13"/>
      <c r="S328" s="13" t="s">
        <v>1738</v>
      </c>
      <c r="T328" s="13" t="s">
        <v>1740</v>
      </c>
      <c r="U328" s="13">
        <f>COUNTIFS(Tabella4[Rejected Element],Tabella4[[#This Row],[Rejected Element]])</f>
        <v>1</v>
      </c>
      <c r="V328" s="13" t="s">
        <v>1721</v>
      </c>
      <c r="W328" s="13"/>
      <c r="X328" s="13" t="str">
        <f>Tabella4[[#This Row],[User Impact]]</f>
        <v>2 - Serious</v>
      </c>
      <c r="Y328" s="13" t="str">
        <f>_xlfn.CONCAT("APP INDABOX ANDROID - ",Tabella4[[#This Row],[UNI CEI EN 301549]]," ",_xlfn.XLOOKUP(Tabella4[[#This Row],[Criterio]],Tabella5[ID],Tabella5[Criterio di successo],"")," - ",Tabella4[[#This Row],[Servizio]])</f>
        <v>APP INDABOX ANDROID - 11.1.4.3.1 Contrasto (minimo) - S003 Ritira (IndaBox Ritiro Pacchi)</v>
      </c>
      <c r="Z3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(#AAD327)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[266,505][563,557]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28" s="13"/>
      <c r="AB328" s="13"/>
      <c r="AC328" s="13"/>
      <c r="AD328" s="13"/>
      <c r="AE328" s="13" t="e">
        <f>_xlfn.XLOOKUP(Tabella4[[#This Row],[ID Silk]],outTable[ID Silk],outTable[Numero ticket  ],,0,1)</f>
        <v>#N/A</v>
      </c>
      <c r="AF328" s="13"/>
      <c r="AG328" s="13"/>
      <c r="AH328" s="13" t="e">
        <f>Tabella4[[#This Row],[Caricato su Silk]]&amp;Tabella4[[#This Row],[HC_01]]</f>
        <v>#N/A</v>
      </c>
      <c r="AI328" s="13" t="e">
        <f>Tabella4[[#This Row],[HC_ID]]&amp;": "&amp;Tabella4[[#This Row],[Descrizione]]</f>
        <v>#N/A</v>
      </c>
      <c r="AJ328" s="13" t="e">
        <f>Tabella4[[#This Row],[HC_ID]]&amp;": - "&amp;Tabella4[[#This Row],[Detail]]&amp;" con selettore: "&amp;Tabella4[[#This Row],[Rejected Element]]</f>
        <v>#N/A</v>
      </c>
      <c r="AK328" s="13" t="e">
        <f>Tabella4[[#This Row],[HC_ID]]&amp;": "&amp;Tabella4[[#This Row],[Share URL]]</f>
        <v>#N/A</v>
      </c>
      <c r="AL328" s="13" t="e">
        <f>Tabella4[[#This Row],[HC_ID]]&amp;": "&amp;Tabella4[[#This Row],[Soluzione note aggiuntive]]</f>
        <v>#N/A</v>
      </c>
      <c r="AM328" s="13"/>
    </row>
    <row r="329" spans="1:39" ht="15" hidden="1" x14ac:dyDescent="0.3">
      <c r="A329" s="41" t="str">
        <f>Tabella4[[#This Row],[UNI CEI EN 301549]]&amp;Tabella4[[#This Row],[Servizio]]</f>
        <v>11.1.4.3.1S003 Ritira (IndaBox Ritiro Pacchi)</v>
      </c>
      <c r="B329" s="42" t="str">
        <f>Tabella4[[#This Row],[IssueID]]&amp;Tabella4[[#This Row],[Servizio]]</f>
        <v>S003 Ritira (IndaBox Ritiro Pacchi)</v>
      </c>
      <c r="C329" s="41" t="s">
        <v>725</v>
      </c>
      <c r="D329" s="41" t="str">
        <f>"(#"&amp;Tabella4[[#This Row],['#ID]]&amp;")"</f>
        <v>(#AAD328)</v>
      </c>
      <c r="E329" s="13" t="s">
        <v>50</v>
      </c>
      <c r="F329" s="13" t="s">
        <v>10</v>
      </c>
      <c r="G329" s="43" t="s">
        <v>195</v>
      </c>
      <c r="H329" s="13" t="s">
        <v>3282</v>
      </c>
      <c r="I329" s="13" t="s">
        <v>63</v>
      </c>
      <c r="J329" s="13" t="s">
        <v>1735</v>
      </c>
      <c r="K329" t="s">
        <v>53</v>
      </c>
      <c r="L329" s="13"/>
      <c r="M329" t="s">
        <v>1123</v>
      </c>
      <c r="N329" s="13" t="s">
        <v>1706</v>
      </c>
      <c r="O329" t="s">
        <v>1602</v>
      </c>
      <c r="P329" s="13" t="s">
        <v>1645</v>
      </c>
      <c r="Q329" s="13" t="s">
        <v>1670</v>
      </c>
      <c r="R329" s="13"/>
      <c r="S329" s="13" t="s">
        <v>1738</v>
      </c>
      <c r="T329" s="13" t="s">
        <v>1740</v>
      </c>
      <c r="U329" s="13">
        <f>COUNTIFS(Tabella4[Rejected Element],Tabella4[[#This Row],[Rejected Element]])</f>
        <v>4</v>
      </c>
      <c r="V329" s="13" t="s">
        <v>1721</v>
      </c>
      <c r="W329" s="13"/>
      <c r="X329" s="13" t="str">
        <f>Tabella4[[#This Row],[User Impact]]</f>
        <v>2 - Serious</v>
      </c>
      <c r="Y329" s="13" t="str">
        <f>_xlfn.CONCAT("APP INDABOX ANDROID - ",Tabella4[[#This Row],[UNI CEI EN 301549]]," ",_xlfn.XLOOKUP(Tabella4[[#This Row],[Criterio]],Tabella5[ID],Tabella5[Criterio di successo],"")," - ",Tabella4[[#This Row],[Servizio]])</f>
        <v>APP INDABOX ANDROID - 11.1.4.3.1 Contrasto (minimo) - S003 Ritira (IndaBox Ritiro Pacchi)</v>
      </c>
      <c r="Z3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(#AAD328)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[77,571][244,623]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29" s="13"/>
      <c r="AB329" s="13"/>
      <c r="AC329" s="13"/>
      <c r="AD329" s="13"/>
      <c r="AE329" s="13" t="e">
        <f>_xlfn.XLOOKUP(Tabella4[[#This Row],[ID Silk]],outTable[ID Silk],outTable[Numero ticket  ],,0,1)</f>
        <v>#N/A</v>
      </c>
      <c r="AF329" s="13"/>
      <c r="AG329" s="13"/>
      <c r="AH329" s="13" t="e">
        <f>Tabella4[[#This Row],[Caricato su Silk]]&amp;Tabella4[[#This Row],[HC_01]]</f>
        <v>#N/A</v>
      </c>
      <c r="AI329" s="13" t="e">
        <f>Tabella4[[#This Row],[HC_ID]]&amp;": "&amp;Tabella4[[#This Row],[Descrizione]]</f>
        <v>#N/A</v>
      </c>
      <c r="AJ329" s="13" t="e">
        <f>Tabella4[[#This Row],[HC_ID]]&amp;": - "&amp;Tabella4[[#This Row],[Detail]]&amp;" con selettore: "&amp;Tabella4[[#This Row],[Rejected Element]]</f>
        <v>#N/A</v>
      </c>
      <c r="AK329" s="13" t="e">
        <f>Tabella4[[#This Row],[HC_ID]]&amp;": "&amp;Tabella4[[#This Row],[Share URL]]</f>
        <v>#N/A</v>
      </c>
      <c r="AL329" s="13" t="e">
        <f>Tabella4[[#This Row],[HC_ID]]&amp;": "&amp;Tabella4[[#This Row],[Soluzione note aggiuntive]]</f>
        <v>#N/A</v>
      </c>
      <c r="AM329" s="13"/>
    </row>
    <row r="330" spans="1:39" ht="15" hidden="1" x14ac:dyDescent="0.3">
      <c r="A330" s="41" t="str">
        <f>Tabella4[[#This Row],[UNI CEI EN 301549]]&amp;Tabella4[[#This Row],[Servizio]]</f>
        <v>11.1.4.3.1S003 Ritira (IndaBox Ritiro Pacchi)</v>
      </c>
      <c r="B330" s="42" t="str">
        <f>Tabella4[[#This Row],[IssueID]]&amp;Tabella4[[#This Row],[Servizio]]</f>
        <v>S003 Ritira (IndaBox Ritiro Pacchi)</v>
      </c>
      <c r="C330" s="41" t="s">
        <v>726</v>
      </c>
      <c r="D330" s="41" t="str">
        <f>"(#"&amp;Tabella4[[#This Row],['#ID]]&amp;")"</f>
        <v>(#AAD329)</v>
      </c>
      <c r="E330" s="13" t="s">
        <v>50</v>
      </c>
      <c r="F330" s="13" t="s">
        <v>10</v>
      </c>
      <c r="G330" s="43" t="s">
        <v>195</v>
      </c>
      <c r="H330" s="13" t="s">
        <v>3282</v>
      </c>
      <c r="I330" s="13" t="s">
        <v>63</v>
      </c>
      <c r="J330" s="13" t="s">
        <v>1735</v>
      </c>
      <c r="K330" t="s">
        <v>53</v>
      </c>
      <c r="L330" s="13"/>
      <c r="M330" t="s">
        <v>1344</v>
      </c>
      <c r="N330" s="13" t="s">
        <v>1706</v>
      </c>
      <c r="O330" t="s">
        <v>1602</v>
      </c>
      <c r="P330" s="13" t="s">
        <v>1645</v>
      </c>
      <c r="Q330" s="13" t="s">
        <v>1670</v>
      </c>
      <c r="R330" s="13"/>
      <c r="S330" s="13" t="s">
        <v>1738</v>
      </c>
      <c r="T330" s="13" t="s">
        <v>1740</v>
      </c>
      <c r="U330" s="13">
        <f>COUNTIFS(Tabella4[Rejected Element],Tabella4[[#This Row],[Rejected Element]])</f>
        <v>1</v>
      </c>
      <c r="V330" s="13" t="s">
        <v>1721</v>
      </c>
      <c r="W330" s="13"/>
      <c r="X330" s="13" t="str">
        <f>Tabella4[[#This Row],[User Impact]]</f>
        <v>2 - Serious</v>
      </c>
      <c r="Y330" s="13" t="str">
        <f>_xlfn.CONCAT("APP INDABOX ANDROID - ",Tabella4[[#This Row],[UNI CEI EN 301549]]," ",_xlfn.XLOOKUP(Tabella4[[#This Row],[Criterio]],Tabella5[ID],Tabella5[Criterio di successo],"")," - ",Tabella4[[#This Row],[Servizio]])</f>
        <v>APP INDABOX ANDROID - 11.1.4.3.1 Contrasto (minimo) - S003 Ritira (IndaBox Ritiro Pacchi)</v>
      </c>
      <c r="Z3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(#AAD329)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[266,571][830,623]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30" s="13"/>
      <c r="AB330" s="13"/>
      <c r="AC330" s="13"/>
      <c r="AD330" s="13"/>
      <c r="AE330" s="13" t="e">
        <f>_xlfn.XLOOKUP(Tabella4[[#This Row],[ID Silk]],outTable[ID Silk],outTable[Numero ticket  ],,0,1)</f>
        <v>#N/A</v>
      </c>
      <c r="AF330" s="13"/>
      <c r="AG330" s="13"/>
      <c r="AH330" s="13" t="e">
        <f>Tabella4[[#This Row],[Caricato su Silk]]&amp;Tabella4[[#This Row],[HC_01]]</f>
        <v>#N/A</v>
      </c>
      <c r="AI330" s="13" t="e">
        <f>Tabella4[[#This Row],[HC_ID]]&amp;": "&amp;Tabella4[[#This Row],[Descrizione]]</f>
        <v>#N/A</v>
      </c>
      <c r="AJ330" s="13" t="e">
        <f>Tabella4[[#This Row],[HC_ID]]&amp;": - "&amp;Tabella4[[#This Row],[Detail]]&amp;" con selettore: "&amp;Tabella4[[#This Row],[Rejected Element]]</f>
        <v>#N/A</v>
      </c>
      <c r="AK330" s="13" t="e">
        <f>Tabella4[[#This Row],[HC_ID]]&amp;": "&amp;Tabella4[[#This Row],[Share URL]]</f>
        <v>#N/A</v>
      </c>
      <c r="AL330" s="13" t="e">
        <f>Tabella4[[#This Row],[HC_ID]]&amp;": "&amp;Tabella4[[#This Row],[Soluzione note aggiuntive]]</f>
        <v>#N/A</v>
      </c>
      <c r="AM330" s="13"/>
    </row>
    <row r="331" spans="1:39" ht="15" hidden="1" x14ac:dyDescent="0.3">
      <c r="A331" s="41" t="str">
        <f>Tabella4[[#This Row],[UNI CEI EN 301549]]&amp;Tabella4[[#This Row],[Servizio]]</f>
        <v>11.1.4.3.1S003 Ritira (IndaBox Ritiro Pacchi)</v>
      </c>
      <c r="B331" s="42" t="str">
        <f>Tabella4[[#This Row],[IssueID]]&amp;Tabella4[[#This Row],[Servizio]]</f>
        <v>S003 Ritira (IndaBox Ritiro Pacchi)</v>
      </c>
      <c r="C331" s="41" t="s">
        <v>727</v>
      </c>
      <c r="D331" s="41" t="str">
        <f>"(#"&amp;Tabella4[[#This Row],['#ID]]&amp;")"</f>
        <v>(#AAD330)</v>
      </c>
      <c r="E331" s="13" t="s">
        <v>50</v>
      </c>
      <c r="F331" s="13" t="s">
        <v>10</v>
      </c>
      <c r="G331" s="43" t="s">
        <v>195</v>
      </c>
      <c r="H331" s="13" t="s">
        <v>3282</v>
      </c>
      <c r="I331" s="13" t="s">
        <v>63</v>
      </c>
      <c r="J331" s="13" t="s">
        <v>1735</v>
      </c>
      <c r="K331" t="s">
        <v>53</v>
      </c>
      <c r="L331" s="13"/>
      <c r="M331" t="s">
        <v>1125</v>
      </c>
      <c r="N331" s="13" t="s">
        <v>1706</v>
      </c>
      <c r="O331" t="s">
        <v>1602</v>
      </c>
      <c r="P331" s="13" t="s">
        <v>1645</v>
      </c>
      <c r="Q331" s="13" t="s">
        <v>1670</v>
      </c>
      <c r="R331" s="13"/>
      <c r="S331" s="13" t="s">
        <v>1738</v>
      </c>
      <c r="T331" s="13" t="s">
        <v>1740</v>
      </c>
      <c r="U331" s="13">
        <f>COUNTIFS(Tabella4[Rejected Element],Tabella4[[#This Row],[Rejected Element]])</f>
        <v>4</v>
      </c>
      <c r="V331" s="13" t="s">
        <v>1721</v>
      </c>
      <c r="W331" s="13"/>
      <c r="X331" s="13" t="str">
        <f>Tabella4[[#This Row],[User Impact]]</f>
        <v>2 - Serious</v>
      </c>
      <c r="Y331" s="13" t="str">
        <f>_xlfn.CONCAT("APP INDABOX ANDROID - ",Tabella4[[#This Row],[UNI CEI EN 301549]]," ",_xlfn.XLOOKUP(Tabella4[[#This Row],[Criterio]],Tabella5[ID],Tabella5[Criterio di successo],"")," - ",Tabella4[[#This Row],[Servizio]])</f>
        <v>APP INDABOX ANDROID - 11.1.4.3.1 Contrasto (minimo) - S003 Ritira (IndaBox Ritiro Pacchi)</v>
      </c>
      <c r="Z3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(#AAD330)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[77,637][247,689]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31" s="13"/>
      <c r="AB331" s="13"/>
      <c r="AC331" s="13"/>
      <c r="AD331" s="13"/>
      <c r="AE331" s="13" t="e">
        <f>_xlfn.XLOOKUP(Tabella4[[#This Row],[ID Silk]],outTable[ID Silk],outTable[Numero ticket  ],,0,1)</f>
        <v>#N/A</v>
      </c>
      <c r="AF331" s="13"/>
      <c r="AG331" s="13"/>
      <c r="AH331" s="13" t="e">
        <f>Tabella4[[#This Row],[Caricato su Silk]]&amp;Tabella4[[#This Row],[HC_01]]</f>
        <v>#N/A</v>
      </c>
      <c r="AI331" s="13" t="e">
        <f>Tabella4[[#This Row],[HC_ID]]&amp;": "&amp;Tabella4[[#This Row],[Descrizione]]</f>
        <v>#N/A</v>
      </c>
      <c r="AJ331" s="13" t="e">
        <f>Tabella4[[#This Row],[HC_ID]]&amp;": - "&amp;Tabella4[[#This Row],[Detail]]&amp;" con selettore: "&amp;Tabella4[[#This Row],[Rejected Element]]</f>
        <v>#N/A</v>
      </c>
      <c r="AK331" s="13" t="e">
        <f>Tabella4[[#This Row],[HC_ID]]&amp;": "&amp;Tabella4[[#This Row],[Share URL]]</f>
        <v>#N/A</v>
      </c>
      <c r="AL331" s="13" t="e">
        <f>Tabella4[[#This Row],[HC_ID]]&amp;": "&amp;Tabella4[[#This Row],[Soluzione note aggiuntive]]</f>
        <v>#N/A</v>
      </c>
      <c r="AM331" s="13"/>
    </row>
    <row r="332" spans="1:39" ht="15" hidden="1" x14ac:dyDescent="0.3">
      <c r="A332" s="41" t="str">
        <f>Tabella4[[#This Row],[UNI CEI EN 301549]]&amp;Tabella4[[#This Row],[Servizio]]</f>
        <v>11.1.4.3.1S003 Ritira (IndaBox Ritiro Pacchi)</v>
      </c>
      <c r="B332" s="42" t="str">
        <f>Tabella4[[#This Row],[IssueID]]&amp;Tabella4[[#This Row],[Servizio]]</f>
        <v>S003 Ritira (IndaBox Ritiro Pacchi)</v>
      </c>
      <c r="C332" s="41" t="s">
        <v>728</v>
      </c>
      <c r="D332" s="41" t="str">
        <f>"(#"&amp;Tabella4[[#This Row],['#ID]]&amp;")"</f>
        <v>(#AAD331)</v>
      </c>
      <c r="E332" s="13" t="s">
        <v>50</v>
      </c>
      <c r="F332" s="13" t="s">
        <v>10</v>
      </c>
      <c r="G332" s="43" t="s">
        <v>195</v>
      </c>
      <c r="H332" s="13" t="s">
        <v>3282</v>
      </c>
      <c r="I332" s="13" t="s">
        <v>63</v>
      </c>
      <c r="J332" s="13" t="s">
        <v>1735</v>
      </c>
      <c r="K332" t="s">
        <v>53</v>
      </c>
      <c r="L332" s="13"/>
      <c r="M332" t="s">
        <v>1126</v>
      </c>
      <c r="N332" s="13" t="s">
        <v>1706</v>
      </c>
      <c r="O332" t="s">
        <v>1602</v>
      </c>
      <c r="P332" s="13" t="s">
        <v>1645</v>
      </c>
      <c r="Q332" s="13" t="s">
        <v>1670</v>
      </c>
      <c r="R332" s="13"/>
      <c r="S332" s="13" t="s">
        <v>1738</v>
      </c>
      <c r="T332" s="13" t="s">
        <v>1740</v>
      </c>
      <c r="U332" s="13">
        <f>COUNTIFS(Tabella4[Rejected Element],Tabella4[[#This Row],[Rejected Element]])</f>
        <v>3</v>
      </c>
      <c r="V332" s="13" t="s">
        <v>1721</v>
      </c>
      <c r="W332" s="13"/>
      <c r="X332" s="13" t="str">
        <f>Tabella4[[#This Row],[User Impact]]</f>
        <v>2 - Serious</v>
      </c>
      <c r="Y332" s="13" t="str">
        <f>_xlfn.CONCAT("APP INDABOX ANDROID - ",Tabella4[[#This Row],[UNI CEI EN 301549]]," ",_xlfn.XLOOKUP(Tabella4[[#This Row],[Criterio]],Tabella5[ID],Tabella5[Criterio di successo],"")," - ",Tabella4[[#This Row],[Servizio]])</f>
        <v>APP INDABOX ANDROID - 11.1.4.3.1 Contrasto (minimo) - S003 Ritira (IndaBox Ritiro Pacchi)</v>
      </c>
      <c r="Z3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(#AAD331)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[266,637][475,689]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32" s="13"/>
      <c r="AB332" s="13"/>
      <c r="AC332" s="13"/>
      <c r="AD332" s="13"/>
      <c r="AE332" s="13" t="e">
        <f>_xlfn.XLOOKUP(Tabella4[[#This Row],[ID Silk]],outTable[ID Silk],outTable[Numero ticket  ],,0,1)</f>
        <v>#N/A</v>
      </c>
      <c r="AF332" s="13"/>
      <c r="AG332" s="13"/>
      <c r="AH332" s="13" t="e">
        <f>Tabella4[[#This Row],[Caricato su Silk]]&amp;Tabella4[[#This Row],[HC_01]]</f>
        <v>#N/A</v>
      </c>
      <c r="AI332" s="13" t="e">
        <f>Tabella4[[#This Row],[HC_ID]]&amp;": "&amp;Tabella4[[#This Row],[Descrizione]]</f>
        <v>#N/A</v>
      </c>
      <c r="AJ332" s="13" t="e">
        <f>Tabella4[[#This Row],[HC_ID]]&amp;": - "&amp;Tabella4[[#This Row],[Detail]]&amp;" con selettore: "&amp;Tabella4[[#This Row],[Rejected Element]]</f>
        <v>#N/A</v>
      </c>
      <c r="AK332" s="13" t="e">
        <f>Tabella4[[#This Row],[HC_ID]]&amp;": "&amp;Tabella4[[#This Row],[Share URL]]</f>
        <v>#N/A</v>
      </c>
      <c r="AL332" s="13" t="e">
        <f>Tabella4[[#This Row],[HC_ID]]&amp;": "&amp;Tabella4[[#This Row],[Soluzione note aggiuntive]]</f>
        <v>#N/A</v>
      </c>
      <c r="AM332" s="13"/>
    </row>
    <row r="333" spans="1:39" ht="15" hidden="1" x14ac:dyDescent="0.3">
      <c r="A333" s="41" t="str">
        <f>Tabella4[[#This Row],[UNI CEI EN 301549]]&amp;Tabella4[[#This Row],[Servizio]]</f>
        <v>11.1.4.3.1S003 Ritira (IndaBox Ritiro Pacchi)</v>
      </c>
      <c r="B333" s="42" t="str">
        <f>Tabella4[[#This Row],[IssueID]]&amp;Tabella4[[#This Row],[Servizio]]</f>
        <v>S003 Ritira (IndaBox Ritiro Pacchi)</v>
      </c>
      <c r="C333" s="41" t="s">
        <v>729</v>
      </c>
      <c r="D333" s="41" t="str">
        <f>"(#"&amp;Tabella4[[#This Row],['#ID]]&amp;")"</f>
        <v>(#AAD332)</v>
      </c>
      <c r="E333" s="13" t="s">
        <v>50</v>
      </c>
      <c r="F333" s="13" t="s">
        <v>10</v>
      </c>
      <c r="G333" s="43" t="s">
        <v>195</v>
      </c>
      <c r="H333" s="13" t="s">
        <v>3282</v>
      </c>
      <c r="I333" s="13" t="s">
        <v>63</v>
      </c>
      <c r="J333" s="13" t="s">
        <v>1735</v>
      </c>
      <c r="K333" t="s">
        <v>53</v>
      </c>
      <c r="L333" s="13"/>
      <c r="M333" t="s">
        <v>1127</v>
      </c>
      <c r="N333" s="13" t="s">
        <v>1706</v>
      </c>
      <c r="O333" t="s">
        <v>1602</v>
      </c>
      <c r="P333" s="13" t="s">
        <v>1645</v>
      </c>
      <c r="Q333" s="13" t="s">
        <v>1670</v>
      </c>
      <c r="R333" s="13"/>
      <c r="S333" s="13" t="s">
        <v>1738</v>
      </c>
      <c r="T333" s="13" t="s">
        <v>1740</v>
      </c>
      <c r="U333" s="13">
        <f>COUNTIFS(Tabella4[Rejected Element],Tabella4[[#This Row],[Rejected Element]])</f>
        <v>4</v>
      </c>
      <c r="V333" s="13" t="s">
        <v>1721</v>
      </c>
      <c r="W333" s="13"/>
      <c r="X333" s="13" t="str">
        <f>Tabella4[[#This Row],[User Impact]]</f>
        <v>2 - Serious</v>
      </c>
      <c r="Y333" s="13" t="str">
        <f>_xlfn.CONCAT("APP INDABOX ANDROID - ",Tabella4[[#This Row],[UNI CEI EN 301549]]," ",_xlfn.XLOOKUP(Tabella4[[#This Row],[Criterio]],Tabella5[ID],Tabella5[Criterio di successo],"")," - ",Tabella4[[#This Row],[Servizio]])</f>
        <v>APP INDABOX ANDROID - 11.1.4.3.1 Contrasto (minimo) - S003 Ritira (IndaBox Ritiro Pacchi)</v>
      </c>
      <c r="Z3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(#AAD332)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[668,755][786,794]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33" s="13"/>
      <c r="AB333" s="13"/>
      <c r="AC333" s="13"/>
      <c r="AD333" s="13"/>
      <c r="AE333" s="13" t="e">
        <f>_xlfn.XLOOKUP(Tabella4[[#This Row],[ID Silk]],outTable[ID Silk],outTable[Numero ticket  ],,0,1)</f>
        <v>#N/A</v>
      </c>
      <c r="AF333" s="13"/>
      <c r="AG333" s="13"/>
      <c r="AH333" s="13" t="e">
        <f>Tabella4[[#This Row],[Caricato su Silk]]&amp;Tabella4[[#This Row],[HC_01]]</f>
        <v>#N/A</v>
      </c>
      <c r="AI333" s="13" t="e">
        <f>Tabella4[[#This Row],[HC_ID]]&amp;": "&amp;Tabella4[[#This Row],[Descrizione]]</f>
        <v>#N/A</v>
      </c>
      <c r="AJ333" s="13" t="e">
        <f>Tabella4[[#This Row],[HC_ID]]&amp;": - "&amp;Tabella4[[#This Row],[Detail]]&amp;" con selettore: "&amp;Tabella4[[#This Row],[Rejected Element]]</f>
        <v>#N/A</v>
      </c>
      <c r="AK333" s="13" t="e">
        <f>Tabella4[[#This Row],[HC_ID]]&amp;": "&amp;Tabella4[[#This Row],[Share URL]]</f>
        <v>#N/A</v>
      </c>
      <c r="AL333" s="13" t="e">
        <f>Tabella4[[#This Row],[HC_ID]]&amp;": "&amp;Tabella4[[#This Row],[Soluzione note aggiuntive]]</f>
        <v>#N/A</v>
      </c>
      <c r="AM333" s="13"/>
    </row>
    <row r="334" spans="1:39" ht="15" hidden="1" x14ac:dyDescent="0.3">
      <c r="A334" s="41" t="str">
        <f>Tabella4[[#This Row],[UNI CEI EN 301549]]&amp;Tabella4[[#This Row],[Servizio]]</f>
        <v>11.1.4.3.1S003 Ritira (IndaBox Ritiro Pacchi)</v>
      </c>
      <c r="B334" s="42" t="str">
        <f>Tabella4[[#This Row],[IssueID]]&amp;Tabella4[[#This Row],[Servizio]]</f>
        <v>S003 Ritira (IndaBox Ritiro Pacchi)</v>
      </c>
      <c r="C334" s="41" t="s">
        <v>730</v>
      </c>
      <c r="D334" s="41" t="str">
        <f>"(#"&amp;Tabella4[[#This Row],['#ID]]&amp;")"</f>
        <v>(#AAD333)</v>
      </c>
      <c r="E334" s="13" t="s">
        <v>50</v>
      </c>
      <c r="F334" s="13" t="s">
        <v>10</v>
      </c>
      <c r="G334" s="43" t="s">
        <v>195</v>
      </c>
      <c r="H334" s="13" t="s">
        <v>3282</v>
      </c>
      <c r="I334" s="13" t="s">
        <v>63</v>
      </c>
      <c r="J334" s="13" t="s">
        <v>1735</v>
      </c>
      <c r="K334" t="s">
        <v>53</v>
      </c>
      <c r="L334" s="13"/>
      <c r="M334" t="s">
        <v>1128</v>
      </c>
      <c r="N334" s="13" t="s">
        <v>1706</v>
      </c>
      <c r="O334" t="s">
        <v>1602</v>
      </c>
      <c r="P334" s="13" t="s">
        <v>1645</v>
      </c>
      <c r="Q334" s="13" t="s">
        <v>1670</v>
      </c>
      <c r="R334" s="13"/>
      <c r="S334" s="13" t="s">
        <v>1738</v>
      </c>
      <c r="T334" s="13" t="s">
        <v>1740</v>
      </c>
      <c r="U334" s="13">
        <f>COUNTIFS(Tabella4[Rejected Element],Tabella4[[#This Row],[Rejected Element]])</f>
        <v>3</v>
      </c>
      <c r="V334" s="13" t="s">
        <v>1721</v>
      </c>
      <c r="W334" s="13"/>
      <c r="X334" s="13" t="str">
        <f>Tabella4[[#This Row],[User Impact]]</f>
        <v>2 - Serious</v>
      </c>
      <c r="Y334" s="13" t="str">
        <f>_xlfn.CONCAT("APP INDABOX ANDROID - ",Tabella4[[#This Row],[UNI CEI EN 301549]]," ",_xlfn.XLOOKUP(Tabella4[[#This Row],[Criterio]],Tabella5[ID],Tabella5[Criterio di successo],"")," - ",Tabella4[[#This Row],[Servizio]])</f>
        <v>APP INDABOX ANDROID - 11.1.4.3.1 Contrasto (minimo) - S003 Ritira (IndaBox Ritiro Pacchi)</v>
      </c>
      <c r="Z3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(#AAD333)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[19,981][148,1033]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34" s="13"/>
      <c r="AB334" s="13"/>
      <c r="AC334" s="13"/>
      <c r="AD334" s="13"/>
      <c r="AE334" s="13" t="e">
        <f>_xlfn.XLOOKUP(Tabella4[[#This Row],[ID Silk]],outTable[ID Silk],outTable[Numero ticket  ],,0,1)</f>
        <v>#N/A</v>
      </c>
      <c r="AF334" s="13"/>
      <c r="AG334" s="13"/>
      <c r="AH334" s="13" t="e">
        <f>Tabella4[[#This Row],[Caricato su Silk]]&amp;Tabella4[[#This Row],[HC_01]]</f>
        <v>#N/A</v>
      </c>
      <c r="AI334" s="13" t="e">
        <f>Tabella4[[#This Row],[HC_ID]]&amp;": "&amp;Tabella4[[#This Row],[Descrizione]]</f>
        <v>#N/A</v>
      </c>
      <c r="AJ334" s="13" t="e">
        <f>Tabella4[[#This Row],[HC_ID]]&amp;": - "&amp;Tabella4[[#This Row],[Detail]]&amp;" con selettore: "&amp;Tabella4[[#This Row],[Rejected Element]]</f>
        <v>#N/A</v>
      </c>
      <c r="AK334" s="13" t="e">
        <f>Tabella4[[#This Row],[HC_ID]]&amp;": "&amp;Tabella4[[#This Row],[Share URL]]</f>
        <v>#N/A</v>
      </c>
      <c r="AL334" s="13" t="e">
        <f>Tabella4[[#This Row],[HC_ID]]&amp;": "&amp;Tabella4[[#This Row],[Soluzione note aggiuntive]]</f>
        <v>#N/A</v>
      </c>
      <c r="AM334" s="13"/>
    </row>
    <row r="335" spans="1:39" ht="15" hidden="1" x14ac:dyDescent="0.3">
      <c r="A335" s="41" t="str">
        <f>Tabella4[[#This Row],[UNI CEI EN 301549]]&amp;Tabella4[[#This Row],[Servizio]]</f>
        <v>11.1.4.3.1S003 Ritira (IndaBox Ritiro Pacchi)</v>
      </c>
      <c r="B335" s="42" t="str">
        <f>Tabella4[[#This Row],[IssueID]]&amp;Tabella4[[#This Row],[Servizio]]</f>
        <v>S003 Ritira (IndaBox Ritiro Pacchi)</v>
      </c>
      <c r="C335" s="41" t="s">
        <v>731</v>
      </c>
      <c r="D335" s="41" t="str">
        <f>"(#"&amp;Tabella4[[#This Row],['#ID]]&amp;")"</f>
        <v>(#AAD334)</v>
      </c>
      <c r="E335" s="13" t="s">
        <v>50</v>
      </c>
      <c r="F335" s="13" t="s">
        <v>10</v>
      </c>
      <c r="G335" s="43" t="s">
        <v>195</v>
      </c>
      <c r="H335" s="13" t="s">
        <v>3282</v>
      </c>
      <c r="I335" s="13" t="s">
        <v>63</v>
      </c>
      <c r="J335" s="13" t="s">
        <v>1735</v>
      </c>
      <c r="K335" t="s">
        <v>53</v>
      </c>
      <c r="L335" s="13"/>
      <c r="M335" t="s">
        <v>1129</v>
      </c>
      <c r="N335" s="13" t="s">
        <v>1706</v>
      </c>
      <c r="O335" t="s">
        <v>1602</v>
      </c>
      <c r="P335" s="13" t="s">
        <v>1645</v>
      </c>
      <c r="Q335" s="13" t="s">
        <v>1670</v>
      </c>
      <c r="R335" s="13"/>
      <c r="S335" s="13" t="s">
        <v>1738</v>
      </c>
      <c r="T335" s="13" t="s">
        <v>1740</v>
      </c>
      <c r="U335" s="13">
        <f>COUNTIFS(Tabella4[Rejected Element],Tabella4[[#This Row],[Rejected Element]])</f>
        <v>3</v>
      </c>
      <c r="V335" s="13" t="s">
        <v>1721</v>
      </c>
      <c r="W335" s="13"/>
      <c r="X335" s="13" t="str">
        <f>Tabella4[[#This Row],[User Impact]]</f>
        <v>2 - Serious</v>
      </c>
      <c r="Y335" s="13" t="str">
        <f>_xlfn.CONCAT("APP INDABOX ANDROID - ",Tabella4[[#This Row],[UNI CEI EN 301549]]," ",_xlfn.XLOOKUP(Tabella4[[#This Row],[Criterio]],Tabella5[ID],Tabella5[Criterio di successo],"")," - ",Tabella4[[#This Row],[Servizio]])</f>
        <v>APP INDABOX ANDROID - 11.1.4.3.1 Contrasto (minimo) - S003 Ritira (IndaBox Ritiro Pacchi)</v>
      </c>
      <c r="Z3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(#AAD334)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[19,1036][148,1088]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35" s="13"/>
      <c r="AB335" s="13"/>
      <c r="AC335" s="13"/>
      <c r="AD335" s="13"/>
      <c r="AE335" s="13" t="e">
        <f>_xlfn.XLOOKUP(Tabella4[[#This Row],[ID Silk]],outTable[ID Silk],outTable[Numero ticket  ],,0,1)</f>
        <v>#N/A</v>
      </c>
      <c r="AF335" s="13"/>
      <c r="AG335" s="13"/>
      <c r="AH335" s="13" t="e">
        <f>Tabella4[[#This Row],[Caricato su Silk]]&amp;Tabella4[[#This Row],[HC_01]]</f>
        <v>#N/A</v>
      </c>
      <c r="AI335" s="13" t="e">
        <f>Tabella4[[#This Row],[HC_ID]]&amp;": "&amp;Tabella4[[#This Row],[Descrizione]]</f>
        <v>#N/A</v>
      </c>
      <c r="AJ335" s="13" t="e">
        <f>Tabella4[[#This Row],[HC_ID]]&amp;": - "&amp;Tabella4[[#This Row],[Detail]]&amp;" con selettore: "&amp;Tabella4[[#This Row],[Rejected Element]]</f>
        <v>#N/A</v>
      </c>
      <c r="AK335" s="13" t="e">
        <f>Tabella4[[#This Row],[HC_ID]]&amp;": "&amp;Tabella4[[#This Row],[Share URL]]</f>
        <v>#N/A</v>
      </c>
      <c r="AL335" s="13" t="e">
        <f>Tabella4[[#This Row],[HC_ID]]&amp;": "&amp;Tabella4[[#This Row],[Soluzione note aggiuntive]]</f>
        <v>#N/A</v>
      </c>
      <c r="AM335" s="13"/>
    </row>
    <row r="336" spans="1:39" ht="15" hidden="1" x14ac:dyDescent="0.3">
      <c r="A336" s="41" t="str">
        <f>Tabella4[[#This Row],[UNI CEI EN 301549]]&amp;Tabella4[[#This Row],[Servizio]]</f>
        <v>11.1.4.3.1S003 Ritira (IndaBox Ritiro Pacchi)</v>
      </c>
      <c r="B336" s="42" t="str">
        <f>Tabella4[[#This Row],[IssueID]]&amp;Tabella4[[#This Row],[Servizio]]</f>
        <v>S003 Ritira (IndaBox Ritiro Pacchi)</v>
      </c>
      <c r="C336" s="41" t="s">
        <v>732</v>
      </c>
      <c r="D336" s="41" t="str">
        <f>"(#"&amp;Tabella4[[#This Row],['#ID]]&amp;")"</f>
        <v>(#AAD335)</v>
      </c>
      <c r="E336" s="13" t="s">
        <v>50</v>
      </c>
      <c r="F336" s="13" t="s">
        <v>10</v>
      </c>
      <c r="G336" s="43" t="s">
        <v>195</v>
      </c>
      <c r="H336" s="13" t="s">
        <v>3282</v>
      </c>
      <c r="I336" s="13" t="s">
        <v>63</v>
      </c>
      <c r="J336" s="13" t="s">
        <v>1735</v>
      </c>
      <c r="K336" t="s">
        <v>53</v>
      </c>
      <c r="L336" s="13"/>
      <c r="M336" t="s">
        <v>1130</v>
      </c>
      <c r="N336" s="13" t="s">
        <v>1706</v>
      </c>
      <c r="O336" t="s">
        <v>1602</v>
      </c>
      <c r="P336" s="13" t="s">
        <v>1645</v>
      </c>
      <c r="Q336" s="13" t="s">
        <v>1670</v>
      </c>
      <c r="R336" s="13"/>
      <c r="S336" s="13" t="s">
        <v>1738</v>
      </c>
      <c r="T336" s="13" t="s">
        <v>1740</v>
      </c>
      <c r="U336" s="13">
        <f>COUNTIFS(Tabella4[Rejected Element],Tabella4[[#This Row],[Rejected Element]])</f>
        <v>3</v>
      </c>
      <c r="V336" s="13" t="s">
        <v>1721</v>
      </c>
      <c r="W336" s="13"/>
      <c r="X336" s="13" t="str">
        <f>Tabella4[[#This Row],[User Impact]]</f>
        <v>2 - Serious</v>
      </c>
      <c r="Y336" s="13" t="str">
        <f>_xlfn.CONCAT("APP INDABOX ANDROID - ",Tabella4[[#This Row],[UNI CEI EN 301549]]," ",_xlfn.XLOOKUP(Tabella4[[#This Row],[Criterio]],Tabella5[ID],Tabella5[Criterio di successo],"")," - ",Tabella4[[#This Row],[Servizio]])</f>
        <v>APP INDABOX ANDROID - 11.1.4.3.1 Contrasto (minimo) - S003 Ritira (IndaBox Ritiro Pacchi)</v>
      </c>
      <c r="Z3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(#AAD335)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[19,1083][148,1132]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36" s="13"/>
      <c r="AB336" s="13"/>
      <c r="AC336" s="13"/>
      <c r="AD336" s="13"/>
      <c r="AE336" s="13" t="e">
        <f>_xlfn.XLOOKUP(Tabella4[[#This Row],[ID Silk]],outTable[ID Silk],outTable[Numero ticket  ],,0,1)</f>
        <v>#N/A</v>
      </c>
      <c r="AF336" s="13"/>
      <c r="AG336" s="13"/>
      <c r="AH336" s="13" t="e">
        <f>Tabella4[[#This Row],[Caricato su Silk]]&amp;Tabella4[[#This Row],[HC_01]]</f>
        <v>#N/A</v>
      </c>
      <c r="AI336" s="13" t="e">
        <f>Tabella4[[#This Row],[HC_ID]]&amp;": "&amp;Tabella4[[#This Row],[Descrizione]]</f>
        <v>#N/A</v>
      </c>
      <c r="AJ336" s="13" t="e">
        <f>Tabella4[[#This Row],[HC_ID]]&amp;": - "&amp;Tabella4[[#This Row],[Detail]]&amp;" con selettore: "&amp;Tabella4[[#This Row],[Rejected Element]]</f>
        <v>#N/A</v>
      </c>
      <c r="AK336" s="13" t="e">
        <f>Tabella4[[#This Row],[HC_ID]]&amp;": "&amp;Tabella4[[#This Row],[Share URL]]</f>
        <v>#N/A</v>
      </c>
      <c r="AL336" s="13" t="e">
        <f>Tabella4[[#This Row],[HC_ID]]&amp;": "&amp;Tabella4[[#This Row],[Soluzione note aggiuntive]]</f>
        <v>#N/A</v>
      </c>
      <c r="AM336" s="13"/>
    </row>
    <row r="337" spans="1:39" ht="15" hidden="1" x14ac:dyDescent="0.3">
      <c r="A337" s="41" t="str">
        <f>Tabella4[[#This Row],[UNI CEI EN 301549]]&amp;Tabella4[[#This Row],[Servizio]]</f>
        <v>11.1.4.3.1S003 Ritira (IndaBox Ritiro Pacchi)</v>
      </c>
      <c r="B337" s="42" t="str">
        <f>Tabella4[[#This Row],[IssueID]]&amp;Tabella4[[#This Row],[Servizio]]</f>
        <v>S003 Ritira (IndaBox Ritiro Pacchi)</v>
      </c>
      <c r="C337" s="41" t="s">
        <v>733</v>
      </c>
      <c r="D337" s="41" t="str">
        <f>"(#"&amp;Tabella4[[#This Row],['#ID]]&amp;")"</f>
        <v>(#AAD336)</v>
      </c>
      <c r="E337" s="13" t="s">
        <v>50</v>
      </c>
      <c r="F337" s="13" t="s">
        <v>10</v>
      </c>
      <c r="G337" s="43" t="s">
        <v>195</v>
      </c>
      <c r="H337" s="13" t="s">
        <v>3282</v>
      </c>
      <c r="I337" s="13" t="s">
        <v>63</v>
      </c>
      <c r="J337" s="13" t="s">
        <v>1735</v>
      </c>
      <c r="K337" t="s">
        <v>53</v>
      </c>
      <c r="L337" s="13"/>
      <c r="M337" t="s">
        <v>1131</v>
      </c>
      <c r="N337" s="13" t="s">
        <v>1706</v>
      </c>
      <c r="O337" t="s">
        <v>1602</v>
      </c>
      <c r="P337" s="13" t="s">
        <v>1645</v>
      </c>
      <c r="Q337" s="13" t="s">
        <v>1670</v>
      </c>
      <c r="R337" s="13"/>
      <c r="S337" s="13" t="s">
        <v>1738</v>
      </c>
      <c r="T337" s="13" t="s">
        <v>1740</v>
      </c>
      <c r="U337" s="13">
        <f>COUNTIFS(Tabella4[Rejected Element],Tabella4[[#This Row],[Rejected Element]])</f>
        <v>2</v>
      </c>
      <c r="V337" s="13" t="s">
        <v>1721</v>
      </c>
      <c r="W337" s="13"/>
      <c r="X337" s="13" t="str">
        <f>Tabella4[[#This Row],[User Impact]]</f>
        <v>2 - Serious</v>
      </c>
      <c r="Y337" s="13" t="str">
        <f>_xlfn.CONCAT("APP INDABOX ANDROID - ",Tabella4[[#This Row],[UNI CEI EN 301549]]," ",_xlfn.XLOOKUP(Tabella4[[#This Row],[Criterio]],Tabella5[ID],Tabella5[Criterio di successo],"")," - ",Tabella4[[#This Row],[Servizio]])</f>
        <v>APP INDABOX ANDROID - 11.1.4.3.1 Contrasto (minimo) - S003 Ritira (IndaBox Ritiro Pacchi)</v>
      </c>
      <c r="Z3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(#AAD336)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[19,1129][148,1179]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37" s="13"/>
      <c r="AB337" s="13"/>
      <c r="AC337" s="13"/>
      <c r="AD337" s="13"/>
      <c r="AE337" s="13" t="e">
        <f>_xlfn.XLOOKUP(Tabella4[[#This Row],[ID Silk]],outTable[ID Silk],outTable[Numero ticket  ],,0,1)</f>
        <v>#N/A</v>
      </c>
      <c r="AF337" s="13"/>
      <c r="AG337" s="13"/>
      <c r="AH337" s="13" t="e">
        <f>Tabella4[[#This Row],[Caricato su Silk]]&amp;Tabella4[[#This Row],[HC_01]]</f>
        <v>#N/A</v>
      </c>
      <c r="AI337" s="13" t="e">
        <f>Tabella4[[#This Row],[HC_ID]]&amp;": "&amp;Tabella4[[#This Row],[Descrizione]]</f>
        <v>#N/A</v>
      </c>
      <c r="AJ337" s="13" t="e">
        <f>Tabella4[[#This Row],[HC_ID]]&amp;": - "&amp;Tabella4[[#This Row],[Detail]]&amp;" con selettore: "&amp;Tabella4[[#This Row],[Rejected Element]]</f>
        <v>#N/A</v>
      </c>
      <c r="AK337" s="13" t="e">
        <f>Tabella4[[#This Row],[HC_ID]]&amp;": "&amp;Tabella4[[#This Row],[Share URL]]</f>
        <v>#N/A</v>
      </c>
      <c r="AL337" s="13" t="e">
        <f>Tabella4[[#This Row],[HC_ID]]&amp;": "&amp;Tabella4[[#This Row],[Soluzione note aggiuntive]]</f>
        <v>#N/A</v>
      </c>
      <c r="AM337" s="13"/>
    </row>
    <row r="338" spans="1:39" ht="15" hidden="1" x14ac:dyDescent="0.3">
      <c r="A338" s="41" t="str">
        <f>Tabella4[[#This Row],[UNI CEI EN 301549]]&amp;Tabella4[[#This Row],[Servizio]]</f>
        <v>11.1.4.3.1S003 Ritira (IndaBox Ritiro Pacchi)</v>
      </c>
      <c r="B338" s="42" t="str">
        <f>Tabella4[[#This Row],[IssueID]]&amp;Tabella4[[#This Row],[Servizio]]</f>
        <v>S003 Ritira (IndaBox Ritiro Pacchi)</v>
      </c>
      <c r="C338" s="41" t="s">
        <v>734</v>
      </c>
      <c r="D338" s="41" t="str">
        <f>"(#"&amp;Tabella4[[#This Row],['#ID]]&amp;")"</f>
        <v>(#AAD337)</v>
      </c>
      <c r="E338" s="13" t="s">
        <v>50</v>
      </c>
      <c r="F338" s="13" t="s">
        <v>10</v>
      </c>
      <c r="G338" s="43" t="s">
        <v>195</v>
      </c>
      <c r="H338" s="13" t="s">
        <v>3282</v>
      </c>
      <c r="I338" s="13" t="s">
        <v>63</v>
      </c>
      <c r="J338" s="13" t="s">
        <v>1735</v>
      </c>
      <c r="K338" t="s">
        <v>53</v>
      </c>
      <c r="L338" s="13"/>
      <c r="M338" t="s">
        <v>1132</v>
      </c>
      <c r="N338" s="13" t="s">
        <v>1706</v>
      </c>
      <c r="O338" t="s">
        <v>1602</v>
      </c>
      <c r="P338" s="13" t="s">
        <v>1645</v>
      </c>
      <c r="Q338" s="13" t="s">
        <v>1670</v>
      </c>
      <c r="R338" s="13"/>
      <c r="S338" s="13" t="s">
        <v>1738</v>
      </c>
      <c r="T338" s="13" t="s">
        <v>1740</v>
      </c>
      <c r="U338" s="13">
        <f>COUNTIFS(Tabella4[Rejected Element],Tabella4[[#This Row],[Rejected Element]])</f>
        <v>2</v>
      </c>
      <c r="V338" s="13" t="s">
        <v>1721</v>
      </c>
      <c r="W338" s="13"/>
      <c r="X338" s="13" t="str">
        <f>Tabella4[[#This Row],[User Impact]]</f>
        <v>2 - Serious</v>
      </c>
      <c r="Y338" s="13" t="str">
        <f>_xlfn.CONCAT("APP INDABOX ANDROID - ",Tabella4[[#This Row],[UNI CEI EN 301549]]," ",_xlfn.XLOOKUP(Tabella4[[#This Row],[Criterio]],Tabella5[ID],Tabella5[Criterio di successo],"")," - ",Tabella4[[#This Row],[Servizio]])</f>
        <v>APP INDABOX ANDROID - 11.1.4.3.1 Contrasto (minimo) - S003 Ritira (IndaBox Ritiro Pacchi)</v>
      </c>
      <c r="Z3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(#AAD337)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[19,1176][148,1226]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38" s="13"/>
      <c r="AB338" s="13"/>
      <c r="AC338" s="13"/>
      <c r="AD338" s="13"/>
      <c r="AE338" s="13" t="e">
        <f>_xlfn.XLOOKUP(Tabella4[[#This Row],[ID Silk]],outTable[ID Silk],outTable[Numero ticket  ],,0,1)</f>
        <v>#N/A</v>
      </c>
      <c r="AF338" s="13"/>
      <c r="AG338" s="13"/>
      <c r="AH338" s="13" t="e">
        <f>Tabella4[[#This Row],[Caricato su Silk]]&amp;Tabella4[[#This Row],[HC_01]]</f>
        <v>#N/A</v>
      </c>
      <c r="AI338" s="13" t="e">
        <f>Tabella4[[#This Row],[HC_ID]]&amp;": "&amp;Tabella4[[#This Row],[Descrizione]]</f>
        <v>#N/A</v>
      </c>
      <c r="AJ338" s="13" t="e">
        <f>Tabella4[[#This Row],[HC_ID]]&amp;": - "&amp;Tabella4[[#This Row],[Detail]]&amp;" con selettore: "&amp;Tabella4[[#This Row],[Rejected Element]]</f>
        <v>#N/A</v>
      </c>
      <c r="AK338" s="13" t="e">
        <f>Tabella4[[#This Row],[HC_ID]]&amp;": "&amp;Tabella4[[#This Row],[Share URL]]</f>
        <v>#N/A</v>
      </c>
      <c r="AL338" s="13" t="e">
        <f>Tabella4[[#This Row],[HC_ID]]&amp;": "&amp;Tabella4[[#This Row],[Soluzione note aggiuntive]]</f>
        <v>#N/A</v>
      </c>
      <c r="AM338" s="13"/>
    </row>
    <row r="339" spans="1:39" ht="15" hidden="1" x14ac:dyDescent="0.3">
      <c r="A339" s="41" t="str">
        <f>Tabella4[[#This Row],[UNI CEI EN 301549]]&amp;Tabella4[[#This Row],[Servizio]]</f>
        <v>11.1.4.3.1S003 Ritira (IndaBox Ritiro Pacchi)</v>
      </c>
      <c r="B339" s="42" t="str">
        <f>Tabella4[[#This Row],[IssueID]]&amp;Tabella4[[#This Row],[Servizio]]</f>
        <v>S003 Ritira (IndaBox Ritiro Pacchi)</v>
      </c>
      <c r="C339" s="41" t="s">
        <v>735</v>
      </c>
      <c r="D339" s="41" t="str">
        <f>"(#"&amp;Tabella4[[#This Row],['#ID]]&amp;")"</f>
        <v>(#AAD338)</v>
      </c>
      <c r="E339" s="13" t="s">
        <v>50</v>
      </c>
      <c r="F339" s="13" t="s">
        <v>10</v>
      </c>
      <c r="G339" s="43" t="s">
        <v>195</v>
      </c>
      <c r="H339" s="13" t="s">
        <v>3282</v>
      </c>
      <c r="I339" s="13" t="s">
        <v>63</v>
      </c>
      <c r="J339" s="13" t="s">
        <v>1735</v>
      </c>
      <c r="K339" t="s">
        <v>53</v>
      </c>
      <c r="L339" s="13"/>
      <c r="M339" t="s">
        <v>1133</v>
      </c>
      <c r="N339" s="13" t="s">
        <v>1706</v>
      </c>
      <c r="O339" t="s">
        <v>1602</v>
      </c>
      <c r="P339" s="13" t="s">
        <v>1645</v>
      </c>
      <c r="Q339" s="13" t="s">
        <v>1670</v>
      </c>
      <c r="R339" s="13"/>
      <c r="S339" s="13" t="s">
        <v>1738</v>
      </c>
      <c r="T339" s="13" t="s">
        <v>1740</v>
      </c>
      <c r="U339" s="13">
        <f>COUNTIFS(Tabella4[Rejected Element],Tabella4[[#This Row],[Rejected Element]])</f>
        <v>2</v>
      </c>
      <c r="V339" s="13" t="s">
        <v>1721</v>
      </c>
      <c r="W339" s="13"/>
      <c r="X339" s="13" t="str">
        <f>Tabella4[[#This Row],[User Impact]]</f>
        <v>2 - Serious</v>
      </c>
      <c r="Y339" s="13" t="str">
        <f>_xlfn.CONCAT("APP INDABOX ANDROID - ",Tabella4[[#This Row],[UNI CEI EN 301549]]," ",_xlfn.XLOOKUP(Tabella4[[#This Row],[Criterio]],Tabella5[ID],Tabella5[Criterio di successo],"")," - ",Tabella4[[#This Row],[Servizio]])</f>
        <v>APP INDABOX ANDROID - 11.1.4.3.1 Contrasto (minimo) - S003 Ritira (IndaBox Ritiro Pacchi)</v>
      </c>
      <c r="Z3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(#AAD338)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[19,1223][148,1275]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39" s="13"/>
      <c r="AB339" s="13"/>
      <c r="AC339" s="13"/>
      <c r="AD339" s="13"/>
      <c r="AE339" s="13" t="e">
        <f>_xlfn.XLOOKUP(Tabella4[[#This Row],[ID Silk]],outTable[ID Silk],outTable[Numero ticket  ],,0,1)</f>
        <v>#N/A</v>
      </c>
      <c r="AF339" s="13"/>
      <c r="AG339" s="13"/>
      <c r="AH339" s="13" t="e">
        <f>Tabella4[[#This Row],[Caricato su Silk]]&amp;Tabella4[[#This Row],[HC_01]]</f>
        <v>#N/A</v>
      </c>
      <c r="AI339" s="13" t="e">
        <f>Tabella4[[#This Row],[HC_ID]]&amp;": "&amp;Tabella4[[#This Row],[Descrizione]]</f>
        <v>#N/A</v>
      </c>
      <c r="AJ339" s="13" t="e">
        <f>Tabella4[[#This Row],[HC_ID]]&amp;": - "&amp;Tabella4[[#This Row],[Detail]]&amp;" con selettore: "&amp;Tabella4[[#This Row],[Rejected Element]]</f>
        <v>#N/A</v>
      </c>
      <c r="AK339" s="13" t="e">
        <f>Tabella4[[#This Row],[HC_ID]]&amp;": "&amp;Tabella4[[#This Row],[Share URL]]</f>
        <v>#N/A</v>
      </c>
      <c r="AL339" s="13" t="e">
        <f>Tabella4[[#This Row],[HC_ID]]&amp;": "&amp;Tabella4[[#This Row],[Soluzione note aggiuntive]]</f>
        <v>#N/A</v>
      </c>
      <c r="AM339" s="13"/>
    </row>
    <row r="340" spans="1:39" ht="15" hidden="1" x14ac:dyDescent="0.3">
      <c r="A340" s="41" t="str">
        <f>Tabella4[[#This Row],[UNI CEI EN 301549]]&amp;Tabella4[[#This Row],[Servizio]]</f>
        <v>11.1.4.3.1S003 Ritira (IndaBox Ritiro Pacchi)</v>
      </c>
      <c r="B340" s="42" t="str">
        <f>Tabella4[[#This Row],[IssueID]]&amp;Tabella4[[#This Row],[Servizio]]</f>
        <v>S003 Ritira (IndaBox Ritiro Pacchi)</v>
      </c>
      <c r="C340" s="41" t="s">
        <v>736</v>
      </c>
      <c r="D340" s="41" t="str">
        <f>"(#"&amp;Tabella4[[#This Row],['#ID]]&amp;")"</f>
        <v>(#AAD339)</v>
      </c>
      <c r="E340" s="13" t="s">
        <v>50</v>
      </c>
      <c r="F340" s="13" t="s">
        <v>10</v>
      </c>
      <c r="G340" s="43" t="s">
        <v>195</v>
      </c>
      <c r="H340" s="13" t="s">
        <v>3282</v>
      </c>
      <c r="I340" s="13" t="s">
        <v>63</v>
      </c>
      <c r="J340" s="13" t="s">
        <v>1735</v>
      </c>
      <c r="K340" t="s">
        <v>53</v>
      </c>
      <c r="L340" s="13"/>
      <c r="M340" t="s">
        <v>1134</v>
      </c>
      <c r="N340" s="13" t="s">
        <v>1706</v>
      </c>
      <c r="O340" t="s">
        <v>1602</v>
      </c>
      <c r="P340" s="13" t="s">
        <v>1645</v>
      </c>
      <c r="Q340" s="13" t="s">
        <v>1670</v>
      </c>
      <c r="R340" s="13"/>
      <c r="S340" s="13" t="s">
        <v>1738</v>
      </c>
      <c r="T340" s="13" t="s">
        <v>1740</v>
      </c>
      <c r="U340" s="13">
        <f>COUNTIFS(Tabella4[Rejected Element],Tabella4[[#This Row],[Rejected Element]])</f>
        <v>2</v>
      </c>
      <c r="V340" s="13" t="s">
        <v>1721</v>
      </c>
      <c r="W340" s="13"/>
      <c r="X340" s="13" t="str">
        <f>Tabella4[[#This Row],[User Impact]]</f>
        <v>2 - Serious</v>
      </c>
      <c r="Y340" s="13" t="str">
        <f>_xlfn.CONCAT("APP INDABOX ANDROID - ",Tabella4[[#This Row],[UNI CEI EN 301549]]," ",_xlfn.XLOOKUP(Tabella4[[#This Row],[Criterio]],Tabella5[ID],Tabella5[Criterio di successo],"")," - ",Tabella4[[#This Row],[Servizio]])</f>
        <v>APP INDABOX ANDROID - 11.1.4.3.1 Contrasto (minimo) - S003 Ritira (IndaBox Ritiro Pacchi)</v>
      </c>
      <c r="Z3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(#AAD339)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[19,1283][148,1336]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40" s="13"/>
      <c r="AB340" s="13"/>
      <c r="AC340" s="13"/>
      <c r="AD340" s="13"/>
      <c r="AE340" s="13" t="e">
        <f>_xlfn.XLOOKUP(Tabella4[[#This Row],[ID Silk]],outTable[ID Silk],outTable[Numero ticket  ],,0,1)</f>
        <v>#N/A</v>
      </c>
      <c r="AF340" s="13"/>
      <c r="AG340" s="13"/>
      <c r="AH340" s="13" t="e">
        <f>Tabella4[[#This Row],[Caricato su Silk]]&amp;Tabella4[[#This Row],[HC_01]]</f>
        <v>#N/A</v>
      </c>
      <c r="AI340" s="13" t="e">
        <f>Tabella4[[#This Row],[HC_ID]]&amp;": "&amp;Tabella4[[#This Row],[Descrizione]]</f>
        <v>#N/A</v>
      </c>
      <c r="AJ340" s="13" t="e">
        <f>Tabella4[[#This Row],[HC_ID]]&amp;": - "&amp;Tabella4[[#This Row],[Detail]]&amp;" con selettore: "&amp;Tabella4[[#This Row],[Rejected Element]]</f>
        <v>#N/A</v>
      </c>
      <c r="AK340" s="13" t="e">
        <f>Tabella4[[#This Row],[HC_ID]]&amp;": "&amp;Tabella4[[#This Row],[Share URL]]</f>
        <v>#N/A</v>
      </c>
      <c r="AL340" s="13" t="e">
        <f>Tabella4[[#This Row],[HC_ID]]&amp;": "&amp;Tabella4[[#This Row],[Soluzione note aggiuntive]]</f>
        <v>#N/A</v>
      </c>
      <c r="AM340" s="13"/>
    </row>
    <row r="341" spans="1:39" ht="15" hidden="1" x14ac:dyDescent="0.3">
      <c r="A341" s="41" t="str">
        <f>Tabella4[[#This Row],[UNI CEI EN 301549]]&amp;Tabella4[[#This Row],[Servizio]]</f>
        <v>11.1.4.3.1S003 Ritira (IndaBox Ritiro Pacchi)</v>
      </c>
      <c r="B341" s="42" t="str">
        <f>Tabella4[[#This Row],[IssueID]]&amp;Tabella4[[#This Row],[Servizio]]</f>
        <v>S003 Ritira (IndaBox Ritiro Pacchi)</v>
      </c>
      <c r="C341" s="41" t="s">
        <v>737</v>
      </c>
      <c r="D341" s="41" t="str">
        <f>"(#"&amp;Tabella4[[#This Row],['#ID]]&amp;")"</f>
        <v>(#AAD340)</v>
      </c>
      <c r="E341" s="13" t="s">
        <v>50</v>
      </c>
      <c r="F341" s="13" t="s">
        <v>10</v>
      </c>
      <c r="G341" s="43" t="s">
        <v>195</v>
      </c>
      <c r="H341" s="13" t="s">
        <v>3282</v>
      </c>
      <c r="I341" s="13" t="s">
        <v>63</v>
      </c>
      <c r="J341" s="13" t="s">
        <v>1735</v>
      </c>
      <c r="K341" t="s">
        <v>53</v>
      </c>
      <c r="L341" s="13"/>
      <c r="M341" t="s">
        <v>1135</v>
      </c>
      <c r="N341" s="13" t="s">
        <v>1706</v>
      </c>
      <c r="O341" t="s">
        <v>1602</v>
      </c>
      <c r="P341" s="13" t="s">
        <v>1645</v>
      </c>
      <c r="Q341" s="13" t="s">
        <v>1670</v>
      </c>
      <c r="R341" s="13"/>
      <c r="S341" s="13" t="s">
        <v>1738</v>
      </c>
      <c r="T341" s="13" t="s">
        <v>1740</v>
      </c>
      <c r="U341" s="13">
        <f>COUNTIFS(Tabella4[Rejected Element],Tabella4[[#This Row],[Rejected Element]])</f>
        <v>3</v>
      </c>
      <c r="V341" s="13" t="s">
        <v>1721</v>
      </c>
      <c r="W341" s="13"/>
      <c r="X341" s="13" t="str">
        <f>Tabella4[[#This Row],[User Impact]]</f>
        <v>2 - Serious</v>
      </c>
      <c r="Y341" s="13" t="str">
        <f>_xlfn.CONCAT("APP INDABOX ANDROID - ",Tabella4[[#This Row],[UNI CEI EN 301549]]," ",_xlfn.XLOOKUP(Tabella4[[#This Row],[Criterio]],Tabella5[ID],Tabella5[Criterio di successo],"")," - ",Tabella4[[#This Row],[Servizio]])</f>
        <v>APP INDABOX ANDROID - 11.1.4.3.1 Contrasto (minimo) - S003 Ritira (IndaBox Ritiro Pacchi)</v>
      </c>
      <c r="Z3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(#AAD340)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[165,981][291,1033]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41" s="13"/>
      <c r="AB341" s="13"/>
      <c r="AC341" s="13"/>
      <c r="AD341" s="13"/>
      <c r="AE341" s="13" t="e">
        <f>_xlfn.XLOOKUP(Tabella4[[#This Row],[ID Silk]],outTable[ID Silk],outTable[Numero ticket  ],,0,1)</f>
        <v>#N/A</v>
      </c>
      <c r="AF341" s="13"/>
      <c r="AG341" s="13"/>
      <c r="AH341" s="13" t="e">
        <f>Tabella4[[#This Row],[Caricato su Silk]]&amp;Tabella4[[#This Row],[HC_01]]</f>
        <v>#N/A</v>
      </c>
      <c r="AI341" s="13" t="e">
        <f>Tabella4[[#This Row],[HC_ID]]&amp;": "&amp;Tabella4[[#This Row],[Descrizione]]</f>
        <v>#N/A</v>
      </c>
      <c r="AJ341" s="13" t="e">
        <f>Tabella4[[#This Row],[HC_ID]]&amp;": - "&amp;Tabella4[[#This Row],[Detail]]&amp;" con selettore: "&amp;Tabella4[[#This Row],[Rejected Element]]</f>
        <v>#N/A</v>
      </c>
      <c r="AK341" s="13" t="e">
        <f>Tabella4[[#This Row],[HC_ID]]&amp;": "&amp;Tabella4[[#This Row],[Share URL]]</f>
        <v>#N/A</v>
      </c>
      <c r="AL341" s="13" t="e">
        <f>Tabella4[[#This Row],[HC_ID]]&amp;": "&amp;Tabella4[[#This Row],[Soluzione note aggiuntive]]</f>
        <v>#N/A</v>
      </c>
      <c r="AM341" s="13"/>
    </row>
    <row r="342" spans="1:39" ht="15" hidden="1" x14ac:dyDescent="0.3">
      <c r="A342" s="41" t="str">
        <f>Tabella4[[#This Row],[UNI CEI EN 301549]]&amp;Tabella4[[#This Row],[Servizio]]</f>
        <v>11.1.4.3.1S003 Ritira (IndaBox Ritiro Pacchi)</v>
      </c>
      <c r="B342" s="42" t="str">
        <f>Tabella4[[#This Row],[IssueID]]&amp;Tabella4[[#This Row],[Servizio]]</f>
        <v>S003 Ritira (IndaBox Ritiro Pacchi)</v>
      </c>
      <c r="C342" s="41" t="s">
        <v>738</v>
      </c>
      <c r="D342" s="41" t="str">
        <f>"(#"&amp;Tabella4[[#This Row],['#ID]]&amp;")"</f>
        <v>(#AAD341)</v>
      </c>
      <c r="E342" s="13" t="s">
        <v>50</v>
      </c>
      <c r="F342" s="13" t="s">
        <v>10</v>
      </c>
      <c r="G342" s="43" t="s">
        <v>195</v>
      </c>
      <c r="H342" s="13" t="s">
        <v>3282</v>
      </c>
      <c r="I342" s="13" t="s">
        <v>63</v>
      </c>
      <c r="J342" s="13" t="s">
        <v>1735</v>
      </c>
      <c r="K342" t="s">
        <v>53</v>
      </c>
      <c r="L342" s="13"/>
      <c r="M342" t="s">
        <v>1136</v>
      </c>
      <c r="N342" s="13" t="s">
        <v>1706</v>
      </c>
      <c r="O342" t="s">
        <v>1602</v>
      </c>
      <c r="P342" s="13" t="s">
        <v>1645</v>
      </c>
      <c r="Q342" s="13" t="s">
        <v>1670</v>
      </c>
      <c r="R342" s="13"/>
      <c r="S342" s="13" t="s">
        <v>1738</v>
      </c>
      <c r="T342" s="13" t="s">
        <v>1740</v>
      </c>
      <c r="U342" s="13">
        <f>COUNTIFS(Tabella4[Rejected Element],Tabella4[[#This Row],[Rejected Element]])</f>
        <v>3</v>
      </c>
      <c r="V342" s="13" t="s">
        <v>1721</v>
      </c>
      <c r="W342" s="13"/>
      <c r="X342" s="13" t="str">
        <f>Tabella4[[#This Row],[User Impact]]</f>
        <v>2 - Serious</v>
      </c>
      <c r="Y342" s="13" t="str">
        <f>_xlfn.CONCAT("APP INDABOX ANDROID - ",Tabella4[[#This Row],[UNI CEI EN 301549]]," ",_xlfn.XLOOKUP(Tabella4[[#This Row],[Criterio]],Tabella5[ID],Tabella5[Criterio di successo],"")," - ",Tabella4[[#This Row],[Servizio]])</f>
        <v>APP INDABOX ANDROID - 11.1.4.3.1 Contrasto (minimo) - S003 Ritira (IndaBox Ritiro Pacchi)</v>
      </c>
      <c r="Z3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(#AAD341)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[165,1036][291,1088]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42" s="13"/>
      <c r="AB342" s="13"/>
      <c r="AC342" s="13"/>
      <c r="AD342" s="13"/>
      <c r="AE342" s="13" t="e">
        <f>_xlfn.XLOOKUP(Tabella4[[#This Row],[ID Silk]],outTable[ID Silk],outTable[Numero ticket  ],,0,1)</f>
        <v>#N/A</v>
      </c>
      <c r="AF342" s="13"/>
      <c r="AG342" s="13"/>
      <c r="AH342" s="13" t="e">
        <f>Tabella4[[#This Row],[Caricato su Silk]]&amp;Tabella4[[#This Row],[HC_01]]</f>
        <v>#N/A</v>
      </c>
      <c r="AI342" s="13" t="e">
        <f>Tabella4[[#This Row],[HC_ID]]&amp;": "&amp;Tabella4[[#This Row],[Descrizione]]</f>
        <v>#N/A</v>
      </c>
      <c r="AJ342" s="13" t="e">
        <f>Tabella4[[#This Row],[HC_ID]]&amp;": - "&amp;Tabella4[[#This Row],[Detail]]&amp;" con selettore: "&amp;Tabella4[[#This Row],[Rejected Element]]</f>
        <v>#N/A</v>
      </c>
      <c r="AK342" s="13" t="e">
        <f>Tabella4[[#This Row],[HC_ID]]&amp;": "&amp;Tabella4[[#This Row],[Share URL]]</f>
        <v>#N/A</v>
      </c>
      <c r="AL342" s="13" t="e">
        <f>Tabella4[[#This Row],[HC_ID]]&amp;": "&amp;Tabella4[[#This Row],[Soluzione note aggiuntive]]</f>
        <v>#N/A</v>
      </c>
      <c r="AM342" s="13"/>
    </row>
    <row r="343" spans="1:39" ht="15" hidden="1" x14ac:dyDescent="0.3">
      <c r="A343" s="41" t="str">
        <f>Tabella4[[#This Row],[UNI CEI EN 301549]]&amp;Tabella4[[#This Row],[Servizio]]</f>
        <v>11.1.4.3.1S003 Ritira (IndaBox Ritiro Pacchi)</v>
      </c>
      <c r="B343" s="42" t="str">
        <f>Tabella4[[#This Row],[IssueID]]&amp;Tabella4[[#This Row],[Servizio]]</f>
        <v>S003 Ritira (IndaBox Ritiro Pacchi)</v>
      </c>
      <c r="C343" s="41" t="s">
        <v>739</v>
      </c>
      <c r="D343" s="41" t="str">
        <f>"(#"&amp;Tabella4[[#This Row],['#ID]]&amp;")"</f>
        <v>(#AAD342)</v>
      </c>
      <c r="E343" s="13" t="s">
        <v>50</v>
      </c>
      <c r="F343" s="13" t="s">
        <v>10</v>
      </c>
      <c r="G343" s="43" t="s">
        <v>195</v>
      </c>
      <c r="H343" s="13" t="s">
        <v>3282</v>
      </c>
      <c r="I343" s="13" t="s">
        <v>63</v>
      </c>
      <c r="J343" s="13" t="s">
        <v>1735</v>
      </c>
      <c r="K343" t="s">
        <v>53</v>
      </c>
      <c r="L343" s="13"/>
      <c r="M343" t="s">
        <v>1137</v>
      </c>
      <c r="N343" s="13" t="s">
        <v>1706</v>
      </c>
      <c r="O343" t="s">
        <v>1602</v>
      </c>
      <c r="P343" s="13" t="s">
        <v>1645</v>
      </c>
      <c r="Q343" s="13" t="s">
        <v>1670</v>
      </c>
      <c r="R343" s="13"/>
      <c r="S343" s="13" t="s">
        <v>1738</v>
      </c>
      <c r="T343" s="13" t="s">
        <v>1740</v>
      </c>
      <c r="U343" s="13">
        <f>COUNTIFS(Tabella4[Rejected Element],Tabella4[[#This Row],[Rejected Element]])</f>
        <v>3</v>
      </c>
      <c r="V343" s="13" t="s">
        <v>1721</v>
      </c>
      <c r="W343" s="13"/>
      <c r="X343" s="13" t="str">
        <f>Tabella4[[#This Row],[User Impact]]</f>
        <v>2 - Serious</v>
      </c>
      <c r="Y343" s="13" t="str">
        <f>_xlfn.CONCAT("APP INDABOX ANDROID - ",Tabella4[[#This Row],[UNI CEI EN 301549]]," ",_xlfn.XLOOKUP(Tabella4[[#This Row],[Criterio]],Tabella5[ID],Tabella5[Criterio di successo],"")," - ",Tabella4[[#This Row],[Servizio]])</f>
        <v>APP INDABOX ANDROID - 11.1.4.3.1 Contrasto (minimo) - S003 Ritira (IndaBox Ritiro Pacchi)</v>
      </c>
      <c r="Z3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(#AAD342)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[165,1083][291,1132]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43" s="13"/>
      <c r="AB343" s="13"/>
      <c r="AC343" s="13"/>
      <c r="AD343" s="13"/>
      <c r="AE343" s="13" t="e">
        <f>_xlfn.XLOOKUP(Tabella4[[#This Row],[ID Silk]],outTable[ID Silk],outTable[Numero ticket  ],,0,1)</f>
        <v>#N/A</v>
      </c>
      <c r="AF343" s="13"/>
      <c r="AG343" s="13"/>
      <c r="AH343" s="13" t="e">
        <f>Tabella4[[#This Row],[Caricato su Silk]]&amp;Tabella4[[#This Row],[HC_01]]</f>
        <v>#N/A</v>
      </c>
      <c r="AI343" s="13" t="e">
        <f>Tabella4[[#This Row],[HC_ID]]&amp;": "&amp;Tabella4[[#This Row],[Descrizione]]</f>
        <v>#N/A</v>
      </c>
      <c r="AJ343" s="13" t="e">
        <f>Tabella4[[#This Row],[HC_ID]]&amp;": - "&amp;Tabella4[[#This Row],[Detail]]&amp;" con selettore: "&amp;Tabella4[[#This Row],[Rejected Element]]</f>
        <v>#N/A</v>
      </c>
      <c r="AK343" s="13" t="e">
        <f>Tabella4[[#This Row],[HC_ID]]&amp;": "&amp;Tabella4[[#This Row],[Share URL]]</f>
        <v>#N/A</v>
      </c>
      <c r="AL343" s="13" t="e">
        <f>Tabella4[[#This Row],[HC_ID]]&amp;": "&amp;Tabella4[[#This Row],[Soluzione note aggiuntive]]</f>
        <v>#N/A</v>
      </c>
      <c r="AM343" s="13"/>
    </row>
    <row r="344" spans="1:39" ht="15" hidden="1" x14ac:dyDescent="0.3">
      <c r="A344" s="41" t="str">
        <f>Tabella4[[#This Row],[UNI CEI EN 301549]]&amp;Tabella4[[#This Row],[Servizio]]</f>
        <v>11.1.4.3.1S003 Ritira (IndaBox Ritiro Pacchi)</v>
      </c>
      <c r="B344" s="42" t="str">
        <f>Tabella4[[#This Row],[IssueID]]&amp;Tabella4[[#This Row],[Servizio]]</f>
        <v>S003 Ritira (IndaBox Ritiro Pacchi)</v>
      </c>
      <c r="C344" s="41" t="s">
        <v>740</v>
      </c>
      <c r="D344" s="41" t="str">
        <f>"(#"&amp;Tabella4[[#This Row],['#ID]]&amp;")"</f>
        <v>(#AAD343)</v>
      </c>
      <c r="E344" s="13" t="s">
        <v>50</v>
      </c>
      <c r="F344" s="13" t="s">
        <v>10</v>
      </c>
      <c r="G344" s="43" t="s">
        <v>195</v>
      </c>
      <c r="H344" s="13" t="s">
        <v>3282</v>
      </c>
      <c r="I344" s="13" t="s">
        <v>63</v>
      </c>
      <c r="J344" s="13" t="s">
        <v>1735</v>
      </c>
      <c r="K344" t="s">
        <v>53</v>
      </c>
      <c r="L344" s="13"/>
      <c r="M344" t="s">
        <v>1138</v>
      </c>
      <c r="N344" s="13" t="s">
        <v>1706</v>
      </c>
      <c r="O344" t="s">
        <v>1602</v>
      </c>
      <c r="P344" s="13" t="s">
        <v>1645</v>
      </c>
      <c r="Q344" s="13" t="s">
        <v>1670</v>
      </c>
      <c r="R344" s="13"/>
      <c r="S344" s="13" t="s">
        <v>1738</v>
      </c>
      <c r="T344" s="13" t="s">
        <v>1740</v>
      </c>
      <c r="U344" s="13">
        <f>COUNTIFS(Tabella4[Rejected Element],Tabella4[[#This Row],[Rejected Element]])</f>
        <v>2</v>
      </c>
      <c r="V344" s="13" t="s">
        <v>1721</v>
      </c>
      <c r="W344" s="13"/>
      <c r="X344" s="13" t="str">
        <f>Tabella4[[#This Row],[User Impact]]</f>
        <v>2 - Serious</v>
      </c>
      <c r="Y344" s="13" t="str">
        <f>_xlfn.CONCAT("APP INDABOX ANDROID - ",Tabella4[[#This Row],[UNI CEI EN 301549]]," ",_xlfn.XLOOKUP(Tabella4[[#This Row],[Criterio]],Tabella5[ID],Tabella5[Criterio di successo],"")," - ",Tabella4[[#This Row],[Servizio]])</f>
        <v>APP INDABOX ANDROID - 11.1.4.3.1 Contrasto (minimo) - S003 Ritira (IndaBox Ritiro Pacchi)</v>
      </c>
      <c r="Z3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(#AAD343)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[165,1129][291,1179]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44" s="13"/>
      <c r="AB344" s="13"/>
      <c r="AC344" s="13"/>
      <c r="AD344" s="13"/>
      <c r="AE344" s="13" t="e">
        <f>_xlfn.XLOOKUP(Tabella4[[#This Row],[ID Silk]],outTable[ID Silk],outTable[Numero ticket  ],,0,1)</f>
        <v>#N/A</v>
      </c>
      <c r="AF344" s="13"/>
      <c r="AG344" s="13"/>
      <c r="AH344" s="13" t="e">
        <f>Tabella4[[#This Row],[Caricato su Silk]]&amp;Tabella4[[#This Row],[HC_01]]</f>
        <v>#N/A</v>
      </c>
      <c r="AI344" s="13" t="e">
        <f>Tabella4[[#This Row],[HC_ID]]&amp;": "&amp;Tabella4[[#This Row],[Descrizione]]</f>
        <v>#N/A</v>
      </c>
      <c r="AJ344" s="13" t="e">
        <f>Tabella4[[#This Row],[HC_ID]]&amp;": - "&amp;Tabella4[[#This Row],[Detail]]&amp;" con selettore: "&amp;Tabella4[[#This Row],[Rejected Element]]</f>
        <v>#N/A</v>
      </c>
      <c r="AK344" s="13" t="e">
        <f>Tabella4[[#This Row],[HC_ID]]&amp;": "&amp;Tabella4[[#This Row],[Share URL]]</f>
        <v>#N/A</v>
      </c>
      <c r="AL344" s="13" t="e">
        <f>Tabella4[[#This Row],[HC_ID]]&amp;": "&amp;Tabella4[[#This Row],[Soluzione note aggiuntive]]</f>
        <v>#N/A</v>
      </c>
      <c r="AM344" s="13"/>
    </row>
    <row r="345" spans="1:39" ht="15" hidden="1" x14ac:dyDescent="0.3">
      <c r="A345" s="41" t="str">
        <f>Tabella4[[#This Row],[UNI CEI EN 301549]]&amp;Tabella4[[#This Row],[Servizio]]</f>
        <v>11.1.4.3.1S003 Ritira (IndaBox Ritiro Pacchi)</v>
      </c>
      <c r="B345" s="42" t="str">
        <f>Tabella4[[#This Row],[IssueID]]&amp;Tabella4[[#This Row],[Servizio]]</f>
        <v>S003 Ritira (IndaBox Ritiro Pacchi)</v>
      </c>
      <c r="C345" s="41" t="s">
        <v>741</v>
      </c>
      <c r="D345" s="41" t="str">
        <f>"(#"&amp;Tabella4[[#This Row],['#ID]]&amp;")"</f>
        <v>(#AAD344)</v>
      </c>
      <c r="E345" s="13" t="s">
        <v>50</v>
      </c>
      <c r="F345" s="13" t="s">
        <v>10</v>
      </c>
      <c r="G345" s="43" t="s">
        <v>195</v>
      </c>
      <c r="H345" s="13" t="s">
        <v>3282</v>
      </c>
      <c r="I345" s="13" t="s">
        <v>63</v>
      </c>
      <c r="J345" s="13" t="s">
        <v>1735</v>
      </c>
      <c r="K345" t="s">
        <v>53</v>
      </c>
      <c r="L345" s="13"/>
      <c r="M345" t="s">
        <v>1139</v>
      </c>
      <c r="N345" s="13" t="s">
        <v>1706</v>
      </c>
      <c r="O345" t="s">
        <v>1602</v>
      </c>
      <c r="P345" s="13" t="s">
        <v>1645</v>
      </c>
      <c r="Q345" s="13" t="s">
        <v>1670</v>
      </c>
      <c r="R345" s="13"/>
      <c r="S345" s="13" t="s">
        <v>1738</v>
      </c>
      <c r="T345" s="13" t="s">
        <v>1740</v>
      </c>
      <c r="U345" s="13">
        <f>COUNTIFS(Tabella4[Rejected Element],Tabella4[[#This Row],[Rejected Element]])</f>
        <v>2</v>
      </c>
      <c r="V345" s="13" t="s">
        <v>1721</v>
      </c>
      <c r="W345" s="13"/>
      <c r="X345" s="13" t="str">
        <f>Tabella4[[#This Row],[User Impact]]</f>
        <v>2 - Serious</v>
      </c>
      <c r="Y345" s="13" t="str">
        <f>_xlfn.CONCAT("APP INDABOX ANDROID - ",Tabella4[[#This Row],[UNI CEI EN 301549]]," ",_xlfn.XLOOKUP(Tabella4[[#This Row],[Criterio]],Tabella5[ID],Tabella5[Criterio di successo],"")," - ",Tabella4[[#This Row],[Servizio]])</f>
        <v>APP INDABOX ANDROID - 11.1.4.3.1 Contrasto (minimo) - S003 Ritira (IndaBox Ritiro Pacchi)</v>
      </c>
      <c r="Z3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(#AAD344)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[165,1176][291,1226]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45" s="13"/>
      <c r="AB345" s="13"/>
      <c r="AC345" s="13"/>
      <c r="AD345" s="13"/>
      <c r="AE345" s="13" t="e">
        <f>_xlfn.XLOOKUP(Tabella4[[#This Row],[ID Silk]],outTable[ID Silk],outTable[Numero ticket  ],,0,1)</f>
        <v>#N/A</v>
      </c>
      <c r="AF345" s="13"/>
      <c r="AG345" s="13"/>
      <c r="AH345" s="13" t="e">
        <f>Tabella4[[#This Row],[Caricato su Silk]]&amp;Tabella4[[#This Row],[HC_01]]</f>
        <v>#N/A</v>
      </c>
      <c r="AI345" s="13" t="e">
        <f>Tabella4[[#This Row],[HC_ID]]&amp;": "&amp;Tabella4[[#This Row],[Descrizione]]</f>
        <v>#N/A</v>
      </c>
      <c r="AJ345" s="13" t="e">
        <f>Tabella4[[#This Row],[HC_ID]]&amp;": - "&amp;Tabella4[[#This Row],[Detail]]&amp;" con selettore: "&amp;Tabella4[[#This Row],[Rejected Element]]</f>
        <v>#N/A</v>
      </c>
      <c r="AK345" s="13" t="e">
        <f>Tabella4[[#This Row],[HC_ID]]&amp;": "&amp;Tabella4[[#This Row],[Share URL]]</f>
        <v>#N/A</v>
      </c>
      <c r="AL345" s="13" t="e">
        <f>Tabella4[[#This Row],[HC_ID]]&amp;": "&amp;Tabella4[[#This Row],[Soluzione note aggiuntive]]</f>
        <v>#N/A</v>
      </c>
      <c r="AM345" s="13"/>
    </row>
    <row r="346" spans="1:39" ht="15" hidden="1" x14ac:dyDescent="0.3">
      <c r="A346" s="41" t="str">
        <f>Tabella4[[#This Row],[UNI CEI EN 301549]]&amp;Tabella4[[#This Row],[Servizio]]</f>
        <v>11.1.4.3.1S003 Ritira (IndaBox Ritiro Pacchi)</v>
      </c>
      <c r="B346" s="42" t="str">
        <f>Tabella4[[#This Row],[IssueID]]&amp;Tabella4[[#This Row],[Servizio]]</f>
        <v>S003 Ritira (IndaBox Ritiro Pacchi)</v>
      </c>
      <c r="C346" s="41" t="s">
        <v>742</v>
      </c>
      <c r="D346" s="41" t="str">
        <f>"(#"&amp;Tabella4[[#This Row],['#ID]]&amp;")"</f>
        <v>(#AAD345)</v>
      </c>
      <c r="E346" s="13" t="s">
        <v>50</v>
      </c>
      <c r="F346" s="13" t="s">
        <v>10</v>
      </c>
      <c r="G346" s="43" t="s">
        <v>195</v>
      </c>
      <c r="H346" s="13" t="s">
        <v>3282</v>
      </c>
      <c r="I346" s="13" t="s">
        <v>63</v>
      </c>
      <c r="J346" s="13" t="s">
        <v>1735</v>
      </c>
      <c r="K346" t="s">
        <v>53</v>
      </c>
      <c r="L346" s="13"/>
      <c r="M346" t="s">
        <v>1140</v>
      </c>
      <c r="N346" s="13" t="s">
        <v>1706</v>
      </c>
      <c r="O346" t="s">
        <v>1602</v>
      </c>
      <c r="P346" s="13" t="s">
        <v>1645</v>
      </c>
      <c r="Q346" s="13" t="s">
        <v>1670</v>
      </c>
      <c r="R346" s="13"/>
      <c r="S346" s="13" t="s">
        <v>1738</v>
      </c>
      <c r="T346" s="13" t="s">
        <v>1740</v>
      </c>
      <c r="U346" s="13">
        <f>COUNTIFS(Tabella4[Rejected Element],Tabella4[[#This Row],[Rejected Element]])</f>
        <v>2</v>
      </c>
      <c r="V346" s="13" t="s">
        <v>1721</v>
      </c>
      <c r="W346" s="13"/>
      <c r="X346" s="13" t="str">
        <f>Tabella4[[#This Row],[User Impact]]</f>
        <v>2 - Serious</v>
      </c>
      <c r="Y346" s="13" t="str">
        <f>_xlfn.CONCAT("APP INDABOX ANDROID - ",Tabella4[[#This Row],[UNI CEI EN 301549]]," ",_xlfn.XLOOKUP(Tabella4[[#This Row],[Criterio]],Tabella5[ID],Tabella5[Criterio di successo],"")," - ",Tabella4[[#This Row],[Servizio]])</f>
        <v>APP INDABOX ANDROID - 11.1.4.3.1 Contrasto (minimo) - S003 Ritira (IndaBox Ritiro Pacchi)</v>
      </c>
      <c r="Z3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(#AAD345)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[165,1223][291,1275]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46" s="13"/>
      <c r="AB346" s="13"/>
      <c r="AC346" s="13"/>
      <c r="AD346" s="13"/>
      <c r="AE346" s="13" t="e">
        <f>_xlfn.XLOOKUP(Tabella4[[#This Row],[ID Silk]],outTable[ID Silk],outTable[Numero ticket  ],,0,1)</f>
        <v>#N/A</v>
      </c>
      <c r="AF346" s="13"/>
      <c r="AG346" s="13"/>
      <c r="AH346" s="13" t="e">
        <f>Tabella4[[#This Row],[Caricato su Silk]]&amp;Tabella4[[#This Row],[HC_01]]</f>
        <v>#N/A</v>
      </c>
      <c r="AI346" s="13" t="e">
        <f>Tabella4[[#This Row],[HC_ID]]&amp;": "&amp;Tabella4[[#This Row],[Descrizione]]</f>
        <v>#N/A</v>
      </c>
      <c r="AJ346" s="13" t="e">
        <f>Tabella4[[#This Row],[HC_ID]]&amp;": - "&amp;Tabella4[[#This Row],[Detail]]&amp;" con selettore: "&amp;Tabella4[[#This Row],[Rejected Element]]</f>
        <v>#N/A</v>
      </c>
      <c r="AK346" s="13" t="e">
        <f>Tabella4[[#This Row],[HC_ID]]&amp;": "&amp;Tabella4[[#This Row],[Share URL]]</f>
        <v>#N/A</v>
      </c>
      <c r="AL346" s="13" t="e">
        <f>Tabella4[[#This Row],[HC_ID]]&amp;": "&amp;Tabella4[[#This Row],[Soluzione note aggiuntive]]</f>
        <v>#N/A</v>
      </c>
      <c r="AM346" s="13"/>
    </row>
    <row r="347" spans="1:39" ht="15" hidden="1" x14ac:dyDescent="0.3">
      <c r="A347" s="41" t="str">
        <f>Tabella4[[#This Row],[UNI CEI EN 301549]]&amp;Tabella4[[#This Row],[Servizio]]</f>
        <v>11.1.4.3.1S003 Ritira (IndaBox Ritiro Pacchi)</v>
      </c>
      <c r="B347" s="42" t="str">
        <f>Tabella4[[#This Row],[IssueID]]&amp;Tabella4[[#This Row],[Servizio]]</f>
        <v>S003 Ritira (IndaBox Ritiro Pacchi)</v>
      </c>
      <c r="C347" s="41" t="s">
        <v>743</v>
      </c>
      <c r="D347" s="41" t="str">
        <f>"(#"&amp;Tabella4[[#This Row],['#ID]]&amp;")"</f>
        <v>(#AAD346)</v>
      </c>
      <c r="E347" s="13" t="s">
        <v>50</v>
      </c>
      <c r="F347" s="13" t="s">
        <v>10</v>
      </c>
      <c r="G347" s="43" t="s">
        <v>195</v>
      </c>
      <c r="H347" s="13" t="s">
        <v>3282</v>
      </c>
      <c r="I347" s="13" t="s">
        <v>63</v>
      </c>
      <c r="J347" s="13" t="s">
        <v>1735</v>
      </c>
      <c r="K347" t="s">
        <v>53</v>
      </c>
      <c r="L347" s="13"/>
      <c r="M347" t="s">
        <v>1141</v>
      </c>
      <c r="N347" s="13" t="s">
        <v>1706</v>
      </c>
      <c r="O347" t="s">
        <v>1602</v>
      </c>
      <c r="P347" s="13" t="s">
        <v>1645</v>
      </c>
      <c r="Q347" s="13" t="s">
        <v>1670</v>
      </c>
      <c r="R347" s="13"/>
      <c r="S347" s="13" t="s">
        <v>1738</v>
      </c>
      <c r="T347" s="13" t="s">
        <v>1740</v>
      </c>
      <c r="U347" s="13">
        <f>COUNTIFS(Tabella4[Rejected Element],Tabella4[[#This Row],[Rejected Element]])</f>
        <v>2</v>
      </c>
      <c r="V347" s="13" t="s">
        <v>1721</v>
      </c>
      <c r="W347" s="13"/>
      <c r="X347" s="13" t="str">
        <f>Tabella4[[#This Row],[User Impact]]</f>
        <v>2 - Serious</v>
      </c>
      <c r="Y347" s="13" t="str">
        <f>_xlfn.CONCAT("APP INDABOX ANDROID - ",Tabella4[[#This Row],[UNI CEI EN 301549]]," ",_xlfn.XLOOKUP(Tabella4[[#This Row],[Criterio]],Tabella5[ID],Tabella5[Criterio di successo],"")," - ",Tabella4[[#This Row],[Servizio]])</f>
        <v>APP INDABOX ANDROID - 11.1.4.3.1 Contrasto (minimo) - S003 Ritira (IndaBox Ritiro Pacchi)</v>
      </c>
      <c r="Z3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(#AAD346)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[165,1283][291,1336]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47" s="13"/>
      <c r="AB347" s="13"/>
      <c r="AC347" s="13"/>
      <c r="AD347" s="13"/>
      <c r="AE347" s="13" t="e">
        <f>_xlfn.XLOOKUP(Tabella4[[#This Row],[ID Silk]],outTable[ID Silk],outTable[Numero ticket  ],,0,1)</f>
        <v>#N/A</v>
      </c>
      <c r="AF347" s="13"/>
      <c r="AG347" s="13"/>
      <c r="AH347" s="13" t="e">
        <f>Tabella4[[#This Row],[Caricato su Silk]]&amp;Tabella4[[#This Row],[HC_01]]</f>
        <v>#N/A</v>
      </c>
      <c r="AI347" s="13" t="e">
        <f>Tabella4[[#This Row],[HC_ID]]&amp;": "&amp;Tabella4[[#This Row],[Descrizione]]</f>
        <v>#N/A</v>
      </c>
      <c r="AJ347" s="13" t="e">
        <f>Tabella4[[#This Row],[HC_ID]]&amp;": - "&amp;Tabella4[[#This Row],[Detail]]&amp;" con selettore: "&amp;Tabella4[[#This Row],[Rejected Element]]</f>
        <v>#N/A</v>
      </c>
      <c r="AK347" s="13" t="e">
        <f>Tabella4[[#This Row],[HC_ID]]&amp;": "&amp;Tabella4[[#This Row],[Share URL]]</f>
        <v>#N/A</v>
      </c>
      <c r="AL347" s="13" t="e">
        <f>Tabella4[[#This Row],[HC_ID]]&amp;": "&amp;Tabella4[[#This Row],[Soluzione note aggiuntive]]</f>
        <v>#N/A</v>
      </c>
      <c r="AM347" s="13"/>
    </row>
    <row r="348" spans="1:39" ht="15" hidden="1" x14ac:dyDescent="0.3">
      <c r="A348" s="41" t="str">
        <f>Tabella4[[#This Row],[UNI CEI EN 301549]]&amp;Tabella4[[#This Row],[Servizio]]</f>
        <v>11.1.4.3.1S003 Ritira (IndaBox Ritiro Pacchi)</v>
      </c>
      <c r="B348" s="42" t="str">
        <f>Tabella4[[#This Row],[IssueID]]&amp;Tabella4[[#This Row],[Servizio]]</f>
        <v>S003 Ritira (IndaBox Ritiro Pacchi)</v>
      </c>
      <c r="C348" s="41" t="s">
        <v>744</v>
      </c>
      <c r="D348" s="41" t="str">
        <f>"(#"&amp;Tabella4[[#This Row],['#ID]]&amp;")"</f>
        <v>(#AAD347)</v>
      </c>
      <c r="E348" s="13" t="s">
        <v>50</v>
      </c>
      <c r="F348" s="13" t="s">
        <v>10</v>
      </c>
      <c r="G348" s="43" t="s">
        <v>195</v>
      </c>
      <c r="H348" s="13" t="s">
        <v>3282</v>
      </c>
      <c r="I348" s="13" t="s">
        <v>63</v>
      </c>
      <c r="J348" s="13" t="s">
        <v>1735</v>
      </c>
      <c r="K348" t="s">
        <v>53</v>
      </c>
      <c r="L348" s="13"/>
      <c r="M348" t="s">
        <v>1142</v>
      </c>
      <c r="N348" s="13" t="s">
        <v>1706</v>
      </c>
      <c r="O348" t="s">
        <v>1602</v>
      </c>
      <c r="P348" s="13" t="s">
        <v>1645</v>
      </c>
      <c r="Q348" s="13" t="s">
        <v>1670</v>
      </c>
      <c r="R348" s="13"/>
      <c r="S348" s="13" t="s">
        <v>1738</v>
      </c>
      <c r="T348" s="13" t="s">
        <v>1740</v>
      </c>
      <c r="U348" s="13">
        <f>COUNTIFS(Tabella4[Rejected Element],Tabella4[[#This Row],[Rejected Element]])</f>
        <v>3</v>
      </c>
      <c r="V348" s="13" t="s">
        <v>1721</v>
      </c>
      <c r="W348" s="13"/>
      <c r="X348" s="13" t="str">
        <f>Tabella4[[#This Row],[User Impact]]</f>
        <v>2 - Serious</v>
      </c>
      <c r="Y348" s="13" t="str">
        <f>_xlfn.CONCAT("APP INDABOX ANDROID - ",Tabella4[[#This Row],[UNI CEI EN 301549]]," ",_xlfn.XLOOKUP(Tabella4[[#This Row],[Criterio]],Tabella5[ID],Tabella5[Criterio di successo],"")," - ",Tabella4[[#This Row],[Servizio]])</f>
        <v>APP INDABOX ANDROID - 11.1.4.3.1 Contrasto (minimo) - S003 Ritira (IndaBox Ritiro Pacchi)</v>
      </c>
      <c r="Z3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(#AAD347)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[308,981][434,1033]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48" s="13"/>
      <c r="AB348" s="13"/>
      <c r="AC348" s="13"/>
      <c r="AD348" s="13"/>
      <c r="AE348" s="13" t="e">
        <f>_xlfn.XLOOKUP(Tabella4[[#This Row],[ID Silk]],outTable[ID Silk],outTable[Numero ticket  ],,0,1)</f>
        <v>#N/A</v>
      </c>
      <c r="AF348" s="13"/>
      <c r="AG348" s="13"/>
      <c r="AH348" s="13" t="e">
        <f>Tabella4[[#This Row],[Caricato su Silk]]&amp;Tabella4[[#This Row],[HC_01]]</f>
        <v>#N/A</v>
      </c>
      <c r="AI348" s="13" t="e">
        <f>Tabella4[[#This Row],[HC_ID]]&amp;": "&amp;Tabella4[[#This Row],[Descrizione]]</f>
        <v>#N/A</v>
      </c>
      <c r="AJ348" s="13" t="e">
        <f>Tabella4[[#This Row],[HC_ID]]&amp;": - "&amp;Tabella4[[#This Row],[Detail]]&amp;" con selettore: "&amp;Tabella4[[#This Row],[Rejected Element]]</f>
        <v>#N/A</v>
      </c>
      <c r="AK348" s="13" t="e">
        <f>Tabella4[[#This Row],[HC_ID]]&amp;": "&amp;Tabella4[[#This Row],[Share URL]]</f>
        <v>#N/A</v>
      </c>
      <c r="AL348" s="13" t="e">
        <f>Tabella4[[#This Row],[HC_ID]]&amp;": "&amp;Tabella4[[#This Row],[Soluzione note aggiuntive]]</f>
        <v>#N/A</v>
      </c>
      <c r="AM348" s="13"/>
    </row>
    <row r="349" spans="1:39" ht="15" hidden="1" x14ac:dyDescent="0.3">
      <c r="A349" s="41" t="str">
        <f>Tabella4[[#This Row],[UNI CEI EN 301549]]&amp;Tabella4[[#This Row],[Servizio]]</f>
        <v>11.1.4.3.1S003 Ritira (IndaBox Ritiro Pacchi)</v>
      </c>
      <c r="B349" s="42" t="str">
        <f>Tabella4[[#This Row],[IssueID]]&amp;Tabella4[[#This Row],[Servizio]]</f>
        <v>S003 Ritira (IndaBox Ritiro Pacchi)</v>
      </c>
      <c r="C349" s="41" t="s">
        <v>745</v>
      </c>
      <c r="D349" s="41" t="str">
        <f>"(#"&amp;Tabella4[[#This Row],['#ID]]&amp;")"</f>
        <v>(#AAD348)</v>
      </c>
      <c r="E349" s="13" t="s">
        <v>50</v>
      </c>
      <c r="F349" s="13" t="s">
        <v>10</v>
      </c>
      <c r="G349" s="43" t="s">
        <v>195</v>
      </c>
      <c r="H349" s="13" t="s">
        <v>3282</v>
      </c>
      <c r="I349" s="13" t="s">
        <v>63</v>
      </c>
      <c r="J349" s="13" t="s">
        <v>1735</v>
      </c>
      <c r="K349" t="s">
        <v>53</v>
      </c>
      <c r="L349" s="13"/>
      <c r="M349" t="s">
        <v>1143</v>
      </c>
      <c r="N349" s="13" t="s">
        <v>1706</v>
      </c>
      <c r="O349" t="s">
        <v>1602</v>
      </c>
      <c r="P349" s="13" t="s">
        <v>1645</v>
      </c>
      <c r="Q349" s="13" t="s">
        <v>1670</v>
      </c>
      <c r="R349" s="13"/>
      <c r="S349" s="13" t="s">
        <v>1738</v>
      </c>
      <c r="T349" s="13" t="s">
        <v>1740</v>
      </c>
      <c r="U349" s="13">
        <f>COUNTIFS(Tabella4[Rejected Element],Tabella4[[#This Row],[Rejected Element]])</f>
        <v>3</v>
      </c>
      <c r="V349" s="13" t="s">
        <v>1721</v>
      </c>
      <c r="W349" s="13"/>
      <c r="X349" s="13" t="str">
        <f>Tabella4[[#This Row],[User Impact]]</f>
        <v>2 - Serious</v>
      </c>
      <c r="Y349" s="13" t="str">
        <f>_xlfn.CONCAT("APP INDABOX ANDROID - ",Tabella4[[#This Row],[UNI CEI EN 301549]]," ",_xlfn.XLOOKUP(Tabella4[[#This Row],[Criterio]],Tabella5[ID],Tabella5[Criterio di successo],"")," - ",Tabella4[[#This Row],[Servizio]])</f>
        <v>APP INDABOX ANDROID - 11.1.4.3.1 Contrasto (minimo) - S003 Ritira (IndaBox Ritiro Pacchi)</v>
      </c>
      <c r="Z3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(#AAD348)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[308,1036][434,1088]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49" s="13"/>
      <c r="AB349" s="13"/>
      <c r="AC349" s="13"/>
      <c r="AD349" s="13"/>
      <c r="AE349" s="13" t="e">
        <f>_xlfn.XLOOKUP(Tabella4[[#This Row],[ID Silk]],outTable[ID Silk],outTable[Numero ticket  ],,0,1)</f>
        <v>#N/A</v>
      </c>
      <c r="AF349" s="13"/>
      <c r="AG349" s="13"/>
      <c r="AH349" s="13" t="e">
        <f>Tabella4[[#This Row],[Caricato su Silk]]&amp;Tabella4[[#This Row],[HC_01]]</f>
        <v>#N/A</v>
      </c>
      <c r="AI349" s="13" t="e">
        <f>Tabella4[[#This Row],[HC_ID]]&amp;": "&amp;Tabella4[[#This Row],[Descrizione]]</f>
        <v>#N/A</v>
      </c>
      <c r="AJ349" s="13" t="e">
        <f>Tabella4[[#This Row],[HC_ID]]&amp;": - "&amp;Tabella4[[#This Row],[Detail]]&amp;" con selettore: "&amp;Tabella4[[#This Row],[Rejected Element]]</f>
        <v>#N/A</v>
      </c>
      <c r="AK349" s="13" t="e">
        <f>Tabella4[[#This Row],[HC_ID]]&amp;": "&amp;Tabella4[[#This Row],[Share URL]]</f>
        <v>#N/A</v>
      </c>
      <c r="AL349" s="13" t="e">
        <f>Tabella4[[#This Row],[HC_ID]]&amp;": "&amp;Tabella4[[#This Row],[Soluzione note aggiuntive]]</f>
        <v>#N/A</v>
      </c>
      <c r="AM349" s="13"/>
    </row>
    <row r="350" spans="1:39" ht="15" hidden="1" x14ac:dyDescent="0.3">
      <c r="A350" s="41" t="str">
        <f>Tabella4[[#This Row],[UNI CEI EN 301549]]&amp;Tabella4[[#This Row],[Servizio]]</f>
        <v>11.1.4.3.1S003 Ritira (IndaBox Ritiro Pacchi)</v>
      </c>
      <c r="B350" s="42" t="str">
        <f>Tabella4[[#This Row],[IssueID]]&amp;Tabella4[[#This Row],[Servizio]]</f>
        <v>S003 Ritira (IndaBox Ritiro Pacchi)</v>
      </c>
      <c r="C350" s="41" t="s">
        <v>746</v>
      </c>
      <c r="D350" s="41" t="str">
        <f>"(#"&amp;Tabella4[[#This Row],['#ID]]&amp;")"</f>
        <v>(#AAD349)</v>
      </c>
      <c r="E350" s="13" t="s">
        <v>50</v>
      </c>
      <c r="F350" s="13" t="s">
        <v>10</v>
      </c>
      <c r="G350" s="43" t="s">
        <v>195</v>
      </c>
      <c r="H350" s="13" t="s">
        <v>3282</v>
      </c>
      <c r="I350" s="13" t="s">
        <v>63</v>
      </c>
      <c r="J350" s="13" t="s">
        <v>1735</v>
      </c>
      <c r="K350" t="s">
        <v>53</v>
      </c>
      <c r="L350" s="13"/>
      <c r="M350" t="s">
        <v>1144</v>
      </c>
      <c r="N350" s="13" t="s">
        <v>1706</v>
      </c>
      <c r="O350" t="s">
        <v>1602</v>
      </c>
      <c r="P350" s="13" t="s">
        <v>1645</v>
      </c>
      <c r="Q350" s="13" t="s">
        <v>1670</v>
      </c>
      <c r="R350" s="13"/>
      <c r="S350" s="13" t="s">
        <v>1738</v>
      </c>
      <c r="T350" s="13" t="s">
        <v>1740</v>
      </c>
      <c r="U350" s="13">
        <f>COUNTIFS(Tabella4[Rejected Element],Tabella4[[#This Row],[Rejected Element]])</f>
        <v>3</v>
      </c>
      <c r="V350" s="13" t="s">
        <v>1721</v>
      </c>
      <c r="W350" s="13"/>
      <c r="X350" s="13" t="str">
        <f>Tabella4[[#This Row],[User Impact]]</f>
        <v>2 - Serious</v>
      </c>
      <c r="Y350" s="13" t="str">
        <f>_xlfn.CONCAT("APP INDABOX ANDROID - ",Tabella4[[#This Row],[UNI CEI EN 301549]]," ",_xlfn.XLOOKUP(Tabella4[[#This Row],[Criterio]],Tabella5[ID],Tabella5[Criterio di successo],"")," - ",Tabella4[[#This Row],[Servizio]])</f>
        <v>APP INDABOX ANDROID - 11.1.4.3.1 Contrasto (minimo) - S003 Ritira (IndaBox Ritiro Pacchi)</v>
      </c>
      <c r="Z3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(#AAD349)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[308,1083][434,1132]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50" s="13"/>
      <c r="AB350" s="13"/>
      <c r="AC350" s="13"/>
      <c r="AD350" s="13"/>
      <c r="AE350" s="13" t="e">
        <f>_xlfn.XLOOKUP(Tabella4[[#This Row],[ID Silk]],outTable[ID Silk],outTable[Numero ticket  ],,0,1)</f>
        <v>#N/A</v>
      </c>
      <c r="AF350" s="13"/>
      <c r="AG350" s="13"/>
      <c r="AH350" s="13" t="e">
        <f>Tabella4[[#This Row],[Caricato su Silk]]&amp;Tabella4[[#This Row],[HC_01]]</f>
        <v>#N/A</v>
      </c>
      <c r="AI350" s="13" t="e">
        <f>Tabella4[[#This Row],[HC_ID]]&amp;": "&amp;Tabella4[[#This Row],[Descrizione]]</f>
        <v>#N/A</v>
      </c>
      <c r="AJ350" s="13" t="e">
        <f>Tabella4[[#This Row],[HC_ID]]&amp;": - "&amp;Tabella4[[#This Row],[Detail]]&amp;" con selettore: "&amp;Tabella4[[#This Row],[Rejected Element]]</f>
        <v>#N/A</v>
      </c>
      <c r="AK350" s="13" t="e">
        <f>Tabella4[[#This Row],[HC_ID]]&amp;": "&amp;Tabella4[[#This Row],[Share URL]]</f>
        <v>#N/A</v>
      </c>
      <c r="AL350" s="13" t="e">
        <f>Tabella4[[#This Row],[HC_ID]]&amp;": "&amp;Tabella4[[#This Row],[Soluzione note aggiuntive]]</f>
        <v>#N/A</v>
      </c>
      <c r="AM350" s="13"/>
    </row>
    <row r="351" spans="1:39" ht="15" hidden="1" x14ac:dyDescent="0.3">
      <c r="A351" s="41" t="str">
        <f>Tabella4[[#This Row],[UNI CEI EN 301549]]&amp;Tabella4[[#This Row],[Servizio]]</f>
        <v>11.1.4.3.1S003 Ritira (IndaBox Ritiro Pacchi)</v>
      </c>
      <c r="B351" s="42" t="str">
        <f>Tabella4[[#This Row],[IssueID]]&amp;Tabella4[[#This Row],[Servizio]]</f>
        <v>S003 Ritira (IndaBox Ritiro Pacchi)</v>
      </c>
      <c r="C351" s="41" t="s">
        <v>747</v>
      </c>
      <c r="D351" s="41" t="str">
        <f>"(#"&amp;Tabella4[[#This Row],['#ID]]&amp;")"</f>
        <v>(#AAD350)</v>
      </c>
      <c r="E351" s="13" t="s">
        <v>50</v>
      </c>
      <c r="F351" s="13" t="s">
        <v>10</v>
      </c>
      <c r="G351" s="43" t="s">
        <v>195</v>
      </c>
      <c r="H351" s="13" t="s">
        <v>3282</v>
      </c>
      <c r="I351" s="13" t="s">
        <v>63</v>
      </c>
      <c r="J351" s="13" t="s">
        <v>1735</v>
      </c>
      <c r="K351" t="s">
        <v>53</v>
      </c>
      <c r="L351" s="13"/>
      <c r="M351" t="s">
        <v>1145</v>
      </c>
      <c r="N351" s="13" t="s">
        <v>1706</v>
      </c>
      <c r="O351" t="s">
        <v>1602</v>
      </c>
      <c r="P351" s="13" t="s">
        <v>1645</v>
      </c>
      <c r="Q351" s="13" t="s">
        <v>1670</v>
      </c>
      <c r="R351" s="13"/>
      <c r="S351" s="13" t="s">
        <v>1738</v>
      </c>
      <c r="T351" s="13" t="s">
        <v>1740</v>
      </c>
      <c r="U351" s="13">
        <f>COUNTIFS(Tabella4[Rejected Element],Tabella4[[#This Row],[Rejected Element]])</f>
        <v>2</v>
      </c>
      <c r="V351" s="13" t="s">
        <v>1721</v>
      </c>
      <c r="W351" s="13"/>
      <c r="X351" s="13" t="str">
        <f>Tabella4[[#This Row],[User Impact]]</f>
        <v>2 - Serious</v>
      </c>
      <c r="Y351" s="13" t="str">
        <f>_xlfn.CONCAT("APP INDABOX ANDROID - ",Tabella4[[#This Row],[UNI CEI EN 301549]]," ",_xlfn.XLOOKUP(Tabella4[[#This Row],[Criterio]],Tabella5[ID],Tabella5[Criterio di successo],"")," - ",Tabella4[[#This Row],[Servizio]])</f>
        <v>APP INDABOX ANDROID - 11.1.4.3.1 Contrasto (minimo) - S003 Ritira (IndaBox Ritiro Pacchi)</v>
      </c>
      <c r="Z3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(#AAD350)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[308,1129][434,1179]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51" s="13"/>
      <c r="AB351" s="13"/>
      <c r="AC351" s="13"/>
      <c r="AD351" s="13"/>
      <c r="AE351" s="13" t="e">
        <f>_xlfn.XLOOKUP(Tabella4[[#This Row],[ID Silk]],outTable[ID Silk],outTable[Numero ticket  ],,0,1)</f>
        <v>#N/A</v>
      </c>
      <c r="AF351" s="13"/>
      <c r="AG351" s="13"/>
      <c r="AH351" s="13" t="e">
        <f>Tabella4[[#This Row],[Caricato su Silk]]&amp;Tabella4[[#This Row],[HC_01]]</f>
        <v>#N/A</v>
      </c>
      <c r="AI351" s="13" t="e">
        <f>Tabella4[[#This Row],[HC_ID]]&amp;": "&amp;Tabella4[[#This Row],[Descrizione]]</f>
        <v>#N/A</v>
      </c>
      <c r="AJ351" s="13" t="e">
        <f>Tabella4[[#This Row],[HC_ID]]&amp;": - "&amp;Tabella4[[#This Row],[Detail]]&amp;" con selettore: "&amp;Tabella4[[#This Row],[Rejected Element]]</f>
        <v>#N/A</v>
      </c>
      <c r="AK351" s="13" t="e">
        <f>Tabella4[[#This Row],[HC_ID]]&amp;": "&amp;Tabella4[[#This Row],[Share URL]]</f>
        <v>#N/A</v>
      </c>
      <c r="AL351" s="13" t="e">
        <f>Tabella4[[#This Row],[HC_ID]]&amp;": "&amp;Tabella4[[#This Row],[Soluzione note aggiuntive]]</f>
        <v>#N/A</v>
      </c>
      <c r="AM351" s="13"/>
    </row>
    <row r="352" spans="1:39" ht="15" hidden="1" x14ac:dyDescent="0.3">
      <c r="A352" s="41" t="str">
        <f>Tabella4[[#This Row],[UNI CEI EN 301549]]&amp;Tabella4[[#This Row],[Servizio]]</f>
        <v>11.1.4.3.1S003 Ritira (IndaBox Ritiro Pacchi)</v>
      </c>
      <c r="B352" s="42" t="str">
        <f>Tabella4[[#This Row],[IssueID]]&amp;Tabella4[[#This Row],[Servizio]]</f>
        <v>S003 Ritira (IndaBox Ritiro Pacchi)</v>
      </c>
      <c r="C352" s="41" t="s">
        <v>748</v>
      </c>
      <c r="D352" s="41" t="str">
        <f>"(#"&amp;Tabella4[[#This Row],['#ID]]&amp;")"</f>
        <v>(#AAD351)</v>
      </c>
      <c r="E352" s="13" t="s">
        <v>50</v>
      </c>
      <c r="F352" s="13" t="s">
        <v>10</v>
      </c>
      <c r="G352" s="43" t="s">
        <v>195</v>
      </c>
      <c r="H352" s="13" t="s">
        <v>3282</v>
      </c>
      <c r="I352" s="13" t="s">
        <v>63</v>
      </c>
      <c r="J352" s="13" t="s">
        <v>1735</v>
      </c>
      <c r="K352" t="s">
        <v>53</v>
      </c>
      <c r="L352" s="13"/>
      <c r="M352" t="s">
        <v>1146</v>
      </c>
      <c r="N352" s="13" t="s">
        <v>1706</v>
      </c>
      <c r="O352" t="s">
        <v>1602</v>
      </c>
      <c r="P352" s="13" t="s">
        <v>1645</v>
      </c>
      <c r="Q352" s="13" t="s">
        <v>1670</v>
      </c>
      <c r="R352" s="13"/>
      <c r="S352" s="13" t="s">
        <v>1738</v>
      </c>
      <c r="T352" s="13" t="s">
        <v>1740</v>
      </c>
      <c r="U352" s="13">
        <f>COUNTIFS(Tabella4[Rejected Element],Tabella4[[#This Row],[Rejected Element]])</f>
        <v>2</v>
      </c>
      <c r="V352" s="13" t="s">
        <v>1721</v>
      </c>
      <c r="W352" s="13"/>
      <c r="X352" s="13" t="str">
        <f>Tabella4[[#This Row],[User Impact]]</f>
        <v>2 - Serious</v>
      </c>
      <c r="Y352" s="13" t="str">
        <f>_xlfn.CONCAT("APP INDABOX ANDROID - ",Tabella4[[#This Row],[UNI CEI EN 301549]]," ",_xlfn.XLOOKUP(Tabella4[[#This Row],[Criterio]],Tabella5[ID],Tabella5[Criterio di successo],"")," - ",Tabella4[[#This Row],[Servizio]])</f>
        <v>APP INDABOX ANDROID - 11.1.4.3.1 Contrasto (minimo) - S003 Ritira (IndaBox Ritiro Pacchi)</v>
      </c>
      <c r="Z3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(#AAD351)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[308,1176][434,1226]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52" s="13"/>
      <c r="AB352" s="13"/>
      <c r="AC352" s="13"/>
      <c r="AD352" s="13"/>
      <c r="AE352" s="13" t="e">
        <f>_xlfn.XLOOKUP(Tabella4[[#This Row],[ID Silk]],outTable[ID Silk],outTable[Numero ticket  ],,0,1)</f>
        <v>#N/A</v>
      </c>
      <c r="AF352" s="13"/>
      <c r="AG352" s="13"/>
      <c r="AH352" s="13" t="e">
        <f>Tabella4[[#This Row],[Caricato su Silk]]&amp;Tabella4[[#This Row],[HC_01]]</f>
        <v>#N/A</v>
      </c>
      <c r="AI352" s="13" t="e">
        <f>Tabella4[[#This Row],[HC_ID]]&amp;": "&amp;Tabella4[[#This Row],[Descrizione]]</f>
        <v>#N/A</v>
      </c>
      <c r="AJ352" s="13" t="e">
        <f>Tabella4[[#This Row],[HC_ID]]&amp;": - "&amp;Tabella4[[#This Row],[Detail]]&amp;" con selettore: "&amp;Tabella4[[#This Row],[Rejected Element]]</f>
        <v>#N/A</v>
      </c>
      <c r="AK352" s="13" t="e">
        <f>Tabella4[[#This Row],[HC_ID]]&amp;": "&amp;Tabella4[[#This Row],[Share URL]]</f>
        <v>#N/A</v>
      </c>
      <c r="AL352" s="13" t="e">
        <f>Tabella4[[#This Row],[HC_ID]]&amp;": "&amp;Tabella4[[#This Row],[Soluzione note aggiuntive]]</f>
        <v>#N/A</v>
      </c>
      <c r="AM352" s="13"/>
    </row>
    <row r="353" spans="1:39" ht="15" hidden="1" x14ac:dyDescent="0.3">
      <c r="A353" s="41" t="str">
        <f>Tabella4[[#This Row],[UNI CEI EN 301549]]&amp;Tabella4[[#This Row],[Servizio]]</f>
        <v>11.1.4.3.1S003 Ritira (IndaBox Ritiro Pacchi)</v>
      </c>
      <c r="B353" s="42" t="str">
        <f>Tabella4[[#This Row],[IssueID]]&amp;Tabella4[[#This Row],[Servizio]]</f>
        <v>S003 Ritira (IndaBox Ritiro Pacchi)</v>
      </c>
      <c r="C353" s="41" t="s">
        <v>749</v>
      </c>
      <c r="D353" s="41" t="str">
        <f>"(#"&amp;Tabella4[[#This Row],['#ID]]&amp;")"</f>
        <v>(#AAD352)</v>
      </c>
      <c r="E353" s="13" t="s">
        <v>50</v>
      </c>
      <c r="F353" s="13" t="s">
        <v>10</v>
      </c>
      <c r="G353" s="43" t="s">
        <v>195</v>
      </c>
      <c r="H353" s="13" t="s">
        <v>3282</v>
      </c>
      <c r="I353" s="13" t="s">
        <v>63</v>
      </c>
      <c r="J353" s="13" t="s">
        <v>1735</v>
      </c>
      <c r="K353" t="s">
        <v>53</v>
      </c>
      <c r="L353" s="13"/>
      <c r="M353" t="s">
        <v>1147</v>
      </c>
      <c r="N353" s="13" t="s">
        <v>1706</v>
      </c>
      <c r="O353" t="s">
        <v>1602</v>
      </c>
      <c r="P353" s="13" t="s">
        <v>1645</v>
      </c>
      <c r="Q353" s="13" t="s">
        <v>1670</v>
      </c>
      <c r="R353" s="13"/>
      <c r="S353" s="13" t="s">
        <v>1738</v>
      </c>
      <c r="T353" s="13" t="s">
        <v>1740</v>
      </c>
      <c r="U353" s="13">
        <f>COUNTIFS(Tabella4[Rejected Element],Tabella4[[#This Row],[Rejected Element]])</f>
        <v>2</v>
      </c>
      <c r="V353" s="13" t="s">
        <v>1721</v>
      </c>
      <c r="W353" s="13"/>
      <c r="X353" s="13" t="str">
        <f>Tabella4[[#This Row],[User Impact]]</f>
        <v>2 - Serious</v>
      </c>
      <c r="Y353" s="13" t="str">
        <f>_xlfn.CONCAT("APP INDABOX ANDROID - ",Tabella4[[#This Row],[UNI CEI EN 301549]]," ",_xlfn.XLOOKUP(Tabella4[[#This Row],[Criterio]],Tabella5[ID],Tabella5[Criterio di successo],"")," - ",Tabella4[[#This Row],[Servizio]])</f>
        <v>APP INDABOX ANDROID - 11.1.4.3.1 Contrasto (minimo) - S003 Ritira (IndaBox Ritiro Pacchi)</v>
      </c>
      <c r="Z3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(#AAD352)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[308,1223][434,1275]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53" s="13"/>
      <c r="AB353" s="13"/>
      <c r="AC353" s="13"/>
      <c r="AD353" s="13"/>
      <c r="AE353" s="13" t="e">
        <f>_xlfn.XLOOKUP(Tabella4[[#This Row],[ID Silk]],outTable[ID Silk],outTable[Numero ticket  ],,0,1)</f>
        <v>#N/A</v>
      </c>
      <c r="AF353" s="13"/>
      <c r="AG353" s="13"/>
      <c r="AH353" s="13" t="e">
        <f>Tabella4[[#This Row],[Caricato su Silk]]&amp;Tabella4[[#This Row],[HC_01]]</f>
        <v>#N/A</v>
      </c>
      <c r="AI353" s="13" t="e">
        <f>Tabella4[[#This Row],[HC_ID]]&amp;": "&amp;Tabella4[[#This Row],[Descrizione]]</f>
        <v>#N/A</v>
      </c>
      <c r="AJ353" s="13" t="e">
        <f>Tabella4[[#This Row],[HC_ID]]&amp;": - "&amp;Tabella4[[#This Row],[Detail]]&amp;" con selettore: "&amp;Tabella4[[#This Row],[Rejected Element]]</f>
        <v>#N/A</v>
      </c>
      <c r="AK353" s="13" t="e">
        <f>Tabella4[[#This Row],[HC_ID]]&amp;": "&amp;Tabella4[[#This Row],[Share URL]]</f>
        <v>#N/A</v>
      </c>
      <c r="AL353" s="13" t="e">
        <f>Tabella4[[#This Row],[HC_ID]]&amp;": "&amp;Tabella4[[#This Row],[Soluzione note aggiuntive]]</f>
        <v>#N/A</v>
      </c>
      <c r="AM353" s="13"/>
    </row>
    <row r="354" spans="1:39" ht="15" hidden="1" x14ac:dyDescent="0.3">
      <c r="A354" s="41" t="str">
        <f>Tabella4[[#This Row],[UNI CEI EN 301549]]&amp;Tabella4[[#This Row],[Servizio]]</f>
        <v>11.1.4.3.1S003 Ritira (IndaBox Ritiro Pacchi)</v>
      </c>
      <c r="B354" s="42" t="str">
        <f>Tabella4[[#This Row],[IssueID]]&amp;Tabella4[[#This Row],[Servizio]]</f>
        <v>S003 Ritira (IndaBox Ritiro Pacchi)</v>
      </c>
      <c r="C354" s="41" t="s">
        <v>750</v>
      </c>
      <c r="D354" s="41" t="str">
        <f>"(#"&amp;Tabella4[[#This Row],['#ID]]&amp;")"</f>
        <v>(#AAD353)</v>
      </c>
      <c r="E354" s="13" t="s">
        <v>50</v>
      </c>
      <c r="F354" s="13" t="s">
        <v>10</v>
      </c>
      <c r="G354" s="43" t="s">
        <v>195</v>
      </c>
      <c r="H354" s="13" t="s">
        <v>3282</v>
      </c>
      <c r="I354" s="13" t="s">
        <v>63</v>
      </c>
      <c r="J354" s="13" t="s">
        <v>1735</v>
      </c>
      <c r="K354" t="s">
        <v>53</v>
      </c>
      <c r="L354" s="13"/>
      <c r="M354" t="s">
        <v>1148</v>
      </c>
      <c r="N354" s="13" t="s">
        <v>1706</v>
      </c>
      <c r="O354" t="s">
        <v>1602</v>
      </c>
      <c r="P354" s="13" t="s">
        <v>1645</v>
      </c>
      <c r="Q354" s="13" t="s">
        <v>1670</v>
      </c>
      <c r="R354" s="13"/>
      <c r="S354" s="13" t="s">
        <v>1738</v>
      </c>
      <c r="T354" s="13" t="s">
        <v>1740</v>
      </c>
      <c r="U354" s="13">
        <f>COUNTIFS(Tabella4[Rejected Element],Tabella4[[#This Row],[Rejected Element]])</f>
        <v>2</v>
      </c>
      <c r="V354" s="13" t="s">
        <v>1721</v>
      </c>
      <c r="W354" s="13"/>
      <c r="X354" s="13" t="str">
        <f>Tabella4[[#This Row],[User Impact]]</f>
        <v>2 - Serious</v>
      </c>
      <c r="Y354" s="13" t="str">
        <f>_xlfn.CONCAT("APP INDABOX ANDROID - ",Tabella4[[#This Row],[UNI CEI EN 301549]]," ",_xlfn.XLOOKUP(Tabella4[[#This Row],[Criterio]],Tabella5[ID],Tabella5[Criterio di successo],"")," - ",Tabella4[[#This Row],[Servizio]])</f>
        <v>APP INDABOX ANDROID - 11.1.4.3.1 Contrasto (minimo) - S003 Ritira (IndaBox Ritiro Pacchi)</v>
      </c>
      <c r="Z3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(#AAD353)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[308,1283][434,1336]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54" s="13"/>
      <c r="AB354" s="13"/>
      <c r="AC354" s="13"/>
      <c r="AD354" s="13"/>
      <c r="AE354" s="13" t="e">
        <f>_xlfn.XLOOKUP(Tabella4[[#This Row],[ID Silk]],outTable[ID Silk],outTable[Numero ticket  ],,0,1)</f>
        <v>#N/A</v>
      </c>
      <c r="AF354" s="13"/>
      <c r="AG354" s="13"/>
      <c r="AH354" s="13" t="e">
        <f>Tabella4[[#This Row],[Caricato su Silk]]&amp;Tabella4[[#This Row],[HC_01]]</f>
        <v>#N/A</v>
      </c>
      <c r="AI354" s="13" t="e">
        <f>Tabella4[[#This Row],[HC_ID]]&amp;": "&amp;Tabella4[[#This Row],[Descrizione]]</f>
        <v>#N/A</v>
      </c>
      <c r="AJ354" s="13" t="e">
        <f>Tabella4[[#This Row],[HC_ID]]&amp;": - "&amp;Tabella4[[#This Row],[Detail]]&amp;" con selettore: "&amp;Tabella4[[#This Row],[Rejected Element]]</f>
        <v>#N/A</v>
      </c>
      <c r="AK354" s="13" t="e">
        <f>Tabella4[[#This Row],[HC_ID]]&amp;": "&amp;Tabella4[[#This Row],[Share URL]]</f>
        <v>#N/A</v>
      </c>
      <c r="AL354" s="13" t="e">
        <f>Tabella4[[#This Row],[HC_ID]]&amp;": "&amp;Tabella4[[#This Row],[Soluzione note aggiuntive]]</f>
        <v>#N/A</v>
      </c>
      <c r="AM354" s="13"/>
    </row>
    <row r="355" spans="1:39" ht="15" hidden="1" x14ac:dyDescent="0.3">
      <c r="A355" s="41" t="str">
        <f>Tabella4[[#This Row],[UNI CEI EN 301549]]&amp;Tabella4[[#This Row],[Servizio]]</f>
        <v>11.1.4.3.1S003 Ritira (IndaBox Ritiro Pacchi)</v>
      </c>
      <c r="B355" s="42" t="str">
        <f>Tabella4[[#This Row],[IssueID]]&amp;Tabella4[[#This Row],[Servizio]]</f>
        <v>S003 Ritira (IndaBox Ritiro Pacchi)</v>
      </c>
      <c r="C355" s="41" t="s">
        <v>751</v>
      </c>
      <c r="D355" s="41" t="str">
        <f>"(#"&amp;Tabella4[[#This Row],['#ID]]&amp;")"</f>
        <v>(#AAD354)</v>
      </c>
      <c r="E355" s="13" t="s">
        <v>50</v>
      </c>
      <c r="F355" s="13" t="s">
        <v>10</v>
      </c>
      <c r="G355" s="43" t="s">
        <v>195</v>
      </c>
      <c r="H355" s="13" t="s">
        <v>3282</v>
      </c>
      <c r="I355" s="13" t="s">
        <v>63</v>
      </c>
      <c r="J355" s="13" t="s">
        <v>1735</v>
      </c>
      <c r="K355" t="s">
        <v>53</v>
      </c>
      <c r="L355" s="13"/>
      <c r="M355" t="s">
        <v>1149</v>
      </c>
      <c r="N355" s="13" t="s">
        <v>1706</v>
      </c>
      <c r="O355" t="s">
        <v>1602</v>
      </c>
      <c r="P355" s="13" t="s">
        <v>1645</v>
      </c>
      <c r="Q355" s="13" t="s">
        <v>1670</v>
      </c>
      <c r="R355" s="13"/>
      <c r="S355" s="13" t="s">
        <v>1738</v>
      </c>
      <c r="T355" s="13" t="s">
        <v>1740</v>
      </c>
      <c r="U355" s="13">
        <f>COUNTIFS(Tabella4[Rejected Element],Tabella4[[#This Row],[Rejected Element]])</f>
        <v>3</v>
      </c>
      <c r="V355" s="13" t="s">
        <v>1721</v>
      </c>
      <c r="W355" s="13"/>
      <c r="X355" s="13" t="str">
        <f>Tabella4[[#This Row],[User Impact]]</f>
        <v>2 - Serious</v>
      </c>
      <c r="Y355" s="13" t="str">
        <f>_xlfn.CONCAT("APP INDABOX ANDROID - ",Tabella4[[#This Row],[UNI CEI EN 301549]]," ",_xlfn.XLOOKUP(Tabella4[[#This Row],[Criterio]],Tabella5[ID],Tabella5[Criterio di successo],"")," - ",Tabella4[[#This Row],[Servizio]])</f>
        <v>APP INDABOX ANDROID - 11.1.4.3.1 Contrasto (minimo) - S003 Ritira (IndaBox Ritiro Pacchi)</v>
      </c>
      <c r="Z3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(#AAD354)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[451,981][577,1033]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55" s="13"/>
      <c r="AB355" s="13"/>
      <c r="AC355" s="13"/>
      <c r="AD355" s="13"/>
      <c r="AE355" s="13" t="e">
        <f>_xlfn.XLOOKUP(Tabella4[[#This Row],[ID Silk]],outTable[ID Silk],outTable[Numero ticket  ],,0,1)</f>
        <v>#N/A</v>
      </c>
      <c r="AF355" s="13"/>
      <c r="AG355" s="13"/>
      <c r="AH355" s="13" t="e">
        <f>Tabella4[[#This Row],[Caricato su Silk]]&amp;Tabella4[[#This Row],[HC_01]]</f>
        <v>#N/A</v>
      </c>
      <c r="AI355" s="13" t="e">
        <f>Tabella4[[#This Row],[HC_ID]]&amp;": "&amp;Tabella4[[#This Row],[Descrizione]]</f>
        <v>#N/A</v>
      </c>
      <c r="AJ355" s="13" t="e">
        <f>Tabella4[[#This Row],[HC_ID]]&amp;": - "&amp;Tabella4[[#This Row],[Detail]]&amp;" con selettore: "&amp;Tabella4[[#This Row],[Rejected Element]]</f>
        <v>#N/A</v>
      </c>
      <c r="AK355" s="13" t="e">
        <f>Tabella4[[#This Row],[HC_ID]]&amp;": "&amp;Tabella4[[#This Row],[Share URL]]</f>
        <v>#N/A</v>
      </c>
      <c r="AL355" s="13" t="e">
        <f>Tabella4[[#This Row],[HC_ID]]&amp;": "&amp;Tabella4[[#This Row],[Soluzione note aggiuntive]]</f>
        <v>#N/A</v>
      </c>
      <c r="AM355" s="13"/>
    </row>
    <row r="356" spans="1:39" ht="15" hidden="1" x14ac:dyDescent="0.3">
      <c r="A356" s="41" t="str">
        <f>Tabella4[[#This Row],[UNI CEI EN 301549]]&amp;Tabella4[[#This Row],[Servizio]]</f>
        <v>11.1.4.3.1S003 Ritira (IndaBox Ritiro Pacchi)</v>
      </c>
      <c r="B356" s="42" t="str">
        <f>Tabella4[[#This Row],[IssueID]]&amp;Tabella4[[#This Row],[Servizio]]</f>
        <v>S003 Ritira (IndaBox Ritiro Pacchi)</v>
      </c>
      <c r="C356" s="41" t="s">
        <v>752</v>
      </c>
      <c r="D356" s="41" t="str">
        <f>"(#"&amp;Tabella4[[#This Row],['#ID]]&amp;")"</f>
        <v>(#AAD355)</v>
      </c>
      <c r="E356" s="13" t="s">
        <v>50</v>
      </c>
      <c r="F356" s="13" t="s">
        <v>10</v>
      </c>
      <c r="G356" s="43" t="s">
        <v>195</v>
      </c>
      <c r="H356" s="13" t="s">
        <v>3282</v>
      </c>
      <c r="I356" s="13" t="s">
        <v>63</v>
      </c>
      <c r="J356" s="13" t="s">
        <v>1735</v>
      </c>
      <c r="K356" t="s">
        <v>53</v>
      </c>
      <c r="L356" s="13"/>
      <c r="M356" t="s">
        <v>1150</v>
      </c>
      <c r="N356" s="13" t="s">
        <v>1706</v>
      </c>
      <c r="O356" t="s">
        <v>1602</v>
      </c>
      <c r="P356" s="13" t="s">
        <v>1645</v>
      </c>
      <c r="Q356" s="13" t="s">
        <v>1670</v>
      </c>
      <c r="R356" s="13"/>
      <c r="S356" s="13" t="s">
        <v>1738</v>
      </c>
      <c r="T356" s="13" t="s">
        <v>1740</v>
      </c>
      <c r="U356" s="13">
        <f>COUNTIFS(Tabella4[Rejected Element],Tabella4[[#This Row],[Rejected Element]])</f>
        <v>3</v>
      </c>
      <c r="V356" s="13" t="s">
        <v>1721</v>
      </c>
      <c r="W356" s="13"/>
      <c r="X356" s="13" t="str">
        <f>Tabella4[[#This Row],[User Impact]]</f>
        <v>2 - Serious</v>
      </c>
      <c r="Y356" s="13" t="str">
        <f>_xlfn.CONCAT("APP INDABOX ANDROID - ",Tabella4[[#This Row],[UNI CEI EN 301549]]," ",_xlfn.XLOOKUP(Tabella4[[#This Row],[Criterio]],Tabella5[ID],Tabella5[Criterio di successo],"")," - ",Tabella4[[#This Row],[Servizio]])</f>
        <v>APP INDABOX ANDROID - 11.1.4.3.1 Contrasto (minimo) - S003 Ritira (IndaBox Ritiro Pacchi)</v>
      </c>
      <c r="Z3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(#AAD355)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[451,1036][577,1088]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56" s="13"/>
      <c r="AB356" s="13"/>
      <c r="AC356" s="13"/>
      <c r="AD356" s="13"/>
      <c r="AE356" s="13" t="e">
        <f>_xlfn.XLOOKUP(Tabella4[[#This Row],[ID Silk]],outTable[ID Silk],outTable[Numero ticket  ],,0,1)</f>
        <v>#N/A</v>
      </c>
      <c r="AF356" s="13"/>
      <c r="AG356" s="13"/>
      <c r="AH356" s="13" t="e">
        <f>Tabella4[[#This Row],[Caricato su Silk]]&amp;Tabella4[[#This Row],[HC_01]]</f>
        <v>#N/A</v>
      </c>
      <c r="AI356" s="13" t="e">
        <f>Tabella4[[#This Row],[HC_ID]]&amp;": "&amp;Tabella4[[#This Row],[Descrizione]]</f>
        <v>#N/A</v>
      </c>
      <c r="AJ356" s="13" t="e">
        <f>Tabella4[[#This Row],[HC_ID]]&amp;": - "&amp;Tabella4[[#This Row],[Detail]]&amp;" con selettore: "&amp;Tabella4[[#This Row],[Rejected Element]]</f>
        <v>#N/A</v>
      </c>
      <c r="AK356" s="13" t="e">
        <f>Tabella4[[#This Row],[HC_ID]]&amp;": "&amp;Tabella4[[#This Row],[Share URL]]</f>
        <v>#N/A</v>
      </c>
      <c r="AL356" s="13" t="e">
        <f>Tabella4[[#This Row],[HC_ID]]&amp;": "&amp;Tabella4[[#This Row],[Soluzione note aggiuntive]]</f>
        <v>#N/A</v>
      </c>
      <c r="AM356" s="13"/>
    </row>
    <row r="357" spans="1:39" ht="15" hidden="1" x14ac:dyDescent="0.3">
      <c r="A357" s="41" t="str">
        <f>Tabella4[[#This Row],[UNI CEI EN 301549]]&amp;Tabella4[[#This Row],[Servizio]]</f>
        <v>11.1.4.3.1S003 Ritira (IndaBox Ritiro Pacchi)</v>
      </c>
      <c r="B357" s="42" t="str">
        <f>Tabella4[[#This Row],[IssueID]]&amp;Tabella4[[#This Row],[Servizio]]</f>
        <v>S003 Ritira (IndaBox Ritiro Pacchi)</v>
      </c>
      <c r="C357" s="41" t="s">
        <v>753</v>
      </c>
      <c r="D357" s="41" t="str">
        <f>"(#"&amp;Tabella4[[#This Row],['#ID]]&amp;")"</f>
        <v>(#AAD356)</v>
      </c>
      <c r="E357" s="13" t="s">
        <v>50</v>
      </c>
      <c r="F357" s="13" t="s">
        <v>10</v>
      </c>
      <c r="G357" s="43" t="s">
        <v>195</v>
      </c>
      <c r="H357" s="13" t="s">
        <v>3282</v>
      </c>
      <c r="I357" s="13" t="s">
        <v>63</v>
      </c>
      <c r="J357" s="13" t="s">
        <v>1735</v>
      </c>
      <c r="K357" t="s">
        <v>53</v>
      </c>
      <c r="L357" s="13"/>
      <c r="M357" t="s">
        <v>1151</v>
      </c>
      <c r="N357" s="13" t="s">
        <v>1706</v>
      </c>
      <c r="O357" t="s">
        <v>1602</v>
      </c>
      <c r="P357" s="13" t="s">
        <v>1645</v>
      </c>
      <c r="Q357" s="13" t="s">
        <v>1670</v>
      </c>
      <c r="R357" s="13"/>
      <c r="S357" s="13" t="s">
        <v>1738</v>
      </c>
      <c r="T357" s="13" t="s">
        <v>1740</v>
      </c>
      <c r="U357" s="13">
        <f>COUNTIFS(Tabella4[Rejected Element],Tabella4[[#This Row],[Rejected Element]])</f>
        <v>3</v>
      </c>
      <c r="V357" s="13" t="s">
        <v>1721</v>
      </c>
      <c r="W357" s="13"/>
      <c r="X357" s="13" t="str">
        <f>Tabella4[[#This Row],[User Impact]]</f>
        <v>2 - Serious</v>
      </c>
      <c r="Y357" s="13" t="str">
        <f>_xlfn.CONCAT("APP INDABOX ANDROID - ",Tabella4[[#This Row],[UNI CEI EN 301549]]," ",_xlfn.XLOOKUP(Tabella4[[#This Row],[Criterio]],Tabella5[ID],Tabella5[Criterio di successo],"")," - ",Tabella4[[#This Row],[Servizio]])</f>
        <v>APP INDABOX ANDROID - 11.1.4.3.1 Contrasto (minimo) - S003 Ritira (IndaBox Ritiro Pacchi)</v>
      </c>
      <c r="Z3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(#AAD356)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[451,1083][577,1132]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57" s="13"/>
      <c r="AB357" s="13"/>
      <c r="AC357" s="13"/>
      <c r="AD357" s="13"/>
      <c r="AE357" s="13" t="e">
        <f>_xlfn.XLOOKUP(Tabella4[[#This Row],[ID Silk]],outTable[ID Silk],outTable[Numero ticket  ],,0,1)</f>
        <v>#N/A</v>
      </c>
      <c r="AF357" s="13"/>
      <c r="AG357" s="13"/>
      <c r="AH357" s="13" t="e">
        <f>Tabella4[[#This Row],[Caricato su Silk]]&amp;Tabella4[[#This Row],[HC_01]]</f>
        <v>#N/A</v>
      </c>
      <c r="AI357" s="13" t="e">
        <f>Tabella4[[#This Row],[HC_ID]]&amp;": "&amp;Tabella4[[#This Row],[Descrizione]]</f>
        <v>#N/A</v>
      </c>
      <c r="AJ357" s="13" t="e">
        <f>Tabella4[[#This Row],[HC_ID]]&amp;": - "&amp;Tabella4[[#This Row],[Detail]]&amp;" con selettore: "&amp;Tabella4[[#This Row],[Rejected Element]]</f>
        <v>#N/A</v>
      </c>
      <c r="AK357" s="13" t="e">
        <f>Tabella4[[#This Row],[HC_ID]]&amp;": "&amp;Tabella4[[#This Row],[Share URL]]</f>
        <v>#N/A</v>
      </c>
      <c r="AL357" s="13" t="e">
        <f>Tabella4[[#This Row],[HC_ID]]&amp;": "&amp;Tabella4[[#This Row],[Soluzione note aggiuntive]]</f>
        <v>#N/A</v>
      </c>
      <c r="AM357" s="13"/>
    </row>
    <row r="358" spans="1:39" ht="15" hidden="1" x14ac:dyDescent="0.3">
      <c r="A358" s="41" t="str">
        <f>Tabella4[[#This Row],[UNI CEI EN 301549]]&amp;Tabella4[[#This Row],[Servizio]]</f>
        <v>11.1.4.3.1S003 Ritira (IndaBox Ritiro Pacchi)</v>
      </c>
      <c r="B358" s="42" t="str">
        <f>Tabella4[[#This Row],[IssueID]]&amp;Tabella4[[#This Row],[Servizio]]</f>
        <v>S003 Ritira (IndaBox Ritiro Pacchi)</v>
      </c>
      <c r="C358" s="41" t="s">
        <v>754</v>
      </c>
      <c r="D358" s="41" t="str">
        <f>"(#"&amp;Tabella4[[#This Row],['#ID]]&amp;")"</f>
        <v>(#AAD357)</v>
      </c>
      <c r="E358" s="13" t="s">
        <v>50</v>
      </c>
      <c r="F358" s="13" t="s">
        <v>10</v>
      </c>
      <c r="G358" s="43" t="s">
        <v>195</v>
      </c>
      <c r="H358" s="13" t="s">
        <v>3282</v>
      </c>
      <c r="I358" s="13" t="s">
        <v>63</v>
      </c>
      <c r="J358" s="13" t="s">
        <v>1735</v>
      </c>
      <c r="K358" t="s">
        <v>53</v>
      </c>
      <c r="L358" s="13"/>
      <c r="M358" t="s">
        <v>1152</v>
      </c>
      <c r="N358" s="13" t="s">
        <v>1706</v>
      </c>
      <c r="O358" t="s">
        <v>1602</v>
      </c>
      <c r="P358" s="13" t="s">
        <v>1645</v>
      </c>
      <c r="Q358" s="13" t="s">
        <v>1670</v>
      </c>
      <c r="R358" s="13"/>
      <c r="S358" s="13" t="s">
        <v>1738</v>
      </c>
      <c r="T358" s="13" t="s">
        <v>1740</v>
      </c>
      <c r="U358" s="13">
        <f>COUNTIFS(Tabella4[Rejected Element],Tabella4[[#This Row],[Rejected Element]])</f>
        <v>2</v>
      </c>
      <c r="V358" s="13" t="s">
        <v>1721</v>
      </c>
      <c r="W358" s="13"/>
      <c r="X358" s="13" t="str">
        <f>Tabella4[[#This Row],[User Impact]]</f>
        <v>2 - Serious</v>
      </c>
      <c r="Y358" s="13" t="str">
        <f>_xlfn.CONCAT("APP INDABOX ANDROID - ",Tabella4[[#This Row],[UNI CEI EN 301549]]," ",_xlfn.XLOOKUP(Tabella4[[#This Row],[Criterio]],Tabella5[ID],Tabella5[Criterio di successo],"")," - ",Tabella4[[#This Row],[Servizio]])</f>
        <v>APP INDABOX ANDROID - 11.1.4.3.1 Contrasto (minimo) - S003 Ritira (IndaBox Ritiro Pacchi)</v>
      </c>
      <c r="Z3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(#AAD357)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[451,1129][577,1179]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58" s="13"/>
      <c r="AB358" s="13"/>
      <c r="AC358" s="13"/>
      <c r="AD358" s="13"/>
      <c r="AE358" s="13" t="e">
        <f>_xlfn.XLOOKUP(Tabella4[[#This Row],[ID Silk]],outTable[ID Silk],outTable[Numero ticket  ],,0,1)</f>
        <v>#N/A</v>
      </c>
      <c r="AF358" s="13"/>
      <c r="AG358" s="13"/>
      <c r="AH358" s="13" t="e">
        <f>Tabella4[[#This Row],[Caricato su Silk]]&amp;Tabella4[[#This Row],[HC_01]]</f>
        <v>#N/A</v>
      </c>
      <c r="AI358" s="13" t="e">
        <f>Tabella4[[#This Row],[HC_ID]]&amp;": "&amp;Tabella4[[#This Row],[Descrizione]]</f>
        <v>#N/A</v>
      </c>
      <c r="AJ358" s="13" t="e">
        <f>Tabella4[[#This Row],[HC_ID]]&amp;": - "&amp;Tabella4[[#This Row],[Detail]]&amp;" con selettore: "&amp;Tabella4[[#This Row],[Rejected Element]]</f>
        <v>#N/A</v>
      </c>
      <c r="AK358" s="13" t="e">
        <f>Tabella4[[#This Row],[HC_ID]]&amp;": "&amp;Tabella4[[#This Row],[Share URL]]</f>
        <v>#N/A</v>
      </c>
      <c r="AL358" s="13" t="e">
        <f>Tabella4[[#This Row],[HC_ID]]&amp;": "&amp;Tabella4[[#This Row],[Soluzione note aggiuntive]]</f>
        <v>#N/A</v>
      </c>
      <c r="AM358" s="13"/>
    </row>
    <row r="359" spans="1:39" ht="15" hidden="1" x14ac:dyDescent="0.3">
      <c r="A359" s="41" t="str">
        <f>Tabella4[[#This Row],[UNI CEI EN 301549]]&amp;Tabella4[[#This Row],[Servizio]]</f>
        <v>11.1.4.3.1S003 Ritira (IndaBox Ritiro Pacchi)</v>
      </c>
      <c r="B359" s="42" t="str">
        <f>Tabella4[[#This Row],[IssueID]]&amp;Tabella4[[#This Row],[Servizio]]</f>
        <v>S003 Ritira (IndaBox Ritiro Pacchi)</v>
      </c>
      <c r="C359" s="41" t="s">
        <v>755</v>
      </c>
      <c r="D359" s="41" t="str">
        <f>"(#"&amp;Tabella4[[#This Row],['#ID]]&amp;")"</f>
        <v>(#AAD358)</v>
      </c>
      <c r="E359" s="13" t="s">
        <v>50</v>
      </c>
      <c r="F359" s="13" t="s">
        <v>10</v>
      </c>
      <c r="G359" s="43" t="s">
        <v>195</v>
      </c>
      <c r="H359" s="13" t="s">
        <v>3282</v>
      </c>
      <c r="I359" s="13" t="s">
        <v>63</v>
      </c>
      <c r="J359" s="13" t="s">
        <v>1735</v>
      </c>
      <c r="K359" t="s">
        <v>53</v>
      </c>
      <c r="L359" s="13"/>
      <c r="M359" t="s">
        <v>1153</v>
      </c>
      <c r="N359" s="13" t="s">
        <v>1706</v>
      </c>
      <c r="O359" t="s">
        <v>1602</v>
      </c>
      <c r="P359" s="13" t="s">
        <v>1645</v>
      </c>
      <c r="Q359" s="13" t="s">
        <v>1670</v>
      </c>
      <c r="R359" s="13"/>
      <c r="S359" s="13" t="s">
        <v>1738</v>
      </c>
      <c r="T359" s="13" t="s">
        <v>1740</v>
      </c>
      <c r="U359" s="13">
        <f>COUNTIFS(Tabella4[Rejected Element],Tabella4[[#This Row],[Rejected Element]])</f>
        <v>2</v>
      </c>
      <c r="V359" s="13" t="s">
        <v>1721</v>
      </c>
      <c r="W359" s="13"/>
      <c r="X359" s="13" t="str">
        <f>Tabella4[[#This Row],[User Impact]]</f>
        <v>2 - Serious</v>
      </c>
      <c r="Y359" s="13" t="str">
        <f>_xlfn.CONCAT("APP INDABOX ANDROID - ",Tabella4[[#This Row],[UNI CEI EN 301549]]," ",_xlfn.XLOOKUP(Tabella4[[#This Row],[Criterio]],Tabella5[ID],Tabella5[Criterio di successo],"")," - ",Tabella4[[#This Row],[Servizio]])</f>
        <v>APP INDABOX ANDROID - 11.1.4.3.1 Contrasto (minimo) - S003 Ritira (IndaBox Ritiro Pacchi)</v>
      </c>
      <c r="Z3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(#AAD358)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[451,1176][577,1226]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59" s="13"/>
      <c r="AB359" s="13"/>
      <c r="AC359" s="13"/>
      <c r="AD359" s="13"/>
      <c r="AE359" s="13" t="e">
        <f>_xlfn.XLOOKUP(Tabella4[[#This Row],[ID Silk]],outTable[ID Silk],outTable[Numero ticket  ],,0,1)</f>
        <v>#N/A</v>
      </c>
      <c r="AF359" s="13"/>
      <c r="AG359" s="13"/>
      <c r="AH359" s="13" t="e">
        <f>Tabella4[[#This Row],[Caricato su Silk]]&amp;Tabella4[[#This Row],[HC_01]]</f>
        <v>#N/A</v>
      </c>
      <c r="AI359" s="13" t="e">
        <f>Tabella4[[#This Row],[HC_ID]]&amp;": "&amp;Tabella4[[#This Row],[Descrizione]]</f>
        <v>#N/A</v>
      </c>
      <c r="AJ359" s="13" t="e">
        <f>Tabella4[[#This Row],[HC_ID]]&amp;": - "&amp;Tabella4[[#This Row],[Detail]]&amp;" con selettore: "&amp;Tabella4[[#This Row],[Rejected Element]]</f>
        <v>#N/A</v>
      </c>
      <c r="AK359" s="13" t="e">
        <f>Tabella4[[#This Row],[HC_ID]]&amp;": "&amp;Tabella4[[#This Row],[Share URL]]</f>
        <v>#N/A</v>
      </c>
      <c r="AL359" s="13" t="e">
        <f>Tabella4[[#This Row],[HC_ID]]&amp;": "&amp;Tabella4[[#This Row],[Soluzione note aggiuntive]]</f>
        <v>#N/A</v>
      </c>
      <c r="AM359" s="13"/>
    </row>
    <row r="360" spans="1:39" ht="15" hidden="1" x14ac:dyDescent="0.3">
      <c r="A360" s="41" t="str">
        <f>Tabella4[[#This Row],[UNI CEI EN 301549]]&amp;Tabella4[[#This Row],[Servizio]]</f>
        <v>11.1.4.3.1S003 Ritira (IndaBox Ritiro Pacchi)</v>
      </c>
      <c r="B360" s="42" t="str">
        <f>Tabella4[[#This Row],[IssueID]]&amp;Tabella4[[#This Row],[Servizio]]</f>
        <v>S003 Ritira (IndaBox Ritiro Pacchi)</v>
      </c>
      <c r="C360" s="41" t="s">
        <v>756</v>
      </c>
      <c r="D360" s="41" t="str">
        <f>"(#"&amp;Tabella4[[#This Row],['#ID]]&amp;")"</f>
        <v>(#AAD359)</v>
      </c>
      <c r="E360" s="13" t="s">
        <v>50</v>
      </c>
      <c r="F360" s="13" t="s">
        <v>10</v>
      </c>
      <c r="G360" s="43" t="s">
        <v>195</v>
      </c>
      <c r="H360" s="13" t="s">
        <v>3282</v>
      </c>
      <c r="I360" s="13" t="s">
        <v>63</v>
      </c>
      <c r="J360" s="13" t="s">
        <v>1735</v>
      </c>
      <c r="K360" t="s">
        <v>53</v>
      </c>
      <c r="L360" s="13"/>
      <c r="M360" t="s">
        <v>1154</v>
      </c>
      <c r="N360" s="13" t="s">
        <v>1706</v>
      </c>
      <c r="O360" t="s">
        <v>1602</v>
      </c>
      <c r="P360" s="13" t="s">
        <v>1645</v>
      </c>
      <c r="Q360" s="13" t="s">
        <v>1670</v>
      </c>
      <c r="R360" s="13"/>
      <c r="S360" s="13" t="s">
        <v>1738</v>
      </c>
      <c r="T360" s="13" t="s">
        <v>1740</v>
      </c>
      <c r="U360" s="13">
        <f>COUNTIFS(Tabella4[Rejected Element],Tabella4[[#This Row],[Rejected Element]])</f>
        <v>2</v>
      </c>
      <c r="V360" s="13" t="s">
        <v>1721</v>
      </c>
      <c r="W360" s="13"/>
      <c r="X360" s="13" t="str">
        <f>Tabella4[[#This Row],[User Impact]]</f>
        <v>2 - Serious</v>
      </c>
      <c r="Y360" s="13" t="str">
        <f>_xlfn.CONCAT("APP INDABOX ANDROID - ",Tabella4[[#This Row],[UNI CEI EN 301549]]," ",_xlfn.XLOOKUP(Tabella4[[#This Row],[Criterio]],Tabella5[ID],Tabella5[Criterio di successo],"")," - ",Tabella4[[#This Row],[Servizio]])</f>
        <v>APP INDABOX ANDROID - 11.1.4.3.1 Contrasto (minimo) - S003 Ritira (IndaBox Ritiro Pacchi)</v>
      </c>
      <c r="Z3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(#AAD359)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[451,1223][577,1275]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60" s="13"/>
      <c r="AB360" s="13"/>
      <c r="AC360" s="13"/>
      <c r="AD360" s="13"/>
      <c r="AE360" s="13" t="e">
        <f>_xlfn.XLOOKUP(Tabella4[[#This Row],[ID Silk]],outTable[ID Silk],outTable[Numero ticket  ],,0,1)</f>
        <v>#N/A</v>
      </c>
      <c r="AF360" s="13"/>
      <c r="AG360" s="13"/>
      <c r="AH360" s="13" t="e">
        <f>Tabella4[[#This Row],[Caricato su Silk]]&amp;Tabella4[[#This Row],[HC_01]]</f>
        <v>#N/A</v>
      </c>
      <c r="AI360" s="13" t="e">
        <f>Tabella4[[#This Row],[HC_ID]]&amp;": "&amp;Tabella4[[#This Row],[Descrizione]]</f>
        <v>#N/A</v>
      </c>
      <c r="AJ360" s="13" t="e">
        <f>Tabella4[[#This Row],[HC_ID]]&amp;": - "&amp;Tabella4[[#This Row],[Detail]]&amp;" con selettore: "&amp;Tabella4[[#This Row],[Rejected Element]]</f>
        <v>#N/A</v>
      </c>
      <c r="AK360" s="13" t="e">
        <f>Tabella4[[#This Row],[HC_ID]]&amp;": "&amp;Tabella4[[#This Row],[Share URL]]</f>
        <v>#N/A</v>
      </c>
      <c r="AL360" s="13" t="e">
        <f>Tabella4[[#This Row],[HC_ID]]&amp;": "&amp;Tabella4[[#This Row],[Soluzione note aggiuntive]]</f>
        <v>#N/A</v>
      </c>
      <c r="AM360" s="13"/>
    </row>
    <row r="361" spans="1:39" ht="15" hidden="1" x14ac:dyDescent="0.3">
      <c r="A361" s="41" t="str">
        <f>Tabella4[[#This Row],[UNI CEI EN 301549]]&amp;Tabella4[[#This Row],[Servizio]]</f>
        <v>11.1.4.3.1S003 Ritira (IndaBox Ritiro Pacchi)</v>
      </c>
      <c r="B361" s="42" t="str">
        <f>Tabella4[[#This Row],[IssueID]]&amp;Tabella4[[#This Row],[Servizio]]</f>
        <v>S003 Ritira (IndaBox Ritiro Pacchi)</v>
      </c>
      <c r="C361" s="41" t="s">
        <v>757</v>
      </c>
      <c r="D361" s="41" t="str">
        <f>"(#"&amp;Tabella4[[#This Row],['#ID]]&amp;")"</f>
        <v>(#AAD360)</v>
      </c>
      <c r="E361" s="13" t="s">
        <v>50</v>
      </c>
      <c r="F361" s="13" t="s">
        <v>10</v>
      </c>
      <c r="G361" s="43" t="s">
        <v>195</v>
      </c>
      <c r="H361" s="13" t="s">
        <v>3282</v>
      </c>
      <c r="I361" s="13" t="s">
        <v>63</v>
      </c>
      <c r="J361" s="13" t="s">
        <v>1735</v>
      </c>
      <c r="K361" t="s">
        <v>53</v>
      </c>
      <c r="L361" s="13"/>
      <c r="M361" t="s">
        <v>1155</v>
      </c>
      <c r="N361" s="13" t="s">
        <v>1706</v>
      </c>
      <c r="O361" t="s">
        <v>1602</v>
      </c>
      <c r="P361" s="13" t="s">
        <v>1645</v>
      </c>
      <c r="Q361" s="13" t="s">
        <v>1670</v>
      </c>
      <c r="R361" s="13"/>
      <c r="S361" s="13" t="s">
        <v>1738</v>
      </c>
      <c r="T361" s="13" t="s">
        <v>1740</v>
      </c>
      <c r="U361" s="13">
        <f>COUNTIFS(Tabella4[Rejected Element],Tabella4[[#This Row],[Rejected Element]])</f>
        <v>2</v>
      </c>
      <c r="V361" s="13" t="s">
        <v>1721</v>
      </c>
      <c r="W361" s="13"/>
      <c r="X361" s="13" t="str">
        <f>Tabella4[[#This Row],[User Impact]]</f>
        <v>2 - Serious</v>
      </c>
      <c r="Y361" s="13" t="str">
        <f>_xlfn.CONCAT("APP INDABOX ANDROID - ",Tabella4[[#This Row],[UNI CEI EN 301549]]," ",_xlfn.XLOOKUP(Tabella4[[#This Row],[Criterio]],Tabella5[ID],Tabella5[Criterio di successo],"")," - ",Tabella4[[#This Row],[Servizio]])</f>
        <v>APP INDABOX ANDROID - 11.1.4.3.1 Contrasto (minimo) - S003 Ritira (IndaBox Ritiro Pacchi)</v>
      </c>
      <c r="Z3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(#AAD360)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[451,1283][577,1336]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61" s="13"/>
      <c r="AB361" s="13"/>
      <c r="AC361" s="13"/>
      <c r="AD361" s="13"/>
      <c r="AE361" s="13" t="e">
        <f>_xlfn.XLOOKUP(Tabella4[[#This Row],[ID Silk]],outTable[ID Silk],outTable[Numero ticket  ],,0,1)</f>
        <v>#N/A</v>
      </c>
      <c r="AF361" s="13"/>
      <c r="AG361" s="13"/>
      <c r="AH361" s="13" t="e">
        <f>Tabella4[[#This Row],[Caricato su Silk]]&amp;Tabella4[[#This Row],[HC_01]]</f>
        <v>#N/A</v>
      </c>
      <c r="AI361" s="13" t="e">
        <f>Tabella4[[#This Row],[HC_ID]]&amp;": "&amp;Tabella4[[#This Row],[Descrizione]]</f>
        <v>#N/A</v>
      </c>
      <c r="AJ361" s="13" t="e">
        <f>Tabella4[[#This Row],[HC_ID]]&amp;": - "&amp;Tabella4[[#This Row],[Detail]]&amp;" con selettore: "&amp;Tabella4[[#This Row],[Rejected Element]]</f>
        <v>#N/A</v>
      </c>
      <c r="AK361" s="13" t="e">
        <f>Tabella4[[#This Row],[HC_ID]]&amp;": "&amp;Tabella4[[#This Row],[Share URL]]</f>
        <v>#N/A</v>
      </c>
      <c r="AL361" s="13" t="e">
        <f>Tabella4[[#This Row],[HC_ID]]&amp;": "&amp;Tabella4[[#This Row],[Soluzione note aggiuntive]]</f>
        <v>#N/A</v>
      </c>
      <c r="AM361" s="13"/>
    </row>
    <row r="362" spans="1:39" ht="15" hidden="1" x14ac:dyDescent="0.3">
      <c r="A362" s="41" t="str">
        <f>Tabella4[[#This Row],[UNI CEI EN 301549]]&amp;Tabella4[[#This Row],[Servizio]]</f>
        <v>11.1.4.3.1S003 Ritira (IndaBox Ritiro Pacchi)</v>
      </c>
      <c r="B362" s="42" t="str">
        <f>Tabella4[[#This Row],[IssueID]]&amp;Tabella4[[#This Row],[Servizio]]</f>
        <v>S003 Ritira (IndaBox Ritiro Pacchi)</v>
      </c>
      <c r="C362" s="41" t="s">
        <v>758</v>
      </c>
      <c r="D362" s="41" t="str">
        <f>"(#"&amp;Tabella4[[#This Row],['#ID]]&amp;")"</f>
        <v>(#AAD361)</v>
      </c>
      <c r="E362" s="13" t="s">
        <v>50</v>
      </c>
      <c r="F362" s="13" t="s">
        <v>10</v>
      </c>
      <c r="G362" s="43" t="s">
        <v>195</v>
      </c>
      <c r="H362" s="13" t="s">
        <v>3282</v>
      </c>
      <c r="I362" s="13" t="s">
        <v>63</v>
      </c>
      <c r="J362" s="13" t="s">
        <v>1735</v>
      </c>
      <c r="K362" t="s">
        <v>53</v>
      </c>
      <c r="L362" s="13"/>
      <c r="M362" t="s">
        <v>1156</v>
      </c>
      <c r="N362" s="13" t="s">
        <v>1706</v>
      </c>
      <c r="O362" t="s">
        <v>1602</v>
      </c>
      <c r="P362" s="13" t="s">
        <v>1645</v>
      </c>
      <c r="Q362" s="13" t="s">
        <v>1670</v>
      </c>
      <c r="R362" s="13"/>
      <c r="S362" s="13" t="s">
        <v>1738</v>
      </c>
      <c r="T362" s="13" t="s">
        <v>1740</v>
      </c>
      <c r="U362" s="13">
        <f>COUNTIFS(Tabella4[Rejected Element],Tabella4[[#This Row],[Rejected Element]])</f>
        <v>3</v>
      </c>
      <c r="V362" s="13" t="s">
        <v>1721</v>
      </c>
      <c r="W362" s="13"/>
      <c r="X362" s="13" t="str">
        <f>Tabella4[[#This Row],[User Impact]]</f>
        <v>2 - Serious</v>
      </c>
      <c r="Y362" s="13" t="str">
        <f>_xlfn.CONCAT("APP INDABOX ANDROID - ",Tabella4[[#This Row],[UNI CEI EN 301549]]," ",_xlfn.XLOOKUP(Tabella4[[#This Row],[Criterio]],Tabella5[ID],Tabella5[Criterio di successo],"")," - ",Tabella4[[#This Row],[Servizio]])</f>
        <v>APP INDABOX ANDROID - 11.1.4.3.1 Contrasto (minimo) - S003 Ritira (IndaBox Ritiro Pacchi)</v>
      </c>
      <c r="Z3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(#AAD361)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[594,981][723,1033]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62" s="13"/>
      <c r="AB362" s="13"/>
      <c r="AC362" s="13"/>
      <c r="AD362" s="13"/>
      <c r="AE362" s="13" t="e">
        <f>_xlfn.XLOOKUP(Tabella4[[#This Row],[ID Silk]],outTable[ID Silk],outTable[Numero ticket  ],,0,1)</f>
        <v>#N/A</v>
      </c>
      <c r="AF362" s="13"/>
      <c r="AG362" s="13"/>
      <c r="AH362" s="13" t="e">
        <f>Tabella4[[#This Row],[Caricato su Silk]]&amp;Tabella4[[#This Row],[HC_01]]</f>
        <v>#N/A</v>
      </c>
      <c r="AI362" s="13" t="e">
        <f>Tabella4[[#This Row],[HC_ID]]&amp;": "&amp;Tabella4[[#This Row],[Descrizione]]</f>
        <v>#N/A</v>
      </c>
      <c r="AJ362" s="13" t="e">
        <f>Tabella4[[#This Row],[HC_ID]]&amp;": - "&amp;Tabella4[[#This Row],[Detail]]&amp;" con selettore: "&amp;Tabella4[[#This Row],[Rejected Element]]</f>
        <v>#N/A</v>
      </c>
      <c r="AK362" s="13" t="e">
        <f>Tabella4[[#This Row],[HC_ID]]&amp;": "&amp;Tabella4[[#This Row],[Share URL]]</f>
        <v>#N/A</v>
      </c>
      <c r="AL362" s="13" t="e">
        <f>Tabella4[[#This Row],[HC_ID]]&amp;": "&amp;Tabella4[[#This Row],[Soluzione note aggiuntive]]</f>
        <v>#N/A</v>
      </c>
      <c r="AM362" s="13"/>
    </row>
    <row r="363" spans="1:39" ht="15" hidden="1" x14ac:dyDescent="0.3">
      <c r="A363" s="41" t="str">
        <f>Tabella4[[#This Row],[UNI CEI EN 301549]]&amp;Tabella4[[#This Row],[Servizio]]</f>
        <v>11.1.4.3.1S003 Ritira (IndaBox Ritiro Pacchi)</v>
      </c>
      <c r="B363" s="42" t="str">
        <f>Tabella4[[#This Row],[IssueID]]&amp;Tabella4[[#This Row],[Servizio]]</f>
        <v>S003 Ritira (IndaBox Ritiro Pacchi)</v>
      </c>
      <c r="C363" s="41" t="s">
        <v>759</v>
      </c>
      <c r="D363" s="41" t="str">
        <f>"(#"&amp;Tabella4[[#This Row],['#ID]]&amp;")"</f>
        <v>(#AAD362)</v>
      </c>
      <c r="E363" s="13" t="s">
        <v>50</v>
      </c>
      <c r="F363" s="13" t="s">
        <v>10</v>
      </c>
      <c r="G363" s="43" t="s">
        <v>195</v>
      </c>
      <c r="H363" s="13" t="s">
        <v>3282</v>
      </c>
      <c r="I363" s="13" t="s">
        <v>63</v>
      </c>
      <c r="J363" s="13" t="s">
        <v>1735</v>
      </c>
      <c r="K363" t="s">
        <v>53</v>
      </c>
      <c r="L363" s="13"/>
      <c r="M363" t="s">
        <v>1157</v>
      </c>
      <c r="N363" s="13" t="s">
        <v>1706</v>
      </c>
      <c r="O363" t="s">
        <v>1602</v>
      </c>
      <c r="P363" s="13" t="s">
        <v>1645</v>
      </c>
      <c r="Q363" s="13" t="s">
        <v>1670</v>
      </c>
      <c r="R363" s="13"/>
      <c r="S363" s="13" t="s">
        <v>1738</v>
      </c>
      <c r="T363" s="13" t="s">
        <v>1740</v>
      </c>
      <c r="U363" s="13">
        <f>COUNTIFS(Tabella4[Rejected Element],Tabella4[[#This Row],[Rejected Element]])</f>
        <v>3</v>
      </c>
      <c r="V363" s="13" t="s">
        <v>1721</v>
      </c>
      <c r="W363" s="13"/>
      <c r="X363" s="13" t="str">
        <f>Tabella4[[#This Row],[User Impact]]</f>
        <v>2 - Serious</v>
      </c>
      <c r="Y363" s="13" t="str">
        <f>_xlfn.CONCAT("APP INDABOX ANDROID - ",Tabella4[[#This Row],[UNI CEI EN 301549]]," ",_xlfn.XLOOKUP(Tabella4[[#This Row],[Criterio]],Tabella5[ID],Tabella5[Criterio di successo],"")," - ",Tabella4[[#This Row],[Servizio]])</f>
        <v>APP INDABOX ANDROID - 11.1.4.3.1 Contrasto (minimo) - S003 Ritira (IndaBox Ritiro Pacchi)</v>
      </c>
      <c r="Z3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(#AAD362)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[594,1036][723,1088]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63" s="13"/>
      <c r="AB363" s="13"/>
      <c r="AC363" s="13"/>
      <c r="AD363" s="13"/>
      <c r="AE363" s="13" t="e">
        <f>_xlfn.XLOOKUP(Tabella4[[#This Row],[ID Silk]],outTable[ID Silk],outTable[Numero ticket  ],,0,1)</f>
        <v>#N/A</v>
      </c>
      <c r="AF363" s="13"/>
      <c r="AG363" s="13"/>
      <c r="AH363" s="13" t="e">
        <f>Tabella4[[#This Row],[Caricato su Silk]]&amp;Tabella4[[#This Row],[HC_01]]</f>
        <v>#N/A</v>
      </c>
      <c r="AI363" s="13" t="e">
        <f>Tabella4[[#This Row],[HC_ID]]&amp;": "&amp;Tabella4[[#This Row],[Descrizione]]</f>
        <v>#N/A</v>
      </c>
      <c r="AJ363" s="13" t="e">
        <f>Tabella4[[#This Row],[HC_ID]]&amp;": - "&amp;Tabella4[[#This Row],[Detail]]&amp;" con selettore: "&amp;Tabella4[[#This Row],[Rejected Element]]</f>
        <v>#N/A</v>
      </c>
      <c r="AK363" s="13" t="e">
        <f>Tabella4[[#This Row],[HC_ID]]&amp;": "&amp;Tabella4[[#This Row],[Share URL]]</f>
        <v>#N/A</v>
      </c>
      <c r="AL363" s="13" t="e">
        <f>Tabella4[[#This Row],[HC_ID]]&amp;": "&amp;Tabella4[[#This Row],[Soluzione note aggiuntive]]</f>
        <v>#N/A</v>
      </c>
      <c r="AM363" s="13"/>
    </row>
    <row r="364" spans="1:39" ht="15" hidden="1" x14ac:dyDescent="0.3">
      <c r="A364" s="41" t="str">
        <f>Tabella4[[#This Row],[UNI CEI EN 301549]]&amp;Tabella4[[#This Row],[Servizio]]</f>
        <v>11.1.4.3.1S003 Ritira (IndaBox Ritiro Pacchi)</v>
      </c>
      <c r="B364" s="42" t="str">
        <f>Tabella4[[#This Row],[IssueID]]&amp;Tabella4[[#This Row],[Servizio]]</f>
        <v>S003 Ritira (IndaBox Ritiro Pacchi)</v>
      </c>
      <c r="C364" s="41" t="s">
        <v>760</v>
      </c>
      <c r="D364" s="41" t="str">
        <f>"(#"&amp;Tabella4[[#This Row],['#ID]]&amp;")"</f>
        <v>(#AAD363)</v>
      </c>
      <c r="E364" s="13" t="s">
        <v>50</v>
      </c>
      <c r="F364" s="13" t="s">
        <v>10</v>
      </c>
      <c r="G364" s="43" t="s">
        <v>195</v>
      </c>
      <c r="H364" s="13" t="s">
        <v>3282</v>
      </c>
      <c r="I364" s="13" t="s">
        <v>63</v>
      </c>
      <c r="J364" s="13" t="s">
        <v>1735</v>
      </c>
      <c r="K364" t="s">
        <v>53</v>
      </c>
      <c r="L364" s="13"/>
      <c r="M364" t="s">
        <v>1158</v>
      </c>
      <c r="N364" s="13" t="s">
        <v>1706</v>
      </c>
      <c r="O364" t="s">
        <v>1602</v>
      </c>
      <c r="P364" s="13" t="s">
        <v>1645</v>
      </c>
      <c r="Q364" s="13" t="s">
        <v>1670</v>
      </c>
      <c r="R364" s="13"/>
      <c r="S364" s="13" t="s">
        <v>1738</v>
      </c>
      <c r="T364" s="13" t="s">
        <v>1740</v>
      </c>
      <c r="U364" s="13">
        <f>COUNTIFS(Tabella4[Rejected Element],Tabella4[[#This Row],[Rejected Element]])</f>
        <v>3</v>
      </c>
      <c r="V364" s="13" t="s">
        <v>1721</v>
      </c>
      <c r="W364" s="13"/>
      <c r="X364" s="13" t="str">
        <f>Tabella4[[#This Row],[User Impact]]</f>
        <v>2 - Serious</v>
      </c>
      <c r="Y364" s="13" t="str">
        <f>_xlfn.CONCAT("APP INDABOX ANDROID - ",Tabella4[[#This Row],[UNI CEI EN 301549]]," ",_xlfn.XLOOKUP(Tabella4[[#This Row],[Criterio]],Tabella5[ID],Tabella5[Criterio di successo],"")," - ",Tabella4[[#This Row],[Servizio]])</f>
        <v>APP INDABOX ANDROID - 11.1.4.3.1 Contrasto (minimo) - S003 Ritira (IndaBox Ritiro Pacchi)</v>
      </c>
      <c r="Z3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(#AAD363)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[594,1083][723,1132]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64" s="13"/>
      <c r="AB364" s="13"/>
      <c r="AC364" s="13"/>
      <c r="AD364" s="13"/>
      <c r="AE364" s="13" t="e">
        <f>_xlfn.XLOOKUP(Tabella4[[#This Row],[ID Silk]],outTable[ID Silk],outTable[Numero ticket  ],,0,1)</f>
        <v>#N/A</v>
      </c>
      <c r="AF364" s="13"/>
      <c r="AG364" s="13"/>
      <c r="AH364" s="13" t="e">
        <f>Tabella4[[#This Row],[Caricato su Silk]]&amp;Tabella4[[#This Row],[HC_01]]</f>
        <v>#N/A</v>
      </c>
      <c r="AI364" s="13" t="e">
        <f>Tabella4[[#This Row],[HC_ID]]&amp;": "&amp;Tabella4[[#This Row],[Descrizione]]</f>
        <v>#N/A</v>
      </c>
      <c r="AJ364" s="13" t="e">
        <f>Tabella4[[#This Row],[HC_ID]]&amp;": - "&amp;Tabella4[[#This Row],[Detail]]&amp;" con selettore: "&amp;Tabella4[[#This Row],[Rejected Element]]</f>
        <v>#N/A</v>
      </c>
      <c r="AK364" s="13" t="e">
        <f>Tabella4[[#This Row],[HC_ID]]&amp;": "&amp;Tabella4[[#This Row],[Share URL]]</f>
        <v>#N/A</v>
      </c>
      <c r="AL364" s="13" t="e">
        <f>Tabella4[[#This Row],[HC_ID]]&amp;": "&amp;Tabella4[[#This Row],[Soluzione note aggiuntive]]</f>
        <v>#N/A</v>
      </c>
      <c r="AM364" s="13"/>
    </row>
    <row r="365" spans="1:39" ht="15" hidden="1" x14ac:dyDescent="0.3">
      <c r="A365" s="41" t="str">
        <f>Tabella4[[#This Row],[UNI CEI EN 301549]]&amp;Tabella4[[#This Row],[Servizio]]</f>
        <v>11.1.4.3.1S003 Ritira (IndaBox Ritiro Pacchi)</v>
      </c>
      <c r="B365" s="42" t="str">
        <f>Tabella4[[#This Row],[IssueID]]&amp;Tabella4[[#This Row],[Servizio]]</f>
        <v>S003 Ritira (IndaBox Ritiro Pacchi)</v>
      </c>
      <c r="C365" s="41" t="s">
        <v>761</v>
      </c>
      <c r="D365" s="41" t="str">
        <f>"(#"&amp;Tabella4[[#This Row],['#ID]]&amp;")"</f>
        <v>(#AAD364)</v>
      </c>
      <c r="E365" s="13" t="s">
        <v>50</v>
      </c>
      <c r="F365" s="13" t="s">
        <v>10</v>
      </c>
      <c r="G365" s="43" t="s">
        <v>195</v>
      </c>
      <c r="H365" s="13" t="s">
        <v>3282</v>
      </c>
      <c r="I365" s="13" t="s">
        <v>63</v>
      </c>
      <c r="J365" s="13" t="s">
        <v>1735</v>
      </c>
      <c r="K365" t="s">
        <v>53</v>
      </c>
      <c r="L365" s="13"/>
      <c r="M365" t="s">
        <v>1159</v>
      </c>
      <c r="N365" s="13" t="s">
        <v>1706</v>
      </c>
      <c r="O365" t="s">
        <v>1602</v>
      </c>
      <c r="P365" s="13" t="s">
        <v>1645</v>
      </c>
      <c r="Q365" s="13" t="s">
        <v>1670</v>
      </c>
      <c r="R365" s="13"/>
      <c r="S365" s="13" t="s">
        <v>1738</v>
      </c>
      <c r="T365" s="13" t="s">
        <v>1740</v>
      </c>
      <c r="U365" s="13">
        <f>COUNTIFS(Tabella4[Rejected Element],Tabella4[[#This Row],[Rejected Element]])</f>
        <v>2</v>
      </c>
      <c r="V365" s="13" t="s">
        <v>1721</v>
      </c>
      <c r="W365" s="13"/>
      <c r="X365" s="13" t="str">
        <f>Tabella4[[#This Row],[User Impact]]</f>
        <v>2 - Serious</v>
      </c>
      <c r="Y365" s="13" t="str">
        <f>_xlfn.CONCAT("APP INDABOX ANDROID - ",Tabella4[[#This Row],[UNI CEI EN 301549]]," ",_xlfn.XLOOKUP(Tabella4[[#This Row],[Criterio]],Tabella5[ID],Tabella5[Criterio di successo],"")," - ",Tabella4[[#This Row],[Servizio]])</f>
        <v>APP INDABOX ANDROID - 11.1.4.3.1 Contrasto (minimo) - S003 Ritira (IndaBox Ritiro Pacchi)</v>
      </c>
      <c r="Z3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(#AAD364)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[594,1129][723,1179]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65" s="13"/>
      <c r="AB365" s="13"/>
      <c r="AC365" s="13"/>
      <c r="AD365" s="13"/>
      <c r="AE365" s="13" t="e">
        <f>_xlfn.XLOOKUP(Tabella4[[#This Row],[ID Silk]],outTable[ID Silk],outTable[Numero ticket  ],,0,1)</f>
        <v>#N/A</v>
      </c>
      <c r="AF365" s="13"/>
      <c r="AG365" s="13"/>
      <c r="AH365" s="13" t="e">
        <f>Tabella4[[#This Row],[Caricato su Silk]]&amp;Tabella4[[#This Row],[HC_01]]</f>
        <v>#N/A</v>
      </c>
      <c r="AI365" s="13" t="e">
        <f>Tabella4[[#This Row],[HC_ID]]&amp;": "&amp;Tabella4[[#This Row],[Descrizione]]</f>
        <v>#N/A</v>
      </c>
      <c r="AJ365" s="13" t="e">
        <f>Tabella4[[#This Row],[HC_ID]]&amp;": - "&amp;Tabella4[[#This Row],[Detail]]&amp;" con selettore: "&amp;Tabella4[[#This Row],[Rejected Element]]</f>
        <v>#N/A</v>
      </c>
      <c r="AK365" s="13" t="e">
        <f>Tabella4[[#This Row],[HC_ID]]&amp;": "&amp;Tabella4[[#This Row],[Share URL]]</f>
        <v>#N/A</v>
      </c>
      <c r="AL365" s="13" t="e">
        <f>Tabella4[[#This Row],[HC_ID]]&amp;": "&amp;Tabella4[[#This Row],[Soluzione note aggiuntive]]</f>
        <v>#N/A</v>
      </c>
      <c r="AM365" s="13"/>
    </row>
    <row r="366" spans="1:39" ht="15" hidden="1" x14ac:dyDescent="0.3">
      <c r="A366" s="41" t="str">
        <f>Tabella4[[#This Row],[UNI CEI EN 301549]]&amp;Tabella4[[#This Row],[Servizio]]</f>
        <v>11.1.4.3.1S003 Ritira (IndaBox Ritiro Pacchi)</v>
      </c>
      <c r="B366" s="42" t="str">
        <f>Tabella4[[#This Row],[IssueID]]&amp;Tabella4[[#This Row],[Servizio]]</f>
        <v>S003 Ritira (IndaBox Ritiro Pacchi)</v>
      </c>
      <c r="C366" s="41" t="s">
        <v>762</v>
      </c>
      <c r="D366" s="41" t="str">
        <f>"(#"&amp;Tabella4[[#This Row],['#ID]]&amp;")"</f>
        <v>(#AAD365)</v>
      </c>
      <c r="E366" s="13" t="s">
        <v>50</v>
      </c>
      <c r="F366" s="13" t="s">
        <v>10</v>
      </c>
      <c r="G366" s="43" t="s">
        <v>195</v>
      </c>
      <c r="H366" s="13" t="s">
        <v>3282</v>
      </c>
      <c r="I366" s="13" t="s">
        <v>63</v>
      </c>
      <c r="J366" s="13" t="s">
        <v>1735</v>
      </c>
      <c r="K366" t="s">
        <v>53</v>
      </c>
      <c r="L366" s="13"/>
      <c r="M366" t="s">
        <v>1160</v>
      </c>
      <c r="N366" s="13" t="s">
        <v>1706</v>
      </c>
      <c r="O366" t="s">
        <v>1602</v>
      </c>
      <c r="P366" s="13" t="s">
        <v>1645</v>
      </c>
      <c r="Q366" s="13" t="s">
        <v>1670</v>
      </c>
      <c r="R366" s="13"/>
      <c r="S366" s="13" t="s">
        <v>1738</v>
      </c>
      <c r="T366" s="13" t="s">
        <v>1740</v>
      </c>
      <c r="U366" s="13">
        <f>COUNTIFS(Tabella4[Rejected Element],Tabella4[[#This Row],[Rejected Element]])</f>
        <v>2</v>
      </c>
      <c r="V366" s="13" t="s">
        <v>1721</v>
      </c>
      <c r="W366" s="13"/>
      <c r="X366" s="13" t="str">
        <f>Tabella4[[#This Row],[User Impact]]</f>
        <v>2 - Serious</v>
      </c>
      <c r="Y366" s="13" t="str">
        <f>_xlfn.CONCAT("APP INDABOX ANDROID - ",Tabella4[[#This Row],[UNI CEI EN 301549]]," ",_xlfn.XLOOKUP(Tabella4[[#This Row],[Criterio]],Tabella5[ID],Tabella5[Criterio di successo],"")," - ",Tabella4[[#This Row],[Servizio]])</f>
        <v>APP INDABOX ANDROID - 11.1.4.3.1 Contrasto (minimo) - S003 Ritira (IndaBox Ritiro Pacchi)</v>
      </c>
      <c r="Z3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(#AAD365)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[594,1176][723,1226]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66" s="13"/>
      <c r="AB366" s="13"/>
      <c r="AC366" s="13"/>
      <c r="AD366" s="13"/>
      <c r="AE366" s="13" t="e">
        <f>_xlfn.XLOOKUP(Tabella4[[#This Row],[ID Silk]],outTable[ID Silk],outTable[Numero ticket  ],,0,1)</f>
        <v>#N/A</v>
      </c>
      <c r="AF366" s="13"/>
      <c r="AG366" s="13"/>
      <c r="AH366" s="13" t="e">
        <f>Tabella4[[#This Row],[Caricato su Silk]]&amp;Tabella4[[#This Row],[HC_01]]</f>
        <v>#N/A</v>
      </c>
      <c r="AI366" s="13" t="e">
        <f>Tabella4[[#This Row],[HC_ID]]&amp;": "&amp;Tabella4[[#This Row],[Descrizione]]</f>
        <v>#N/A</v>
      </c>
      <c r="AJ366" s="13" t="e">
        <f>Tabella4[[#This Row],[HC_ID]]&amp;": - "&amp;Tabella4[[#This Row],[Detail]]&amp;" con selettore: "&amp;Tabella4[[#This Row],[Rejected Element]]</f>
        <v>#N/A</v>
      </c>
      <c r="AK366" s="13" t="e">
        <f>Tabella4[[#This Row],[HC_ID]]&amp;": "&amp;Tabella4[[#This Row],[Share URL]]</f>
        <v>#N/A</v>
      </c>
      <c r="AL366" s="13" t="e">
        <f>Tabella4[[#This Row],[HC_ID]]&amp;": "&amp;Tabella4[[#This Row],[Soluzione note aggiuntive]]</f>
        <v>#N/A</v>
      </c>
      <c r="AM366" s="13"/>
    </row>
    <row r="367" spans="1:39" ht="15" hidden="1" x14ac:dyDescent="0.3">
      <c r="A367" s="41" t="str">
        <f>Tabella4[[#This Row],[UNI CEI EN 301549]]&amp;Tabella4[[#This Row],[Servizio]]</f>
        <v>11.1.4.3.1S003 Ritira (IndaBox Ritiro Pacchi)</v>
      </c>
      <c r="B367" s="42" t="str">
        <f>Tabella4[[#This Row],[IssueID]]&amp;Tabella4[[#This Row],[Servizio]]</f>
        <v>S003 Ritira (IndaBox Ritiro Pacchi)</v>
      </c>
      <c r="C367" s="41" t="s">
        <v>763</v>
      </c>
      <c r="D367" s="41" t="str">
        <f>"(#"&amp;Tabella4[[#This Row],['#ID]]&amp;")"</f>
        <v>(#AAD366)</v>
      </c>
      <c r="E367" s="13" t="s">
        <v>50</v>
      </c>
      <c r="F367" s="13" t="s">
        <v>10</v>
      </c>
      <c r="G367" s="43" t="s">
        <v>195</v>
      </c>
      <c r="H367" s="13" t="s">
        <v>3282</v>
      </c>
      <c r="I367" s="13" t="s">
        <v>63</v>
      </c>
      <c r="J367" s="13" t="s">
        <v>1735</v>
      </c>
      <c r="K367" t="s">
        <v>53</v>
      </c>
      <c r="L367" s="13"/>
      <c r="M367" t="s">
        <v>1161</v>
      </c>
      <c r="N367" s="13" t="s">
        <v>1706</v>
      </c>
      <c r="O367" t="s">
        <v>1602</v>
      </c>
      <c r="P367" s="13" t="s">
        <v>1645</v>
      </c>
      <c r="Q367" s="13" t="s">
        <v>1670</v>
      </c>
      <c r="R367" s="13"/>
      <c r="S367" s="13" t="s">
        <v>1738</v>
      </c>
      <c r="T367" s="13" t="s">
        <v>1740</v>
      </c>
      <c r="U367" s="13">
        <f>COUNTIFS(Tabella4[Rejected Element],Tabella4[[#This Row],[Rejected Element]])</f>
        <v>2</v>
      </c>
      <c r="V367" s="13" t="s">
        <v>1721</v>
      </c>
      <c r="W367" s="13"/>
      <c r="X367" s="13" t="str">
        <f>Tabella4[[#This Row],[User Impact]]</f>
        <v>2 - Serious</v>
      </c>
      <c r="Y367" s="13" t="str">
        <f>_xlfn.CONCAT("APP INDABOX ANDROID - ",Tabella4[[#This Row],[UNI CEI EN 301549]]," ",_xlfn.XLOOKUP(Tabella4[[#This Row],[Criterio]],Tabella5[ID],Tabella5[Criterio di successo],"")," - ",Tabella4[[#This Row],[Servizio]])</f>
        <v>APP INDABOX ANDROID - 11.1.4.3.1 Contrasto (minimo) - S003 Ritira (IndaBox Ritiro Pacchi)</v>
      </c>
      <c r="Z3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(#AAD366)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[594,1223][723,1275]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67" s="13"/>
      <c r="AB367" s="13"/>
      <c r="AC367" s="13"/>
      <c r="AD367" s="13"/>
      <c r="AE367" s="13" t="e">
        <f>_xlfn.XLOOKUP(Tabella4[[#This Row],[ID Silk]],outTable[ID Silk],outTable[Numero ticket  ],,0,1)</f>
        <v>#N/A</v>
      </c>
      <c r="AF367" s="13"/>
      <c r="AG367" s="13"/>
      <c r="AH367" s="13" t="e">
        <f>Tabella4[[#This Row],[Caricato su Silk]]&amp;Tabella4[[#This Row],[HC_01]]</f>
        <v>#N/A</v>
      </c>
      <c r="AI367" s="13" t="e">
        <f>Tabella4[[#This Row],[HC_ID]]&amp;": "&amp;Tabella4[[#This Row],[Descrizione]]</f>
        <v>#N/A</v>
      </c>
      <c r="AJ367" s="13" t="e">
        <f>Tabella4[[#This Row],[HC_ID]]&amp;": - "&amp;Tabella4[[#This Row],[Detail]]&amp;" con selettore: "&amp;Tabella4[[#This Row],[Rejected Element]]</f>
        <v>#N/A</v>
      </c>
      <c r="AK367" s="13" t="e">
        <f>Tabella4[[#This Row],[HC_ID]]&amp;": "&amp;Tabella4[[#This Row],[Share URL]]</f>
        <v>#N/A</v>
      </c>
      <c r="AL367" s="13" t="e">
        <f>Tabella4[[#This Row],[HC_ID]]&amp;": "&amp;Tabella4[[#This Row],[Soluzione note aggiuntive]]</f>
        <v>#N/A</v>
      </c>
      <c r="AM367" s="13"/>
    </row>
    <row r="368" spans="1:39" ht="15" hidden="1" x14ac:dyDescent="0.3">
      <c r="A368" s="41" t="str">
        <f>Tabella4[[#This Row],[UNI CEI EN 301549]]&amp;Tabella4[[#This Row],[Servizio]]</f>
        <v>11.1.4.3.1S003 Ritira (IndaBox Ritiro Pacchi)</v>
      </c>
      <c r="B368" s="42" t="str">
        <f>Tabella4[[#This Row],[IssueID]]&amp;Tabella4[[#This Row],[Servizio]]</f>
        <v>S003 Ritira (IndaBox Ritiro Pacchi)</v>
      </c>
      <c r="C368" s="41" t="s">
        <v>764</v>
      </c>
      <c r="D368" s="41" t="str">
        <f>"(#"&amp;Tabella4[[#This Row],['#ID]]&amp;")"</f>
        <v>(#AAD367)</v>
      </c>
      <c r="E368" s="13" t="s">
        <v>50</v>
      </c>
      <c r="F368" s="13" t="s">
        <v>10</v>
      </c>
      <c r="G368" s="43" t="s">
        <v>195</v>
      </c>
      <c r="H368" s="13" t="s">
        <v>3282</v>
      </c>
      <c r="I368" s="13" t="s">
        <v>63</v>
      </c>
      <c r="J368" s="13" t="s">
        <v>1735</v>
      </c>
      <c r="K368" t="s">
        <v>53</v>
      </c>
      <c r="L368" s="13"/>
      <c r="M368" t="s">
        <v>1162</v>
      </c>
      <c r="N368" s="13" t="s">
        <v>1706</v>
      </c>
      <c r="O368" t="s">
        <v>1602</v>
      </c>
      <c r="P368" s="13" t="s">
        <v>1645</v>
      </c>
      <c r="Q368" s="13" t="s">
        <v>1670</v>
      </c>
      <c r="R368" s="13"/>
      <c r="S368" s="13" t="s">
        <v>1738</v>
      </c>
      <c r="T368" s="13" t="s">
        <v>1740</v>
      </c>
      <c r="U368" s="13">
        <f>COUNTIFS(Tabella4[Rejected Element],Tabella4[[#This Row],[Rejected Element]])</f>
        <v>2</v>
      </c>
      <c r="V368" s="13" t="s">
        <v>1721</v>
      </c>
      <c r="W368" s="13"/>
      <c r="X368" s="13" t="str">
        <f>Tabella4[[#This Row],[User Impact]]</f>
        <v>2 - Serious</v>
      </c>
      <c r="Y368" s="13" t="str">
        <f>_xlfn.CONCAT("APP INDABOX ANDROID - ",Tabella4[[#This Row],[UNI CEI EN 301549]]," ",_xlfn.XLOOKUP(Tabella4[[#This Row],[Criterio]],Tabella5[ID],Tabella5[Criterio di successo],"")," - ",Tabella4[[#This Row],[Servizio]])</f>
        <v>APP INDABOX ANDROID - 11.1.4.3.1 Contrasto (minimo) - S003 Ritira (IndaBox Ritiro Pacchi)</v>
      </c>
      <c r="Z3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(#AAD367)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[594,1283][723,1336]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68" s="13"/>
      <c r="AB368" s="13"/>
      <c r="AC368" s="13"/>
      <c r="AD368" s="13"/>
      <c r="AE368" s="13" t="e">
        <f>_xlfn.XLOOKUP(Tabella4[[#This Row],[ID Silk]],outTable[ID Silk],outTable[Numero ticket  ],,0,1)</f>
        <v>#N/A</v>
      </c>
      <c r="AF368" s="13"/>
      <c r="AG368" s="13"/>
      <c r="AH368" s="13" t="e">
        <f>Tabella4[[#This Row],[Caricato su Silk]]&amp;Tabella4[[#This Row],[HC_01]]</f>
        <v>#N/A</v>
      </c>
      <c r="AI368" s="13" t="e">
        <f>Tabella4[[#This Row],[HC_ID]]&amp;": "&amp;Tabella4[[#This Row],[Descrizione]]</f>
        <v>#N/A</v>
      </c>
      <c r="AJ368" s="13" t="e">
        <f>Tabella4[[#This Row],[HC_ID]]&amp;": - "&amp;Tabella4[[#This Row],[Detail]]&amp;" con selettore: "&amp;Tabella4[[#This Row],[Rejected Element]]</f>
        <v>#N/A</v>
      </c>
      <c r="AK368" s="13" t="e">
        <f>Tabella4[[#This Row],[HC_ID]]&amp;": "&amp;Tabella4[[#This Row],[Share URL]]</f>
        <v>#N/A</v>
      </c>
      <c r="AL368" s="13" t="e">
        <f>Tabella4[[#This Row],[HC_ID]]&amp;": "&amp;Tabella4[[#This Row],[Soluzione note aggiuntive]]</f>
        <v>#N/A</v>
      </c>
      <c r="AM368" s="13"/>
    </row>
    <row r="369" spans="1:39" ht="15" hidden="1" x14ac:dyDescent="0.3">
      <c r="A369" s="41" t="str">
        <f>Tabella4[[#This Row],[UNI CEI EN 301549]]&amp;Tabella4[[#This Row],[Servizio]]</f>
        <v>11.1.4.3.1S003 Ritira (IndaBox Ritiro Pacchi)</v>
      </c>
      <c r="B369" s="42" t="str">
        <f>Tabella4[[#This Row],[IssueID]]&amp;Tabella4[[#This Row],[Servizio]]</f>
        <v>S003 Ritira (IndaBox Ritiro Pacchi)</v>
      </c>
      <c r="C369" s="41" t="s">
        <v>765</v>
      </c>
      <c r="D369" s="41" t="str">
        <f>"(#"&amp;Tabella4[[#This Row],['#ID]]&amp;")"</f>
        <v>(#AAD368)</v>
      </c>
      <c r="E369" s="13" t="s">
        <v>50</v>
      </c>
      <c r="F369" s="13" t="s">
        <v>10</v>
      </c>
      <c r="G369" s="43" t="s">
        <v>195</v>
      </c>
      <c r="H369" s="13" t="s">
        <v>3282</v>
      </c>
      <c r="I369" s="13" t="s">
        <v>63</v>
      </c>
      <c r="J369" s="13" t="s">
        <v>1735</v>
      </c>
      <c r="K369" t="s">
        <v>53</v>
      </c>
      <c r="L369" s="13"/>
      <c r="M369" t="s">
        <v>1163</v>
      </c>
      <c r="N369" s="13" t="s">
        <v>1706</v>
      </c>
      <c r="O369" t="s">
        <v>1602</v>
      </c>
      <c r="P369" s="13" t="s">
        <v>1645</v>
      </c>
      <c r="Q369" s="13" t="s">
        <v>1670</v>
      </c>
      <c r="R369" s="13"/>
      <c r="S369" s="13" t="s">
        <v>1738</v>
      </c>
      <c r="T369" s="13" t="s">
        <v>1740</v>
      </c>
      <c r="U369" s="13">
        <f>COUNTIFS(Tabella4[Rejected Element],Tabella4[[#This Row],[Rejected Element]])</f>
        <v>3</v>
      </c>
      <c r="V369" s="13" t="s">
        <v>1721</v>
      </c>
      <c r="W369" s="13"/>
      <c r="X369" s="13" t="str">
        <f>Tabella4[[#This Row],[User Impact]]</f>
        <v>2 - Serious</v>
      </c>
      <c r="Y369" s="13" t="str">
        <f>_xlfn.CONCAT("APP INDABOX ANDROID - ",Tabella4[[#This Row],[UNI CEI EN 301549]]," ",_xlfn.XLOOKUP(Tabella4[[#This Row],[Criterio]],Tabella5[ID],Tabella5[Criterio di successo],"")," - ",Tabella4[[#This Row],[Servizio]])</f>
        <v>APP INDABOX ANDROID - 11.1.4.3.1 Contrasto (minimo) - S003 Ritira (IndaBox Ritiro Pacchi)</v>
      </c>
      <c r="Z3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(#AAD368)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[737,981][866,1033]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69" s="13"/>
      <c r="AB369" s="13"/>
      <c r="AC369" s="13"/>
      <c r="AD369" s="13"/>
      <c r="AE369" s="13" t="e">
        <f>_xlfn.XLOOKUP(Tabella4[[#This Row],[ID Silk]],outTable[ID Silk],outTable[Numero ticket  ],,0,1)</f>
        <v>#N/A</v>
      </c>
      <c r="AF369" s="13"/>
      <c r="AG369" s="13"/>
      <c r="AH369" s="13" t="e">
        <f>Tabella4[[#This Row],[Caricato su Silk]]&amp;Tabella4[[#This Row],[HC_01]]</f>
        <v>#N/A</v>
      </c>
      <c r="AI369" s="13" t="e">
        <f>Tabella4[[#This Row],[HC_ID]]&amp;": "&amp;Tabella4[[#This Row],[Descrizione]]</f>
        <v>#N/A</v>
      </c>
      <c r="AJ369" s="13" t="e">
        <f>Tabella4[[#This Row],[HC_ID]]&amp;": - "&amp;Tabella4[[#This Row],[Detail]]&amp;" con selettore: "&amp;Tabella4[[#This Row],[Rejected Element]]</f>
        <v>#N/A</v>
      </c>
      <c r="AK369" s="13" t="e">
        <f>Tabella4[[#This Row],[HC_ID]]&amp;": "&amp;Tabella4[[#This Row],[Share URL]]</f>
        <v>#N/A</v>
      </c>
      <c r="AL369" s="13" t="e">
        <f>Tabella4[[#This Row],[HC_ID]]&amp;": "&amp;Tabella4[[#This Row],[Soluzione note aggiuntive]]</f>
        <v>#N/A</v>
      </c>
      <c r="AM369" s="13"/>
    </row>
    <row r="370" spans="1:39" ht="15" hidden="1" x14ac:dyDescent="0.3">
      <c r="A370" s="41" t="str">
        <f>Tabella4[[#This Row],[UNI CEI EN 301549]]&amp;Tabella4[[#This Row],[Servizio]]</f>
        <v>11.1.4.3.1S003 Ritira (IndaBox Ritiro Pacchi)</v>
      </c>
      <c r="B370" s="42" t="str">
        <f>Tabella4[[#This Row],[IssueID]]&amp;Tabella4[[#This Row],[Servizio]]</f>
        <v>S003 Ritira (IndaBox Ritiro Pacchi)</v>
      </c>
      <c r="C370" s="41" t="s">
        <v>766</v>
      </c>
      <c r="D370" s="41" t="str">
        <f>"(#"&amp;Tabella4[[#This Row],['#ID]]&amp;")"</f>
        <v>(#AAD369)</v>
      </c>
      <c r="E370" s="13" t="s">
        <v>50</v>
      </c>
      <c r="F370" s="13" t="s">
        <v>10</v>
      </c>
      <c r="G370" s="43" t="s">
        <v>195</v>
      </c>
      <c r="H370" s="13" t="s">
        <v>3282</v>
      </c>
      <c r="I370" s="13" t="s">
        <v>63</v>
      </c>
      <c r="J370" s="13" t="s">
        <v>1735</v>
      </c>
      <c r="K370" t="s">
        <v>53</v>
      </c>
      <c r="L370" s="13"/>
      <c r="M370" t="s">
        <v>1164</v>
      </c>
      <c r="N370" s="13" t="s">
        <v>1706</v>
      </c>
      <c r="O370" t="s">
        <v>1602</v>
      </c>
      <c r="P370" s="13" t="s">
        <v>1645</v>
      </c>
      <c r="Q370" s="13" t="s">
        <v>1670</v>
      </c>
      <c r="R370" s="13"/>
      <c r="S370" s="13" t="s">
        <v>1738</v>
      </c>
      <c r="T370" s="13" t="s">
        <v>1740</v>
      </c>
      <c r="U370" s="13">
        <f>COUNTIFS(Tabella4[Rejected Element],Tabella4[[#This Row],[Rejected Element]])</f>
        <v>3</v>
      </c>
      <c r="V370" s="13" t="s">
        <v>1721</v>
      </c>
      <c r="W370" s="13"/>
      <c r="X370" s="13" t="str">
        <f>Tabella4[[#This Row],[User Impact]]</f>
        <v>2 - Serious</v>
      </c>
      <c r="Y370" s="13" t="str">
        <f>_xlfn.CONCAT("APP INDABOX ANDROID - ",Tabella4[[#This Row],[UNI CEI EN 301549]]," ",_xlfn.XLOOKUP(Tabella4[[#This Row],[Criterio]],Tabella5[ID],Tabella5[Criterio di successo],"")," - ",Tabella4[[#This Row],[Servizio]])</f>
        <v>APP INDABOX ANDROID - 11.1.4.3.1 Contrasto (minimo) - S003 Ritira (IndaBox Ritiro Pacchi)</v>
      </c>
      <c r="Z3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(#AAD369)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[737,1036][866,1088]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70" s="13"/>
      <c r="AB370" s="13"/>
      <c r="AC370" s="13"/>
      <c r="AD370" s="13"/>
      <c r="AE370" s="13" t="e">
        <f>_xlfn.XLOOKUP(Tabella4[[#This Row],[ID Silk]],outTable[ID Silk],outTable[Numero ticket  ],,0,1)</f>
        <v>#N/A</v>
      </c>
      <c r="AF370" s="13"/>
      <c r="AG370" s="13"/>
      <c r="AH370" s="13" t="e">
        <f>Tabella4[[#This Row],[Caricato su Silk]]&amp;Tabella4[[#This Row],[HC_01]]</f>
        <v>#N/A</v>
      </c>
      <c r="AI370" s="13" t="e">
        <f>Tabella4[[#This Row],[HC_ID]]&amp;": "&amp;Tabella4[[#This Row],[Descrizione]]</f>
        <v>#N/A</v>
      </c>
      <c r="AJ370" s="13" t="e">
        <f>Tabella4[[#This Row],[HC_ID]]&amp;": - "&amp;Tabella4[[#This Row],[Detail]]&amp;" con selettore: "&amp;Tabella4[[#This Row],[Rejected Element]]</f>
        <v>#N/A</v>
      </c>
      <c r="AK370" s="13" t="e">
        <f>Tabella4[[#This Row],[HC_ID]]&amp;": "&amp;Tabella4[[#This Row],[Share URL]]</f>
        <v>#N/A</v>
      </c>
      <c r="AL370" s="13" t="e">
        <f>Tabella4[[#This Row],[HC_ID]]&amp;": "&amp;Tabella4[[#This Row],[Soluzione note aggiuntive]]</f>
        <v>#N/A</v>
      </c>
      <c r="AM370" s="13"/>
    </row>
    <row r="371" spans="1:39" ht="15" hidden="1" x14ac:dyDescent="0.3">
      <c r="A371" s="41" t="str">
        <f>Tabella4[[#This Row],[UNI CEI EN 301549]]&amp;Tabella4[[#This Row],[Servizio]]</f>
        <v>11.1.4.3.1S003 Ritira (IndaBox Ritiro Pacchi)</v>
      </c>
      <c r="B371" s="42" t="str">
        <f>Tabella4[[#This Row],[IssueID]]&amp;Tabella4[[#This Row],[Servizio]]</f>
        <v>S003 Ritira (IndaBox Ritiro Pacchi)</v>
      </c>
      <c r="C371" s="41" t="s">
        <v>767</v>
      </c>
      <c r="D371" s="41" t="str">
        <f>"(#"&amp;Tabella4[[#This Row],['#ID]]&amp;")"</f>
        <v>(#AAD370)</v>
      </c>
      <c r="E371" s="13" t="s">
        <v>50</v>
      </c>
      <c r="F371" s="13" t="s">
        <v>10</v>
      </c>
      <c r="G371" s="43" t="s">
        <v>195</v>
      </c>
      <c r="H371" s="13" t="s">
        <v>3282</v>
      </c>
      <c r="I371" s="13" t="s">
        <v>63</v>
      </c>
      <c r="J371" s="13" t="s">
        <v>1735</v>
      </c>
      <c r="K371" t="s">
        <v>53</v>
      </c>
      <c r="L371" s="13"/>
      <c r="M371" t="s">
        <v>1165</v>
      </c>
      <c r="N371" s="13" t="s">
        <v>1706</v>
      </c>
      <c r="O371" t="s">
        <v>1602</v>
      </c>
      <c r="P371" s="13" t="s">
        <v>1645</v>
      </c>
      <c r="Q371" s="13" t="s">
        <v>1670</v>
      </c>
      <c r="R371" s="13"/>
      <c r="S371" s="13" t="s">
        <v>1738</v>
      </c>
      <c r="T371" s="13" t="s">
        <v>1740</v>
      </c>
      <c r="U371" s="13">
        <f>COUNTIFS(Tabella4[Rejected Element],Tabella4[[#This Row],[Rejected Element]])</f>
        <v>3</v>
      </c>
      <c r="V371" s="13" t="s">
        <v>1721</v>
      </c>
      <c r="W371" s="13"/>
      <c r="X371" s="13" t="str">
        <f>Tabella4[[#This Row],[User Impact]]</f>
        <v>2 - Serious</v>
      </c>
      <c r="Y371" s="13" t="str">
        <f>_xlfn.CONCAT("APP INDABOX ANDROID - ",Tabella4[[#This Row],[UNI CEI EN 301549]]," ",_xlfn.XLOOKUP(Tabella4[[#This Row],[Criterio]],Tabella5[ID],Tabella5[Criterio di successo],"")," - ",Tabella4[[#This Row],[Servizio]])</f>
        <v>APP INDABOX ANDROID - 11.1.4.3.1 Contrasto (minimo) - S003 Ritira (IndaBox Ritiro Pacchi)</v>
      </c>
      <c r="Z3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(#AAD370)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[737,1083][866,1132]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71" s="13"/>
      <c r="AB371" s="13"/>
      <c r="AC371" s="13"/>
      <c r="AD371" s="13"/>
      <c r="AE371" s="13" t="e">
        <f>_xlfn.XLOOKUP(Tabella4[[#This Row],[ID Silk]],outTable[ID Silk],outTable[Numero ticket  ],,0,1)</f>
        <v>#N/A</v>
      </c>
      <c r="AF371" s="13"/>
      <c r="AG371" s="13"/>
      <c r="AH371" s="13" t="e">
        <f>Tabella4[[#This Row],[Caricato su Silk]]&amp;Tabella4[[#This Row],[HC_01]]</f>
        <v>#N/A</v>
      </c>
      <c r="AI371" s="13" t="e">
        <f>Tabella4[[#This Row],[HC_ID]]&amp;": "&amp;Tabella4[[#This Row],[Descrizione]]</f>
        <v>#N/A</v>
      </c>
      <c r="AJ371" s="13" t="e">
        <f>Tabella4[[#This Row],[HC_ID]]&amp;": - "&amp;Tabella4[[#This Row],[Detail]]&amp;" con selettore: "&amp;Tabella4[[#This Row],[Rejected Element]]</f>
        <v>#N/A</v>
      </c>
      <c r="AK371" s="13" t="e">
        <f>Tabella4[[#This Row],[HC_ID]]&amp;": "&amp;Tabella4[[#This Row],[Share URL]]</f>
        <v>#N/A</v>
      </c>
      <c r="AL371" s="13" t="e">
        <f>Tabella4[[#This Row],[HC_ID]]&amp;": "&amp;Tabella4[[#This Row],[Soluzione note aggiuntive]]</f>
        <v>#N/A</v>
      </c>
      <c r="AM371" s="13"/>
    </row>
    <row r="372" spans="1:39" ht="15" hidden="1" x14ac:dyDescent="0.3">
      <c r="A372" s="41" t="str">
        <f>Tabella4[[#This Row],[UNI CEI EN 301549]]&amp;Tabella4[[#This Row],[Servizio]]</f>
        <v>11.1.4.3.1S003 Ritira (IndaBox Ritiro Pacchi)</v>
      </c>
      <c r="B372" s="42" t="str">
        <f>Tabella4[[#This Row],[IssueID]]&amp;Tabella4[[#This Row],[Servizio]]</f>
        <v>S003 Ritira (IndaBox Ritiro Pacchi)</v>
      </c>
      <c r="C372" s="41" t="s">
        <v>768</v>
      </c>
      <c r="D372" s="41" t="str">
        <f>"(#"&amp;Tabella4[[#This Row],['#ID]]&amp;")"</f>
        <v>(#AAD371)</v>
      </c>
      <c r="E372" s="13" t="s">
        <v>50</v>
      </c>
      <c r="F372" s="13" t="s">
        <v>10</v>
      </c>
      <c r="G372" s="43" t="s">
        <v>195</v>
      </c>
      <c r="H372" s="13" t="s">
        <v>3282</v>
      </c>
      <c r="I372" s="13" t="s">
        <v>63</v>
      </c>
      <c r="J372" s="13" t="s">
        <v>1735</v>
      </c>
      <c r="K372" t="s">
        <v>53</v>
      </c>
      <c r="L372" s="13"/>
      <c r="M372" t="s">
        <v>1345</v>
      </c>
      <c r="N372" s="13" t="s">
        <v>1706</v>
      </c>
      <c r="O372" t="s">
        <v>1602</v>
      </c>
      <c r="P372" s="13" t="s">
        <v>1645</v>
      </c>
      <c r="Q372" s="13" t="s">
        <v>1670</v>
      </c>
      <c r="R372" s="13"/>
      <c r="S372" s="13" t="s">
        <v>1738</v>
      </c>
      <c r="T372" s="13" t="s">
        <v>1740</v>
      </c>
      <c r="U372" s="13">
        <f>COUNTIFS(Tabella4[Rejected Element],Tabella4[[#This Row],[Rejected Element]])</f>
        <v>1</v>
      </c>
      <c r="V372" s="13" t="s">
        <v>1721</v>
      </c>
      <c r="W372" s="13"/>
      <c r="X372" s="13" t="str">
        <f>Tabella4[[#This Row],[User Impact]]</f>
        <v>2 - Serious</v>
      </c>
      <c r="Y372" s="13" t="str">
        <f>_xlfn.CONCAT("APP INDABOX ANDROID - ",Tabella4[[#This Row],[UNI CEI EN 301549]]," ",_xlfn.XLOOKUP(Tabella4[[#This Row],[Criterio]],Tabella5[ID],Tabella5[Criterio di successo],"")," - ",Tabella4[[#This Row],[Servizio]])</f>
        <v>APP INDABOX ANDROID - 11.1.4.3.1 Contrasto (minimo) - S003 Ritira (IndaBox Ritiro Pacchi)</v>
      </c>
      <c r="Z3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(#AAD371)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[737,1129][866,1179]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72" s="13"/>
      <c r="AB372" s="13"/>
      <c r="AC372" s="13"/>
      <c r="AD372" s="13"/>
      <c r="AE372" s="13" t="e">
        <f>_xlfn.XLOOKUP(Tabella4[[#This Row],[ID Silk]],outTable[ID Silk],outTable[Numero ticket  ],,0,1)</f>
        <v>#N/A</v>
      </c>
      <c r="AF372" s="13"/>
      <c r="AG372" s="13"/>
      <c r="AH372" s="13" t="e">
        <f>Tabella4[[#This Row],[Caricato su Silk]]&amp;Tabella4[[#This Row],[HC_01]]</f>
        <v>#N/A</v>
      </c>
      <c r="AI372" s="13" t="e">
        <f>Tabella4[[#This Row],[HC_ID]]&amp;": "&amp;Tabella4[[#This Row],[Descrizione]]</f>
        <v>#N/A</v>
      </c>
      <c r="AJ372" s="13" t="e">
        <f>Tabella4[[#This Row],[HC_ID]]&amp;": - "&amp;Tabella4[[#This Row],[Detail]]&amp;" con selettore: "&amp;Tabella4[[#This Row],[Rejected Element]]</f>
        <v>#N/A</v>
      </c>
      <c r="AK372" s="13" t="e">
        <f>Tabella4[[#This Row],[HC_ID]]&amp;": "&amp;Tabella4[[#This Row],[Share URL]]</f>
        <v>#N/A</v>
      </c>
      <c r="AL372" s="13" t="e">
        <f>Tabella4[[#This Row],[HC_ID]]&amp;": "&amp;Tabella4[[#This Row],[Soluzione note aggiuntive]]</f>
        <v>#N/A</v>
      </c>
      <c r="AM372" s="13"/>
    </row>
    <row r="373" spans="1:39" ht="15" hidden="1" x14ac:dyDescent="0.3">
      <c r="A373" s="41" t="str">
        <f>Tabella4[[#This Row],[UNI CEI EN 301549]]&amp;Tabella4[[#This Row],[Servizio]]</f>
        <v>11.1.4.3.1S003 Ritira (IndaBox Ritiro Pacchi)</v>
      </c>
      <c r="B373" s="42" t="str">
        <f>Tabella4[[#This Row],[IssueID]]&amp;Tabella4[[#This Row],[Servizio]]</f>
        <v>S003 Ritira (IndaBox Ritiro Pacchi)</v>
      </c>
      <c r="C373" s="41" t="s">
        <v>769</v>
      </c>
      <c r="D373" s="41" t="str">
        <f>"(#"&amp;Tabella4[[#This Row],['#ID]]&amp;")"</f>
        <v>(#AAD372)</v>
      </c>
      <c r="E373" s="13" t="s">
        <v>50</v>
      </c>
      <c r="F373" s="13" t="s">
        <v>10</v>
      </c>
      <c r="G373" s="43" t="s">
        <v>195</v>
      </c>
      <c r="H373" s="13" t="s">
        <v>3282</v>
      </c>
      <c r="I373" s="13" t="s">
        <v>63</v>
      </c>
      <c r="J373" s="13" t="s">
        <v>1735</v>
      </c>
      <c r="K373" t="s">
        <v>53</v>
      </c>
      <c r="L373" s="13"/>
      <c r="M373" t="s">
        <v>1346</v>
      </c>
      <c r="N373" s="13" t="s">
        <v>1706</v>
      </c>
      <c r="O373" t="s">
        <v>1602</v>
      </c>
      <c r="P373" s="13" t="s">
        <v>1645</v>
      </c>
      <c r="Q373" s="13" t="s">
        <v>1670</v>
      </c>
      <c r="R373" s="13"/>
      <c r="S373" s="13" t="s">
        <v>1738</v>
      </c>
      <c r="T373" s="13" t="s">
        <v>1740</v>
      </c>
      <c r="U373" s="13">
        <f>COUNTIFS(Tabella4[Rejected Element],Tabella4[[#This Row],[Rejected Element]])</f>
        <v>1</v>
      </c>
      <c r="V373" s="13" t="s">
        <v>1721</v>
      </c>
      <c r="W373" s="13"/>
      <c r="X373" s="13" t="str">
        <f>Tabella4[[#This Row],[User Impact]]</f>
        <v>2 - Serious</v>
      </c>
      <c r="Y373" s="13" t="str">
        <f>_xlfn.CONCAT("APP INDABOX ANDROID - ",Tabella4[[#This Row],[UNI CEI EN 301549]]," ",_xlfn.XLOOKUP(Tabella4[[#This Row],[Criterio]],Tabella5[ID],Tabella5[Criterio di successo],"")," - ",Tabella4[[#This Row],[Servizio]])</f>
        <v>APP INDABOX ANDROID - 11.1.4.3.1 Contrasto (minimo) - S003 Ritira (IndaBox Ritiro Pacchi)</v>
      </c>
      <c r="Z3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(#AAD372)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[737,1176][866,1226]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73" s="13"/>
      <c r="AB373" s="13"/>
      <c r="AC373" s="13"/>
      <c r="AD373" s="13"/>
      <c r="AE373" s="13" t="e">
        <f>_xlfn.XLOOKUP(Tabella4[[#This Row],[ID Silk]],outTable[ID Silk],outTable[Numero ticket  ],,0,1)</f>
        <v>#N/A</v>
      </c>
      <c r="AF373" s="13"/>
      <c r="AG373" s="13"/>
      <c r="AH373" s="13" t="e">
        <f>Tabella4[[#This Row],[Caricato su Silk]]&amp;Tabella4[[#This Row],[HC_01]]</f>
        <v>#N/A</v>
      </c>
      <c r="AI373" s="13" t="e">
        <f>Tabella4[[#This Row],[HC_ID]]&amp;": "&amp;Tabella4[[#This Row],[Descrizione]]</f>
        <v>#N/A</v>
      </c>
      <c r="AJ373" s="13" t="e">
        <f>Tabella4[[#This Row],[HC_ID]]&amp;": - "&amp;Tabella4[[#This Row],[Detail]]&amp;" con selettore: "&amp;Tabella4[[#This Row],[Rejected Element]]</f>
        <v>#N/A</v>
      </c>
      <c r="AK373" s="13" t="e">
        <f>Tabella4[[#This Row],[HC_ID]]&amp;": "&amp;Tabella4[[#This Row],[Share URL]]</f>
        <v>#N/A</v>
      </c>
      <c r="AL373" s="13" t="e">
        <f>Tabella4[[#This Row],[HC_ID]]&amp;": "&amp;Tabella4[[#This Row],[Soluzione note aggiuntive]]</f>
        <v>#N/A</v>
      </c>
      <c r="AM373" s="13"/>
    </row>
    <row r="374" spans="1:39" ht="15" hidden="1" x14ac:dyDescent="0.3">
      <c r="A374" s="41" t="str">
        <f>Tabella4[[#This Row],[UNI CEI EN 301549]]&amp;Tabella4[[#This Row],[Servizio]]</f>
        <v>11.1.4.3.1S003 Ritira (IndaBox Ritiro Pacchi)</v>
      </c>
      <c r="B374" s="42" t="str">
        <f>Tabella4[[#This Row],[IssueID]]&amp;Tabella4[[#This Row],[Servizio]]</f>
        <v>S003 Ritira (IndaBox Ritiro Pacchi)</v>
      </c>
      <c r="C374" s="41" t="s">
        <v>770</v>
      </c>
      <c r="D374" s="41" t="str">
        <f>"(#"&amp;Tabella4[[#This Row],['#ID]]&amp;")"</f>
        <v>(#AAD373)</v>
      </c>
      <c r="E374" s="13" t="s">
        <v>50</v>
      </c>
      <c r="F374" s="13" t="s">
        <v>10</v>
      </c>
      <c r="G374" s="43" t="s">
        <v>195</v>
      </c>
      <c r="H374" s="13" t="s">
        <v>3282</v>
      </c>
      <c r="I374" s="13" t="s">
        <v>63</v>
      </c>
      <c r="J374" s="13" t="s">
        <v>1735</v>
      </c>
      <c r="K374" t="s">
        <v>53</v>
      </c>
      <c r="L374" s="13"/>
      <c r="M374" t="s">
        <v>1347</v>
      </c>
      <c r="N374" s="13" t="s">
        <v>1706</v>
      </c>
      <c r="O374" t="s">
        <v>1602</v>
      </c>
      <c r="P374" s="13" t="s">
        <v>1645</v>
      </c>
      <c r="Q374" s="13" t="s">
        <v>1670</v>
      </c>
      <c r="R374" s="13"/>
      <c r="S374" s="13" t="s">
        <v>1738</v>
      </c>
      <c r="T374" s="13" t="s">
        <v>1740</v>
      </c>
      <c r="U374" s="13">
        <f>COUNTIFS(Tabella4[Rejected Element],Tabella4[[#This Row],[Rejected Element]])</f>
        <v>1</v>
      </c>
      <c r="V374" s="13" t="s">
        <v>1721</v>
      </c>
      <c r="W374" s="13"/>
      <c r="X374" s="13" t="str">
        <f>Tabella4[[#This Row],[User Impact]]</f>
        <v>2 - Serious</v>
      </c>
      <c r="Y374" s="13" t="str">
        <f>_xlfn.CONCAT("APP INDABOX ANDROID - ",Tabella4[[#This Row],[UNI CEI EN 301549]]," ",_xlfn.XLOOKUP(Tabella4[[#This Row],[Criterio]],Tabella5[ID],Tabella5[Criterio di successo],"")," - ",Tabella4[[#This Row],[Servizio]])</f>
        <v>APP INDABOX ANDROID - 11.1.4.3.1 Contrasto (minimo) - S003 Ritira (IndaBox Ritiro Pacchi)</v>
      </c>
      <c r="Z3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(#AAD373)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[737,1223][866,1275]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74" s="13"/>
      <c r="AB374" s="13"/>
      <c r="AC374" s="13"/>
      <c r="AD374" s="13"/>
      <c r="AE374" s="13" t="e">
        <f>_xlfn.XLOOKUP(Tabella4[[#This Row],[ID Silk]],outTable[ID Silk],outTable[Numero ticket  ],,0,1)</f>
        <v>#N/A</v>
      </c>
      <c r="AF374" s="13"/>
      <c r="AG374" s="13"/>
      <c r="AH374" s="13" t="e">
        <f>Tabella4[[#This Row],[Caricato su Silk]]&amp;Tabella4[[#This Row],[HC_01]]</f>
        <v>#N/A</v>
      </c>
      <c r="AI374" s="13" t="e">
        <f>Tabella4[[#This Row],[HC_ID]]&amp;": "&amp;Tabella4[[#This Row],[Descrizione]]</f>
        <v>#N/A</v>
      </c>
      <c r="AJ374" s="13" t="e">
        <f>Tabella4[[#This Row],[HC_ID]]&amp;": - "&amp;Tabella4[[#This Row],[Detail]]&amp;" con selettore: "&amp;Tabella4[[#This Row],[Rejected Element]]</f>
        <v>#N/A</v>
      </c>
      <c r="AK374" s="13" t="e">
        <f>Tabella4[[#This Row],[HC_ID]]&amp;": "&amp;Tabella4[[#This Row],[Share URL]]</f>
        <v>#N/A</v>
      </c>
      <c r="AL374" s="13" t="e">
        <f>Tabella4[[#This Row],[HC_ID]]&amp;": "&amp;Tabella4[[#This Row],[Soluzione note aggiuntive]]</f>
        <v>#N/A</v>
      </c>
      <c r="AM374" s="13"/>
    </row>
    <row r="375" spans="1:39" ht="15" hidden="1" x14ac:dyDescent="0.3">
      <c r="A375" s="41" t="str">
        <f>Tabella4[[#This Row],[UNI CEI EN 301549]]&amp;Tabella4[[#This Row],[Servizio]]</f>
        <v>11.1.4.3.1S003 Ritira (IndaBox Ritiro Pacchi)</v>
      </c>
      <c r="B375" s="42" t="str">
        <f>Tabella4[[#This Row],[IssueID]]&amp;Tabella4[[#This Row],[Servizio]]</f>
        <v>S003 Ritira (IndaBox Ritiro Pacchi)</v>
      </c>
      <c r="C375" s="41" t="s">
        <v>771</v>
      </c>
      <c r="D375" s="41" t="str">
        <f>"(#"&amp;Tabella4[[#This Row],['#ID]]&amp;")"</f>
        <v>(#AAD374)</v>
      </c>
      <c r="E375" s="13" t="s">
        <v>50</v>
      </c>
      <c r="F375" s="13" t="s">
        <v>10</v>
      </c>
      <c r="G375" s="43" t="s">
        <v>195</v>
      </c>
      <c r="H375" s="13" t="s">
        <v>3282</v>
      </c>
      <c r="I375" s="13" t="s">
        <v>63</v>
      </c>
      <c r="J375" s="13" t="s">
        <v>1735</v>
      </c>
      <c r="K375" t="s">
        <v>53</v>
      </c>
      <c r="L375" s="13"/>
      <c r="M375" t="s">
        <v>1348</v>
      </c>
      <c r="N375" s="13" t="s">
        <v>1706</v>
      </c>
      <c r="O375" t="s">
        <v>1602</v>
      </c>
      <c r="P375" s="13" t="s">
        <v>1645</v>
      </c>
      <c r="Q375" s="13" t="s">
        <v>1670</v>
      </c>
      <c r="R375" s="13"/>
      <c r="S375" s="13" t="s">
        <v>1738</v>
      </c>
      <c r="T375" s="13" t="s">
        <v>1740</v>
      </c>
      <c r="U375" s="13">
        <f>COUNTIFS(Tabella4[Rejected Element],Tabella4[[#This Row],[Rejected Element]])</f>
        <v>1</v>
      </c>
      <c r="V375" s="13" t="s">
        <v>1721</v>
      </c>
      <c r="W375" s="13"/>
      <c r="X375" s="13" t="str">
        <f>Tabella4[[#This Row],[User Impact]]</f>
        <v>2 - Serious</v>
      </c>
      <c r="Y375" s="13" t="str">
        <f>_xlfn.CONCAT("APP INDABOX ANDROID - ",Tabella4[[#This Row],[UNI CEI EN 301549]]," ",_xlfn.XLOOKUP(Tabella4[[#This Row],[Criterio]],Tabella5[ID],Tabella5[Criterio di successo],"")," - ",Tabella4[[#This Row],[Servizio]])</f>
        <v>APP INDABOX ANDROID - 11.1.4.3.1 Contrasto (minimo) - S003 Ritira (IndaBox Ritiro Pacchi)</v>
      </c>
      <c r="Z3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(#AAD374)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[737,1283][866,1336]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75" s="13"/>
      <c r="AB375" s="13"/>
      <c r="AC375" s="13"/>
      <c r="AD375" s="13"/>
      <c r="AE375" s="13" t="e">
        <f>_xlfn.XLOOKUP(Tabella4[[#This Row],[ID Silk]],outTable[ID Silk],outTable[Numero ticket  ],,0,1)</f>
        <v>#N/A</v>
      </c>
      <c r="AF375" s="13"/>
      <c r="AG375" s="13"/>
      <c r="AH375" s="13" t="e">
        <f>Tabella4[[#This Row],[Caricato su Silk]]&amp;Tabella4[[#This Row],[HC_01]]</f>
        <v>#N/A</v>
      </c>
      <c r="AI375" s="13" t="e">
        <f>Tabella4[[#This Row],[HC_ID]]&amp;": "&amp;Tabella4[[#This Row],[Descrizione]]</f>
        <v>#N/A</v>
      </c>
      <c r="AJ375" s="13" t="e">
        <f>Tabella4[[#This Row],[HC_ID]]&amp;": - "&amp;Tabella4[[#This Row],[Detail]]&amp;" con selettore: "&amp;Tabella4[[#This Row],[Rejected Element]]</f>
        <v>#N/A</v>
      </c>
      <c r="AK375" s="13" t="e">
        <f>Tabella4[[#This Row],[HC_ID]]&amp;": "&amp;Tabella4[[#This Row],[Share URL]]</f>
        <v>#N/A</v>
      </c>
      <c r="AL375" s="13" t="e">
        <f>Tabella4[[#This Row],[HC_ID]]&amp;": "&amp;Tabella4[[#This Row],[Soluzione note aggiuntive]]</f>
        <v>#N/A</v>
      </c>
      <c r="AM375" s="13"/>
    </row>
    <row r="376" spans="1:39" ht="15" hidden="1" x14ac:dyDescent="0.3">
      <c r="A376" s="41" t="str">
        <f>Tabella4[[#This Row],[UNI CEI EN 301549]]&amp;Tabella4[[#This Row],[Servizio]]</f>
        <v>11.1.4.3.1S003 Ritira (IndaBox Ritiro Pacchi)</v>
      </c>
      <c r="B376" s="42" t="str">
        <f>Tabella4[[#This Row],[IssueID]]&amp;Tabella4[[#This Row],[Servizio]]</f>
        <v>S003 Ritira (IndaBox Ritiro Pacchi)</v>
      </c>
      <c r="C376" s="41" t="s">
        <v>772</v>
      </c>
      <c r="D376" s="41" t="str">
        <f>"(#"&amp;Tabella4[[#This Row],['#ID]]&amp;")"</f>
        <v>(#AAD375)</v>
      </c>
      <c r="E376" s="13" t="s">
        <v>50</v>
      </c>
      <c r="F376" s="13" t="s">
        <v>10</v>
      </c>
      <c r="G376" s="43" t="s">
        <v>195</v>
      </c>
      <c r="H376" s="13" t="s">
        <v>3282</v>
      </c>
      <c r="I376" s="13" t="s">
        <v>63</v>
      </c>
      <c r="J376" s="13" t="s">
        <v>1735</v>
      </c>
      <c r="K376" t="s">
        <v>53</v>
      </c>
      <c r="L376" s="13"/>
      <c r="M376" t="s">
        <v>1166</v>
      </c>
      <c r="N376" s="13" t="s">
        <v>1706</v>
      </c>
      <c r="O376" t="s">
        <v>1602</v>
      </c>
      <c r="P376" s="13" t="s">
        <v>1645</v>
      </c>
      <c r="Q376" s="13" t="s">
        <v>1670</v>
      </c>
      <c r="R376" s="13"/>
      <c r="S376" s="13" t="s">
        <v>1738</v>
      </c>
      <c r="T376" s="13" t="s">
        <v>1740</v>
      </c>
      <c r="U376" s="13">
        <f>COUNTIFS(Tabella4[Rejected Element],Tabella4[[#This Row],[Rejected Element]])</f>
        <v>3</v>
      </c>
      <c r="V376" s="13" t="s">
        <v>1721</v>
      </c>
      <c r="W376" s="13"/>
      <c r="X376" s="13" t="str">
        <f>Tabella4[[#This Row],[User Impact]]</f>
        <v>2 - Serious</v>
      </c>
      <c r="Y376" s="13" t="str">
        <f>_xlfn.CONCAT("APP INDABOX ANDROID - ",Tabella4[[#This Row],[UNI CEI EN 301549]]," ",_xlfn.XLOOKUP(Tabella4[[#This Row],[Criterio]],Tabella5[ID],Tabella5[Criterio di successo],"")," - ",Tabella4[[#This Row],[Servizio]])</f>
        <v>APP INDABOX ANDROID - 11.1.4.3.1 Contrasto (minimo) - S003 Ritira (IndaBox Ritiro Pacchi)</v>
      </c>
      <c r="Z3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(#AAD375)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[882,981][1009,1033]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76" s="13"/>
      <c r="AB376" s="13"/>
      <c r="AC376" s="13"/>
      <c r="AD376" s="13"/>
      <c r="AE376" s="13" t="e">
        <f>_xlfn.XLOOKUP(Tabella4[[#This Row],[ID Silk]],outTable[ID Silk],outTable[Numero ticket  ],,0,1)</f>
        <v>#N/A</v>
      </c>
      <c r="AF376" s="13"/>
      <c r="AG376" s="13"/>
      <c r="AH376" s="13" t="e">
        <f>Tabella4[[#This Row],[Caricato su Silk]]&amp;Tabella4[[#This Row],[HC_01]]</f>
        <v>#N/A</v>
      </c>
      <c r="AI376" s="13" t="e">
        <f>Tabella4[[#This Row],[HC_ID]]&amp;": "&amp;Tabella4[[#This Row],[Descrizione]]</f>
        <v>#N/A</v>
      </c>
      <c r="AJ376" s="13" t="e">
        <f>Tabella4[[#This Row],[HC_ID]]&amp;": - "&amp;Tabella4[[#This Row],[Detail]]&amp;" con selettore: "&amp;Tabella4[[#This Row],[Rejected Element]]</f>
        <v>#N/A</v>
      </c>
      <c r="AK376" s="13" t="e">
        <f>Tabella4[[#This Row],[HC_ID]]&amp;": "&amp;Tabella4[[#This Row],[Share URL]]</f>
        <v>#N/A</v>
      </c>
      <c r="AL376" s="13" t="e">
        <f>Tabella4[[#This Row],[HC_ID]]&amp;": "&amp;Tabella4[[#This Row],[Soluzione note aggiuntive]]</f>
        <v>#N/A</v>
      </c>
      <c r="AM376" s="13"/>
    </row>
    <row r="377" spans="1:39" ht="15" hidden="1" x14ac:dyDescent="0.3">
      <c r="A377" s="41" t="str">
        <f>Tabella4[[#This Row],[UNI CEI EN 301549]]&amp;Tabella4[[#This Row],[Servizio]]</f>
        <v>11.1.4.3.1S003 Ritira (IndaBox Ritiro Pacchi)</v>
      </c>
      <c r="B377" s="42" t="str">
        <f>Tabella4[[#This Row],[IssueID]]&amp;Tabella4[[#This Row],[Servizio]]</f>
        <v>S003 Ritira (IndaBox Ritiro Pacchi)</v>
      </c>
      <c r="C377" s="41" t="s">
        <v>773</v>
      </c>
      <c r="D377" s="41" t="str">
        <f>"(#"&amp;Tabella4[[#This Row],['#ID]]&amp;")"</f>
        <v>(#AAD376)</v>
      </c>
      <c r="E377" s="13" t="s">
        <v>50</v>
      </c>
      <c r="F377" s="13" t="s">
        <v>10</v>
      </c>
      <c r="G377" s="43" t="s">
        <v>195</v>
      </c>
      <c r="H377" s="13" t="s">
        <v>3282</v>
      </c>
      <c r="I377" s="13" t="s">
        <v>63</v>
      </c>
      <c r="J377" s="13" t="s">
        <v>1735</v>
      </c>
      <c r="K377" t="s">
        <v>53</v>
      </c>
      <c r="L377" s="13"/>
      <c r="M377" t="s">
        <v>1167</v>
      </c>
      <c r="N377" s="13" t="s">
        <v>1706</v>
      </c>
      <c r="O377" t="s">
        <v>1602</v>
      </c>
      <c r="P377" s="13" t="s">
        <v>1645</v>
      </c>
      <c r="Q377" s="13" t="s">
        <v>1670</v>
      </c>
      <c r="R377" s="13"/>
      <c r="S377" s="13" t="s">
        <v>1738</v>
      </c>
      <c r="T377" s="13" t="s">
        <v>1740</v>
      </c>
      <c r="U377" s="13">
        <f>COUNTIFS(Tabella4[Rejected Element],Tabella4[[#This Row],[Rejected Element]])</f>
        <v>3</v>
      </c>
      <c r="V377" s="13" t="s">
        <v>1721</v>
      </c>
      <c r="W377" s="13"/>
      <c r="X377" s="13" t="str">
        <f>Tabella4[[#This Row],[User Impact]]</f>
        <v>2 - Serious</v>
      </c>
      <c r="Y377" s="13" t="str">
        <f>_xlfn.CONCAT("APP INDABOX ANDROID - ",Tabella4[[#This Row],[UNI CEI EN 301549]]," ",_xlfn.XLOOKUP(Tabella4[[#This Row],[Criterio]],Tabella5[ID],Tabella5[Criterio di successo],"")," - ",Tabella4[[#This Row],[Servizio]])</f>
        <v>APP INDABOX ANDROID - 11.1.4.3.1 Contrasto (minimo) - S003 Ritira (IndaBox Ritiro Pacchi)</v>
      </c>
      <c r="Z3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(#AAD376)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[882,1041][1009,1069]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77" s="13"/>
      <c r="AB377" s="13"/>
      <c r="AC377" s="13"/>
      <c r="AD377" s="13"/>
      <c r="AE377" s="13" t="e">
        <f>_xlfn.XLOOKUP(Tabella4[[#This Row],[ID Silk]],outTable[ID Silk],outTable[Numero ticket  ],,0,1)</f>
        <v>#N/A</v>
      </c>
      <c r="AF377" s="13"/>
      <c r="AG377" s="13"/>
      <c r="AH377" s="13" t="e">
        <f>Tabella4[[#This Row],[Caricato su Silk]]&amp;Tabella4[[#This Row],[HC_01]]</f>
        <v>#N/A</v>
      </c>
      <c r="AI377" s="13" t="e">
        <f>Tabella4[[#This Row],[HC_ID]]&amp;": "&amp;Tabella4[[#This Row],[Descrizione]]</f>
        <v>#N/A</v>
      </c>
      <c r="AJ377" s="13" t="e">
        <f>Tabella4[[#This Row],[HC_ID]]&amp;": - "&amp;Tabella4[[#This Row],[Detail]]&amp;" con selettore: "&amp;Tabella4[[#This Row],[Rejected Element]]</f>
        <v>#N/A</v>
      </c>
      <c r="AK377" s="13" t="e">
        <f>Tabella4[[#This Row],[HC_ID]]&amp;": "&amp;Tabella4[[#This Row],[Share URL]]</f>
        <v>#N/A</v>
      </c>
      <c r="AL377" s="13" t="e">
        <f>Tabella4[[#This Row],[HC_ID]]&amp;": "&amp;Tabella4[[#This Row],[Soluzione note aggiuntive]]</f>
        <v>#N/A</v>
      </c>
      <c r="AM377" s="13"/>
    </row>
    <row r="378" spans="1:39" ht="15" hidden="1" x14ac:dyDescent="0.3">
      <c r="A378" s="41" t="str">
        <f>Tabella4[[#This Row],[UNI CEI EN 301549]]&amp;Tabella4[[#This Row],[Servizio]]</f>
        <v>11.1.4.3.1S003 Ritira (IndaBox Ritiro Pacchi)</v>
      </c>
      <c r="B378" s="42" t="str">
        <f>Tabella4[[#This Row],[IssueID]]&amp;Tabella4[[#This Row],[Servizio]]</f>
        <v>S003 Ritira (IndaBox Ritiro Pacchi)</v>
      </c>
      <c r="C378" s="41" t="s">
        <v>774</v>
      </c>
      <c r="D378" s="41" t="str">
        <f>"(#"&amp;Tabella4[[#This Row],['#ID]]&amp;")"</f>
        <v>(#AAD377)</v>
      </c>
      <c r="E378" s="13" t="s">
        <v>50</v>
      </c>
      <c r="F378" s="13" t="s">
        <v>10</v>
      </c>
      <c r="G378" s="43" t="s">
        <v>195</v>
      </c>
      <c r="H378" s="13" t="s">
        <v>3282</v>
      </c>
      <c r="I378" s="13" t="s">
        <v>63</v>
      </c>
      <c r="J378" s="13" t="s">
        <v>1735</v>
      </c>
      <c r="K378" t="s">
        <v>53</v>
      </c>
      <c r="L378" s="13"/>
      <c r="M378" t="s">
        <v>1168</v>
      </c>
      <c r="N378" s="13" t="s">
        <v>1706</v>
      </c>
      <c r="O378" t="s">
        <v>1602</v>
      </c>
      <c r="P378" s="13" t="s">
        <v>1645</v>
      </c>
      <c r="Q378" s="13" t="s">
        <v>1670</v>
      </c>
      <c r="R378" s="13"/>
      <c r="S378" s="13" t="s">
        <v>1738</v>
      </c>
      <c r="T378" s="13" t="s">
        <v>1740</v>
      </c>
      <c r="U378" s="13">
        <f>COUNTIFS(Tabella4[Rejected Element],Tabella4[[#This Row],[Rejected Element]])</f>
        <v>2</v>
      </c>
      <c r="V378" s="13" t="s">
        <v>1721</v>
      </c>
      <c r="W378" s="13"/>
      <c r="X378" s="13" t="str">
        <f>Tabella4[[#This Row],[User Impact]]</f>
        <v>2 - Serious</v>
      </c>
      <c r="Y378" s="13" t="str">
        <f>_xlfn.CONCAT("APP INDABOX ANDROID - ",Tabella4[[#This Row],[UNI CEI EN 301549]]," ",_xlfn.XLOOKUP(Tabella4[[#This Row],[Criterio]],Tabella5[ID],Tabella5[Criterio di successo],"")," - ",Tabella4[[#This Row],[Servizio]])</f>
        <v>APP INDABOX ANDROID - 11.1.4.3.1 Contrasto (minimo) - S003 Ritira (IndaBox Ritiro Pacchi)</v>
      </c>
      <c r="Z3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(#AAD377)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[19,1536][1061,1586]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78" s="13"/>
      <c r="AB378" s="13"/>
      <c r="AC378" s="13"/>
      <c r="AD378" s="13"/>
      <c r="AE378" s="13" t="e">
        <f>_xlfn.XLOOKUP(Tabella4[[#This Row],[ID Silk]],outTable[ID Silk],outTable[Numero ticket  ],,0,1)</f>
        <v>#N/A</v>
      </c>
      <c r="AF378" s="13"/>
      <c r="AG378" s="13"/>
      <c r="AH378" s="13" t="e">
        <f>Tabella4[[#This Row],[Caricato su Silk]]&amp;Tabella4[[#This Row],[HC_01]]</f>
        <v>#N/A</v>
      </c>
      <c r="AI378" s="13" t="e">
        <f>Tabella4[[#This Row],[HC_ID]]&amp;": "&amp;Tabella4[[#This Row],[Descrizione]]</f>
        <v>#N/A</v>
      </c>
      <c r="AJ378" s="13" t="e">
        <f>Tabella4[[#This Row],[HC_ID]]&amp;": - "&amp;Tabella4[[#This Row],[Detail]]&amp;" con selettore: "&amp;Tabella4[[#This Row],[Rejected Element]]</f>
        <v>#N/A</v>
      </c>
      <c r="AK378" s="13" t="e">
        <f>Tabella4[[#This Row],[HC_ID]]&amp;": "&amp;Tabella4[[#This Row],[Share URL]]</f>
        <v>#N/A</v>
      </c>
      <c r="AL378" s="13" t="e">
        <f>Tabella4[[#This Row],[HC_ID]]&amp;": "&amp;Tabella4[[#This Row],[Soluzione note aggiuntive]]</f>
        <v>#N/A</v>
      </c>
      <c r="AM378" s="13"/>
    </row>
    <row r="379" spans="1:39" ht="15" hidden="1" x14ac:dyDescent="0.3">
      <c r="A379" s="41" t="str">
        <f>Tabella4[[#This Row],[UNI CEI EN 301549]]&amp;Tabella4[[#This Row],[Servizio]]</f>
        <v>11.1.4.3.1S003 Ritira (IndaBox Ritiro Pacchi)</v>
      </c>
      <c r="B379" s="42" t="str">
        <f>Tabella4[[#This Row],[IssueID]]&amp;Tabella4[[#This Row],[Servizio]]</f>
        <v>S003 Ritira (IndaBox Ritiro Pacchi)</v>
      </c>
      <c r="C379" s="41" t="s">
        <v>775</v>
      </c>
      <c r="D379" s="41" t="str">
        <f>"(#"&amp;Tabella4[[#This Row],['#ID]]&amp;")"</f>
        <v>(#AAD378)</v>
      </c>
      <c r="E379" s="13" t="s">
        <v>50</v>
      </c>
      <c r="F379" s="13" t="s">
        <v>10</v>
      </c>
      <c r="G379" s="43" t="s">
        <v>195</v>
      </c>
      <c r="H379" s="13" t="s">
        <v>3282</v>
      </c>
      <c r="I379" s="13" t="s">
        <v>63</v>
      </c>
      <c r="J379" s="13" t="s">
        <v>1735</v>
      </c>
      <c r="K379" t="s">
        <v>53</v>
      </c>
      <c r="L379" s="13"/>
      <c r="M379" t="s">
        <v>1169</v>
      </c>
      <c r="N379" s="13" t="s">
        <v>1706</v>
      </c>
      <c r="O379" t="s">
        <v>1602</v>
      </c>
      <c r="P379" s="13" t="s">
        <v>1645</v>
      </c>
      <c r="Q379" s="13" t="s">
        <v>1670</v>
      </c>
      <c r="R379" s="13"/>
      <c r="S379" s="13" t="s">
        <v>1738</v>
      </c>
      <c r="T379" s="13" t="s">
        <v>1740</v>
      </c>
      <c r="U379" s="13">
        <f>COUNTIFS(Tabella4[Rejected Element],Tabella4[[#This Row],[Rejected Element]])</f>
        <v>2</v>
      </c>
      <c r="V379" s="13" t="s">
        <v>1721</v>
      </c>
      <c r="W379" s="13"/>
      <c r="X379" s="13" t="str">
        <f>Tabella4[[#This Row],[User Impact]]</f>
        <v>2 - Serious</v>
      </c>
      <c r="Y379" s="13" t="str">
        <f>_xlfn.CONCAT("APP INDABOX ANDROID - ",Tabella4[[#This Row],[UNI CEI EN 301549]]," ",_xlfn.XLOOKUP(Tabella4[[#This Row],[Criterio]],Tabella5[ID],Tabella5[Criterio di successo],"")," - ",Tabella4[[#This Row],[Servizio]])</f>
        <v>APP INDABOX ANDROID - 11.1.4.3.1 Contrasto (minimo) - S003 Ritira (IndaBox Ritiro Pacchi)</v>
      </c>
      <c r="Z3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(#AAD378)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[734,1875][789,1935]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79" s="13"/>
      <c r="AB379" s="13"/>
      <c r="AC379" s="13"/>
      <c r="AD379" s="13"/>
      <c r="AE379" s="13" t="e">
        <f>_xlfn.XLOOKUP(Tabella4[[#This Row],[ID Silk]],outTable[ID Silk],outTable[Numero ticket  ],,0,1)</f>
        <v>#N/A</v>
      </c>
      <c r="AF379" s="13"/>
      <c r="AG379" s="13"/>
      <c r="AH379" s="13" t="e">
        <f>Tabella4[[#This Row],[Caricato su Silk]]&amp;Tabella4[[#This Row],[HC_01]]</f>
        <v>#N/A</v>
      </c>
      <c r="AI379" s="13" t="e">
        <f>Tabella4[[#This Row],[HC_ID]]&amp;": "&amp;Tabella4[[#This Row],[Descrizione]]</f>
        <v>#N/A</v>
      </c>
      <c r="AJ379" s="13" t="e">
        <f>Tabella4[[#This Row],[HC_ID]]&amp;": - "&amp;Tabella4[[#This Row],[Detail]]&amp;" con selettore: "&amp;Tabella4[[#This Row],[Rejected Element]]</f>
        <v>#N/A</v>
      </c>
      <c r="AK379" s="13" t="e">
        <f>Tabella4[[#This Row],[HC_ID]]&amp;": "&amp;Tabella4[[#This Row],[Share URL]]</f>
        <v>#N/A</v>
      </c>
      <c r="AL379" s="13" t="e">
        <f>Tabella4[[#This Row],[HC_ID]]&amp;": "&amp;Tabella4[[#This Row],[Soluzione note aggiuntive]]</f>
        <v>#N/A</v>
      </c>
      <c r="AM379" s="13"/>
    </row>
    <row r="380" spans="1:39" ht="15" hidden="1" x14ac:dyDescent="0.3">
      <c r="A380" s="41" t="str">
        <f>Tabella4[[#This Row],[UNI CEI EN 301549]]&amp;Tabella4[[#This Row],[Servizio]]</f>
        <v>11.1.4.3.1S003 Ritira (IndaBox Ritiro Pacchi)</v>
      </c>
      <c r="B380" s="42" t="str">
        <f>Tabella4[[#This Row],[IssueID]]&amp;Tabella4[[#This Row],[Servizio]]</f>
        <v>S003 Ritira (IndaBox Ritiro Pacchi)</v>
      </c>
      <c r="C380" s="41" t="s">
        <v>776</v>
      </c>
      <c r="D380" s="41" t="str">
        <f>"(#"&amp;Tabella4[[#This Row],['#ID]]&amp;")"</f>
        <v>(#AAD379)</v>
      </c>
      <c r="E380" s="13" t="s">
        <v>50</v>
      </c>
      <c r="F380" s="13" t="s">
        <v>10</v>
      </c>
      <c r="G380" s="43" t="s">
        <v>195</v>
      </c>
      <c r="H380" s="13" t="s">
        <v>3282</v>
      </c>
      <c r="I380" s="13" t="s">
        <v>63</v>
      </c>
      <c r="J380" s="13" t="s">
        <v>1735</v>
      </c>
      <c r="K380" t="s">
        <v>53</v>
      </c>
      <c r="L380" s="13"/>
      <c r="M380" t="s">
        <v>1170</v>
      </c>
      <c r="N380" s="13" t="s">
        <v>1706</v>
      </c>
      <c r="O380" t="s">
        <v>1602</v>
      </c>
      <c r="P380" s="13" t="s">
        <v>1645</v>
      </c>
      <c r="Q380" s="13" t="s">
        <v>1670</v>
      </c>
      <c r="R380" s="13"/>
      <c r="S380" s="13" t="s">
        <v>1738</v>
      </c>
      <c r="T380" s="13" t="s">
        <v>1740</v>
      </c>
      <c r="U380" s="13">
        <f>COUNTIFS(Tabella4[Rejected Element],Tabella4[[#This Row],[Rejected Element]])</f>
        <v>2</v>
      </c>
      <c r="V380" s="13" t="s">
        <v>1721</v>
      </c>
      <c r="W380" s="13"/>
      <c r="X380" s="13" t="str">
        <f>Tabella4[[#This Row],[User Impact]]</f>
        <v>2 - Serious</v>
      </c>
      <c r="Y380" s="13" t="str">
        <f>_xlfn.CONCAT("APP INDABOX ANDROID - ",Tabella4[[#This Row],[UNI CEI EN 301549]]," ",_xlfn.XLOOKUP(Tabella4[[#This Row],[Criterio]],Tabella5[ID],Tabella5[Criterio di successo],"")," - ",Tabella4[[#This Row],[Servizio]])</f>
        <v>APP INDABOX ANDROID - 11.1.4.3.1 Contrasto (minimo) - S003 Ritira (IndaBox Ritiro Pacchi)</v>
      </c>
      <c r="Z3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(#AAD379)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[19,1982][459,2023]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80" s="13"/>
      <c r="AB380" s="13"/>
      <c r="AC380" s="13"/>
      <c r="AD380" s="13"/>
      <c r="AE380" s="13" t="e">
        <f>_xlfn.XLOOKUP(Tabella4[[#This Row],[ID Silk]],outTable[ID Silk],outTable[Numero ticket  ],,0,1)</f>
        <v>#N/A</v>
      </c>
      <c r="AF380" s="13"/>
      <c r="AG380" s="13"/>
      <c r="AH380" s="13" t="e">
        <f>Tabella4[[#This Row],[Caricato su Silk]]&amp;Tabella4[[#This Row],[HC_01]]</f>
        <v>#N/A</v>
      </c>
      <c r="AI380" s="13" t="e">
        <f>Tabella4[[#This Row],[HC_ID]]&amp;": "&amp;Tabella4[[#This Row],[Descrizione]]</f>
        <v>#N/A</v>
      </c>
      <c r="AJ380" s="13" t="e">
        <f>Tabella4[[#This Row],[HC_ID]]&amp;": - "&amp;Tabella4[[#This Row],[Detail]]&amp;" con selettore: "&amp;Tabella4[[#This Row],[Rejected Element]]</f>
        <v>#N/A</v>
      </c>
      <c r="AK380" s="13" t="e">
        <f>Tabella4[[#This Row],[HC_ID]]&amp;": "&amp;Tabella4[[#This Row],[Share URL]]</f>
        <v>#N/A</v>
      </c>
      <c r="AL380" s="13" t="e">
        <f>Tabella4[[#This Row],[HC_ID]]&amp;": "&amp;Tabella4[[#This Row],[Soluzione note aggiuntive]]</f>
        <v>#N/A</v>
      </c>
      <c r="AM380" s="13"/>
    </row>
    <row r="381" spans="1:39" ht="15" hidden="1" x14ac:dyDescent="0.3">
      <c r="A381" s="41" t="str">
        <f>Tabella4[[#This Row],[UNI CEI EN 301549]]&amp;Tabella4[[#This Row],[Servizio]]</f>
        <v>11.1.4.3.1S003 Ritira (IndaBox Ritiro Pacchi)</v>
      </c>
      <c r="B381" s="42" t="str">
        <f>Tabella4[[#This Row],[IssueID]]&amp;Tabella4[[#This Row],[Servizio]]</f>
        <v>S003 Ritira (IndaBox Ritiro Pacchi)</v>
      </c>
      <c r="C381" s="41" t="s">
        <v>777</v>
      </c>
      <c r="D381" s="41" t="str">
        <f>"(#"&amp;Tabella4[[#This Row],['#ID]]&amp;")"</f>
        <v>(#AAD380)</v>
      </c>
      <c r="E381" s="13" t="s">
        <v>50</v>
      </c>
      <c r="F381" s="13" t="s">
        <v>10</v>
      </c>
      <c r="G381" s="43" t="s">
        <v>195</v>
      </c>
      <c r="H381" s="13" t="s">
        <v>3282</v>
      </c>
      <c r="I381" s="13" t="s">
        <v>63</v>
      </c>
      <c r="J381" s="13" t="s">
        <v>1735</v>
      </c>
      <c r="K381" t="s">
        <v>53</v>
      </c>
      <c r="L381" s="13"/>
      <c r="M381" t="s">
        <v>1171</v>
      </c>
      <c r="N381" s="13" t="s">
        <v>1706</v>
      </c>
      <c r="O381" t="s">
        <v>1602</v>
      </c>
      <c r="P381" s="13" t="s">
        <v>1645</v>
      </c>
      <c r="Q381" s="13" t="s">
        <v>1670</v>
      </c>
      <c r="R381" s="13"/>
      <c r="S381" s="13" t="s">
        <v>1738</v>
      </c>
      <c r="T381" s="13" t="s">
        <v>1740</v>
      </c>
      <c r="U381" s="13">
        <f>COUNTIFS(Tabella4[Rejected Element],Tabella4[[#This Row],[Rejected Element]])</f>
        <v>2</v>
      </c>
      <c r="V381" s="13" t="s">
        <v>1721</v>
      </c>
      <c r="W381" s="13"/>
      <c r="X381" s="13" t="str">
        <f>Tabella4[[#This Row],[User Impact]]</f>
        <v>2 - Serious</v>
      </c>
      <c r="Y381" s="13" t="str">
        <f>_xlfn.CONCAT("APP INDABOX ANDROID - ",Tabella4[[#This Row],[UNI CEI EN 301549]]," ",_xlfn.XLOOKUP(Tabella4[[#This Row],[Criterio]],Tabella5[ID],Tabella5[Criterio di successo],"")," - ",Tabella4[[#This Row],[Servizio]])</f>
        <v>APP INDABOX ANDROID - 11.1.4.3.1 Contrasto (minimo) - S003 Ritira (IndaBox Ritiro Pacchi)</v>
      </c>
      <c r="Z3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(#AAD380)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[456,1974][508,2026]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81" s="13"/>
      <c r="AB381" s="13"/>
      <c r="AC381" s="13"/>
      <c r="AD381" s="13"/>
      <c r="AE381" s="13" t="e">
        <f>_xlfn.XLOOKUP(Tabella4[[#This Row],[ID Silk]],outTable[ID Silk],outTable[Numero ticket  ],,0,1)</f>
        <v>#N/A</v>
      </c>
      <c r="AF381" s="13"/>
      <c r="AG381" s="13"/>
      <c r="AH381" s="13" t="e">
        <f>Tabella4[[#This Row],[Caricato su Silk]]&amp;Tabella4[[#This Row],[HC_01]]</f>
        <v>#N/A</v>
      </c>
      <c r="AI381" s="13" t="e">
        <f>Tabella4[[#This Row],[HC_ID]]&amp;": "&amp;Tabella4[[#This Row],[Descrizione]]</f>
        <v>#N/A</v>
      </c>
      <c r="AJ381" s="13" t="e">
        <f>Tabella4[[#This Row],[HC_ID]]&amp;": - "&amp;Tabella4[[#This Row],[Detail]]&amp;" con selettore: "&amp;Tabella4[[#This Row],[Rejected Element]]</f>
        <v>#N/A</v>
      </c>
      <c r="AK381" s="13" t="e">
        <f>Tabella4[[#This Row],[HC_ID]]&amp;": "&amp;Tabella4[[#This Row],[Share URL]]</f>
        <v>#N/A</v>
      </c>
      <c r="AL381" s="13" t="e">
        <f>Tabella4[[#This Row],[HC_ID]]&amp;": "&amp;Tabella4[[#This Row],[Soluzione note aggiuntive]]</f>
        <v>#N/A</v>
      </c>
      <c r="AM381" s="13"/>
    </row>
    <row r="382" spans="1:39" ht="15" hidden="1" x14ac:dyDescent="0.3">
      <c r="A382" s="41" t="str">
        <f>Tabella4[[#This Row],[UNI CEI EN 301549]]&amp;Tabella4[[#This Row],[Servizio]]</f>
        <v>11.1.4.3.1S003 Ritira (IndaBox Ritiro Pacchi)</v>
      </c>
      <c r="B382" s="42" t="str">
        <f>Tabella4[[#This Row],[IssueID]]&amp;Tabella4[[#This Row],[Servizio]]</f>
        <v>S003 Ritira (IndaBox Ritiro Pacchi)</v>
      </c>
      <c r="C382" s="41" t="s">
        <v>778</v>
      </c>
      <c r="D382" s="41" t="str">
        <f>"(#"&amp;Tabella4[[#This Row],['#ID]]&amp;")"</f>
        <v>(#AAD381)</v>
      </c>
      <c r="E382" s="13" t="s">
        <v>50</v>
      </c>
      <c r="F382" s="13" t="s">
        <v>10</v>
      </c>
      <c r="G382" s="43" t="s">
        <v>195</v>
      </c>
      <c r="H382" s="13" t="s">
        <v>3282</v>
      </c>
      <c r="I382" s="13" t="s">
        <v>63</v>
      </c>
      <c r="J382" s="13" t="s">
        <v>1735</v>
      </c>
      <c r="K382" t="s">
        <v>53</v>
      </c>
      <c r="L382" s="13"/>
      <c r="M382" t="s">
        <v>1172</v>
      </c>
      <c r="N382" s="13" t="s">
        <v>1706</v>
      </c>
      <c r="O382" t="s">
        <v>1602</v>
      </c>
      <c r="P382" s="13" t="s">
        <v>1645</v>
      </c>
      <c r="Q382" s="13" t="s">
        <v>1670</v>
      </c>
      <c r="R382" s="13"/>
      <c r="S382" s="13" t="s">
        <v>1738</v>
      </c>
      <c r="T382" s="13" t="s">
        <v>1740</v>
      </c>
      <c r="U382" s="13">
        <f>COUNTIFS(Tabella4[Rejected Element],Tabella4[[#This Row],[Rejected Element]])</f>
        <v>2</v>
      </c>
      <c r="V382" s="13" t="s">
        <v>1721</v>
      </c>
      <c r="W382" s="13"/>
      <c r="X382" s="13" t="str">
        <f>Tabella4[[#This Row],[User Impact]]</f>
        <v>2 - Serious</v>
      </c>
      <c r="Y382" s="13" t="str">
        <f>_xlfn.CONCAT("APP INDABOX ANDROID - ",Tabella4[[#This Row],[UNI CEI EN 301549]]," ",_xlfn.XLOOKUP(Tabella4[[#This Row],[Criterio]],Tabella5[ID],Tabella5[Criterio di successo],"")," - ",Tabella4[[#This Row],[Servizio]])</f>
        <v>APP INDABOX ANDROID - 11.1.4.3.1 Contrasto (minimo) - S003 Ritira (IndaBox Ritiro Pacchi)</v>
      </c>
      <c r="Z3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(#AAD381)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[709,2111][783,2172]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82" s="13"/>
      <c r="AB382" s="13"/>
      <c r="AC382" s="13"/>
      <c r="AD382" s="13"/>
      <c r="AE382" s="13" t="e">
        <f>_xlfn.XLOOKUP(Tabella4[[#This Row],[ID Silk]],outTable[ID Silk],outTable[Numero ticket  ],,0,1)</f>
        <v>#N/A</v>
      </c>
      <c r="AF382" s="13"/>
      <c r="AG382" s="13"/>
      <c r="AH382" s="13" t="e">
        <f>Tabella4[[#This Row],[Caricato su Silk]]&amp;Tabella4[[#This Row],[HC_01]]</f>
        <v>#N/A</v>
      </c>
      <c r="AI382" s="13" t="e">
        <f>Tabella4[[#This Row],[HC_ID]]&amp;": "&amp;Tabella4[[#This Row],[Descrizione]]</f>
        <v>#N/A</v>
      </c>
      <c r="AJ382" s="13" t="e">
        <f>Tabella4[[#This Row],[HC_ID]]&amp;": - "&amp;Tabella4[[#This Row],[Detail]]&amp;" con selettore: "&amp;Tabella4[[#This Row],[Rejected Element]]</f>
        <v>#N/A</v>
      </c>
      <c r="AK382" s="13" t="e">
        <f>Tabella4[[#This Row],[HC_ID]]&amp;": "&amp;Tabella4[[#This Row],[Share URL]]</f>
        <v>#N/A</v>
      </c>
      <c r="AL382" s="13" t="e">
        <f>Tabella4[[#This Row],[HC_ID]]&amp;": "&amp;Tabella4[[#This Row],[Soluzione note aggiuntive]]</f>
        <v>#N/A</v>
      </c>
      <c r="AM382" s="13"/>
    </row>
    <row r="383" spans="1:39" ht="15" hidden="1" x14ac:dyDescent="0.3">
      <c r="A383" s="41" t="str">
        <f>Tabella4[[#This Row],[UNI CEI EN 301549]]&amp;Tabella4[[#This Row],[Servizio]]</f>
        <v>11.1.4.3.1S003 Ritira (IndaBox Ritiro Pacchi)</v>
      </c>
      <c r="B383" s="42" t="str">
        <f>Tabella4[[#This Row],[IssueID]]&amp;Tabella4[[#This Row],[Servizio]]</f>
        <v>S003 Ritira (IndaBox Ritiro Pacchi)</v>
      </c>
      <c r="C383" s="41" t="s">
        <v>779</v>
      </c>
      <c r="D383" s="41" t="str">
        <f>"(#"&amp;Tabella4[[#This Row],['#ID]]&amp;")"</f>
        <v>(#AAD382)</v>
      </c>
      <c r="E383" s="13" t="s">
        <v>50</v>
      </c>
      <c r="F383" s="13" t="s">
        <v>10</v>
      </c>
      <c r="G383" s="43" t="s">
        <v>195</v>
      </c>
      <c r="H383" s="13" t="s">
        <v>3282</v>
      </c>
      <c r="I383" s="13" t="s">
        <v>63</v>
      </c>
      <c r="J383" s="13" t="s">
        <v>1735</v>
      </c>
      <c r="K383" t="s">
        <v>53</v>
      </c>
      <c r="L383" s="13"/>
      <c r="M383" t="s">
        <v>1173</v>
      </c>
      <c r="N383" s="13" t="s">
        <v>1706</v>
      </c>
      <c r="O383" t="s">
        <v>1602</v>
      </c>
      <c r="P383" s="13" t="s">
        <v>1645</v>
      </c>
      <c r="Q383" s="13" t="s">
        <v>1670</v>
      </c>
      <c r="R383" s="13"/>
      <c r="S383" s="13" t="s">
        <v>1738</v>
      </c>
      <c r="T383" s="13" t="s">
        <v>1740</v>
      </c>
      <c r="U383" s="13">
        <f>COUNTIFS(Tabella4[Rejected Element],Tabella4[[#This Row],[Rejected Element]])</f>
        <v>2</v>
      </c>
      <c r="V383" s="13" t="s">
        <v>1721</v>
      </c>
      <c r="W383" s="13"/>
      <c r="X383" s="13" t="str">
        <f>Tabella4[[#This Row],[User Impact]]</f>
        <v>2 - Serious</v>
      </c>
      <c r="Y383" s="13" t="str">
        <f>_xlfn.CONCAT("APP INDABOX ANDROID - ",Tabella4[[#This Row],[UNI CEI EN 301549]]," ",_xlfn.XLOOKUP(Tabella4[[#This Row],[Criterio]],Tabella5[ID],Tabella5[Criterio di successo],"")," - ",Tabella4[[#This Row],[Servizio]])</f>
        <v>APP INDABOX ANDROID - 11.1.4.3.1 Contrasto (minimo) - S003 Ritira (IndaBox Ritiro Pacchi)</v>
      </c>
      <c r="Z3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(#AAD382)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[19,2221][363,2260]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83" s="13"/>
      <c r="AB383" s="13"/>
      <c r="AC383" s="13"/>
      <c r="AD383" s="13"/>
      <c r="AE383" s="13" t="e">
        <f>_xlfn.XLOOKUP(Tabella4[[#This Row],[ID Silk]],outTable[ID Silk],outTable[Numero ticket  ],,0,1)</f>
        <v>#N/A</v>
      </c>
      <c r="AF383" s="13"/>
      <c r="AG383" s="13"/>
      <c r="AH383" s="13" t="e">
        <f>Tabella4[[#This Row],[Caricato su Silk]]&amp;Tabella4[[#This Row],[HC_01]]</f>
        <v>#N/A</v>
      </c>
      <c r="AI383" s="13" t="e">
        <f>Tabella4[[#This Row],[HC_ID]]&amp;": "&amp;Tabella4[[#This Row],[Descrizione]]</f>
        <v>#N/A</v>
      </c>
      <c r="AJ383" s="13" t="e">
        <f>Tabella4[[#This Row],[HC_ID]]&amp;": - "&amp;Tabella4[[#This Row],[Detail]]&amp;" con selettore: "&amp;Tabella4[[#This Row],[Rejected Element]]</f>
        <v>#N/A</v>
      </c>
      <c r="AK383" s="13" t="e">
        <f>Tabella4[[#This Row],[HC_ID]]&amp;": "&amp;Tabella4[[#This Row],[Share URL]]</f>
        <v>#N/A</v>
      </c>
      <c r="AL383" s="13" t="e">
        <f>Tabella4[[#This Row],[HC_ID]]&amp;": "&amp;Tabella4[[#This Row],[Soluzione note aggiuntive]]</f>
        <v>#N/A</v>
      </c>
      <c r="AM383" s="13"/>
    </row>
    <row r="384" spans="1:39" ht="15" hidden="1" x14ac:dyDescent="0.3">
      <c r="A384" s="41" t="str">
        <f>Tabella4[[#This Row],[UNI CEI EN 301549]]&amp;Tabella4[[#This Row],[Servizio]]</f>
        <v>11.1.4.3.1S003 Ritira (IndaBox Ritiro Pacchi)</v>
      </c>
      <c r="B384" s="42" t="str">
        <f>Tabella4[[#This Row],[IssueID]]&amp;Tabella4[[#This Row],[Servizio]]</f>
        <v>S003 Ritira (IndaBox Ritiro Pacchi)</v>
      </c>
      <c r="C384" s="41" t="s">
        <v>780</v>
      </c>
      <c r="D384" s="41" t="str">
        <f>"(#"&amp;Tabella4[[#This Row],['#ID]]&amp;")"</f>
        <v>(#AAD383)</v>
      </c>
      <c r="E384" s="13" t="s">
        <v>50</v>
      </c>
      <c r="F384" s="13" t="s">
        <v>10</v>
      </c>
      <c r="G384" s="43" t="s">
        <v>195</v>
      </c>
      <c r="H384" s="13" t="s">
        <v>3282</v>
      </c>
      <c r="I384" s="13" t="s">
        <v>63</v>
      </c>
      <c r="J384" s="13" t="s">
        <v>1735</v>
      </c>
      <c r="K384" t="s">
        <v>53</v>
      </c>
      <c r="L384" s="13"/>
      <c r="M384" t="s">
        <v>1174</v>
      </c>
      <c r="N384" s="13" t="s">
        <v>1706</v>
      </c>
      <c r="O384" t="s">
        <v>1602</v>
      </c>
      <c r="P384" s="13" t="s">
        <v>1645</v>
      </c>
      <c r="Q384" s="13" t="s">
        <v>1670</v>
      </c>
      <c r="R384" s="13"/>
      <c r="S384" s="13" t="s">
        <v>1738</v>
      </c>
      <c r="T384" s="13" t="s">
        <v>1740</v>
      </c>
      <c r="U384" s="13">
        <f>COUNTIFS(Tabella4[Rejected Element],Tabella4[[#This Row],[Rejected Element]])</f>
        <v>2</v>
      </c>
      <c r="V384" s="13" t="s">
        <v>1721</v>
      </c>
      <c r="W384" s="13"/>
      <c r="X384" s="13" t="str">
        <f>Tabella4[[#This Row],[User Impact]]</f>
        <v>2 - Serious</v>
      </c>
      <c r="Y384" s="13" t="str">
        <f>_xlfn.CONCAT("APP INDABOX ANDROID - ",Tabella4[[#This Row],[UNI CEI EN 301549]]," ",_xlfn.XLOOKUP(Tabella4[[#This Row],[Criterio]],Tabella5[ID],Tabella5[Criterio di successo],"")," - ",Tabella4[[#This Row],[Servizio]])</f>
        <v>APP INDABOX ANDROID - 11.1.4.3.1 Contrasto (minimo) - S003 Ritira (IndaBox Ritiro Pacchi)</v>
      </c>
      <c r="Z3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(#AAD383)
S003 Ritira (IndaBox Ritiro Pacchi)
Requisito: WCAG 1.4.3
Disabilità afflitte: Colorblindness;Low Vision
Impatto Utente: 2 - Serious
Descrizione: Contrasto del testo - 
Esempio di violazione individuata sull'oggetto: 
 - https://drive.google.com/file/d/1rLNUl80aLOX5oSvFBNaCGcTYvQmgVLL8/view?usp=drive_link con selettore: 
[357,2210][412,2265]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384" s="13"/>
      <c r="AB384" s="13"/>
      <c r="AC384" s="13"/>
      <c r="AD384" s="13"/>
      <c r="AE384" s="13" t="e">
        <f>_xlfn.XLOOKUP(Tabella4[[#This Row],[ID Silk]],outTable[ID Silk],outTable[Numero ticket  ],,0,1)</f>
        <v>#N/A</v>
      </c>
      <c r="AF384" s="13"/>
      <c r="AG384" s="13"/>
      <c r="AH384" s="13" t="e">
        <f>Tabella4[[#This Row],[Caricato su Silk]]&amp;Tabella4[[#This Row],[HC_01]]</f>
        <v>#N/A</v>
      </c>
      <c r="AI384" s="13" t="e">
        <f>Tabella4[[#This Row],[HC_ID]]&amp;": "&amp;Tabella4[[#This Row],[Descrizione]]</f>
        <v>#N/A</v>
      </c>
      <c r="AJ384" s="13" t="e">
        <f>Tabella4[[#This Row],[HC_ID]]&amp;": - "&amp;Tabella4[[#This Row],[Detail]]&amp;" con selettore: "&amp;Tabella4[[#This Row],[Rejected Element]]</f>
        <v>#N/A</v>
      </c>
      <c r="AK384" s="13" t="e">
        <f>Tabella4[[#This Row],[HC_ID]]&amp;": "&amp;Tabella4[[#This Row],[Share URL]]</f>
        <v>#N/A</v>
      </c>
      <c r="AL384" s="13" t="e">
        <f>Tabella4[[#This Row],[HC_ID]]&amp;": "&amp;Tabella4[[#This Row],[Soluzione note aggiuntive]]</f>
        <v>#N/A</v>
      </c>
      <c r="AM384" s="13"/>
    </row>
    <row r="385" spans="1:39" ht="15" hidden="1" x14ac:dyDescent="0.3">
      <c r="A385" s="41" t="str">
        <f>Tabella4[[#This Row],[UNI CEI EN 301549]]&amp;Tabella4[[#This Row],[Servizio]]</f>
        <v>11.2.5.8.1S003 Ritira (IndaBox Ritiro Pacchi)</v>
      </c>
      <c r="B385" s="42" t="str">
        <f>Tabella4[[#This Row],[IssueID]]&amp;Tabella4[[#This Row],[Servizio]]</f>
        <v>S003 Ritira (IndaBox Ritiro Pacchi)</v>
      </c>
      <c r="C385" s="41" t="s">
        <v>781</v>
      </c>
      <c r="D385" s="41" t="str">
        <f>"(#"&amp;Tabella4[[#This Row],['#ID]]&amp;")"</f>
        <v>(#AAD384)</v>
      </c>
      <c r="E385" s="13" t="s">
        <v>50</v>
      </c>
      <c r="F385" s="13" t="s">
        <v>10</v>
      </c>
      <c r="G385" s="43" t="s">
        <v>56</v>
      </c>
      <c r="H385" s="13" t="s">
        <v>3283</v>
      </c>
      <c r="I385" s="13" t="s">
        <v>63</v>
      </c>
      <c r="J385" s="13" t="s">
        <v>1736</v>
      </c>
      <c r="K385" t="s">
        <v>52</v>
      </c>
      <c r="L385" s="13"/>
      <c r="M385" t="s">
        <v>1175</v>
      </c>
      <c r="N385" s="13" t="s">
        <v>1706</v>
      </c>
      <c r="O385" t="s">
        <v>1602</v>
      </c>
      <c r="P385" s="13" t="s">
        <v>1645</v>
      </c>
      <c r="Q385" s="13" t="s">
        <v>1670</v>
      </c>
      <c r="R385" s="13"/>
      <c r="S385" s="13" t="s">
        <v>1739</v>
      </c>
      <c r="T385" s="13" t="s">
        <v>1741</v>
      </c>
      <c r="U385" s="13">
        <f>COUNTIFS(Tabella4[Rejected Element],Tabella4[[#This Row],[Rejected Element]])</f>
        <v>4</v>
      </c>
      <c r="V385" s="13" t="s">
        <v>1721</v>
      </c>
      <c r="W385" s="13"/>
      <c r="X385" s="13" t="str">
        <f>Tabella4[[#This Row],[User Impact]]</f>
        <v>2 - Serious</v>
      </c>
      <c r="Y385"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3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(#AAD384)
S003 Ritira (IndaBox Ritiro Pacchi)
Requisito: WCAG 2.5.8
Disabilità afflitte: Blind;Low Vision;Mobility
Impatto Utente: 2 - Serious
Descrizione: Touch target - 
Esempio di violazione individuata sull'oggetto: 
 - https://drive.google.com/file/d/1rLNUl80aLOX5oSvFBNaCGcTYvQmgVLL8/view?usp=drive_link con selettore: 
[660,750][794,799]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385" s="13"/>
      <c r="AB385" s="13"/>
      <c r="AC385" s="13"/>
      <c r="AD385" s="13"/>
      <c r="AE385" s="13" t="e">
        <f>_xlfn.XLOOKUP(Tabella4[[#This Row],[ID Silk]],outTable[ID Silk],outTable[Numero ticket  ],,0,1)</f>
        <v>#N/A</v>
      </c>
      <c r="AF385" s="13"/>
      <c r="AG385" s="13"/>
      <c r="AH385" s="13" t="e">
        <f>Tabella4[[#This Row],[Caricato su Silk]]&amp;Tabella4[[#This Row],[HC_01]]</f>
        <v>#N/A</v>
      </c>
      <c r="AI385" s="13" t="e">
        <f>Tabella4[[#This Row],[HC_ID]]&amp;": "&amp;Tabella4[[#This Row],[Descrizione]]</f>
        <v>#N/A</v>
      </c>
      <c r="AJ385" s="13" t="e">
        <f>Tabella4[[#This Row],[HC_ID]]&amp;": - "&amp;Tabella4[[#This Row],[Detail]]&amp;" con selettore: "&amp;Tabella4[[#This Row],[Rejected Element]]</f>
        <v>#N/A</v>
      </c>
      <c r="AK385" s="13" t="e">
        <f>Tabella4[[#This Row],[HC_ID]]&amp;": "&amp;Tabella4[[#This Row],[Share URL]]</f>
        <v>#N/A</v>
      </c>
      <c r="AL385" s="13" t="e">
        <f>Tabella4[[#This Row],[HC_ID]]&amp;": "&amp;Tabella4[[#This Row],[Soluzione note aggiuntive]]</f>
        <v>#N/A</v>
      </c>
      <c r="AM385" s="13"/>
    </row>
    <row r="386" spans="1:39" ht="15" hidden="1" x14ac:dyDescent="0.3">
      <c r="A386" s="41" t="str">
        <f>Tabella4[[#This Row],[UNI CEI EN 301549]]&amp;Tabella4[[#This Row],[Servizio]]</f>
        <v>11.2.5.8.1S003 Ritira (IndaBox Ritiro Pacchi)</v>
      </c>
      <c r="B386" s="42" t="str">
        <f>Tabella4[[#This Row],[IssueID]]&amp;Tabella4[[#This Row],[Servizio]]</f>
        <v>S003 Ritira (IndaBox Ritiro Pacchi)</v>
      </c>
      <c r="C386" s="41" t="s">
        <v>782</v>
      </c>
      <c r="D386" s="41" t="str">
        <f>"(#"&amp;Tabella4[[#This Row],['#ID]]&amp;")"</f>
        <v>(#AAD385)</v>
      </c>
      <c r="E386" s="13" t="s">
        <v>50</v>
      </c>
      <c r="F386" s="13" t="s">
        <v>10</v>
      </c>
      <c r="G386" s="43" t="s">
        <v>56</v>
      </c>
      <c r="H386" s="13" t="s">
        <v>3283</v>
      </c>
      <c r="I386" s="13" t="s">
        <v>63</v>
      </c>
      <c r="J386" s="13" t="s">
        <v>1736</v>
      </c>
      <c r="K386" t="s">
        <v>52</v>
      </c>
      <c r="L386" s="13"/>
      <c r="M386" t="s">
        <v>1176</v>
      </c>
      <c r="N386" s="13" t="s">
        <v>1706</v>
      </c>
      <c r="O386" t="s">
        <v>1602</v>
      </c>
      <c r="P386" s="13" t="s">
        <v>1645</v>
      </c>
      <c r="Q386" s="13" t="s">
        <v>1670</v>
      </c>
      <c r="R386" s="13"/>
      <c r="S386" s="13" t="s">
        <v>1739</v>
      </c>
      <c r="T386" s="13" t="s">
        <v>1741</v>
      </c>
      <c r="U386" s="13">
        <f>COUNTIFS(Tabella4[Rejected Element],Tabella4[[#This Row],[Rejected Element]])</f>
        <v>2</v>
      </c>
      <c r="V386" s="13" t="s">
        <v>1721</v>
      </c>
      <c r="W386" s="13"/>
      <c r="X386" s="13" t="str">
        <f>Tabella4[[#This Row],[User Impact]]</f>
        <v>2 - Serious</v>
      </c>
      <c r="Y386"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3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(#AAD385)
S003 Ritira (IndaBox Ritiro Pacchi)
Requisito: WCAG 2.5.8
Disabilità afflitte: Blind;Low Vision;Mobility
Impatto Utente: 2 - Serious
Descrizione: Touch target - 
Esempio di violazione individuata sull'oggetto: 
 - https://drive.google.com/file/d/1rLNUl80aLOX5oSvFBNaCGcTYvQmgVLL8/view?usp=drive_link con selettore: 
[19,1836][1061,1957]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386" s="13"/>
      <c r="AB386" s="13"/>
      <c r="AC386" s="13"/>
      <c r="AD386" s="13"/>
      <c r="AE386" s="13" t="e">
        <f>_xlfn.XLOOKUP(Tabella4[[#This Row],[ID Silk]],outTable[ID Silk],outTable[Numero ticket  ],,0,1)</f>
        <v>#N/A</v>
      </c>
      <c r="AF386" s="13"/>
      <c r="AG386" s="13"/>
      <c r="AH386" s="13" t="e">
        <f>Tabella4[[#This Row],[Caricato su Silk]]&amp;Tabella4[[#This Row],[HC_01]]</f>
        <v>#N/A</v>
      </c>
      <c r="AI386" s="13" t="e">
        <f>Tabella4[[#This Row],[HC_ID]]&amp;": "&amp;Tabella4[[#This Row],[Descrizione]]</f>
        <v>#N/A</v>
      </c>
      <c r="AJ386" s="13" t="e">
        <f>Tabella4[[#This Row],[HC_ID]]&amp;": - "&amp;Tabella4[[#This Row],[Detail]]&amp;" con selettore: "&amp;Tabella4[[#This Row],[Rejected Element]]</f>
        <v>#N/A</v>
      </c>
      <c r="AK386" s="13" t="e">
        <f>Tabella4[[#This Row],[HC_ID]]&amp;": "&amp;Tabella4[[#This Row],[Share URL]]</f>
        <v>#N/A</v>
      </c>
      <c r="AL386" s="13" t="e">
        <f>Tabella4[[#This Row],[HC_ID]]&amp;": "&amp;Tabella4[[#This Row],[Soluzione note aggiuntive]]</f>
        <v>#N/A</v>
      </c>
      <c r="AM386" s="13"/>
    </row>
    <row r="387" spans="1:39" ht="15" hidden="1" x14ac:dyDescent="0.3">
      <c r="A387" s="41" t="str">
        <f>Tabella4[[#This Row],[UNI CEI EN 301549]]&amp;Tabella4[[#This Row],[Servizio]]</f>
        <v>11.2.5.8.1S003 Ritira (IndaBox Ritiro Pacchi)</v>
      </c>
      <c r="B387" s="42" t="str">
        <f>Tabella4[[#This Row],[IssueID]]&amp;Tabella4[[#This Row],[Servizio]]</f>
        <v>S003 Ritira (IndaBox Ritiro Pacchi)</v>
      </c>
      <c r="C387" s="41" t="s">
        <v>783</v>
      </c>
      <c r="D387" s="41" t="str">
        <f>"(#"&amp;Tabella4[[#This Row],['#ID]]&amp;")"</f>
        <v>(#AAD386)</v>
      </c>
      <c r="E387" s="13" t="s">
        <v>50</v>
      </c>
      <c r="F387" s="13" t="s">
        <v>10</v>
      </c>
      <c r="G387" s="43" t="s">
        <v>56</v>
      </c>
      <c r="H387" s="13" t="s">
        <v>3283</v>
      </c>
      <c r="I387" s="13" t="s">
        <v>63</v>
      </c>
      <c r="J387" s="13" t="s">
        <v>1736</v>
      </c>
      <c r="K387" t="s">
        <v>52</v>
      </c>
      <c r="L387" s="13"/>
      <c r="M387" t="s">
        <v>1177</v>
      </c>
      <c r="N387" s="13" t="s">
        <v>1706</v>
      </c>
      <c r="O387" t="s">
        <v>1602</v>
      </c>
      <c r="P387" s="13" t="s">
        <v>1645</v>
      </c>
      <c r="Q387" s="13" t="s">
        <v>1670</v>
      </c>
      <c r="R387" s="13"/>
      <c r="S387" s="13" t="s">
        <v>1739</v>
      </c>
      <c r="T387" s="13" t="s">
        <v>1741</v>
      </c>
      <c r="U387" s="13">
        <f>COUNTIFS(Tabella4[Rejected Element],Tabella4[[#This Row],[Rejected Element]])</f>
        <v>2</v>
      </c>
      <c r="V387" s="13" t="s">
        <v>1721</v>
      </c>
      <c r="W387" s="13"/>
      <c r="X387" s="13" t="str">
        <f>Tabella4[[#This Row],[User Impact]]</f>
        <v>2 - Serious</v>
      </c>
      <c r="Y387"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3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(#AAD386)
S003 Ritira (IndaBox Ritiro Pacchi)
Requisito: WCAG 2.5.8
Disabilità afflitte: Blind;Low Vision;Mobility
Impatto Utente: 2 - Serious
Descrizione: Touch target - 
Esempio di violazione individuata sull'oggetto: 
 - https://drive.google.com/file/d/1rLNUl80aLOX5oSvFBNaCGcTYvQmgVLL8/view?usp=drive_link con selettore: 
[19,2075][1061,2196]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387" s="13"/>
      <c r="AB387" s="13"/>
      <c r="AC387" s="13"/>
      <c r="AD387" s="13"/>
      <c r="AE387" s="13" t="e">
        <f>_xlfn.XLOOKUP(Tabella4[[#This Row],[ID Silk]],outTable[ID Silk],outTable[Numero ticket  ],,0,1)</f>
        <v>#N/A</v>
      </c>
      <c r="AF387" s="13"/>
      <c r="AG387" s="13"/>
      <c r="AH387" s="13" t="e">
        <f>Tabella4[[#This Row],[Caricato su Silk]]&amp;Tabella4[[#This Row],[HC_01]]</f>
        <v>#N/A</v>
      </c>
      <c r="AI387" s="13" t="e">
        <f>Tabella4[[#This Row],[HC_ID]]&amp;": "&amp;Tabella4[[#This Row],[Descrizione]]</f>
        <v>#N/A</v>
      </c>
      <c r="AJ387" s="13" t="e">
        <f>Tabella4[[#This Row],[HC_ID]]&amp;": - "&amp;Tabella4[[#This Row],[Detail]]&amp;" con selettore: "&amp;Tabella4[[#This Row],[Rejected Element]]</f>
        <v>#N/A</v>
      </c>
      <c r="AK387" s="13" t="e">
        <f>Tabella4[[#This Row],[HC_ID]]&amp;": "&amp;Tabella4[[#This Row],[Share URL]]</f>
        <v>#N/A</v>
      </c>
      <c r="AL387" s="13" t="e">
        <f>Tabella4[[#This Row],[HC_ID]]&amp;": "&amp;Tabella4[[#This Row],[Soluzione note aggiuntive]]</f>
        <v>#N/A</v>
      </c>
      <c r="AM387" s="13"/>
    </row>
    <row r="388" spans="1:39" ht="15" hidden="1" x14ac:dyDescent="0.3">
      <c r="A388" s="41" t="str">
        <f>Tabella4[[#This Row],[UNI CEI EN 301549]]&amp;Tabella4[[#This Row],[Servizio]]</f>
        <v>11.1.4.3.1S004 Spedisci (IndaBox Spedizione Pacchi)</v>
      </c>
      <c r="B388" s="42" t="str">
        <f>Tabella4[[#This Row],[IssueID]]&amp;Tabella4[[#This Row],[Servizio]]</f>
        <v>S004 Spedisci (IndaBox Spedizione Pacchi)</v>
      </c>
      <c r="C388" s="41" t="s">
        <v>784</v>
      </c>
      <c r="D388" s="41" t="str">
        <f>"(#"&amp;Tabella4[[#This Row],['#ID]]&amp;")"</f>
        <v>(#AAD387)</v>
      </c>
      <c r="E388" s="13" t="s">
        <v>50</v>
      </c>
      <c r="F388" s="13" t="s">
        <v>10</v>
      </c>
      <c r="G388" s="43" t="s">
        <v>195</v>
      </c>
      <c r="H388" s="13" t="s">
        <v>3282</v>
      </c>
      <c r="I388" s="13" t="s">
        <v>63</v>
      </c>
      <c r="J388" s="13" t="s">
        <v>1735</v>
      </c>
      <c r="K388" t="s">
        <v>53</v>
      </c>
      <c r="L388" s="13"/>
      <c r="M388" t="s">
        <v>1349</v>
      </c>
      <c r="N388" s="13" t="s">
        <v>1707</v>
      </c>
      <c r="O388" t="s">
        <v>1603</v>
      </c>
      <c r="P388" s="13" t="s">
        <v>1646</v>
      </c>
      <c r="Q388" s="13" t="s">
        <v>1670</v>
      </c>
      <c r="R388" s="13"/>
      <c r="S388" s="13" t="s">
        <v>1738</v>
      </c>
      <c r="T388" s="13" t="s">
        <v>1740</v>
      </c>
      <c r="U388" s="13">
        <f>COUNTIFS(Tabella4[Rejected Element],Tabella4[[#This Row],[Rejected Element]])</f>
        <v>1</v>
      </c>
      <c r="V388" s="13" t="s">
        <v>1722</v>
      </c>
      <c r="W388" s="13"/>
      <c r="X388" s="13" t="str">
        <f>Tabella4[[#This Row],[User Impact]]</f>
        <v>2 - Serious</v>
      </c>
      <c r="Y388" s="13" t="str">
        <f>_xlfn.CONCAT("APP INDABOX ANDROID - ",Tabella4[[#This Row],[UNI CEI EN 301549]]," ",_xlfn.XLOOKUP(Tabella4[[#This Row],[Criterio]],Tabella5[ID],Tabella5[Criterio di successo],"")," - ",Tabella4[[#This Row],[Servizio]])</f>
        <v>APP INDABOX ANDROID - 11.1.4.3.1 Contrasto (minimo) - S004 Spedisci (IndaBox Spedizione Pacchi)</v>
      </c>
      <c r="Z3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(#AAD387)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[77,593][198,645]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88" s="13"/>
      <c r="AB388" s="13"/>
      <c r="AC388" s="13"/>
      <c r="AD388" s="13"/>
      <c r="AE388" s="13" t="e">
        <f>_xlfn.XLOOKUP(Tabella4[[#This Row],[ID Silk]],outTable[ID Silk],outTable[Numero ticket  ],,0,1)</f>
        <v>#N/A</v>
      </c>
      <c r="AF388" s="13"/>
      <c r="AG388" s="13"/>
      <c r="AH388" s="13" t="e">
        <f>Tabella4[[#This Row],[Caricato su Silk]]&amp;Tabella4[[#This Row],[HC_01]]</f>
        <v>#N/A</v>
      </c>
      <c r="AI388" s="13" t="e">
        <f>Tabella4[[#This Row],[HC_ID]]&amp;": "&amp;Tabella4[[#This Row],[Descrizione]]</f>
        <v>#N/A</v>
      </c>
      <c r="AJ388" s="13" t="e">
        <f>Tabella4[[#This Row],[HC_ID]]&amp;": - "&amp;Tabella4[[#This Row],[Detail]]&amp;" con selettore: "&amp;Tabella4[[#This Row],[Rejected Element]]</f>
        <v>#N/A</v>
      </c>
      <c r="AK388" s="13" t="e">
        <f>Tabella4[[#This Row],[HC_ID]]&amp;": "&amp;Tabella4[[#This Row],[Share URL]]</f>
        <v>#N/A</v>
      </c>
      <c r="AL388" s="13" t="e">
        <f>Tabella4[[#This Row],[HC_ID]]&amp;": "&amp;Tabella4[[#This Row],[Soluzione note aggiuntive]]</f>
        <v>#N/A</v>
      </c>
      <c r="AM388" s="13"/>
    </row>
    <row r="389" spans="1:39" ht="15" hidden="1" x14ac:dyDescent="0.3">
      <c r="A389" s="41" t="str">
        <f>Tabella4[[#This Row],[UNI CEI EN 301549]]&amp;Tabella4[[#This Row],[Servizio]]</f>
        <v>11.1.4.3.1S004 Spedisci (IndaBox Spedizione Pacchi)</v>
      </c>
      <c r="B389" s="42" t="str">
        <f>Tabella4[[#This Row],[IssueID]]&amp;Tabella4[[#This Row],[Servizio]]</f>
        <v>S004 Spedisci (IndaBox Spedizione Pacchi)</v>
      </c>
      <c r="C389" s="41" t="s">
        <v>785</v>
      </c>
      <c r="D389" s="41" t="str">
        <f>"(#"&amp;Tabella4[[#This Row],['#ID]]&amp;")"</f>
        <v>(#AAD388)</v>
      </c>
      <c r="E389" s="13" t="s">
        <v>50</v>
      </c>
      <c r="F389" s="13" t="s">
        <v>10</v>
      </c>
      <c r="G389" s="43" t="s">
        <v>195</v>
      </c>
      <c r="H389" s="13" t="s">
        <v>3282</v>
      </c>
      <c r="I389" s="13" t="s">
        <v>63</v>
      </c>
      <c r="J389" s="13" t="s">
        <v>1735</v>
      </c>
      <c r="K389" t="s">
        <v>53</v>
      </c>
      <c r="L389" s="13"/>
      <c r="M389" t="s">
        <v>1350</v>
      </c>
      <c r="N389" s="13" t="s">
        <v>1707</v>
      </c>
      <c r="O389" t="s">
        <v>1603</v>
      </c>
      <c r="P389" s="13" t="s">
        <v>1646</v>
      </c>
      <c r="Q389" s="13" t="s">
        <v>1670</v>
      </c>
      <c r="R389" s="13"/>
      <c r="S389" s="13" t="s">
        <v>1738</v>
      </c>
      <c r="T389" s="13" t="s">
        <v>1740</v>
      </c>
      <c r="U389" s="13">
        <f>COUNTIFS(Tabella4[Rejected Element],Tabella4[[#This Row],[Rejected Element]])</f>
        <v>1</v>
      </c>
      <c r="V389" s="13" t="s">
        <v>1722</v>
      </c>
      <c r="W389" s="13"/>
      <c r="X389" s="13" t="str">
        <f>Tabella4[[#This Row],[User Impact]]</f>
        <v>2 - Serious</v>
      </c>
      <c r="Y389" s="13" t="str">
        <f>_xlfn.CONCAT("APP INDABOX ANDROID - ",Tabella4[[#This Row],[UNI CEI EN 301549]]," ",_xlfn.XLOOKUP(Tabella4[[#This Row],[Criterio]],Tabella5[ID],Tabella5[Criterio di successo],"")," - ",Tabella4[[#This Row],[Servizio]])</f>
        <v>APP INDABOX ANDROID - 11.1.4.3.1 Contrasto (minimo) - S004 Spedisci (IndaBox Spedizione Pacchi)</v>
      </c>
      <c r="Z3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(#AAD388)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[266,593][635,645]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89" s="13"/>
      <c r="AB389" s="13"/>
      <c r="AC389" s="13"/>
      <c r="AD389" s="13"/>
      <c r="AE389" s="13" t="e">
        <f>_xlfn.XLOOKUP(Tabella4[[#This Row],[ID Silk]],outTable[ID Silk],outTable[Numero ticket  ],,0,1)</f>
        <v>#N/A</v>
      </c>
      <c r="AF389" s="13"/>
      <c r="AG389" s="13"/>
      <c r="AH389" s="13" t="e">
        <f>Tabella4[[#This Row],[Caricato su Silk]]&amp;Tabella4[[#This Row],[HC_01]]</f>
        <v>#N/A</v>
      </c>
      <c r="AI389" s="13" t="e">
        <f>Tabella4[[#This Row],[HC_ID]]&amp;": "&amp;Tabella4[[#This Row],[Descrizione]]</f>
        <v>#N/A</v>
      </c>
      <c r="AJ389" s="13" t="e">
        <f>Tabella4[[#This Row],[HC_ID]]&amp;": - "&amp;Tabella4[[#This Row],[Detail]]&amp;" con selettore: "&amp;Tabella4[[#This Row],[Rejected Element]]</f>
        <v>#N/A</v>
      </c>
      <c r="AK389" s="13" t="e">
        <f>Tabella4[[#This Row],[HC_ID]]&amp;": "&amp;Tabella4[[#This Row],[Share URL]]</f>
        <v>#N/A</v>
      </c>
      <c r="AL389" s="13" t="e">
        <f>Tabella4[[#This Row],[HC_ID]]&amp;": "&amp;Tabella4[[#This Row],[Soluzione note aggiuntive]]</f>
        <v>#N/A</v>
      </c>
      <c r="AM389" s="13"/>
    </row>
    <row r="390" spans="1:39" ht="15" hidden="1" x14ac:dyDescent="0.3">
      <c r="A390" s="41" t="str">
        <f>Tabella4[[#This Row],[UNI CEI EN 301549]]&amp;Tabella4[[#This Row],[Servizio]]</f>
        <v>11.1.4.3.1S004 Spedisci (IndaBox Spedizione Pacchi)</v>
      </c>
      <c r="B390" s="42" t="str">
        <f>Tabella4[[#This Row],[IssueID]]&amp;Tabella4[[#This Row],[Servizio]]</f>
        <v>S004 Spedisci (IndaBox Spedizione Pacchi)</v>
      </c>
      <c r="C390" s="41" t="s">
        <v>786</v>
      </c>
      <c r="D390" s="41" t="str">
        <f>"(#"&amp;Tabella4[[#This Row],['#ID]]&amp;")"</f>
        <v>(#AAD389)</v>
      </c>
      <c r="E390" s="13" t="s">
        <v>50</v>
      </c>
      <c r="F390" s="13" t="s">
        <v>10</v>
      </c>
      <c r="G390" s="43" t="s">
        <v>195</v>
      </c>
      <c r="H390" s="13" t="s">
        <v>3282</v>
      </c>
      <c r="I390" s="13" t="s">
        <v>63</v>
      </c>
      <c r="J390" s="13" t="s">
        <v>1735</v>
      </c>
      <c r="K390" t="s">
        <v>53</v>
      </c>
      <c r="L390" s="13"/>
      <c r="M390" t="s">
        <v>1351</v>
      </c>
      <c r="N390" s="13" t="s">
        <v>1707</v>
      </c>
      <c r="O390" t="s">
        <v>1603</v>
      </c>
      <c r="P390" s="13" t="s">
        <v>1646</v>
      </c>
      <c r="Q390" s="13" t="s">
        <v>1670</v>
      </c>
      <c r="R390" s="13"/>
      <c r="S390" s="13" t="s">
        <v>1738</v>
      </c>
      <c r="T390" s="13" t="s">
        <v>1740</v>
      </c>
      <c r="U390" s="13">
        <f>COUNTIFS(Tabella4[Rejected Element],Tabella4[[#This Row],[Rejected Element]])</f>
        <v>1</v>
      </c>
      <c r="V390" s="13" t="s">
        <v>1722</v>
      </c>
      <c r="W390" s="13"/>
      <c r="X390" s="13" t="str">
        <f>Tabella4[[#This Row],[User Impact]]</f>
        <v>2 - Serious</v>
      </c>
      <c r="Y390" s="13" t="str">
        <f>_xlfn.CONCAT("APP INDABOX ANDROID - ",Tabella4[[#This Row],[UNI CEI EN 301549]]," ",_xlfn.XLOOKUP(Tabella4[[#This Row],[Criterio]],Tabella5[ID],Tabella5[Criterio di successo],"")," - ",Tabella4[[#This Row],[Servizio]])</f>
        <v>APP INDABOX ANDROID - 11.1.4.3.1 Contrasto (minimo) - S004 Spedisci (IndaBox Spedizione Pacchi)</v>
      </c>
      <c r="Z3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(#AAD389)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[77,659][244,711]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90" s="13"/>
      <c r="AB390" s="13"/>
      <c r="AC390" s="13"/>
      <c r="AD390" s="13"/>
      <c r="AE390" s="13" t="e">
        <f>_xlfn.XLOOKUP(Tabella4[[#This Row],[ID Silk]],outTable[ID Silk],outTable[Numero ticket  ],,0,1)</f>
        <v>#N/A</v>
      </c>
      <c r="AF390" s="13"/>
      <c r="AG390" s="13"/>
      <c r="AH390" s="13" t="e">
        <f>Tabella4[[#This Row],[Caricato su Silk]]&amp;Tabella4[[#This Row],[HC_01]]</f>
        <v>#N/A</v>
      </c>
      <c r="AI390" s="13" t="e">
        <f>Tabella4[[#This Row],[HC_ID]]&amp;": "&amp;Tabella4[[#This Row],[Descrizione]]</f>
        <v>#N/A</v>
      </c>
      <c r="AJ390" s="13" t="e">
        <f>Tabella4[[#This Row],[HC_ID]]&amp;": - "&amp;Tabella4[[#This Row],[Detail]]&amp;" con selettore: "&amp;Tabella4[[#This Row],[Rejected Element]]</f>
        <v>#N/A</v>
      </c>
      <c r="AK390" s="13" t="e">
        <f>Tabella4[[#This Row],[HC_ID]]&amp;": "&amp;Tabella4[[#This Row],[Share URL]]</f>
        <v>#N/A</v>
      </c>
      <c r="AL390" s="13" t="e">
        <f>Tabella4[[#This Row],[HC_ID]]&amp;": "&amp;Tabella4[[#This Row],[Soluzione note aggiuntive]]</f>
        <v>#N/A</v>
      </c>
      <c r="AM390" s="13"/>
    </row>
    <row r="391" spans="1:39" ht="15" hidden="1" x14ac:dyDescent="0.3">
      <c r="A391" s="41" t="str">
        <f>Tabella4[[#This Row],[UNI CEI EN 301549]]&amp;Tabella4[[#This Row],[Servizio]]</f>
        <v>11.1.4.3.1S004 Spedisci (IndaBox Spedizione Pacchi)</v>
      </c>
      <c r="B391" s="42" t="str">
        <f>Tabella4[[#This Row],[IssueID]]&amp;Tabella4[[#This Row],[Servizio]]</f>
        <v>S004 Spedisci (IndaBox Spedizione Pacchi)</v>
      </c>
      <c r="C391" s="41" t="s">
        <v>787</v>
      </c>
      <c r="D391" s="41" t="str">
        <f>"(#"&amp;Tabella4[[#This Row],['#ID]]&amp;")"</f>
        <v>(#AAD390)</v>
      </c>
      <c r="E391" s="13" t="s">
        <v>50</v>
      </c>
      <c r="F391" s="13" t="s">
        <v>10</v>
      </c>
      <c r="G391" s="43" t="s">
        <v>195</v>
      </c>
      <c r="H391" s="13" t="s">
        <v>3282</v>
      </c>
      <c r="I391" s="13" t="s">
        <v>63</v>
      </c>
      <c r="J391" s="13" t="s">
        <v>1735</v>
      </c>
      <c r="K391" t="s">
        <v>53</v>
      </c>
      <c r="L391" s="13"/>
      <c r="M391" t="s">
        <v>1352</v>
      </c>
      <c r="N391" s="13" t="s">
        <v>1707</v>
      </c>
      <c r="O391" t="s">
        <v>1603</v>
      </c>
      <c r="P391" s="13" t="s">
        <v>1646</v>
      </c>
      <c r="Q391" s="13" t="s">
        <v>1670</v>
      </c>
      <c r="R391" s="13"/>
      <c r="S391" s="13" t="s">
        <v>1738</v>
      </c>
      <c r="T391" s="13" t="s">
        <v>1740</v>
      </c>
      <c r="U391" s="13">
        <f>COUNTIFS(Tabella4[Rejected Element],Tabella4[[#This Row],[Rejected Element]])</f>
        <v>1</v>
      </c>
      <c r="V391" s="13" t="s">
        <v>1722</v>
      </c>
      <c r="W391" s="13"/>
      <c r="X391" s="13" t="str">
        <f>Tabella4[[#This Row],[User Impact]]</f>
        <v>2 - Serious</v>
      </c>
      <c r="Y391" s="13" t="str">
        <f>_xlfn.CONCAT("APP INDABOX ANDROID - ",Tabella4[[#This Row],[UNI CEI EN 301549]]," ",_xlfn.XLOOKUP(Tabella4[[#This Row],[Criterio]],Tabella5[ID],Tabella5[Criterio di successo],"")," - ",Tabella4[[#This Row],[Servizio]])</f>
        <v>APP INDABOX ANDROID - 11.1.4.3.1 Contrasto (minimo) - S004 Spedisci (IndaBox Spedizione Pacchi)</v>
      </c>
      <c r="Z3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(#AAD390)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[266,659][946,758]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91" s="13"/>
      <c r="AB391" s="13"/>
      <c r="AC391" s="13"/>
      <c r="AD391" s="13"/>
      <c r="AE391" s="13" t="e">
        <f>_xlfn.XLOOKUP(Tabella4[[#This Row],[ID Silk]],outTable[ID Silk],outTable[Numero ticket  ],,0,1)</f>
        <v>#N/A</v>
      </c>
      <c r="AF391" s="13"/>
      <c r="AG391" s="13"/>
      <c r="AH391" s="13" t="e">
        <f>Tabella4[[#This Row],[Caricato su Silk]]&amp;Tabella4[[#This Row],[HC_01]]</f>
        <v>#N/A</v>
      </c>
      <c r="AI391" s="13" t="e">
        <f>Tabella4[[#This Row],[HC_ID]]&amp;": "&amp;Tabella4[[#This Row],[Descrizione]]</f>
        <v>#N/A</v>
      </c>
      <c r="AJ391" s="13" t="e">
        <f>Tabella4[[#This Row],[HC_ID]]&amp;": - "&amp;Tabella4[[#This Row],[Detail]]&amp;" con selettore: "&amp;Tabella4[[#This Row],[Rejected Element]]</f>
        <v>#N/A</v>
      </c>
      <c r="AK391" s="13" t="e">
        <f>Tabella4[[#This Row],[HC_ID]]&amp;": "&amp;Tabella4[[#This Row],[Share URL]]</f>
        <v>#N/A</v>
      </c>
      <c r="AL391" s="13" t="e">
        <f>Tabella4[[#This Row],[HC_ID]]&amp;": "&amp;Tabella4[[#This Row],[Soluzione note aggiuntive]]</f>
        <v>#N/A</v>
      </c>
      <c r="AM391" s="13"/>
    </row>
    <row r="392" spans="1:39" ht="15" hidden="1" x14ac:dyDescent="0.3">
      <c r="A392" s="41" t="str">
        <f>Tabella4[[#This Row],[UNI CEI EN 301549]]&amp;Tabella4[[#This Row],[Servizio]]</f>
        <v>11.1.4.3.1S004 Spedisci (IndaBox Spedizione Pacchi)</v>
      </c>
      <c r="B392" s="42" t="str">
        <f>Tabella4[[#This Row],[IssueID]]&amp;Tabella4[[#This Row],[Servizio]]</f>
        <v>S004 Spedisci (IndaBox Spedizione Pacchi)</v>
      </c>
      <c r="C392" s="41" t="s">
        <v>788</v>
      </c>
      <c r="D392" s="41" t="str">
        <f>"(#"&amp;Tabella4[[#This Row],['#ID]]&amp;")"</f>
        <v>(#AAD391)</v>
      </c>
      <c r="E392" s="13" t="s">
        <v>50</v>
      </c>
      <c r="F392" s="13" t="s">
        <v>10</v>
      </c>
      <c r="G392" s="43" t="s">
        <v>195</v>
      </c>
      <c r="H392" s="13" t="s">
        <v>3282</v>
      </c>
      <c r="I392" s="13" t="s">
        <v>63</v>
      </c>
      <c r="J392" s="13" t="s">
        <v>1735</v>
      </c>
      <c r="K392" t="s">
        <v>53</v>
      </c>
      <c r="L392" s="13"/>
      <c r="M392" t="s">
        <v>1353</v>
      </c>
      <c r="N392" s="13" t="s">
        <v>1707</v>
      </c>
      <c r="O392" t="s">
        <v>1603</v>
      </c>
      <c r="P392" s="13" t="s">
        <v>1646</v>
      </c>
      <c r="Q392" s="13" t="s">
        <v>1670</v>
      </c>
      <c r="R392" s="13"/>
      <c r="S392" s="13" t="s">
        <v>1738</v>
      </c>
      <c r="T392" s="13" t="s">
        <v>1740</v>
      </c>
      <c r="U392" s="13">
        <f>COUNTIFS(Tabella4[Rejected Element],Tabella4[[#This Row],[Rejected Element]])</f>
        <v>1</v>
      </c>
      <c r="V392" s="13" t="s">
        <v>1722</v>
      </c>
      <c r="W392" s="13"/>
      <c r="X392" s="13" t="str">
        <f>Tabella4[[#This Row],[User Impact]]</f>
        <v>2 - Serious</v>
      </c>
      <c r="Y392" s="13" t="str">
        <f>_xlfn.CONCAT("APP INDABOX ANDROID - ",Tabella4[[#This Row],[UNI CEI EN 301549]]," ",_xlfn.XLOOKUP(Tabella4[[#This Row],[Criterio]],Tabella5[ID],Tabella5[Criterio di successo],"")," - ",Tabella4[[#This Row],[Servizio]])</f>
        <v>APP INDABOX ANDROID - 11.1.4.3.1 Contrasto (minimo) - S004 Spedisci (IndaBox Spedizione Pacchi)</v>
      </c>
      <c r="Z3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(#AAD391)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[77,772][247,824]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92" s="13"/>
      <c r="AB392" s="13"/>
      <c r="AC392" s="13"/>
      <c r="AD392" s="13"/>
      <c r="AE392" s="13" t="e">
        <f>_xlfn.XLOOKUP(Tabella4[[#This Row],[ID Silk]],outTable[ID Silk],outTable[Numero ticket  ],,0,1)</f>
        <v>#N/A</v>
      </c>
      <c r="AF392" s="13"/>
      <c r="AG392" s="13"/>
      <c r="AH392" s="13" t="e">
        <f>Tabella4[[#This Row],[Caricato su Silk]]&amp;Tabella4[[#This Row],[HC_01]]</f>
        <v>#N/A</v>
      </c>
      <c r="AI392" s="13" t="e">
        <f>Tabella4[[#This Row],[HC_ID]]&amp;": "&amp;Tabella4[[#This Row],[Descrizione]]</f>
        <v>#N/A</v>
      </c>
      <c r="AJ392" s="13" t="e">
        <f>Tabella4[[#This Row],[HC_ID]]&amp;": - "&amp;Tabella4[[#This Row],[Detail]]&amp;" con selettore: "&amp;Tabella4[[#This Row],[Rejected Element]]</f>
        <v>#N/A</v>
      </c>
      <c r="AK392" s="13" t="e">
        <f>Tabella4[[#This Row],[HC_ID]]&amp;": "&amp;Tabella4[[#This Row],[Share URL]]</f>
        <v>#N/A</v>
      </c>
      <c r="AL392" s="13" t="e">
        <f>Tabella4[[#This Row],[HC_ID]]&amp;": "&amp;Tabella4[[#This Row],[Soluzione note aggiuntive]]</f>
        <v>#N/A</v>
      </c>
      <c r="AM392" s="13"/>
    </row>
    <row r="393" spans="1:39" ht="15" hidden="1" x14ac:dyDescent="0.3">
      <c r="A393" s="41" t="str">
        <f>Tabella4[[#This Row],[UNI CEI EN 301549]]&amp;Tabella4[[#This Row],[Servizio]]</f>
        <v>11.1.4.3.1S004 Spedisci (IndaBox Spedizione Pacchi)</v>
      </c>
      <c r="B393" s="42" t="str">
        <f>Tabella4[[#This Row],[IssueID]]&amp;Tabella4[[#This Row],[Servizio]]</f>
        <v>S004 Spedisci (IndaBox Spedizione Pacchi)</v>
      </c>
      <c r="C393" s="41" t="s">
        <v>789</v>
      </c>
      <c r="D393" s="41" t="str">
        <f>"(#"&amp;Tabella4[[#This Row],['#ID]]&amp;")"</f>
        <v>(#AAD392)</v>
      </c>
      <c r="E393" s="13" t="s">
        <v>50</v>
      </c>
      <c r="F393" s="13" t="s">
        <v>10</v>
      </c>
      <c r="G393" s="43" t="s">
        <v>195</v>
      </c>
      <c r="H393" s="13" t="s">
        <v>3282</v>
      </c>
      <c r="I393" s="13" t="s">
        <v>63</v>
      </c>
      <c r="J393" s="13" t="s">
        <v>1735</v>
      </c>
      <c r="K393" t="s">
        <v>53</v>
      </c>
      <c r="L393" s="13"/>
      <c r="M393" t="s">
        <v>1354</v>
      </c>
      <c r="N393" s="13" t="s">
        <v>1707</v>
      </c>
      <c r="O393" t="s">
        <v>1603</v>
      </c>
      <c r="P393" s="13" t="s">
        <v>1646</v>
      </c>
      <c r="Q393" s="13" t="s">
        <v>1670</v>
      </c>
      <c r="R393" s="13"/>
      <c r="S393" s="13" t="s">
        <v>1738</v>
      </c>
      <c r="T393" s="13" t="s">
        <v>1740</v>
      </c>
      <c r="U393" s="13">
        <f>COUNTIFS(Tabella4[Rejected Element],Tabella4[[#This Row],[Rejected Element]])</f>
        <v>1</v>
      </c>
      <c r="V393" s="13" t="s">
        <v>1722</v>
      </c>
      <c r="W393" s="13"/>
      <c r="X393" s="13" t="str">
        <f>Tabella4[[#This Row],[User Impact]]</f>
        <v>2 - Serious</v>
      </c>
      <c r="Y393" s="13" t="str">
        <f>_xlfn.CONCAT("APP INDABOX ANDROID - ",Tabella4[[#This Row],[UNI CEI EN 301549]]," ",_xlfn.XLOOKUP(Tabella4[[#This Row],[Criterio]],Tabella5[ID],Tabella5[Criterio di successo],"")," - ",Tabella4[[#This Row],[Servizio]])</f>
        <v>APP INDABOX ANDROID - 11.1.4.3.1 Contrasto (minimo) - S004 Spedisci (IndaBox Spedizione Pacchi)</v>
      </c>
      <c r="Z3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(#AAD392)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[266,772][456,824]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93" s="13"/>
      <c r="AB393" s="13"/>
      <c r="AC393" s="13"/>
      <c r="AD393" s="13"/>
      <c r="AE393" s="13" t="e">
        <f>_xlfn.XLOOKUP(Tabella4[[#This Row],[ID Silk]],outTable[ID Silk],outTable[Numero ticket  ],,0,1)</f>
        <v>#N/A</v>
      </c>
      <c r="AF393" s="13"/>
      <c r="AG393" s="13"/>
      <c r="AH393" s="13" t="e">
        <f>Tabella4[[#This Row],[Caricato su Silk]]&amp;Tabella4[[#This Row],[HC_01]]</f>
        <v>#N/A</v>
      </c>
      <c r="AI393" s="13" t="e">
        <f>Tabella4[[#This Row],[HC_ID]]&amp;": "&amp;Tabella4[[#This Row],[Descrizione]]</f>
        <v>#N/A</v>
      </c>
      <c r="AJ393" s="13" t="e">
        <f>Tabella4[[#This Row],[HC_ID]]&amp;": - "&amp;Tabella4[[#This Row],[Detail]]&amp;" con selettore: "&amp;Tabella4[[#This Row],[Rejected Element]]</f>
        <v>#N/A</v>
      </c>
      <c r="AK393" s="13" t="e">
        <f>Tabella4[[#This Row],[HC_ID]]&amp;": "&amp;Tabella4[[#This Row],[Share URL]]</f>
        <v>#N/A</v>
      </c>
      <c r="AL393" s="13" t="e">
        <f>Tabella4[[#This Row],[HC_ID]]&amp;": "&amp;Tabella4[[#This Row],[Soluzione note aggiuntive]]</f>
        <v>#N/A</v>
      </c>
      <c r="AM393" s="13"/>
    </row>
    <row r="394" spans="1:39" ht="15" hidden="1" x14ac:dyDescent="0.3">
      <c r="A394" s="41" t="str">
        <f>Tabella4[[#This Row],[UNI CEI EN 301549]]&amp;Tabella4[[#This Row],[Servizio]]</f>
        <v>11.1.4.3.1S004 Spedisci (IndaBox Spedizione Pacchi)</v>
      </c>
      <c r="B394" s="42" t="str">
        <f>Tabella4[[#This Row],[IssueID]]&amp;Tabella4[[#This Row],[Servizio]]</f>
        <v>S004 Spedisci (IndaBox Spedizione Pacchi)</v>
      </c>
      <c r="C394" s="41" t="s">
        <v>790</v>
      </c>
      <c r="D394" s="41" t="str">
        <f>"(#"&amp;Tabella4[[#This Row],['#ID]]&amp;")"</f>
        <v>(#AAD393)</v>
      </c>
      <c r="E394" s="13" t="s">
        <v>50</v>
      </c>
      <c r="F394" s="13" t="s">
        <v>10</v>
      </c>
      <c r="G394" s="43" t="s">
        <v>195</v>
      </c>
      <c r="H394" s="13" t="s">
        <v>3282</v>
      </c>
      <c r="I394" s="13" t="s">
        <v>63</v>
      </c>
      <c r="J394" s="13" t="s">
        <v>1735</v>
      </c>
      <c r="K394" t="s">
        <v>53</v>
      </c>
      <c r="L394" s="13"/>
      <c r="M394" t="s">
        <v>1355</v>
      </c>
      <c r="N394" s="13" t="s">
        <v>1707</v>
      </c>
      <c r="O394" t="s">
        <v>1603</v>
      </c>
      <c r="P394" s="13" t="s">
        <v>1646</v>
      </c>
      <c r="Q394" s="13" t="s">
        <v>1670</v>
      </c>
      <c r="R394" s="13"/>
      <c r="S394" s="13" t="s">
        <v>1738</v>
      </c>
      <c r="T394" s="13" t="s">
        <v>1740</v>
      </c>
      <c r="U394" s="13">
        <f>COUNTIFS(Tabella4[Rejected Element],Tabella4[[#This Row],[Rejected Element]])</f>
        <v>1</v>
      </c>
      <c r="V394" s="13" t="s">
        <v>1722</v>
      </c>
      <c r="W394" s="13"/>
      <c r="X394" s="13" t="str">
        <f>Tabella4[[#This Row],[User Impact]]</f>
        <v>2 - Serious</v>
      </c>
      <c r="Y394" s="13" t="str">
        <f>_xlfn.CONCAT("APP INDABOX ANDROID - ",Tabella4[[#This Row],[UNI CEI EN 301549]]," ",_xlfn.XLOOKUP(Tabella4[[#This Row],[Criterio]],Tabella5[ID],Tabella5[Criterio di successo],"")," - ",Tabella4[[#This Row],[Servizio]])</f>
        <v>APP INDABOX ANDROID - 11.1.4.3.1 Contrasto (minimo) - S004 Spedisci (IndaBox Spedizione Pacchi)</v>
      </c>
      <c r="Z3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(#AAD393)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[668,890][786,929]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94" s="13"/>
      <c r="AB394" s="13"/>
      <c r="AC394" s="13"/>
      <c r="AD394" s="13"/>
      <c r="AE394" s="13" t="e">
        <f>_xlfn.XLOOKUP(Tabella4[[#This Row],[ID Silk]],outTable[ID Silk],outTable[Numero ticket  ],,0,1)</f>
        <v>#N/A</v>
      </c>
      <c r="AF394" s="13"/>
      <c r="AG394" s="13"/>
      <c r="AH394" s="13" t="e">
        <f>Tabella4[[#This Row],[Caricato su Silk]]&amp;Tabella4[[#This Row],[HC_01]]</f>
        <v>#N/A</v>
      </c>
      <c r="AI394" s="13" t="e">
        <f>Tabella4[[#This Row],[HC_ID]]&amp;": "&amp;Tabella4[[#This Row],[Descrizione]]</f>
        <v>#N/A</v>
      </c>
      <c r="AJ394" s="13" t="e">
        <f>Tabella4[[#This Row],[HC_ID]]&amp;": - "&amp;Tabella4[[#This Row],[Detail]]&amp;" con selettore: "&amp;Tabella4[[#This Row],[Rejected Element]]</f>
        <v>#N/A</v>
      </c>
      <c r="AK394" s="13" t="e">
        <f>Tabella4[[#This Row],[HC_ID]]&amp;": "&amp;Tabella4[[#This Row],[Share URL]]</f>
        <v>#N/A</v>
      </c>
      <c r="AL394" s="13" t="e">
        <f>Tabella4[[#This Row],[HC_ID]]&amp;": "&amp;Tabella4[[#This Row],[Soluzione note aggiuntive]]</f>
        <v>#N/A</v>
      </c>
      <c r="AM394" s="13"/>
    </row>
    <row r="395" spans="1:39" ht="15" hidden="1" x14ac:dyDescent="0.3">
      <c r="A395" s="41" t="str">
        <f>Tabella4[[#This Row],[UNI CEI EN 301549]]&amp;Tabella4[[#This Row],[Servizio]]</f>
        <v>11.1.4.3.1S004 Spedisci (IndaBox Spedizione Pacchi)</v>
      </c>
      <c r="B395" s="42" t="str">
        <f>Tabella4[[#This Row],[IssueID]]&amp;Tabella4[[#This Row],[Servizio]]</f>
        <v>S004 Spedisci (IndaBox Spedizione Pacchi)</v>
      </c>
      <c r="C395" s="41" t="s">
        <v>791</v>
      </c>
      <c r="D395" s="41" t="str">
        <f>"(#"&amp;Tabella4[[#This Row],['#ID]]&amp;")"</f>
        <v>(#AAD394)</v>
      </c>
      <c r="E395" s="13" t="s">
        <v>50</v>
      </c>
      <c r="F395" s="13" t="s">
        <v>10</v>
      </c>
      <c r="G395" s="43" t="s">
        <v>195</v>
      </c>
      <c r="H395" s="13" t="s">
        <v>3282</v>
      </c>
      <c r="I395" s="13" t="s">
        <v>63</v>
      </c>
      <c r="J395" s="13" t="s">
        <v>1735</v>
      </c>
      <c r="K395" t="s">
        <v>53</v>
      </c>
      <c r="L395" s="13"/>
      <c r="M395" t="s">
        <v>1356</v>
      </c>
      <c r="N395" s="13" t="s">
        <v>1707</v>
      </c>
      <c r="O395" t="s">
        <v>1603</v>
      </c>
      <c r="P395" s="13" t="s">
        <v>1646</v>
      </c>
      <c r="Q395" s="13" t="s">
        <v>1670</v>
      </c>
      <c r="R395" s="13"/>
      <c r="S395" s="13" t="s">
        <v>1738</v>
      </c>
      <c r="T395" s="13" t="s">
        <v>1740</v>
      </c>
      <c r="U395" s="13">
        <f>COUNTIFS(Tabella4[Rejected Element],Tabella4[[#This Row],[Rejected Element]])</f>
        <v>1</v>
      </c>
      <c r="V395" s="13" t="s">
        <v>1722</v>
      </c>
      <c r="W395" s="13"/>
      <c r="X395" s="13" t="str">
        <f>Tabella4[[#This Row],[User Impact]]</f>
        <v>2 - Serious</v>
      </c>
      <c r="Y395" s="13" t="str">
        <f>_xlfn.CONCAT("APP INDABOX ANDROID - ",Tabella4[[#This Row],[UNI CEI EN 301549]]," ",_xlfn.XLOOKUP(Tabella4[[#This Row],[Criterio]],Tabella5[ID],Tabella5[Criterio di successo],"")," - ",Tabella4[[#This Row],[Servizio]])</f>
        <v>APP INDABOX ANDROID - 11.1.4.3.1 Contrasto (minimo) - S004 Spedisci (IndaBox Spedizione Pacchi)</v>
      </c>
      <c r="Z3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(#AAD394)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[19,1182][148,1231]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95" s="13"/>
      <c r="AB395" s="13"/>
      <c r="AC395" s="13"/>
      <c r="AD395" s="13"/>
      <c r="AE395" s="13" t="e">
        <f>_xlfn.XLOOKUP(Tabella4[[#This Row],[ID Silk]],outTable[ID Silk],outTable[Numero ticket  ],,0,1)</f>
        <v>#N/A</v>
      </c>
      <c r="AF395" s="13"/>
      <c r="AG395" s="13"/>
      <c r="AH395" s="13" t="e">
        <f>Tabella4[[#This Row],[Caricato su Silk]]&amp;Tabella4[[#This Row],[HC_01]]</f>
        <v>#N/A</v>
      </c>
      <c r="AI395" s="13" t="e">
        <f>Tabella4[[#This Row],[HC_ID]]&amp;": "&amp;Tabella4[[#This Row],[Descrizione]]</f>
        <v>#N/A</v>
      </c>
      <c r="AJ395" s="13" t="e">
        <f>Tabella4[[#This Row],[HC_ID]]&amp;": - "&amp;Tabella4[[#This Row],[Detail]]&amp;" con selettore: "&amp;Tabella4[[#This Row],[Rejected Element]]</f>
        <v>#N/A</v>
      </c>
      <c r="AK395" s="13" t="e">
        <f>Tabella4[[#This Row],[HC_ID]]&amp;": "&amp;Tabella4[[#This Row],[Share URL]]</f>
        <v>#N/A</v>
      </c>
      <c r="AL395" s="13" t="e">
        <f>Tabella4[[#This Row],[HC_ID]]&amp;": "&amp;Tabella4[[#This Row],[Soluzione note aggiuntive]]</f>
        <v>#N/A</v>
      </c>
      <c r="AM395" s="13"/>
    </row>
    <row r="396" spans="1:39" ht="15" hidden="1" x14ac:dyDescent="0.3">
      <c r="A396" s="41" t="str">
        <f>Tabella4[[#This Row],[UNI CEI EN 301549]]&amp;Tabella4[[#This Row],[Servizio]]</f>
        <v>11.1.4.3.1S004 Spedisci (IndaBox Spedizione Pacchi)</v>
      </c>
      <c r="B396" s="42" t="str">
        <f>Tabella4[[#This Row],[IssueID]]&amp;Tabella4[[#This Row],[Servizio]]</f>
        <v>S004 Spedisci (IndaBox Spedizione Pacchi)</v>
      </c>
      <c r="C396" s="41" t="s">
        <v>792</v>
      </c>
      <c r="D396" s="41" t="str">
        <f>"(#"&amp;Tabella4[[#This Row],['#ID]]&amp;")"</f>
        <v>(#AAD395)</v>
      </c>
      <c r="E396" s="13" t="s">
        <v>50</v>
      </c>
      <c r="F396" s="13" t="s">
        <v>10</v>
      </c>
      <c r="G396" s="43" t="s">
        <v>195</v>
      </c>
      <c r="H396" s="13" t="s">
        <v>3282</v>
      </c>
      <c r="I396" s="13" t="s">
        <v>63</v>
      </c>
      <c r="J396" s="13" t="s">
        <v>1735</v>
      </c>
      <c r="K396" t="s">
        <v>53</v>
      </c>
      <c r="L396" s="13"/>
      <c r="M396" t="s">
        <v>1357</v>
      </c>
      <c r="N396" s="13" t="s">
        <v>1707</v>
      </c>
      <c r="O396" t="s">
        <v>1603</v>
      </c>
      <c r="P396" s="13" t="s">
        <v>1646</v>
      </c>
      <c r="Q396" s="13" t="s">
        <v>1670</v>
      </c>
      <c r="R396" s="13"/>
      <c r="S396" s="13" t="s">
        <v>1738</v>
      </c>
      <c r="T396" s="13" t="s">
        <v>1740</v>
      </c>
      <c r="U396" s="13">
        <f>COUNTIFS(Tabella4[Rejected Element],Tabella4[[#This Row],[Rejected Element]])</f>
        <v>1</v>
      </c>
      <c r="V396" s="13" t="s">
        <v>1722</v>
      </c>
      <c r="W396" s="13"/>
      <c r="X396" s="13" t="str">
        <f>Tabella4[[#This Row],[User Impact]]</f>
        <v>2 - Serious</v>
      </c>
      <c r="Y396" s="13" t="str">
        <f>_xlfn.CONCAT("APP INDABOX ANDROID - ",Tabella4[[#This Row],[UNI CEI EN 301549]]," ",_xlfn.XLOOKUP(Tabella4[[#This Row],[Criterio]],Tabella5[ID],Tabella5[Criterio di successo],"")," - ",Tabella4[[#This Row],[Servizio]])</f>
        <v>APP INDABOX ANDROID - 11.1.4.3.1 Contrasto (minimo) - S004 Spedisci (IndaBox Spedizione Pacchi)</v>
      </c>
      <c r="Z3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(#AAD395)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[19,1237][148,1286]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96" s="13"/>
      <c r="AB396" s="13"/>
      <c r="AC396" s="13"/>
      <c r="AD396" s="13"/>
      <c r="AE396" s="13" t="e">
        <f>_xlfn.XLOOKUP(Tabella4[[#This Row],[ID Silk]],outTable[ID Silk],outTable[Numero ticket  ],,0,1)</f>
        <v>#N/A</v>
      </c>
      <c r="AF396" s="13"/>
      <c r="AG396" s="13"/>
      <c r="AH396" s="13" t="e">
        <f>Tabella4[[#This Row],[Caricato su Silk]]&amp;Tabella4[[#This Row],[HC_01]]</f>
        <v>#N/A</v>
      </c>
      <c r="AI396" s="13" t="e">
        <f>Tabella4[[#This Row],[HC_ID]]&amp;": "&amp;Tabella4[[#This Row],[Descrizione]]</f>
        <v>#N/A</v>
      </c>
      <c r="AJ396" s="13" t="e">
        <f>Tabella4[[#This Row],[HC_ID]]&amp;": - "&amp;Tabella4[[#This Row],[Detail]]&amp;" con selettore: "&amp;Tabella4[[#This Row],[Rejected Element]]</f>
        <v>#N/A</v>
      </c>
      <c r="AK396" s="13" t="e">
        <f>Tabella4[[#This Row],[HC_ID]]&amp;": "&amp;Tabella4[[#This Row],[Share URL]]</f>
        <v>#N/A</v>
      </c>
      <c r="AL396" s="13" t="e">
        <f>Tabella4[[#This Row],[HC_ID]]&amp;": "&amp;Tabella4[[#This Row],[Soluzione note aggiuntive]]</f>
        <v>#N/A</v>
      </c>
      <c r="AM396" s="13"/>
    </row>
    <row r="397" spans="1:39" ht="15" hidden="1" x14ac:dyDescent="0.3">
      <c r="A397" s="41" t="str">
        <f>Tabella4[[#This Row],[UNI CEI EN 301549]]&amp;Tabella4[[#This Row],[Servizio]]</f>
        <v>11.1.4.3.1S004 Spedisci (IndaBox Spedizione Pacchi)</v>
      </c>
      <c r="B397" s="42" t="str">
        <f>Tabella4[[#This Row],[IssueID]]&amp;Tabella4[[#This Row],[Servizio]]</f>
        <v>S004 Spedisci (IndaBox Spedizione Pacchi)</v>
      </c>
      <c r="C397" s="41" t="s">
        <v>793</v>
      </c>
      <c r="D397" s="41" t="str">
        <f>"(#"&amp;Tabella4[[#This Row],['#ID]]&amp;")"</f>
        <v>(#AAD396)</v>
      </c>
      <c r="E397" s="13" t="s">
        <v>50</v>
      </c>
      <c r="F397" s="13" t="s">
        <v>10</v>
      </c>
      <c r="G397" s="43" t="s">
        <v>195</v>
      </c>
      <c r="H397" s="13" t="s">
        <v>3282</v>
      </c>
      <c r="I397" s="13" t="s">
        <v>63</v>
      </c>
      <c r="J397" s="13" t="s">
        <v>1735</v>
      </c>
      <c r="K397" t="s">
        <v>53</v>
      </c>
      <c r="L397" s="13"/>
      <c r="M397" t="s">
        <v>1358</v>
      </c>
      <c r="N397" s="13" t="s">
        <v>1707</v>
      </c>
      <c r="O397" t="s">
        <v>1603</v>
      </c>
      <c r="P397" s="13" t="s">
        <v>1646</v>
      </c>
      <c r="Q397" s="13" t="s">
        <v>1670</v>
      </c>
      <c r="R397" s="13"/>
      <c r="S397" s="13" t="s">
        <v>1738</v>
      </c>
      <c r="T397" s="13" t="s">
        <v>1740</v>
      </c>
      <c r="U397" s="13">
        <f>COUNTIFS(Tabella4[Rejected Element],Tabella4[[#This Row],[Rejected Element]])</f>
        <v>1</v>
      </c>
      <c r="V397" s="13" t="s">
        <v>1722</v>
      </c>
      <c r="W397" s="13"/>
      <c r="X397" s="13" t="str">
        <f>Tabella4[[#This Row],[User Impact]]</f>
        <v>2 - Serious</v>
      </c>
      <c r="Y397" s="13" t="str">
        <f>_xlfn.CONCAT("APP INDABOX ANDROID - ",Tabella4[[#This Row],[UNI CEI EN 301549]]," ",_xlfn.XLOOKUP(Tabella4[[#This Row],[Criterio]],Tabella5[ID],Tabella5[Criterio di successo],"")," - ",Tabella4[[#This Row],[Servizio]])</f>
        <v>APP INDABOX ANDROID - 11.1.4.3.1 Contrasto (minimo) - S004 Spedisci (IndaBox Spedizione Pacchi)</v>
      </c>
      <c r="Z3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(#AAD396)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[19,1283][148,1333]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97" s="13"/>
      <c r="AB397" s="13"/>
      <c r="AC397" s="13"/>
      <c r="AD397" s="13"/>
      <c r="AE397" s="13" t="e">
        <f>_xlfn.XLOOKUP(Tabella4[[#This Row],[ID Silk]],outTable[ID Silk],outTable[Numero ticket  ],,0,1)</f>
        <v>#N/A</v>
      </c>
      <c r="AF397" s="13"/>
      <c r="AG397" s="13"/>
      <c r="AH397" s="13" t="e">
        <f>Tabella4[[#This Row],[Caricato su Silk]]&amp;Tabella4[[#This Row],[HC_01]]</f>
        <v>#N/A</v>
      </c>
      <c r="AI397" s="13" t="e">
        <f>Tabella4[[#This Row],[HC_ID]]&amp;": "&amp;Tabella4[[#This Row],[Descrizione]]</f>
        <v>#N/A</v>
      </c>
      <c r="AJ397" s="13" t="e">
        <f>Tabella4[[#This Row],[HC_ID]]&amp;": - "&amp;Tabella4[[#This Row],[Detail]]&amp;" con selettore: "&amp;Tabella4[[#This Row],[Rejected Element]]</f>
        <v>#N/A</v>
      </c>
      <c r="AK397" s="13" t="e">
        <f>Tabella4[[#This Row],[HC_ID]]&amp;": "&amp;Tabella4[[#This Row],[Share URL]]</f>
        <v>#N/A</v>
      </c>
      <c r="AL397" s="13" t="e">
        <f>Tabella4[[#This Row],[HC_ID]]&amp;": "&amp;Tabella4[[#This Row],[Soluzione note aggiuntive]]</f>
        <v>#N/A</v>
      </c>
      <c r="AM397" s="13"/>
    </row>
    <row r="398" spans="1:39" ht="15" hidden="1" x14ac:dyDescent="0.3">
      <c r="A398" s="41" t="str">
        <f>Tabella4[[#This Row],[UNI CEI EN 301549]]&amp;Tabella4[[#This Row],[Servizio]]</f>
        <v>11.1.4.3.1S004 Spedisci (IndaBox Spedizione Pacchi)</v>
      </c>
      <c r="B398" s="42" t="str">
        <f>Tabella4[[#This Row],[IssueID]]&amp;Tabella4[[#This Row],[Servizio]]</f>
        <v>S004 Spedisci (IndaBox Spedizione Pacchi)</v>
      </c>
      <c r="C398" s="41" t="s">
        <v>794</v>
      </c>
      <c r="D398" s="41" t="str">
        <f>"(#"&amp;Tabella4[[#This Row],['#ID]]&amp;")"</f>
        <v>(#AAD397)</v>
      </c>
      <c r="E398" s="13" t="s">
        <v>50</v>
      </c>
      <c r="F398" s="13" t="s">
        <v>10</v>
      </c>
      <c r="G398" s="43" t="s">
        <v>195</v>
      </c>
      <c r="H398" s="13" t="s">
        <v>3282</v>
      </c>
      <c r="I398" s="13" t="s">
        <v>63</v>
      </c>
      <c r="J398" s="13" t="s">
        <v>1735</v>
      </c>
      <c r="K398" t="s">
        <v>53</v>
      </c>
      <c r="L398" s="13"/>
      <c r="M398" t="s">
        <v>1359</v>
      </c>
      <c r="N398" s="13" t="s">
        <v>1707</v>
      </c>
      <c r="O398" t="s">
        <v>1603</v>
      </c>
      <c r="P398" s="13" t="s">
        <v>1646</v>
      </c>
      <c r="Q398" s="13" t="s">
        <v>1670</v>
      </c>
      <c r="R398" s="13"/>
      <c r="S398" s="13" t="s">
        <v>1738</v>
      </c>
      <c r="T398" s="13" t="s">
        <v>1740</v>
      </c>
      <c r="U398" s="13">
        <f>COUNTIFS(Tabella4[Rejected Element],Tabella4[[#This Row],[Rejected Element]])</f>
        <v>1</v>
      </c>
      <c r="V398" s="13" t="s">
        <v>1722</v>
      </c>
      <c r="W398" s="13"/>
      <c r="X398" s="13" t="str">
        <f>Tabella4[[#This Row],[User Impact]]</f>
        <v>2 - Serious</v>
      </c>
      <c r="Y398" s="13" t="str">
        <f>_xlfn.CONCAT("APP INDABOX ANDROID - ",Tabella4[[#This Row],[UNI CEI EN 301549]]," ",_xlfn.XLOOKUP(Tabella4[[#This Row],[Criterio]],Tabella5[ID],Tabella5[Criterio di successo],"")," - ",Tabella4[[#This Row],[Servizio]])</f>
        <v>APP INDABOX ANDROID - 11.1.4.3.1 Contrasto (minimo) - S004 Spedisci (IndaBox Spedizione Pacchi)</v>
      </c>
      <c r="Z3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(#AAD397)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[19,1330][148,1380]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98" s="13"/>
      <c r="AB398" s="13"/>
      <c r="AC398" s="13"/>
      <c r="AD398" s="13"/>
      <c r="AE398" s="13" t="e">
        <f>_xlfn.XLOOKUP(Tabella4[[#This Row],[ID Silk]],outTable[ID Silk],outTable[Numero ticket  ],,0,1)</f>
        <v>#N/A</v>
      </c>
      <c r="AF398" s="13"/>
      <c r="AG398" s="13"/>
      <c r="AH398" s="13" t="e">
        <f>Tabella4[[#This Row],[Caricato su Silk]]&amp;Tabella4[[#This Row],[HC_01]]</f>
        <v>#N/A</v>
      </c>
      <c r="AI398" s="13" t="e">
        <f>Tabella4[[#This Row],[HC_ID]]&amp;": "&amp;Tabella4[[#This Row],[Descrizione]]</f>
        <v>#N/A</v>
      </c>
      <c r="AJ398" s="13" t="e">
        <f>Tabella4[[#This Row],[HC_ID]]&amp;": - "&amp;Tabella4[[#This Row],[Detail]]&amp;" con selettore: "&amp;Tabella4[[#This Row],[Rejected Element]]</f>
        <v>#N/A</v>
      </c>
      <c r="AK398" s="13" t="e">
        <f>Tabella4[[#This Row],[HC_ID]]&amp;": "&amp;Tabella4[[#This Row],[Share URL]]</f>
        <v>#N/A</v>
      </c>
      <c r="AL398" s="13" t="e">
        <f>Tabella4[[#This Row],[HC_ID]]&amp;": "&amp;Tabella4[[#This Row],[Soluzione note aggiuntive]]</f>
        <v>#N/A</v>
      </c>
      <c r="AM398" s="13"/>
    </row>
    <row r="399" spans="1:39" ht="15" hidden="1" x14ac:dyDescent="0.3">
      <c r="A399" s="41" t="str">
        <f>Tabella4[[#This Row],[UNI CEI EN 301549]]&amp;Tabella4[[#This Row],[Servizio]]</f>
        <v>11.1.4.3.1S004 Spedisci (IndaBox Spedizione Pacchi)</v>
      </c>
      <c r="B399" s="42" t="str">
        <f>Tabella4[[#This Row],[IssueID]]&amp;Tabella4[[#This Row],[Servizio]]</f>
        <v>S004 Spedisci (IndaBox Spedizione Pacchi)</v>
      </c>
      <c r="C399" s="41" t="s">
        <v>795</v>
      </c>
      <c r="D399" s="41" t="str">
        <f>"(#"&amp;Tabella4[[#This Row],['#ID]]&amp;")"</f>
        <v>(#AAD398)</v>
      </c>
      <c r="E399" s="13" t="s">
        <v>50</v>
      </c>
      <c r="F399" s="13" t="s">
        <v>10</v>
      </c>
      <c r="G399" s="43" t="s">
        <v>195</v>
      </c>
      <c r="H399" s="13" t="s">
        <v>3282</v>
      </c>
      <c r="I399" s="13" t="s">
        <v>63</v>
      </c>
      <c r="J399" s="13" t="s">
        <v>1735</v>
      </c>
      <c r="K399" t="s">
        <v>53</v>
      </c>
      <c r="L399" s="13"/>
      <c r="M399" t="s">
        <v>1360</v>
      </c>
      <c r="N399" s="13" t="s">
        <v>1707</v>
      </c>
      <c r="O399" t="s">
        <v>1603</v>
      </c>
      <c r="P399" s="13" t="s">
        <v>1646</v>
      </c>
      <c r="Q399" s="13" t="s">
        <v>1670</v>
      </c>
      <c r="R399" s="13"/>
      <c r="S399" s="13" t="s">
        <v>1738</v>
      </c>
      <c r="T399" s="13" t="s">
        <v>1740</v>
      </c>
      <c r="U399" s="13">
        <f>COUNTIFS(Tabella4[Rejected Element],Tabella4[[#This Row],[Rejected Element]])</f>
        <v>1</v>
      </c>
      <c r="V399" s="13" t="s">
        <v>1722</v>
      </c>
      <c r="W399" s="13"/>
      <c r="X399" s="13" t="str">
        <f>Tabella4[[#This Row],[User Impact]]</f>
        <v>2 - Serious</v>
      </c>
      <c r="Y399" s="13" t="str">
        <f>_xlfn.CONCAT("APP INDABOX ANDROID - ",Tabella4[[#This Row],[UNI CEI EN 301549]]," ",_xlfn.XLOOKUP(Tabella4[[#This Row],[Criterio]],Tabella5[ID],Tabella5[Criterio di successo],"")," - ",Tabella4[[#This Row],[Servizio]])</f>
        <v>APP INDABOX ANDROID - 11.1.4.3.1 Contrasto (minimo) - S004 Spedisci (IndaBox Spedizione Pacchi)</v>
      </c>
      <c r="Z3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(#AAD398)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[19,1377][148,1429]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399" s="13"/>
      <c r="AB399" s="13"/>
      <c r="AC399" s="13"/>
      <c r="AD399" s="13"/>
      <c r="AE399" s="13" t="e">
        <f>_xlfn.XLOOKUP(Tabella4[[#This Row],[ID Silk]],outTable[ID Silk],outTable[Numero ticket  ],,0,1)</f>
        <v>#N/A</v>
      </c>
      <c r="AF399" s="13"/>
      <c r="AG399" s="13"/>
      <c r="AH399" s="13" t="e">
        <f>Tabella4[[#This Row],[Caricato su Silk]]&amp;Tabella4[[#This Row],[HC_01]]</f>
        <v>#N/A</v>
      </c>
      <c r="AI399" s="13" t="e">
        <f>Tabella4[[#This Row],[HC_ID]]&amp;": "&amp;Tabella4[[#This Row],[Descrizione]]</f>
        <v>#N/A</v>
      </c>
      <c r="AJ399" s="13" t="e">
        <f>Tabella4[[#This Row],[HC_ID]]&amp;": - "&amp;Tabella4[[#This Row],[Detail]]&amp;" con selettore: "&amp;Tabella4[[#This Row],[Rejected Element]]</f>
        <v>#N/A</v>
      </c>
      <c r="AK399" s="13" t="e">
        <f>Tabella4[[#This Row],[HC_ID]]&amp;": "&amp;Tabella4[[#This Row],[Share URL]]</f>
        <v>#N/A</v>
      </c>
      <c r="AL399" s="13" t="e">
        <f>Tabella4[[#This Row],[HC_ID]]&amp;": "&amp;Tabella4[[#This Row],[Soluzione note aggiuntive]]</f>
        <v>#N/A</v>
      </c>
      <c r="AM399" s="13"/>
    </row>
    <row r="400" spans="1:39" ht="15" hidden="1" x14ac:dyDescent="0.3">
      <c r="A400" s="41" t="str">
        <f>Tabella4[[#This Row],[UNI CEI EN 301549]]&amp;Tabella4[[#This Row],[Servizio]]</f>
        <v>11.1.4.3.1S004 Spedisci (IndaBox Spedizione Pacchi)</v>
      </c>
      <c r="B400" s="42" t="str">
        <f>Tabella4[[#This Row],[IssueID]]&amp;Tabella4[[#This Row],[Servizio]]</f>
        <v>S004 Spedisci (IndaBox Spedizione Pacchi)</v>
      </c>
      <c r="C400" s="41" t="s">
        <v>796</v>
      </c>
      <c r="D400" s="41" t="str">
        <f>"(#"&amp;Tabella4[[#This Row],['#ID]]&amp;")"</f>
        <v>(#AAD399)</v>
      </c>
      <c r="E400" s="13" t="s">
        <v>50</v>
      </c>
      <c r="F400" s="13" t="s">
        <v>10</v>
      </c>
      <c r="G400" s="43" t="s">
        <v>195</v>
      </c>
      <c r="H400" s="13" t="s">
        <v>3282</v>
      </c>
      <c r="I400" s="13" t="s">
        <v>63</v>
      </c>
      <c r="J400" s="13" t="s">
        <v>1735</v>
      </c>
      <c r="K400" t="s">
        <v>53</v>
      </c>
      <c r="L400" s="13"/>
      <c r="M400" t="s">
        <v>1361</v>
      </c>
      <c r="N400" s="13" t="s">
        <v>1707</v>
      </c>
      <c r="O400" t="s">
        <v>1603</v>
      </c>
      <c r="P400" s="13" t="s">
        <v>1646</v>
      </c>
      <c r="Q400" s="13" t="s">
        <v>1670</v>
      </c>
      <c r="R400" s="13"/>
      <c r="S400" s="13" t="s">
        <v>1738</v>
      </c>
      <c r="T400" s="13" t="s">
        <v>1740</v>
      </c>
      <c r="U400" s="13">
        <f>COUNTIFS(Tabella4[Rejected Element],Tabella4[[#This Row],[Rejected Element]])</f>
        <v>1</v>
      </c>
      <c r="V400" s="13" t="s">
        <v>1722</v>
      </c>
      <c r="W400" s="13"/>
      <c r="X400" s="13" t="str">
        <f>Tabella4[[#This Row],[User Impact]]</f>
        <v>2 - Serious</v>
      </c>
      <c r="Y400" s="13" t="str">
        <f>_xlfn.CONCAT("APP INDABOX ANDROID - ",Tabella4[[#This Row],[UNI CEI EN 301549]]," ",_xlfn.XLOOKUP(Tabella4[[#This Row],[Criterio]],Tabella5[ID],Tabella5[Criterio di successo],"")," - ",Tabella4[[#This Row],[Servizio]])</f>
        <v>APP INDABOX ANDROID - 11.1.4.3.1 Contrasto (minimo) - S004 Spedisci (IndaBox Spedizione Pacchi)</v>
      </c>
      <c r="Z4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(#AAD399)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[19,1424][148,1473]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00" s="13"/>
      <c r="AB400" s="13"/>
      <c r="AC400" s="13"/>
      <c r="AD400" s="13"/>
      <c r="AE400" s="13" t="e">
        <f>_xlfn.XLOOKUP(Tabella4[[#This Row],[ID Silk]],outTable[ID Silk],outTable[Numero ticket  ],,0,1)</f>
        <v>#N/A</v>
      </c>
      <c r="AF400" s="13"/>
      <c r="AG400" s="13"/>
      <c r="AH400" s="13" t="e">
        <f>Tabella4[[#This Row],[Caricato su Silk]]&amp;Tabella4[[#This Row],[HC_01]]</f>
        <v>#N/A</v>
      </c>
      <c r="AI400" s="13" t="e">
        <f>Tabella4[[#This Row],[HC_ID]]&amp;": "&amp;Tabella4[[#This Row],[Descrizione]]</f>
        <v>#N/A</v>
      </c>
      <c r="AJ400" s="13" t="e">
        <f>Tabella4[[#This Row],[HC_ID]]&amp;": - "&amp;Tabella4[[#This Row],[Detail]]&amp;" con selettore: "&amp;Tabella4[[#This Row],[Rejected Element]]</f>
        <v>#N/A</v>
      </c>
      <c r="AK400" s="13" t="e">
        <f>Tabella4[[#This Row],[HC_ID]]&amp;": "&amp;Tabella4[[#This Row],[Share URL]]</f>
        <v>#N/A</v>
      </c>
      <c r="AL400" s="13" t="e">
        <f>Tabella4[[#This Row],[HC_ID]]&amp;": "&amp;Tabella4[[#This Row],[Soluzione note aggiuntive]]</f>
        <v>#N/A</v>
      </c>
      <c r="AM400" s="13"/>
    </row>
    <row r="401" spans="1:39" ht="15" hidden="1" x14ac:dyDescent="0.3">
      <c r="A401" s="41" t="str">
        <f>Tabella4[[#This Row],[UNI CEI EN 301549]]&amp;Tabella4[[#This Row],[Servizio]]</f>
        <v>11.1.4.3.1S004 Spedisci (IndaBox Spedizione Pacchi)</v>
      </c>
      <c r="B401" s="42" t="str">
        <f>Tabella4[[#This Row],[IssueID]]&amp;Tabella4[[#This Row],[Servizio]]</f>
        <v>S004 Spedisci (IndaBox Spedizione Pacchi)</v>
      </c>
      <c r="C401" s="41" t="s">
        <v>797</v>
      </c>
      <c r="D401" s="41" t="str">
        <f>"(#"&amp;Tabella4[[#This Row],['#ID]]&amp;")"</f>
        <v>(#AAD400)</v>
      </c>
      <c r="E401" s="13" t="s">
        <v>50</v>
      </c>
      <c r="F401" s="13" t="s">
        <v>10</v>
      </c>
      <c r="G401" s="43" t="s">
        <v>195</v>
      </c>
      <c r="H401" s="13" t="s">
        <v>3282</v>
      </c>
      <c r="I401" s="13" t="s">
        <v>63</v>
      </c>
      <c r="J401" s="13" t="s">
        <v>1735</v>
      </c>
      <c r="K401" t="s">
        <v>53</v>
      </c>
      <c r="L401" s="13"/>
      <c r="M401" t="s">
        <v>1362</v>
      </c>
      <c r="N401" s="13" t="s">
        <v>1707</v>
      </c>
      <c r="O401" t="s">
        <v>1603</v>
      </c>
      <c r="P401" s="13" t="s">
        <v>1646</v>
      </c>
      <c r="Q401" s="13" t="s">
        <v>1670</v>
      </c>
      <c r="R401" s="13"/>
      <c r="S401" s="13" t="s">
        <v>1738</v>
      </c>
      <c r="T401" s="13" t="s">
        <v>1740</v>
      </c>
      <c r="U401" s="13">
        <f>COUNTIFS(Tabella4[Rejected Element],Tabella4[[#This Row],[Rejected Element]])</f>
        <v>1</v>
      </c>
      <c r="V401" s="13" t="s">
        <v>1722</v>
      </c>
      <c r="W401" s="13"/>
      <c r="X401" s="13" t="str">
        <f>Tabella4[[#This Row],[User Impact]]</f>
        <v>2 - Serious</v>
      </c>
      <c r="Y401" s="13" t="str">
        <f>_xlfn.CONCAT("APP INDABOX ANDROID - ",Tabella4[[#This Row],[UNI CEI EN 301549]]," ",_xlfn.XLOOKUP(Tabella4[[#This Row],[Criterio]],Tabella5[ID],Tabella5[Criterio di successo],"")," - ",Tabella4[[#This Row],[Servizio]])</f>
        <v>APP INDABOX ANDROID - 11.1.4.3.1 Contrasto (minimo) - S004 Spedisci (IndaBox Spedizione Pacchi)</v>
      </c>
      <c r="Z4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(#AAD400)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[19,1484][148,1539]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01" s="13"/>
      <c r="AB401" s="13"/>
      <c r="AC401" s="13"/>
      <c r="AD401" s="13"/>
      <c r="AE401" s="13" t="e">
        <f>_xlfn.XLOOKUP(Tabella4[[#This Row],[ID Silk]],outTable[ID Silk],outTable[Numero ticket  ],,0,1)</f>
        <v>#N/A</v>
      </c>
      <c r="AF401" s="13"/>
      <c r="AG401" s="13"/>
      <c r="AH401" s="13" t="e">
        <f>Tabella4[[#This Row],[Caricato su Silk]]&amp;Tabella4[[#This Row],[HC_01]]</f>
        <v>#N/A</v>
      </c>
      <c r="AI401" s="13" t="e">
        <f>Tabella4[[#This Row],[HC_ID]]&amp;": "&amp;Tabella4[[#This Row],[Descrizione]]</f>
        <v>#N/A</v>
      </c>
      <c r="AJ401" s="13" t="e">
        <f>Tabella4[[#This Row],[HC_ID]]&amp;": - "&amp;Tabella4[[#This Row],[Detail]]&amp;" con selettore: "&amp;Tabella4[[#This Row],[Rejected Element]]</f>
        <v>#N/A</v>
      </c>
      <c r="AK401" s="13" t="e">
        <f>Tabella4[[#This Row],[HC_ID]]&amp;": "&amp;Tabella4[[#This Row],[Share URL]]</f>
        <v>#N/A</v>
      </c>
      <c r="AL401" s="13" t="e">
        <f>Tabella4[[#This Row],[HC_ID]]&amp;": "&amp;Tabella4[[#This Row],[Soluzione note aggiuntive]]</f>
        <v>#N/A</v>
      </c>
      <c r="AM401" s="13"/>
    </row>
    <row r="402" spans="1:39" ht="15" hidden="1" x14ac:dyDescent="0.3">
      <c r="A402" s="41" t="str">
        <f>Tabella4[[#This Row],[UNI CEI EN 301549]]&amp;Tabella4[[#This Row],[Servizio]]</f>
        <v>11.1.4.3.1S004 Spedisci (IndaBox Spedizione Pacchi)</v>
      </c>
      <c r="B402" s="42" t="str">
        <f>Tabella4[[#This Row],[IssueID]]&amp;Tabella4[[#This Row],[Servizio]]</f>
        <v>S004 Spedisci (IndaBox Spedizione Pacchi)</v>
      </c>
      <c r="C402" s="41" t="s">
        <v>798</v>
      </c>
      <c r="D402" s="41" t="str">
        <f>"(#"&amp;Tabella4[[#This Row],['#ID]]&amp;")"</f>
        <v>(#AAD401)</v>
      </c>
      <c r="E402" s="13" t="s">
        <v>50</v>
      </c>
      <c r="F402" s="13" t="s">
        <v>10</v>
      </c>
      <c r="G402" s="43" t="s">
        <v>195</v>
      </c>
      <c r="H402" s="13" t="s">
        <v>3282</v>
      </c>
      <c r="I402" s="13" t="s">
        <v>63</v>
      </c>
      <c r="J402" s="13" t="s">
        <v>1735</v>
      </c>
      <c r="K402" t="s">
        <v>53</v>
      </c>
      <c r="L402" s="13"/>
      <c r="M402" t="s">
        <v>1363</v>
      </c>
      <c r="N402" s="13" t="s">
        <v>1707</v>
      </c>
      <c r="O402" t="s">
        <v>1603</v>
      </c>
      <c r="P402" s="13" t="s">
        <v>1646</v>
      </c>
      <c r="Q402" s="13" t="s">
        <v>1670</v>
      </c>
      <c r="R402" s="13"/>
      <c r="S402" s="13" t="s">
        <v>1738</v>
      </c>
      <c r="T402" s="13" t="s">
        <v>1740</v>
      </c>
      <c r="U402" s="13">
        <f>COUNTIFS(Tabella4[Rejected Element],Tabella4[[#This Row],[Rejected Element]])</f>
        <v>1</v>
      </c>
      <c r="V402" s="13" t="s">
        <v>1722</v>
      </c>
      <c r="W402" s="13"/>
      <c r="X402" s="13" t="str">
        <f>Tabella4[[#This Row],[User Impact]]</f>
        <v>2 - Serious</v>
      </c>
      <c r="Y402" s="13" t="str">
        <f>_xlfn.CONCAT("APP INDABOX ANDROID - ",Tabella4[[#This Row],[UNI CEI EN 301549]]," ",_xlfn.XLOOKUP(Tabella4[[#This Row],[Criterio]],Tabella5[ID],Tabella5[Criterio di successo],"")," - ",Tabella4[[#This Row],[Servizio]])</f>
        <v>APP INDABOX ANDROID - 11.1.4.3.1 Contrasto (minimo) - S004 Spedisci (IndaBox Spedizione Pacchi)</v>
      </c>
      <c r="Z4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(#AAD401)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[165,1182][291,1231]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02" s="13"/>
      <c r="AB402" s="13"/>
      <c r="AC402" s="13"/>
      <c r="AD402" s="13"/>
      <c r="AE402" s="13" t="e">
        <f>_xlfn.XLOOKUP(Tabella4[[#This Row],[ID Silk]],outTable[ID Silk],outTable[Numero ticket  ],,0,1)</f>
        <v>#N/A</v>
      </c>
      <c r="AF402" s="13"/>
      <c r="AG402" s="13"/>
      <c r="AH402" s="13" t="e">
        <f>Tabella4[[#This Row],[Caricato su Silk]]&amp;Tabella4[[#This Row],[HC_01]]</f>
        <v>#N/A</v>
      </c>
      <c r="AI402" s="13" t="e">
        <f>Tabella4[[#This Row],[HC_ID]]&amp;": "&amp;Tabella4[[#This Row],[Descrizione]]</f>
        <v>#N/A</v>
      </c>
      <c r="AJ402" s="13" t="e">
        <f>Tabella4[[#This Row],[HC_ID]]&amp;": - "&amp;Tabella4[[#This Row],[Detail]]&amp;" con selettore: "&amp;Tabella4[[#This Row],[Rejected Element]]</f>
        <v>#N/A</v>
      </c>
      <c r="AK402" s="13" t="e">
        <f>Tabella4[[#This Row],[HC_ID]]&amp;": "&amp;Tabella4[[#This Row],[Share URL]]</f>
        <v>#N/A</v>
      </c>
      <c r="AL402" s="13" t="e">
        <f>Tabella4[[#This Row],[HC_ID]]&amp;": "&amp;Tabella4[[#This Row],[Soluzione note aggiuntive]]</f>
        <v>#N/A</v>
      </c>
      <c r="AM402" s="13"/>
    </row>
    <row r="403" spans="1:39" ht="15" hidden="1" x14ac:dyDescent="0.3">
      <c r="A403" s="41" t="str">
        <f>Tabella4[[#This Row],[UNI CEI EN 301549]]&amp;Tabella4[[#This Row],[Servizio]]</f>
        <v>11.1.4.3.1S004 Spedisci (IndaBox Spedizione Pacchi)</v>
      </c>
      <c r="B403" s="42" t="str">
        <f>Tabella4[[#This Row],[IssueID]]&amp;Tabella4[[#This Row],[Servizio]]</f>
        <v>S004 Spedisci (IndaBox Spedizione Pacchi)</v>
      </c>
      <c r="C403" s="41" t="s">
        <v>799</v>
      </c>
      <c r="D403" s="41" t="str">
        <f>"(#"&amp;Tabella4[[#This Row],['#ID]]&amp;")"</f>
        <v>(#AAD402)</v>
      </c>
      <c r="E403" s="13" t="s">
        <v>50</v>
      </c>
      <c r="F403" s="13" t="s">
        <v>10</v>
      </c>
      <c r="G403" s="43" t="s">
        <v>195</v>
      </c>
      <c r="H403" s="13" t="s">
        <v>3282</v>
      </c>
      <c r="I403" s="13" t="s">
        <v>63</v>
      </c>
      <c r="J403" s="13" t="s">
        <v>1735</v>
      </c>
      <c r="K403" t="s">
        <v>53</v>
      </c>
      <c r="L403" s="13"/>
      <c r="M403" t="s">
        <v>1364</v>
      </c>
      <c r="N403" s="13" t="s">
        <v>1707</v>
      </c>
      <c r="O403" t="s">
        <v>1603</v>
      </c>
      <c r="P403" s="13" t="s">
        <v>1646</v>
      </c>
      <c r="Q403" s="13" t="s">
        <v>1670</v>
      </c>
      <c r="R403" s="13"/>
      <c r="S403" s="13" t="s">
        <v>1738</v>
      </c>
      <c r="T403" s="13" t="s">
        <v>1740</v>
      </c>
      <c r="U403" s="13">
        <f>COUNTIFS(Tabella4[Rejected Element],Tabella4[[#This Row],[Rejected Element]])</f>
        <v>1</v>
      </c>
      <c r="V403" s="13" t="s">
        <v>1722</v>
      </c>
      <c r="W403" s="13"/>
      <c r="X403" s="13" t="str">
        <f>Tabella4[[#This Row],[User Impact]]</f>
        <v>2 - Serious</v>
      </c>
      <c r="Y403" s="13" t="str">
        <f>_xlfn.CONCAT("APP INDABOX ANDROID - ",Tabella4[[#This Row],[UNI CEI EN 301549]]," ",_xlfn.XLOOKUP(Tabella4[[#This Row],[Criterio]],Tabella5[ID],Tabella5[Criterio di successo],"")," - ",Tabella4[[#This Row],[Servizio]])</f>
        <v>APP INDABOX ANDROID - 11.1.4.3.1 Contrasto (minimo) - S004 Spedisci (IndaBox Spedizione Pacchi)</v>
      </c>
      <c r="Z4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(#AAD402)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[165,1237][291,1286]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03" s="13"/>
      <c r="AB403" s="13"/>
      <c r="AC403" s="13"/>
      <c r="AD403" s="13"/>
      <c r="AE403" s="13" t="e">
        <f>_xlfn.XLOOKUP(Tabella4[[#This Row],[ID Silk]],outTable[ID Silk],outTable[Numero ticket  ],,0,1)</f>
        <v>#N/A</v>
      </c>
      <c r="AF403" s="13"/>
      <c r="AG403" s="13"/>
      <c r="AH403" s="13" t="e">
        <f>Tabella4[[#This Row],[Caricato su Silk]]&amp;Tabella4[[#This Row],[HC_01]]</f>
        <v>#N/A</v>
      </c>
      <c r="AI403" s="13" t="e">
        <f>Tabella4[[#This Row],[HC_ID]]&amp;": "&amp;Tabella4[[#This Row],[Descrizione]]</f>
        <v>#N/A</v>
      </c>
      <c r="AJ403" s="13" t="e">
        <f>Tabella4[[#This Row],[HC_ID]]&amp;": - "&amp;Tabella4[[#This Row],[Detail]]&amp;" con selettore: "&amp;Tabella4[[#This Row],[Rejected Element]]</f>
        <v>#N/A</v>
      </c>
      <c r="AK403" s="13" t="e">
        <f>Tabella4[[#This Row],[HC_ID]]&amp;": "&amp;Tabella4[[#This Row],[Share URL]]</f>
        <v>#N/A</v>
      </c>
      <c r="AL403" s="13" t="e">
        <f>Tabella4[[#This Row],[HC_ID]]&amp;": "&amp;Tabella4[[#This Row],[Soluzione note aggiuntive]]</f>
        <v>#N/A</v>
      </c>
      <c r="AM403" s="13"/>
    </row>
    <row r="404" spans="1:39" ht="15" hidden="1" x14ac:dyDescent="0.3">
      <c r="A404" s="41" t="str">
        <f>Tabella4[[#This Row],[UNI CEI EN 301549]]&amp;Tabella4[[#This Row],[Servizio]]</f>
        <v>11.1.4.3.1S004 Spedisci (IndaBox Spedizione Pacchi)</v>
      </c>
      <c r="B404" s="42" t="str">
        <f>Tabella4[[#This Row],[IssueID]]&amp;Tabella4[[#This Row],[Servizio]]</f>
        <v>S004 Spedisci (IndaBox Spedizione Pacchi)</v>
      </c>
      <c r="C404" s="41" t="s">
        <v>800</v>
      </c>
      <c r="D404" s="41" t="str">
        <f>"(#"&amp;Tabella4[[#This Row],['#ID]]&amp;")"</f>
        <v>(#AAD403)</v>
      </c>
      <c r="E404" s="13" t="s">
        <v>50</v>
      </c>
      <c r="F404" s="13" t="s">
        <v>10</v>
      </c>
      <c r="G404" s="43" t="s">
        <v>195</v>
      </c>
      <c r="H404" s="13" t="s">
        <v>3282</v>
      </c>
      <c r="I404" s="13" t="s">
        <v>63</v>
      </c>
      <c r="J404" s="13" t="s">
        <v>1735</v>
      </c>
      <c r="K404" t="s">
        <v>53</v>
      </c>
      <c r="L404" s="13"/>
      <c r="M404" t="s">
        <v>1365</v>
      </c>
      <c r="N404" s="13" t="s">
        <v>1707</v>
      </c>
      <c r="O404" t="s">
        <v>1603</v>
      </c>
      <c r="P404" s="13" t="s">
        <v>1646</v>
      </c>
      <c r="Q404" s="13" t="s">
        <v>1670</v>
      </c>
      <c r="R404" s="13"/>
      <c r="S404" s="13" t="s">
        <v>1738</v>
      </c>
      <c r="T404" s="13" t="s">
        <v>1740</v>
      </c>
      <c r="U404" s="13">
        <f>COUNTIFS(Tabella4[Rejected Element],Tabella4[[#This Row],[Rejected Element]])</f>
        <v>1</v>
      </c>
      <c r="V404" s="13" t="s">
        <v>1722</v>
      </c>
      <c r="W404" s="13"/>
      <c r="X404" s="13" t="str">
        <f>Tabella4[[#This Row],[User Impact]]</f>
        <v>2 - Serious</v>
      </c>
      <c r="Y404" s="13" t="str">
        <f>_xlfn.CONCAT("APP INDABOX ANDROID - ",Tabella4[[#This Row],[UNI CEI EN 301549]]," ",_xlfn.XLOOKUP(Tabella4[[#This Row],[Criterio]],Tabella5[ID],Tabella5[Criterio di successo],"")," - ",Tabella4[[#This Row],[Servizio]])</f>
        <v>APP INDABOX ANDROID - 11.1.4.3.1 Contrasto (minimo) - S004 Spedisci (IndaBox Spedizione Pacchi)</v>
      </c>
      <c r="Z4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(#AAD403)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[165,1283][291,1333]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04" s="13"/>
      <c r="AB404" s="13"/>
      <c r="AC404" s="13"/>
      <c r="AD404" s="13"/>
      <c r="AE404" s="13" t="e">
        <f>_xlfn.XLOOKUP(Tabella4[[#This Row],[ID Silk]],outTable[ID Silk],outTable[Numero ticket  ],,0,1)</f>
        <v>#N/A</v>
      </c>
      <c r="AF404" s="13"/>
      <c r="AG404" s="13"/>
      <c r="AH404" s="13" t="e">
        <f>Tabella4[[#This Row],[Caricato su Silk]]&amp;Tabella4[[#This Row],[HC_01]]</f>
        <v>#N/A</v>
      </c>
      <c r="AI404" s="13" t="e">
        <f>Tabella4[[#This Row],[HC_ID]]&amp;": "&amp;Tabella4[[#This Row],[Descrizione]]</f>
        <v>#N/A</v>
      </c>
      <c r="AJ404" s="13" t="e">
        <f>Tabella4[[#This Row],[HC_ID]]&amp;": - "&amp;Tabella4[[#This Row],[Detail]]&amp;" con selettore: "&amp;Tabella4[[#This Row],[Rejected Element]]</f>
        <v>#N/A</v>
      </c>
      <c r="AK404" s="13" t="e">
        <f>Tabella4[[#This Row],[HC_ID]]&amp;": "&amp;Tabella4[[#This Row],[Share URL]]</f>
        <v>#N/A</v>
      </c>
      <c r="AL404" s="13" t="e">
        <f>Tabella4[[#This Row],[HC_ID]]&amp;": "&amp;Tabella4[[#This Row],[Soluzione note aggiuntive]]</f>
        <v>#N/A</v>
      </c>
      <c r="AM404" s="13"/>
    </row>
    <row r="405" spans="1:39" ht="15" hidden="1" x14ac:dyDescent="0.3">
      <c r="A405" s="41" t="str">
        <f>Tabella4[[#This Row],[UNI CEI EN 301549]]&amp;Tabella4[[#This Row],[Servizio]]</f>
        <v>11.1.4.3.1S004 Spedisci (IndaBox Spedizione Pacchi)</v>
      </c>
      <c r="B405" s="42" t="str">
        <f>Tabella4[[#This Row],[IssueID]]&amp;Tabella4[[#This Row],[Servizio]]</f>
        <v>S004 Spedisci (IndaBox Spedizione Pacchi)</v>
      </c>
      <c r="C405" s="41" t="s">
        <v>801</v>
      </c>
      <c r="D405" s="41" t="str">
        <f>"(#"&amp;Tabella4[[#This Row],['#ID]]&amp;")"</f>
        <v>(#AAD404)</v>
      </c>
      <c r="E405" s="13" t="s">
        <v>50</v>
      </c>
      <c r="F405" s="13" t="s">
        <v>10</v>
      </c>
      <c r="G405" s="43" t="s">
        <v>195</v>
      </c>
      <c r="H405" s="13" t="s">
        <v>3282</v>
      </c>
      <c r="I405" s="13" t="s">
        <v>63</v>
      </c>
      <c r="J405" s="13" t="s">
        <v>1735</v>
      </c>
      <c r="K405" t="s">
        <v>53</v>
      </c>
      <c r="L405" s="13"/>
      <c r="M405" t="s">
        <v>1366</v>
      </c>
      <c r="N405" s="13" t="s">
        <v>1707</v>
      </c>
      <c r="O405" t="s">
        <v>1603</v>
      </c>
      <c r="P405" s="13" t="s">
        <v>1646</v>
      </c>
      <c r="Q405" s="13" t="s">
        <v>1670</v>
      </c>
      <c r="R405" s="13"/>
      <c r="S405" s="13" t="s">
        <v>1738</v>
      </c>
      <c r="T405" s="13" t="s">
        <v>1740</v>
      </c>
      <c r="U405" s="13">
        <f>COUNTIFS(Tabella4[Rejected Element],Tabella4[[#This Row],[Rejected Element]])</f>
        <v>1</v>
      </c>
      <c r="V405" s="13" t="s">
        <v>1722</v>
      </c>
      <c r="W405" s="13"/>
      <c r="X405" s="13" t="str">
        <f>Tabella4[[#This Row],[User Impact]]</f>
        <v>2 - Serious</v>
      </c>
      <c r="Y405" s="13" t="str">
        <f>_xlfn.CONCAT("APP INDABOX ANDROID - ",Tabella4[[#This Row],[UNI CEI EN 301549]]," ",_xlfn.XLOOKUP(Tabella4[[#This Row],[Criterio]],Tabella5[ID],Tabella5[Criterio di successo],"")," - ",Tabella4[[#This Row],[Servizio]])</f>
        <v>APP INDABOX ANDROID - 11.1.4.3.1 Contrasto (minimo) - S004 Spedisci (IndaBox Spedizione Pacchi)</v>
      </c>
      <c r="Z4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(#AAD404)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[165,1330][291,1380]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05" s="13"/>
      <c r="AB405" s="13"/>
      <c r="AC405" s="13"/>
      <c r="AD405" s="13"/>
      <c r="AE405" s="13" t="e">
        <f>_xlfn.XLOOKUP(Tabella4[[#This Row],[ID Silk]],outTable[ID Silk],outTable[Numero ticket  ],,0,1)</f>
        <v>#N/A</v>
      </c>
      <c r="AF405" s="13"/>
      <c r="AG405" s="13"/>
      <c r="AH405" s="13" t="e">
        <f>Tabella4[[#This Row],[Caricato su Silk]]&amp;Tabella4[[#This Row],[HC_01]]</f>
        <v>#N/A</v>
      </c>
      <c r="AI405" s="13" t="e">
        <f>Tabella4[[#This Row],[HC_ID]]&amp;": "&amp;Tabella4[[#This Row],[Descrizione]]</f>
        <v>#N/A</v>
      </c>
      <c r="AJ405" s="13" t="e">
        <f>Tabella4[[#This Row],[HC_ID]]&amp;": - "&amp;Tabella4[[#This Row],[Detail]]&amp;" con selettore: "&amp;Tabella4[[#This Row],[Rejected Element]]</f>
        <v>#N/A</v>
      </c>
      <c r="AK405" s="13" t="e">
        <f>Tabella4[[#This Row],[HC_ID]]&amp;": "&amp;Tabella4[[#This Row],[Share URL]]</f>
        <v>#N/A</v>
      </c>
      <c r="AL405" s="13" t="e">
        <f>Tabella4[[#This Row],[HC_ID]]&amp;": "&amp;Tabella4[[#This Row],[Soluzione note aggiuntive]]</f>
        <v>#N/A</v>
      </c>
      <c r="AM405" s="13"/>
    </row>
    <row r="406" spans="1:39" ht="15" hidden="1" x14ac:dyDescent="0.3">
      <c r="A406" s="41" t="str">
        <f>Tabella4[[#This Row],[UNI CEI EN 301549]]&amp;Tabella4[[#This Row],[Servizio]]</f>
        <v>11.1.4.3.1S004 Spedisci (IndaBox Spedizione Pacchi)</v>
      </c>
      <c r="B406" s="42" t="str">
        <f>Tabella4[[#This Row],[IssueID]]&amp;Tabella4[[#This Row],[Servizio]]</f>
        <v>S004 Spedisci (IndaBox Spedizione Pacchi)</v>
      </c>
      <c r="C406" s="41" t="s">
        <v>802</v>
      </c>
      <c r="D406" s="41" t="str">
        <f>"(#"&amp;Tabella4[[#This Row],['#ID]]&amp;")"</f>
        <v>(#AAD405)</v>
      </c>
      <c r="E406" s="13" t="s">
        <v>50</v>
      </c>
      <c r="F406" s="13" t="s">
        <v>10</v>
      </c>
      <c r="G406" s="43" t="s">
        <v>195</v>
      </c>
      <c r="H406" s="13" t="s">
        <v>3282</v>
      </c>
      <c r="I406" s="13" t="s">
        <v>63</v>
      </c>
      <c r="J406" s="13" t="s">
        <v>1735</v>
      </c>
      <c r="K406" t="s">
        <v>53</v>
      </c>
      <c r="L406" s="13"/>
      <c r="M406" t="s">
        <v>1367</v>
      </c>
      <c r="N406" s="13" t="s">
        <v>1707</v>
      </c>
      <c r="O406" t="s">
        <v>1603</v>
      </c>
      <c r="P406" s="13" t="s">
        <v>1646</v>
      </c>
      <c r="Q406" s="13" t="s">
        <v>1670</v>
      </c>
      <c r="R406" s="13"/>
      <c r="S406" s="13" t="s">
        <v>1738</v>
      </c>
      <c r="T406" s="13" t="s">
        <v>1740</v>
      </c>
      <c r="U406" s="13">
        <f>COUNTIFS(Tabella4[Rejected Element],Tabella4[[#This Row],[Rejected Element]])</f>
        <v>1</v>
      </c>
      <c r="V406" s="13" t="s">
        <v>1722</v>
      </c>
      <c r="W406" s="13"/>
      <c r="X406" s="13" t="str">
        <f>Tabella4[[#This Row],[User Impact]]</f>
        <v>2 - Serious</v>
      </c>
      <c r="Y406" s="13" t="str">
        <f>_xlfn.CONCAT("APP INDABOX ANDROID - ",Tabella4[[#This Row],[UNI CEI EN 301549]]," ",_xlfn.XLOOKUP(Tabella4[[#This Row],[Criterio]],Tabella5[ID],Tabella5[Criterio di successo],"")," - ",Tabella4[[#This Row],[Servizio]])</f>
        <v>APP INDABOX ANDROID - 11.1.4.3.1 Contrasto (minimo) - S004 Spedisci (IndaBox Spedizione Pacchi)</v>
      </c>
      <c r="Z4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(#AAD405)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[165,1377][291,1429]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06" s="13"/>
      <c r="AB406" s="13"/>
      <c r="AC406" s="13"/>
      <c r="AD406" s="13"/>
      <c r="AE406" s="13" t="e">
        <f>_xlfn.XLOOKUP(Tabella4[[#This Row],[ID Silk]],outTable[ID Silk],outTable[Numero ticket  ],,0,1)</f>
        <v>#N/A</v>
      </c>
      <c r="AF406" s="13"/>
      <c r="AG406" s="13"/>
      <c r="AH406" s="13" t="e">
        <f>Tabella4[[#This Row],[Caricato su Silk]]&amp;Tabella4[[#This Row],[HC_01]]</f>
        <v>#N/A</v>
      </c>
      <c r="AI406" s="13" t="e">
        <f>Tabella4[[#This Row],[HC_ID]]&amp;": "&amp;Tabella4[[#This Row],[Descrizione]]</f>
        <v>#N/A</v>
      </c>
      <c r="AJ406" s="13" t="e">
        <f>Tabella4[[#This Row],[HC_ID]]&amp;": - "&amp;Tabella4[[#This Row],[Detail]]&amp;" con selettore: "&amp;Tabella4[[#This Row],[Rejected Element]]</f>
        <v>#N/A</v>
      </c>
      <c r="AK406" s="13" t="e">
        <f>Tabella4[[#This Row],[HC_ID]]&amp;": "&amp;Tabella4[[#This Row],[Share URL]]</f>
        <v>#N/A</v>
      </c>
      <c r="AL406" s="13" t="e">
        <f>Tabella4[[#This Row],[HC_ID]]&amp;": "&amp;Tabella4[[#This Row],[Soluzione note aggiuntive]]</f>
        <v>#N/A</v>
      </c>
      <c r="AM406" s="13"/>
    </row>
    <row r="407" spans="1:39" ht="15" hidden="1" x14ac:dyDescent="0.3">
      <c r="A407" s="41" t="str">
        <f>Tabella4[[#This Row],[UNI CEI EN 301549]]&amp;Tabella4[[#This Row],[Servizio]]</f>
        <v>11.1.4.3.1S004 Spedisci (IndaBox Spedizione Pacchi)</v>
      </c>
      <c r="B407" s="42" t="str">
        <f>Tabella4[[#This Row],[IssueID]]&amp;Tabella4[[#This Row],[Servizio]]</f>
        <v>S004 Spedisci (IndaBox Spedizione Pacchi)</v>
      </c>
      <c r="C407" s="41" t="s">
        <v>803</v>
      </c>
      <c r="D407" s="41" t="str">
        <f>"(#"&amp;Tabella4[[#This Row],['#ID]]&amp;")"</f>
        <v>(#AAD406)</v>
      </c>
      <c r="E407" s="13" t="s">
        <v>50</v>
      </c>
      <c r="F407" s="13" t="s">
        <v>10</v>
      </c>
      <c r="G407" s="43" t="s">
        <v>195</v>
      </c>
      <c r="H407" s="13" t="s">
        <v>3282</v>
      </c>
      <c r="I407" s="13" t="s">
        <v>63</v>
      </c>
      <c r="J407" s="13" t="s">
        <v>1735</v>
      </c>
      <c r="K407" t="s">
        <v>53</v>
      </c>
      <c r="L407" s="13"/>
      <c r="M407" t="s">
        <v>1368</v>
      </c>
      <c r="N407" s="13" t="s">
        <v>1707</v>
      </c>
      <c r="O407" t="s">
        <v>1603</v>
      </c>
      <c r="P407" s="13" t="s">
        <v>1646</v>
      </c>
      <c r="Q407" s="13" t="s">
        <v>1670</v>
      </c>
      <c r="R407" s="13"/>
      <c r="S407" s="13" t="s">
        <v>1738</v>
      </c>
      <c r="T407" s="13" t="s">
        <v>1740</v>
      </c>
      <c r="U407" s="13">
        <f>COUNTIFS(Tabella4[Rejected Element],Tabella4[[#This Row],[Rejected Element]])</f>
        <v>1</v>
      </c>
      <c r="V407" s="13" t="s">
        <v>1722</v>
      </c>
      <c r="W407" s="13"/>
      <c r="X407" s="13" t="str">
        <f>Tabella4[[#This Row],[User Impact]]</f>
        <v>2 - Serious</v>
      </c>
      <c r="Y407" s="13" t="str">
        <f>_xlfn.CONCAT("APP INDABOX ANDROID - ",Tabella4[[#This Row],[UNI CEI EN 301549]]," ",_xlfn.XLOOKUP(Tabella4[[#This Row],[Criterio]],Tabella5[ID],Tabella5[Criterio di successo],"")," - ",Tabella4[[#This Row],[Servizio]])</f>
        <v>APP INDABOX ANDROID - 11.1.4.3.1 Contrasto (minimo) - S004 Spedisci (IndaBox Spedizione Pacchi)</v>
      </c>
      <c r="Z4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(#AAD406)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[165,1424][291,1473]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07" s="13"/>
      <c r="AB407" s="13"/>
      <c r="AC407" s="13"/>
      <c r="AD407" s="13"/>
      <c r="AE407" s="13" t="e">
        <f>_xlfn.XLOOKUP(Tabella4[[#This Row],[ID Silk]],outTable[ID Silk],outTable[Numero ticket  ],,0,1)</f>
        <v>#N/A</v>
      </c>
      <c r="AF407" s="13"/>
      <c r="AG407" s="13"/>
      <c r="AH407" s="13" t="e">
        <f>Tabella4[[#This Row],[Caricato su Silk]]&amp;Tabella4[[#This Row],[HC_01]]</f>
        <v>#N/A</v>
      </c>
      <c r="AI407" s="13" t="e">
        <f>Tabella4[[#This Row],[HC_ID]]&amp;": "&amp;Tabella4[[#This Row],[Descrizione]]</f>
        <v>#N/A</v>
      </c>
      <c r="AJ407" s="13" t="e">
        <f>Tabella4[[#This Row],[HC_ID]]&amp;": - "&amp;Tabella4[[#This Row],[Detail]]&amp;" con selettore: "&amp;Tabella4[[#This Row],[Rejected Element]]</f>
        <v>#N/A</v>
      </c>
      <c r="AK407" s="13" t="e">
        <f>Tabella4[[#This Row],[HC_ID]]&amp;": "&amp;Tabella4[[#This Row],[Share URL]]</f>
        <v>#N/A</v>
      </c>
      <c r="AL407" s="13" t="e">
        <f>Tabella4[[#This Row],[HC_ID]]&amp;": "&amp;Tabella4[[#This Row],[Soluzione note aggiuntive]]</f>
        <v>#N/A</v>
      </c>
      <c r="AM407" s="13"/>
    </row>
    <row r="408" spans="1:39" ht="15" hidden="1" x14ac:dyDescent="0.3">
      <c r="A408" s="41" t="str">
        <f>Tabella4[[#This Row],[UNI CEI EN 301549]]&amp;Tabella4[[#This Row],[Servizio]]</f>
        <v>11.1.4.3.1S004 Spedisci (IndaBox Spedizione Pacchi)</v>
      </c>
      <c r="B408" s="42" t="str">
        <f>Tabella4[[#This Row],[IssueID]]&amp;Tabella4[[#This Row],[Servizio]]</f>
        <v>S004 Spedisci (IndaBox Spedizione Pacchi)</v>
      </c>
      <c r="C408" s="41" t="s">
        <v>804</v>
      </c>
      <c r="D408" s="41" t="str">
        <f>"(#"&amp;Tabella4[[#This Row],['#ID]]&amp;")"</f>
        <v>(#AAD407)</v>
      </c>
      <c r="E408" s="13" t="s">
        <v>50</v>
      </c>
      <c r="F408" s="13" t="s">
        <v>10</v>
      </c>
      <c r="G408" s="43" t="s">
        <v>195</v>
      </c>
      <c r="H408" s="13" t="s">
        <v>3282</v>
      </c>
      <c r="I408" s="13" t="s">
        <v>63</v>
      </c>
      <c r="J408" s="13" t="s">
        <v>1735</v>
      </c>
      <c r="K408" t="s">
        <v>53</v>
      </c>
      <c r="L408" s="13"/>
      <c r="M408" t="s">
        <v>1369</v>
      </c>
      <c r="N408" s="13" t="s">
        <v>1707</v>
      </c>
      <c r="O408" t="s">
        <v>1603</v>
      </c>
      <c r="P408" s="13" t="s">
        <v>1646</v>
      </c>
      <c r="Q408" s="13" t="s">
        <v>1670</v>
      </c>
      <c r="R408" s="13"/>
      <c r="S408" s="13" t="s">
        <v>1738</v>
      </c>
      <c r="T408" s="13" t="s">
        <v>1740</v>
      </c>
      <c r="U408" s="13">
        <f>COUNTIFS(Tabella4[Rejected Element],Tabella4[[#This Row],[Rejected Element]])</f>
        <v>1</v>
      </c>
      <c r="V408" s="13" t="s">
        <v>1722</v>
      </c>
      <c r="W408" s="13"/>
      <c r="X408" s="13" t="str">
        <f>Tabella4[[#This Row],[User Impact]]</f>
        <v>2 - Serious</v>
      </c>
      <c r="Y408" s="13" t="str">
        <f>_xlfn.CONCAT("APP INDABOX ANDROID - ",Tabella4[[#This Row],[UNI CEI EN 301549]]," ",_xlfn.XLOOKUP(Tabella4[[#This Row],[Criterio]],Tabella5[ID],Tabella5[Criterio di successo],"")," - ",Tabella4[[#This Row],[Servizio]])</f>
        <v>APP INDABOX ANDROID - 11.1.4.3.1 Contrasto (minimo) - S004 Spedisci (IndaBox Spedizione Pacchi)</v>
      </c>
      <c r="Z4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(#AAD407)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[165,1484][291,1539]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08" s="13"/>
      <c r="AB408" s="13"/>
      <c r="AC408" s="13"/>
      <c r="AD408" s="13"/>
      <c r="AE408" s="13" t="e">
        <f>_xlfn.XLOOKUP(Tabella4[[#This Row],[ID Silk]],outTable[ID Silk],outTable[Numero ticket  ],,0,1)</f>
        <v>#N/A</v>
      </c>
      <c r="AF408" s="13"/>
      <c r="AG408" s="13"/>
      <c r="AH408" s="13" t="e">
        <f>Tabella4[[#This Row],[Caricato su Silk]]&amp;Tabella4[[#This Row],[HC_01]]</f>
        <v>#N/A</v>
      </c>
      <c r="AI408" s="13" t="e">
        <f>Tabella4[[#This Row],[HC_ID]]&amp;": "&amp;Tabella4[[#This Row],[Descrizione]]</f>
        <v>#N/A</v>
      </c>
      <c r="AJ408" s="13" t="e">
        <f>Tabella4[[#This Row],[HC_ID]]&amp;": - "&amp;Tabella4[[#This Row],[Detail]]&amp;" con selettore: "&amp;Tabella4[[#This Row],[Rejected Element]]</f>
        <v>#N/A</v>
      </c>
      <c r="AK408" s="13" t="e">
        <f>Tabella4[[#This Row],[HC_ID]]&amp;": "&amp;Tabella4[[#This Row],[Share URL]]</f>
        <v>#N/A</v>
      </c>
      <c r="AL408" s="13" t="e">
        <f>Tabella4[[#This Row],[HC_ID]]&amp;": "&amp;Tabella4[[#This Row],[Soluzione note aggiuntive]]</f>
        <v>#N/A</v>
      </c>
      <c r="AM408" s="13"/>
    </row>
    <row r="409" spans="1:39" ht="15" hidden="1" x14ac:dyDescent="0.3">
      <c r="A409" s="41" t="str">
        <f>Tabella4[[#This Row],[UNI CEI EN 301549]]&amp;Tabella4[[#This Row],[Servizio]]</f>
        <v>11.1.4.3.1S004 Spedisci (IndaBox Spedizione Pacchi)</v>
      </c>
      <c r="B409" s="42" t="str">
        <f>Tabella4[[#This Row],[IssueID]]&amp;Tabella4[[#This Row],[Servizio]]</f>
        <v>S004 Spedisci (IndaBox Spedizione Pacchi)</v>
      </c>
      <c r="C409" s="41" t="s">
        <v>805</v>
      </c>
      <c r="D409" s="41" t="str">
        <f>"(#"&amp;Tabella4[[#This Row],['#ID]]&amp;")"</f>
        <v>(#AAD408)</v>
      </c>
      <c r="E409" s="13" t="s">
        <v>50</v>
      </c>
      <c r="F409" s="13" t="s">
        <v>10</v>
      </c>
      <c r="G409" s="43" t="s">
        <v>195</v>
      </c>
      <c r="H409" s="13" t="s">
        <v>3282</v>
      </c>
      <c r="I409" s="13" t="s">
        <v>63</v>
      </c>
      <c r="J409" s="13" t="s">
        <v>1735</v>
      </c>
      <c r="K409" t="s">
        <v>53</v>
      </c>
      <c r="L409" s="13"/>
      <c r="M409" t="s">
        <v>1370</v>
      </c>
      <c r="N409" s="13" t="s">
        <v>1707</v>
      </c>
      <c r="O409" t="s">
        <v>1603</v>
      </c>
      <c r="P409" s="13" t="s">
        <v>1646</v>
      </c>
      <c r="Q409" s="13" t="s">
        <v>1670</v>
      </c>
      <c r="R409" s="13"/>
      <c r="S409" s="13" t="s">
        <v>1738</v>
      </c>
      <c r="T409" s="13" t="s">
        <v>1740</v>
      </c>
      <c r="U409" s="13">
        <f>COUNTIFS(Tabella4[Rejected Element],Tabella4[[#This Row],[Rejected Element]])</f>
        <v>1</v>
      </c>
      <c r="V409" s="13" t="s">
        <v>1722</v>
      </c>
      <c r="W409" s="13"/>
      <c r="X409" s="13" t="str">
        <f>Tabella4[[#This Row],[User Impact]]</f>
        <v>2 - Serious</v>
      </c>
      <c r="Y409" s="13" t="str">
        <f>_xlfn.CONCAT("APP INDABOX ANDROID - ",Tabella4[[#This Row],[UNI CEI EN 301549]]," ",_xlfn.XLOOKUP(Tabella4[[#This Row],[Criterio]],Tabella5[ID],Tabella5[Criterio di successo],"")," - ",Tabella4[[#This Row],[Servizio]])</f>
        <v>APP INDABOX ANDROID - 11.1.4.3.1 Contrasto (minimo) - S004 Spedisci (IndaBox Spedizione Pacchi)</v>
      </c>
      <c r="Z4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(#AAD408)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[308,1182][434,1231]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09" s="13"/>
      <c r="AB409" s="13"/>
      <c r="AC409" s="13"/>
      <c r="AD409" s="13"/>
      <c r="AE409" s="13" t="e">
        <f>_xlfn.XLOOKUP(Tabella4[[#This Row],[ID Silk]],outTable[ID Silk],outTable[Numero ticket  ],,0,1)</f>
        <v>#N/A</v>
      </c>
      <c r="AF409" s="13"/>
      <c r="AG409" s="13"/>
      <c r="AH409" s="13" t="e">
        <f>Tabella4[[#This Row],[Caricato su Silk]]&amp;Tabella4[[#This Row],[HC_01]]</f>
        <v>#N/A</v>
      </c>
      <c r="AI409" s="13" t="e">
        <f>Tabella4[[#This Row],[HC_ID]]&amp;": "&amp;Tabella4[[#This Row],[Descrizione]]</f>
        <v>#N/A</v>
      </c>
      <c r="AJ409" s="13" t="e">
        <f>Tabella4[[#This Row],[HC_ID]]&amp;": - "&amp;Tabella4[[#This Row],[Detail]]&amp;" con selettore: "&amp;Tabella4[[#This Row],[Rejected Element]]</f>
        <v>#N/A</v>
      </c>
      <c r="AK409" s="13" t="e">
        <f>Tabella4[[#This Row],[HC_ID]]&amp;": "&amp;Tabella4[[#This Row],[Share URL]]</f>
        <v>#N/A</v>
      </c>
      <c r="AL409" s="13" t="e">
        <f>Tabella4[[#This Row],[HC_ID]]&amp;": "&amp;Tabella4[[#This Row],[Soluzione note aggiuntive]]</f>
        <v>#N/A</v>
      </c>
      <c r="AM409" s="13"/>
    </row>
    <row r="410" spans="1:39" ht="15" hidden="1" x14ac:dyDescent="0.3">
      <c r="A410" s="41" t="str">
        <f>Tabella4[[#This Row],[UNI CEI EN 301549]]&amp;Tabella4[[#This Row],[Servizio]]</f>
        <v>11.1.4.3.1S004 Spedisci (IndaBox Spedizione Pacchi)</v>
      </c>
      <c r="B410" s="42" t="str">
        <f>Tabella4[[#This Row],[IssueID]]&amp;Tabella4[[#This Row],[Servizio]]</f>
        <v>S004 Spedisci (IndaBox Spedizione Pacchi)</v>
      </c>
      <c r="C410" s="41" t="s">
        <v>806</v>
      </c>
      <c r="D410" s="41" t="str">
        <f>"(#"&amp;Tabella4[[#This Row],['#ID]]&amp;")"</f>
        <v>(#AAD409)</v>
      </c>
      <c r="E410" s="13" t="s">
        <v>50</v>
      </c>
      <c r="F410" s="13" t="s">
        <v>10</v>
      </c>
      <c r="G410" s="43" t="s">
        <v>195</v>
      </c>
      <c r="H410" s="13" t="s">
        <v>3282</v>
      </c>
      <c r="I410" s="13" t="s">
        <v>63</v>
      </c>
      <c r="J410" s="13" t="s">
        <v>1735</v>
      </c>
      <c r="K410" t="s">
        <v>53</v>
      </c>
      <c r="L410" s="13"/>
      <c r="M410" t="s">
        <v>1371</v>
      </c>
      <c r="N410" s="13" t="s">
        <v>1707</v>
      </c>
      <c r="O410" t="s">
        <v>1603</v>
      </c>
      <c r="P410" s="13" t="s">
        <v>1646</v>
      </c>
      <c r="Q410" s="13" t="s">
        <v>1670</v>
      </c>
      <c r="R410" s="13"/>
      <c r="S410" s="13" t="s">
        <v>1738</v>
      </c>
      <c r="T410" s="13" t="s">
        <v>1740</v>
      </c>
      <c r="U410" s="13">
        <f>COUNTIFS(Tabella4[Rejected Element],Tabella4[[#This Row],[Rejected Element]])</f>
        <v>1</v>
      </c>
      <c r="V410" s="13" t="s">
        <v>1722</v>
      </c>
      <c r="W410" s="13"/>
      <c r="X410" s="13" t="str">
        <f>Tabella4[[#This Row],[User Impact]]</f>
        <v>2 - Serious</v>
      </c>
      <c r="Y410" s="13" t="str">
        <f>_xlfn.CONCAT("APP INDABOX ANDROID - ",Tabella4[[#This Row],[UNI CEI EN 301549]]," ",_xlfn.XLOOKUP(Tabella4[[#This Row],[Criterio]],Tabella5[ID],Tabella5[Criterio di successo],"")," - ",Tabella4[[#This Row],[Servizio]])</f>
        <v>APP INDABOX ANDROID - 11.1.4.3.1 Contrasto (minimo) - S004 Spedisci (IndaBox Spedizione Pacchi)</v>
      </c>
      <c r="Z4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(#AAD409)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[308,1237][434,1286]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10" s="13"/>
      <c r="AB410" s="13"/>
      <c r="AC410" s="13"/>
      <c r="AD410" s="13"/>
      <c r="AE410" s="13" t="e">
        <f>_xlfn.XLOOKUP(Tabella4[[#This Row],[ID Silk]],outTable[ID Silk],outTable[Numero ticket  ],,0,1)</f>
        <v>#N/A</v>
      </c>
      <c r="AF410" s="13"/>
      <c r="AG410" s="13"/>
      <c r="AH410" s="13" t="e">
        <f>Tabella4[[#This Row],[Caricato su Silk]]&amp;Tabella4[[#This Row],[HC_01]]</f>
        <v>#N/A</v>
      </c>
      <c r="AI410" s="13" t="e">
        <f>Tabella4[[#This Row],[HC_ID]]&amp;": "&amp;Tabella4[[#This Row],[Descrizione]]</f>
        <v>#N/A</v>
      </c>
      <c r="AJ410" s="13" t="e">
        <f>Tabella4[[#This Row],[HC_ID]]&amp;": - "&amp;Tabella4[[#This Row],[Detail]]&amp;" con selettore: "&amp;Tabella4[[#This Row],[Rejected Element]]</f>
        <v>#N/A</v>
      </c>
      <c r="AK410" s="13" t="e">
        <f>Tabella4[[#This Row],[HC_ID]]&amp;": "&amp;Tabella4[[#This Row],[Share URL]]</f>
        <v>#N/A</v>
      </c>
      <c r="AL410" s="13" t="e">
        <f>Tabella4[[#This Row],[HC_ID]]&amp;": "&amp;Tabella4[[#This Row],[Soluzione note aggiuntive]]</f>
        <v>#N/A</v>
      </c>
      <c r="AM410" s="13"/>
    </row>
    <row r="411" spans="1:39" ht="15" hidden="1" x14ac:dyDescent="0.3">
      <c r="A411" s="41" t="str">
        <f>Tabella4[[#This Row],[UNI CEI EN 301549]]&amp;Tabella4[[#This Row],[Servizio]]</f>
        <v>11.1.4.3.1S004 Spedisci (IndaBox Spedizione Pacchi)</v>
      </c>
      <c r="B411" s="42" t="str">
        <f>Tabella4[[#This Row],[IssueID]]&amp;Tabella4[[#This Row],[Servizio]]</f>
        <v>S004 Spedisci (IndaBox Spedizione Pacchi)</v>
      </c>
      <c r="C411" s="41" t="s">
        <v>807</v>
      </c>
      <c r="D411" s="41" t="str">
        <f>"(#"&amp;Tabella4[[#This Row],['#ID]]&amp;")"</f>
        <v>(#AAD410)</v>
      </c>
      <c r="E411" s="13" t="s">
        <v>50</v>
      </c>
      <c r="F411" s="13" t="s">
        <v>10</v>
      </c>
      <c r="G411" s="43" t="s">
        <v>195</v>
      </c>
      <c r="H411" s="13" t="s">
        <v>3282</v>
      </c>
      <c r="I411" s="13" t="s">
        <v>63</v>
      </c>
      <c r="J411" s="13" t="s">
        <v>1735</v>
      </c>
      <c r="K411" t="s">
        <v>53</v>
      </c>
      <c r="L411" s="13"/>
      <c r="M411" t="s">
        <v>1372</v>
      </c>
      <c r="N411" s="13" t="s">
        <v>1707</v>
      </c>
      <c r="O411" t="s">
        <v>1603</v>
      </c>
      <c r="P411" s="13" t="s">
        <v>1646</v>
      </c>
      <c r="Q411" s="13" t="s">
        <v>1670</v>
      </c>
      <c r="R411" s="13"/>
      <c r="S411" s="13" t="s">
        <v>1738</v>
      </c>
      <c r="T411" s="13" t="s">
        <v>1740</v>
      </c>
      <c r="U411" s="13">
        <f>COUNTIFS(Tabella4[Rejected Element],Tabella4[[#This Row],[Rejected Element]])</f>
        <v>1</v>
      </c>
      <c r="V411" s="13" t="s">
        <v>1722</v>
      </c>
      <c r="W411" s="13"/>
      <c r="X411" s="13" t="str">
        <f>Tabella4[[#This Row],[User Impact]]</f>
        <v>2 - Serious</v>
      </c>
      <c r="Y411" s="13" t="str">
        <f>_xlfn.CONCAT("APP INDABOX ANDROID - ",Tabella4[[#This Row],[UNI CEI EN 301549]]," ",_xlfn.XLOOKUP(Tabella4[[#This Row],[Criterio]],Tabella5[ID],Tabella5[Criterio di successo],"")," - ",Tabella4[[#This Row],[Servizio]])</f>
        <v>APP INDABOX ANDROID - 11.1.4.3.1 Contrasto (minimo) - S004 Spedisci (IndaBox Spedizione Pacchi)</v>
      </c>
      <c r="Z4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(#AAD410)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[308,1283][434,1333]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11" s="13"/>
      <c r="AB411" s="13"/>
      <c r="AC411" s="13"/>
      <c r="AD411" s="13"/>
      <c r="AE411" s="13" t="e">
        <f>_xlfn.XLOOKUP(Tabella4[[#This Row],[ID Silk]],outTable[ID Silk],outTable[Numero ticket  ],,0,1)</f>
        <v>#N/A</v>
      </c>
      <c r="AF411" s="13"/>
      <c r="AG411" s="13"/>
      <c r="AH411" s="13" t="e">
        <f>Tabella4[[#This Row],[Caricato su Silk]]&amp;Tabella4[[#This Row],[HC_01]]</f>
        <v>#N/A</v>
      </c>
      <c r="AI411" s="13" t="e">
        <f>Tabella4[[#This Row],[HC_ID]]&amp;": "&amp;Tabella4[[#This Row],[Descrizione]]</f>
        <v>#N/A</v>
      </c>
      <c r="AJ411" s="13" t="e">
        <f>Tabella4[[#This Row],[HC_ID]]&amp;": - "&amp;Tabella4[[#This Row],[Detail]]&amp;" con selettore: "&amp;Tabella4[[#This Row],[Rejected Element]]</f>
        <v>#N/A</v>
      </c>
      <c r="AK411" s="13" t="e">
        <f>Tabella4[[#This Row],[HC_ID]]&amp;": "&amp;Tabella4[[#This Row],[Share URL]]</f>
        <v>#N/A</v>
      </c>
      <c r="AL411" s="13" t="e">
        <f>Tabella4[[#This Row],[HC_ID]]&amp;": "&amp;Tabella4[[#This Row],[Soluzione note aggiuntive]]</f>
        <v>#N/A</v>
      </c>
      <c r="AM411" s="13"/>
    </row>
    <row r="412" spans="1:39" ht="15" hidden="1" x14ac:dyDescent="0.3">
      <c r="A412" s="41" t="str">
        <f>Tabella4[[#This Row],[UNI CEI EN 301549]]&amp;Tabella4[[#This Row],[Servizio]]</f>
        <v>11.1.4.3.1S004 Spedisci (IndaBox Spedizione Pacchi)</v>
      </c>
      <c r="B412" s="42" t="str">
        <f>Tabella4[[#This Row],[IssueID]]&amp;Tabella4[[#This Row],[Servizio]]</f>
        <v>S004 Spedisci (IndaBox Spedizione Pacchi)</v>
      </c>
      <c r="C412" s="41" t="s">
        <v>808</v>
      </c>
      <c r="D412" s="41" t="str">
        <f>"(#"&amp;Tabella4[[#This Row],['#ID]]&amp;")"</f>
        <v>(#AAD411)</v>
      </c>
      <c r="E412" s="13" t="s">
        <v>50</v>
      </c>
      <c r="F412" s="13" t="s">
        <v>10</v>
      </c>
      <c r="G412" s="43" t="s">
        <v>195</v>
      </c>
      <c r="H412" s="13" t="s">
        <v>3282</v>
      </c>
      <c r="I412" s="13" t="s">
        <v>63</v>
      </c>
      <c r="J412" s="13" t="s">
        <v>1735</v>
      </c>
      <c r="K412" t="s">
        <v>53</v>
      </c>
      <c r="L412" s="13"/>
      <c r="M412" t="s">
        <v>1373</v>
      </c>
      <c r="N412" s="13" t="s">
        <v>1707</v>
      </c>
      <c r="O412" t="s">
        <v>1603</v>
      </c>
      <c r="P412" s="13" t="s">
        <v>1646</v>
      </c>
      <c r="Q412" s="13" t="s">
        <v>1670</v>
      </c>
      <c r="R412" s="13"/>
      <c r="S412" s="13" t="s">
        <v>1738</v>
      </c>
      <c r="T412" s="13" t="s">
        <v>1740</v>
      </c>
      <c r="U412" s="13">
        <f>COUNTIFS(Tabella4[Rejected Element],Tabella4[[#This Row],[Rejected Element]])</f>
        <v>1</v>
      </c>
      <c r="V412" s="13" t="s">
        <v>1722</v>
      </c>
      <c r="W412" s="13"/>
      <c r="X412" s="13" t="str">
        <f>Tabella4[[#This Row],[User Impact]]</f>
        <v>2 - Serious</v>
      </c>
      <c r="Y412" s="13" t="str">
        <f>_xlfn.CONCAT("APP INDABOX ANDROID - ",Tabella4[[#This Row],[UNI CEI EN 301549]]," ",_xlfn.XLOOKUP(Tabella4[[#This Row],[Criterio]],Tabella5[ID],Tabella5[Criterio di successo],"")," - ",Tabella4[[#This Row],[Servizio]])</f>
        <v>APP INDABOX ANDROID - 11.1.4.3.1 Contrasto (minimo) - S004 Spedisci (IndaBox Spedizione Pacchi)</v>
      </c>
      <c r="Z4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(#AAD411)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[308,1330][434,1380]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12" s="13"/>
      <c r="AB412" s="13"/>
      <c r="AC412" s="13"/>
      <c r="AD412" s="13"/>
      <c r="AE412" s="13" t="e">
        <f>_xlfn.XLOOKUP(Tabella4[[#This Row],[ID Silk]],outTable[ID Silk],outTable[Numero ticket  ],,0,1)</f>
        <v>#N/A</v>
      </c>
      <c r="AF412" s="13"/>
      <c r="AG412" s="13"/>
      <c r="AH412" s="13" t="e">
        <f>Tabella4[[#This Row],[Caricato su Silk]]&amp;Tabella4[[#This Row],[HC_01]]</f>
        <v>#N/A</v>
      </c>
      <c r="AI412" s="13" t="e">
        <f>Tabella4[[#This Row],[HC_ID]]&amp;": "&amp;Tabella4[[#This Row],[Descrizione]]</f>
        <v>#N/A</v>
      </c>
      <c r="AJ412" s="13" t="e">
        <f>Tabella4[[#This Row],[HC_ID]]&amp;": - "&amp;Tabella4[[#This Row],[Detail]]&amp;" con selettore: "&amp;Tabella4[[#This Row],[Rejected Element]]</f>
        <v>#N/A</v>
      </c>
      <c r="AK412" s="13" t="e">
        <f>Tabella4[[#This Row],[HC_ID]]&amp;": "&amp;Tabella4[[#This Row],[Share URL]]</f>
        <v>#N/A</v>
      </c>
      <c r="AL412" s="13" t="e">
        <f>Tabella4[[#This Row],[HC_ID]]&amp;": "&amp;Tabella4[[#This Row],[Soluzione note aggiuntive]]</f>
        <v>#N/A</v>
      </c>
      <c r="AM412" s="13"/>
    </row>
    <row r="413" spans="1:39" ht="15" hidden="1" x14ac:dyDescent="0.3">
      <c r="A413" s="41" t="str">
        <f>Tabella4[[#This Row],[UNI CEI EN 301549]]&amp;Tabella4[[#This Row],[Servizio]]</f>
        <v>11.1.4.3.1S004 Spedisci (IndaBox Spedizione Pacchi)</v>
      </c>
      <c r="B413" s="42" t="str">
        <f>Tabella4[[#This Row],[IssueID]]&amp;Tabella4[[#This Row],[Servizio]]</f>
        <v>S004 Spedisci (IndaBox Spedizione Pacchi)</v>
      </c>
      <c r="C413" s="41" t="s">
        <v>809</v>
      </c>
      <c r="D413" s="41" t="str">
        <f>"(#"&amp;Tabella4[[#This Row],['#ID]]&amp;")"</f>
        <v>(#AAD412)</v>
      </c>
      <c r="E413" s="13" t="s">
        <v>50</v>
      </c>
      <c r="F413" s="13" t="s">
        <v>10</v>
      </c>
      <c r="G413" s="43" t="s">
        <v>195</v>
      </c>
      <c r="H413" s="13" t="s">
        <v>3282</v>
      </c>
      <c r="I413" s="13" t="s">
        <v>63</v>
      </c>
      <c r="J413" s="13" t="s">
        <v>1735</v>
      </c>
      <c r="K413" t="s">
        <v>53</v>
      </c>
      <c r="L413" s="13"/>
      <c r="M413" t="s">
        <v>1374</v>
      </c>
      <c r="N413" s="13" t="s">
        <v>1707</v>
      </c>
      <c r="O413" t="s">
        <v>1603</v>
      </c>
      <c r="P413" s="13" t="s">
        <v>1646</v>
      </c>
      <c r="Q413" s="13" t="s">
        <v>1670</v>
      </c>
      <c r="R413" s="13"/>
      <c r="S413" s="13" t="s">
        <v>1738</v>
      </c>
      <c r="T413" s="13" t="s">
        <v>1740</v>
      </c>
      <c r="U413" s="13">
        <f>COUNTIFS(Tabella4[Rejected Element],Tabella4[[#This Row],[Rejected Element]])</f>
        <v>1</v>
      </c>
      <c r="V413" s="13" t="s">
        <v>1722</v>
      </c>
      <c r="W413" s="13"/>
      <c r="X413" s="13" t="str">
        <f>Tabella4[[#This Row],[User Impact]]</f>
        <v>2 - Serious</v>
      </c>
      <c r="Y413" s="13" t="str">
        <f>_xlfn.CONCAT("APP INDABOX ANDROID - ",Tabella4[[#This Row],[UNI CEI EN 301549]]," ",_xlfn.XLOOKUP(Tabella4[[#This Row],[Criterio]],Tabella5[ID],Tabella5[Criterio di successo],"")," - ",Tabella4[[#This Row],[Servizio]])</f>
        <v>APP INDABOX ANDROID - 11.1.4.3.1 Contrasto (minimo) - S004 Spedisci (IndaBox Spedizione Pacchi)</v>
      </c>
      <c r="Z4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(#AAD412)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[308,1377][434,1429]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13" s="13"/>
      <c r="AB413" s="13"/>
      <c r="AC413" s="13"/>
      <c r="AD413" s="13"/>
      <c r="AE413" s="13" t="e">
        <f>_xlfn.XLOOKUP(Tabella4[[#This Row],[ID Silk]],outTable[ID Silk],outTable[Numero ticket  ],,0,1)</f>
        <v>#N/A</v>
      </c>
      <c r="AF413" s="13"/>
      <c r="AG413" s="13"/>
      <c r="AH413" s="13" t="e">
        <f>Tabella4[[#This Row],[Caricato su Silk]]&amp;Tabella4[[#This Row],[HC_01]]</f>
        <v>#N/A</v>
      </c>
      <c r="AI413" s="13" t="e">
        <f>Tabella4[[#This Row],[HC_ID]]&amp;": "&amp;Tabella4[[#This Row],[Descrizione]]</f>
        <v>#N/A</v>
      </c>
      <c r="AJ413" s="13" t="e">
        <f>Tabella4[[#This Row],[HC_ID]]&amp;": - "&amp;Tabella4[[#This Row],[Detail]]&amp;" con selettore: "&amp;Tabella4[[#This Row],[Rejected Element]]</f>
        <v>#N/A</v>
      </c>
      <c r="AK413" s="13" t="e">
        <f>Tabella4[[#This Row],[HC_ID]]&amp;": "&amp;Tabella4[[#This Row],[Share URL]]</f>
        <v>#N/A</v>
      </c>
      <c r="AL413" s="13" t="e">
        <f>Tabella4[[#This Row],[HC_ID]]&amp;": "&amp;Tabella4[[#This Row],[Soluzione note aggiuntive]]</f>
        <v>#N/A</v>
      </c>
      <c r="AM413" s="13"/>
    </row>
    <row r="414" spans="1:39" ht="15" hidden="1" x14ac:dyDescent="0.3">
      <c r="A414" s="41" t="str">
        <f>Tabella4[[#This Row],[UNI CEI EN 301549]]&amp;Tabella4[[#This Row],[Servizio]]</f>
        <v>11.1.4.3.1S004 Spedisci (IndaBox Spedizione Pacchi)</v>
      </c>
      <c r="B414" s="42" t="str">
        <f>Tabella4[[#This Row],[IssueID]]&amp;Tabella4[[#This Row],[Servizio]]</f>
        <v>S004 Spedisci (IndaBox Spedizione Pacchi)</v>
      </c>
      <c r="C414" s="41" t="s">
        <v>810</v>
      </c>
      <c r="D414" s="41" t="str">
        <f>"(#"&amp;Tabella4[[#This Row],['#ID]]&amp;")"</f>
        <v>(#AAD413)</v>
      </c>
      <c r="E414" s="13" t="s">
        <v>50</v>
      </c>
      <c r="F414" s="13" t="s">
        <v>10</v>
      </c>
      <c r="G414" s="43" t="s">
        <v>195</v>
      </c>
      <c r="H414" s="13" t="s">
        <v>3282</v>
      </c>
      <c r="I414" s="13" t="s">
        <v>63</v>
      </c>
      <c r="J414" s="13" t="s">
        <v>1735</v>
      </c>
      <c r="K414" t="s">
        <v>53</v>
      </c>
      <c r="L414" s="13"/>
      <c r="M414" t="s">
        <v>1375</v>
      </c>
      <c r="N414" s="13" t="s">
        <v>1707</v>
      </c>
      <c r="O414" t="s">
        <v>1603</v>
      </c>
      <c r="P414" s="13" t="s">
        <v>1646</v>
      </c>
      <c r="Q414" s="13" t="s">
        <v>1670</v>
      </c>
      <c r="R414" s="13"/>
      <c r="S414" s="13" t="s">
        <v>1738</v>
      </c>
      <c r="T414" s="13" t="s">
        <v>1740</v>
      </c>
      <c r="U414" s="13">
        <f>COUNTIFS(Tabella4[Rejected Element],Tabella4[[#This Row],[Rejected Element]])</f>
        <v>1</v>
      </c>
      <c r="V414" s="13" t="s">
        <v>1722</v>
      </c>
      <c r="W414" s="13"/>
      <c r="X414" s="13" t="str">
        <f>Tabella4[[#This Row],[User Impact]]</f>
        <v>2 - Serious</v>
      </c>
      <c r="Y414" s="13" t="str">
        <f>_xlfn.CONCAT("APP INDABOX ANDROID - ",Tabella4[[#This Row],[UNI CEI EN 301549]]," ",_xlfn.XLOOKUP(Tabella4[[#This Row],[Criterio]],Tabella5[ID],Tabella5[Criterio di successo],"")," - ",Tabella4[[#This Row],[Servizio]])</f>
        <v>APP INDABOX ANDROID - 11.1.4.3.1 Contrasto (minimo) - S004 Spedisci (IndaBox Spedizione Pacchi)</v>
      </c>
      <c r="Z4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(#AAD413)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[308,1424][434,1473]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14" s="13"/>
      <c r="AB414" s="13"/>
      <c r="AC414" s="13"/>
      <c r="AD414" s="13"/>
      <c r="AE414" s="13" t="e">
        <f>_xlfn.XLOOKUP(Tabella4[[#This Row],[ID Silk]],outTable[ID Silk],outTable[Numero ticket  ],,0,1)</f>
        <v>#N/A</v>
      </c>
      <c r="AF414" s="13"/>
      <c r="AG414" s="13"/>
      <c r="AH414" s="13" t="e">
        <f>Tabella4[[#This Row],[Caricato su Silk]]&amp;Tabella4[[#This Row],[HC_01]]</f>
        <v>#N/A</v>
      </c>
      <c r="AI414" s="13" t="e">
        <f>Tabella4[[#This Row],[HC_ID]]&amp;": "&amp;Tabella4[[#This Row],[Descrizione]]</f>
        <v>#N/A</v>
      </c>
      <c r="AJ414" s="13" t="e">
        <f>Tabella4[[#This Row],[HC_ID]]&amp;": - "&amp;Tabella4[[#This Row],[Detail]]&amp;" con selettore: "&amp;Tabella4[[#This Row],[Rejected Element]]</f>
        <v>#N/A</v>
      </c>
      <c r="AK414" s="13" t="e">
        <f>Tabella4[[#This Row],[HC_ID]]&amp;": "&amp;Tabella4[[#This Row],[Share URL]]</f>
        <v>#N/A</v>
      </c>
      <c r="AL414" s="13" t="e">
        <f>Tabella4[[#This Row],[HC_ID]]&amp;": "&amp;Tabella4[[#This Row],[Soluzione note aggiuntive]]</f>
        <v>#N/A</v>
      </c>
      <c r="AM414" s="13"/>
    </row>
    <row r="415" spans="1:39" ht="15" hidden="1" x14ac:dyDescent="0.3">
      <c r="A415" s="41" t="str">
        <f>Tabella4[[#This Row],[UNI CEI EN 301549]]&amp;Tabella4[[#This Row],[Servizio]]</f>
        <v>11.1.4.3.1S004 Spedisci (IndaBox Spedizione Pacchi)</v>
      </c>
      <c r="B415" s="42" t="str">
        <f>Tabella4[[#This Row],[IssueID]]&amp;Tabella4[[#This Row],[Servizio]]</f>
        <v>S004 Spedisci (IndaBox Spedizione Pacchi)</v>
      </c>
      <c r="C415" s="41" t="s">
        <v>811</v>
      </c>
      <c r="D415" s="41" t="str">
        <f>"(#"&amp;Tabella4[[#This Row],['#ID]]&amp;")"</f>
        <v>(#AAD414)</v>
      </c>
      <c r="E415" s="13" t="s">
        <v>50</v>
      </c>
      <c r="F415" s="13" t="s">
        <v>10</v>
      </c>
      <c r="G415" s="43" t="s">
        <v>195</v>
      </c>
      <c r="H415" s="13" t="s">
        <v>3282</v>
      </c>
      <c r="I415" s="13" t="s">
        <v>63</v>
      </c>
      <c r="J415" s="13" t="s">
        <v>1735</v>
      </c>
      <c r="K415" t="s">
        <v>53</v>
      </c>
      <c r="L415" s="13"/>
      <c r="M415" t="s">
        <v>1376</v>
      </c>
      <c r="N415" s="13" t="s">
        <v>1707</v>
      </c>
      <c r="O415" t="s">
        <v>1603</v>
      </c>
      <c r="P415" s="13" t="s">
        <v>1646</v>
      </c>
      <c r="Q415" s="13" t="s">
        <v>1670</v>
      </c>
      <c r="R415" s="13"/>
      <c r="S415" s="13" t="s">
        <v>1738</v>
      </c>
      <c r="T415" s="13" t="s">
        <v>1740</v>
      </c>
      <c r="U415" s="13">
        <f>COUNTIFS(Tabella4[Rejected Element],Tabella4[[#This Row],[Rejected Element]])</f>
        <v>1</v>
      </c>
      <c r="V415" s="13" t="s">
        <v>1722</v>
      </c>
      <c r="W415" s="13"/>
      <c r="X415" s="13" t="str">
        <f>Tabella4[[#This Row],[User Impact]]</f>
        <v>2 - Serious</v>
      </c>
      <c r="Y415" s="13" t="str">
        <f>_xlfn.CONCAT("APP INDABOX ANDROID - ",Tabella4[[#This Row],[UNI CEI EN 301549]]," ",_xlfn.XLOOKUP(Tabella4[[#This Row],[Criterio]],Tabella5[ID],Tabella5[Criterio di successo],"")," - ",Tabella4[[#This Row],[Servizio]])</f>
        <v>APP INDABOX ANDROID - 11.1.4.3.1 Contrasto (minimo) - S004 Spedisci (IndaBox Spedizione Pacchi)</v>
      </c>
      <c r="Z4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(#AAD414)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[308,1484][434,1539]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15" s="13"/>
      <c r="AB415" s="13"/>
      <c r="AC415" s="13"/>
      <c r="AD415" s="13"/>
      <c r="AE415" s="13" t="e">
        <f>_xlfn.XLOOKUP(Tabella4[[#This Row],[ID Silk]],outTable[ID Silk],outTable[Numero ticket  ],,0,1)</f>
        <v>#N/A</v>
      </c>
      <c r="AF415" s="13"/>
      <c r="AG415" s="13"/>
      <c r="AH415" s="13" t="e">
        <f>Tabella4[[#This Row],[Caricato su Silk]]&amp;Tabella4[[#This Row],[HC_01]]</f>
        <v>#N/A</v>
      </c>
      <c r="AI415" s="13" t="e">
        <f>Tabella4[[#This Row],[HC_ID]]&amp;": "&amp;Tabella4[[#This Row],[Descrizione]]</f>
        <v>#N/A</v>
      </c>
      <c r="AJ415" s="13" t="e">
        <f>Tabella4[[#This Row],[HC_ID]]&amp;": - "&amp;Tabella4[[#This Row],[Detail]]&amp;" con selettore: "&amp;Tabella4[[#This Row],[Rejected Element]]</f>
        <v>#N/A</v>
      </c>
      <c r="AK415" s="13" t="e">
        <f>Tabella4[[#This Row],[HC_ID]]&amp;": "&amp;Tabella4[[#This Row],[Share URL]]</f>
        <v>#N/A</v>
      </c>
      <c r="AL415" s="13" t="e">
        <f>Tabella4[[#This Row],[HC_ID]]&amp;": "&amp;Tabella4[[#This Row],[Soluzione note aggiuntive]]</f>
        <v>#N/A</v>
      </c>
      <c r="AM415" s="13"/>
    </row>
    <row r="416" spans="1:39" ht="15" hidden="1" x14ac:dyDescent="0.3">
      <c r="A416" s="41" t="str">
        <f>Tabella4[[#This Row],[UNI CEI EN 301549]]&amp;Tabella4[[#This Row],[Servizio]]</f>
        <v>11.1.4.3.1S004 Spedisci (IndaBox Spedizione Pacchi)</v>
      </c>
      <c r="B416" s="42" t="str">
        <f>Tabella4[[#This Row],[IssueID]]&amp;Tabella4[[#This Row],[Servizio]]</f>
        <v>S004 Spedisci (IndaBox Spedizione Pacchi)</v>
      </c>
      <c r="C416" s="41" t="s">
        <v>812</v>
      </c>
      <c r="D416" s="41" t="str">
        <f>"(#"&amp;Tabella4[[#This Row],['#ID]]&amp;")"</f>
        <v>(#AAD415)</v>
      </c>
      <c r="E416" s="13" t="s">
        <v>50</v>
      </c>
      <c r="F416" s="13" t="s">
        <v>10</v>
      </c>
      <c r="G416" s="43" t="s">
        <v>195</v>
      </c>
      <c r="H416" s="13" t="s">
        <v>3282</v>
      </c>
      <c r="I416" s="13" t="s">
        <v>63</v>
      </c>
      <c r="J416" s="13" t="s">
        <v>1735</v>
      </c>
      <c r="K416" t="s">
        <v>53</v>
      </c>
      <c r="L416" s="13"/>
      <c r="M416" t="s">
        <v>1377</v>
      </c>
      <c r="N416" s="13" t="s">
        <v>1707</v>
      </c>
      <c r="O416" t="s">
        <v>1603</v>
      </c>
      <c r="P416" s="13" t="s">
        <v>1646</v>
      </c>
      <c r="Q416" s="13" t="s">
        <v>1670</v>
      </c>
      <c r="R416" s="13"/>
      <c r="S416" s="13" t="s">
        <v>1738</v>
      </c>
      <c r="T416" s="13" t="s">
        <v>1740</v>
      </c>
      <c r="U416" s="13">
        <f>COUNTIFS(Tabella4[Rejected Element],Tabella4[[#This Row],[Rejected Element]])</f>
        <v>1</v>
      </c>
      <c r="V416" s="13" t="s">
        <v>1722</v>
      </c>
      <c r="W416" s="13"/>
      <c r="X416" s="13" t="str">
        <f>Tabella4[[#This Row],[User Impact]]</f>
        <v>2 - Serious</v>
      </c>
      <c r="Y416" s="13" t="str">
        <f>_xlfn.CONCAT("APP INDABOX ANDROID - ",Tabella4[[#This Row],[UNI CEI EN 301549]]," ",_xlfn.XLOOKUP(Tabella4[[#This Row],[Criterio]],Tabella5[ID],Tabella5[Criterio di successo],"")," - ",Tabella4[[#This Row],[Servizio]])</f>
        <v>APP INDABOX ANDROID - 11.1.4.3.1 Contrasto (minimo) - S004 Spedisci (IndaBox Spedizione Pacchi)</v>
      </c>
      <c r="Z4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(#AAD415)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[451,1182][577,1231]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16" s="13"/>
      <c r="AB416" s="13"/>
      <c r="AC416" s="13"/>
      <c r="AD416" s="13"/>
      <c r="AE416" s="13" t="e">
        <f>_xlfn.XLOOKUP(Tabella4[[#This Row],[ID Silk]],outTable[ID Silk],outTable[Numero ticket  ],,0,1)</f>
        <v>#N/A</v>
      </c>
      <c r="AF416" s="13"/>
      <c r="AG416" s="13"/>
      <c r="AH416" s="13" t="e">
        <f>Tabella4[[#This Row],[Caricato su Silk]]&amp;Tabella4[[#This Row],[HC_01]]</f>
        <v>#N/A</v>
      </c>
      <c r="AI416" s="13" t="e">
        <f>Tabella4[[#This Row],[HC_ID]]&amp;": "&amp;Tabella4[[#This Row],[Descrizione]]</f>
        <v>#N/A</v>
      </c>
      <c r="AJ416" s="13" t="e">
        <f>Tabella4[[#This Row],[HC_ID]]&amp;": - "&amp;Tabella4[[#This Row],[Detail]]&amp;" con selettore: "&amp;Tabella4[[#This Row],[Rejected Element]]</f>
        <v>#N/A</v>
      </c>
      <c r="AK416" s="13" t="e">
        <f>Tabella4[[#This Row],[HC_ID]]&amp;": "&amp;Tabella4[[#This Row],[Share URL]]</f>
        <v>#N/A</v>
      </c>
      <c r="AL416" s="13" t="e">
        <f>Tabella4[[#This Row],[HC_ID]]&amp;": "&amp;Tabella4[[#This Row],[Soluzione note aggiuntive]]</f>
        <v>#N/A</v>
      </c>
      <c r="AM416" s="13"/>
    </row>
    <row r="417" spans="1:39" ht="15" hidden="1" x14ac:dyDescent="0.3">
      <c r="A417" s="41" t="str">
        <f>Tabella4[[#This Row],[UNI CEI EN 301549]]&amp;Tabella4[[#This Row],[Servizio]]</f>
        <v>11.1.4.3.1S004 Spedisci (IndaBox Spedizione Pacchi)</v>
      </c>
      <c r="B417" s="42" t="str">
        <f>Tabella4[[#This Row],[IssueID]]&amp;Tabella4[[#This Row],[Servizio]]</f>
        <v>S004 Spedisci (IndaBox Spedizione Pacchi)</v>
      </c>
      <c r="C417" s="41" t="s">
        <v>813</v>
      </c>
      <c r="D417" s="41" t="str">
        <f>"(#"&amp;Tabella4[[#This Row],['#ID]]&amp;")"</f>
        <v>(#AAD416)</v>
      </c>
      <c r="E417" s="13" t="s">
        <v>50</v>
      </c>
      <c r="F417" s="13" t="s">
        <v>10</v>
      </c>
      <c r="G417" s="43" t="s">
        <v>195</v>
      </c>
      <c r="H417" s="13" t="s">
        <v>3282</v>
      </c>
      <c r="I417" s="13" t="s">
        <v>63</v>
      </c>
      <c r="J417" s="13" t="s">
        <v>1735</v>
      </c>
      <c r="K417" t="s">
        <v>53</v>
      </c>
      <c r="L417" s="13"/>
      <c r="M417" t="s">
        <v>1378</v>
      </c>
      <c r="N417" s="13" t="s">
        <v>1707</v>
      </c>
      <c r="O417" t="s">
        <v>1603</v>
      </c>
      <c r="P417" s="13" t="s">
        <v>1646</v>
      </c>
      <c r="Q417" s="13" t="s">
        <v>1670</v>
      </c>
      <c r="R417" s="13"/>
      <c r="S417" s="13" t="s">
        <v>1738</v>
      </c>
      <c r="T417" s="13" t="s">
        <v>1740</v>
      </c>
      <c r="U417" s="13">
        <f>COUNTIFS(Tabella4[Rejected Element],Tabella4[[#This Row],[Rejected Element]])</f>
        <v>1</v>
      </c>
      <c r="V417" s="13" t="s">
        <v>1722</v>
      </c>
      <c r="W417" s="13"/>
      <c r="X417" s="13" t="str">
        <f>Tabella4[[#This Row],[User Impact]]</f>
        <v>2 - Serious</v>
      </c>
      <c r="Y417" s="13" t="str">
        <f>_xlfn.CONCAT("APP INDABOX ANDROID - ",Tabella4[[#This Row],[UNI CEI EN 301549]]," ",_xlfn.XLOOKUP(Tabella4[[#This Row],[Criterio]],Tabella5[ID],Tabella5[Criterio di successo],"")," - ",Tabella4[[#This Row],[Servizio]])</f>
        <v>APP INDABOX ANDROID - 11.1.4.3.1 Contrasto (minimo) - S004 Spedisci (IndaBox Spedizione Pacchi)</v>
      </c>
      <c r="Z4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(#AAD416)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[451,1237][577,1286]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17" s="13"/>
      <c r="AB417" s="13"/>
      <c r="AC417" s="13"/>
      <c r="AD417" s="13"/>
      <c r="AE417" s="13" t="e">
        <f>_xlfn.XLOOKUP(Tabella4[[#This Row],[ID Silk]],outTable[ID Silk],outTable[Numero ticket  ],,0,1)</f>
        <v>#N/A</v>
      </c>
      <c r="AF417" s="13"/>
      <c r="AG417" s="13"/>
      <c r="AH417" s="13" t="e">
        <f>Tabella4[[#This Row],[Caricato su Silk]]&amp;Tabella4[[#This Row],[HC_01]]</f>
        <v>#N/A</v>
      </c>
      <c r="AI417" s="13" t="e">
        <f>Tabella4[[#This Row],[HC_ID]]&amp;": "&amp;Tabella4[[#This Row],[Descrizione]]</f>
        <v>#N/A</v>
      </c>
      <c r="AJ417" s="13" t="e">
        <f>Tabella4[[#This Row],[HC_ID]]&amp;": - "&amp;Tabella4[[#This Row],[Detail]]&amp;" con selettore: "&amp;Tabella4[[#This Row],[Rejected Element]]</f>
        <v>#N/A</v>
      </c>
      <c r="AK417" s="13" t="e">
        <f>Tabella4[[#This Row],[HC_ID]]&amp;": "&amp;Tabella4[[#This Row],[Share URL]]</f>
        <v>#N/A</v>
      </c>
      <c r="AL417" s="13" t="e">
        <f>Tabella4[[#This Row],[HC_ID]]&amp;": "&amp;Tabella4[[#This Row],[Soluzione note aggiuntive]]</f>
        <v>#N/A</v>
      </c>
      <c r="AM417" s="13"/>
    </row>
    <row r="418" spans="1:39" ht="15" hidden="1" x14ac:dyDescent="0.3">
      <c r="A418" s="41" t="str">
        <f>Tabella4[[#This Row],[UNI CEI EN 301549]]&amp;Tabella4[[#This Row],[Servizio]]</f>
        <v>11.1.4.3.1S004 Spedisci (IndaBox Spedizione Pacchi)</v>
      </c>
      <c r="B418" s="42" t="str">
        <f>Tabella4[[#This Row],[IssueID]]&amp;Tabella4[[#This Row],[Servizio]]</f>
        <v>S004 Spedisci (IndaBox Spedizione Pacchi)</v>
      </c>
      <c r="C418" s="41" t="s">
        <v>814</v>
      </c>
      <c r="D418" s="41" t="str">
        <f>"(#"&amp;Tabella4[[#This Row],['#ID]]&amp;")"</f>
        <v>(#AAD417)</v>
      </c>
      <c r="E418" s="13" t="s">
        <v>50</v>
      </c>
      <c r="F418" s="13" t="s">
        <v>10</v>
      </c>
      <c r="G418" s="43" t="s">
        <v>195</v>
      </c>
      <c r="H418" s="13" t="s">
        <v>3282</v>
      </c>
      <c r="I418" s="13" t="s">
        <v>63</v>
      </c>
      <c r="J418" s="13" t="s">
        <v>1735</v>
      </c>
      <c r="K418" t="s">
        <v>53</v>
      </c>
      <c r="L418" s="13"/>
      <c r="M418" t="s">
        <v>1379</v>
      </c>
      <c r="N418" s="13" t="s">
        <v>1707</v>
      </c>
      <c r="O418" t="s">
        <v>1603</v>
      </c>
      <c r="P418" s="13" t="s">
        <v>1646</v>
      </c>
      <c r="Q418" s="13" t="s">
        <v>1670</v>
      </c>
      <c r="R418" s="13"/>
      <c r="S418" s="13" t="s">
        <v>1738</v>
      </c>
      <c r="T418" s="13" t="s">
        <v>1740</v>
      </c>
      <c r="U418" s="13">
        <f>COUNTIFS(Tabella4[Rejected Element],Tabella4[[#This Row],[Rejected Element]])</f>
        <v>1</v>
      </c>
      <c r="V418" s="13" t="s">
        <v>1722</v>
      </c>
      <c r="W418" s="13"/>
      <c r="X418" s="13" t="str">
        <f>Tabella4[[#This Row],[User Impact]]</f>
        <v>2 - Serious</v>
      </c>
      <c r="Y418" s="13" t="str">
        <f>_xlfn.CONCAT("APP INDABOX ANDROID - ",Tabella4[[#This Row],[UNI CEI EN 301549]]," ",_xlfn.XLOOKUP(Tabella4[[#This Row],[Criterio]],Tabella5[ID],Tabella5[Criterio di successo],"")," - ",Tabella4[[#This Row],[Servizio]])</f>
        <v>APP INDABOX ANDROID - 11.1.4.3.1 Contrasto (minimo) - S004 Spedisci (IndaBox Spedizione Pacchi)</v>
      </c>
      <c r="Z4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(#AAD417)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[451,1283][577,1333]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18" s="13"/>
      <c r="AB418" s="13"/>
      <c r="AC418" s="13"/>
      <c r="AD418" s="13"/>
      <c r="AE418" s="13" t="e">
        <f>_xlfn.XLOOKUP(Tabella4[[#This Row],[ID Silk]],outTable[ID Silk],outTable[Numero ticket  ],,0,1)</f>
        <v>#N/A</v>
      </c>
      <c r="AF418" s="13"/>
      <c r="AG418" s="13"/>
      <c r="AH418" s="13" t="e">
        <f>Tabella4[[#This Row],[Caricato su Silk]]&amp;Tabella4[[#This Row],[HC_01]]</f>
        <v>#N/A</v>
      </c>
      <c r="AI418" s="13" t="e">
        <f>Tabella4[[#This Row],[HC_ID]]&amp;": "&amp;Tabella4[[#This Row],[Descrizione]]</f>
        <v>#N/A</v>
      </c>
      <c r="AJ418" s="13" t="e">
        <f>Tabella4[[#This Row],[HC_ID]]&amp;": - "&amp;Tabella4[[#This Row],[Detail]]&amp;" con selettore: "&amp;Tabella4[[#This Row],[Rejected Element]]</f>
        <v>#N/A</v>
      </c>
      <c r="AK418" s="13" t="e">
        <f>Tabella4[[#This Row],[HC_ID]]&amp;": "&amp;Tabella4[[#This Row],[Share URL]]</f>
        <v>#N/A</v>
      </c>
      <c r="AL418" s="13" t="e">
        <f>Tabella4[[#This Row],[HC_ID]]&amp;": "&amp;Tabella4[[#This Row],[Soluzione note aggiuntive]]</f>
        <v>#N/A</v>
      </c>
      <c r="AM418" s="13"/>
    </row>
    <row r="419" spans="1:39" ht="15" hidden="1" x14ac:dyDescent="0.3">
      <c r="A419" s="41" t="str">
        <f>Tabella4[[#This Row],[UNI CEI EN 301549]]&amp;Tabella4[[#This Row],[Servizio]]</f>
        <v>11.1.4.3.1S004 Spedisci (IndaBox Spedizione Pacchi)</v>
      </c>
      <c r="B419" s="42" t="str">
        <f>Tabella4[[#This Row],[IssueID]]&amp;Tabella4[[#This Row],[Servizio]]</f>
        <v>S004 Spedisci (IndaBox Spedizione Pacchi)</v>
      </c>
      <c r="C419" s="41" t="s">
        <v>815</v>
      </c>
      <c r="D419" s="41" t="str">
        <f>"(#"&amp;Tabella4[[#This Row],['#ID]]&amp;")"</f>
        <v>(#AAD418)</v>
      </c>
      <c r="E419" s="13" t="s">
        <v>50</v>
      </c>
      <c r="F419" s="13" t="s">
        <v>10</v>
      </c>
      <c r="G419" s="43" t="s">
        <v>195</v>
      </c>
      <c r="H419" s="13" t="s">
        <v>3282</v>
      </c>
      <c r="I419" s="13" t="s">
        <v>63</v>
      </c>
      <c r="J419" s="13" t="s">
        <v>1735</v>
      </c>
      <c r="K419" t="s">
        <v>53</v>
      </c>
      <c r="L419" s="13"/>
      <c r="M419" t="s">
        <v>1380</v>
      </c>
      <c r="N419" s="13" t="s">
        <v>1707</v>
      </c>
      <c r="O419" t="s">
        <v>1603</v>
      </c>
      <c r="P419" s="13" t="s">
        <v>1646</v>
      </c>
      <c r="Q419" s="13" t="s">
        <v>1670</v>
      </c>
      <c r="R419" s="13"/>
      <c r="S419" s="13" t="s">
        <v>1738</v>
      </c>
      <c r="T419" s="13" t="s">
        <v>1740</v>
      </c>
      <c r="U419" s="13">
        <f>COUNTIFS(Tabella4[Rejected Element],Tabella4[[#This Row],[Rejected Element]])</f>
        <v>1</v>
      </c>
      <c r="V419" s="13" t="s">
        <v>1722</v>
      </c>
      <c r="W419" s="13"/>
      <c r="X419" s="13" t="str">
        <f>Tabella4[[#This Row],[User Impact]]</f>
        <v>2 - Serious</v>
      </c>
      <c r="Y419" s="13" t="str">
        <f>_xlfn.CONCAT("APP INDABOX ANDROID - ",Tabella4[[#This Row],[UNI CEI EN 301549]]," ",_xlfn.XLOOKUP(Tabella4[[#This Row],[Criterio]],Tabella5[ID],Tabella5[Criterio di successo],"")," - ",Tabella4[[#This Row],[Servizio]])</f>
        <v>APP INDABOX ANDROID - 11.1.4.3.1 Contrasto (minimo) - S004 Spedisci (IndaBox Spedizione Pacchi)</v>
      </c>
      <c r="Z4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(#AAD418)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[451,1330][577,1380]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19" s="13"/>
      <c r="AB419" s="13"/>
      <c r="AC419" s="13"/>
      <c r="AD419" s="13"/>
      <c r="AE419" s="13" t="e">
        <f>_xlfn.XLOOKUP(Tabella4[[#This Row],[ID Silk]],outTable[ID Silk],outTable[Numero ticket  ],,0,1)</f>
        <v>#N/A</v>
      </c>
      <c r="AF419" s="13"/>
      <c r="AG419" s="13"/>
      <c r="AH419" s="13" t="e">
        <f>Tabella4[[#This Row],[Caricato su Silk]]&amp;Tabella4[[#This Row],[HC_01]]</f>
        <v>#N/A</v>
      </c>
      <c r="AI419" s="13" t="e">
        <f>Tabella4[[#This Row],[HC_ID]]&amp;": "&amp;Tabella4[[#This Row],[Descrizione]]</f>
        <v>#N/A</v>
      </c>
      <c r="AJ419" s="13" t="e">
        <f>Tabella4[[#This Row],[HC_ID]]&amp;": - "&amp;Tabella4[[#This Row],[Detail]]&amp;" con selettore: "&amp;Tabella4[[#This Row],[Rejected Element]]</f>
        <v>#N/A</v>
      </c>
      <c r="AK419" s="13" t="e">
        <f>Tabella4[[#This Row],[HC_ID]]&amp;": "&amp;Tabella4[[#This Row],[Share URL]]</f>
        <v>#N/A</v>
      </c>
      <c r="AL419" s="13" t="e">
        <f>Tabella4[[#This Row],[HC_ID]]&amp;": "&amp;Tabella4[[#This Row],[Soluzione note aggiuntive]]</f>
        <v>#N/A</v>
      </c>
      <c r="AM419" s="13"/>
    </row>
    <row r="420" spans="1:39" ht="15" hidden="1" x14ac:dyDescent="0.3">
      <c r="A420" s="41" t="str">
        <f>Tabella4[[#This Row],[UNI CEI EN 301549]]&amp;Tabella4[[#This Row],[Servizio]]</f>
        <v>11.1.4.3.1S004 Spedisci (IndaBox Spedizione Pacchi)</v>
      </c>
      <c r="B420" s="42" t="str">
        <f>Tabella4[[#This Row],[IssueID]]&amp;Tabella4[[#This Row],[Servizio]]</f>
        <v>S004 Spedisci (IndaBox Spedizione Pacchi)</v>
      </c>
      <c r="C420" s="41" t="s">
        <v>816</v>
      </c>
      <c r="D420" s="41" t="str">
        <f>"(#"&amp;Tabella4[[#This Row],['#ID]]&amp;")"</f>
        <v>(#AAD419)</v>
      </c>
      <c r="E420" s="13" t="s">
        <v>50</v>
      </c>
      <c r="F420" s="13" t="s">
        <v>10</v>
      </c>
      <c r="G420" s="43" t="s">
        <v>195</v>
      </c>
      <c r="H420" s="13" t="s">
        <v>3282</v>
      </c>
      <c r="I420" s="13" t="s">
        <v>63</v>
      </c>
      <c r="J420" s="13" t="s">
        <v>1735</v>
      </c>
      <c r="K420" t="s">
        <v>53</v>
      </c>
      <c r="L420" s="13"/>
      <c r="M420" t="s">
        <v>1381</v>
      </c>
      <c r="N420" s="13" t="s">
        <v>1707</v>
      </c>
      <c r="O420" t="s">
        <v>1603</v>
      </c>
      <c r="P420" s="13" t="s">
        <v>1646</v>
      </c>
      <c r="Q420" s="13" t="s">
        <v>1670</v>
      </c>
      <c r="R420" s="13"/>
      <c r="S420" s="13" t="s">
        <v>1738</v>
      </c>
      <c r="T420" s="13" t="s">
        <v>1740</v>
      </c>
      <c r="U420" s="13">
        <f>COUNTIFS(Tabella4[Rejected Element],Tabella4[[#This Row],[Rejected Element]])</f>
        <v>1</v>
      </c>
      <c r="V420" s="13" t="s">
        <v>1722</v>
      </c>
      <c r="W420" s="13"/>
      <c r="X420" s="13" t="str">
        <f>Tabella4[[#This Row],[User Impact]]</f>
        <v>2 - Serious</v>
      </c>
      <c r="Y420" s="13" t="str">
        <f>_xlfn.CONCAT("APP INDABOX ANDROID - ",Tabella4[[#This Row],[UNI CEI EN 301549]]," ",_xlfn.XLOOKUP(Tabella4[[#This Row],[Criterio]],Tabella5[ID],Tabella5[Criterio di successo],"")," - ",Tabella4[[#This Row],[Servizio]])</f>
        <v>APP INDABOX ANDROID - 11.1.4.3.1 Contrasto (minimo) - S004 Spedisci (IndaBox Spedizione Pacchi)</v>
      </c>
      <c r="Z4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(#AAD419)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[451,1377][577,1429]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20" s="13"/>
      <c r="AB420" s="13"/>
      <c r="AC420" s="13"/>
      <c r="AD420" s="13"/>
      <c r="AE420" s="13" t="e">
        <f>_xlfn.XLOOKUP(Tabella4[[#This Row],[ID Silk]],outTable[ID Silk],outTable[Numero ticket  ],,0,1)</f>
        <v>#N/A</v>
      </c>
      <c r="AF420" s="13"/>
      <c r="AG420" s="13"/>
      <c r="AH420" s="13" t="e">
        <f>Tabella4[[#This Row],[Caricato su Silk]]&amp;Tabella4[[#This Row],[HC_01]]</f>
        <v>#N/A</v>
      </c>
      <c r="AI420" s="13" t="e">
        <f>Tabella4[[#This Row],[HC_ID]]&amp;": "&amp;Tabella4[[#This Row],[Descrizione]]</f>
        <v>#N/A</v>
      </c>
      <c r="AJ420" s="13" t="e">
        <f>Tabella4[[#This Row],[HC_ID]]&amp;": - "&amp;Tabella4[[#This Row],[Detail]]&amp;" con selettore: "&amp;Tabella4[[#This Row],[Rejected Element]]</f>
        <v>#N/A</v>
      </c>
      <c r="AK420" s="13" t="e">
        <f>Tabella4[[#This Row],[HC_ID]]&amp;": "&amp;Tabella4[[#This Row],[Share URL]]</f>
        <v>#N/A</v>
      </c>
      <c r="AL420" s="13" t="e">
        <f>Tabella4[[#This Row],[HC_ID]]&amp;": "&amp;Tabella4[[#This Row],[Soluzione note aggiuntive]]</f>
        <v>#N/A</v>
      </c>
      <c r="AM420" s="13"/>
    </row>
    <row r="421" spans="1:39" ht="15" hidden="1" x14ac:dyDescent="0.3">
      <c r="A421" s="41" t="str">
        <f>Tabella4[[#This Row],[UNI CEI EN 301549]]&amp;Tabella4[[#This Row],[Servizio]]</f>
        <v>11.1.4.3.1S004 Spedisci (IndaBox Spedizione Pacchi)</v>
      </c>
      <c r="B421" s="42" t="str">
        <f>Tabella4[[#This Row],[IssueID]]&amp;Tabella4[[#This Row],[Servizio]]</f>
        <v>S004 Spedisci (IndaBox Spedizione Pacchi)</v>
      </c>
      <c r="C421" s="41" t="s">
        <v>817</v>
      </c>
      <c r="D421" s="41" t="str">
        <f>"(#"&amp;Tabella4[[#This Row],['#ID]]&amp;")"</f>
        <v>(#AAD420)</v>
      </c>
      <c r="E421" s="13" t="s">
        <v>50</v>
      </c>
      <c r="F421" s="13" t="s">
        <v>10</v>
      </c>
      <c r="G421" s="43" t="s">
        <v>195</v>
      </c>
      <c r="H421" s="13" t="s">
        <v>3282</v>
      </c>
      <c r="I421" s="13" t="s">
        <v>63</v>
      </c>
      <c r="J421" s="13" t="s">
        <v>1735</v>
      </c>
      <c r="K421" t="s">
        <v>53</v>
      </c>
      <c r="L421" s="13"/>
      <c r="M421" t="s">
        <v>1382</v>
      </c>
      <c r="N421" s="13" t="s">
        <v>1707</v>
      </c>
      <c r="O421" t="s">
        <v>1603</v>
      </c>
      <c r="P421" s="13" t="s">
        <v>1646</v>
      </c>
      <c r="Q421" s="13" t="s">
        <v>1670</v>
      </c>
      <c r="R421" s="13"/>
      <c r="S421" s="13" t="s">
        <v>1738</v>
      </c>
      <c r="T421" s="13" t="s">
        <v>1740</v>
      </c>
      <c r="U421" s="13">
        <f>COUNTIFS(Tabella4[Rejected Element],Tabella4[[#This Row],[Rejected Element]])</f>
        <v>1</v>
      </c>
      <c r="V421" s="13" t="s">
        <v>1722</v>
      </c>
      <c r="W421" s="13"/>
      <c r="X421" s="13" t="str">
        <f>Tabella4[[#This Row],[User Impact]]</f>
        <v>2 - Serious</v>
      </c>
      <c r="Y421" s="13" t="str">
        <f>_xlfn.CONCAT("APP INDABOX ANDROID - ",Tabella4[[#This Row],[UNI CEI EN 301549]]," ",_xlfn.XLOOKUP(Tabella4[[#This Row],[Criterio]],Tabella5[ID],Tabella5[Criterio di successo],"")," - ",Tabella4[[#This Row],[Servizio]])</f>
        <v>APP INDABOX ANDROID - 11.1.4.3.1 Contrasto (minimo) - S004 Spedisci (IndaBox Spedizione Pacchi)</v>
      </c>
      <c r="Z4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(#AAD420)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[451,1424][577,1473]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21" s="13"/>
      <c r="AB421" s="13"/>
      <c r="AC421" s="13"/>
      <c r="AD421" s="13"/>
      <c r="AE421" s="13" t="e">
        <f>_xlfn.XLOOKUP(Tabella4[[#This Row],[ID Silk]],outTable[ID Silk],outTable[Numero ticket  ],,0,1)</f>
        <v>#N/A</v>
      </c>
      <c r="AF421" s="13"/>
      <c r="AG421" s="13"/>
      <c r="AH421" s="13" t="e">
        <f>Tabella4[[#This Row],[Caricato su Silk]]&amp;Tabella4[[#This Row],[HC_01]]</f>
        <v>#N/A</v>
      </c>
      <c r="AI421" s="13" t="e">
        <f>Tabella4[[#This Row],[HC_ID]]&amp;": "&amp;Tabella4[[#This Row],[Descrizione]]</f>
        <v>#N/A</v>
      </c>
      <c r="AJ421" s="13" t="e">
        <f>Tabella4[[#This Row],[HC_ID]]&amp;": - "&amp;Tabella4[[#This Row],[Detail]]&amp;" con selettore: "&amp;Tabella4[[#This Row],[Rejected Element]]</f>
        <v>#N/A</v>
      </c>
      <c r="AK421" s="13" t="e">
        <f>Tabella4[[#This Row],[HC_ID]]&amp;": "&amp;Tabella4[[#This Row],[Share URL]]</f>
        <v>#N/A</v>
      </c>
      <c r="AL421" s="13" t="e">
        <f>Tabella4[[#This Row],[HC_ID]]&amp;": "&amp;Tabella4[[#This Row],[Soluzione note aggiuntive]]</f>
        <v>#N/A</v>
      </c>
      <c r="AM421" s="13"/>
    </row>
    <row r="422" spans="1:39" ht="15" hidden="1" x14ac:dyDescent="0.3">
      <c r="A422" s="41" t="str">
        <f>Tabella4[[#This Row],[UNI CEI EN 301549]]&amp;Tabella4[[#This Row],[Servizio]]</f>
        <v>11.1.4.3.1S004 Spedisci (IndaBox Spedizione Pacchi)</v>
      </c>
      <c r="B422" s="42" t="str">
        <f>Tabella4[[#This Row],[IssueID]]&amp;Tabella4[[#This Row],[Servizio]]</f>
        <v>S004 Spedisci (IndaBox Spedizione Pacchi)</v>
      </c>
      <c r="C422" s="41" t="s">
        <v>818</v>
      </c>
      <c r="D422" s="41" t="str">
        <f>"(#"&amp;Tabella4[[#This Row],['#ID]]&amp;")"</f>
        <v>(#AAD421)</v>
      </c>
      <c r="E422" s="13" t="s">
        <v>50</v>
      </c>
      <c r="F422" s="13" t="s">
        <v>10</v>
      </c>
      <c r="G422" s="43" t="s">
        <v>195</v>
      </c>
      <c r="H422" s="13" t="s">
        <v>3282</v>
      </c>
      <c r="I422" s="13" t="s">
        <v>63</v>
      </c>
      <c r="J422" s="13" t="s">
        <v>1735</v>
      </c>
      <c r="K422" t="s">
        <v>53</v>
      </c>
      <c r="L422" s="13"/>
      <c r="M422" t="s">
        <v>1383</v>
      </c>
      <c r="N422" s="13" t="s">
        <v>1707</v>
      </c>
      <c r="O422" t="s">
        <v>1603</v>
      </c>
      <c r="P422" s="13" t="s">
        <v>1646</v>
      </c>
      <c r="Q422" s="13" t="s">
        <v>1670</v>
      </c>
      <c r="R422" s="13"/>
      <c r="S422" s="13" t="s">
        <v>1738</v>
      </c>
      <c r="T422" s="13" t="s">
        <v>1740</v>
      </c>
      <c r="U422" s="13">
        <f>COUNTIFS(Tabella4[Rejected Element],Tabella4[[#This Row],[Rejected Element]])</f>
        <v>1</v>
      </c>
      <c r="V422" s="13" t="s">
        <v>1722</v>
      </c>
      <c r="W422" s="13"/>
      <c r="X422" s="13" t="str">
        <f>Tabella4[[#This Row],[User Impact]]</f>
        <v>2 - Serious</v>
      </c>
      <c r="Y422" s="13" t="str">
        <f>_xlfn.CONCAT("APP INDABOX ANDROID - ",Tabella4[[#This Row],[UNI CEI EN 301549]]," ",_xlfn.XLOOKUP(Tabella4[[#This Row],[Criterio]],Tabella5[ID],Tabella5[Criterio di successo],"")," - ",Tabella4[[#This Row],[Servizio]])</f>
        <v>APP INDABOX ANDROID - 11.1.4.3.1 Contrasto (minimo) - S004 Spedisci (IndaBox Spedizione Pacchi)</v>
      </c>
      <c r="Z4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(#AAD421)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[451,1484][577,1539]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22" s="13"/>
      <c r="AB422" s="13"/>
      <c r="AC422" s="13"/>
      <c r="AD422" s="13"/>
      <c r="AE422" s="13" t="e">
        <f>_xlfn.XLOOKUP(Tabella4[[#This Row],[ID Silk]],outTable[ID Silk],outTable[Numero ticket  ],,0,1)</f>
        <v>#N/A</v>
      </c>
      <c r="AF422" s="13"/>
      <c r="AG422" s="13"/>
      <c r="AH422" s="13" t="e">
        <f>Tabella4[[#This Row],[Caricato su Silk]]&amp;Tabella4[[#This Row],[HC_01]]</f>
        <v>#N/A</v>
      </c>
      <c r="AI422" s="13" t="e">
        <f>Tabella4[[#This Row],[HC_ID]]&amp;": "&amp;Tabella4[[#This Row],[Descrizione]]</f>
        <v>#N/A</v>
      </c>
      <c r="AJ422" s="13" t="e">
        <f>Tabella4[[#This Row],[HC_ID]]&amp;": - "&amp;Tabella4[[#This Row],[Detail]]&amp;" con selettore: "&amp;Tabella4[[#This Row],[Rejected Element]]</f>
        <v>#N/A</v>
      </c>
      <c r="AK422" s="13" t="e">
        <f>Tabella4[[#This Row],[HC_ID]]&amp;": "&amp;Tabella4[[#This Row],[Share URL]]</f>
        <v>#N/A</v>
      </c>
      <c r="AL422" s="13" t="e">
        <f>Tabella4[[#This Row],[HC_ID]]&amp;": "&amp;Tabella4[[#This Row],[Soluzione note aggiuntive]]</f>
        <v>#N/A</v>
      </c>
      <c r="AM422" s="13"/>
    </row>
    <row r="423" spans="1:39" ht="15" hidden="1" x14ac:dyDescent="0.3">
      <c r="A423" s="41" t="str">
        <f>Tabella4[[#This Row],[UNI CEI EN 301549]]&amp;Tabella4[[#This Row],[Servizio]]</f>
        <v>11.1.4.3.1S004 Spedisci (IndaBox Spedizione Pacchi)</v>
      </c>
      <c r="B423" s="42" t="str">
        <f>Tabella4[[#This Row],[IssueID]]&amp;Tabella4[[#This Row],[Servizio]]</f>
        <v>S004 Spedisci (IndaBox Spedizione Pacchi)</v>
      </c>
      <c r="C423" s="41" t="s">
        <v>819</v>
      </c>
      <c r="D423" s="41" t="str">
        <f>"(#"&amp;Tabella4[[#This Row],['#ID]]&amp;")"</f>
        <v>(#AAD422)</v>
      </c>
      <c r="E423" s="13" t="s">
        <v>50</v>
      </c>
      <c r="F423" s="13" t="s">
        <v>10</v>
      </c>
      <c r="G423" s="43" t="s">
        <v>195</v>
      </c>
      <c r="H423" s="13" t="s">
        <v>3282</v>
      </c>
      <c r="I423" s="13" t="s">
        <v>63</v>
      </c>
      <c r="J423" s="13" t="s">
        <v>1735</v>
      </c>
      <c r="K423" t="s">
        <v>53</v>
      </c>
      <c r="L423" s="13"/>
      <c r="M423" t="s">
        <v>1384</v>
      </c>
      <c r="N423" s="13" t="s">
        <v>1707</v>
      </c>
      <c r="O423" t="s">
        <v>1603</v>
      </c>
      <c r="P423" s="13" t="s">
        <v>1646</v>
      </c>
      <c r="Q423" s="13" t="s">
        <v>1670</v>
      </c>
      <c r="R423" s="13"/>
      <c r="S423" s="13" t="s">
        <v>1738</v>
      </c>
      <c r="T423" s="13" t="s">
        <v>1740</v>
      </c>
      <c r="U423" s="13">
        <f>COUNTIFS(Tabella4[Rejected Element],Tabella4[[#This Row],[Rejected Element]])</f>
        <v>1</v>
      </c>
      <c r="V423" s="13" t="s">
        <v>1722</v>
      </c>
      <c r="W423" s="13"/>
      <c r="X423" s="13" t="str">
        <f>Tabella4[[#This Row],[User Impact]]</f>
        <v>2 - Serious</v>
      </c>
      <c r="Y423" s="13" t="str">
        <f>_xlfn.CONCAT("APP INDABOX ANDROID - ",Tabella4[[#This Row],[UNI CEI EN 301549]]," ",_xlfn.XLOOKUP(Tabella4[[#This Row],[Criterio]],Tabella5[ID],Tabella5[Criterio di successo],"")," - ",Tabella4[[#This Row],[Servizio]])</f>
        <v>APP INDABOX ANDROID - 11.1.4.3.1 Contrasto (minimo) - S004 Spedisci (IndaBox Spedizione Pacchi)</v>
      </c>
      <c r="Z4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(#AAD422)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[594,1182][723,1231]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23" s="13"/>
      <c r="AB423" s="13"/>
      <c r="AC423" s="13"/>
      <c r="AD423" s="13"/>
      <c r="AE423" s="13" t="e">
        <f>_xlfn.XLOOKUP(Tabella4[[#This Row],[ID Silk]],outTable[ID Silk],outTable[Numero ticket  ],,0,1)</f>
        <v>#N/A</v>
      </c>
      <c r="AF423" s="13"/>
      <c r="AG423" s="13"/>
      <c r="AH423" s="13" t="e">
        <f>Tabella4[[#This Row],[Caricato su Silk]]&amp;Tabella4[[#This Row],[HC_01]]</f>
        <v>#N/A</v>
      </c>
      <c r="AI423" s="13" t="e">
        <f>Tabella4[[#This Row],[HC_ID]]&amp;": "&amp;Tabella4[[#This Row],[Descrizione]]</f>
        <v>#N/A</v>
      </c>
      <c r="AJ423" s="13" t="e">
        <f>Tabella4[[#This Row],[HC_ID]]&amp;": - "&amp;Tabella4[[#This Row],[Detail]]&amp;" con selettore: "&amp;Tabella4[[#This Row],[Rejected Element]]</f>
        <v>#N/A</v>
      </c>
      <c r="AK423" s="13" t="e">
        <f>Tabella4[[#This Row],[HC_ID]]&amp;": "&amp;Tabella4[[#This Row],[Share URL]]</f>
        <v>#N/A</v>
      </c>
      <c r="AL423" s="13" t="e">
        <f>Tabella4[[#This Row],[HC_ID]]&amp;": "&amp;Tabella4[[#This Row],[Soluzione note aggiuntive]]</f>
        <v>#N/A</v>
      </c>
      <c r="AM423" s="13"/>
    </row>
    <row r="424" spans="1:39" ht="15" hidden="1" x14ac:dyDescent="0.3">
      <c r="A424" s="41" t="str">
        <f>Tabella4[[#This Row],[UNI CEI EN 301549]]&amp;Tabella4[[#This Row],[Servizio]]</f>
        <v>11.1.4.3.1S004 Spedisci (IndaBox Spedizione Pacchi)</v>
      </c>
      <c r="B424" s="42" t="str">
        <f>Tabella4[[#This Row],[IssueID]]&amp;Tabella4[[#This Row],[Servizio]]</f>
        <v>S004 Spedisci (IndaBox Spedizione Pacchi)</v>
      </c>
      <c r="C424" s="41" t="s">
        <v>820</v>
      </c>
      <c r="D424" s="41" t="str">
        <f>"(#"&amp;Tabella4[[#This Row],['#ID]]&amp;")"</f>
        <v>(#AAD423)</v>
      </c>
      <c r="E424" s="13" t="s">
        <v>50</v>
      </c>
      <c r="F424" s="13" t="s">
        <v>10</v>
      </c>
      <c r="G424" s="43" t="s">
        <v>195</v>
      </c>
      <c r="H424" s="13" t="s">
        <v>3282</v>
      </c>
      <c r="I424" s="13" t="s">
        <v>63</v>
      </c>
      <c r="J424" s="13" t="s">
        <v>1735</v>
      </c>
      <c r="K424" t="s">
        <v>53</v>
      </c>
      <c r="L424" s="13"/>
      <c r="M424" t="s">
        <v>1385</v>
      </c>
      <c r="N424" s="13" t="s">
        <v>1707</v>
      </c>
      <c r="O424" t="s">
        <v>1603</v>
      </c>
      <c r="P424" s="13" t="s">
        <v>1646</v>
      </c>
      <c r="Q424" s="13" t="s">
        <v>1670</v>
      </c>
      <c r="R424" s="13"/>
      <c r="S424" s="13" t="s">
        <v>1738</v>
      </c>
      <c r="T424" s="13" t="s">
        <v>1740</v>
      </c>
      <c r="U424" s="13">
        <f>COUNTIFS(Tabella4[Rejected Element],Tabella4[[#This Row],[Rejected Element]])</f>
        <v>1</v>
      </c>
      <c r="V424" s="13" t="s">
        <v>1722</v>
      </c>
      <c r="W424" s="13"/>
      <c r="X424" s="13" t="str">
        <f>Tabella4[[#This Row],[User Impact]]</f>
        <v>2 - Serious</v>
      </c>
      <c r="Y424" s="13" t="str">
        <f>_xlfn.CONCAT("APP INDABOX ANDROID - ",Tabella4[[#This Row],[UNI CEI EN 301549]]," ",_xlfn.XLOOKUP(Tabella4[[#This Row],[Criterio]],Tabella5[ID],Tabella5[Criterio di successo],"")," - ",Tabella4[[#This Row],[Servizio]])</f>
        <v>APP INDABOX ANDROID - 11.1.4.3.1 Contrasto (minimo) - S004 Spedisci (IndaBox Spedizione Pacchi)</v>
      </c>
      <c r="Z4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(#AAD423)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[594,1237][723,1286]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24" s="13"/>
      <c r="AB424" s="13"/>
      <c r="AC424" s="13"/>
      <c r="AD424" s="13"/>
      <c r="AE424" s="13" t="e">
        <f>_xlfn.XLOOKUP(Tabella4[[#This Row],[ID Silk]],outTable[ID Silk],outTable[Numero ticket  ],,0,1)</f>
        <v>#N/A</v>
      </c>
      <c r="AF424" s="13"/>
      <c r="AG424" s="13"/>
      <c r="AH424" s="13" t="e">
        <f>Tabella4[[#This Row],[Caricato su Silk]]&amp;Tabella4[[#This Row],[HC_01]]</f>
        <v>#N/A</v>
      </c>
      <c r="AI424" s="13" t="e">
        <f>Tabella4[[#This Row],[HC_ID]]&amp;": "&amp;Tabella4[[#This Row],[Descrizione]]</f>
        <v>#N/A</v>
      </c>
      <c r="AJ424" s="13" t="e">
        <f>Tabella4[[#This Row],[HC_ID]]&amp;": - "&amp;Tabella4[[#This Row],[Detail]]&amp;" con selettore: "&amp;Tabella4[[#This Row],[Rejected Element]]</f>
        <v>#N/A</v>
      </c>
      <c r="AK424" s="13" t="e">
        <f>Tabella4[[#This Row],[HC_ID]]&amp;": "&amp;Tabella4[[#This Row],[Share URL]]</f>
        <v>#N/A</v>
      </c>
      <c r="AL424" s="13" t="e">
        <f>Tabella4[[#This Row],[HC_ID]]&amp;": "&amp;Tabella4[[#This Row],[Soluzione note aggiuntive]]</f>
        <v>#N/A</v>
      </c>
      <c r="AM424" s="13"/>
    </row>
    <row r="425" spans="1:39" ht="15" hidden="1" x14ac:dyDescent="0.3">
      <c r="A425" s="41" t="str">
        <f>Tabella4[[#This Row],[UNI CEI EN 301549]]&amp;Tabella4[[#This Row],[Servizio]]</f>
        <v>11.1.4.3.1S004 Spedisci (IndaBox Spedizione Pacchi)</v>
      </c>
      <c r="B425" s="42" t="str">
        <f>Tabella4[[#This Row],[IssueID]]&amp;Tabella4[[#This Row],[Servizio]]</f>
        <v>S004 Spedisci (IndaBox Spedizione Pacchi)</v>
      </c>
      <c r="C425" s="41" t="s">
        <v>821</v>
      </c>
      <c r="D425" s="41" t="str">
        <f>"(#"&amp;Tabella4[[#This Row],['#ID]]&amp;")"</f>
        <v>(#AAD424)</v>
      </c>
      <c r="E425" s="13" t="s">
        <v>50</v>
      </c>
      <c r="F425" s="13" t="s">
        <v>10</v>
      </c>
      <c r="G425" s="43" t="s">
        <v>195</v>
      </c>
      <c r="H425" s="13" t="s">
        <v>3282</v>
      </c>
      <c r="I425" s="13" t="s">
        <v>63</v>
      </c>
      <c r="J425" s="13" t="s">
        <v>1735</v>
      </c>
      <c r="K425" t="s">
        <v>53</v>
      </c>
      <c r="L425" s="13"/>
      <c r="M425" t="s">
        <v>1386</v>
      </c>
      <c r="N425" s="13" t="s">
        <v>1707</v>
      </c>
      <c r="O425" t="s">
        <v>1603</v>
      </c>
      <c r="P425" s="13" t="s">
        <v>1646</v>
      </c>
      <c r="Q425" s="13" t="s">
        <v>1670</v>
      </c>
      <c r="R425" s="13"/>
      <c r="S425" s="13" t="s">
        <v>1738</v>
      </c>
      <c r="T425" s="13" t="s">
        <v>1740</v>
      </c>
      <c r="U425" s="13">
        <f>COUNTIFS(Tabella4[Rejected Element],Tabella4[[#This Row],[Rejected Element]])</f>
        <v>1</v>
      </c>
      <c r="V425" s="13" t="s">
        <v>1722</v>
      </c>
      <c r="W425" s="13"/>
      <c r="X425" s="13" t="str">
        <f>Tabella4[[#This Row],[User Impact]]</f>
        <v>2 - Serious</v>
      </c>
      <c r="Y425" s="13" t="str">
        <f>_xlfn.CONCAT("APP INDABOX ANDROID - ",Tabella4[[#This Row],[UNI CEI EN 301549]]," ",_xlfn.XLOOKUP(Tabella4[[#This Row],[Criterio]],Tabella5[ID],Tabella5[Criterio di successo],"")," - ",Tabella4[[#This Row],[Servizio]])</f>
        <v>APP INDABOX ANDROID - 11.1.4.3.1 Contrasto (minimo) - S004 Spedisci (IndaBox Spedizione Pacchi)</v>
      </c>
      <c r="Z4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(#AAD424)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[594,1283][723,1333]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25" s="13"/>
      <c r="AB425" s="13"/>
      <c r="AC425" s="13"/>
      <c r="AD425" s="13"/>
      <c r="AE425" s="13" t="e">
        <f>_xlfn.XLOOKUP(Tabella4[[#This Row],[ID Silk]],outTable[ID Silk],outTable[Numero ticket  ],,0,1)</f>
        <v>#N/A</v>
      </c>
      <c r="AF425" s="13"/>
      <c r="AG425" s="13"/>
      <c r="AH425" s="13" t="e">
        <f>Tabella4[[#This Row],[Caricato su Silk]]&amp;Tabella4[[#This Row],[HC_01]]</f>
        <v>#N/A</v>
      </c>
      <c r="AI425" s="13" t="e">
        <f>Tabella4[[#This Row],[HC_ID]]&amp;": "&amp;Tabella4[[#This Row],[Descrizione]]</f>
        <v>#N/A</v>
      </c>
      <c r="AJ425" s="13" t="e">
        <f>Tabella4[[#This Row],[HC_ID]]&amp;": - "&amp;Tabella4[[#This Row],[Detail]]&amp;" con selettore: "&amp;Tabella4[[#This Row],[Rejected Element]]</f>
        <v>#N/A</v>
      </c>
      <c r="AK425" s="13" t="e">
        <f>Tabella4[[#This Row],[HC_ID]]&amp;": "&amp;Tabella4[[#This Row],[Share URL]]</f>
        <v>#N/A</v>
      </c>
      <c r="AL425" s="13" t="e">
        <f>Tabella4[[#This Row],[HC_ID]]&amp;": "&amp;Tabella4[[#This Row],[Soluzione note aggiuntive]]</f>
        <v>#N/A</v>
      </c>
      <c r="AM425" s="13"/>
    </row>
    <row r="426" spans="1:39" ht="15" hidden="1" x14ac:dyDescent="0.3">
      <c r="A426" s="41" t="str">
        <f>Tabella4[[#This Row],[UNI CEI EN 301549]]&amp;Tabella4[[#This Row],[Servizio]]</f>
        <v>11.1.4.3.1S004 Spedisci (IndaBox Spedizione Pacchi)</v>
      </c>
      <c r="B426" s="42" t="str">
        <f>Tabella4[[#This Row],[IssueID]]&amp;Tabella4[[#This Row],[Servizio]]</f>
        <v>S004 Spedisci (IndaBox Spedizione Pacchi)</v>
      </c>
      <c r="C426" s="41" t="s">
        <v>822</v>
      </c>
      <c r="D426" s="41" t="str">
        <f>"(#"&amp;Tabella4[[#This Row],['#ID]]&amp;")"</f>
        <v>(#AAD425)</v>
      </c>
      <c r="E426" s="13" t="s">
        <v>50</v>
      </c>
      <c r="F426" s="13" t="s">
        <v>10</v>
      </c>
      <c r="G426" s="43" t="s">
        <v>195</v>
      </c>
      <c r="H426" s="13" t="s">
        <v>3282</v>
      </c>
      <c r="I426" s="13" t="s">
        <v>63</v>
      </c>
      <c r="J426" s="13" t="s">
        <v>1735</v>
      </c>
      <c r="K426" t="s">
        <v>53</v>
      </c>
      <c r="L426" s="13"/>
      <c r="M426" t="s">
        <v>1387</v>
      </c>
      <c r="N426" s="13" t="s">
        <v>1707</v>
      </c>
      <c r="O426" t="s">
        <v>1603</v>
      </c>
      <c r="P426" s="13" t="s">
        <v>1646</v>
      </c>
      <c r="Q426" s="13" t="s">
        <v>1670</v>
      </c>
      <c r="R426" s="13"/>
      <c r="S426" s="13" t="s">
        <v>1738</v>
      </c>
      <c r="T426" s="13" t="s">
        <v>1740</v>
      </c>
      <c r="U426" s="13">
        <f>COUNTIFS(Tabella4[Rejected Element],Tabella4[[#This Row],[Rejected Element]])</f>
        <v>1</v>
      </c>
      <c r="V426" s="13" t="s">
        <v>1722</v>
      </c>
      <c r="W426" s="13"/>
      <c r="X426" s="13" t="str">
        <f>Tabella4[[#This Row],[User Impact]]</f>
        <v>2 - Serious</v>
      </c>
      <c r="Y426" s="13" t="str">
        <f>_xlfn.CONCAT("APP INDABOX ANDROID - ",Tabella4[[#This Row],[UNI CEI EN 301549]]," ",_xlfn.XLOOKUP(Tabella4[[#This Row],[Criterio]],Tabella5[ID],Tabella5[Criterio di successo],"")," - ",Tabella4[[#This Row],[Servizio]])</f>
        <v>APP INDABOX ANDROID - 11.1.4.3.1 Contrasto (minimo) - S004 Spedisci (IndaBox Spedizione Pacchi)</v>
      </c>
      <c r="Z4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(#AAD425)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[594,1330][723,1380]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26" s="13"/>
      <c r="AB426" s="13"/>
      <c r="AC426" s="13"/>
      <c r="AD426" s="13"/>
      <c r="AE426" s="13" t="e">
        <f>_xlfn.XLOOKUP(Tabella4[[#This Row],[ID Silk]],outTable[ID Silk],outTable[Numero ticket  ],,0,1)</f>
        <v>#N/A</v>
      </c>
      <c r="AF426" s="13"/>
      <c r="AG426" s="13"/>
      <c r="AH426" s="13" t="e">
        <f>Tabella4[[#This Row],[Caricato su Silk]]&amp;Tabella4[[#This Row],[HC_01]]</f>
        <v>#N/A</v>
      </c>
      <c r="AI426" s="13" t="e">
        <f>Tabella4[[#This Row],[HC_ID]]&amp;": "&amp;Tabella4[[#This Row],[Descrizione]]</f>
        <v>#N/A</v>
      </c>
      <c r="AJ426" s="13" t="e">
        <f>Tabella4[[#This Row],[HC_ID]]&amp;": - "&amp;Tabella4[[#This Row],[Detail]]&amp;" con selettore: "&amp;Tabella4[[#This Row],[Rejected Element]]</f>
        <v>#N/A</v>
      </c>
      <c r="AK426" s="13" t="e">
        <f>Tabella4[[#This Row],[HC_ID]]&amp;": "&amp;Tabella4[[#This Row],[Share URL]]</f>
        <v>#N/A</v>
      </c>
      <c r="AL426" s="13" t="e">
        <f>Tabella4[[#This Row],[HC_ID]]&amp;": "&amp;Tabella4[[#This Row],[Soluzione note aggiuntive]]</f>
        <v>#N/A</v>
      </c>
      <c r="AM426" s="13"/>
    </row>
    <row r="427" spans="1:39" ht="15" hidden="1" x14ac:dyDescent="0.3">
      <c r="A427" s="41" t="str">
        <f>Tabella4[[#This Row],[UNI CEI EN 301549]]&amp;Tabella4[[#This Row],[Servizio]]</f>
        <v>11.1.4.3.1S004 Spedisci (IndaBox Spedizione Pacchi)</v>
      </c>
      <c r="B427" s="42" t="str">
        <f>Tabella4[[#This Row],[IssueID]]&amp;Tabella4[[#This Row],[Servizio]]</f>
        <v>S004 Spedisci (IndaBox Spedizione Pacchi)</v>
      </c>
      <c r="C427" s="41" t="s">
        <v>823</v>
      </c>
      <c r="D427" s="41" t="str">
        <f>"(#"&amp;Tabella4[[#This Row],['#ID]]&amp;")"</f>
        <v>(#AAD426)</v>
      </c>
      <c r="E427" s="13" t="s">
        <v>50</v>
      </c>
      <c r="F427" s="13" t="s">
        <v>10</v>
      </c>
      <c r="G427" s="43" t="s">
        <v>195</v>
      </c>
      <c r="H427" s="13" t="s">
        <v>3282</v>
      </c>
      <c r="I427" s="13" t="s">
        <v>63</v>
      </c>
      <c r="J427" s="13" t="s">
        <v>1735</v>
      </c>
      <c r="K427" t="s">
        <v>53</v>
      </c>
      <c r="L427" s="13"/>
      <c r="M427" t="s">
        <v>1388</v>
      </c>
      <c r="N427" s="13" t="s">
        <v>1707</v>
      </c>
      <c r="O427" t="s">
        <v>1603</v>
      </c>
      <c r="P427" s="13" t="s">
        <v>1646</v>
      </c>
      <c r="Q427" s="13" t="s">
        <v>1670</v>
      </c>
      <c r="R427" s="13"/>
      <c r="S427" s="13" t="s">
        <v>1738</v>
      </c>
      <c r="T427" s="13" t="s">
        <v>1740</v>
      </c>
      <c r="U427" s="13">
        <f>COUNTIFS(Tabella4[Rejected Element],Tabella4[[#This Row],[Rejected Element]])</f>
        <v>1</v>
      </c>
      <c r="V427" s="13" t="s">
        <v>1722</v>
      </c>
      <c r="W427" s="13"/>
      <c r="X427" s="13" t="str">
        <f>Tabella4[[#This Row],[User Impact]]</f>
        <v>2 - Serious</v>
      </c>
      <c r="Y427" s="13" t="str">
        <f>_xlfn.CONCAT("APP INDABOX ANDROID - ",Tabella4[[#This Row],[UNI CEI EN 301549]]," ",_xlfn.XLOOKUP(Tabella4[[#This Row],[Criterio]],Tabella5[ID],Tabella5[Criterio di successo],"")," - ",Tabella4[[#This Row],[Servizio]])</f>
        <v>APP INDABOX ANDROID - 11.1.4.3.1 Contrasto (minimo) - S004 Spedisci (IndaBox Spedizione Pacchi)</v>
      </c>
      <c r="Z4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(#AAD426)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[594,1377][723,1429]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27" s="13"/>
      <c r="AB427" s="13"/>
      <c r="AC427" s="13"/>
      <c r="AD427" s="13"/>
      <c r="AE427" s="13" t="e">
        <f>_xlfn.XLOOKUP(Tabella4[[#This Row],[ID Silk]],outTable[ID Silk],outTable[Numero ticket  ],,0,1)</f>
        <v>#N/A</v>
      </c>
      <c r="AF427" s="13"/>
      <c r="AG427" s="13"/>
      <c r="AH427" s="13" t="e">
        <f>Tabella4[[#This Row],[Caricato su Silk]]&amp;Tabella4[[#This Row],[HC_01]]</f>
        <v>#N/A</v>
      </c>
      <c r="AI427" s="13" t="e">
        <f>Tabella4[[#This Row],[HC_ID]]&amp;": "&amp;Tabella4[[#This Row],[Descrizione]]</f>
        <v>#N/A</v>
      </c>
      <c r="AJ427" s="13" t="e">
        <f>Tabella4[[#This Row],[HC_ID]]&amp;": - "&amp;Tabella4[[#This Row],[Detail]]&amp;" con selettore: "&amp;Tabella4[[#This Row],[Rejected Element]]</f>
        <v>#N/A</v>
      </c>
      <c r="AK427" s="13" t="e">
        <f>Tabella4[[#This Row],[HC_ID]]&amp;": "&amp;Tabella4[[#This Row],[Share URL]]</f>
        <v>#N/A</v>
      </c>
      <c r="AL427" s="13" t="e">
        <f>Tabella4[[#This Row],[HC_ID]]&amp;": "&amp;Tabella4[[#This Row],[Soluzione note aggiuntive]]</f>
        <v>#N/A</v>
      </c>
      <c r="AM427" s="13"/>
    </row>
    <row r="428" spans="1:39" ht="15" hidden="1" x14ac:dyDescent="0.3">
      <c r="A428" s="41" t="str">
        <f>Tabella4[[#This Row],[UNI CEI EN 301549]]&amp;Tabella4[[#This Row],[Servizio]]</f>
        <v>11.1.4.3.1S004 Spedisci (IndaBox Spedizione Pacchi)</v>
      </c>
      <c r="B428" s="42" t="str">
        <f>Tabella4[[#This Row],[IssueID]]&amp;Tabella4[[#This Row],[Servizio]]</f>
        <v>S004 Spedisci (IndaBox Spedizione Pacchi)</v>
      </c>
      <c r="C428" s="41" t="s">
        <v>824</v>
      </c>
      <c r="D428" s="41" t="str">
        <f>"(#"&amp;Tabella4[[#This Row],['#ID]]&amp;")"</f>
        <v>(#AAD427)</v>
      </c>
      <c r="E428" s="13" t="s">
        <v>50</v>
      </c>
      <c r="F428" s="13" t="s">
        <v>10</v>
      </c>
      <c r="G428" s="43" t="s">
        <v>195</v>
      </c>
      <c r="H428" s="13" t="s">
        <v>3282</v>
      </c>
      <c r="I428" s="13" t="s">
        <v>63</v>
      </c>
      <c r="J428" s="13" t="s">
        <v>1735</v>
      </c>
      <c r="K428" t="s">
        <v>53</v>
      </c>
      <c r="L428" s="13"/>
      <c r="M428" t="s">
        <v>1389</v>
      </c>
      <c r="N428" s="13" t="s">
        <v>1707</v>
      </c>
      <c r="O428" t="s">
        <v>1603</v>
      </c>
      <c r="P428" s="13" t="s">
        <v>1646</v>
      </c>
      <c r="Q428" s="13" t="s">
        <v>1670</v>
      </c>
      <c r="R428" s="13"/>
      <c r="S428" s="13" t="s">
        <v>1738</v>
      </c>
      <c r="T428" s="13" t="s">
        <v>1740</v>
      </c>
      <c r="U428" s="13">
        <f>COUNTIFS(Tabella4[Rejected Element],Tabella4[[#This Row],[Rejected Element]])</f>
        <v>1</v>
      </c>
      <c r="V428" s="13" t="s">
        <v>1722</v>
      </c>
      <c r="W428" s="13"/>
      <c r="X428" s="13" t="str">
        <f>Tabella4[[#This Row],[User Impact]]</f>
        <v>2 - Serious</v>
      </c>
      <c r="Y428" s="13" t="str">
        <f>_xlfn.CONCAT("APP INDABOX ANDROID - ",Tabella4[[#This Row],[UNI CEI EN 301549]]," ",_xlfn.XLOOKUP(Tabella4[[#This Row],[Criterio]],Tabella5[ID],Tabella5[Criterio di successo],"")," - ",Tabella4[[#This Row],[Servizio]])</f>
        <v>APP INDABOX ANDROID - 11.1.4.3.1 Contrasto (minimo) - S004 Spedisci (IndaBox Spedizione Pacchi)</v>
      </c>
      <c r="Z4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(#AAD427)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[594,1424][723,1473]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28" s="13"/>
      <c r="AB428" s="13"/>
      <c r="AC428" s="13"/>
      <c r="AD428" s="13"/>
      <c r="AE428" s="13" t="e">
        <f>_xlfn.XLOOKUP(Tabella4[[#This Row],[ID Silk]],outTable[ID Silk],outTable[Numero ticket  ],,0,1)</f>
        <v>#N/A</v>
      </c>
      <c r="AF428" s="13"/>
      <c r="AG428" s="13"/>
      <c r="AH428" s="13" t="e">
        <f>Tabella4[[#This Row],[Caricato su Silk]]&amp;Tabella4[[#This Row],[HC_01]]</f>
        <v>#N/A</v>
      </c>
      <c r="AI428" s="13" t="e">
        <f>Tabella4[[#This Row],[HC_ID]]&amp;": "&amp;Tabella4[[#This Row],[Descrizione]]</f>
        <v>#N/A</v>
      </c>
      <c r="AJ428" s="13" t="e">
        <f>Tabella4[[#This Row],[HC_ID]]&amp;": - "&amp;Tabella4[[#This Row],[Detail]]&amp;" con selettore: "&amp;Tabella4[[#This Row],[Rejected Element]]</f>
        <v>#N/A</v>
      </c>
      <c r="AK428" s="13" t="e">
        <f>Tabella4[[#This Row],[HC_ID]]&amp;": "&amp;Tabella4[[#This Row],[Share URL]]</f>
        <v>#N/A</v>
      </c>
      <c r="AL428" s="13" t="e">
        <f>Tabella4[[#This Row],[HC_ID]]&amp;": "&amp;Tabella4[[#This Row],[Soluzione note aggiuntive]]</f>
        <v>#N/A</v>
      </c>
      <c r="AM428" s="13"/>
    </row>
    <row r="429" spans="1:39" ht="15" hidden="1" x14ac:dyDescent="0.3">
      <c r="A429" s="41" t="str">
        <f>Tabella4[[#This Row],[UNI CEI EN 301549]]&amp;Tabella4[[#This Row],[Servizio]]</f>
        <v>11.1.4.3.1S004 Spedisci (IndaBox Spedizione Pacchi)</v>
      </c>
      <c r="B429" s="42" t="str">
        <f>Tabella4[[#This Row],[IssueID]]&amp;Tabella4[[#This Row],[Servizio]]</f>
        <v>S004 Spedisci (IndaBox Spedizione Pacchi)</v>
      </c>
      <c r="C429" s="41" t="s">
        <v>825</v>
      </c>
      <c r="D429" s="41" t="str">
        <f>"(#"&amp;Tabella4[[#This Row],['#ID]]&amp;")"</f>
        <v>(#AAD428)</v>
      </c>
      <c r="E429" s="13" t="s">
        <v>50</v>
      </c>
      <c r="F429" s="13" t="s">
        <v>10</v>
      </c>
      <c r="G429" s="43" t="s">
        <v>195</v>
      </c>
      <c r="H429" s="13" t="s">
        <v>3282</v>
      </c>
      <c r="I429" s="13" t="s">
        <v>63</v>
      </c>
      <c r="J429" s="13" t="s">
        <v>1735</v>
      </c>
      <c r="K429" t="s">
        <v>53</v>
      </c>
      <c r="L429" s="13"/>
      <c r="M429" t="s">
        <v>1390</v>
      </c>
      <c r="N429" s="13" t="s">
        <v>1707</v>
      </c>
      <c r="O429" t="s">
        <v>1603</v>
      </c>
      <c r="P429" s="13" t="s">
        <v>1646</v>
      </c>
      <c r="Q429" s="13" t="s">
        <v>1670</v>
      </c>
      <c r="R429" s="13"/>
      <c r="S429" s="13" t="s">
        <v>1738</v>
      </c>
      <c r="T429" s="13" t="s">
        <v>1740</v>
      </c>
      <c r="U429" s="13">
        <f>COUNTIFS(Tabella4[Rejected Element],Tabella4[[#This Row],[Rejected Element]])</f>
        <v>1</v>
      </c>
      <c r="V429" s="13" t="s">
        <v>1722</v>
      </c>
      <c r="W429" s="13"/>
      <c r="X429" s="13" t="str">
        <f>Tabella4[[#This Row],[User Impact]]</f>
        <v>2 - Serious</v>
      </c>
      <c r="Y429" s="13" t="str">
        <f>_xlfn.CONCAT("APP INDABOX ANDROID - ",Tabella4[[#This Row],[UNI CEI EN 301549]]," ",_xlfn.XLOOKUP(Tabella4[[#This Row],[Criterio]],Tabella5[ID],Tabella5[Criterio di successo],"")," - ",Tabella4[[#This Row],[Servizio]])</f>
        <v>APP INDABOX ANDROID - 11.1.4.3.1 Contrasto (minimo) - S004 Spedisci (IndaBox Spedizione Pacchi)</v>
      </c>
      <c r="Z4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(#AAD428)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[594,1484][723,1539]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29" s="13"/>
      <c r="AB429" s="13"/>
      <c r="AC429" s="13"/>
      <c r="AD429" s="13"/>
      <c r="AE429" s="13" t="e">
        <f>_xlfn.XLOOKUP(Tabella4[[#This Row],[ID Silk]],outTable[ID Silk],outTable[Numero ticket  ],,0,1)</f>
        <v>#N/A</v>
      </c>
      <c r="AF429" s="13"/>
      <c r="AG429" s="13"/>
      <c r="AH429" s="13" t="e">
        <f>Tabella4[[#This Row],[Caricato su Silk]]&amp;Tabella4[[#This Row],[HC_01]]</f>
        <v>#N/A</v>
      </c>
      <c r="AI429" s="13" t="e">
        <f>Tabella4[[#This Row],[HC_ID]]&amp;": "&amp;Tabella4[[#This Row],[Descrizione]]</f>
        <v>#N/A</v>
      </c>
      <c r="AJ429" s="13" t="e">
        <f>Tabella4[[#This Row],[HC_ID]]&amp;": - "&amp;Tabella4[[#This Row],[Detail]]&amp;" con selettore: "&amp;Tabella4[[#This Row],[Rejected Element]]</f>
        <v>#N/A</v>
      </c>
      <c r="AK429" s="13" t="e">
        <f>Tabella4[[#This Row],[HC_ID]]&amp;": "&amp;Tabella4[[#This Row],[Share URL]]</f>
        <v>#N/A</v>
      </c>
      <c r="AL429" s="13" t="e">
        <f>Tabella4[[#This Row],[HC_ID]]&amp;": "&amp;Tabella4[[#This Row],[Soluzione note aggiuntive]]</f>
        <v>#N/A</v>
      </c>
      <c r="AM429" s="13"/>
    </row>
    <row r="430" spans="1:39" ht="15" hidden="1" x14ac:dyDescent="0.3">
      <c r="A430" s="41" t="str">
        <f>Tabella4[[#This Row],[UNI CEI EN 301549]]&amp;Tabella4[[#This Row],[Servizio]]</f>
        <v>11.1.4.3.1S004 Spedisci (IndaBox Spedizione Pacchi)</v>
      </c>
      <c r="B430" s="42" t="str">
        <f>Tabella4[[#This Row],[IssueID]]&amp;Tabella4[[#This Row],[Servizio]]</f>
        <v>S004 Spedisci (IndaBox Spedizione Pacchi)</v>
      </c>
      <c r="C430" s="41" t="s">
        <v>826</v>
      </c>
      <c r="D430" s="41" t="str">
        <f>"(#"&amp;Tabella4[[#This Row],['#ID]]&amp;")"</f>
        <v>(#AAD429)</v>
      </c>
      <c r="E430" s="13" t="s">
        <v>50</v>
      </c>
      <c r="F430" s="13" t="s">
        <v>10</v>
      </c>
      <c r="G430" s="43" t="s">
        <v>195</v>
      </c>
      <c r="H430" s="13" t="s">
        <v>3282</v>
      </c>
      <c r="I430" s="13" t="s">
        <v>63</v>
      </c>
      <c r="J430" s="13" t="s">
        <v>1735</v>
      </c>
      <c r="K430" t="s">
        <v>53</v>
      </c>
      <c r="L430" s="13"/>
      <c r="M430" t="s">
        <v>1391</v>
      </c>
      <c r="N430" s="13" t="s">
        <v>1707</v>
      </c>
      <c r="O430" t="s">
        <v>1603</v>
      </c>
      <c r="P430" s="13" t="s">
        <v>1646</v>
      </c>
      <c r="Q430" s="13" t="s">
        <v>1670</v>
      </c>
      <c r="R430" s="13"/>
      <c r="S430" s="13" t="s">
        <v>1738</v>
      </c>
      <c r="T430" s="13" t="s">
        <v>1740</v>
      </c>
      <c r="U430" s="13">
        <f>COUNTIFS(Tabella4[Rejected Element],Tabella4[[#This Row],[Rejected Element]])</f>
        <v>1</v>
      </c>
      <c r="V430" s="13" t="s">
        <v>1722</v>
      </c>
      <c r="W430" s="13"/>
      <c r="X430" s="13" t="str">
        <f>Tabella4[[#This Row],[User Impact]]</f>
        <v>2 - Serious</v>
      </c>
      <c r="Y430" s="13" t="str">
        <f>_xlfn.CONCAT("APP INDABOX ANDROID - ",Tabella4[[#This Row],[UNI CEI EN 301549]]," ",_xlfn.XLOOKUP(Tabella4[[#This Row],[Criterio]],Tabella5[ID],Tabella5[Criterio di successo],"")," - ",Tabella4[[#This Row],[Servizio]])</f>
        <v>APP INDABOX ANDROID - 11.1.4.3.1 Contrasto (minimo) - S004 Spedisci (IndaBox Spedizione Pacchi)</v>
      </c>
      <c r="Z4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(#AAD429)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[737,1182][866,1231]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30" s="13"/>
      <c r="AB430" s="13"/>
      <c r="AC430" s="13"/>
      <c r="AD430" s="13"/>
      <c r="AE430" s="13" t="e">
        <f>_xlfn.XLOOKUP(Tabella4[[#This Row],[ID Silk]],outTable[ID Silk],outTable[Numero ticket  ],,0,1)</f>
        <v>#N/A</v>
      </c>
      <c r="AF430" s="13"/>
      <c r="AG430" s="13"/>
      <c r="AH430" s="13" t="e">
        <f>Tabella4[[#This Row],[Caricato su Silk]]&amp;Tabella4[[#This Row],[HC_01]]</f>
        <v>#N/A</v>
      </c>
      <c r="AI430" s="13" t="e">
        <f>Tabella4[[#This Row],[HC_ID]]&amp;": "&amp;Tabella4[[#This Row],[Descrizione]]</f>
        <v>#N/A</v>
      </c>
      <c r="AJ430" s="13" t="e">
        <f>Tabella4[[#This Row],[HC_ID]]&amp;": - "&amp;Tabella4[[#This Row],[Detail]]&amp;" con selettore: "&amp;Tabella4[[#This Row],[Rejected Element]]</f>
        <v>#N/A</v>
      </c>
      <c r="AK430" s="13" t="e">
        <f>Tabella4[[#This Row],[HC_ID]]&amp;": "&amp;Tabella4[[#This Row],[Share URL]]</f>
        <v>#N/A</v>
      </c>
      <c r="AL430" s="13" t="e">
        <f>Tabella4[[#This Row],[HC_ID]]&amp;": "&amp;Tabella4[[#This Row],[Soluzione note aggiuntive]]</f>
        <v>#N/A</v>
      </c>
      <c r="AM430" s="13"/>
    </row>
    <row r="431" spans="1:39" ht="15" hidden="1" x14ac:dyDescent="0.3">
      <c r="A431" s="41" t="str">
        <f>Tabella4[[#This Row],[UNI CEI EN 301549]]&amp;Tabella4[[#This Row],[Servizio]]</f>
        <v>11.1.4.3.1S004 Spedisci (IndaBox Spedizione Pacchi)</v>
      </c>
      <c r="B431" s="42" t="str">
        <f>Tabella4[[#This Row],[IssueID]]&amp;Tabella4[[#This Row],[Servizio]]</f>
        <v>S004 Spedisci (IndaBox Spedizione Pacchi)</v>
      </c>
      <c r="C431" s="41" t="s">
        <v>827</v>
      </c>
      <c r="D431" s="41" t="str">
        <f>"(#"&amp;Tabella4[[#This Row],['#ID]]&amp;")"</f>
        <v>(#AAD430)</v>
      </c>
      <c r="E431" s="13" t="s">
        <v>50</v>
      </c>
      <c r="F431" s="13" t="s">
        <v>10</v>
      </c>
      <c r="G431" s="43" t="s">
        <v>195</v>
      </c>
      <c r="H431" s="13" t="s">
        <v>3282</v>
      </c>
      <c r="I431" s="13" t="s">
        <v>63</v>
      </c>
      <c r="J431" s="13" t="s">
        <v>1735</v>
      </c>
      <c r="K431" t="s">
        <v>53</v>
      </c>
      <c r="L431" s="13"/>
      <c r="M431" t="s">
        <v>1392</v>
      </c>
      <c r="N431" s="13" t="s">
        <v>1707</v>
      </c>
      <c r="O431" t="s">
        <v>1603</v>
      </c>
      <c r="P431" s="13" t="s">
        <v>1646</v>
      </c>
      <c r="Q431" s="13" t="s">
        <v>1670</v>
      </c>
      <c r="R431" s="13"/>
      <c r="S431" s="13" t="s">
        <v>1738</v>
      </c>
      <c r="T431" s="13" t="s">
        <v>1740</v>
      </c>
      <c r="U431" s="13">
        <f>COUNTIFS(Tabella4[Rejected Element],Tabella4[[#This Row],[Rejected Element]])</f>
        <v>1</v>
      </c>
      <c r="V431" s="13" t="s">
        <v>1722</v>
      </c>
      <c r="W431" s="13"/>
      <c r="X431" s="13" t="str">
        <f>Tabella4[[#This Row],[User Impact]]</f>
        <v>2 - Serious</v>
      </c>
      <c r="Y431" s="13" t="str">
        <f>_xlfn.CONCAT("APP INDABOX ANDROID - ",Tabella4[[#This Row],[UNI CEI EN 301549]]," ",_xlfn.XLOOKUP(Tabella4[[#This Row],[Criterio]],Tabella5[ID],Tabella5[Criterio di successo],"")," - ",Tabella4[[#This Row],[Servizio]])</f>
        <v>APP INDABOX ANDROID - 11.1.4.3.1 Contrasto (minimo) - S004 Spedisci (IndaBox Spedizione Pacchi)</v>
      </c>
      <c r="Z4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(#AAD430)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[737,1237][866,1286]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31" s="13"/>
      <c r="AB431" s="13"/>
      <c r="AC431" s="13"/>
      <c r="AD431" s="13"/>
      <c r="AE431" s="13" t="e">
        <f>_xlfn.XLOOKUP(Tabella4[[#This Row],[ID Silk]],outTable[ID Silk],outTable[Numero ticket  ],,0,1)</f>
        <v>#N/A</v>
      </c>
      <c r="AF431" s="13"/>
      <c r="AG431" s="13"/>
      <c r="AH431" s="13" t="e">
        <f>Tabella4[[#This Row],[Caricato su Silk]]&amp;Tabella4[[#This Row],[HC_01]]</f>
        <v>#N/A</v>
      </c>
      <c r="AI431" s="13" t="e">
        <f>Tabella4[[#This Row],[HC_ID]]&amp;": "&amp;Tabella4[[#This Row],[Descrizione]]</f>
        <v>#N/A</v>
      </c>
      <c r="AJ431" s="13" t="e">
        <f>Tabella4[[#This Row],[HC_ID]]&amp;": - "&amp;Tabella4[[#This Row],[Detail]]&amp;" con selettore: "&amp;Tabella4[[#This Row],[Rejected Element]]</f>
        <v>#N/A</v>
      </c>
      <c r="AK431" s="13" t="e">
        <f>Tabella4[[#This Row],[HC_ID]]&amp;": "&amp;Tabella4[[#This Row],[Share URL]]</f>
        <v>#N/A</v>
      </c>
      <c r="AL431" s="13" t="e">
        <f>Tabella4[[#This Row],[HC_ID]]&amp;": "&amp;Tabella4[[#This Row],[Soluzione note aggiuntive]]</f>
        <v>#N/A</v>
      </c>
      <c r="AM431" s="13"/>
    </row>
    <row r="432" spans="1:39" ht="15" hidden="1" x14ac:dyDescent="0.3">
      <c r="A432" s="41" t="str">
        <f>Tabella4[[#This Row],[UNI CEI EN 301549]]&amp;Tabella4[[#This Row],[Servizio]]</f>
        <v>11.1.4.3.1S004 Spedisci (IndaBox Spedizione Pacchi)</v>
      </c>
      <c r="B432" s="42" t="str">
        <f>Tabella4[[#This Row],[IssueID]]&amp;Tabella4[[#This Row],[Servizio]]</f>
        <v>S004 Spedisci (IndaBox Spedizione Pacchi)</v>
      </c>
      <c r="C432" s="41" t="s">
        <v>828</v>
      </c>
      <c r="D432" s="41" t="str">
        <f>"(#"&amp;Tabella4[[#This Row],['#ID]]&amp;")"</f>
        <v>(#AAD431)</v>
      </c>
      <c r="E432" s="13" t="s">
        <v>50</v>
      </c>
      <c r="F432" s="13" t="s">
        <v>10</v>
      </c>
      <c r="G432" s="43" t="s">
        <v>195</v>
      </c>
      <c r="H432" s="13" t="s">
        <v>3282</v>
      </c>
      <c r="I432" s="13" t="s">
        <v>63</v>
      </c>
      <c r="J432" s="13" t="s">
        <v>1735</v>
      </c>
      <c r="K432" t="s">
        <v>53</v>
      </c>
      <c r="L432" s="13"/>
      <c r="M432" t="s">
        <v>1393</v>
      </c>
      <c r="N432" s="13" t="s">
        <v>1707</v>
      </c>
      <c r="O432" t="s">
        <v>1603</v>
      </c>
      <c r="P432" s="13" t="s">
        <v>1646</v>
      </c>
      <c r="Q432" s="13" t="s">
        <v>1670</v>
      </c>
      <c r="R432" s="13"/>
      <c r="S432" s="13" t="s">
        <v>1738</v>
      </c>
      <c r="T432" s="13" t="s">
        <v>1740</v>
      </c>
      <c r="U432" s="13">
        <f>COUNTIFS(Tabella4[Rejected Element],Tabella4[[#This Row],[Rejected Element]])</f>
        <v>1</v>
      </c>
      <c r="V432" s="13" t="s">
        <v>1722</v>
      </c>
      <c r="W432" s="13"/>
      <c r="X432" s="13" t="str">
        <f>Tabella4[[#This Row],[User Impact]]</f>
        <v>2 - Serious</v>
      </c>
      <c r="Y432" s="13" t="str">
        <f>_xlfn.CONCAT("APP INDABOX ANDROID - ",Tabella4[[#This Row],[UNI CEI EN 301549]]," ",_xlfn.XLOOKUP(Tabella4[[#This Row],[Criterio]],Tabella5[ID],Tabella5[Criterio di successo],"")," - ",Tabella4[[#This Row],[Servizio]])</f>
        <v>APP INDABOX ANDROID - 11.1.4.3.1 Contrasto (minimo) - S004 Spedisci (IndaBox Spedizione Pacchi)</v>
      </c>
      <c r="Z4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(#AAD431)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[737,1283][866,1333]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32" s="13"/>
      <c r="AB432" s="13"/>
      <c r="AC432" s="13"/>
      <c r="AD432" s="13"/>
      <c r="AE432" s="13" t="e">
        <f>_xlfn.XLOOKUP(Tabella4[[#This Row],[ID Silk]],outTable[ID Silk],outTable[Numero ticket  ],,0,1)</f>
        <v>#N/A</v>
      </c>
      <c r="AF432" s="13"/>
      <c r="AG432" s="13"/>
      <c r="AH432" s="13" t="e">
        <f>Tabella4[[#This Row],[Caricato su Silk]]&amp;Tabella4[[#This Row],[HC_01]]</f>
        <v>#N/A</v>
      </c>
      <c r="AI432" s="13" t="e">
        <f>Tabella4[[#This Row],[HC_ID]]&amp;": "&amp;Tabella4[[#This Row],[Descrizione]]</f>
        <v>#N/A</v>
      </c>
      <c r="AJ432" s="13" t="e">
        <f>Tabella4[[#This Row],[HC_ID]]&amp;": - "&amp;Tabella4[[#This Row],[Detail]]&amp;" con selettore: "&amp;Tabella4[[#This Row],[Rejected Element]]</f>
        <v>#N/A</v>
      </c>
      <c r="AK432" s="13" t="e">
        <f>Tabella4[[#This Row],[HC_ID]]&amp;": "&amp;Tabella4[[#This Row],[Share URL]]</f>
        <v>#N/A</v>
      </c>
      <c r="AL432" s="13" t="e">
        <f>Tabella4[[#This Row],[HC_ID]]&amp;": "&amp;Tabella4[[#This Row],[Soluzione note aggiuntive]]</f>
        <v>#N/A</v>
      </c>
      <c r="AM432" s="13"/>
    </row>
    <row r="433" spans="1:39" ht="15" hidden="1" x14ac:dyDescent="0.3">
      <c r="A433" s="41" t="str">
        <f>Tabella4[[#This Row],[UNI CEI EN 301549]]&amp;Tabella4[[#This Row],[Servizio]]</f>
        <v>11.1.4.3.1S004 Spedisci (IndaBox Spedizione Pacchi)</v>
      </c>
      <c r="B433" s="42" t="str">
        <f>Tabella4[[#This Row],[IssueID]]&amp;Tabella4[[#This Row],[Servizio]]</f>
        <v>S004 Spedisci (IndaBox Spedizione Pacchi)</v>
      </c>
      <c r="C433" s="41" t="s">
        <v>829</v>
      </c>
      <c r="D433" s="41" t="str">
        <f>"(#"&amp;Tabella4[[#This Row],['#ID]]&amp;")"</f>
        <v>(#AAD432)</v>
      </c>
      <c r="E433" s="13" t="s">
        <v>50</v>
      </c>
      <c r="F433" s="13" t="s">
        <v>10</v>
      </c>
      <c r="G433" s="43" t="s">
        <v>195</v>
      </c>
      <c r="H433" s="13" t="s">
        <v>3282</v>
      </c>
      <c r="I433" s="13" t="s">
        <v>63</v>
      </c>
      <c r="J433" s="13" t="s">
        <v>1735</v>
      </c>
      <c r="K433" t="s">
        <v>53</v>
      </c>
      <c r="L433" s="13"/>
      <c r="M433" t="s">
        <v>1394</v>
      </c>
      <c r="N433" s="13" t="s">
        <v>1707</v>
      </c>
      <c r="O433" t="s">
        <v>1603</v>
      </c>
      <c r="P433" s="13" t="s">
        <v>1646</v>
      </c>
      <c r="Q433" s="13" t="s">
        <v>1670</v>
      </c>
      <c r="R433" s="13"/>
      <c r="S433" s="13" t="s">
        <v>1738</v>
      </c>
      <c r="T433" s="13" t="s">
        <v>1740</v>
      </c>
      <c r="U433" s="13">
        <f>COUNTIFS(Tabella4[Rejected Element],Tabella4[[#This Row],[Rejected Element]])</f>
        <v>1</v>
      </c>
      <c r="V433" s="13" t="s">
        <v>1722</v>
      </c>
      <c r="W433" s="13"/>
      <c r="X433" s="13" t="str">
        <f>Tabella4[[#This Row],[User Impact]]</f>
        <v>2 - Serious</v>
      </c>
      <c r="Y433" s="13" t="str">
        <f>_xlfn.CONCAT("APP INDABOX ANDROID - ",Tabella4[[#This Row],[UNI CEI EN 301549]]," ",_xlfn.XLOOKUP(Tabella4[[#This Row],[Criterio]],Tabella5[ID],Tabella5[Criterio di successo],"")," - ",Tabella4[[#This Row],[Servizio]])</f>
        <v>APP INDABOX ANDROID - 11.1.4.3.1 Contrasto (minimo) - S004 Spedisci (IndaBox Spedizione Pacchi)</v>
      </c>
      <c r="Z4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(#AAD432)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[737,1330][866,1380]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33" s="13"/>
      <c r="AB433" s="13"/>
      <c r="AC433" s="13"/>
      <c r="AD433" s="13"/>
      <c r="AE433" s="13" t="e">
        <f>_xlfn.XLOOKUP(Tabella4[[#This Row],[ID Silk]],outTable[ID Silk],outTable[Numero ticket  ],,0,1)</f>
        <v>#N/A</v>
      </c>
      <c r="AF433" s="13"/>
      <c r="AG433" s="13"/>
      <c r="AH433" s="13" t="e">
        <f>Tabella4[[#This Row],[Caricato su Silk]]&amp;Tabella4[[#This Row],[HC_01]]</f>
        <v>#N/A</v>
      </c>
      <c r="AI433" s="13" t="e">
        <f>Tabella4[[#This Row],[HC_ID]]&amp;": "&amp;Tabella4[[#This Row],[Descrizione]]</f>
        <v>#N/A</v>
      </c>
      <c r="AJ433" s="13" t="e">
        <f>Tabella4[[#This Row],[HC_ID]]&amp;": - "&amp;Tabella4[[#This Row],[Detail]]&amp;" con selettore: "&amp;Tabella4[[#This Row],[Rejected Element]]</f>
        <v>#N/A</v>
      </c>
      <c r="AK433" s="13" t="e">
        <f>Tabella4[[#This Row],[HC_ID]]&amp;": "&amp;Tabella4[[#This Row],[Share URL]]</f>
        <v>#N/A</v>
      </c>
      <c r="AL433" s="13" t="e">
        <f>Tabella4[[#This Row],[HC_ID]]&amp;": "&amp;Tabella4[[#This Row],[Soluzione note aggiuntive]]</f>
        <v>#N/A</v>
      </c>
      <c r="AM433" s="13"/>
    </row>
    <row r="434" spans="1:39" ht="15" hidden="1" x14ac:dyDescent="0.3">
      <c r="A434" s="41" t="str">
        <f>Tabella4[[#This Row],[UNI CEI EN 301549]]&amp;Tabella4[[#This Row],[Servizio]]</f>
        <v>11.1.4.3.1S004 Spedisci (IndaBox Spedizione Pacchi)</v>
      </c>
      <c r="B434" s="42" t="str">
        <f>Tabella4[[#This Row],[IssueID]]&amp;Tabella4[[#This Row],[Servizio]]</f>
        <v>S004 Spedisci (IndaBox Spedizione Pacchi)</v>
      </c>
      <c r="C434" s="41" t="s">
        <v>830</v>
      </c>
      <c r="D434" s="41" t="str">
        <f>"(#"&amp;Tabella4[[#This Row],['#ID]]&amp;")"</f>
        <v>(#AAD433)</v>
      </c>
      <c r="E434" s="13" t="s">
        <v>50</v>
      </c>
      <c r="F434" s="13" t="s">
        <v>10</v>
      </c>
      <c r="G434" s="43" t="s">
        <v>195</v>
      </c>
      <c r="H434" s="13" t="s">
        <v>3282</v>
      </c>
      <c r="I434" s="13" t="s">
        <v>63</v>
      </c>
      <c r="J434" s="13" t="s">
        <v>1735</v>
      </c>
      <c r="K434" t="s">
        <v>53</v>
      </c>
      <c r="L434" s="13"/>
      <c r="M434" t="s">
        <v>1395</v>
      </c>
      <c r="N434" s="13" t="s">
        <v>1707</v>
      </c>
      <c r="O434" t="s">
        <v>1603</v>
      </c>
      <c r="P434" s="13" t="s">
        <v>1646</v>
      </c>
      <c r="Q434" s="13" t="s">
        <v>1670</v>
      </c>
      <c r="R434" s="13"/>
      <c r="S434" s="13" t="s">
        <v>1738</v>
      </c>
      <c r="T434" s="13" t="s">
        <v>1740</v>
      </c>
      <c r="U434" s="13">
        <f>COUNTIFS(Tabella4[Rejected Element],Tabella4[[#This Row],[Rejected Element]])</f>
        <v>1</v>
      </c>
      <c r="V434" s="13" t="s">
        <v>1722</v>
      </c>
      <c r="W434" s="13"/>
      <c r="X434" s="13" t="str">
        <f>Tabella4[[#This Row],[User Impact]]</f>
        <v>2 - Serious</v>
      </c>
      <c r="Y434" s="13" t="str">
        <f>_xlfn.CONCAT("APP INDABOX ANDROID - ",Tabella4[[#This Row],[UNI CEI EN 301549]]," ",_xlfn.XLOOKUP(Tabella4[[#This Row],[Criterio]],Tabella5[ID],Tabella5[Criterio di successo],"")," - ",Tabella4[[#This Row],[Servizio]])</f>
        <v>APP INDABOX ANDROID - 11.1.4.3.1 Contrasto (minimo) - S004 Spedisci (IndaBox Spedizione Pacchi)</v>
      </c>
      <c r="Z4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(#AAD433)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[737,1377][866,1429]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34" s="13"/>
      <c r="AB434" s="13"/>
      <c r="AC434" s="13"/>
      <c r="AD434" s="13"/>
      <c r="AE434" s="13" t="e">
        <f>_xlfn.XLOOKUP(Tabella4[[#This Row],[ID Silk]],outTable[ID Silk],outTable[Numero ticket  ],,0,1)</f>
        <v>#N/A</v>
      </c>
      <c r="AF434" s="13"/>
      <c r="AG434" s="13"/>
      <c r="AH434" s="13" t="e">
        <f>Tabella4[[#This Row],[Caricato su Silk]]&amp;Tabella4[[#This Row],[HC_01]]</f>
        <v>#N/A</v>
      </c>
      <c r="AI434" s="13" t="e">
        <f>Tabella4[[#This Row],[HC_ID]]&amp;": "&amp;Tabella4[[#This Row],[Descrizione]]</f>
        <v>#N/A</v>
      </c>
      <c r="AJ434" s="13" t="e">
        <f>Tabella4[[#This Row],[HC_ID]]&amp;": - "&amp;Tabella4[[#This Row],[Detail]]&amp;" con selettore: "&amp;Tabella4[[#This Row],[Rejected Element]]</f>
        <v>#N/A</v>
      </c>
      <c r="AK434" s="13" t="e">
        <f>Tabella4[[#This Row],[HC_ID]]&amp;": "&amp;Tabella4[[#This Row],[Share URL]]</f>
        <v>#N/A</v>
      </c>
      <c r="AL434" s="13" t="e">
        <f>Tabella4[[#This Row],[HC_ID]]&amp;": "&amp;Tabella4[[#This Row],[Soluzione note aggiuntive]]</f>
        <v>#N/A</v>
      </c>
      <c r="AM434" s="13"/>
    </row>
    <row r="435" spans="1:39" ht="15" hidden="1" x14ac:dyDescent="0.3">
      <c r="A435" s="41" t="str">
        <f>Tabella4[[#This Row],[UNI CEI EN 301549]]&amp;Tabella4[[#This Row],[Servizio]]</f>
        <v>11.1.4.3.1S004 Spedisci (IndaBox Spedizione Pacchi)</v>
      </c>
      <c r="B435" s="42" t="str">
        <f>Tabella4[[#This Row],[IssueID]]&amp;Tabella4[[#This Row],[Servizio]]</f>
        <v>S004 Spedisci (IndaBox Spedizione Pacchi)</v>
      </c>
      <c r="C435" s="41" t="s">
        <v>831</v>
      </c>
      <c r="D435" s="41" t="str">
        <f>"(#"&amp;Tabella4[[#This Row],['#ID]]&amp;")"</f>
        <v>(#AAD434)</v>
      </c>
      <c r="E435" s="13" t="s">
        <v>50</v>
      </c>
      <c r="F435" s="13" t="s">
        <v>10</v>
      </c>
      <c r="G435" s="43" t="s">
        <v>195</v>
      </c>
      <c r="H435" s="13" t="s">
        <v>3282</v>
      </c>
      <c r="I435" s="13" t="s">
        <v>63</v>
      </c>
      <c r="J435" s="13" t="s">
        <v>1735</v>
      </c>
      <c r="K435" t="s">
        <v>53</v>
      </c>
      <c r="L435" s="13"/>
      <c r="M435" t="s">
        <v>1396</v>
      </c>
      <c r="N435" s="13" t="s">
        <v>1707</v>
      </c>
      <c r="O435" t="s">
        <v>1603</v>
      </c>
      <c r="P435" s="13" t="s">
        <v>1646</v>
      </c>
      <c r="Q435" s="13" t="s">
        <v>1670</v>
      </c>
      <c r="R435" s="13"/>
      <c r="S435" s="13" t="s">
        <v>1738</v>
      </c>
      <c r="T435" s="13" t="s">
        <v>1740</v>
      </c>
      <c r="U435" s="13">
        <f>COUNTIFS(Tabella4[Rejected Element],Tabella4[[#This Row],[Rejected Element]])</f>
        <v>1</v>
      </c>
      <c r="V435" s="13" t="s">
        <v>1722</v>
      </c>
      <c r="W435" s="13"/>
      <c r="X435" s="13" t="str">
        <f>Tabella4[[#This Row],[User Impact]]</f>
        <v>2 - Serious</v>
      </c>
      <c r="Y435" s="13" t="str">
        <f>_xlfn.CONCAT("APP INDABOX ANDROID - ",Tabella4[[#This Row],[UNI CEI EN 301549]]," ",_xlfn.XLOOKUP(Tabella4[[#This Row],[Criterio]],Tabella5[ID],Tabella5[Criterio di successo],"")," - ",Tabella4[[#This Row],[Servizio]])</f>
        <v>APP INDABOX ANDROID - 11.1.4.3.1 Contrasto (minimo) - S004 Spedisci (IndaBox Spedizione Pacchi)</v>
      </c>
      <c r="Z4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(#AAD434)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[737,1424][866,1473]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35" s="13"/>
      <c r="AB435" s="13"/>
      <c r="AC435" s="13"/>
      <c r="AD435" s="13"/>
      <c r="AE435" s="13" t="e">
        <f>_xlfn.XLOOKUP(Tabella4[[#This Row],[ID Silk]],outTable[ID Silk],outTable[Numero ticket  ],,0,1)</f>
        <v>#N/A</v>
      </c>
      <c r="AF435" s="13"/>
      <c r="AG435" s="13"/>
      <c r="AH435" s="13" t="e">
        <f>Tabella4[[#This Row],[Caricato su Silk]]&amp;Tabella4[[#This Row],[HC_01]]</f>
        <v>#N/A</v>
      </c>
      <c r="AI435" s="13" t="e">
        <f>Tabella4[[#This Row],[HC_ID]]&amp;": "&amp;Tabella4[[#This Row],[Descrizione]]</f>
        <v>#N/A</v>
      </c>
      <c r="AJ435" s="13" t="e">
        <f>Tabella4[[#This Row],[HC_ID]]&amp;": - "&amp;Tabella4[[#This Row],[Detail]]&amp;" con selettore: "&amp;Tabella4[[#This Row],[Rejected Element]]</f>
        <v>#N/A</v>
      </c>
      <c r="AK435" s="13" t="e">
        <f>Tabella4[[#This Row],[HC_ID]]&amp;": "&amp;Tabella4[[#This Row],[Share URL]]</f>
        <v>#N/A</v>
      </c>
      <c r="AL435" s="13" t="e">
        <f>Tabella4[[#This Row],[HC_ID]]&amp;": "&amp;Tabella4[[#This Row],[Soluzione note aggiuntive]]</f>
        <v>#N/A</v>
      </c>
      <c r="AM435" s="13"/>
    </row>
    <row r="436" spans="1:39" ht="15" hidden="1" x14ac:dyDescent="0.3">
      <c r="A436" s="41" t="str">
        <f>Tabella4[[#This Row],[UNI CEI EN 301549]]&amp;Tabella4[[#This Row],[Servizio]]</f>
        <v>11.1.4.3.1S004 Spedisci (IndaBox Spedizione Pacchi)</v>
      </c>
      <c r="B436" s="42" t="str">
        <f>Tabella4[[#This Row],[IssueID]]&amp;Tabella4[[#This Row],[Servizio]]</f>
        <v>S004 Spedisci (IndaBox Spedizione Pacchi)</v>
      </c>
      <c r="C436" s="41" t="s">
        <v>832</v>
      </c>
      <c r="D436" s="41" t="str">
        <f>"(#"&amp;Tabella4[[#This Row],['#ID]]&amp;")"</f>
        <v>(#AAD435)</v>
      </c>
      <c r="E436" s="13" t="s">
        <v>50</v>
      </c>
      <c r="F436" s="13" t="s">
        <v>10</v>
      </c>
      <c r="G436" s="43" t="s">
        <v>195</v>
      </c>
      <c r="H436" s="13" t="s">
        <v>3282</v>
      </c>
      <c r="I436" s="13" t="s">
        <v>63</v>
      </c>
      <c r="J436" s="13" t="s">
        <v>1735</v>
      </c>
      <c r="K436" t="s">
        <v>53</v>
      </c>
      <c r="L436" s="13"/>
      <c r="M436" t="s">
        <v>1397</v>
      </c>
      <c r="N436" s="13" t="s">
        <v>1707</v>
      </c>
      <c r="O436" t="s">
        <v>1603</v>
      </c>
      <c r="P436" s="13" t="s">
        <v>1646</v>
      </c>
      <c r="Q436" s="13" t="s">
        <v>1670</v>
      </c>
      <c r="R436" s="13"/>
      <c r="S436" s="13" t="s">
        <v>1738</v>
      </c>
      <c r="T436" s="13" t="s">
        <v>1740</v>
      </c>
      <c r="U436" s="13">
        <f>COUNTIFS(Tabella4[Rejected Element],Tabella4[[#This Row],[Rejected Element]])</f>
        <v>1</v>
      </c>
      <c r="V436" s="13" t="s">
        <v>1722</v>
      </c>
      <c r="W436" s="13"/>
      <c r="X436" s="13" t="str">
        <f>Tabella4[[#This Row],[User Impact]]</f>
        <v>2 - Serious</v>
      </c>
      <c r="Y436" s="13" t="str">
        <f>_xlfn.CONCAT("APP INDABOX ANDROID - ",Tabella4[[#This Row],[UNI CEI EN 301549]]," ",_xlfn.XLOOKUP(Tabella4[[#This Row],[Criterio]],Tabella5[ID],Tabella5[Criterio di successo],"")," - ",Tabella4[[#This Row],[Servizio]])</f>
        <v>APP INDABOX ANDROID - 11.1.4.3.1 Contrasto (minimo) - S004 Spedisci (IndaBox Spedizione Pacchi)</v>
      </c>
      <c r="Z4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(#AAD435)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[737,1484][866,1539]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36" s="13"/>
      <c r="AB436" s="13"/>
      <c r="AC436" s="13"/>
      <c r="AD436" s="13"/>
      <c r="AE436" s="13" t="e">
        <f>_xlfn.XLOOKUP(Tabella4[[#This Row],[ID Silk]],outTable[ID Silk],outTable[Numero ticket  ],,0,1)</f>
        <v>#N/A</v>
      </c>
      <c r="AF436" s="13"/>
      <c r="AG436" s="13"/>
      <c r="AH436" s="13" t="e">
        <f>Tabella4[[#This Row],[Caricato su Silk]]&amp;Tabella4[[#This Row],[HC_01]]</f>
        <v>#N/A</v>
      </c>
      <c r="AI436" s="13" t="e">
        <f>Tabella4[[#This Row],[HC_ID]]&amp;": "&amp;Tabella4[[#This Row],[Descrizione]]</f>
        <v>#N/A</v>
      </c>
      <c r="AJ436" s="13" t="e">
        <f>Tabella4[[#This Row],[HC_ID]]&amp;": - "&amp;Tabella4[[#This Row],[Detail]]&amp;" con selettore: "&amp;Tabella4[[#This Row],[Rejected Element]]</f>
        <v>#N/A</v>
      </c>
      <c r="AK436" s="13" t="e">
        <f>Tabella4[[#This Row],[HC_ID]]&amp;": "&amp;Tabella4[[#This Row],[Share URL]]</f>
        <v>#N/A</v>
      </c>
      <c r="AL436" s="13" t="e">
        <f>Tabella4[[#This Row],[HC_ID]]&amp;": "&amp;Tabella4[[#This Row],[Soluzione note aggiuntive]]</f>
        <v>#N/A</v>
      </c>
      <c r="AM436" s="13"/>
    </row>
    <row r="437" spans="1:39" ht="15" hidden="1" x14ac:dyDescent="0.3">
      <c r="A437" s="41" t="str">
        <f>Tabella4[[#This Row],[UNI CEI EN 301549]]&amp;Tabella4[[#This Row],[Servizio]]</f>
        <v>11.1.4.3.1S004 Spedisci (IndaBox Spedizione Pacchi)</v>
      </c>
      <c r="B437" s="42" t="str">
        <f>Tabella4[[#This Row],[IssueID]]&amp;Tabella4[[#This Row],[Servizio]]</f>
        <v>S004 Spedisci (IndaBox Spedizione Pacchi)</v>
      </c>
      <c r="C437" s="41" t="s">
        <v>833</v>
      </c>
      <c r="D437" s="41" t="str">
        <f>"(#"&amp;Tabella4[[#This Row],['#ID]]&amp;")"</f>
        <v>(#AAD436)</v>
      </c>
      <c r="E437" s="13" t="s">
        <v>50</v>
      </c>
      <c r="F437" s="13" t="s">
        <v>10</v>
      </c>
      <c r="G437" s="43" t="s">
        <v>195</v>
      </c>
      <c r="H437" s="13" t="s">
        <v>3282</v>
      </c>
      <c r="I437" s="13" t="s">
        <v>63</v>
      </c>
      <c r="J437" s="13" t="s">
        <v>1735</v>
      </c>
      <c r="K437" t="s">
        <v>53</v>
      </c>
      <c r="L437" s="13"/>
      <c r="M437" t="s">
        <v>1398</v>
      </c>
      <c r="N437" s="13" t="s">
        <v>1707</v>
      </c>
      <c r="O437" t="s">
        <v>1603</v>
      </c>
      <c r="P437" s="13" t="s">
        <v>1646</v>
      </c>
      <c r="Q437" s="13" t="s">
        <v>1670</v>
      </c>
      <c r="R437" s="13"/>
      <c r="S437" s="13" t="s">
        <v>1738</v>
      </c>
      <c r="T437" s="13" t="s">
        <v>1740</v>
      </c>
      <c r="U437" s="13">
        <f>COUNTIFS(Tabella4[Rejected Element],Tabella4[[#This Row],[Rejected Element]])</f>
        <v>1</v>
      </c>
      <c r="V437" s="13" t="s">
        <v>1722</v>
      </c>
      <c r="W437" s="13"/>
      <c r="X437" s="13" t="str">
        <f>Tabella4[[#This Row],[User Impact]]</f>
        <v>2 - Serious</v>
      </c>
      <c r="Y437" s="13" t="str">
        <f>_xlfn.CONCAT("APP INDABOX ANDROID - ",Tabella4[[#This Row],[UNI CEI EN 301549]]," ",_xlfn.XLOOKUP(Tabella4[[#This Row],[Criterio]],Tabella5[ID],Tabella5[Criterio di successo],"")," - ",Tabella4[[#This Row],[Servizio]])</f>
        <v>APP INDABOX ANDROID - 11.1.4.3.1 Contrasto (minimo) - S004 Spedisci (IndaBox Spedizione Pacchi)</v>
      </c>
      <c r="Z4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(#AAD436)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[882,1182][1009,1231]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37" s="13"/>
      <c r="AB437" s="13"/>
      <c r="AC437" s="13"/>
      <c r="AD437" s="13"/>
      <c r="AE437" s="13" t="e">
        <f>_xlfn.XLOOKUP(Tabella4[[#This Row],[ID Silk]],outTable[ID Silk],outTable[Numero ticket  ],,0,1)</f>
        <v>#N/A</v>
      </c>
      <c r="AF437" s="13"/>
      <c r="AG437" s="13"/>
      <c r="AH437" s="13" t="e">
        <f>Tabella4[[#This Row],[Caricato su Silk]]&amp;Tabella4[[#This Row],[HC_01]]</f>
        <v>#N/A</v>
      </c>
      <c r="AI437" s="13" t="e">
        <f>Tabella4[[#This Row],[HC_ID]]&amp;": "&amp;Tabella4[[#This Row],[Descrizione]]</f>
        <v>#N/A</v>
      </c>
      <c r="AJ437" s="13" t="e">
        <f>Tabella4[[#This Row],[HC_ID]]&amp;": - "&amp;Tabella4[[#This Row],[Detail]]&amp;" con selettore: "&amp;Tabella4[[#This Row],[Rejected Element]]</f>
        <v>#N/A</v>
      </c>
      <c r="AK437" s="13" t="e">
        <f>Tabella4[[#This Row],[HC_ID]]&amp;": "&amp;Tabella4[[#This Row],[Share URL]]</f>
        <v>#N/A</v>
      </c>
      <c r="AL437" s="13" t="e">
        <f>Tabella4[[#This Row],[HC_ID]]&amp;": "&amp;Tabella4[[#This Row],[Soluzione note aggiuntive]]</f>
        <v>#N/A</v>
      </c>
      <c r="AM437" s="13"/>
    </row>
    <row r="438" spans="1:39" ht="15" hidden="1" x14ac:dyDescent="0.3">
      <c r="A438" s="41" t="str">
        <f>Tabella4[[#This Row],[UNI CEI EN 301549]]&amp;Tabella4[[#This Row],[Servizio]]</f>
        <v>11.1.4.3.1S004 Spedisci (IndaBox Spedizione Pacchi)</v>
      </c>
      <c r="B438" s="42" t="str">
        <f>Tabella4[[#This Row],[IssueID]]&amp;Tabella4[[#This Row],[Servizio]]</f>
        <v>S004 Spedisci (IndaBox Spedizione Pacchi)</v>
      </c>
      <c r="C438" s="41" t="s">
        <v>834</v>
      </c>
      <c r="D438" s="41" t="str">
        <f>"(#"&amp;Tabella4[[#This Row],['#ID]]&amp;")"</f>
        <v>(#AAD437)</v>
      </c>
      <c r="E438" s="13" t="s">
        <v>50</v>
      </c>
      <c r="F438" s="13" t="s">
        <v>10</v>
      </c>
      <c r="G438" s="43" t="s">
        <v>195</v>
      </c>
      <c r="H438" s="13" t="s">
        <v>3282</v>
      </c>
      <c r="I438" s="13" t="s">
        <v>63</v>
      </c>
      <c r="J438" s="13" t="s">
        <v>1735</v>
      </c>
      <c r="K438" t="s">
        <v>53</v>
      </c>
      <c r="L438" s="13"/>
      <c r="M438" t="s">
        <v>1399</v>
      </c>
      <c r="N438" s="13" t="s">
        <v>1707</v>
      </c>
      <c r="O438" t="s">
        <v>1603</v>
      </c>
      <c r="P438" s="13" t="s">
        <v>1646</v>
      </c>
      <c r="Q438" s="13" t="s">
        <v>1670</v>
      </c>
      <c r="R438" s="13"/>
      <c r="S438" s="13" t="s">
        <v>1738</v>
      </c>
      <c r="T438" s="13" t="s">
        <v>1740</v>
      </c>
      <c r="U438" s="13">
        <f>COUNTIFS(Tabella4[Rejected Element],Tabella4[[#This Row],[Rejected Element]])</f>
        <v>1</v>
      </c>
      <c r="V438" s="13" t="s">
        <v>1722</v>
      </c>
      <c r="W438" s="13"/>
      <c r="X438" s="13" t="str">
        <f>Tabella4[[#This Row],[User Impact]]</f>
        <v>2 - Serious</v>
      </c>
      <c r="Y438" s="13" t="str">
        <f>_xlfn.CONCAT("APP INDABOX ANDROID - ",Tabella4[[#This Row],[UNI CEI EN 301549]]," ",_xlfn.XLOOKUP(Tabella4[[#This Row],[Criterio]],Tabella5[ID],Tabella5[Criterio di successo],"")," - ",Tabella4[[#This Row],[Servizio]])</f>
        <v>APP INDABOX ANDROID - 11.1.4.3.1 Contrasto (minimo) - S004 Spedisci (IndaBox Spedizione Pacchi)</v>
      </c>
      <c r="Z4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(#AAD437)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[882,1237][1009,1286]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38" s="13"/>
      <c r="AB438" s="13"/>
      <c r="AC438" s="13"/>
      <c r="AD438" s="13"/>
      <c r="AE438" s="13" t="e">
        <f>_xlfn.XLOOKUP(Tabella4[[#This Row],[ID Silk]],outTable[ID Silk],outTable[Numero ticket  ],,0,1)</f>
        <v>#N/A</v>
      </c>
      <c r="AF438" s="13"/>
      <c r="AG438" s="13"/>
      <c r="AH438" s="13" t="e">
        <f>Tabella4[[#This Row],[Caricato su Silk]]&amp;Tabella4[[#This Row],[HC_01]]</f>
        <v>#N/A</v>
      </c>
      <c r="AI438" s="13" t="e">
        <f>Tabella4[[#This Row],[HC_ID]]&amp;": "&amp;Tabella4[[#This Row],[Descrizione]]</f>
        <v>#N/A</v>
      </c>
      <c r="AJ438" s="13" t="e">
        <f>Tabella4[[#This Row],[HC_ID]]&amp;": - "&amp;Tabella4[[#This Row],[Detail]]&amp;" con selettore: "&amp;Tabella4[[#This Row],[Rejected Element]]</f>
        <v>#N/A</v>
      </c>
      <c r="AK438" s="13" t="e">
        <f>Tabella4[[#This Row],[HC_ID]]&amp;": "&amp;Tabella4[[#This Row],[Share URL]]</f>
        <v>#N/A</v>
      </c>
      <c r="AL438" s="13" t="e">
        <f>Tabella4[[#This Row],[HC_ID]]&amp;": "&amp;Tabella4[[#This Row],[Soluzione note aggiuntive]]</f>
        <v>#N/A</v>
      </c>
      <c r="AM438" s="13"/>
    </row>
    <row r="439" spans="1:39" ht="15" hidden="1" x14ac:dyDescent="0.3">
      <c r="A439" s="41" t="str">
        <f>Tabella4[[#This Row],[UNI CEI EN 301549]]&amp;Tabella4[[#This Row],[Servizio]]</f>
        <v>11.1.4.3.1S004 Spedisci (IndaBox Spedizione Pacchi)</v>
      </c>
      <c r="B439" s="42" t="str">
        <f>Tabella4[[#This Row],[IssueID]]&amp;Tabella4[[#This Row],[Servizio]]</f>
        <v>S004 Spedisci (IndaBox Spedizione Pacchi)</v>
      </c>
      <c r="C439" s="41" t="s">
        <v>835</v>
      </c>
      <c r="D439" s="41" t="str">
        <f>"(#"&amp;Tabella4[[#This Row],['#ID]]&amp;")"</f>
        <v>(#AAD438)</v>
      </c>
      <c r="E439" s="13" t="s">
        <v>50</v>
      </c>
      <c r="F439" s="13" t="s">
        <v>10</v>
      </c>
      <c r="G439" s="43" t="s">
        <v>195</v>
      </c>
      <c r="H439" s="13" t="s">
        <v>3282</v>
      </c>
      <c r="I439" s="13" t="s">
        <v>63</v>
      </c>
      <c r="J439" s="13" t="s">
        <v>1735</v>
      </c>
      <c r="K439" t="s">
        <v>53</v>
      </c>
      <c r="L439" s="13"/>
      <c r="M439" t="s">
        <v>1400</v>
      </c>
      <c r="N439" s="13" t="s">
        <v>1707</v>
      </c>
      <c r="O439" t="s">
        <v>1603</v>
      </c>
      <c r="P439" s="13" t="s">
        <v>1646</v>
      </c>
      <c r="Q439" s="13" t="s">
        <v>1670</v>
      </c>
      <c r="R439" s="13"/>
      <c r="S439" s="13" t="s">
        <v>1738</v>
      </c>
      <c r="T439" s="13" t="s">
        <v>1740</v>
      </c>
      <c r="U439" s="13">
        <f>COUNTIFS(Tabella4[Rejected Element],Tabella4[[#This Row],[Rejected Element]])</f>
        <v>1</v>
      </c>
      <c r="V439" s="13" t="s">
        <v>1722</v>
      </c>
      <c r="W439" s="13"/>
      <c r="X439" s="13" t="str">
        <f>Tabella4[[#This Row],[User Impact]]</f>
        <v>2 - Serious</v>
      </c>
      <c r="Y439" s="13" t="str">
        <f>_xlfn.CONCAT("APP INDABOX ANDROID - ",Tabella4[[#This Row],[UNI CEI EN 301549]]," ",_xlfn.XLOOKUP(Tabella4[[#This Row],[Criterio]],Tabella5[ID],Tabella5[Criterio di successo],"")," - ",Tabella4[[#This Row],[Servizio]])</f>
        <v>APP INDABOX ANDROID - 11.1.4.3.1 Contrasto (minimo) - S004 Spedisci (IndaBox Spedizione Pacchi)</v>
      </c>
      <c r="Z4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(#AAD438)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[882,1283][1009,1333]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39" s="13"/>
      <c r="AB439" s="13"/>
      <c r="AC439" s="13"/>
      <c r="AD439" s="13"/>
      <c r="AE439" s="13" t="e">
        <f>_xlfn.XLOOKUP(Tabella4[[#This Row],[ID Silk]],outTable[ID Silk],outTable[Numero ticket  ],,0,1)</f>
        <v>#N/A</v>
      </c>
      <c r="AF439" s="13"/>
      <c r="AG439" s="13"/>
      <c r="AH439" s="13" t="e">
        <f>Tabella4[[#This Row],[Caricato su Silk]]&amp;Tabella4[[#This Row],[HC_01]]</f>
        <v>#N/A</v>
      </c>
      <c r="AI439" s="13" t="e">
        <f>Tabella4[[#This Row],[HC_ID]]&amp;": "&amp;Tabella4[[#This Row],[Descrizione]]</f>
        <v>#N/A</v>
      </c>
      <c r="AJ439" s="13" t="e">
        <f>Tabella4[[#This Row],[HC_ID]]&amp;": - "&amp;Tabella4[[#This Row],[Detail]]&amp;" con selettore: "&amp;Tabella4[[#This Row],[Rejected Element]]</f>
        <v>#N/A</v>
      </c>
      <c r="AK439" s="13" t="e">
        <f>Tabella4[[#This Row],[HC_ID]]&amp;": "&amp;Tabella4[[#This Row],[Share URL]]</f>
        <v>#N/A</v>
      </c>
      <c r="AL439" s="13" t="e">
        <f>Tabella4[[#This Row],[HC_ID]]&amp;": "&amp;Tabella4[[#This Row],[Soluzione note aggiuntive]]</f>
        <v>#N/A</v>
      </c>
      <c r="AM439" s="13"/>
    </row>
    <row r="440" spans="1:39" ht="15" hidden="1" x14ac:dyDescent="0.3">
      <c r="A440" s="41" t="str">
        <f>Tabella4[[#This Row],[UNI CEI EN 301549]]&amp;Tabella4[[#This Row],[Servizio]]</f>
        <v>11.1.4.3.1S004 Spedisci (IndaBox Spedizione Pacchi)</v>
      </c>
      <c r="B440" s="42" t="str">
        <f>Tabella4[[#This Row],[IssueID]]&amp;Tabella4[[#This Row],[Servizio]]</f>
        <v>S004 Spedisci (IndaBox Spedizione Pacchi)</v>
      </c>
      <c r="C440" s="41" t="s">
        <v>836</v>
      </c>
      <c r="D440" s="41" t="str">
        <f>"(#"&amp;Tabella4[[#This Row],['#ID]]&amp;")"</f>
        <v>(#AAD439)</v>
      </c>
      <c r="E440" s="13" t="s">
        <v>50</v>
      </c>
      <c r="F440" s="13" t="s">
        <v>10</v>
      </c>
      <c r="G440" s="43" t="s">
        <v>195</v>
      </c>
      <c r="H440" s="13" t="s">
        <v>3282</v>
      </c>
      <c r="I440" s="13" t="s">
        <v>63</v>
      </c>
      <c r="J440" s="13" t="s">
        <v>1735</v>
      </c>
      <c r="K440" t="s">
        <v>53</v>
      </c>
      <c r="L440" s="13"/>
      <c r="M440" t="s">
        <v>1401</v>
      </c>
      <c r="N440" s="13" t="s">
        <v>1707</v>
      </c>
      <c r="O440" t="s">
        <v>1603</v>
      </c>
      <c r="P440" s="13" t="s">
        <v>1646</v>
      </c>
      <c r="Q440" s="13" t="s">
        <v>1670</v>
      </c>
      <c r="R440" s="13"/>
      <c r="S440" s="13" t="s">
        <v>1738</v>
      </c>
      <c r="T440" s="13" t="s">
        <v>1740</v>
      </c>
      <c r="U440" s="13">
        <f>COUNTIFS(Tabella4[Rejected Element],Tabella4[[#This Row],[Rejected Element]])</f>
        <v>1</v>
      </c>
      <c r="V440" s="13" t="s">
        <v>1722</v>
      </c>
      <c r="W440" s="13"/>
      <c r="X440" s="13" t="str">
        <f>Tabella4[[#This Row],[User Impact]]</f>
        <v>2 - Serious</v>
      </c>
      <c r="Y440" s="13" t="str">
        <f>_xlfn.CONCAT("APP INDABOX ANDROID - ",Tabella4[[#This Row],[UNI CEI EN 301549]]," ",_xlfn.XLOOKUP(Tabella4[[#This Row],[Criterio]],Tabella5[ID],Tabella5[Criterio di successo],"")," - ",Tabella4[[#This Row],[Servizio]])</f>
        <v>APP INDABOX ANDROID - 11.1.4.3.1 Contrasto (minimo) - S004 Spedisci (IndaBox Spedizione Pacchi)</v>
      </c>
      <c r="Z4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(#AAD439)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[19,1737][1061,1787]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40" s="13"/>
      <c r="AB440" s="13"/>
      <c r="AC440" s="13"/>
      <c r="AD440" s="13"/>
      <c r="AE440" s="13" t="e">
        <f>_xlfn.XLOOKUP(Tabella4[[#This Row],[ID Silk]],outTable[ID Silk],outTable[Numero ticket  ],,0,1)</f>
        <v>#N/A</v>
      </c>
      <c r="AF440" s="13"/>
      <c r="AG440" s="13"/>
      <c r="AH440" s="13" t="e">
        <f>Tabella4[[#This Row],[Caricato su Silk]]&amp;Tabella4[[#This Row],[HC_01]]</f>
        <v>#N/A</v>
      </c>
      <c r="AI440" s="13" t="e">
        <f>Tabella4[[#This Row],[HC_ID]]&amp;": "&amp;Tabella4[[#This Row],[Descrizione]]</f>
        <v>#N/A</v>
      </c>
      <c r="AJ440" s="13" t="e">
        <f>Tabella4[[#This Row],[HC_ID]]&amp;": - "&amp;Tabella4[[#This Row],[Detail]]&amp;" con selettore: "&amp;Tabella4[[#This Row],[Rejected Element]]</f>
        <v>#N/A</v>
      </c>
      <c r="AK440" s="13" t="e">
        <f>Tabella4[[#This Row],[HC_ID]]&amp;": "&amp;Tabella4[[#This Row],[Share URL]]</f>
        <v>#N/A</v>
      </c>
      <c r="AL440" s="13" t="e">
        <f>Tabella4[[#This Row],[HC_ID]]&amp;": "&amp;Tabella4[[#This Row],[Soluzione note aggiuntive]]</f>
        <v>#N/A</v>
      </c>
      <c r="AM440" s="13"/>
    </row>
    <row r="441" spans="1:39" ht="15" hidden="1" x14ac:dyDescent="0.3">
      <c r="A441" s="41" t="str">
        <f>Tabella4[[#This Row],[UNI CEI EN 301549]]&amp;Tabella4[[#This Row],[Servizio]]</f>
        <v>11.1.4.3.1S004 Spedisci (IndaBox Spedizione Pacchi)</v>
      </c>
      <c r="B441" s="42" t="str">
        <f>Tabella4[[#This Row],[IssueID]]&amp;Tabella4[[#This Row],[Servizio]]</f>
        <v>S004 Spedisci (IndaBox Spedizione Pacchi)</v>
      </c>
      <c r="C441" s="41" t="s">
        <v>837</v>
      </c>
      <c r="D441" s="41" t="str">
        <f>"(#"&amp;Tabella4[[#This Row],['#ID]]&amp;")"</f>
        <v>(#AAD440)</v>
      </c>
      <c r="E441" s="13" t="s">
        <v>50</v>
      </c>
      <c r="F441" s="13" t="s">
        <v>10</v>
      </c>
      <c r="G441" s="43" t="s">
        <v>195</v>
      </c>
      <c r="H441" s="13" t="s">
        <v>3282</v>
      </c>
      <c r="I441" s="13" t="s">
        <v>63</v>
      </c>
      <c r="J441" s="13" t="s">
        <v>1735</v>
      </c>
      <c r="K441" t="s">
        <v>53</v>
      </c>
      <c r="L441" s="13"/>
      <c r="M441" t="s">
        <v>1402</v>
      </c>
      <c r="N441" s="13" t="s">
        <v>1707</v>
      </c>
      <c r="O441" t="s">
        <v>1603</v>
      </c>
      <c r="P441" s="13" t="s">
        <v>1646</v>
      </c>
      <c r="Q441" s="13" t="s">
        <v>1670</v>
      </c>
      <c r="R441" s="13"/>
      <c r="S441" s="13" t="s">
        <v>1738</v>
      </c>
      <c r="T441" s="13" t="s">
        <v>1740</v>
      </c>
      <c r="U441" s="13">
        <f>COUNTIFS(Tabella4[Rejected Element],Tabella4[[#This Row],[Rejected Element]])</f>
        <v>1</v>
      </c>
      <c r="V441" s="13" t="s">
        <v>1722</v>
      </c>
      <c r="W441" s="13"/>
      <c r="X441" s="13" t="str">
        <f>Tabella4[[#This Row],[User Impact]]</f>
        <v>2 - Serious</v>
      </c>
      <c r="Y441" s="13" t="str">
        <f>_xlfn.CONCAT("APP INDABOX ANDROID - ",Tabella4[[#This Row],[UNI CEI EN 301549]]," ",_xlfn.XLOOKUP(Tabella4[[#This Row],[Criterio]],Tabella5[ID],Tabella5[Criterio di successo],"")," - ",Tabella4[[#This Row],[Servizio]])</f>
        <v>APP INDABOX ANDROID - 11.1.4.3.1 Contrasto (minimo) - S004 Spedisci (IndaBox Spedizione Pacchi)</v>
      </c>
      <c r="Z4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(#AAD440)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[734,2073][789,2133]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41" s="13"/>
      <c r="AB441" s="13"/>
      <c r="AC441" s="13"/>
      <c r="AD441" s="13"/>
      <c r="AE441" s="13" t="e">
        <f>_xlfn.XLOOKUP(Tabella4[[#This Row],[ID Silk]],outTable[ID Silk],outTable[Numero ticket  ],,0,1)</f>
        <v>#N/A</v>
      </c>
      <c r="AF441" s="13"/>
      <c r="AG441" s="13"/>
      <c r="AH441" s="13" t="e">
        <f>Tabella4[[#This Row],[Caricato su Silk]]&amp;Tabella4[[#This Row],[HC_01]]</f>
        <v>#N/A</v>
      </c>
      <c r="AI441" s="13" t="e">
        <f>Tabella4[[#This Row],[HC_ID]]&amp;": "&amp;Tabella4[[#This Row],[Descrizione]]</f>
        <v>#N/A</v>
      </c>
      <c r="AJ441" s="13" t="e">
        <f>Tabella4[[#This Row],[HC_ID]]&amp;": - "&amp;Tabella4[[#This Row],[Detail]]&amp;" con selettore: "&amp;Tabella4[[#This Row],[Rejected Element]]</f>
        <v>#N/A</v>
      </c>
      <c r="AK441" s="13" t="e">
        <f>Tabella4[[#This Row],[HC_ID]]&amp;": "&amp;Tabella4[[#This Row],[Share URL]]</f>
        <v>#N/A</v>
      </c>
      <c r="AL441" s="13" t="e">
        <f>Tabella4[[#This Row],[HC_ID]]&amp;": "&amp;Tabella4[[#This Row],[Soluzione note aggiuntive]]</f>
        <v>#N/A</v>
      </c>
      <c r="AM441" s="13"/>
    </row>
    <row r="442" spans="1:39" ht="15" hidden="1" x14ac:dyDescent="0.3">
      <c r="A442" s="41" t="str">
        <f>Tabella4[[#This Row],[UNI CEI EN 301549]]&amp;Tabella4[[#This Row],[Servizio]]</f>
        <v>11.1.4.3.1S004 Spedisci (IndaBox Spedizione Pacchi)</v>
      </c>
      <c r="B442" s="42" t="str">
        <f>Tabella4[[#This Row],[IssueID]]&amp;Tabella4[[#This Row],[Servizio]]</f>
        <v>S004 Spedisci (IndaBox Spedizione Pacchi)</v>
      </c>
      <c r="C442" s="41" t="s">
        <v>838</v>
      </c>
      <c r="D442" s="41" t="str">
        <f>"(#"&amp;Tabella4[[#This Row],['#ID]]&amp;")"</f>
        <v>(#AAD441)</v>
      </c>
      <c r="E442" s="13" t="s">
        <v>50</v>
      </c>
      <c r="F442" s="13" t="s">
        <v>10</v>
      </c>
      <c r="G442" s="43" t="s">
        <v>195</v>
      </c>
      <c r="H442" s="13" t="s">
        <v>3282</v>
      </c>
      <c r="I442" s="13" t="s">
        <v>63</v>
      </c>
      <c r="J442" s="13" t="s">
        <v>1735</v>
      </c>
      <c r="K442" t="s">
        <v>53</v>
      </c>
      <c r="L442" s="13"/>
      <c r="M442" t="s">
        <v>1403</v>
      </c>
      <c r="N442" s="13" t="s">
        <v>1707</v>
      </c>
      <c r="O442" t="s">
        <v>1603</v>
      </c>
      <c r="P442" s="13" t="s">
        <v>1646</v>
      </c>
      <c r="Q442" s="13" t="s">
        <v>1670</v>
      </c>
      <c r="R442" s="13"/>
      <c r="S442" s="13" t="s">
        <v>1738</v>
      </c>
      <c r="T442" s="13" t="s">
        <v>1740</v>
      </c>
      <c r="U442" s="13">
        <f>COUNTIFS(Tabella4[Rejected Element],Tabella4[[#This Row],[Rejected Element]])</f>
        <v>1</v>
      </c>
      <c r="V442" s="13" t="s">
        <v>1722</v>
      </c>
      <c r="W442" s="13"/>
      <c r="X442" s="13" t="str">
        <f>Tabella4[[#This Row],[User Impact]]</f>
        <v>2 - Serious</v>
      </c>
      <c r="Y442" s="13" t="str">
        <f>_xlfn.CONCAT("APP INDABOX ANDROID - ",Tabella4[[#This Row],[UNI CEI EN 301549]]," ",_xlfn.XLOOKUP(Tabella4[[#This Row],[Criterio]],Tabella5[ID],Tabella5[Criterio di successo],"")," - ",Tabella4[[#This Row],[Servizio]])</f>
        <v>APP INDABOX ANDROID - 11.1.4.3.1 Contrasto (minimo) - S004 Spedisci (IndaBox Spedizione Pacchi)</v>
      </c>
      <c r="Z4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(#AAD441)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[19,2183][459,2224]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42" s="13"/>
      <c r="AB442" s="13"/>
      <c r="AC442" s="13"/>
      <c r="AD442" s="13"/>
      <c r="AE442" s="13" t="e">
        <f>_xlfn.XLOOKUP(Tabella4[[#This Row],[ID Silk]],outTable[ID Silk],outTable[Numero ticket  ],,0,1)</f>
        <v>#N/A</v>
      </c>
      <c r="AF442" s="13"/>
      <c r="AG442" s="13"/>
      <c r="AH442" s="13" t="e">
        <f>Tabella4[[#This Row],[Caricato su Silk]]&amp;Tabella4[[#This Row],[HC_01]]</f>
        <v>#N/A</v>
      </c>
      <c r="AI442" s="13" t="e">
        <f>Tabella4[[#This Row],[HC_ID]]&amp;": "&amp;Tabella4[[#This Row],[Descrizione]]</f>
        <v>#N/A</v>
      </c>
      <c r="AJ442" s="13" t="e">
        <f>Tabella4[[#This Row],[HC_ID]]&amp;": - "&amp;Tabella4[[#This Row],[Detail]]&amp;" con selettore: "&amp;Tabella4[[#This Row],[Rejected Element]]</f>
        <v>#N/A</v>
      </c>
      <c r="AK442" s="13" t="e">
        <f>Tabella4[[#This Row],[HC_ID]]&amp;": "&amp;Tabella4[[#This Row],[Share URL]]</f>
        <v>#N/A</v>
      </c>
      <c r="AL442" s="13" t="e">
        <f>Tabella4[[#This Row],[HC_ID]]&amp;": "&amp;Tabella4[[#This Row],[Soluzione note aggiuntive]]</f>
        <v>#N/A</v>
      </c>
      <c r="AM442" s="13"/>
    </row>
    <row r="443" spans="1:39" ht="15" hidden="1" x14ac:dyDescent="0.3">
      <c r="A443" s="41" t="str">
        <f>Tabella4[[#This Row],[UNI CEI EN 301549]]&amp;Tabella4[[#This Row],[Servizio]]</f>
        <v>11.1.4.3.1S004 Spedisci (IndaBox Spedizione Pacchi)</v>
      </c>
      <c r="B443" s="42" t="str">
        <f>Tabella4[[#This Row],[IssueID]]&amp;Tabella4[[#This Row],[Servizio]]</f>
        <v>S004 Spedisci (IndaBox Spedizione Pacchi)</v>
      </c>
      <c r="C443" s="41" t="s">
        <v>839</v>
      </c>
      <c r="D443" s="41" t="str">
        <f>"(#"&amp;Tabella4[[#This Row],['#ID]]&amp;")"</f>
        <v>(#AAD442)</v>
      </c>
      <c r="E443" s="13" t="s">
        <v>50</v>
      </c>
      <c r="F443" s="13" t="s">
        <v>10</v>
      </c>
      <c r="G443" s="43" t="s">
        <v>195</v>
      </c>
      <c r="H443" s="13" t="s">
        <v>3282</v>
      </c>
      <c r="I443" s="13" t="s">
        <v>63</v>
      </c>
      <c r="J443" s="13" t="s">
        <v>1735</v>
      </c>
      <c r="K443" t="s">
        <v>53</v>
      </c>
      <c r="L443" s="13"/>
      <c r="M443" t="s">
        <v>1404</v>
      </c>
      <c r="N443" s="13" t="s">
        <v>1707</v>
      </c>
      <c r="O443" t="s">
        <v>1603</v>
      </c>
      <c r="P443" s="13" t="s">
        <v>1646</v>
      </c>
      <c r="Q443" s="13" t="s">
        <v>1670</v>
      </c>
      <c r="R443" s="13"/>
      <c r="S443" s="13" t="s">
        <v>1738</v>
      </c>
      <c r="T443" s="13" t="s">
        <v>1740</v>
      </c>
      <c r="U443" s="13">
        <f>COUNTIFS(Tabella4[Rejected Element],Tabella4[[#This Row],[Rejected Element]])</f>
        <v>1</v>
      </c>
      <c r="V443" s="13" t="s">
        <v>1722</v>
      </c>
      <c r="W443" s="13"/>
      <c r="X443" s="13" t="str">
        <f>Tabella4[[#This Row],[User Impact]]</f>
        <v>2 - Serious</v>
      </c>
      <c r="Y443" s="13" t="str">
        <f>_xlfn.CONCAT("APP INDABOX ANDROID - ",Tabella4[[#This Row],[UNI CEI EN 301549]]," ",_xlfn.XLOOKUP(Tabella4[[#This Row],[Criterio]],Tabella5[ID],Tabella5[Criterio di successo],"")," - ",Tabella4[[#This Row],[Servizio]])</f>
        <v>APP INDABOX ANDROID - 11.1.4.3.1 Contrasto (minimo) - S004 Spedisci (IndaBox Spedizione Pacchi)</v>
      </c>
      <c r="Z4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(#AAD442)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[456,2174][508,2227]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43" s="13"/>
      <c r="AB443" s="13"/>
      <c r="AC443" s="13"/>
      <c r="AD443" s="13"/>
      <c r="AE443" s="13" t="e">
        <f>_xlfn.XLOOKUP(Tabella4[[#This Row],[ID Silk]],outTable[ID Silk],outTable[Numero ticket  ],,0,1)</f>
        <v>#N/A</v>
      </c>
      <c r="AF443" s="13"/>
      <c r="AG443" s="13"/>
      <c r="AH443" s="13" t="e">
        <f>Tabella4[[#This Row],[Caricato su Silk]]&amp;Tabella4[[#This Row],[HC_01]]</f>
        <v>#N/A</v>
      </c>
      <c r="AI443" s="13" t="e">
        <f>Tabella4[[#This Row],[HC_ID]]&amp;": "&amp;Tabella4[[#This Row],[Descrizione]]</f>
        <v>#N/A</v>
      </c>
      <c r="AJ443" s="13" t="e">
        <f>Tabella4[[#This Row],[HC_ID]]&amp;": - "&amp;Tabella4[[#This Row],[Detail]]&amp;" con selettore: "&amp;Tabella4[[#This Row],[Rejected Element]]</f>
        <v>#N/A</v>
      </c>
      <c r="AK443" s="13" t="e">
        <f>Tabella4[[#This Row],[HC_ID]]&amp;": "&amp;Tabella4[[#This Row],[Share URL]]</f>
        <v>#N/A</v>
      </c>
      <c r="AL443" s="13" t="e">
        <f>Tabella4[[#This Row],[HC_ID]]&amp;": "&amp;Tabella4[[#This Row],[Soluzione note aggiuntive]]</f>
        <v>#N/A</v>
      </c>
      <c r="AM443" s="13"/>
    </row>
    <row r="444" spans="1:39" ht="15" hidden="1" x14ac:dyDescent="0.3">
      <c r="A444" s="41" t="str">
        <f>Tabella4[[#This Row],[UNI CEI EN 301549]]&amp;Tabella4[[#This Row],[Servizio]]</f>
        <v>11.1.4.3.1S004 Spedisci (IndaBox Spedizione Pacchi)</v>
      </c>
      <c r="B444" s="42" t="str">
        <f>Tabella4[[#This Row],[IssueID]]&amp;Tabella4[[#This Row],[Servizio]]</f>
        <v>S004 Spedisci (IndaBox Spedizione Pacchi)</v>
      </c>
      <c r="C444" s="41" t="s">
        <v>840</v>
      </c>
      <c r="D444" s="41" t="str">
        <f>"(#"&amp;Tabella4[[#This Row],['#ID]]&amp;")"</f>
        <v>(#AAD443)</v>
      </c>
      <c r="E444" s="13" t="s">
        <v>50</v>
      </c>
      <c r="F444" s="13" t="s">
        <v>10</v>
      </c>
      <c r="G444" s="43" t="s">
        <v>195</v>
      </c>
      <c r="H444" s="13" t="s">
        <v>3282</v>
      </c>
      <c r="I444" s="13" t="s">
        <v>63</v>
      </c>
      <c r="J444" s="13" t="s">
        <v>1735</v>
      </c>
      <c r="K444" t="s">
        <v>53</v>
      </c>
      <c r="L444" s="13"/>
      <c r="M444" t="s">
        <v>1405</v>
      </c>
      <c r="N444" s="13" t="s">
        <v>1707</v>
      </c>
      <c r="O444" t="s">
        <v>1603</v>
      </c>
      <c r="P444" s="13" t="s">
        <v>1646</v>
      </c>
      <c r="Q444" s="13" t="s">
        <v>1670</v>
      </c>
      <c r="R444" s="13"/>
      <c r="S444" s="13" t="s">
        <v>1738</v>
      </c>
      <c r="T444" s="13" t="s">
        <v>1740</v>
      </c>
      <c r="U444" s="13">
        <f>COUNTIFS(Tabella4[Rejected Element],Tabella4[[#This Row],[Rejected Element]])</f>
        <v>1</v>
      </c>
      <c r="V444" s="13" t="s">
        <v>1722</v>
      </c>
      <c r="W444" s="13"/>
      <c r="X444" s="13" t="str">
        <f>Tabella4[[#This Row],[User Impact]]</f>
        <v>2 - Serious</v>
      </c>
      <c r="Y444" s="13" t="str">
        <f>_xlfn.CONCAT("APP INDABOX ANDROID - ",Tabella4[[#This Row],[UNI CEI EN 301549]]," ",_xlfn.XLOOKUP(Tabella4[[#This Row],[Criterio]],Tabella5[ID],Tabella5[Criterio di successo],"")," - ",Tabella4[[#This Row],[Servizio]])</f>
        <v>APP INDABOX ANDROID - 11.1.4.3.1 Contrasto (minimo) - S004 Spedisci (IndaBox Spedizione Pacchi)</v>
      </c>
      <c r="Z4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(#AAD443)
S004 Spedisci (IndaBox Spedizione Pacchi)
Requisito: WCAG 1.4.3
Disabilità afflitte: Colorblindness;Low Vision
Impatto Utente: 2 - Serious
Descrizione: Contrasto del testo - 
Esempio di violazione individuata sull'oggetto: 
 - https://drive.google.com/file/d/1UkliHJgB6X-vh38Bs1BeAjCUYJ8L5035/view?usp=drive_link con selettore: 
[709,2312][783,2356]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444" s="13"/>
      <c r="AB444" s="13"/>
      <c r="AC444" s="13"/>
      <c r="AD444" s="13"/>
      <c r="AE444" s="13" t="e">
        <f>_xlfn.XLOOKUP(Tabella4[[#This Row],[ID Silk]],outTable[ID Silk],outTable[Numero ticket  ],,0,1)</f>
        <v>#N/A</v>
      </c>
      <c r="AF444" s="13"/>
      <c r="AG444" s="13"/>
      <c r="AH444" s="13" t="e">
        <f>Tabella4[[#This Row],[Caricato su Silk]]&amp;Tabella4[[#This Row],[HC_01]]</f>
        <v>#N/A</v>
      </c>
      <c r="AI444" s="13" t="e">
        <f>Tabella4[[#This Row],[HC_ID]]&amp;": "&amp;Tabella4[[#This Row],[Descrizione]]</f>
        <v>#N/A</v>
      </c>
      <c r="AJ444" s="13" t="e">
        <f>Tabella4[[#This Row],[HC_ID]]&amp;": - "&amp;Tabella4[[#This Row],[Detail]]&amp;" con selettore: "&amp;Tabella4[[#This Row],[Rejected Element]]</f>
        <v>#N/A</v>
      </c>
      <c r="AK444" s="13" t="e">
        <f>Tabella4[[#This Row],[HC_ID]]&amp;": "&amp;Tabella4[[#This Row],[Share URL]]</f>
        <v>#N/A</v>
      </c>
      <c r="AL444" s="13" t="e">
        <f>Tabella4[[#This Row],[HC_ID]]&amp;": "&amp;Tabella4[[#This Row],[Soluzione note aggiuntive]]</f>
        <v>#N/A</v>
      </c>
      <c r="AM444" s="13"/>
    </row>
    <row r="445" spans="1:39" ht="15" hidden="1" x14ac:dyDescent="0.3">
      <c r="A445" s="41" t="str">
        <f>Tabella4[[#This Row],[UNI CEI EN 301549]]&amp;Tabella4[[#This Row],[Servizio]]</f>
        <v>11.2.5.8.1S004 Spedisci (IndaBox Spedizione Pacchi)</v>
      </c>
      <c r="B445" s="42" t="str">
        <f>Tabella4[[#This Row],[IssueID]]&amp;Tabella4[[#This Row],[Servizio]]</f>
        <v>S004 Spedisci (IndaBox Spedizione Pacchi)</v>
      </c>
      <c r="C445" s="41" t="s">
        <v>841</v>
      </c>
      <c r="D445" s="41" t="str">
        <f>"(#"&amp;Tabella4[[#This Row],['#ID]]&amp;")"</f>
        <v>(#AAD444)</v>
      </c>
      <c r="E445" s="13" t="s">
        <v>50</v>
      </c>
      <c r="F445" s="13" t="s">
        <v>10</v>
      </c>
      <c r="G445" s="43" t="s">
        <v>56</v>
      </c>
      <c r="H445" s="13" t="s">
        <v>3283</v>
      </c>
      <c r="I445" s="13" t="s">
        <v>63</v>
      </c>
      <c r="J445" s="13" t="s">
        <v>1736</v>
      </c>
      <c r="K445" t="s">
        <v>52</v>
      </c>
      <c r="L445" s="13"/>
      <c r="M445" t="s">
        <v>1406</v>
      </c>
      <c r="N445" s="13" t="s">
        <v>1707</v>
      </c>
      <c r="O445" t="s">
        <v>1603</v>
      </c>
      <c r="P445" s="13" t="s">
        <v>1646</v>
      </c>
      <c r="Q445" s="13" t="s">
        <v>1670</v>
      </c>
      <c r="R445" s="13"/>
      <c r="S445" s="13" t="s">
        <v>1739</v>
      </c>
      <c r="T445" s="13" t="s">
        <v>1741</v>
      </c>
      <c r="U445" s="13">
        <f>COUNTIFS(Tabella4[Rejected Element],Tabella4[[#This Row],[Rejected Element]])</f>
        <v>1</v>
      </c>
      <c r="V445" s="13" t="s">
        <v>1722</v>
      </c>
      <c r="W445" s="13"/>
      <c r="X445" s="13" t="str">
        <f>Tabella4[[#This Row],[User Impact]]</f>
        <v>2 - Serious</v>
      </c>
      <c r="Y445"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4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(#AAD444)
S004 Spedisci (IndaBox Spedizione Pacchi)
Requisito: WCAG 2.5.8
Disabilità afflitte: Blind;Low Vision;Mobility
Impatto Utente: 2 - Serious
Descrizione: Touch target - 
Esempio di violazione individuata sull'oggetto: 
 - https://drive.google.com/file/d/1UkliHJgB6X-vh38Bs1BeAjCUYJ8L5035/view?usp=drive_link con selettore: 
[660,885][794,934]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445" s="13"/>
      <c r="AB445" s="13"/>
      <c r="AC445" s="13"/>
      <c r="AD445" s="13"/>
      <c r="AE445" s="13" t="e">
        <f>_xlfn.XLOOKUP(Tabella4[[#This Row],[ID Silk]],outTable[ID Silk],outTable[Numero ticket  ],,0,1)</f>
        <v>#N/A</v>
      </c>
      <c r="AF445" s="13"/>
      <c r="AG445" s="13"/>
      <c r="AH445" s="13" t="e">
        <f>Tabella4[[#This Row],[Caricato su Silk]]&amp;Tabella4[[#This Row],[HC_01]]</f>
        <v>#N/A</v>
      </c>
      <c r="AI445" s="13" t="e">
        <f>Tabella4[[#This Row],[HC_ID]]&amp;": "&amp;Tabella4[[#This Row],[Descrizione]]</f>
        <v>#N/A</v>
      </c>
      <c r="AJ445" s="13" t="e">
        <f>Tabella4[[#This Row],[HC_ID]]&amp;": - "&amp;Tabella4[[#This Row],[Detail]]&amp;" con selettore: "&amp;Tabella4[[#This Row],[Rejected Element]]</f>
        <v>#N/A</v>
      </c>
      <c r="AK445" s="13" t="e">
        <f>Tabella4[[#This Row],[HC_ID]]&amp;": "&amp;Tabella4[[#This Row],[Share URL]]</f>
        <v>#N/A</v>
      </c>
      <c r="AL445" s="13" t="e">
        <f>Tabella4[[#This Row],[HC_ID]]&amp;": "&amp;Tabella4[[#This Row],[Soluzione note aggiuntive]]</f>
        <v>#N/A</v>
      </c>
      <c r="AM445" s="13"/>
    </row>
    <row r="446" spans="1:39" ht="15" hidden="1" x14ac:dyDescent="0.3">
      <c r="A446" s="41" t="str">
        <f>Tabella4[[#This Row],[UNI CEI EN 301549]]&amp;Tabella4[[#This Row],[Servizio]]</f>
        <v>11.2.5.8.1S004 Spedisci (IndaBox Spedizione Pacchi)</v>
      </c>
      <c r="B446" s="42" t="str">
        <f>Tabella4[[#This Row],[IssueID]]&amp;Tabella4[[#This Row],[Servizio]]</f>
        <v>S004 Spedisci (IndaBox Spedizione Pacchi)</v>
      </c>
      <c r="C446" s="41" t="s">
        <v>842</v>
      </c>
      <c r="D446" s="41" t="str">
        <f>"(#"&amp;Tabella4[[#This Row],['#ID]]&amp;")"</f>
        <v>(#AAD445)</v>
      </c>
      <c r="E446" s="13" t="s">
        <v>50</v>
      </c>
      <c r="F446" s="13" t="s">
        <v>10</v>
      </c>
      <c r="G446" s="43" t="s">
        <v>56</v>
      </c>
      <c r="H446" s="13" t="s">
        <v>3283</v>
      </c>
      <c r="I446" s="13" t="s">
        <v>63</v>
      </c>
      <c r="J446" s="13" t="s">
        <v>1736</v>
      </c>
      <c r="K446" t="s">
        <v>52</v>
      </c>
      <c r="L446" s="13"/>
      <c r="M446" t="s">
        <v>1407</v>
      </c>
      <c r="N446" s="13" t="s">
        <v>1707</v>
      </c>
      <c r="O446" t="s">
        <v>1603</v>
      </c>
      <c r="P446" s="13" t="s">
        <v>1646</v>
      </c>
      <c r="Q446" s="13" t="s">
        <v>1670</v>
      </c>
      <c r="R446" s="13"/>
      <c r="S446" s="13" t="s">
        <v>1739</v>
      </c>
      <c r="T446" s="13" t="s">
        <v>1741</v>
      </c>
      <c r="U446" s="13">
        <f>COUNTIFS(Tabella4[Rejected Element],Tabella4[[#This Row],[Rejected Element]])</f>
        <v>1</v>
      </c>
      <c r="V446" s="13" t="s">
        <v>1722</v>
      </c>
      <c r="W446" s="13"/>
      <c r="X446" s="13" t="str">
        <f>Tabella4[[#This Row],[User Impact]]</f>
        <v>2 - Serious</v>
      </c>
      <c r="Y446"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4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(#AAD445)
S004 Spedisci (IndaBox Spedizione Pacchi)
Requisito: WCAG 2.5.8
Disabilità afflitte: Blind;Low Vision;Mobility
Impatto Utente: 2 - Serious
Descrizione: Touch target - 
Esempio di violazione individuata sull'oggetto: 
 - https://drive.google.com/file/d/1UkliHJgB6X-vh38Bs1BeAjCUYJ8L5035/view?usp=drive_link con selettore: 
[19,2037][1061,2158]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446" s="13"/>
      <c r="AB446" s="13"/>
      <c r="AC446" s="13"/>
      <c r="AD446" s="13"/>
      <c r="AE446" s="13" t="e">
        <f>_xlfn.XLOOKUP(Tabella4[[#This Row],[ID Silk]],outTable[ID Silk],outTable[Numero ticket  ],,0,1)</f>
        <v>#N/A</v>
      </c>
      <c r="AF446" s="13"/>
      <c r="AG446" s="13"/>
      <c r="AH446" s="13" t="e">
        <f>Tabella4[[#This Row],[Caricato su Silk]]&amp;Tabella4[[#This Row],[HC_01]]</f>
        <v>#N/A</v>
      </c>
      <c r="AI446" s="13" t="e">
        <f>Tabella4[[#This Row],[HC_ID]]&amp;": "&amp;Tabella4[[#This Row],[Descrizione]]</f>
        <v>#N/A</v>
      </c>
      <c r="AJ446" s="13" t="e">
        <f>Tabella4[[#This Row],[HC_ID]]&amp;": - "&amp;Tabella4[[#This Row],[Detail]]&amp;" con selettore: "&amp;Tabella4[[#This Row],[Rejected Element]]</f>
        <v>#N/A</v>
      </c>
      <c r="AK446" s="13" t="e">
        <f>Tabella4[[#This Row],[HC_ID]]&amp;": "&amp;Tabella4[[#This Row],[Share URL]]</f>
        <v>#N/A</v>
      </c>
      <c r="AL446" s="13" t="e">
        <f>Tabella4[[#This Row],[HC_ID]]&amp;": "&amp;Tabella4[[#This Row],[Soluzione note aggiuntive]]</f>
        <v>#N/A</v>
      </c>
      <c r="AM446" s="13"/>
    </row>
    <row r="447" spans="1:39" ht="15" hidden="1" x14ac:dyDescent="0.3">
      <c r="A447" s="41" t="str">
        <f>Tabella4[[#This Row],[UNI CEI EN 301549]]&amp;Tabella4[[#This Row],[Servizio]]</f>
        <v>11.1.4.3.1S010 Profilo</v>
      </c>
      <c r="B447" s="42" t="str">
        <f>Tabella4[[#This Row],[IssueID]]&amp;Tabella4[[#This Row],[Servizio]]</f>
        <v>S010 Profilo</v>
      </c>
      <c r="C447" s="41" t="s">
        <v>843</v>
      </c>
      <c r="D447" s="41" t="str">
        <f>"(#"&amp;Tabella4[[#This Row],['#ID]]&amp;")"</f>
        <v>(#AAD446)</v>
      </c>
      <c r="E447" s="13" t="s">
        <v>50</v>
      </c>
      <c r="F447" s="13" t="s">
        <v>10</v>
      </c>
      <c r="G447" s="43" t="s">
        <v>195</v>
      </c>
      <c r="H447" s="13" t="s">
        <v>3282</v>
      </c>
      <c r="I447" s="13" t="s">
        <v>63</v>
      </c>
      <c r="J447" s="13" t="s">
        <v>1735</v>
      </c>
      <c r="K447" t="s">
        <v>53</v>
      </c>
      <c r="L447" s="13"/>
      <c r="M447" t="s">
        <v>1408</v>
      </c>
      <c r="N447" s="13" t="s">
        <v>1718</v>
      </c>
      <c r="O447" t="s">
        <v>1717</v>
      </c>
      <c r="P447" s="13" t="s">
        <v>1647</v>
      </c>
      <c r="Q447" s="13" t="s">
        <v>1670</v>
      </c>
      <c r="R447" s="13"/>
      <c r="S447" s="13" t="s">
        <v>1738</v>
      </c>
      <c r="T447" s="13" t="s">
        <v>1740</v>
      </c>
      <c r="U447" s="13">
        <f>COUNTIFS(Tabella4[Rejected Element],Tabella4[[#This Row],[Rejected Element]])</f>
        <v>1</v>
      </c>
      <c r="V447" s="13" t="s">
        <v>1728</v>
      </c>
      <c r="W447" s="13"/>
      <c r="X447" s="13" t="str">
        <f>Tabella4[[#This Row],[User Impact]]</f>
        <v>2 - Serious</v>
      </c>
      <c r="Y447" s="13" t="str">
        <f>_xlfn.CONCAT("APP INDABOX ANDROID - ",Tabella4[[#This Row],[UNI CEI EN 301549]]," ",_xlfn.XLOOKUP(Tabella4[[#This Row],[Criterio]],Tabella5[ID],Tabella5[Criterio di successo],"")," - ",Tabella4[[#This Row],[Servizio]])</f>
        <v>APP INDABOX ANDROID - 11.1.4.3.1 Contrasto (minimo) - S010 Profilo</v>
      </c>
      <c r="Z4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(#AAD446)
S010 Profilo
Requisito: WCAG 1.4.3
Disabilità afflitte: Colorblindness;Low Vision
Impatto Utente: 2 - Serious
Descrizione: Contrasto del testo - 
Esempio di violazione individuata sull'oggetto: 
 - https://drive.google.com/file/d/1JA7AhimN8gbfxqGNTdRFHNKwS1rCUSkm/view?usp=drive_link con selettore: 
[19,365][1061,434]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447" s="13"/>
      <c r="AB447" s="13"/>
      <c r="AC447" s="13"/>
      <c r="AD447" s="13"/>
      <c r="AE447" s="13" t="e">
        <f>_xlfn.XLOOKUP(Tabella4[[#This Row],[ID Silk]],outTable[ID Silk],outTable[Numero ticket  ],,0,1)</f>
        <v>#N/A</v>
      </c>
      <c r="AF447" s="13"/>
      <c r="AG447" s="13"/>
      <c r="AH447" s="13" t="e">
        <f>Tabella4[[#This Row],[Caricato su Silk]]&amp;Tabella4[[#This Row],[HC_01]]</f>
        <v>#N/A</v>
      </c>
      <c r="AI447" s="13" t="e">
        <f>Tabella4[[#This Row],[HC_ID]]&amp;": "&amp;Tabella4[[#This Row],[Descrizione]]</f>
        <v>#N/A</v>
      </c>
      <c r="AJ447" s="13" t="e">
        <f>Tabella4[[#This Row],[HC_ID]]&amp;": - "&amp;Tabella4[[#This Row],[Detail]]&amp;" con selettore: "&amp;Tabella4[[#This Row],[Rejected Element]]</f>
        <v>#N/A</v>
      </c>
      <c r="AK447" s="13" t="e">
        <f>Tabella4[[#This Row],[HC_ID]]&amp;": "&amp;Tabella4[[#This Row],[Share URL]]</f>
        <v>#N/A</v>
      </c>
      <c r="AL447" s="13" t="e">
        <f>Tabella4[[#This Row],[HC_ID]]&amp;": "&amp;Tabella4[[#This Row],[Soluzione note aggiuntive]]</f>
        <v>#N/A</v>
      </c>
      <c r="AM447" s="13"/>
    </row>
    <row r="448" spans="1:39" ht="15" hidden="1" x14ac:dyDescent="0.3">
      <c r="A448" s="41" t="str">
        <f>Tabella4[[#This Row],[UNI CEI EN 301549]]&amp;Tabella4[[#This Row],[Servizio]]</f>
        <v>11.1.4.3.1S010 Profilo</v>
      </c>
      <c r="B448" s="42" t="str">
        <f>Tabella4[[#This Row],[IssueID]]&amp;Tabella4[[#This Row],[Servizio]]</f>
        <v>S010 Profilo</v>
      </c>
      <c r="C448" s="41" t="s">
        <v>844</v>
      </c>
      <c r="D448" s="41" t="str">
        <f>"(#"&amp;Tabella4[[#This Row],['#ID]]&amp;")"</f>
        <v>(#AAD447)</v>
      </c>
      <c r="E448" s="13" t="s">
        <v>50</v>
      </c>
      <c r="F448" s="13" t="s">
        <v>10</v>
      </c>
      <c r="G448" s="43" t="s">
        <v>195</v>
      </c>
      <c r="H448" s="13" t="s">
        <v>3282</v>
      </c>
      <c r="I448" s="13" t="s">
        <v>63</v>
      </c>
      <c r="J448" s="13" t="s">
        <v>1735</v>
      </c>
      <c r="K448" t="s">
        <v>53</v>
      </c>
      <c r="L448" s="13"/>
      <c r="M448" t="s">
        <v>1409</v>
      </c>
      <c r="N448" s="13" t="s">
        <v>1718</v>
      </c>
      <c r="O448" t="s">
        <v>1717</v>
      </c>
      <c r="P448" s="13" t="s">
        <v>1647</v>
      </c>
      <c r="Q448" s="13" t="s">
        <v>1670</v>
      </c>
      <c r="R448" s="13"/>
      <c r="S448" s="13" t="s">
        <v>1738</v>
      </c>
      <c r="T448" s="13" t="s">
        <v>1740</v>
      </c>
      <c r="U448" s="13">
        <f>COUNTIFS(Tabella4[Rejected Element],Tabella4[[#This Row],[Rejected Element]])</f>
        <v>1</v>
      </c>
      <c r="V448" s="13" t="s">
        <v>1728</v>
      </c>
      <c r="W448" s="13"/>
      <c r="X448" s="13" t="str">
        <f>Tabella4[[#This Row],[User Impact]]</f>
        <v>2 - Serious</v>
      </c>
      <c r="Y448" s="13" t="str">
        <f>_xlfn.CONCAT("APP INDABOX ANDROID - ",Tabella4[[#This Row],[UNI CEI EN 301549]]," ",_xlfn.XLOOKUP(Tabella4[[#This Row],[Criterio]],Tabella5[ID],Tabella5[Criterio di successo],"")," - ",Tabella4[[#This Row],[Servizio]])</f>
        <v>APP INDABOX ANDROID - 11.1.4.3.1 Contrasto (minimo) - S010 Profilo</v>
      </c>
      <c r="Z4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(#AAD447)
S010 Profilo
Requisito: WCAG 1.4.3
Disabilità afflitte: Colorblindness;Low Vision
Impatto Utente: 2 - Serious
Descrizione: Contrasto del testo - 
Esempio di violazione individuata sull'oggetto: 
 - https://drive.google.com/file/d/1JA7AhimN8gbfxqGNTdRFHNKwS1rCUSkm/view?usp=drive_link con selettore: 
[19,552][1061,901]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448" s="13"/>
      <c r="AB448" s="13"/>
      <c r="AC448" s="13"/>
      <c r="AD448" s="13"/>
      <c r="AE448" s="13" t="e">
        <f>_xlfn.XLOOKUP(Tabella4[[#This Row],[ID Silk]],outTable[ID Silk],outTable[Numero ticket  ],,0,1)</f>
        <v>#N/A</v>
      </c>
      <c r="AF448" s="13"/>
      <c r="AG448" s="13"/>
      <c r="AH448" s="13" t="e">
        <f>Tabella4[[#This Row],[Caricato su Silk]]&amp;Tabella4[[#This Row],[HC_01]]</f>
        <v>#N/A</v>
      </c>
      <c r="AI448" s="13" t="e">
        <f>Tabella4[[#This Row],[HC_ID]]&amp;": "&amp;Tabella4[[#This Row],[Descrizione]]</f>
        <v>#N/A</v>
      </c>
      <c r="AJ448" s="13" t="e">
        <f>Tabella4[[#This Row],[HC_ID]]&amp;": - "&amp;Tabella4[[#This Row],[Detail]]&amp;" con selettore: "&amp;Tabella4[[#This Row],[Rejected Element]]</f>
        <v>#N/A</v>
      </c>
      <c r="AK448" s="13" t="e">
        <f>Tabella4[[#This Row],[HC_ID]]&amp;": "&amp;Tabella4[[#This Row],[Share URL]]</f>
        <v>#N/A</v>
      </c>
      <c r="AL448" s="13" t="e">
        <f>Tabella4[[#This Row],[HC_ID]]&amp;": "&amp;Tabella4[[#This Row],[Soluzione note aggiuntive]]</f>
        <v>#N/A</v>
      </c>
      <c r="AM448" s="13"/>
    </row>
    <row r="449" spans="1:39" ht="15" hidden="1" x14ac:dyDescent="0.3">
      <c r="A449" s="41" t="str">
        <f>Tabella4[[#This Row],[UNI CEI EN 301549]]&amp;Tabella4[[#This Row],[Servizio]]</f>
        <v>11.1.4.3.1S010 Profilo</v>
      </c>
      <c r="B449" s="42" t="str">
        <f>Tabella4[[#This Row],[IssueID]]&amp;Tabella4[[#This Row],[Servizio]]</f>
        <v>S010 Profilo</v>
      </c>
      <c r="C449" s="41" t="s">
        <v>845</v>
      </c>
      <c r="D449" s="41" t="str">
        <f>"(#"&amp;Tabella4[[#This Row],['#ID]]&amp;")"</f>
        <v>(#AAD448)</v>
      </c>
      <c r="E449" s="13" t="s">
        <v>50</v>
      </c>
      <c r="F449" s="13" t="s">
        <v>10</v>
      </c>
      <c r="G449" s="43" t="s">
        <v>195</v>
      </c>
      <c r="H449" s="13" t="s">
        <v>3282</v>
      </c>
      <c r="I449" s="13" t="s">
        <v>63</v>
      </c>
      <c r="J449" s="13" t="s">
        <v>1735</v>
      </c>
      <c r="K449" t="s">
        <v>53</v>
      </c>
      <c r="L449" s="13"/>
      <c r="M449" t="s">
        <v>1410</v>
      </c>
      <c r="N449" s="13" t="s">
        <v>1718</v>
      </c>
      <c r="O449" t="s">
        <v>1717</v>
      </c>
      <c r="P449" s="13" t="s">
        <v>1647</v>
      </c>
      <c r="Q449" s="13" t="s">
        <v>1670</v>
      </c>
      <c r="R449" s="13"/>
      <c r="S449" s="13" t="s">
        <v>1738</v>
      </c>
      <c r="T449" s="13" t="s">
        <v>1740</v>
      </c>
      <c r="U449" s="13">
        <f>COUNTIFS(Tabella4[Rejected Element],Tabella4[[#This Row],[Rejected Element]])</f>
        <v>1</v>
      </c>
      <c r="V449" s="13" t="s">
        <v>1728</v>
      </c>
      <c r="W449" s="13"/>
      <c r="X449" s="13" t="str">
        <f>Tabella4[[#This Row],[User Impact]]</f>
        <v>2 - Serious</v>
      </c>
      <c r="Y449" s="13" t="str">
        <f>_xlfn.CONCAT("APP INDABOX ANDROID - ",Tabella4[[#This Row],[UNI CEI EN 301549]]," ",_xlfn.XLOOKUP(Tabella4[[#This Row],[Criterio]],Tabella5[ID],Tabella5[Criterio di successo],"")," - ",Tabella4[[#This Row],[Servizio]])</f>
        <v>APP INDABOX ANDROID - 11.1.4.3.1 Contrasto (minimo) - S010 Profilo</v>
      </c>
      <c r="Z4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(#AAD448)
S010 Profilo
Requisito: WCAG 1.4.3
Disabilità afflitte: Colorblindness;Low Vision
Impatto Utente: 2 - Serious
Descrizione: Contrasto del testo - 
Esempio di violazione individuata sull'oggetto: 
 - https://drive.google.com/file/d/1JA7AhimN8gbfxqGNTdRFHNKwS1rCUSkm/view?usp=drive_link con selettore: 
[266,2279][1061,2356]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449" s="13"/>
      <c r="AB449" s="13"/>
      <c r="AC449" s="13"/>
      <c r="AD449" s="13"/>
      <c r="AE449" s="13" t="e">
        <f>_xlfn.XLOOKUP(Tabella4[[#This Row],[ID Silk]],outTable[ID Silk],outTable[Numero ticket  ],,0,1)</f>
        <v>#N/A</v>
      </c>
      <c r="AF449" s="13"/>
      <c r="AG449" s="13"/>
      <c r="AH449" s="13" t="e">
        <f>Tabella4[[#This Row],[Caricato su Silk]]&amp;Tabella4[[#This Row],[HC_01]]</f>
        <v>#N/A</v>
      </c>
      <c r="AI449" s="13" t="e">
        <f>Tabella4[[#This Row],[HC_ID]]&amp;": "&amp;Tabella4[[#This Row],[Descrizione]]</f>
        <v>#N/A</v>
      </c>
      <c r="AJ449" s="13" t="e">
        <f>Tabella4[[#This Row],[HC_ID]]&amp;": - "&amp;Tabella4[[#This Row],[Detail]]&amp;" con selettore: "&amp;Tabella4[[#This Row],[Rejected Element]]</f>
        <v>#N/A</v>
      </c>
      <c r="AK449" s="13" t="e">
        <f>Tabella4[[#This Row],[HC_ID]]&amp;": "&amp;Tabella4[[#This Row],[Share URL]]</f>
        <v>#N/A</v>
      </c>
      <c r="AL449" s="13" t="e">
        <f>Tabella4[[#This Row],[HC_ID]]&amp;": "&amp;Tabella4[[#This Row],[Soluzione note aggiuntive]]</f>
        <v>#N/A</v>
      </c>
      <c r="AM449" s="13"/>
    </row>
    <row r="450" spans="1:39" ht="15" hidden="1" x14ac:dyDescent="0.3">
      <c r="A450" s="41" t="str">
        <f>Tabella4[[#This Row],[UNI CEI EN 301549]]&amp;Tabella4[[#This Row],[Servizio]]</f>
        <v>11.2.5.8.1S010 Profilo</v>
      </c>
      <c r="B450" s="42" t="str">
        <f>Tabella4[[#This Row],[IssueID]]&amp;Tabella4[[#This Row],[Servizio]]</f>
        <v>S010 Profilo</v>
      </c>
      <c r="C450" s="41" t="s">
        <v>846</v>
      </c>
      <c r="D450" s="41" t="str">
        <f>"(#"&amp;Tabella4[[#This Row],['#ID]]&amp;")"</f>
        <v>(#AAD449)</v>
      </c>
      <c r="E450" s="13" t="s">
        <v>50</v>
      </c>
      <c r="F450" s="13" t="s">
        <v>10</v>
      </c>
      <c r="G450" s="43" t="s">
        <v>56</v>
      </c>
      <c r="H450" s="13" t="s">
        <v>3283</v>
      </c>
      <c r="I450" s="13" t="s">
        <v>63</v>
      </c>
      <c r="J450" s="13" t="s">
        <v>1736</v>
      </c>
      <c r="K450" t="s">
        <v>52</v>
      </c>
      <c r="L450" s="13"/>
      <c r="M450" t="s">
        <v>1411</v>
      </c>
      <c r="N450" s="13" t="s">
        <v>1718</v>
      </c>
      <c r="O450" t="s">
        <v>1717</v>
      </c>
      <c r="P450" s="13" t="s">
        <v>1647</v>
      </c>
      <c r="Q450" s="13" t="s">
        <v>1670</v>
      </c>
      <c r="R450" s="13"/>
      <c r="S450" s="13" t="s">
        <v>1739</v>
      </c>
      <c r="T450" s="13" t="s">
        <v>1741</v>
      </c>
      <c r="U450" s="13">
        <f>COUNTIFS(Tabella4[Rejected Element],Tabella4[[#This Row],[Rejected Element]])</f>
        <v>1</v>
      </c>
      <c r="V450" s="13" t="s">
        <v>1728</v>
      </c>
      <c r="W450" s="13"/>
      <c r="X450" s="13" t="str">
        <f>Tabella4[[#This Row],[User Impact]]</f>
        <v>2 - Serious</v>
      </c>
      <c r="Y450" s="13" t="str">
        <f>_xlfn.CONCAT("APP INDABOX ANDROID - ",Tabella4[[#This Row],[UNI CEI EN 301549]]," ",_xlfn.XLOOKUP(Tabella4[[#This Row],[Criterio]],Tabella5[ID],Tabella5[Criterio di successo],"")," - ",Tabella4[[#This Row],[Servizio]])</f>
        <v>APP INDABOX ANDROID - 11.2.5.8.1 Dimensione dell'obiettivo (minimo) - S010 Profilo</v>
      </c>
      <c r="Z4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(#AAD449)
S010 Profilo
Requisito: WCAG 2.5.8
Disabilità afflitte: Blind;Low Vision;Mobility
Impatto Utente: 2 - Serious
Descrizione: Touch target - 
Esempio di violazione individuata sull'oggetto: 
 - https://drive.google.com/file/d/1JA7AhimN8gbfxqGNTdRFHNKwS1rCUSkm/view?usp=drive_link con selettore: 
[643,1558][968,1622]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450" s="13"/>
      <c r="AB450" s="13"/>
      <c r="AC450" s="13"/>
      <c r="AD450" s="13"/>
      <c r="AE450" s="13" t="e">
        <f>_xlfn.XLOOKUP(Tabella4[[#This Row],[ID Silk]],outTable[ID Silk],outTable[Numero ticket  ],,0,1)</f>
        <v>#N/A</v>
      </c>
      <c r="AF450" s="13"/>
      <c r="AG450" s="13"/>
      <c r="AH450" s="13" t="e">
        <f>Tabella4[[#This Row],[Caricato su Silk]]&amp;Tabella4[[#This Row],[HC_01]]</f>
        <v>#N/A</v>
      </c>
      <c r="AI450" s="13" t="e">
        <f>Tabella4[[#This Row],[HC_ID]]&amp;": "&amp;Tabella4[[#This Row],[Descrizione]]</f>
        <v>#N/A</v>
      </c>
      <c r="AJ450" s="13" t="e">
        <f>Tabella4[[#This Row],[HC_ID]]&amp;": - "&amp;Tabella4[[#This Row],[Detail]]&amp;" con selettore: "&amp;Tabella4[[#This Row],[Rejected Element]]</f>
        <v>#N/A</v>
      </c>
      <c r="AK450" s="13" t="e">
        <f>Tabella4[[#This Row],[HC_ID]]&amp;": "&amp;Tabella4[[#This Row],[Share URL]]</f>
        <v>#N/A</v>
      </c>
      <c r="AL450" s="13" t="e">
        <f>Tabella4[[#This Row],[HC_ID]]&amp;": "&amp;Tabella4[[#This Row],[Soluzione note aggiuntive]]</f>
        <v>#N/A</v>
      </c>
      <c r="AM450" s="13"/>
    </row>
    <row r="451" spans="1:39" ht="15" hidden="1" x14ac:dyDescent="0.3">
      <c r="A451" s="41" t="str">
        <f>Tabella4[[#This Row],[UNI CEI EN 301549]]&amp;Tabella4[[#This Row],[Servizio]]</f>
        <v>11.1.4.3.1S007 Crediti Ritiro</v>
      </c>
      <c r="B451" s="42" t="str">
        <f>Tabella4[[#This Row],[IssueID]]&amp;Tabella4[[#This Row],[Servizio]]</f>
        <v>S007 Crediti Ritiro</v>
      </c>
      <c r="C451" s="41" t="s">
        <v>847</v>
      </c>
      <c r="D451" s="41" t="str">
        <f>"(#"&amp;Tabella4[[#This Row],['#ID]]&amp;")"</f>
        <v>(#AAD450)</v>
      </c>
      <c r="E451" s="13" t="s">
        <v>50</v>
      </c>
      <c r="F451" s="13" t="s">
        <v>10</v>
      </c>
      <c r="G451" s="43" t="s">
        <v>195</v>
      </c>
      <c r="H451" s="13" t="s">
        <v>3282</v>
      </c>
      <c r="I451" s="13" t="s">
        <v>63</v>
      </c>
      <c r="J451" s="13" t="s">
        <v>1735</v>
      </c>
      <c r="K451" t="s">
        <v>53</v>
      </c>
      <c r="L451" s="13"/>
      <c r="M451" t="s">
        <v>1112</v>
      </c>
      <c r="N451" s="13" t="s">
        <v>1708</v>
      </c>
      <c r="O451" t="s">
        <v>1604</v>
      </c>
      <c r="P451" s="13" t="s">
        <v>1648</v>
      </c>
      <c r="Q451" s="13" t="s">
        <v>1670</v>
      </c>
      <c r="R451" s="13"/>
      <c r="S451" s="13" t="s">
        <v>1738</v>
      </c>
      <c r="T451" s="13" t="s">
        <v>1740</v>
      </c>
      <c r="U451" s="13">
        <f>COUNTIFS(Tabella4[Rejected Element],Tabella4[[#This Row],[Rejected Element]])</f>
        <v>2</v>
      </c>
      <c r="V451" s="13" t="s">
        <v>1725</v>
      </c>
      <c r="W451" s="13"/>
      <c r="X451" s="13" t="str">
        <f>Tabella4[[#This Row],[User Impact]]</f>
        <v>2 - Serious</v>
      </c>
      <c r="Y451" s="13" t="str">
        <f>_xlfn.CONCAT("APP INDABOX ANDROID - ",Tabella4[[#This Row],[UNI CEI EN 301549]]," ",_xlfn.XLOOKUP(Tabella4[[#This Row],[Criterio]],Tabella5[ID],Tabella5[Criterio di successo],"")," - ",Tabella4[[#This Row],[Servizio]])</f>
        <v>APP INDABOX ANDROID - 11.1.4.3.1 Contrasto (minimo) - S007 Crediti Ritiro</v>
      </c>
      <c r="Z4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(#AAD450)
S007 Crediti Ritiro
Requisito: WCAG 1.4.3
Disabilità afflitte: Colorblindness;Low Vision
Impatto Utente: 2 - Serious
Descrizione: Contrasto del testo - 
Esempio di violazione individuata sull'oggetto: 
 - https://drive.google.com/file/d/1ZwFr7ewa-dMAvF2S5KtkI1eIdtf0KQS6/view?usp=drive_link con selettore: 
[19,538][973,733]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451" s="13"/>
      <c r="AB451" s="13"/>
      <c r="AC451" s="13"/>
      <c r="AD451" s="13"/>
      <c r="AE451" s="13" t="e">
        <f>_xlfn.XLOOKUP(Tabella4[[#This Row],[ID Silk]],outTable[ID Silk],outTable[Numero ticket  ],,0,1)</f>
        <v>#N/A</v>
      </c>
      <c r="AF451" s="13"/>
      <c r="AG451" s="13"/>
      <c r="AH451" s="13" t="e">
        <f>Tabella4[[#This Row],[Caricato su Silk]]&amp;Tabella4[[#This Row],[HC_01]]</f>
        <v>#N/A</v>
      </c>
      <c r="AI451" s="13" t="e">
        <f>Tabella4[[#This Row],[HC_ID]]&amp;": "&amp;Tabella4[[#This Row],[Descrizione]]</f>
        <v>#N/A</v>
      </c>
      <c r="AJ451" s="13" t="e">
        <f>Tabella4[[#This Row],[HC_ID]]&amp;": - "&amp;Tabella4[[#This Row],[Detail]]&amp;" con selettore: "&amp;Tabella4[[#This Row],[Rejected Element]]</f>
        <v>#N/A</v>
      </c>
      <c r="AK451" s="13" t="e">
        <f>Tabella4[[#This Row],[HC_ID]]&amp;": "&amp;Tabella4[[#This Row],[Share URL]]</f>
        <v>#N/A</v>
      </c>
      <c r="AL451" s="13" t="e">
        <f>Tabella4[[#This Row],[HC_ID]]&amp;": "&amp;Tabella4[[#This Row],[Soluzione note aggiuntive]]</f>
        <v>#N/A</v>
      </c>
      <c r="AM451" s="13"/>
    </row>
    <row r="452" spans="1:39" ht="15" hidden="1" x14ac:dyDescent="0.3">
      <c r="A452" s="41" t="str">
        <f>Tabella4[[#This Row],[UNI CEI EN 301549]]&amp;Tabella4[[#This Row],[Servizio]]</f>
        <v>11.1.4.3.1S007 Crediti Ritiro</v>
      </c>
      <c r="B452" s="42" t="str">
        <f>Tabella4[[#This Row],[IssueID]]&amp;Tabella4[[#This Row],[Servizio]]</f>
        <v>S007 Crediti Ritiro</v>
      </c>
      <c r="C452" s="41" t="s">
        <v>848</v>
      </c>
      <c r="D452" s="41" t="str">
        <f>"(#"&amp;Tabella4[[#This Row],['#ID]]&amp;")"</f>
        <v>(#AAD451)</v>
      </c>
      <c r="E452" s="13" t="s">
        <v>50</v>
      </c>
      <c r="F452" s="13" t="s">
        <v>10</v>
      </c>
      <c r="G452" s="43" t="s">
        <v>195</v>
      </c>
      <c r="H452" s="13" t="s">
        <v>3282</v>
      </c>
      <c r="I452" s="13" t="s">
        <v>63</v>
      </c>
      <c r="J452" s="13" t="s">
        <v>1735</v>
      </c>
      <c r="K452" t="s">
        <v>53</v>
      </c>
      <c r="L452" s="13"/>
      <c r="M452" t="s">
        <v>1113</v>
      </c>
      <c r="N452" s="13" t="s">
        <v>1708</v>
      </c>
      <c r="O452" t="s">
        <v>1604</v>
      </c>
      <c r="P452" s="13" t="s">
        <v>1648</v>
      </c>
      <c r="Q452" s="13" t="s">
        <v>1670</v>
      </c>
      <c r="R452" s="13"/>
      <c r="S452" s="13" t="s">
        <v>1738</v>
      </c>
      <c r="T452" s="13" t="s">
        <v>1740</v>
      </c>
      <c r="U452" s="13">
        <f>COUNTIFS(Tabella4[Rejected Element],Tabella4[[#This Row],[Rejected Element]])</f>
        <v>2</v>
      </c>
      <c r="V452" s="13" t="s">
        <v>1725</v>
      </c>
      <c r="W452" s="13"/>
      <c r="X452" s="13" t="str">
        <f>Tabella4[[#This Row],[User Impact]]</f>
        <v>2 - Serious</v>
      </c>
      <c r="Y452" s="13" t="str">
        <f>_xlfn.CONCAT("APP INDABOX ANDROID - ",Tabella4[[#This Row],[UNI CEI EN 301549]]," ",_xlfn.XLOOKUP(Tabella4[[#This Row],[Criterio]],Tabella5[ID],Tabella5[Criterio di successo],"")," - ",Tabella4[[#This Row],[Servizio]])</f>
        <v>APP INDABOX ANDROID - 11.1.4.3.1 Contrasto (minimo) - S007 Crediti Ritiro</v>
      </c>
      <c r="Z4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(#AAD451)
S007 Crediti Ritiro
Requisito: WCAG 1.4.3
Disabilità afflitte: Colorblindness;Low Vision
Impatto Utente: 2 - Serious
Descrizione: Contrasto del testo - 
Esempio di violazione individuata sull'oggetto: 
 - https://drive.google.com/file/d/1ZwFr7ewa-dMAvF2S5KtkI1eIdtf0KQS6/view?usp=drive_link con selettore: 
[19,802][965,931]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452" s="13"/>
      <c r="AB452" s="13"/>
      <c r="AC452" s="13"/>
      <c r="AD452" s="13"/>
      <c r="AE452" s="13" t="e">
        <f>_xlfn.XLOOKUP(Tabella4[[#This Row],[ID Silk]],outTable[ID Silk],outTable[Numero ticket  ],,0,1)</f>
        <v>#N/A</v>
      </c>
      <c r="AF452" s="13"/>
      <c r="AG452" s="13"/>
      <c r="AH452" s="13" t="e">
        <f>Tabella4[[#This Row],[Caricato su Silk]]&amp;Tabella4[[#This Row],[HC_01]]</f>
        <v>#N/A</v>
      </c>
      <c r="AI452" s="13" t="e">
        <f>Tabella4[[#This Row],[HC_ID]]&amp;": "&amp;Tabella4[[#This Row],[Descrizione]]</f>
        <v>#N/A</v>
      </c>
      <c r="AJ452" s="13" t="e">
        <f>Tabella4[[#This Row],[HC_ID]]&amp;": - "&amp;Tabella4[[#This Row],[Detail]]&amp;" con selettore: "&amp;Tabella4[[#This Row],[Rejected Element]]</f>
        <v>#N/A</v>
      </c>
      <c r="AK452" s="13" t="e">
        <f>Tabella4[[#This Row],[HC_ID]]&amp;": "&amp;Tabella4[[#This Row],[Share URL]]</f>
        <v>#N/A</v>
      </c>
      <c r="AL452" s="13" t="e">
        <f>Tabella4[[#This Row],[HC_ID]]&amp;": "&amp;Tabella4[[#This Row],[Soluzione note aggiuntive]]</f>
        <v>#N/A</v>
      </c>
      <c r="AM452" s="13"/>
    </row>
    <row r="453" spans="1:39" ht="15" hidden="1" x14ac:dyDescent="0.3">
      <c r="A453" s="41" t="str">
        <f>Tabella4[[#This Row],[UNI CEI EN 301549]]&amp;Tabella4[[#This Row],[Servizio]]</f>
        <v>11.1.4.3.1S007 Crediti Ritiro</v>
      </c>
      <c r="B453" s="42" t="str">
        <f>Tabella4[[#This Row],[IssueID]]&amp;Tabella4[[#This Row],[Servizio]]</f>
        <v>S007 Crediti Ritiro</v>
      </c>
      <c r="C453" s="41" t="s">
        <v>849</v>
      </c>
      <c r="D453" s="41" t="str">
        <f>"(#"&amp;Tabella4[[#This Row],['#ID]]&amp;")"</f>
        <v>(#AAD452)</v>
      </c>
      <c r="E453" s="13" t="s">
        <v>50</v>
      </c>
      <c r="F453" s="13" t="s">
        <v>10</v>
      </c>
      <c r="G453" s="43" t="s">
        <v>195</v>
      </c>
      <c r="H453" s="13" t="s">
        <v>3282</v>
      </c>
      <c r="I453" s="13" t="s">
        <v>63</v>
      </c>
      <c r="J453" s="13" t="s">
        <v>1735</v>
      </c>
      <c r="K453" t="s">
        <v>53</v>
      </c>
      <c r="L453" s="13"/>
      <c r="M453" t="s">
        <v>1114</v>
      </c>
      <c r="N453" s="13" t="s">
        <v>1708</v>
      </c>
      <c r="O453" t="s">
        <v>1604</v>
      </c>
      <c r="P453" s="13" t="s">
        <v>1648</v>
      </c>
      <c r="Q453" s="13" t="s">
        <v>1670</v>
      </c>
      <c r="R453" s="13"/>
      <c r="S453" s="13" t="s">
        <v>1738</v>
      </c>
      <c r="T453" s="13" t="s">
        <v>1740</v>
      </c>
      <c r="U453" s="13">
        <f>COUNTIFS(Tabella4[Rejected Element],Tabella4[[#This Row],[Rejected Element]])</f>
        <v>2</v>
      </c>
      <c r="V453" s="13" t="s">
        <v>1725</v>
      </c>
      <c r="W453" s="13"/>
      <c r="X453" s="13" t="str">
        <f>Tabella4[[#This Row],[User Impact]]</f>
        <v>2 - Serious</v>
      </c>
      <c r="Y453" s="13" t="str">
        <f>_xlfn.CONCAT("APP INDABOX ANDROID - ",Tabella4[[#This Row],[UNI CEI EN 301549]]," ",_xlfn.XLOOKUP(Tabella4[[#This Row],[Criterio]],Tabella5[ID],Tabella5[Criterio di successo],"")," - ",Tabella4[[#This Row],[Servizio]])</f>
        <v>APP INDABOX ANDROID - 11.1.4.3.1 Contrasto (minimo) - S007 Crediti Ritiro</v>
      </c>
      <c r="Z4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(#AAD452)
S007 Crediti Ritiro
Requisito: WCAG 1.4.3
Disabilità afflitte: Colorblindness;Low Vision
Impatto Utente: 2 - Serious
Descrizione: Contrasto del testo - 
Esempio di violazione individuata sull'oggetto: 
 - https://drive.google.com/file/d/1ZwFr7ewa-dMAvF2S5KtkI1eIdtf0KQS6/view?usp=drive_link con selettore: 
[19,934][1056,1063]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453" s="13"/>
      <c r="AB453" s="13"/>
      <c r="AC453" s="13"/>
      <c r="AD453" s="13"/>
      <c r="AE453" s="13" t="e">
        <f>_xlfn.XLOOKUP(Tabella4[[#This Row],[ID Silk]],outTable[ID Silk],outTable[Numero ticket  ],,0,1)</f>
        <v>#N/A</v>
      </c>
      <c r="AF453" s="13"/>
      <c r="AG453" s="13"/>
      <c r="AH453" s="13" t="e">
        <f>Tabella4[[#This Row],[Caricato su Silk]]&amp;Tabella4[[#This Row],[HC_01]]</f>
        <v>#N/A</v>
      </c>
      <c r="AI453" s="13" t="e">
        <f>Tabella4[[#This Row],[HC_ID]]&amp;": "&amp;Tabella4[[#This Row],[Descrizione]]</f>
        <v>#N/A</v>
      </c>
      <c r="AJ453" s="13" t="e">
        <f>Tabella4[[#This Row],[HC_ID]]&amp;": - "&amp;Tabella4[[#This Row],[Detail]]&amp;" con selettore: "&amp;Tabella4[[#This Row],[Rejected Element]]</f>
        <v>#N/A</v>
      </c>
      <c r="AK453" s="13" t="e">
        <f>Tabella4[[#This Row],[HC_ID]]&amp;": "&amp;Tabella4[[#This Row],[Share URL]]</f>
        <v>#N/A</v>
      </c>
      <c r="AL453" s="13" t="e">
        <f>Tabella4[[#This Row],[HC_ID]]&amp;": "&amp;Tabella4[[#This Row],[Soluzione note aggiuntive]]</f>
        <v>#N/A</v>
      </c>
      <c r="AM453" s="13"/>
    </row>
    <row r="454" spans="1:39" ht="15" hidden="1" x14ac:dyDescent="0.3">
      <c r="A454" s="41" t="str">
        <f>Tabella4[[#This Row],[UNI CEI EN 301549]]&amp;Tabella4[[#This Row],[Servizio]]</f>
        <v>11.1.4.3.1S007 Crediti Ritiro</v>
      </c>
      <c r="B454" s="42" t="str">
        <f>Tabella4[[#This Row],[IssueID]]&amp;Tabella4[[#This Row],[Servizio]]</f>
        <v>S007 Crediti Ritiro</v>
      </c>
      <c r="C454" s="41" t="s">
        <v>850</v>
      </c>
      <c r="D454" s="41" t="str">
        <f>"(#"&amp;Tabella4[[#This Row],['#ID]]&amp;")"</f>
        <v>(#AAD453)</v>
      </c>
      <c r="E454" s="13" t="s">
        <v>50</v>
      </c>
      <c r="F454" s="13" t="s">
        <v>10</v>
      </c>
      <c r="G454" s="43" t="s">
        <v>195</v>
      </c>
      <c r="H454" s="13" t="s">
        <v>3282</v>
      </c>
      <c r="I454" s="13" t="s">
        <v>63</v>
      </c>
      <c r="J454" s="13" t="s">
        <v>1735</v>
      </c>
      <c r="K454" t="s">
        <v>53</v>
      </c>
      <c r="L454" s="13"/>
      <c r="M454" t="s">
        <v>1115</v>
      </c>
      <c r="N454" s="13" t="s">
        <v>1708</v>
      </c>
      <c r="O454" t="s">
        <v>1604</v>
      </c>
      <c r="P454" s="13" t="s">
        <v>1648</v>
      </c>
      <c r="Q454" s="13" t="s">
        <v>1670</v>
      </c>
      <c r="R454" s="13"/>
      <c r="S454" s="13" t="s">
        <v>1738</v>
      </c>
      <c r="T454" s="13" t="s">
        <v>1740</v>
      </c>
      <c r="U454" s="13">
        <f>COUNTIFS(Tabella4[Rejected Element],Tabella4[[#This Row],[Rejected Element]])</f>
        <v>2</v>
      </c>
      <c r="V454" s="13" t="s">
        <v>1725</v>
      </c>
      <c r="W454" s="13"/>
      <c r="X454" s="13" t="str">
        <f>Tabella4[[#This Row],[User Impact]]</f>
        <v>2 - Serious</v>
      </c>
      <c r="Y454" s="13" t="str">
        <f>_xlfn.CONCAT("APP INDABOX ANDROID - ",Tabella4[[#This Row],[UNI CEI EN 301549]]," ",_xlfn.XLOOKUP(Tabella4[[#This Row],[Criterio]],Tabella5[ID],Tabella5[Criterio di successo],"")," - ",Tabella4[[#This Row],[Servizio]])</f>
        <v>APP INDABOX ANDROID - 11.1.4.3.1 Contrasto (minimo) - S007 Crediti Ritiro</v>
      </c>
      <c r="Z4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(#AAD453)
S007 Crediti Ritiro
Requisito: WCAG 1.4.3
Disabilità afflitte: Colorblindness;Low Vision
Impatto Utente: 2 - Serious
Descrizione: Contrasto del testo - 
Esempio di violazione individuata sull'oggetto: 
 - https://drive.google.com/file/d/1ZwFr7ewa-dMAvF2S5KtkI1eIdtf0KQS6/view?usp=drive_link con selettore: 
[19,1066][913,1195]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454" s="13"/>
      <c r="AB454" s="13"/>
      <c r="AC454" s="13"/>
      <c r="AD454" s="13"/>
      <c r="AE454" s="13" t="e">
        <f>_xlfn.XLOOKUP(Tabella4[[#This Row],[ID Silk]],outTable[ID Silk],outTable[Numero ticket  ],,0,1)</f>
        <v>#N/A</v>
      </c>
      <c r="AF454" s="13"/>
      <c r="AG454" s="13"/>
      <c r="AH454" s="13" t="e">
        <f>Tabella4[[#This Row],[Caricato su Silk]]&amp;Tabella4[[#This Row],[HC_01]]</f>
        <v>#N/A</v>
      </c>
      <c r="AI454" s="13" t="e">
        <f>Tabella4[[#This Row],[HC_ID]]&amp;": "&amp;Tabella4[[#This Row],[Descrizione]]</f>
        <v>#N/A</v>
      </c>
      <c r="AJ454" s="13" t="e">
        <f>Tabella4[[#This Row],[HC_ID]]&amp;": - "&amp;Tabella4[[#This Row],[Detail]]&amp;" con selettore: "&amp;Tabella4[[#This Row],[Rejected Element]]</f>
        <v>#N/A</v>
      </c>
      <c r="AK454" s="13" t="e">
        <f>Tabella4[[#This Row],[HC_ID]]&amp;": "&amp;Tabella4[[#This Row],[Share URL]]</f>
        <v>#N/A</v>
      </c>
      <c r="AL454" s="13" t="e">
        <f>Tabella4[[#This Row],[HC_ID]]&amp;": "&amp;Tabella4[[#This Row],[Soluzione note aggiuntive]]</f>
        <v>#N/A</v>
      </c>
      <c r="AM454" s="13"/>
    </row>
    <row r="455" spans="1:39" ht="15" hidden="1" x14ac:dyDescent="0.3">
      <c r="A455" s="41" t="str">
        <f>Tabella4[[#This Row],[UNI CEI EN 301549]]&amp;Tabella4[[#This Row],[Servizio]]</f>
        <v>11.1.4.3.1S007 Crediti Ritiro</v>
      </c>
      <c r="B455" s="42" t="str">
        <f>Tabella4[[#This Row],[IssueID]]&amp;Tabella4[[#This Row],[Servizio]]</f>
        <v>S007 Crediti Ritiro</v>
      </c>
      <c r="C455" s="41" t="s">
        <v>851</v>
      </c>
      <c r="D455" s="41" t="str">
        <f>"(#"&amp;Tabella4[[#This Row],['#ID]]&amp;")"</f>
        <v>(#AAD454)</v>
      </c>
      <c r="E455" s="13" t="s">
        <v>50</v>
      </c>
      <c r="F455" s="13" t="s">
        <v>10</v>
      </c>
      <c r="G455" s="43" t="s">
        <v>195</v>
      </c>
      <c r="H455" s="13" t="s">
        <v>3282</v>
      </c>
      <c r="I455" s="13" t="s">
        <v>63</v>
      </c>
      <c r="J455" s="13" t="s">
        <v>1735</v>
      </c>
      <c r="K455" t="s">
        <v>53</v>
      </c>
      <c r="L455" s="13"/>
      <c r="M455" t="s">
        <v>1116</v>
      </c>
      <c r="N455" s="13" t="s">
        <v>1708</v>
      </c>
      <c r="O455" t="s">
        <v>1604</v>
      </c>
      <c r="P455" s="13" t="s">
        <v>1648</v>
      </c>
      <c r="Q455" s="13" t="s">
        <v>1670</v>
      </c>
      <c r="R455" s="13"/>
      <c r="S455" s="13" t="s">
        <v>1738</v>
      </c>
      <c r="T455" s="13" t="s">
        <v>1740</v>
      </c>
      <c r="U455" s="13">
        <f>COUNTIFS(Tabella4[Rejected Element],Tabella4[[#This Row],[Rejected Element]])</f>
        <v>2</v>
      </c>
      <c r="V455" s="13" t="s">
        <v>1725</v>
      </c>
      <c r="W455" s="13"/>
      <c r="X455" s="13" t="str">
        <f>Tabella4[[#This Row],[User Impact]]</f>
        <v>2 - Serious</v>
      </c>
      <c r="Y455" s="13" t="str">
        <f>_xlfn.CONCAT("APP INDABOX ANDROID - ",Tabella4[[#This Row],[UNI CEI EN 301549]]," ",_xlfn.XLOOKUP(Tabella4[[#This Row],[Criterio]],Tabella5[ID],Tabella5[Criterio di successo],"")," - ",Tabella4[[#This Row],[Servizio]])</f>
        <v>APP INDABOX ANDROID - 11.1.4.3.1 Contrasto (minimo) - S007 Crediti Ritiro</v>
      </c>
      <c r="Z4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(#AAD454)
S007 Crediti Ritiro
Requisito: WCAG 1.4.3
Disabilità afflitte: Colorblindness;Low Vision
Impatto Utente: 2 - Serious
Descrizione: Contrasto del testo - 
Esempio di violazione individuata sull'oggetto: 
 - https://drive.google.com/file/d/1ZwFr7ewa-dMAvF2S5KtkI1eIdtf0KQS6/view?usp=drive_link con selettore: 
[19,1132][981,1261]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455" s="13"/>
      <c r="AB455" s="13"/>
      <c r="AC455" s="13"/>
      <c r="AD455" s="13"/>
      <c r="AE455" s="13" t="e">
        <f>_xlfn.XLOOKUP(Tabella4[[#This Row],[ID Silk]],outTable[ID Silk],outTable[Numero ticket  ],,0,1)</f>
        <v>#N/A</v>
      </c>
      <c r="AF455" s="13"/>
      <c r="AG455" s="13"/>
      <c r="AH455" s="13" t="e">
        <f>Tabella4[[#This Row],[Caricato su Silk]]&amp;Tabella4[[#This Row],[HC_01]]</f>
        <v>#N/A</v>
      </c>
      <c r="AI455" s="13" t="e">
        <f>Tabella4[[#This Row],[HC_ID]]&amp;": "&amp;Tabella4[[#This Row],[Descrizione]]</f>
        <v>#N/A</v>
      </c>
      <c r="AJ455" s="13" t="e">
        <f>Tabella4[[#This Row],[HC_ID]]&amp;": - "&amp;Tabella4[[#This Row],[Detail]]&amp;" con selettore: "&amp;Tabella4[[#This Row],[Rejected Element]]</f>
        <v>#N/A</v>
      </c>
      <c r="AK455" s="13" t="e">
        <f>Tabella4[[#This Row],[HC_ID]]&amp;": "&amp;Tabella4[[#This Row],[Share URL]]</f>
        <v>#N/A</v>
      </c>
      <c r="AL455" s="13" t="e">
        <f>Tabella4[[#This Row],[HC_ID]]&amp;": "&amp;Tabella4[[#This Row],[Soluzione note aggiuntive]]</f>
        <v>#N/A</v>
      </c>
      <c r="AM455" s="13"/>
    </row>
    <row r="456" spans="1:39" ht="15" hidden="1" x14ac:dyDescent="0.3">
      <c r="A456" s="41" t="str">
        <f>Tabella4[[#This Row],[UNI CEI EN 301549]]&amp;Tabella4[[#This Row],[Servizio]]</f>
        <v>11.1.4.3.1S007 Crediti Ritiro</v>
      </c>
      <c r="B456" s="42" t="str">
        <f>Tabella4[[#This Row],[IssueID]]&amp;Tabella4[[#This Row],[Servizio]]</f>
        <v>S007 Crediti Ritiro</v>
      </c>
      <c r="C456" s="41" t="s">
        <v>852</v>
      </c>
      <c r="D456" s="41" t="str">
        <f>"(#"&amp;Tabella4[[#This Row],['#ID]]&amp;")"</f>
        <v>(#AAD455)</v>
      </c>
      <c r="E456" s="13" t="s">
        <v>50</v>
      </c>
      <c r="F456" s="13" t="s">
        <v>10</v>
      </c>
      <c r="G456" s="43" t="s">
        <v>195</v>
      </c>
      <c r="H456" s="13" t="s">
        <v>3282</v>
      </c>
      <c r="I456" s="13" t="s">
        <v>63</v>
      </c>
      <c r="J456" s="13" t="s">
        <v>1735</v>
      </c>
      <c r="K456" t="s">
        <v>53</v>
      </c>
      <c r="L456" s="13"/>
      <c r="M456" t="s">
        <v>1117</v>
      </c>
      <c r="N456" s="13" t="s">
        <v>1708</v>
      </c>
      <c r="O456" t="s">
        <v>1604</v>
      </c>
      <c r="P456" s="13" t="s">
        <v>1648</v>
      </c>
      <c r="Q456" s="13" t="s">
        <v>1670</v>
      </c>
      <c r="R456" s="13"/>
      <c r="S456" s="13" t="s">
        <v>1738</v>
      </c>
      <c r="T456" s="13" t="s">
        <v>1740</v>
      </c>
      <c r="U456" s="13">
        <f>COUNTIFS(Tabella4[Rejected Element],Tabella4[[#This Row],[Rejected Element]])</f>
        <v>2</v>
      </c>
      <c r="V456" s="13" t="s">
        <v>1725</v>
      </c>
      <c r="W456" s="13"/>
      <c r="X456" s="13" t="str">
        <f>Tabella4[[#This Row],[User Impact]]</f>
        <v>2 - Serious</v>
      </c>
      <c r="Y456" s="13" t="str">
        <f>_xlfn.CONCAT("APP INDABOX ANDROID - ",Tabella4[[#This Row],[UNI CEI EN 301549]]," ",_xlfn.XLOOKUP(Tabella4[[#This Row],[Criterio]],Tabella5[ID],Tabella5[Criterio di successo],"")," - ",Tabella4[[#This Row],[Servizio]])</f>
        <v>APP INDABOX ANDROID - 11.1.4.3.1 Contrasto (minimo) - S007 Crediti Ritiro</v>
      </c>
      <c r="Z4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(#AAD455)
S007 Crediti Ritiro
Requisito: WCAG 1.4.3
Disabilità afflitte: Colorblindness;Low Vision
Impatto Utente: 2 - Serious
Descrizione: Contrasto del testo - 
Esempio di violazione individuata sull'oggetto: 
 - https://drive.google.com/file/d/1ZwFr7ewa-dMAvF2S5KtkI1eIdtf0KQS6/view?usp=drive_link con selettore: 
[19,1264][888,1327]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456" s="13"/>
      <c r="AB456" s="13"/>
      <c r="AC456" s="13"/>
      <c r="AD456" s="13"/>
      <c r="AE456" s="13" t="e">
        <f>_xlfn.XLOOKUP(Tabella4[[#This Row],[ID Silk]],outTable[ID Silk],outTable[Numero ticket  ],,0,1)</f>
        <v>#N/A</v>
      </c>
      <c r="AF456" s="13"/>
      <c r="AG456" s="13"/>
      <c r="AH456" s="13" t="e">
        <f>Tabella4[[#This Row],[Caricato su Silk]]&amp;Tabella4[[#This Row],[HC_01]]</f>
        <v>#N/A</v>
      </c>
      <c r="AI456" s="13" t="e">
        <f>Tabella4[[#This Row],[HC_ID]]&amp;": "&amp;Tabella4[[#This Row],[Descrizione]]</f>
        <v>#N/A</v>
      </c>
      <c r="AJ456" s="13" t="e">
        <f>Tabella4[[#This Row],[HC_ID]]&amp;": - "&amp;Tabella4[[#This Row],[Detail]]&amp;" con selettore: "&amp;Tabella4[[#This Row],[Rejected Element]]</f>
        <v>#N/A</v>
      </c>
      <c r="AK456" s="13" t="e">
        <f>Tabella4[[#This Row],[HC_ID]]&amp;": "&amp;Tabella4[[#This Row],[Share URL]]</f>
        <v>#N/A</v>
      </c>
      <c r="AL456" s="13" t="e">
        <f>Tabella4[[#This Row],[HC_ID]]&amp;": "&amp;Tabella4[[#This Row],[Soluzione note aggiuntive]]</f>
        <v>#N/A</v>
      </c>
      <c r="AM456" s="13"/>
    </row>
    <row r="457" spans="1:39" ht="15" hidden="1" x14ac:dyDescent="0.3">
      <c r="A457" s="41" t="str">
        <f>Tabella4[[#This Row],[UNI CEI EN 301549]]&amp;Tabella4[[#This Row],[Servizio]]</f>
        <v>11.1.4.3.1S007 Crediti Ritiro</v>
      </c>
      <c r="B457" s="42" t="str">
        <f>Tabella4[[#This Row],[IssueID]]&amp;Tabella4[[#This Row],[Servizio]]</f>
        <v>S007 Crediti Ritiro</v>
      </c>
      <c r="C457" s="41" t="s">
        <v>853</v>
      </c>
      <c r="D457" s="41" t="str">
        <f>"(#"&amp;Tabella4[[#This Row],['#ID]]&amp;")"</f>
        <v>(#AAD456)</v>
      </c>
      <c r="E457" s="13" t="s">
        <v>50</v>
      </c>
      <c r="F457" s="13" t="s">
        <v>10</v>
      </c>
      <c r="G457" s="43" t="s">
        <v>195</v>
      </c>
      <c r="H457" s="13" t="s">
        <v>3282</v>
      </c>
      <c r="I457" s="13" t="s">
        <v>63</v>
      </c>
      <c r="J457" s="13" t="s">
        <v>1735</v>
      </c>
      <c r="K457" t="s">
        <v>53</v>
      </c>
      <c r="L457" s="13"/>
      <c r="M457" t="s">
        <v>1118</v>
      </c>
      <c r="N457" s="13" t="s">
        <v>1708</v>
      </c>
      <c r="O457" t="s">
        <v>1604</v>
      </c>
      <c r="P457" s="13" t="s">
        <v>1648</v>
      </c>
      <c r="Q457" s="13" t="s">
        <v>1670</v>
      </c>
      <c r="R457" s="13"/>
      <c r="S457" s="13" t="s">
        <v>1738</v>
      </c>
      <c r="T457" s="13" t="s">
        <v>1740</v>
      </c>
      <c r="U457" s="13">
        <f>COUNTIFS(Tabella4[Rejected Element],Tabella4[[#This Row],[Rejected Element]])</f>
        <v>2</v>
      </c>
      <c r="V457" s="13" t="s">
        <v>1725</v>
      </c>
      <c r="W457" s="13"/>
      <c r="X457" s="13" t="str">
        <f>Tabella4[[#This Row],[User Impact]]</f>
        <v>2 - Serious</v>
      </c>
      <c r="Y457" s="13" t="str">
        <f>_xlfn.CONCAT("APP INDABOX ANDROID - ",Tabella4[[#This Row],[UNI CEI EN 301549]]," ",_xlfn.XLOOKUP(Tabella4[[#This Row],[Criterio]],Tabella5[ID],Tabella5[Criterio di successo],"")," - ",Tabella4[[#This Row],[Servizio]])</f>
        <v>APP INDABOX ANDROID - 11.1.4.3.1 Contrasto (minimo) - S007 Crediti Ritiro</v>
      </c>
      <c r="Z4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(#AAD456)
S007 Crediti Ritiro
Requisito: WCAG 1.4.3
Disabilità afflitte: Colorblindness;Low Vision
Impatto Utente: 2 - Serious
Descrizione: Contrasto del testo - 
Esempio di violazione individuata sull'oggetto: 
 - https://drive.google.com/file/d/1ZwFr7ewa-dMAvF2S5KtkI1eIdtf0KQS6/view?usp=drive_link con selettore: 
[19,1330][957,1591]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457" s="13"/>
      <c r="AB457" s="13"/>
      <c r="AC457" s="13"/>
      <c r="AD457" s="13"/>
      <c r="AE457" s="13" t="e">
        <f>_xlfn.XLOOKUP(Tabella4[[#This Row],[ID Silk]],outTable[ID Silk],outTable[Numero ticket  ],,0,1)</f>
        <v>#N/A</v>
      </c>
      <c r="AF457" s="13"/>
      <c r="AG457" s="13"/>
      <c r="AH457" s="13" t="e">
        <f>Tabella4[[#This Row],[Caricato su Silk]]&amp;Tabella4[[#This Row],[HC_01]]</f>
        <v>#N/A</v>
      </c>
      <c r="AI457" s="13" t="e">
        <f>Tabella4[[#This Row],[HC_ID]]&amp;": "&amp;Tabella4[[#This Row],[Descrizione]]</f>
        <v>#N/A</v>
      </c>
      <c r="AJ457" s="13" t="e">
        <f>Tabella4[[#This Row],[HC_ID]]&amp;": - "&amp;Tabella4[[#This Row],[Detail]]&amp;" con selettore: "&amp;Tabella4[[#This Row],[Rejected Element]]</f>
        <v>#N/A</v>
      </c>
      <c r="AK457" s="13" t="e">
        <f>Tabella4[[#This Row],[HC_ID]]&amp;": "&amp;Tabella4[[#This Row],[Share URL]]</f>
        <v>#N/A</v>
      </c>
      <c r="AL457" s="13" t="e">
        <f>Tabella4[[#This Row],[HC_ID]]&amp;": "&amp;Tabella4[[#This Row],[Soluzione note aggiuntive]]</f>
        <v>#N/A</v>
      </c>
      <c r="AM457" s="13"/>
    </row>
    <row r="458" spans="1:39" ht="15" hidden="1" x14ac:dyDescent="0.3">
      <c r="A458" s="41" t="str">
        <f>Tabella4[[#This Row],[UNI CEI EN 301549]]&amp;Tabella4[[#This Row],[Servizio]]</f>
        <v>11.1.4.3.1S007 Crediti Ritiro</v>
      </c>
      <c r="B458" s="42" t="str">
        <f>Tabella4[[#This Row],[IssueID]]&amp;Tabella4[[#This Row],[Servizio]]</f>
        <v>S007 Crediti Ritiro</v>
      </c>
      <c r="C458" s="41" t="s">
        <v>854</v>
      </c>
      <c r="D458" s="41" t="str">
        <f>"(#"&amp;Tabella4[[#This Row],['#ID]]&amp;")"</f>
        <v>(#AAD457)</v>
      </c>
      <c r="E458" s="13" t="s">
        <v>50</v>
      </c>
      <c r="F458" s="13" t="s">
        <v>10</v>
      </c>
      <c r="G458" s="43" t="s">
        <v>195</v>
      </c>
      <c r="H458" s="13" t="s">
        <v>3282</v>
      </c>
      <c r="I458" s="13" t="s">
        <v>63</v>
      </c>
      <c r="J458" s="13" t="s">
        <v>1735</v>
      </c>
      <c r="K458" t="s">
        <v>53</v>
      </c>
      <c r="L458" s="13"/>
      <c r="M458" t="s">
        <v>1119</v>
      </c>
      <c r="N458" s="13" t="s">
        <v>1708</v>
      </c>
      <c r="O458" t="s">
        <v>1604</v>
      </c>
      <c r="P458" s="13" t="s">
        <v>1648</v>
      </c>
      <c r="Q458" s="13" t="s">
        <v>1670</v>
      </c>
      <c r="R458" s="13"/>
      <c r="S458" s="13" t="s">
        <v>1738</v>
      </c>
      <c r="T458" s="13" t="s">
        <v>1740</v>
      </c>
      <c r="U458" s="13">
        <f>COUNTIFS(Tabella4[Rejected Element],Tabella4[[#This Row],[Rejected Element]])</f>
        <v>2</v>
      </c>
      <c r="V458" s="13" t="s">
        <v>1725</v>
      </c>
      <c r="W458" s="13"/>
      <c r="X458" s="13" t="str">
        <f>Tabella4[[#This Row],[User Impact]]</f>
        <v>2 - Serious</v>
      </c>
      <c r="Y458" s="13" t="str">
        <f>_xlfn.CONCAT("APP INDABOX ANDROID - ",Tabella4[[#This Row],[UNI CEI EN 301549]]," ",_xlfn.XLOOKUP(Tabella4[[#This Row],[Criterio]],Tabella5[ID],Tabella5[Criterio di successo],"")," - ",Tabella4[[#This Row],[Servizio]])</f>
        <v>APP INDABOX ANDROID - 11.1.4.3.1 Contrasto (minimo) - S007 Crediti Ritiro</v>
      </c>
      <c r="Z4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(#AAD457)
S007 Crediti Ritiro
Requisito: WCAG 1.4.3
Disabilità afflitte: Colorblindness;Low Vision
Impatto Utente: 2 - Serious
Descrizione: Contrasto del testo - 
Esempio di violazione individuata sull'oggetto: 
 - https://drive.google.com/file/d/1ZwFr7ewa-dMAvF2S5KtkI1eIdtf0KQS6/view?usp=drive_link con selettore: 
[19,1759][1061,1938]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458" s="13"/>
      <c r="AB458" s="13"/>
      <c r="AC458" s="13"/>
      <c r="AD458" s="13"/>
      <c r="AE458" s="13" t="e">
        <f>_xlfn.XLOOKUP(Tabella4[[#This Row],[ID Silk]],outTable[ID Silk],outTable[Numero ticket  ],,0,1)</f>
        <v>#N/A</v>
      </c>
      <c r="AF458" s="13"/>
      <c r="AG458" s="13"/>
      <c r="AH458" s="13" t="e">
        <f>Tabella4[[#This Row],[Caricato su Silk]]&amp;Tabella4[[#This Row],[HC_01]]</f>
        <v>#N/A</v>
      </c>
      <c r="AI458" s="13" t="e">
        <f>Tabella4[[#This Row],[HC_ID]]&amp;": "&amp;Tabella4[[#This Row],[Descrizione]]</f>
        <v>#N/A</v>
      </c>
      <c r="AJ458" s="13" t="e">
        <f>Tabella4[[#This Row],[HC_ID]]&amp;": - "&amp;Tabella4[[#This Row],[Detail]]&amp;" con selettore: "&amp;Tabella4[[#This Row],[Rejected Element]]</f>
        <v>#N/A</v>
      </c>
      <c r="AK458" s="13" t="e">
        <f>Tabella4[[#This Row],[HC_ID]]&amp;": "&amp;Tabella4[[#This Row],[Share URL]]</f>
        <v>#N/A</v>
      </c>
      <c r="AL458" s="13" t="e">
        <f>Tabella4[[#This Row],[HC_ID]]&amp;": "&amp;Tabella4[[#This Row],[Soluzione note aggiuntive]]</f>
        <v>#N/A</v>
      </c>
      <c r="AM458" s="13"/>
    </row>
    <row r="459" spans="1:39" ht="15" hidden="1" x14ac:dyDescent="0.3">
      <c r="A459" s="41" t="str">
        <f>Tabella4[[#This Row],[UNI CEI EN 301549]]&amp;Tabella4[[#This Row],[Servizio]]</f>
        <v>11.1.4.3.1S007 Crediti Ritiro</v>
      </c>
      <c r="B459" s="42" t="str">
        <f>Tabella4[[#This Row],[IssueID]]&amp;Tabella4[[#This Row],[Servizio]]</f>
        <v>S007 Crediti Ritiro</v>
      </c>
      <c r="C459" s="41" t="s">
        <v>855</v>
      </c>
      <c r="D459" s="41" t="str">
        <f>"(#"&amp;Tabella4[[#This Row],['#ID]]&amp;")"</f>
        <v>(#AAD458)</v>
      </c>
      <c r="E459" s="13" t="s">
        <v>50</v>
      </c>
      <c r="F459" s="13" t="s">
        <v>10</v>
      </c>
      <c r="G459" s="43" t="s">
        <v>195</v>
      </c>
      <c r="H459" s="13" t="s">
        <v>3282</v>
      </c>
      <c r="I459" s="13" t="s">
        <v>63</v>
      </c>
      <c r="J459" s="13" t="s">
        <v>1735</v>
      </c>
      <c r="K459" t="s">
        <v>53</v>
      </c>
      <c r="L459" s="13"/>
      <c r="M459" t="s">
        <v>1120</v>
      </c>
      <c r="N459" s="13" t="s">
        <v>1708</v>
      </c>
      <c r="O459" t="s">
        <v>1604</v>
      </c>
      <c r="P459" s="13" t="s">
        <v>1648</v>
      </c>
      <c r="Q459" s="13" t="s">
        <v>1670</v>
      </c>
      <c r="R459" s="13"/>
      <c r="S459" s="13" t="s">
        <v>1738</v>
      </c>
      <c r="T459" s="13" t="s">
        <v>1740</v>
      </c>
      <c r="U459" s="13">
        <f>COUNTIFS(Tabella4[Rejected Element],Tabella4[[#This Row],[Rejected Element]])</f>
        <v>2</v>
      </c>
      <c r="V459" s="13" t="s">
        <v>1725</v>
      </c>
      <c r="W459" s="13"/>
      <c r="X459" s="13" t="str">
        <f>Tabella4[[#This Row],[User Impact]]</f>
        <v>2 - Serious</v>
      </c>
      <c r="Y459" s="13" t="str">
        <f>_xlfn.CONCAT("APP INDABOX ANDROID - ",Tabella4[[#This Row],[UNI CEI EN 301549]]," ",_xlfn.XLOOKUP(Tabella4[[#This Row],[Criterio]],Tabella5[ID],Tabella5[Criterio di successo],"")," - ",Tabella4[[#This Row],[Servizio]])</f>
        <v>APP INDABOX ANDROID - 11.1.4.3.1 Contrasto (minimo) - S007 Crediti Ritiro</v>
      </c>
      <c r="Z4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(#AAD458)
S007 Crediti Ritiro
Requisito: WCAG 1.4.3
Disabilità afflitte: Colorblindness;Low Vision
Impatto Utente: 2 - Serious
Descrizione: Contrasto del testo - 
Esempio di violazione individuata sull'oggetto: 
 - https://drive.google.com/file/d/1ZwFr7ewa-dMAvF2S5KtkI1eIdtf0KQS6/view?usp=drive_link con selettore: 
[19,1963][1061,2031]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459" s="13"/>
      <c r="AB459" s="13"/>
      <c r="AC459" s="13"/>
      <c r="AD459" s="13"/>
      <c r="AE459" s="13" t="e">
        <f>_xlfn.XLOOKUP(Tabella4[[#This Row],[ID Silk]],outTable[ID Silk],outTable[Numero ticket  ],,0,1)</f>
        <v>#N/A</v>
      </c>
      <c r="AF459" s="13"/>
      <c r="AG459" s="13"/>
      <c r="AH459" s="13" t="e">
        <f>Tabella4[[#This Row],[Caricato su Silk]]&amp;Tabella4[[#This Row],[HC_01]]</f>
        <v>#N/A</v>
      </c>
      <c r="AI459" s="13" t="e">
        <f>Tabella4[[#This Row],[HC_ID]]&amp;": "&amp;Tabella4[[#This Row],[Descrizione]]</f>
        <v>#N/A</v>
      </c>
      <c r="AJ459" s="13" t="e">
        <f>Tabella4[[#This Row],[HC_ID]]&amp;": - "&amp;Tabella4[[#This Row],[Detail]]&amp;" con selettore: "&amp;Tabella4[[#This Row],[Rejected Element]]</f>
        <v>#N/A</v>
      </c>
      <c r="AK459" s="13" t="e">
        <f>Tabella4[[#This Row],[HC_ID]]&amp;": "&amp;Tabella4[[#This Row],[Share URL]]</f>
        <v>#N/A</v>
      </c>
      <c r="AL459" s="13" t="e">
        <f>Tabella4[[#This Row],[HC_ID]]&amp;": "&amp;Tabella4[[#This Row],[Soluzione note aggiuntive]]</f>
        <v>#N/A</v>
      </c>
      <c r="AM459" s="13"/>
    </row>
    <row r="460" spans="1:39" ht="15" hidden="1" x14ac:dyDescent="0.3">
      <c r="A460" s="41" t="str">
        <f>Tabella4[[#This Row],[UNI CEI EN 301549]]&amp;Tabella4[[#This Row],[Servizio]]</f>
        <v>11.1.4.3.1S009 FAQ</v>
      </c>
      <c r="B460" s="42" t="str">
        <f>Tabella4[[#This Row],[IssueID]]&amp;Tabella4[[#This Row],[Servizio]]</f>
        <v>S009 FAQ</v>
      </c>
      <c r="C460" s="41" t="s">
        <v>856</v>
      </c>
      <c r="D460" s="41" t="str">
        <f>"(#"&amp;Tabella4[[#This Row],['#ID]]&amp;")"</f>
        <v>(#AAD459)</v>
      </c>
      <c r="E460" s="13" t="s">
        <v>50</v>
      </c>
      <c r="F460" s="13" t="s">
        <v>10</v>
      </c>
      <c r="G460" s="43" t="s">
        <v>195</v>
      </c>
      <c r="H460" s="13" t="s">
        <v>3282</v>
      </c>
      <c r="I460" s="13" t="s">
        <v>63</v>
      </c>
      <c r="J460" s="13" t="s">
        <v>1735</v>
      </c>
      <c r="K460" t="s">
        <v>53</v>
      </c>
      <c r="L460" s="13"/>
      <c r="M460" t="s">
        <v>1412</v>
      </c>
      <c r="N460" s="13" t="s">
        <v>1709</v>
      </c>
      <c r="O460" t="s">
        <v>1605</v>
      </c>
      <c r="P460" s="13" t="s">
        <v>1649</v>
      </c>
      <c r="Q460" s="13" t="s">
        <v>1670</v>
      </c>
      <c r="R460" s="13"/>
      <c r="S460" s="13" t="s">
        <v>1738</v>
      </c>
      <c r="T460" s="13" t="s">
        <v>1740</v>
      </c>
      <c r="U460" s="13">
        <f>COUNTIFS(Tabella4[Rejected Element],Tabella4[[#This Row],[Rejected Element]])</f>
        <v>1</v>
      </c>
      <c r="V460" s="13" t="s">
        <v>1727</v>
      </c>
      <c r="W460" s="13"/>
      <c r="X460" s="13" t="str">
        <f>Tabella4[[#This Row],[User Impact]]</f>
        <v>2 - Serious</v>
      </c>
      <c r="Y460" s="13" t="str">
        <f>_xlfn.CONCAT("APP INDABOX ANDROID - ",Tabella4[[#This Row],[UNI CEI EN 301549]]," ",_xlfn.XLOOKUP(Tabella4[[#This Row],[Criterio]],Tabella5[ID],Tabella5[Criterio di successo],"")," - ",Tabella4[[#This Row],[Servizio]])</f>
        <v>APP INDABOX ANDROID - 11.1.4.3.1 Contrasto (minimo) - S009 FAQ</v>
      </c>
      <c r="Z4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(#AAD459)
S009 FAQ
Requisito: WCAG 1.4.3
Disabilità afflitte: Colorblindness;Low Vision
Impatto Utente: 2 - Serious
Descrizione: Contrasto del testo - 
Esempio di violazione individuata sull'oggetto: 
 - https://drive.google.com/file/d/1s31GTHXRA9eu158GUdn66fPg0ZAzz12P/view?usp=drive_link con selettore: 
[63,346][121,392]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60" s="13"/>
      <c r="AB460" s="13"/>
      <c r="AC460" s="13"/>
      <c r="AD460" s="13"/>
      <c r="AE460" s="13" t="e">
        <f>_xlfn.XLOOKUP(Tabella4[[#This Row],[ID Silk]],outTable[ID Silk],outTable[Numero ticket  ],,0,1)</f>
        <v>#N/A</v>
      </c>
      <c r="AF460" s="13"/>
      <c r="AG460" s="13"/>
      <c r="AH460" s="13" t="e">
        <f>Tabella4[[#This Row],[Caricato su Silk]]&amp;Tabella4[[#This Row],[HC_01]]</f>
        <v>#N/A</v>
      </c>
      <c r="AI460" s="13" t="e">
        <f>Tabella4[[#This Row],[HC_ID]]&amp;": "&amp;Tabella4[[#This Row],[Descrizione]]</f>
        <v>#N/A</v>
      </c>
      <c r="AJ460" s="13" t="e">
        <f>Tabella4[[#This Row],[HC_ID]]&amp;": - "&amp;Tabella4[[#This Row],[Detail]]&amp;" con selettore: "&amp;Tabella4[[#This Row],[Rejected Element]]</f>
        <v>#N/A</v>
      </c>
      <c r="AK460" s="13" t="e">
        <f>Tabella4[[#This Row],[HC_ID]]&amp;": "&amp;Tabella4[[#This Row],[Share URL]]</f>
        <v>#N/A</v>
      </c>
      <c r="AL460" s="13" t="e">
        <f>Tabella4[[#This Row],[HC_ID]]&amp;": "&amp;Tabella4[[#This Row],[Soluzione note aggiuntive]]</f>
        <v>#N/A</v>
      </c>
      <c r="AM460" s="13"/>
    </row>
    <row r="461" spans="1:39" ht="15" hidden="1" x14ac:dyDescent="0.3">
      <c r="A461" s="41" t="str">
        <f>Tabella4[[#This Row],[UNI CEI EN 301549]]&amp;Tabella4[[#This Row],[Servizio]]</f>
        <v>11.1.4.3.1S009 FAQ</v>
      </c>
      <c r="B461" s="42" t="str">
        <f>Tabella4[[#This Row],[IssueID]]&amp;Tabella4[[#This Row],[Servizio]]</f>
        <v>S009 FAQ</v>
      </c>
      <c r="C461" s="41" t="s">
        <v>857</v>
      </c>
      <c r="D461" s="41" t="str">
        <f>"(#"&amp;Tabella4[[#This Row],['#ID]]&amp;")"</f>
        <v>(#AAD460)</v>
      </c>
      <c r="E461" s="13" t="s">
        <v>50</v>
      </c>
      <c r="F461" s="13" t="s">
        <v>10</v>
      </c>
      <c r="G461" s="43" t="s">
        <v>195</v>
      </c>
      <c r="H461" s="13" t="s">
        <v>3282</v>
      </c>
      <c r="I461" s="13" t="s">
        <v>63</v>
      </c>
      <c r="J461" s="13" t="s">
        <v>1735</v>
      </c>
      <c r="K461" t="s">
        <v>53</v>
      </c>
      <c r="L461" s="13"/>
      <c r="M461" t="s">
        <v>1413</v>
      </c>
      <c r="N461" s="13" t="s">
        <v>1709</v>
      </c>
      <c r="O461" t="s">
        <v>1605</v>
      </c>
      <c r="P461" s="13" t="s">
        <v>1649</v>
      </c>
      <c r="Q461" s="13" t="s">
        <v>1670</v>
      </c>
      <c r="R461" s="13"/>
      <c r="S461" s="13" t="s">
        <v>1738</v>
      </c>
      <c r="T461" s="13" t="s">
        <v>1740</v>
      </c>
      <c r="U461" s="13">
        <f>COUNTIFS(Tabella4[Rejected Element],Tabella4[[#This Row],[Rejected Element]])</f>
        <v>1</v>
      </c>
      <c r="V461" s="13" t="s">
        <v>1727</v>
      </c>
      <c r="W461" s="13"/>
      <c r="X461" s="13" t="str">
        <f>Tabella4[[#This Row],[User Impact]]</f>
        <v>2 - Serious</v>
      </c>
      <c r="Y461" s="13" t="str">
        <f>_xlfn.CONCAT("APP INDABOX ANDROID - ",Tabella4[[#This Row],[UNI CEI EN 301549]]," ",_xlfn.XLOOKUP(Tabella4[[#This Row],[Criterio]],Tabella5[ID],Tabella5[Criterio di successo],"")," - ",Tabella4[[#This Row],[Servizio]])</f>
        <v>APP INDABOX ANDROID - 11.1.4.3.1 Contrasto (minimo) - S009 FAQ</v>
      </c>
      <c r="Z4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(#AAD460)
S009 FAQ
Requisito: WCAG 1.4.3
Disabilità afflitte: Colorblindness;Low Vision
Impatto Utente: 2 - Serious
Descrizione: Contrasto del testo - 
Esempio di violazione individuata sull'oggetto: 
 - https://drive.google.com/file/d/1s31GTHXRA9eu158GUdn66fPg0ZAzz12P/view?usp=drive_link con selettore: 
[63,1118][121,1165]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61" s="13"/>
      <c r="AB461" s="13"/>
      <c r="AC461" s="13"/>
      <c r="AD461" s="13"/>
      <c r="AE461" s="13" t="e">
        <f>_xlfn.XLOOKUP(Tabella4[[#This Row],[ID Silk]],outTable[ID Silk],outTable[Numero ticket  ],,0,1)</f>
        <v>#N/A</v>
      </c>
      <c r="AF461" s="13"/>
      <c r="AG461" s="13"/>
      <c r="AH461" s="13" t="e">
        <f>Tabella4[[#This Row],[Caricato su Silk]]&amp;Tabella4[[#This Row],[HC_01]]</f>
        <v>#N/A</v>
      </c>
      <c r="AI461" s="13" t="e">
        <f>Tabella4[[#This Row],[HC_ID]]&amp;": "&amp;Tabella4[[#This Row],[Descrizione]]</f>
        <v>#N/A</v>
      </c>
      <c r="AJ461" s="13" t="e">
        <f>Tabella4[[#This Row],[HC_ID]]&amp;": - "&amp;Tabella4[[#This Row],[Detail]]&amp;" con selettore: "&amp;Tabella4[[#This Row],[Rejected Element]]</f>
        <v>#N/A</v>
      </c>
      <c r="AK461" s="13" t="e">
        <f>Tabella4[[#This Row],[HC_ID]]&amp;": "&amp;Tabella4[[#This Row],[Share URL]]</f>
        <v>#N/A</v>
      </c>
      <c r="AL461" s="13" t="e">
        <f>Tabella4[[#This Row],[HC_ID]]&amp;": "&amp;Tabella4[[#This Row],[Soluzione note aggiuntive]]</f>
        <v>#N/A</v>
      </c>
      <c r="AM461" s="13"/>
    </row>
    <row r="462" spans="1:39" ht="15" hidden="1" x14ac:dyDescent="0.3">
      <c r="A462" s="41" t="str">
        <f>Tabella4[[#This Row],[UNI CEI EN 301549]]&amp;Tabella4[[#This Row],[Servizio]]</f>
        <v>11.1.4.3.1S009 FAQ</v>
      </c>
      <c r="B462" s="42" t="str">
        <f>Tabella4[[#This Row],[IssueID]]&amp;Tabella4[[#This Row],[Servizio]]</f>
        <v>S009 FAQ</v>
      </c>
      <c r="C462" s="41" t="s">
        <v>858</v>
      </c>
      <c r="D462" s="41" t="str">
        <f>"(#"&amp;Tabella4[[#This Row],['#ID]]&amp;")"</f>
        <v>(#AAD461)</v>
      </c>
      <c r="E462" s="13" t="s">
        <v>50</v>
      </c>
      <c r="F462" s="13" t="s">
        <v>10</v>
      </c>
      <c r="G462" s="43" t="s">
        <v>195</v>
      </c>
      <c r="H462" s="13" t="s">
        <v>3282</v>
      </c>
      <c r="I462" s="13" t="s">
        <v>63</v>
      </c>
      <c r="J462" s="13" t="s">
        <v>1735</v>
      </c>
      <c r="K462" t="s">
        <v>53</v>
      </c>
      <c r="L462" s="13"/>
      <c r="M462" t="s">
        <v>1414</v>
      </c>
      <c r="N462" s="13" t="s">
        <v>1709</v>
      </c>
      <c r="O462" t="s">
        <v>1605</v>
      </c>
      <c r="P462" s="13" t="s">
        <v>1649</v>
      </c>
      <c r="Q462" s="13" t="s">
        <v>1670</v>
      </c>
      <c r="R462" s="13"/>
      <c r="S462" s="13" t="s">
        <v>1738</v>
      </c>
      <c r="T462" s="13" t="s">
        <v>1740</v>
      </c>
      <c r="U462" s="13">
        <f>COUNTIFS(Tabella4[Rejected Element],Tabella4[[#This Row],[Rejected Element]])</f>
        <v>1</v>
      </c>
      <c r="V462" s="13" t="s">
        <v>1727</v>
      </c>
      <c r="W462" s="13"/>
      <c r="X462" s="13" t="str">
        <f>Tabella4[[#This Row],[User Impact]]</f>
        <v>2 - Serious</v>
      </c>
      <c r="Y462" s="13" t="str">
        <f>_xlfn.CONCAT("APP INDABOX ANDROID - ",Tabella4[[#This Row],[UNI CEI EN 301549]]," ",_xlfn.XLOOKUP(Tabella4[[#This Row],[Criterio]],Tabella5[ID],Tabella5[Criterio di successo],"")," - ",Tabella4[[#This Row],[Servizio]])</f>
        <v>APP INDABOX ANDROID - 11.1.4.3.1 Contrasto (minimo) - S009 FAQ</v>
      </c>
      <c r="Z4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(#AAD461)
S009 FAQ
Requisito: WCAG 1.4.3
Disabilità afflitte: Colorblindness;Low Vision
Impatto Utente: 2 - Serious
Descrizione: Contrasto del testo - 
Esempio di violazione individuata sull'oggetto: 
 - https://drive.google.com/file/d/1s31GTHXRA9eu158GUdn66fPg0ZAzz12P/view?usp=drive_link con selettore: 
[63,1286][121,1336]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62" s="13"/>
      <c r="AB462" s="13"/>
      <c r="AC462" s="13"/>
      <c r="AD462" s="13"/>
      <c r="AE462" s="13" t="e">
        <f>_xlfn.XLOOKUP(Tabella4[[#This Row],[ID Silk]],outTable[ID Silk],outTable[Numero ticket  ],,0,1)</f>
        <v>#N/A</v>
      </c>
      <c r="AF462" s="13"/>
      <c r="AG462" s="13"/>
      <c r="AH462" s="13" t="e">
        <f>Tabella4[[#This Row],[Caricato su Silk]]&amp;Tabella4[[#This Row],[HC_01]]</f>
        <v>#N/A</v>
      </c>
      <c r="AI462" s="13" t="e">
        <f>Tabella4[[#This Row],[HC_ID]]&amp;": "&amp;Tabella4[[#This Row],[Descrizione]]</f>
        <v>#N/A</v>
      </c>
      <c r="AJ462" s="13" t="e">
        <f>Tabella4[[#This Row],[HC_ID]]&amp;": - "&amp;Tabella4[[#This Row],[Detail]]&amp;" con selettore: "&amp;Tabella4[[#This Row],[Rejected Element]]</f>
        <v>#N/A</v>
      </c>
      <c r="AK462" s="13" t="e">
        <f>Tabella4[[#This Row],[HC_ID]]&amp;": "&amp;Tabella4[[#This Row],[Share URL]]</f>
        <v>#N/A</v>
      </c>
      <c r="AL462" s="13" t="e">
        <f>Tabella4[[#This Row],[HC_ID]]&amp;": "&amp;Tabella4[[#This Row],[Soluzione note aggiuntive]]</f>
        <v>#N/A</v>
      </c>
      <c r="AM462" s="13"/>
    </row>
    <row r="463" spans="1:39" ht="15" hidden="1" x14ac:dyDescent="0.3">
      <c r="A463" s="41" t="str">
        <f>Tabella4[[#This Row],[UNI CEI EN 301549]]&amp;Tabella4[[#This Row],[Servizio]]</f>
        <v>11.1.4.3.1S009 FAQ</v>
      </c>
      <c r="B463" s="42" t="str">
        <f>Tabella4[[#This Row],[IssueID]]&amp;Tabella4[[#This Row],[Servizio]]</f>
        <v>S009 FAQ</v>
      </c>
      <c r="C463" s="41" t="s">
        <v>859</v>
      </c>
      <c r="D463" s="41" t="str">
        <f>"(#"&amp;Tabella4[[#This Row],['#ID]]&amp;")"</f>
        <v>(#AAD462)</v>
      </c>
      <c r="E463" s="13" t="s">
        <v>50</v>
      </c>
      <c r="F463" s="13" t="s">
        <v>10</v>
      </c>
      <c r="G463" s="43" t="s">
        <v>195</v>
      </c>
      <c r="H463" s="13" t="s">
        <v>3282</v>
      </c>
      <c r="I463" s="13" t="s">
        <v>63</v>
      </c>
      <c r="J463" s="13" t="s">
        <v>1735</v>
      </c>
      <c r="K463" t="s">
        <v>53</v>
      </c>
      <c r="L463" s="13"/>
      <c r="M463" t="s">
        <v>1415</v>
      </c>
      <c r="N463" s="13" t="s">
        <v>1709</v>
      </c>
      <c r="O463" t="s">
        <v>1605</v>
      </c>
      <c r="P463" s="13" t="s">
        <v>1649</v>
      </c>
      <c r="Q463" s="13" t="s">
        <v>1670</v>
      </c>
      <c r="R463" s="13"/>
      <c r="S463" s="13" t="s">
        <v>1738</v>
      </c>
      <c r="T463" s="13" t="s">
        <v>1740</v>
      </c>
      <c r="U463" s="13">
        <f>COUNTIFS(Tabella4[Rejected Element],Tabella4[[#This Row],[Rejected Element]])</f>
        <v>1</v>
      </c>
      <c r="V463" s="13" t="s">
        <v>1727</v>
      </c>
      <c r="W463" s="13"/>
      <c r="X463" s="13" t="str">
        <f>Tabella4[[#This Row],[User Impact]]</f>
        <v>2 - Serious</v>
      </c>
      <c r="Y463" s="13" t="str">
        <f>_xlfn.CONCAT("APP INDABOX ANDROID - ",Tabella4[[#This Row],[UNI CEI EN 301549]]," ",_xlfn.XLOOKUP(Tabella4[[#This Row],[Criterio]],Tabella5[ID],Tabella5[Criterio di successo],"")," - ",Tabella4[[#This Row],[Servizio]])</f>
        <v>APP INDABOX ANDROID - 11.1.4.3.1 Contrasto (minimo) - S009 FAQ</v>
      </c>
      <c r="Z4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(#AAD462)
S009 FAQ
Requisito: WCAG 1.4.3
Disabilità afflitte: Colorblindness;Low Vision
Impatto Utente: 2 - Serious
Descrizione: Contrasto del testo - 
Esempio di violazione individuata sull'oggetto: 
 - https://drive.google.com/file/d/1s31GTHXRA9eu158GUdn66fPg0ZAzz12P/view?usp=drive_link con selettore: 
[63,1399][121,1448]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63" s="13"/>
      <c r="AB463" s="13"/>
      <c r="AC463" s="13"/>
      <c r="AD463" s="13"/>
      <c r="AE463" s="13" t="e">
        <f>_xlfn.XLOOKUP(Tabella4[[#This Row],[ID Silk]],outTable[ID Silk],outTable[Numero ticket  ],,0,1)</f>
        <v>#N/A</v>
      </c>
      <c r="AF463" s="13"/>
      <c r="AG463" s="13"/>
      <c r="AH463" s="13" t="e">
        <f>Tabella4[[#This Row],[Caricato su Silk]]&amp;Tabella4[[#This Row],[HC_01]]</f>
        <v>#N/A</v>
      </c>
      <c r="AI463" s="13" t="e">
        <f>Tabella4[[#This Row],[HC_ID]]&amp;": "&amp;Tabella4[[#This Row],[Descrizione]]</f>
        <v>#N/A</v>
      </c>
      <c r="AJ463" s="13" t="e">
        <f>Tabella4[[#This Row],[HC_ID]]&amp;": - "&amp;Tabella4[[#This Row],[Detail]]&amp;" con selettore: "&amp;Tabella4[[#This Row],[Rejected Element]]</f>
        <v>#N/A</v>
      </c>
      <c r="AK463" s="13" t="e">
        <f>Tabella4[[#This Row],[HC_ID]]&amp;": "&amp;Tabella4[[#This Row],[Share URL]]</f>
        <v>#N/A</v>
      </c>
      <c r="AL463" s="13" t="e">
        <f>Tabella4[[#This Row],[HC_ID]]&amp;": "&amp;Tabella4[[#This Row],[Soluzione note aggiuntive]]</f>
        <v>#N/A</v>
      </c>
      <c r="AM463" s="13"/>
    </row>
    <row r="464" spans="1:39" ht="15" hidden="1" x14ac:dyDescent="0.3">
      <c r="A464" s="41" t="str">
        <f>Tabella4[[#This Row],[UNI CEI EN 301549]]&amp;Tabella4[[#This Row],[Servizio]]</f>
        <v>11.1.4.3.1S009 FAQ</v>
      </c>
      <c r="B464" s="42" t="str">
        <f>Tabella4[[#This Row],[IssueID]]&amp;Tabella4[[#This Row],[Servizio]]</f>
        <v>S009 FAQ</v>
      </c>
      <c r="C464" s="41" t="s">
        <v>860</v>
      </c>
      <c r="D464" s="41" t="str">
        <f>"(#"&amp;Tabella4[[#This Row],['#ID]]&amp;")"</f>
        <v>(#AAD463)</v>
      </c>
      <c r="E464" s="13" t="s">
        <v>50</v>
      </c>
      <c r="F464" s="13" t="s">
        <v>10</v>
      </c>
      <c r="G464" s="43" t="s">
        <v>195</v>
      </c>
      <c r="H464" s="13" t="s">
        <v>3282</v>
      </c>
      <c r="I464" s="13" t="s">
        <v>63</v>
      </c>
      <c r="J464" s="13" t="s">
        <v>1735</v>
      </c>
      <c r="K464" t="s">
        <v>53</v>
      </c>
      <c r="L464" s="13"/>
      <c r="M464" t="s">
        <v>1416</v>
      </c>
      <c r="N464" s="13" t="s">
        <v>1709</v>
      </c>
      <c r="O464" t="s">
        <v>1605</v>
      </c>
      <c r="P464" s="13" t="s">
        <v>1649</v>
      </c>
      <c r="Q464" s="13" t="s">
        <v>1670</v>
      </c>
      <c r="R464" s="13"/>
      <c r="S464" s="13" t="s">
        <v>1738</v>
      </c>
      <c r="T464" s="13" t="s">
        <v>1740</v>
      </c>
      <c r="U464" s="13">
        <f>COUNTIFS(Tabella4[Rejected Element],Tabella4[[#This Row],[Rejected Element]])</f>
        <v>1</v>
      </c>
      <c r="V464" s="13" t="s">
        <v>1727</v>
      </c>
      <c r="W464" s="13"/>
      <c r="X464" s="13" t="str">
        <f>Tabella4[[#This Row],[User Impact]]</f>
        <v>2 - Serious</v>
      </c>
      <c r="Y464" s="13" t="str">
        <f>_xlfn.CONCAT("APP INDABOX ANDROID - ",Tabella4[[#This Row],[UNI CEI EN 301549]]," ",_xlfn.XLOOKUP(Tabella4[[#This Row],[Criterio]],Tabella5[ID],Tabella5[Criterio di successo],"")," - ",Tabella4[[#This Row],[Servizio]])</f>
        <v>APP INDABOX ANDROID - 11.1.4.3.1 Contrasto (minimo) - S009 FAQ</v>
      </c>
      <c r="Z4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(#AAD463)
S009 FAQ
Requisito: WCAG 1.4.3
Disabilità afflitte: Colorblindness;Low Vision
Impatto Utente: 2 - Serious
Descrizione: Contrasto del testo - 
Esempio di violazione individuata sull'oggetto: 
 - https://drive.google.com/file/d/1s31GTHXRA9eu158GUdn66fPg0ZAzz12P/view?usp=drive_link con selettore: 
[63,2229][121,2276]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64" s="13"/>
      <c r="AB464" s="13"/>
      <c r="AC464" s="13"/>
      <c r="AD464" s="13"/>
      <c r="AE464" s="13" t="e">
        <f>_xlfn.XLOOKUP(Tabella4[[#This Row],[ID Silk]],outTable[ID Silk],outTable[Numero ticket  ],,0,1)</f>
        <v>#N/A</v>
      </c>
      <c r="AF464" s="13"/>
      <c r="AG464" s="13"/>
      <c r="AH464" s="13" t="e">
        <f>Tabella4[[#This Row],[Caricato su Silk]]&amp;Tabella4[[#This Row],[HC_01]]</f>
        <v>#N/A</v>
      </c>
      <c r="AI464" s="13" t="e">
        <f>Tabella4[[#This Row],[HC_ID]]&amp;": "&amp;Tabella4[[#This Row],[Descrizione]]</f>
        <v>#N/A</v>
      </c>
      <c r="AJ464" s="13" t="e">
        <f>Tabella4[[#This Row],[HC_ID]]&amp;": - "&amp;Tabella4[[#This Row],[Detail]]&amp;" con selettore: "&amp;Tabella4[[#This Row],[Rejected Element]]</f>
        <v>#N/A</v>
      </c>
      <c r="AK464" s="13" t="e">
        <f>Tabella4[[#This Row],[HC_ID]]&amp;": "&amp;Tabella4[[#This Row],[Share URL]]</f>
        <v>#N/A</v>
      </c>
      <c r="AL464" s="13" t="e">
        <f>Tabella4[[#This Row],[HC_ID]]&amp;": "&amp;Tabella4[[#This Row],[Soluzione note aggiuntive]]</f>
        <v>#N/A</v>
      </c>
      <c r="AM464" s="13"/>
    </row>
    <row r="465" spans="1:39" ht="15" hidden="1" x14ac:dyDescent="0.3">
      <c r="A465" s="41" t="str">
        <f>Tabella4[[#This Row],[UNI CEI EN 301549]]&amp;Tabella4[[#This Row],[Servizio]]</f>
        <v>11.2.5.8.1S009 FAQ</v>
      </c>
      <c r="B465" s="42" t="str">
        <f>Tabella4[[#This Row],[IssueID]]&amp;Tabella4[[#This Row],[Servizio]]</f>
        <v>S009 FAQ</v>
      </c>
      <c r="C465" s="41" t="s">
        <v>861</v>
      </c>
      <c r="D465" s="41" t="str">
        <f>"(#"&amp;Tabella4[[#This Row],['#ID]]&amp;")"</f>
        <v>(#AAD464)</v>
      </c>
      <c r="E465" s="13" t="s">
        <v>50</v>
      </c>
      <c r="F465" s="13" t="s">
        <v>10</v>
      </c>
      <c r="G465" s="43" t="s">
        <v>56</v>
      </c>
      <c r="H465" s="13" t="s">
        <v>3283</v>
      </c>
      <c r="I465" s="13" t="s">
        <v>63</v>
      </c>
      <c r="J465" s="13" t="s">
        <v>1736</v>
      </c>
      <c r="K465" t="s">
        <v>52</v>
      </c>
      <c r="L465" s="13"/>
      <c r="M465" t="s">
        <v>1417</v>
      </c>
      <c r="N465" s="13" t="s">
        <v>1709</v>
      </c>
      <c r="O465" t="s">
        <v>1605</v>
      </c>
      <c r="P465" s="13" t="s">
        <v>1649</v>
      </c>
      <c r="Q465" s="13" t="s">
        <v>1670</v>
      </c>
      <c r="R465" s="13"/>
      <c r="S465" s="13" t="s">
        <v>1739</v>
      </c>
      <c r="T465" s="13" t="s">
        <v>1741</v>
      </c>
      <c r="U465" s="13">
        <f>COUNTIFS(Tabella4[Rejected Element],Tabella4[[#This Row],[Rejected Element]])</f>
        <v>1</v>
      </c>
      <c r="V465" s="13" t="s">
        <v>1727</v>
      </c>
      <c r="W465" s="13"/>
      <c r="X465" s="13" t="str">
        <f>Tabella4[[#This Row],[User Impact]]</f>
        <v>2 - Serious</v>
      </c>
      <c r="Y465" s="13" t="str">
        <f>_xlfn.CONCAT("APP INDABOX ANDROID - ",Tabella4[[#This Row],[UNI CEI EN 301549]]," ",_xlfn.XLOOKUP(Tabella4[[#This Row],[Criterio]],Tabella5[ID],Tabella5[Criterio di successo],"")," - ",Tabella4[[#This Row],[Servizio]])</f>
        <v>APP INDABOX ANDROID - 11.2.5.8.1 Dimensione dell'obiettivo (minimo) - S009 FAQ</v>
      </c>
      <c r="Z4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(#AAD464)
S009 FAQ
Requisito: WCAG 2.5.8
Disabilità afflitte: Blind;Low Vision;Mobility
Impatto Utente: 2 - Serious
Descrizione: Touch target - 
Esempio di violazione individuata sull'oggetto: 
 - https://drive.google.com/file/d/1s31GTHXRA9eu158GUdn66fPg0ZAzz12P/view?usp=drive_link con selettore: 
[140,343][580,398]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65" s="13"/>
      <c r="AB465" s="13"/>
      <c r="AC465" s="13"/>
      <c r="AD465" s="13"/>
      <c r="AE465" s="13" t="e">
        <f>_xlfn.XLOOKUP(Tabella4[[#This Row],[ID Silk]],outTable[ID Silk],outTable[Numero ticket  ],,0,1)</f>
        <v>#N/A</v>
      </c>
      <c r="AF465" s="13"/>
      <c r="AG465" s="13"/>
      <c r="AH465" s="13" t="e">
        <f>Tabella4[[#This Row],[Caricato su Silk]]&amp;Tabella4[[#This Row],[HC_01]]</f>
        <v>#N/A</v>
      </c>
      <c r="AI465" s="13" t="e">
        <f>Tabella4[[#This Row],[HC_ID]]&amp;": "&amp;Tabella4[[#This Row],[Descrizione]]</f>
        <v>#N/A</v>
      </c>
      <c r="AJ465" s="13" t="e">
        <f>Tabella4[[#This Row],[HC_ID]]&amp;": - "&amp;Tabella4[[#This Row],[Detail]]&amp;" con selettore: "&amp;Tabella4[[#This Row],[Rejected Element]]</f>
        <v>#N/A</v>
      </c>
      <c r="AK465" s="13" t="e">
        <f>Tabella4[[#This Row],[HC_ID]]&amp;": "&amp;Tabella4[[#This Row],[Share URL]]</f>
        <v>#N/A</v>
      </c>
      <c r="AL465" s="13" t="e">
        <f>Tabella4[[#This Row],[HC_ID]]&amp;": "&amp;Tabella4[[#This Row],[Soluzione note aggiuntive]]</f>
        <v>#N/A</v>
      </c>
      <c r="AM465" s="13"/>
    </row>
    <row r="466" spans="1:39" ht="15" hidden="1" x14ac:dyDescent="0.3">
      <c r="A466" s="41" t="str">
        <f>Tabella4[[#This Row],[UNI CEI EN 301549]]&amp;Tabella4[[#This Row],[Servizio]]</f>
        <v>11.2.5.8.1S009 FAQ</v>
      </c>
      <c r="B466" s="42" t="str">
        <f>Tabella4[[#This Row],[IssueID]]&amp;Tabella4[[#This Row],[Servizio]]</f>
        <v>S009 FAQ</v>
      </c>
      <c r="C466" s="41" t="s">
        <v>862</v>
      </c>
      <c r="D466" s="41" t="str">
        <f>"(#"&amp;Tabella4[[#This Row],['#ID]]&amp;")"</f>
        <v>(#AAD465)</v>
      </c>
      <c r="E466" s="13" t="s">
        <v>50</v>
      </c>
      <c r="F466" s="13" t="s">
        <v>10</v>
      </c>
      <c r="G466" s="43" t="s">
        <v>56</v>
      </c>
      <c r="H466" s="13" t="s">
        <v>3283</v>
      </c>
      <c r="I466" s="13" t="s">
        <v>63</v>
      </c>
      <c r="J466" s="13" t="s">
        <v>1736</v>
      </c>
      <c r="K466" t="s">
        <v>52</v>
      </c>
      <c r="L466" s="13"/>
      <c r="M466" t="s">
        <v>1418</v>
      </c>
      <c r="N466" s="13" t="s">
        <v>1709</v>
      </c>
      <c r="O466" t="s">
        <v>1605</v>
      </c>
      <c r="P466" s="13" t="s">
        <v>1649</v>
      </c>
      <c r="Q466" s="13" t="s">
        <v>1670</v>
      </c>
      <c r="R466" s="13"/>
      <c r="S466" s="13" t="s">
        <v>1739</v>
      </c>
      <c r="T466" s="13" t="s">
        <v>1741</v>
      </c>
      <c r="U466" s="13">
        <f>COUNTIFS(Tabella4[Rejected Element],Tabella4[[#This Row],[Rejected Element]])</f>
        <v>1</v>
      </c>
      <c r="V466" s="13" t="s">
        <v>1727</v>
      </c>
      <c r="W466" s="13"/>
      <c r="X466" s="13" t="str">
        <f>Tabella4[[#This Row],[User Impact]]</f>
        <v>2 - Serious</v>
      </c>
      <c r="Y466" s="13" t="str">
        <f>_xlfn.CONCAT("APP INDABOX ANDROID - ",Tabella4[[#This Row],[UNI CEI EN 301549]]," ",_xlfn.XLOOKUP(Tabella4[[#This Row],[Criterio]],Tabella5[ID],Tabella5[Criterio di successo],"")," - ",Tabella4[[#This Row],[Servizio]])</f>
        <v>APP INDABOX ANDROID - 11.2.5.8.1 Dimensione dell'obiettivo (minimo) - S009 FAQ</v>
      </c>
      <c r="Z4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(#AAD465)
S009 FAQ
Requisito: WCAG 2.5.8
Disabilità afflitte: Blind;Low Vision;Mobility
Impatto Utente: 2 - Serious
Descrizione: Touch target - 
Esempio di violazione individuata sull'oggetto: 
 - https://drive.google.com/file/d/1s31GTHXRA9eu158GUdn66fPg0ZAzz12P/view?usp=drive_link con selettore: 
[63,1116][855,1226]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66" s="13"/>
      <c r="AB466" s="13"/>
      <c r="AC466" s="13"/>
      <c r="AD466" s="13"/>
      <c r="AE466" s="13" t="e">
        <f>_xlfn.XLOOKUP(Tabella4[[#This Row],[ID Silk]],outTable[ID Silk],outTable[Numero ticket  ],,0,1)</f>
        <v>#N/A</v>
      </c>
      <c r="AF466" s="13"/>
      <c r="AG466" s="13"/>
      <c r="AH466" s="13" t="e">
        <f>Tabella4[[#This Row],[Caricato su Silk]]&amp;Tabella4[[#This Row],[HC_01]]</f>
        <v>#N/A</v>
      </c>
      <c r="AI466" s="13" t="e">
        <f>Tabella4[[#This Row],[HC_ID]]&amp;": "&amp;Tabella4[[#This Row],[Descrizione]]</f>
        <v>#N/A</v>
      </c>
      <c r="AJ466" s="13" t="e">
        <f>Tabella4[[#This Row],[HC_ID]]&amp;": - "&amp;Tabella4[[#This Row],[Detail]]&amp;" con selettore: "&amp;Tabella4[[#This Row],[Rejected Element]]</f>
        <v>#N/A</v>
      </c>
      <c r="AK466" s="13" t="e">
        <f>Tabella4[[#This Row],[HC_ID]]&amp;": "&amp;Tabella4[[#This Row],[Share URL]]</f>
        <v>#N/A</v>
      </c>
      <c r="AL466" s="13" t="e">
        <f>Tabella4[[#This Row],[HC_ID]]&amp;": "&amp;Tabella4[[#This Row],[Soluzione note aggiuntive]]</f>
        <v>#N/A</v>
      </c>
      <c r="AM466" s="13"/>
    </row>
    <row r="467" spans="1:39" ht="15" hidden="1" x14ac:dyDescent="0.3">
      <c r="A467" s="41" t="str">
        <f>Tabella4[[#This Row],[UNI CEI EN 301549]]&amp;Tabella4[[#This Row],[Servizio]]</f>
        <v>11.2.5.8.1S009 FAQ</v>
      </c>
      <c r="B467" s="42" t="str">
        <f>Tabella4[[#This Row],[IssueID]]&amp;Tabella4[[#This Row],[Servizio]]</f>
        <v>S009 FAQ</v>
      </c>
      <c r="C467" s="41" t="s">
        <v>863</v>
      </c>
      <c r="D467" s="41" t="str">
        <f>"(#"&amp;Tabella4[[#This Row],['#ID]]&amp;")"</f>
        <v>(#AAD466)</v>
      </c>
      <c r="E467" s="13" t="s">
        <v>50</v>
      </c>
      <c r="F467" s="13" t="s">
        <v>10</v>
      </c>
      <c r="G467" s="43" t="s">
        <v>56</v>
      </c>
      <c r="H467" s="13" t="s">
        <v>3283</v>
      </c>
      <c r="I467" s="13" t="s">
        <v>63</v>
      </c>
      <c r="J467" s="13" t="s">
        <v>1736</v>
      </c>
      <c r="K467" t="s">
        <v>52</v>
      </c>
      <c r="L467" s="13"/>
      <c r="M467" t="s">
        <v>1419</v>
      </c>
      <c r="N467" s="13" t="s">
        <v>1709</v>
      </c>
      <c r="O467" t="s">
        <v>1605</v>
      </c>
      <c r="P467" s="13" t="s">
        <v>1649</v>
      </c>
      <c r="Q467" s="13" t="s">
        <v>1670</v>
      </c>
      <c r="R467" s="13"/>
      <c r="S467" s="13" t="s">
        <v>1739</v>
      </c>
      <c r="T467" s="13" t="s">
        <v>1741</v>
      </c>
      <c r="U467" s="13">
        <f>COUNTIFS(Tabella4[Rejected Element],Tabella4[[#This Row],[Rejected Element]])</f>
        <v>1</v>
      </c>
      <c r="V467" s="13" t="s">
        <v>1727</v>
      </c>
      <c r="W467" s="13"/>
      <c r="X467" s="13" t="str">
        <f>Tabella4[[#This Row],[User Impact]]</f>
        <v>2 - Serious</v>
      </c>
      <c r="Y467" s="13" t="str">
        <f>_xlfn.CONCAT("APP INDABOX ANDROID - ",Tabella4[[#This Row],[UNI CEI EN 301549]]," ",_xlfn.XLOOKUP(Tabella4[[#This Row],[Criterio]],Tabella5[ID],Tabella5[Criterio di successo],"")," - ",Tabella4[[#This Row],[Servizio]])</f>
        <v>APP INDABOX ANDROID - 11.2.5.8.1 Dimensione dell'obiettivo (minimo) - S009 FAQ</v>
      </c>
      <c r="Z4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(#AAD466)
S009 FAQ
Requisito: WCAG 2.5.8
Disabilità afflitte: Blind;Low Vision;Mobility
Impatto Utente: 2 - Serious
Descrizione: Touch target - 
Esempio di violazione individuata sull'oggetto: 
 - https://drive.google.com/file/d/1s31GTHXRA9eu158GUdn66fPg0ZAzz12P/view?usp=drive_link con selettore: 
[140,1283][822,1338]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67" s="13"/>
      <c r="AB467" s="13"/>
      <c r="AC467" s="13"/>
      <c r="AD467" s="13"/>
      <c r="AE467" s="13" t="e">
        <f>_xlfn.XLOOKUP(Tabella4[[#This Row],[ID Silk]],outTable[ID Silk],outTable[Numero ticket  ],,0,1)</f>
        <v>#N/A</v>
      </c>
      <c r="AF467" s="13"/>
      <c r="AG467" s="13"/>
      <c r="AH467" s="13" t="e">
        <f>Tabella4[[#This Row],[Caricato su Silk]]&amp;Tabella4[[#This Row],[HC_01]]</f>
        <v>#N/A</v>
      </c>
      <c r="AI467" s="13" t="e">
        <f>Tabella4[[#This Row],[HC_ID]]&amp;": "&amp;Tabella4[[#This Row],[Descrizione]]</f>
        <v>#N/A</v>
      </c>
      <c r="AJ467" s="13" t="e">
        <f>Tabella4[[#This Row],[HC_ID]]&amp;": - "&amp;Tabella4[[#This Row],[Detail]]&amp;" con selettore: "&amp;Tabella4[[#This Row],[Rejected Element]]</f>
        <v>#N/A</v>
      </c>
      <c r="AK467" s="13" t="e">
        <f>Tabella4[[#This Row],[HC_ID]]&amp;": "&amp;Tabella4[[#This Row],[Share URL]]</f>
        <v>#N/A</v>
      </c>
      <c r="AL467" s="13" t="e">
        <f>Tabella4[[#This Row],[HC_ID]]&amp;": "&amp;Tabella4[[#This Row],[Soluzione note aggiuntive]]</f>
        <v>#N/A</v>
      </c>
      <c r="AM467" s="13"/>
    </row>
    <row r="468" spans="1:39" ht="15" hidden="1" x14ac:dyDescent="0.3">
      <c r="A468" s="41" t="str">
        <f>Tabella4[[#This Row],[UNI CEI EN 301549]]&amp;Tabella4[[#This Row],[Servizio]]</f>
        <v>11.2.5.8.1S009 FAQ</v>
      </c>
      <c r="B468" s="42" t="str">
        <f>Tabella4[[#This Row],[IssueID]]&amp;Tabella4[[#This Row],[Servizio]]</f>
        <v>S009 FAQ</v>
      </c>
      <c r="C468" s="41" t="s">
        <v>864</v>
      </c>
      <c r="D468" s="41" t="str">
        <f>"(#"&amp;Tabella4[[#This Row],['#ID]]&amp;")"</f>
        <v>(#AAD467)</v>
      </c>
      <c r="E468" s="13" t="s">
        <v>50</v>
      </c>
      <c r="F468" s="13" t="s">
        <v>10</v>
      </c>
      <c r="G468" s="43" t="s">
        <v>56</v>
      </c>
      <c r="H468" s="13" t="s">
        <v>3283</v>
      </c>
      <c r="I468" s="13" t="s">
        <v>63</v>
      </c>
      <c r="J468" s="13" t="s">
        <v>1736</v>
      </c>
      <c r="K468" t="s">
        <v>52</v>
      </c>
      <c r="L468" s="13"/>
      <c r="M468" t="s">
        <v>1420</v>
      </c>
      <c r="N468" s="13" t="s">
        <v>1709</v>
      </c>
      <c r="O468" t="s">
        <v>1605</v>
      </c>
      <c r="P468" s="13" t="s">
        <v>1649</v>
      </c>
      <c r="Q468" s="13" t="s">
        <v>1670</v>
      </c>
      <c r="R468" s="13"/>
      <c r="S468" s="13" t="s">
        <v>1739</v>
      </c>
      <c r="T468" s="13" t="s">
        <v>1741</v>
      </c>
      <c r="U468" s="13">
        <f>COUNTIFS(Tabella4[Rejected Element],Tabella4[[#This Row],[Rejected Element]])</f>
        <v>1</v>
      </c>
      <c r="V468" s="13" t="s">
        <v>1727</v>
      </c>
      <c r="W468" s="13"/>
      <c r="X468" s="13" t="str">
        <f>Tabella4[[#This Row],[User Impact]]</f>
        <v>2 - Serious</v>
      </c>
      <c r="Y468" s="13" t="str">
        <f>_xlfn.CONCAT("APP INDABOX ANDROID - ",Tabella4[[#This Row],[UNI CEI EN 301549]]," ",_xlfn.XLOOKUP(Tabella4[[#This Row],[Criterio]],Tabella5[ID],Tabella5[Criterio di successo],"")," - ",Tabella4[[#This Row],[Servizio]])</f>
        <v>APP INDABOX ANDROID - 11.2.5.8.1 Dimensione dell'obiettivo (minimo) - S009 FAQ</v>
      </c>
      <c r="Z4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(#AAD467)
S009 FAQ
Requisito: WCAG 2.5.8
Disabilità afflitte: Blind;Low Vision;Mobility
Impatto Utente: 2 - Serious
Descrizione: Touch target - 
Esempio di violazione individuata sull'oggetto: 
 - https://drive.google.com/file/d/1s31GTHXRA9eu158GUdn66fPg0ZAzz12P/view?usp=drive_link con selettore: 
[63,1396][976,1509]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68" s="13"/>
      <c r="AB468" s="13"/>
      <c r="AC468" s="13"/>
      <c r="AD468" s="13"/>
      <c r="AE468" s="13" t="e">
        <f>_xlfn.XLOOKUP(Tabella4[[#This Row],[ID Silk]],outTable[ID Silk],outTable[Numero ticket  ],,0,1)</f>
        <v>#N/A</v>
      </c>
      <c r="AF468" s="13"/>
      <c r="AG468" s="13"/>
      <c r="AH468" s="13" t="e">
        <f>Tabella4[[#This Row],[Caricato su Silk]]&amp;Tabella4[[#This Row],[HC_01]]</f>
        <v>#N/A</v>
      </c>
      <c r="AI468" s="13" t="e">
        <f>Tabella4[[#This Row],[HC_ID]]&amp;": "&amp;Tabella4[[#This Row],[Descrizione]]</f>
        <v>#N/A</v>
      </c>
      <c r="AJ468" s="13" t="e">
        <f>Tabella4[[#This Row],[HC_ID]]&amp;": - "&amp;Tabella4[[#This Row],[Detail]]&amp;" con selettore: "&amp;Tabella4[[#This Row],[Rejected Element]]</f>
        <v>#N/A</v>
      </c>
      <c r="AK468" s="13" t="e">
        <f>Tabella4[[#This Row],[HC_ID]]&amp;": "&amp;Tabella4[[#This Row],[Share URL]]</f>
        <v>#N/A</v>
      </c>
      <c r="AL468" s="13" t="e">
        <f>Tabella4[[#This Row],[HC_ID]]&amp;": "&amp;Tabella4[[#This Row],[Soluzione note aggiuntive]]</f>
        <v>#N/A</v>
      </c>
      <c r="AM468" s="13"/>
    </row>
    <row r="469" spans="1:39" ht="15" hidden="1" x14ac:dyDescent="0.3">
      <c r="A469" s="41" t="str">
        <f>Tabella4[[#This Row],[UNI CEI EN 301549]]&amp;Tabella4[[#This Row],[Servizio]]</f>
        <v>11.2.5.8.1S009 FAQ</v>
      </c>
      <c r="B469" s="42" t="str">
        <f>Tabella4[[#This Row],[IssueID]]&amp;Tabella4[[#This Row],[Servizio]]</f>
        <v>S009 FAQ</v>
      </c>
      <c r="C469" s="41" t="s">
        <v>865</v>
      </c>
      <c r="D469" s="41" t="str">
        <f>"(#"&amp;Tabella4[[#This Row],['#ID]]&amp;")"</f>
        <v>(#AAD468)</v>
      </c>
      <c r="E469" s="13" t="s">
        <v>50</v>
      </c>
      <c r="F469" s="13" t="s">
        <v>10</v>
      </c>
      <c r="G469" s="43" t="s">
        <v>56</v>
      </c>
      <c r="H469" s="13" t="s">
        <v>3283</v>
      </c>
      <c r="I469" s="13" t="s">
        <v>63</v>
      </c>
      <c r="J469" s="13" t="s">
        <v>1736</v>
      </c>
      <c r="K469" t="s">
        <v>52</v>
      </c>
      <c r="L469" s="13"/>
      <c r="M469" t="s">
        <v>1421</v>
      </c>
      <c r="N469" s="13" t="s">
        <v>1709</v>
      </c>
      <c r="O469" t="s">
        <v>1605</v>
      </c>
      <c r="P469" s="13" t="s">
        <v>1649</v>
      </c>
      <c r="Q469" s="13" t="s">
        <v>1670</v>
      </c>
      <c r="R469" s="13"/>
      <c r="S469" s="13" t="s">
        <v>1739</v>
      </c>
      <c r="T469" s="13" t="s">
        <v>1741</v>
      </c>
      <c r="U469" s="13">
        <f>COUNTIFS(Tabella4[Rejected Element],Tabella4[[#This Row],[Rejected Element]])</f>
        <v>1</v>
      </c>
      <c r="V469" s="13" t="s">
        <v>1727</v>
      </c>
      <c r="W469" s="13"/>
      <c r="X469" s="13" t="str">
        <f>Tabella4[[#This Row],[User Impact]]</f>
        <v>2 - Serious</v>
      </c>
      <c r="Y469" s="13" t="str">
        <f>_xlfn.CONCAT("APP INDABOX ANDROID - ",Tabella4[[#This Row],[UNI CEI EN 301549]]," ",_xlfn.XLOOKUP(Tabella4[[#This Row],[Criterio]],Tabella5[ID],Tabella5[Criterio di successo],"")," - ",Tabella4[[#This Row],[Servizio]])</f>
        <v>APP INDABOX ANDROID - 11.2.5.8.1 Dimensione dell'obiettivo (minimo) - S009 FAQ</v>
      </c>
      <c r="Z4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(#AAD468)
S009 FAQ
Requisito: WCAG 2.5.8
Disabilità afflitte: Blind;Low Vision;Mobility
Impatto Utente: 2 - Serious
Descrizione: Touch target - 
Esempio di violazione individuata sull'oggetto: 
 - https://drive.google.com/file/d/1s31GTHXRA9eu158GUdn66fPg0ZAzz12P/view?usp=drive_link con selettore: 
[129,1784][561,1839]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69" s="13"/>
      <c r="AB469" s="13"/>
      <c r="AC469" s="13"/>
      <c r="AD469" s="13"/>
      <c r="AE469" s="13" t="e">
        <f>_xlfn.XLOOKUP(Tabella4[[#This Row],[ID Silk]],outTable[ID Silk],outTable[Numero ticket  ],,0,1)</f>
        <v>#N/A</v>
      </c>
      <c r="AF469" s="13"/>
      <c r="AG469" s="13"/>
      <c r="AH469" s="13" t="e">
        <f>Tabella4[[#This Row],[Caricato su Silk]]&amp;Tabella4[[#This Row],[HC_01]]</f>
        <v>#N/A</v>
      </c>
      <c r="AI469" s="13" t="e">
        <f>Tabella4[[#This Row],[HC_ID]]&amp;": "&amp;Tabella4[[#This Row],[Descrizione]]</f>
        <v>#N/A</v>
      </c>
      <c r="AJ469" s="13" t="e">
        <f>Tabella4[[#This Row],[HC_ID]]&amp;": - "&amp;Tabella4[[#This Row],[Detail]]&amp;" con selettore: "&amp;Tabella4[[#This Row],[Rejected Element]]</f>
        <v>#N/A</v>
      </c>
      <c r="AK469" s="13" t="e">
        <f>Tabella4[[#This Row],[HC_ID]]&amp;": "&amp;Tabella4[[#This Row],[Share URL]]</f>
        <v>#N/A</v>
      </c>
      <c r="AL469" s="13" t="e">
        <f>Tabella4[[#This Row],[HC_ID]]&amp;": "&amp;Tabella4[[#This Row],[Soluzione note aggiuntive]]</f>
        <v>#N/A</v>
      </c>
      <c r="AM469" s="13"/>
    </row>
    <row r="470" spans="1:39" ht="15" hidden="1" x14ac:dyDescent="0.3">
      <c r="A470" s="41" t="str">
        <f>Tabella4[[#This Row],[UNI CEI EN 301549]]&amp;Tabella4[[#This Row],[Servizio]]</f>
        <v>11.2.5.8.1S009 FAQ</v>
      </c>
      <c r="B470" s="42" t="str">
        <f>Tabella4[[#This Row],[IssueID]]&amp;Tabella4[[#This Row],[Servizio]]</f>
        <v>S009 FAQ</v>
      </c>
      <c r="C470" s="41" t="s">
        <v>866</v>
      </c>
      <c r="D470" s="41" t="str">
        <f>"(#"&amp;Tabella4[[#This Row],['#ID]]&amp;")"</f>
        <v>(#AAD469)</v>
      </c>
      <c r="E470" s="13" t="s">
        <v>50</v>
      </c>
      <c r="F470" s="13" t="s">
        <v>10</v>
      </c>
      <c r="G470" s="43" t="s">
        <v>56</v>
      </c>
      <c r="H470" s="13" t="s">
        <v>3283</v>
      </c>
      <c r="I470" s="13" t="s">
        <v>63</v>
      </c>
      <c r="J470" s="13" t="s">
        <v>1736</v>
      </c>
      <c r="K470" t="s">
        <v>52</v>
      </c>
      <c r="L470" s="13"/>
      <c r="M470" t="s">
        <v>1422</v>
      </c>
      <c r="N470" s="13" t="s">
        <v>1709</v>
      </c>
      <c r="O470" t="s">
        <v>1605</v>
      </c>
      <c r="P470" s="13" t="s">
        <v>1649</v>
      </c>
      <c r="Q470" s="13" t="s">
        <v>1670</v>
      </c>
      <c r="R470" s="13"/>
      <c r="S470" s="13" t="s">
        <v>1739</v>
      </c>
      <c r="T470" s="13" t="s">
        <v>1741</v>
      </c>
      <c r="U470" s="13">
        <f>COUNTIFS(Tabella4[Rejected Element],Tabella4[[#This Row],[Rejected Element]])</f>
        <v>1</v>
      </c>
      <c r="V470" s="13" t="s">
        <v>1727</v>
      </c>
      <c r="W470" s="13"/>
      <c r="X470" s="13" t="str">
        <f>Tabella4[[#This Row],[User Impact]]</f>
        <v>2 - Serious</v>
      </c>
      <c r="Y470" s="13" t="str">
        <f>_xlfn.CONCAT("APP INDABOX ANDROID - ",Tabella4[[#This Row],[UNI CEI EN 301549]]," ",_xlfn.XLOOKUP(Tabella4[[#This Row],[Criterio]],Tabella5[ID],Tabella5[Criterio di successo],"")," - ",Tabella4[[#This Row],[Servizio]])</f>
        <v>APP INDABOX ANDROID - 11.2.5.8.1 Dimensione dell'obiettivo (minimo) - S009 FAQ</v>
      </c>
      <c r="Z4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(#AAD469)
S009 FAQ
Requisito: WCAG 2.5.8
Disabilità afflitte: Blind;Low Vision;Mobility
Impatto Utente: 2 - Serious
Descrizione: Touch target - 
Esempio di violazione individuata sull'oggetto: 
 - https://drive.google.com/file/d/1s31GTHXRA9eu158GUdn66fPg0ZAzz12P/view?usp=drive_link con selettore: 
[140,2227][533,2282]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70" s="13"/>
      <c r="AB470" s="13"/>
      <c r="AC470" s="13"/>
      <c r="AD470" s="13"/>
      <c r="AE470" s="13" t="e">
        <f>_xlfn.XLOOKUP(Tabella4[[#This Row],[ID Silk]],outTable[ID Silk],outTable[Numero ticket  ],,0,1)</f>
        <v>#N/A</v>
      </c>
      <c r="AF470" s="13"/>
      <c r="AG470" s="13"/>
      <c r="AH470" s="13" t="e">
        <f>Tabella4[[#This Row],[Caricato su Silk]]&amp;Tabella4[[#This Row],[HC_01]]</f>
        <v>#N/A</v>
      </c>
      <c r="AI470" s="13" t="e">
        <f>Tabella4[[#This Row],[HC_ID]]&amp;": "&amp;Tabella4[[#This Row],[Descrizione]]</f>
        <v>#N/A</v>
      </c>
      <c r="AJ470" s="13" t="e">
        <f>Tabella4[[#This Row],[HC_ID]]&amp;": - "&amp;Tabella4[[#This Row],[Detail]]&amp;" con selettore: "&amp;Tabella4[[#This Row],[Rejected Element]]</f>
        <v>#N/A</v>
      </c>
      <c r="AK470" s="13" t="e">
        <f>Tabella4[[#This Row],[HC_ID]]&amp;": "&amp;Tabella4[[#This Row],[Share URL]]</f>
        <v>#N/A</v>
      </c>
      <c r="AL470" s="13" t="e">
        <f>Tabella4[[#This Row],[HC_ID]]&amp;": "&amp;Tabella4[[#This Row],[Soluzione note aggiuntive]]</f>
        <v>#N/A</v>
      </c>
      <c r="AM470" s="13"/>
    </row>
    <row r="471" spans="1:39" ht="15" hidden="1" x14ac:dyDescent="0.3">
      <c r="A471" s="41" t="str">
        <f>Tabella4[[#This Row],[UNI CEI EN 301549]]&amp;Tabella4[[#This Row],[Servizio]]</f>
        <v>11.1.4.3.1S009 FAQ</v>
      </c>
      <c r="B471" s="42" t="str">
        <f>Tabella4[[#This Row],[IssueID]]&amp;Tabella4[[#This Row],[Servizio]]</f>
        <v>S009 FAQ</v>
      </c>
      <c r="C471" s="41" t="s">
        <v>867</v>
      </c>
      <c r="D471" s="41" t="str">
        <f>"(#"&amp;Tabella4[[#This Row],['#ID]]&amp;")"</f>
        <v>(#AAD470)</v>
      </c>
      <c r="E471" s="13" t="s">
        <v>50</v>
      </c>
      <c r="F471" s="13" t="s">
        <v>10</v>
      </c>
      <c r="G471" s="43" t="s">
        <v>195</v>
      </c>
      <c r="H471" s="13" t="s">
        <v>3282</v>
      </c>
      <c r="I471" s="13" t="s">
        <v>63</v>
      </c>
      <c r="J471" s="13" t="s">
        <v>1735</v>
      </c>
      <c r="K471" t="s">
        <v>53</v>
      </c>
      <c r="L471" s="13"/>
      <c r="M471" t="s">
        <v>1423</v>
      </c>
      <c r="N471" s="13" t="s">
        <v>1710</v>
      </c>
      <c r="O471" t="s">
        <v>1606</v>
      </c>
      <c r="P471" s="13" t="s">
        <v>1650</v>
      </c>
      <c r="Q471" s="13" t="s">
        <v>1670</v>
      </c>
      <c r="R471" s="13"/>
      <c r="S471" s="13" t="s">
        <v>1738</v>
      </c>
      <c r="T471" s="13" t="s">
        <v>1740</v>
      </c>
      <c r="U471" s="13">
        <f>COUNTIFS(Tabella4[Rejected Element],Tabella4[[#This Row],[Rejected Element]])</f>
        <v>1</v>
      </c>
      <c r="V471" s="13" t="s">
        <v>1727</v>
      </c>
      <c r="W471" s="13"/>
      <c r="X471" s="13" t="str">
        <f>Tabella4[[#This Row],[User Impact]]</f>
        <v>2 - Serious</v>
      </c>
      <c r="Y471" s="13" t="str">
        <f>_xlfn.CONCAT("APP INDABOX ANDROID - ",Tabella4[[#This Row],[UNI CEI EN 301549]]," ",_xlfn.XLOOKUP(Tabella4[[#This Row],[Criterio]],Tabella5[ID],Tabella5[Criterio di successo],"")," - ",Tabella4[[#This Row],[Servizio]])</f>
        <v>APP INDABOX ANDROID - 11.1.4.3.1 Contrasto (minimo) - S009 FAQ</v>
      </c>
      <c r="Z4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(#AAD470)
S009 FAQ
Requisito: WCAG 1.4.3
Disabilità afflitte: Colorblindness;Low Vision
Impatto Utente: 2 - Serious
Descrizione: Contrasto del testo - 
Esempio di violazione individuata sull'oggetto: 
 - https://drive.google.com/file/d/1mJ3I2TqFLcpUAboPRJ9y_v4AW9G3m0XM/view?usp=drive_link con selettore: 
[178,412][580,464]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71" s="13"/>
      <c r="AB471" s="13"/>
      <c r="AC471" s="13"/>
      <c r="AD471" s="13"/>
      <c r="AE471" s="13" t="e">
        <f>_xlfn.XLOOKUP(Tabella4[[#This Row],[ID Silk]],outTable[ID Silk],outTable[Numero ticket  ],,0,1)</f>
        <v>#N/A</v>
      </c>
      <c r="AF471" s="13"/>
      <c r="AG471" s="13"/>
      <c r="AH471" s="13" t="e">
        <f>Tabella4[[#This Row],[Caricato su Silk]]&amp;Tabella4[[#This Row],[HC_01]]</f>
        <v>#N/A</v>
      </c>
      <c r="AI471" s="13" t="e">
        <f>Tabella4[[#This Row],[HC_ID]]&amp;": "&amp;Tabella4[[#This Row],[Descrizione]]</f>
        <v>#N/A</v>
      </c>
      <c r="AJ471" s="13" t="e">
        <f>Tabella4[[#This Row],[HC_ID]]&amp;": - "&amp;Tabella4[[#This Row],[Detail]]&amp;" con selettore: "&amp;Tabella4[[#This Row],[Rejected Element]]</f>
        <v>#N/A</v>
      </c>
      <c r="AK471" s="13" t="e">
        <f>Tabella4[[#This Row],[HC_ID]]&amp;": "&amp;Tabella4[[#This Row],[Share URL]]</f>
        <v>#N/A</v>
      </c>
      <c r="AL471" s="13" t="e">
        <f>Tabella4[[#This Row],[HC_ID]]&amp;": "&amp;Tabella4[[#This Row],[Soluzione note aggiuntive]]</f>
        <v>#N/A</v>
      </c>
      <c r="AM471" s="13"/>
    </row>
    <row r="472" spans="1:39" ht="15" hidden="1" x14ac:dyDescent="0.3">
      <c r="A472" s="41" t="str">
        <f>Tabella4[[#This Row],[UNI CEI EN 301549]]&amp;Tabella4[[#This Row],[Servizio]]</f>
        <v>11.1.4.3.1S009 FAQ</v>
      </c>
      <c r="B472" s="42" t="str">
        <f>Tabella4[[#This Row],[IssueID]]&amp;Tabella4[[#This Row],[Servizio]]</f>
        <v>S009 FAQ</v>
      </c>
      <c r="C472" s="41" t="s">
        <v>868</v>
      </c>
      <c r="D472" s="41" t="str">
        <f>"(#"&amp;Tabella4[[#This Row],['#ID]]&amp;")"</f>
        <v>(#AAD471)</v>
      </c>
      <c r="E472" s="13" t="s">
        <v>50</v>
      </c>
      <c r="F472" s="13" t="s">
        <v>10</v>
      </c>
      <c r="G472" s="43" t="s">
        <v>195</v>
      </c>
      <c r="H472" s="13" t="s">
        <v>3282</v>
      </c>
      <c r="I472" s="13" t="s">
        <v>63</v>
      </c>
      <c r="J472" s="13" t="s">
        <v>1735</v>
      </c>
      <c r="K472" t="s">
        <v>53</v>
      </c>
      <c r="L472" s="13"/>
      <c r="M472" t="s">
        <v>1424</v>
      </c>
      <c r="N472" s="13" t="s">
        <v>1710</v>
      </c>
      <c r="O472" t="s">
        <v>1606</v>
      </c>
      <c r="P472" s="13" t="s">
        <v>1650</v>
      </c>
      <c r="Q472" s="13" t="s">
        <v>1670</v>
      </c>
      <c r="R472" s="13"/>
      <c r="S472" s="13" t="s">
        <v>1738</v>
      </c>
      <c r="T472" s="13" t="s">
        <v>1740</v>
      </c>
      <c r="U472" s="13">
        <f>COUNTIFS(Tabella4[Rejected Element],Tabella4[[#This Row],[Rejected Element]])</f>
        <v>2</v>
      </c>
      <c r="V472" s="13" t="s">
        <v>1727</v>
      </c>
      <c r="W472" s="13"/>
      <c r="X472" s="13" t="str">
        <f>Tabella4[[#This Row],[User Impact]]</f>
        <v>2 - Serious</v>
      </c>
      <c r="Y472" s="13" t="str">
        <f>_xlfn.CONCAT("APP INDABOX ANDROID - ",Tabella4[[#This Row],[UNI CEI EN 301549]]," ",_xlfn.XLOOKUP(Tabella4[[#This Row],[Criterio]],Tabella5[ID],Tabella5[Criterio di successo],"")," - ",Tabella4[[#This Row],[Servizio]])</f>
        <v>APP INDABOX ANDROID - 11.1.4.3.1 Contrasto (minimo) - S009 FAQ</v>
      </c>
      <c r="Z4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(#AAD471)
S009 FAQ
Requisito: WCAG 1.4.3
Disabilità afflitte: Colorblindness;Low Vision
Impatto Utente: 2 - Serious
Descrizione: Contrasto del testo - 
Esempio di violazione individuata sull'oggetto: 
 - https://drive.google.com/file/d/1mJ3I2TqFLcpUAboPRJ9y_v4AW9G3m0XM/view?usp=drive_link con selettore: 
[167,409][695,524]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72" s="13"/>
      <c r="AB472" s="13"/>
      <c r="AC472" s="13"/>
      <c r="AD472" s="13"/>
      <c r="AE472" s="13" t="e">
        <f>_xlfn.XLOOKUP(Tabella4[[#This Row],[ID Silk]],outTable[ID Silk],outTable[Numero ticket  ],,0,1)</f>
        <v>#N/A</v>
      </c>
      <c r="AF472" s="13"/>
      <c r="AG472" s="13"/>
      <c r="AH472" s="13" t="e">
        <f>Tabella4[[#This Row],[Caricato su Silk]]&amp;Tabella4[[#This Row],[HC_01]]</f>
        <v>#N/A</v>
      </c>
      <c r="AI472" s="13" t="e">
        <f>Tabella4[[#This Row],[HC_ID]]&amp;": "&amp;Tabella4[[#This Row],[Descrizione]]</f>
        <v>#N/A</v>
      </c>
      <c r="AJ472" s="13" t="e">
        <f>Tabella4[[#This Row],[HC_ID]]&amp;": - "&amp;Tabella4[[#This Row],[Detail]]&amp;" con selettore: "&amp;Tabella4[[#This Row],[Rejected Element]]</f>
        <v>#N/A</v>
      </c>
      <c r="AK472" s="13" t="e">
        <f>Tabella4[[#This Row],[HC_ID]]&amp;": "&amp;Tabella4[[#This Row],[Share URL]]</f>
        <v>#N/A</v>
      </c>
      <c r="AL472" s="13" t="e">
        <f>Tabella4[[#This Row],[HC_ID]]&amp;": "&amp;Tabella4[[#This Row],[Soluzione note aggiuntive]]</f>
        <v>#N/A</v>
      </c>
      <c r="AM472" s="13"/>
    </row>
    <row r="473" spans="1:39" ht="15" hidden="1" x14ac:dyDescent="0.3">
      <c r="A473" s="41" t="str">
        <f>Tabella4[[#This Row],[UNI CEI EN 301549]]&amp;Tabella4[[#This Row],[Servizio]]</f>
        <v>11.1.4.3.1S009 FAQ</v>
      </c>
      <c r="B473" s="42" t="str">
        <f>Tabella4[[#This Row],[IssueID]]&amp;Tabella4[[#This Row],[Servizio]]</f>
        <v>S009 FAQ</v>
      </c>
      <c r="C473" s="41" t="s">
        <v>869</v>
      </c>
      <c r="D473" s="41" t="str">
        <f>"(#"&amp;Tabella4[[#This Row],['#ID]]&amp;")"</f>
        <v>(#AAD472)</v>
      </c>
      <c r="E473" s="13" t="s">
        <v>50</v>
      </c>
      <c r="F473" s="13" t="s">
        <v>10</v>
      </c>
      <c r="G473" s="43" t="s">
        <v>195</v>
      </c>
      <c r="H473" s="13" t="s">
        <v>3282</v>
      </c>
      <c r="I473" s="13" t="s">
        <v>63</v>
      </c>
      <c r="J473" s="13" t="s">
        <v>1735</v>
      </c>
      <c r="K473" t="s">
        <v>53</v>
      </c>
      <c r="L473" s="13"/>
      <c r="M473" t="s">
        <v>1425</v>
      </c>
      <c r="N473" s="13" t="s">
        <v>1710</v>
      </c>
      <c r="O473" t="s">
        <v>1606</v>
      </c>
      <c r="P473" s="13" t="s">
        <v>1650</v>
      </c>
      <c r="Q473" s="13" t="s">
        <v>1670</v>
      </c>
      <c r="R473" s="13"/>
      <c r="S473" s="13" t="s">
        <v>1738</v>
      </c>
      <c r="T473" s="13" t="s">
        <v>1740</v>
      </c>
      <c r="U473" s="13">
        <f>COUNTIFS(Tabella4[Rejected Element],Tabella4[[#This Row],[Rejected Element]])</f>
        <v>1</v>
      </c>
      <c r="V473" s="13" t="s">
        <v>1727</v>
      </c>
      <c r="W473" s="13"/>
      <c r="X473" s="13" t="str">
        <f>Tabella4[[#This Row],[User Impact]]</f>
        <v>2 - Serious</v>
      </c>
      <c r="Y473" s="13" t="str">
        <f>_xlfn.CONCAT("APP INDABOX ANDROID - ",Tabella4[[#This Row],[UNI CEI EN 301549]]," ",_xlfn.XLOOKUP(Tabella4[[#This Row],[Criterio]],Tabella5[ID],Tabella5[Criterio di successo],"")," - ",Tabella4[[#This Row],[Servizio]])</f>
        <v>APP INDABOX ANDROID - 11.1.4.3.1 Contrasto (minimo) - S009 FAQ</v>
      </c>
      <c r="Z4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(#AAD472)
S009 FAQ
Requisito: WCAG 1.4.3
Disabilità afflitte: Colorblindness;Low Vision
Impatto Utente: 2 - Serious
Descrizione: Contrasto del testo - 
Esempio di violazione individuata sull'oggetto: 
 - https://drive.google.com/file/d/1mJ3I2TqFLcpUAboPRJ9y_v4AW9G3m0XM/view?usp=drive_link con selettore: 
[167,472][808,585]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73" s="13"/>
      <c r="AB473" s="13"/>
      <c r="AC473" s="13"/>
      <c r="AD473" s="13"/>
      <c r="AE473" s="13" t="e">
        <f>_xlfn.XLOOKUP(Tabella4[[#This Row],[ID Silk]],outTable[ID Silk],outTable[Numero ticket  ],,0,1)</f>
        <v>#N/A</v>
      </c>
      <c r="AF473" s="13"/>
      <c r="AG473" s="13"/>
      <c r="AH473" s="13" t="e">
        <f>Tabella4[[#This Row],[Caricato su Silk]]&amp;Tabella4[[#This Row],[HC_01]]</f>
        <v>#N/A</v>
      </c>
      <c r="AI473" s="13" t="e">
        <f>Tabella4[[#This Row],[HC_ID]]&amp;": "&amp;Tabella4[[#This Row],[Descrizione]]</f>
        <v>#N/A</v>
      </c>
      <c r="AJ473" s="13" t="e">
        <f>Tabella4[[#This Row],[HC_ID]]&amp;": - "&amp;Tabella4[[#This Row],[Detail]]&amp;" con selettore: "&amp;Tabella4[[#This Row],[Rejected Element]]</f>
        <v>#N/A</v>
      </c>
      <c r="AK473" s="13" t="e">
        <f>Tabella4[[#This Row],[HC_ID]]&amp;": "&amp;Tabella4[[#This Row],[Share URL]]</f>
        <v>#N/A</v>
      </c>
      <c r="AL473" s="13" t="e">
        <f>Tabella4[[#This Row],[HC_ID]]&amp;": "&amp;Tabella4[[#This Row],[Soluzione note aggiuntive]]</f>
        <v>#N/A</v>
      </c>
      <c r="AM473" s="13"/>
    </row>
    <row r="474" spans="1:39" ht="15" hidden="1" x14ac:dyDescent="0.3">
      <c r="A474" s="41" t="str">
        <f>Tabella4[[#This Row],[UNI CEI EN 301549]]&amp;Tabella4[[#This Row],[Servizio]]</f>
        <v>11.1.4.3.1S009 FAQ</v>
      </c>
      <c r="B474" s="42" t="str">
        <f>Tabella4[[#This Row],[IssueID]]&amp;Tabella4[[#This Row],[Servizio]]</f>
        <v>S009 FAQ</v>
      </c>
      <c r="C474" s="41" t="s">
        <v>870</v>
      </c>
      <c r="D474" s="41" t="str">
        <f>"(#"&amp;Tabella4[[#This Row],['#ID]]&amp;")"</f>
        <v>(#AAD473)</v>
      </c>
      <c r="E474" s="13" t="s">
        <v>50</v>
      </c>
      <c r="F474" s="13" t="s">
        <v>10</v>
      </c>
      <c r="G474" s="43" t="s">
        <v>195</v>
      </c>
      <c r="H474" s="13" t="s">
        <v>3282</v>
      </c>
      <c r="I474" s="13" t="s">
        <v>63</v>
      </c>
      <c r="J474" s="13" t="s">
        <v>1735</v>
      </c>
      <c r="K474" t="s">
        <v>53</v>
      </c>
      <c r="L474" s="13"/>
      <c r="M474" t="s">
        <v>1426</v>
      </c>
      <c r="N474" s="13" t="s">
        <v>1710</v>
      </c>
      <c r="O474" t="s">
        <v>1606</v>
      </c>
      <c r="P474" s="13" t="s">
        <v>1650</v>
      </c>
      <c r="Q474" s="13" t="s">
        <v>1670</v>
      </c>
      <c r="R474" s="13"/>
      <c r="S474" s="13" t="s">
        <v>1738</v>
      </c>
      <c r="T474" s="13" t="s">
        <v>1740</v>
      </c>
      <c r="U474" s="13">
        <f>COUNTIFS(Tabella4[Rejected Element],Tabella4[[#This Row],[Rejected Element]])</f>
        <v>1</v>
      </c>
      <c r="V474" s="13" t="s">
        <v>1727</v>
      </c>
      <c r="W474" s="13"/>
      <c r="X474" s="13" t="str">
        <f>Tabella4[[#This Row],[User Impact]]</f>
        <v>2 - Serious</v>
      </c>
      <c r="Y474" s="13" t="str">
        <f>_xlfn.CONCAT("APP INDABOX ANDROID - ",Tabella4[[#This Row],[UNI CEI EN 301549]]," ",_xlfn.XLOOKUP(Tabella4[[#This Row],[Criterio]],Tabella5[ID],Tabella5[Criterio di successo],"")," - ",Tabella4[[#This Row],[Servizio]])</f>
        <v>APP INDABOX ANDROID - 11.1.4.3.1 Contrasto (minimo) - S009 FAQ</v>
      </c>
      <c r="Z4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(#AAD473)
S009 FAQ
Requisito: WCAG 1.4.3
Disabilità afflitte: Colorblindness;Low Vision
Impatto Utente: 2 - Serious
Descrizione: Contrasto del testo - 
Esempio di violazione individuata sull'oggetto: 
 - https://drive.google.com/file/d/1mJ3I2TqFLcpUAboPRJ9y_v4AW9G3m0XM/view?usp=drive_link con selettore: 
[167,593][797,887]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74" s="13"/>
      <c r="AB474" s="13"/>
      <c r="AC474" s="13"/>
      <c r="AD474" s="13"/>
      <c r="AE474" s="13" t="e">
        <f>_xlfn.XLOOKUP(Tabella4[[#This Row],[ID Silk]],outTable[ID Silk],outTable[Numero ticket  ],,0,1)</f>
        <v>#N/A</v>
      </c>
      <c r="AF474" s="13"/>
      <c r="AG474" s="13"/>
      <c r="AH474" s="13" t="e">
        <f>Tabella4[[#This Row],[Caricato su Silk]]&amp;Tabella4[[#This Row],[HC_01]]</f>
        <v>#N/A</v>
      </c>
      <c r="AI474" s="13" t="e">
        <f>Tabella4[[#This Row],[HC_ID]]&amp;": "&amp;Tabella4[[#This Row],[Descrizione]]</f>
        <v>#N/A</v>
      </c>
      <c r="AJ474" s="13" t="e">
        <f>Tabella4[[#This Row],[HC_ID]]&amp;": - "&amp;Tabella4[[#This Row],[Detail]]&amp;" con selettore: "&amp;Tabella4[[#This Row],[Rejected Element]]</f>
        <v>#N/A</v>
      </c>
      <c r="AK474" s="13" t="e">
        <f>Tabella4[[#This Row],[HC_ID]]&amp;": "&amp;Tabella4[[#This Row],[Share URL]]</f>
        <v>#N/A</v>
      </c>
      <c r="AL474" s="13" t="e">
        <f>Tabella4[[#This Row],[HC_ID]]&amp;": "&amp;Tabella4[[#This Row],[Soluzione note aggiuntive]]</f>
        <v>#N/A</v>
      </c>
      <c r="AM474" s="13"/>
    </row>
    <row r="475" spans="1:39" ht="15" hidden="1" x14ac:dyDescent="0.3">
      <c r="A475" s="41" t="str">
        <f>Tabella4[[#This Row],[UNI CEI EN 301549]]&amp;Tabella4[[#This Row],[Servizio]]</f>
        <v>11.1.4.3.1S009 FAQ</v>
      </c>
      <c r="B475" s="42" t="str">
        <f>Tabella4[[#This Row],[IssueID]]&amp;Tabella4[[#This Row],[Servizio]]</f>
        <v>S009 FAQ</v>
      </c>
      <c r="C475" s="41" t="s">
        <v>871</v>
      </c>
      <c r="D475" s="41" t="str">
        <f>"(#"&amp;Tabella4[[#This Row],['#ID]]&amp;")"</f>
        <v>(#AAD474)</v>
      </c>
      <c r="E475" s="13" t="s">
        <v>50</v>
      </c>
      <c r="F475" s="13" t="s">
        <v>10</v>
      </c>
      <c r="G475" s="43" t="s">
        <v>195</v>
      </c>
      <c r="H475" s="13" t="s">
        <v>3282</v>
      </c>
      <c r="I475" s="13" t="s">
        <v>63</v>
      </c>
      <c r="J475" s="13" t="s">
        <v>1735</v>
      </c>
      <c r="K475" t="s">
        <v>53</v>
      </c>
      <c r="L475" s="13"/>
      <c r="M475" t="s">
        <v>1427</v>
      </c>
      <c r="N475" s="13" t="s">
        <v>1710</v>
      </c>
      <c r="O475" t="s">
        <v>1606</v>
      </c>
      <c r="P475" s="13" t="s">
        <v>1650</v>
      </c>
      <c r="Q475" s="13" t="s">
        <v>1670</v>
      </c>
      <c r="R475" s="13"/>
      <c r="S475" s="13" t="s">
        <v>1738</v>
      </c>
      <c r="T475" s="13" t="s">
        <v>1740</v>
      </c>
      <c r="U475" s="13">
        <f>COUNTIFS(Tabella4[Rejected Element],Tabella4[[#This Row],[Rejected Element]])</f>
        <v>1</v>
      </c>
      <c r="V475" s="13" t="s">
        <v>1727</v>
      </c>
      <c r="W475" s="13"/>
      <c r="X475" s="13" t="str">
        <f>Tabella4[[#This Row],[User Impact]]</f>
        <v>2 - Serious</v>
      </c>
      <c r="Y475" s="13" t="str">
        <f>_xlfn.CONCAT("APP INDABOX ANDROID - ",Tabella4[[#This Row],[UNI CEI EN 301549]]," ",_xlfn.XLOOKUP(Tabella4[[#This Row],[Criterio]],Tabella5[ID],Tabella5[Criterio di successo],"")," - ",Tabella4[[#This Row],[Servizio]])</f>
        <v>APP INDABOX ANDROID - 11.1.4.3.1 Contrasto (minimo) - S009 FAQ</v>
      </c>
      <c r="Z4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(#AAD474)
S009 FAQ
Requisito: WCAG 1.4.3
Disabilità afflitte: Colorblindness;Low Vision
Impatto Utente: 2 - Serious
Descrizione: Contrasto del testo - 
Esempio di violazione individuata sull'oggetto: 
 - https://drive.google.com/file/d/1mJ3I2TqFLcpUAboPRJ9y_v4AW9G3m0XM/view?usp=drive_link con selettore: 
[167,1171][833,1404]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75" s="13"/>
      <c r="AB475" s="13"/>
      <c r="AC475" s="13"/>
      <c r="AD475" s="13"/>
      <c r="AE475" s="13" t="e">
        <f>_xlfn.XLOOKUP(Tabella4[[#This Row],[ID Silk]],outTable[ID Silk],outTable[Numero ticket  ],,0,1)</f>
        <v>#N/A</v>
      </c>
      <c r="AF475" s="13"/>
      <c r="AG475" s="13"/>
      <c r="AH475" s="13" t="e">
        <f>Tabella4[[#This Row],[Caricato su Silk]]&amp;Tabella4[[#This Row],[HC_01]]</f>
        <v>#N/A</v>
      </c>
      <c r="AI475" s="13" t="e">
        <f>Tabella4[[#This Row],[HC_ID]]&amp;": "&amp;Tabella4[[#This Row],[Descrizione]]</f>
        <v>#N/A</v>
      </c>
      <c r="AJ475" s="13" t="e">
        <f>Tabella4[[#This Row],[HC_ID]]&amp;": - "&amp;Tabella4[[#This Row],[Detail]]&amp;" con selettore: "&amp;Tabella4[[#This Row],[Rejected Element]]</f>
        <v>#N/A</v>
      </c>
      <c r="AK475" s="13" t="e">
        <f>Tabella4[[#This Row],[HC_ID]]&amp;": "&amp;Tabella4[[#This Row],[Share URL]]</f>
        <v>#N/A</v>
      </c>
      <c r="AL475" s="13" t="e">
        <f>Tabella4[[#This Row],[HC_ID]]&amp;": "&amp;Tabella4[[#This Row],[Soluzione note aggiuntive]]</f>
        <v>#N/A</v>
      </c>
      <c r="AM475" s="13"/>
    </row>
    <row r="476" spans="1:39" ht="15" hidden="1" x14ac:dyDescent="0.3">
      <c r="A476" s="41" t="str">
        <f>Tabella4[[#This Row],[UNI CEI EN 301549]]&amp;Tabella4[[#This Row],[Servizio]]</f>
        <v>11.1.4.3.1S009 FAQ</v>
      </c>
      <c r="B476" s="42" t="str">
        <f>Tabella4[[#This Row],[IssueID]]&amp;Tabella4[[#This Row],[Servizio]]</f>
        <v>S009 FAQ</v>
      </c>
      <c r="C476" s="41" t="s">
        <v>872</v>
      </c>
      <c r="D476" s="41" t="str">
        <f>"(#"&amp;Tabella4[[#This Row],['#ID]]&amp;")"</f>
        <v>(#AAD475)</v>
      </c>
      <c r="E476" s="13" t="s">
        <v>50</v>
      </c>
      <c r="F476" s="13" t="s">
        <v>10</v>
      </c>
      <c r="G476" s="43" t="s">
        <v>195</v>
      </c>
      <c r="H476" s="13" t="s">
        <v>3282</v>
      </c>
      <c r="I476" s="13" t="s">
        <v>63</v>
      </c>
      <c r="J476" s="13" t="s">
        <v>1735</v>
      </c>
      <c r="K476" t="s">
        <v>53</v>
      </c>
      <c r="L476" s="13"/>
      <c r="M476" t="s">
        <v>1428</v>
      </c>
      <c r="N476" s="13" t="s">
        <v>1710</v>
      </c>
      <c r="O476" t="s">
        <v>1606</v>
      </c>
      <c r="P476" s="13" t="s">
        <v>1650</v>
      </c>
      <c r="Q476" s="13" t="s">
        <v>1670</v>
      </c>
      <c r="R476" s="13"/>
      <c r="S476" s="13" t="s">
        <v>1738</v>
      </c>
      <c r="T476" s="13" t="s">
        <v>1740</v>
      </c>
      <c r="U476" s="13">
        <f>COUNTIFS(Tabella4[Rejected Element],Tabella4[[#This Row],[Rejected Element]])</f>
        <v>1</v>
      </c>
      <c r="V476" s="13" t="s">
        <v>1727</v>
      </c>
      <c r="W476" s="13"/>
      <c r="X476" s="13" t="str">
        <f>Tabella4[[#This Row],[User Impact]]</f>
        <v>2 - Serious</v>
      </c>
      <c r="Y476" s="13" t="str">
        <f>_xlfn.CONCAT("APP INDABOX ANDROID - ",Tabella4[[#This Row],[UNI CEI EN 301549]]," ",_xlfn.XLOOKUP(Tabella4[[#This Row],[Criterio]],Tabella5[ID],Tabella5[Criterio di successo],"")," - ",Tabella4[[#This Row],[Servizio]])</f>
        <v>APP INDABOX ANDROID - 11.1.4.3.1 Contrasto (minimo) - S009 FAQ</v>
      </c>
      <c r="Z4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(#AAD475)
S009 FAQ
Requisito: WCAG 1.4.3
Disabilità afflitte: Colorblindness;Low Vision
Impatto Utente: 2 - Serious
Descrizione: Contrasto del testo - 
Esempio di violazione individuata sull'oggetto: 
 - https://drive.google.com/file/d/1mJ3I2TqFLcpUAboPRJ9y_v4AW9G3m0XM/view?usp=drive_link con selettore: 
[492,1413][742,1465]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76" s="13"/>
      <c r="AB476" s="13"/>
      <c r="AC476" s="13"/>
      <c r="AD476" s="13"/>
      <c r="AE476" s="13" t="e">
        <f>_xlfn.XLOOKUP(Tabella4[[#This Row],[ID Silk]],outTable[ID Silk],outTable[Numero ticket  ],,0,1)</f>
        <v>#N/A</v>
      </c>
      <c r="AF476" s="13"/>
      <c r="AG476" s="13"/>
      <c r="AH476" s="13" t="e">
        <f>Tabella4[[#This Row],[Caricato su Silk]]&amp;Tabella4[[#This Row],[HC_01]]</f>
        <v>#N/A</v>
      </c>
      <c r="AI476" s="13" t="e">
        <f>Tabella4[[#This Row],[HC_ID]]&amp;": "&amp;Tabella4[[#This Row],[Descrizione]]</f>
        <v>#N/A</v>
      </c>
      <c r="AJ476" s="13" t="e">
        <f>Tabella4[[#This Row],[HC_ID]]&amp;": - "&amp;Tabella4[[#This Row],[Detail]]&amp;" con selettore: "&amp;Tabella4[[#This Row],[Rejected Element]]</f>
        <v>#N/A</v>
      </c>
      <c r="AK476" s="13" t="e">
        <f>Tabella4[[#This Row],[HC_ID]]&amp;": "&amp;Tabella4[[#This Row],[Share URL]]</f>
        <v>#N/A</v>
      </c>
      <c r="AL476" s="13" t="e">
        <f>Tabella4[[#This Row],[HC_ID]]&amp;": "&amp;Tabella4[[#This Row],[Soluzione note aggiuntive]]</f>
        <v>#N/A</v>
      </c>
      <c r="AM476" s="13"/>
    </row>
    <row r="477" spans="1:39" ht="15" hidden="1" x14ac:dyDescent="0.3">
      <c r="A477" s="41" t="str">
        <f>Tabella4[[#This Row],[UNI CEI EN 301549]]&amp;Tabella4[[#This Row],[Servizio]]</f>
        <v>11.1.4.3.1S009 FAQ</v>
      </c>
      <c r="B477" s="42" t="str">
        <f>Tabella4[[#This Row],[IssueID]]&amp;Tabella4[[#This Row],[Servizio]]</f>
        <v>S009 FAQ</v>
      </c>
      <c r="C477" s="41" t="s">
        <v>873</v>
      </c>
      <c r="D477" s="41" t="str">
        <f>"(#"&amp;Tabella4[[#This Row],['#ID]]&amp;")"</f>
        <v>(#AAD476)</v>
      </c>
      <c r="E477" s="13" t="s">
        <v>50</v>
      </c>
      <c r="F477" s="13" t="s">
        <v>10</v>
      </c>
      <c r="G477" s="43" t="s">
        <v>195</v>
      </c>
      <c r="H477" s="13" t="s">
        <v>3282</v>
      </c>
      <c r="I477" s="13" t="s">
        <v>63</v>
      </c>
      <c r="J477" s="13" t="s">
        <v>1735</v>
      </c>
      <c r="K477" t="s">
        <v>53</v>
      </c>
      <c r="L477" s="13"/>
      <c r="M477" t="s">
        <v>1429</v>
      </c>
      <c r="N477" s="13" t="s">
        <v>1710</v>
      </c>
      <c r="O477" t="s">
        <v>1606</v>
      </c>
      <c r="P477" s="13" t="s">
        <v>1650</v>
      </c>
      <c r="Q477" s="13" t="s">
        <v>1670</v>
      </c>
      <c r="R477" s="13"/>
      <c r="S477" s="13" t="s">
        <v>1738</v>
      </c>
      <c r="T477" s="13" t="s">
        <v>1740</v>
      </c>
      <c r="U477" s="13">
        <f>COUNTIFS(Tabella4[Rejected Element],Tabella4[[#This Row],[Rejected Element]])</f>
        <v>1</v>
      </c>
      <c r="V477" s="13" t="s">
        <v>1727</v>
      </c>
      <c r="W477" s="13"/>
      <c r="X477" s="13" t="str">
        <f>Tabella4[[#This Row],[User Impact]]</f>
        <v>2 - Serious</v>
      </c>
      <c r="Y477" s="13" t="str">
        <f>_xlfn.CONCAT("APP INDABOX ANDROID - ",Tabella4[[#This Row],[UNI CEI EN 301549]]," ",_xlfn.XLOOKUP(Tabella4[[#This Row],[Criterio]],Tabella5[ID],Tabella5[Criterio di successo],"")," - ",Tabella4[[#This Row],[Servizio]])</f>
        <v>APP INDABOX ANDROID - 11.1.4.3.1 Contrasto (minimo) - S009 FAQ</v>
      </c>
      <c r="Z4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(#AAD476)
S009 FAQ
Requisito: WCAG 1.4.3
Disabilità afflitte: Colorblindness;Low Vision
Impatto Utente: 2 - Serious
Descrizione: Contrasto del testo - 
Esempio di violazione individuata sull'oggetto: 
 - https://drive.google.com/file/d/1mJ3I2TqFLcpUAboPRJ9y_v4AW9G3m0XM/view?usp=drive_link con selettore: 
[167,1473][833,1646]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77" s="13"/>
      <c r="AB477" s="13"/>
      <c r="AC477" s="13"/>
      <c r="AD477" s="13"/>
      <c r="AE477" s="13" t="e">
        <f>_xlfn.XLOOKUP(Tabella4[[#This Row],[ID Silk]],outTable[ID Silk],outTable[Numero ticket  ],,0,1)</f>
        <v>#N/A</v>
      </c>
      <c r="AF477" s="13"/>
      <c r="AG477" s="13"/>
      <c r="AH477" s="13" t="e">
        <f>Tabella4[[#This Row],[Caricato su Silk]]&amp;Tabella4[[#This Row],[HC_01]]</f>
        <v>#N/A</v>
      </c>
      <c r="AI477" s="13" t="e">
        <f>Tabella4[[#This Row],[HC_ID]]&amp;": "&amp;Tabella4[[#This Row],[Descrizione]]</f>
        <v>#N/A</v>
      </c>
      <c r="AJ477" s="13" t="e">
        <f>Tabella4[[#This Row],[HC_ID]]&amp;": - "&amp;Tabella4[[#This Row],[Detail]]&amp;" con selettore: "&amp;Tabella4[[#This Row],[Rejected Element]]</f>
        <v>#N/A</v>
      </c>
      <c r="AK477" s="13" t="e">
        <f>Tabella4[[#This Row],[HC_ID]]&amp;": "&amp;Tabella4[[#This Row],[Share URL]]</f>
        <v>#N/A</v>
      </c>
      <c r="AL477" s="13" t="e">
        <f>Tabella4[[#This Row],[HC_ID]]&amp;": "&amp;Tabella4[[#This Row],[Soluzione note aggiuntive]]</f>
        <v>#N/A</v>
      </c>
      <c r="AM477" s="13"/>
    </row>
    <row r="478" spans="1:39" ht="15" hidden="1" x14ac:dyDescent="0.3">
      <c r="A478" s="41" t="str">
        <f>Tabella4[[#This Row],[UNI CEI EN 301549]]&amp;Tabella4[[#This Row],[Servizio]]</f>
        <v>11.1.4.3.1S009 FAQ</v>
      </c>
      <c r="B478" s="42" t="str">
        <f>Tabella4[[#This Row],[IssueID]]&amp;Tabella4[[#This Row],[Servizio]]</f>
        <v>S009 FAQ</v>
      </c>
      <c r="C478" s="41" t="s">
        <v>874</v>
      </c>
      <c r="D478" s="41" t="str">
        <f>"(#"&amp;Tabella4[[#This Row],['#ID]]&amp;")"</f>
        <v>(#AAD477)</v>
      </c>
      <c r="E478" s="13" t="s">
        <v>50</v>
      </c>
      <c r="F478" s="13" t="s">
        <v>10</v>
      </c>
      <c r="G478" s="43" t="s">
        <v>195</v>
      </c>
      <c r="H478" s="13" t="s">
        <v>3282</v>
      </c>
      <c r="I478" s="13" t="s">
        <v>63</v>
      </c>
      <c r="J478" s="13" t="s">
        <v>1735</v>
      </c>
      <c r="K478" t="s">
        <v>53</v>
      </c>
      <c r="L478" s="13"/>
      <c r="M478" t="s">
        <v>1430</v>
      </c>
      <c r="N478" s="13" t="s">
        <v>1710</v>
      </c>
      <c r="O478" t="s">
        <v>1606</v>
      </c>
      <c r="P478" s="13" t="s">
        <v>1650</v>
      </c>
      <c r="Q478" s="13" t="s">
        <v>1670</v>
      </c>
      <c r="R478" s="13"/>
      <c r="S478" s="13" t="s">
        <v>1738</v>
      </c>
      <c r="T478" s="13" t="s">
        <v>1740</v>
      </c>
      <c r="U478" s="13">
        <f>COUNTIFS(Tabella4[Rejected Element],Tabella4[[#This Row],[Rejected Element]])</f>
        <v>1</v>
      </c>
      <c r="V478" s="13" t="s">
        <v>1727</v>
      </c>
      <c r="W478" s="13"/>
      <c r="X478" s="13" t="str">
        <f>Tabella4[[#This Row],[User Impact]]</f>
        <v>2 - Serious</v>
      </c>
      <c r="Y478" s="13" t="str">
        <f>_xlfn.CONCAT("APP INDABOX ANDROID - ",Tabella4[[#This Row],[UNI CEI EN 301549]]," ",_xlfn.XLOOKUP(Tabella4[[#This Row],[Criterio]],Tabella5[ID],Tabella5[Criterio di successo],"")," - ",Tabella4[[#This Row],[Servizio]])</f>
        <v>APP INDABOX ANDROID - 11.1.4.3.1 Contrasto (minimo) - S009 FAQ</v>
      </c>
      <c r="Z4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(#AAD477)
S009 FAQ
Requisito: WCAG 1.4.3
Disabilità afflitte: Colorblindness;Low Vision
Impatto Utente: 2 - Serious
Descrizione: Contrasto del testo - 
Esempio di violazione individuata sull'oggetto: 
 - https://drive.google.com/file/d/1mJ3I2TqFLcpUAboPRJ9y_v4AW9G3m0XM/view?usp=drive_link con selettore: 
[167,1993][841,2287]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78" s="13"/>
      <c r="AB478" s="13"/>
      <c r="AC478" s="13"/>
      <c r="AD478" s="13"/>
      <c r="AE478" s="13" t="e">
        <f>_xlfn.XLOOKUP(Tabella4[[#This Row],[ID Silk]],outTable[ID Silk],outTable[Numero ticket  ],,0,1)</f>
        <v>#N/A</v>
      </c>
      <c r="AF478" s="13"/>
      <c r="AG478" s="13"/>
      <c r="AH478" s="13" t="e">
        <f>Tabella4[[#This Row],[Caricato su Silk]]&amp;Tabella4[[#This Row],[HC_01]]</f>
        <v>#N/A</v>
      </c>
      <c r="AI478" s="13" t="e">
        <f>Tabella4[[#This Row],[HC_ID]]&amp;": "&amp;Tabella4[[#This Row],[Descrizione]]</f>
        <v>#N/A</v>
      </c>
      <c r="AJ478" s="13" t="e">
        <f>Tabella4[[#This Row],[HC_ID]]&amp;": - "&amp;Tabella4[[#This Row],[Detail]]&amp;" con selettore: "&amp;Tabella4[[#This Row],[Rejected Element]]</f>
        <v>#N/A</v>
      </c>
      <c r="AK478" s="13" t="e">
        <f>Tabella4[[#This Row],[HC_ID]]&amp;": "&amp;Tabella4[[#This Row],[Share URL]]</f>
        <v>#N/A</v>
      </c>
      <c r="AL478" s="13" t="e">
        <f>Tabella4[[#This Row],[HC_ID]]&amp;": "&amp;Tabella4[[#This Row],[Soluzione note aggiuntive]]</f>
        <v>#N/A</v>
      </c>
      <c r="AM478" s="13"/>
    </row>
    <row r="479" spans="1:39" ht="15" hidden="1" x14ac:dyDescent="0.3">
      <c r="A479" s="41" t="str">
        <f>Tabella4[[#This Row],[UNI CEI EN 301549]]&amp;Tabella4[[#This Row],[Servizio]]</f>
        <v>11.1.4.3.1S009 FAQ</v>
      </c>
      <c r="B479" s="42" t="str">
        <f>Tabella4[[#This Row],[IssueID]]&amp;Tabella4[[#This Row],[Servizio]]</f>
        <v>S009 FAQ</v>
      </c>
      <c r="C479" s="41" t="s">
        <v>875</v>
      </c>
      <c r="D479" s="41" t="str">
        <f>"(#"&amp;Tabella4[[#This Row],['#ID]]&amp;")"</f>
        <v>(#AAD478)</v>
      </c>
      <c r="E479" s="13" t="s">
        <v>50</v>
      </c>
      <c r="F479" s="13" t="s">
        <v>10</v>
      </c>
      <c r="G479" s="43" t="s">
        <v>195</v>
      </c>
      <c r="H479" s="13" t="s">
        <v>3282</v>
      </c>
      <c r="I479" s="13" t="s">
        <v>63</v>
      </c>
      <c r="J479" s="13" t="s">
        <v>1735</v>
      </c>
      <c r="K479" t="s">
        <v>53</v>
      </c>
      <c r="L479" s="13"/>
      <c r="M479" t="s">
        <v>1431</v>
      </c>
      <c r="N479" s="13" t="s">
        <v>1710</v>
      </c>
      <c r="O479" t="s">
        <v>1606</v>
      </c>
      <c r="P479" s="13" t="s">
        <v>1650</v>
      </c>
      <c r="Q479" s="13" t="s">
        <v>1670</v>
      </c>
      <c r="R479" s="13"/>
      <c r="S479" s="13" t="s">
        <v>1738</v>
      </c>
      <c r="T479" s="13" t="s">
        <v>1740</v>
      </c>
      <c r="U479" s="13">
        <f>COUNTIFS(Tabella4[Rejected Element],Tabella4[[#This Row],[Rejected Element]])</f>
        <v>1</v>
      </c>
      <c r="V479" s="13" t="s">
        <v>1727</v>
      </c>
      <c r="W479" s="13"/>
      <c r="X479" s="13" t="str">
        <f>Tabella4[[#This Row],[User Impact]]</f>
        <v>2 - Serious</v>
      </c>
      <c r="Y479" s="13" t="str">
        <f>_xlfn.CONCAT("APP INDABOX ANDROID - ",Tabella4[[#This Row],[UNI CEI EN 301549]]," ",_xlfn.XLOOKUP(Tabella4[[#This Row],[Criterio]],Tabella5[ID],Tabella5[Criterio di successo],"")," - ",Tabella4[[#This Row],[Servizio]])</f>
        <v>APP INDABOX ANDROID - 11.1.4.3.1 Contrasto (minimo) - S009 FAQ</v>
      </c>
      <c r="Z4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(#AAD478)
S009 FAQ
Requisito: WCAG 1.4.3
Disabilità afflitte: Colorblindness;Low Vision
Impatto Utente: 2 - Serious
Descrizione: Contrasto del testo - 
Esempio di violazione individuata sull'oggetto: 
 - https://drive.google.com/file/d/1mJ3I2TqFLcpUAboPRJ9y_v4AW9G3m0XM/view?usp=drive_link con selettore: 
[167,2295][836,2356]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79" s="13"/>
      <c r="AB479" s="13"/>
      <c r="AC479" s="13"/>
      <c r="AD479" s="13"/>
      <c r="AE479" s="13" t="e">
        <f>_xlfn.XLOOKUP(Tabella4[[#This Row],[ID Silk]],outTable[ID Silk],outTable[Numero ticket  ],,0,1)</f>
        <v>#N/A</v>
      </c>
      <c r="AF479" s="13"/>
      <c r="AG479" s="13"/>
      <c r="AH479" s="13" t="e">
        <f>Tabella4[[#This Row],[Caricato su Silk]]&amp;Tabella4[[#This Row],[HC_01]]</f>
        <v>#N/A</v>
      </c>
      <c r="AI479" s="13" t="e">
        <f>Tabella4[[#This Row],[HC_ID]]&amp;": "&amp;Tabella4[[#This Row],[Descrizione]]</f>
        <v>#N/A</v>
      </c>
      <c r="AJ479" s="13" t="e">
        <f>Tabella4[[#This Row],[HC_ID]]&amp;": - "&amp;Tabella4[[#This Row],[Detail]]&amp;" con selettore: "&amp;Tabella4[[#This Row],[Rejected Element]]</f>
        <v>#N/A</v>
      </c>
      <c r="AK479" s="13" t="e">
        <f>Tabella4[[#This Row],[HC_ID]]&amp;": "&amp;Tabella4[[#This Row],[Share URL]]</f>
        <v>#N/A</v>
      </c>
      <c r="AL479" s="13" t="e">
        <f>Tabella4[[#This Row],[HC_ID]]&amp;": "&amp;Tabella4[[#This Row],[Soluzione note aggiuntive]]</f>
        <v>#N/A</v>
      </c>
      <c r="AM479" s="13"/>
    </row>
    <row r="480" spans="1:39" ht="15" hidden="1" x14ac:dyDescent="0.3">
      <c r="A480" s="41" t="str">
        <f>Tabella4[[#This Row],[UNI CEI EN 301549]]&amp;Tabella4[[#This Row],[Servizio]]</f>
        <v>11.2.5.8.1S009 FAQ</v>
      </c>
      <c r="B480" s="42" t="str">
        <f>Tabella4[[#This Row],[IssueID]]&amp;Tabella4[[#This Row],[Servizio]]</f>
        <v>S009 FAQ</v>
      </c>
      <c r="C480" s="41" t="s">
        <v>876</v>
      </c>
      <c r="D480" s="41" t="str">
        <f>"(#"&amp;Tabella4[[#This Row],['#ID]]&amp;")"</f>
        <v>(#AAD479)</v>
      </c>
      <c r="E480" s="13" t="s">
        <v>50</v>
      </c>
      <c r="F480" s="13" t="s">
        <v>10</v>
      </c>
      <c r="G480" s="43" t="s">
        <v>56</v>
      </c>
      <c r="H480" s="13" t="s">
        <v>3283</v>
      </c>
      <c r="I480" s="13" t="s">
        <v>63</v>
      </c>
      <c r="J480" s="13" t="s">
        <v>1736</v>
      </c>
      <c r="K480" t="s">
        <v>52</v>
      </c>
      <c r="L480" s="13"/>
      <c r="M480" t="s">
        <v>1424</v>
      </c>
      <c r="N480" s="13" t="s">
        <v>1710</v>
      </c>
      <c r="O480" t="s">
        <v>1606</v>
      </c>
      <c r="P480" s="13" t="s">
        <v>1650</v>
      </c>
      <c r="Q480" s="13" t="s">
        <v>1670</v>
      </c>
      <c r="R480" s="13"/>
      <c r="S480" s="13" t="s">
        <v>1739</v>
      </c>
      <c r="T480" s="13" t="s">
        <v>1741</v>
      </c>
      <c r="U480" s="13">
        <f>COUNTIFS(Tabella4[Rejected Element],Tabella4[[#This Row],[Rejected Element]])</f>
        <v>2</v>
      </c>
      <c r="V480" s="13" t="s">
        <v>1727</v>
      </c>
      <c r="W480" s="13"/>
      <c r="X480" s="13" t="str">
        <f>Tabella4[[#This Row],[User Impact]]</f>
        <v>2 - Serious</v>
      </c>
      <c r="Y480" s="13" t="str">
        <f>_xlfn.CONCAT("APP INDABOX ANDROID - ",Tabella4[[#This Row],[UNI CEI EN 301549]]," ",_xlfn.XLOOKUP(Tabella4[[#This Row],[Criterio]],Tabella5[ID],Tabella5[Criterio di successo],"")," - ",Tabella4[[#This Row],[Servizio]])</f>
        <v>APP INDABOX ANDROID - 11.2.5.8.1 Dimensione dell'obiettivo (minimo) - S009 FAQ</v>
      </c>
      <c r="Z4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(#AAD479)
S009 FAQ
Requisito: WCAG 2.5.8
Disabilità afflitte: Blind;Low Vision;Mobility
Impatto Utente: 2 - Serious
Descrizione: Touch target - 
Esempio di violazione individuata sull'oggetto: 
 - https://drive.google.com/file/d/1mJ3I2TqFLcpUAboPRJ9y_v4AW9G3m0XM/view?usp=drive_link con selettore: 
[167,409][695,524]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80" s="13"/>
      <c r="AB480" s="13"/>
      <c r="AC480" s="13"/>
      <c r="AD480" s="13"/>
      <c r="AE480" s="13" t="e">
        <f>_xlfn.XLOOKUP(Tabella4[[#This Row],[ID Silk]],outTable[ID Silk],outTable[Numero ticket  ],,0,1)</f>
        <v>#N/A</v>
      </c>
      <c r="AF480" s="13"/>
      <c r="AG480" s="13"/>
      <c r="AH480" s="13" t="e">
        <f>Tabella4[[#This Row],[Caricato su Silk]]&amp;Tabella4[[#This Row],[HC_01]]</f>
        <v>#N/A</v>
      </c>
      <c r="AI480" s="13" t="e">
        <f>Tabella4[[#This Row],[HC_ID]]&amp;": "&amp;Tabella4[[#This Row],[Descrizione]]</f>
        <v>#N/A</v>
      </c>
      <c r="AJ480" s="13" t="e">
        <f>Tabella4[[#This Row],[HC_ID]]&amp;": - "&amp;Tabella4[[#This Row],[Detail]]&amp;" con selettore: "&amp;Tabella4[[#This Row],[Rejected Element]]</f>
        <v>#N/A</v>
      </c>
      <c r="AK480" s="13" t="e">
        <f>Tabella4[[#This Row],[HC_ID]]&amp;": "&amp;Tabella4[[#This Row],[Share URL]]</f>
        <v>#N/A</v>
      </c>
      <c r="AL480" s="13" t="e">
        <f>Tabella4[[#This Row],[HC_ID]]&amp;": "&amp;Tabella4[[#This Row],[Soluzione note aggiuntive]]</f>
        <v>#N/A</v>
      </c>
      <c r="AM480" s="13"/>
    </row>
    <row r="481" spans="1:39" ht="15" hidden="1" x14ac:dyDescent="0.3">
      <c r="A481" s="41" t="str">
        <f>Tabella4[[#This Row],[UNI CEI EN 301549]]&amp;Tabella4[[#This Row],[Servizio]]</f>
        <v>11.2.5.8.1S009 FAQ</v>
      </c>
      <c r="B481" s="42" t="str">
        <f>Tabella4[[#This Row],[IssueID]]&amp;Tabella4[[#This Row],[Servizio]]</f>
        <v>S009 FAQ</v>
      </c>
      <c r="C481" s="41" t="s">
        <v>877</v>
      </c>
      <c r="D481" s="41" t="str">
        <f>"(#"&amp;Tabella4[[#This Row],['#ID]]&amp;")"</f>
        <v>(#AAD480)</v>
      </c>
      <c r="E481" s="13" t="s">
        <v>50</v>
      </c>
      <c r="F481" s="13" t="s">
        <v>10</v>
      </c>
      <c r="G481" s="43" t="s">
        <v>56</v>
      </c>
      <c r="H481" s="13" t="s">
        <v>3283</v>
      </c>
      <c r="I481" s="13" t="s">
        <v>63</v>
      </c>
      <c r="J481" s="13" t="s">
        <v>1736</v>
      </c>
      <c r="K481" t="s">
        <v>52</v>
      </c>
      <c r="L481" s="13"/>
      <c r="M481" t="s">
        <v>1432</v>
      </c>
      <c r="N481" s="13" t="s">
        <v>1710</v>
      </c>
      <c r="O481" t="s">
        <v>1606</v>
      </c>
      <c r="P481" s="13" t="s">
        <v>1650</v>
      </c>
      <c r="Q481" s="13" t="s">
        <v>1670</v>
      </c>
      <c r="R481" s="13"/>
      <c r="S481" s="13" t="s">
        <v>1739</v>
      </c>
      <c r="T481" s="13" t="s">
        <v>1741</v>
      </c>
      <c r="U481" s="13">
        <f>COUNTIFS(Tabella4[Rejected Element],Tabella4[[#This Row],[Rejected Element]])</f>
        <v>1</v>
      </c>
      <c r="V481" s="13" t="s">
        <v>1727</v>
      </c>
      <c r="W481" s="13"/>
      <c r="X481" s="13" t="str">
        <f>Tabella4[[#This Row],[User Impact]]</f>
        <v>2 - Serious</v>
      </c>
      <c r="Y481" s="13" t="str">
        <f>_xlfn.CONCAT("APP INDABOX ANDROID - ",Tabella4[[#This Row],[UNI CEI EN 301549]]," ",_xlfn.XLOOKUP(Tabella4[[#This Row],[Criterio]],Tabella5[ID],Tabella5[Criterio di successo],"")," - ",Tabella4[[#This Row],[Servizio]])</f>
        <v>APP INDABOX ANDROID - 11.2.5.8.1 Dimensione dell'obiettivo (minimo) - S009 FAQ</v>
      </c>
      <c r="Z4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(#AAD480)
S009 FAQ
Requisito: WCAG 2.5.8
Disabilità afflitte: Blind;Low Vision;Mobility
Impatto Utente: 2 - Serious
Descrizione: Touch target - 
Esempio di violazione individuata sull'oggetto: 
 - https://drive.google.com/file/d/1mJ3I2TqFLcpUAboPRJ9y_v4AW9G3m0XM/view?usp=drive_link con selettore: 
[167,1649][561,1715]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81" s="13"/>
      <c r="AB481" s="13"/>
      <c r="AC481" s="13"/>
      <c r="AD481" s="13"/>
      <c r="AE481" s="13" t="e">
        <f>_xlfn.XLOOKUP(Tabella4[[#This Row],[ID Silk]],outTable[ID Silk],outTable[Numero ticket  ],,0,1)</f>
        <v>#N/A</v>
      </c>
      <c r="AF481" s="13"/>
      <c r="AG481" s="13"/>
      <c r="AH481" s="13" t="e">
        <f>Tabella4[[#This Row],[Caricato su Silk]]&amp;Tabella4[[#This Row],[HC_01]]</f>
        <v>#N/A</v>
      </c>
      <c r="AI481" s="13" t="e">
        <f>Tabella4[[#This Row],[HC_ID]]&amp;": "&amp;Tabella4[[#This Row],[Descrizione]]</f>
        <v>#N/A</v>
      </c>
      <c r="AJ481" s="13" t="e">
        <f>Tabella4[[#This Row],[HC_ID]]&amp;": - "&amp;Tabella4[[#This Row],[Detail]]&amp;" con selettore: "&amp;Tabella4[[#This Row],[Rejected Element]]</f>
        <v>#N/A</v>
      </c>
      <c r="AK481" s="13" t="e">
        <f>Tabella4[[#This Row],[HC_ID]]&amp;": "&amp;Tabella4[[#This Row],[Share URL]]</f>
        <v>#N/A</v>
      </c>
      <c r="AL481" s="13" t="e">
        <f>Tabella4[[#This Row],[HC_ID]]&amp;": "&amp;Tabella4[[#This Row],[Soluzione note aggiuntive]]</f>
        <v>#N/A</v>
      </c>
      <c r="AM481" s="13"/>
    </row>
    <row r="482" spans="1:39" ht="15" hidden="1" x14ac:dyDescent="0.3">
      <c r="A482" s="41" t="str">
        <f>Tabella4[[#This Row],[UNI CEI EN 301549]]&amp;Tabella4[[#This Row],[Servizio]]</f>
        <v>11.1.4.3.1S009 FAQ</v>
      </c>
      <c r="B482" s="42" t="str">
        <f>Tabella4[[#This Row],[IssueID]]&amp;Tabella4[[#This Row],[Servizio]]</f>
        <v>S009 FAQ</v>
      </c>
      <c r="C482" s="41" t="s">
        <v>878</v>
      </c>
      <c r="D482" s="41" t="str">
        <f>"(#"&amp;Tabella4[[#This Row],['#ID]]&amp;")"</f>
        <v>(#AAD481)</v>
      </c>
      <c r="E482" s="13" t="s">
        <v>50</v>
      </c>
      <c r="F482" s="13" t="s">
        <v>10</v>
      </c>
      <c r="G482" s="43" t="s">
        <v>195</v>
      </c>
      <c r="H482" s="13" t="s">
        <v>3282</v>
      </c>
      <c r="I482" s="13" t="s">
        <v>63</v>
      </c>
      <c r="J482" s="13" t="s">
        <v>1735</v>
      </c>
      <c r="K482" t="s">
        <v>53</v>
      </c>
      <c r="L482" s="13"/>
      <c r="M482" t="s">
        <v>1433</v>
      </c>
      <c r="N482" s="13" t="s">
        <v>1711</v>
      </c>
      <c r="O482" t="s">
        <v>1607</v>
      </c>
      <c r="P482" s="13" t="s">
        <v>1651</v>
      </c>
      <c r="Q482" s="13" t="s">
        <v>1670</v>
      </c>
      <c r="R482" s="13"/>
      <c r="S482" s="13" t="s">
        <v>1738</v>
      </c>
      <c r="T482" s="13" t="s">
        <v>1740</v>
      </c>
      <c r="U482" s="13">
        <f>COUNTIFS(Tabella4[Rejected Element],Tabella4[[#This Row],[Rejected Element]])</f>
        <v>1</v>
      </c>
      <c r="V482" s="13" t="s">
        <v>1727</v>
      </c>
      <c r="W482" s="13"/>
      <c r="X482" s="13" t="str">
        <f>Tabella4[[#This Row],[User Impact]]</f>
        <v>2 - Serious</v>
      </c>
      <c r="Y482" s="13" t="str">
        <f>_xlfn.CONCAT("APP INDABOX ANDROID - ",Tabella4[[#This Row],[UNI CEI EN 301549]]," ",_xlfn.XLOOKUP(Tabella4[[#This Row],[Criterio]],Tabella5[ID],Tabella5[Criterio di successo],"")," - ",Tabella4[[#This Row],[Servizio]])</f>
        <v>APP INDABOX ANDROID - 11.1.4.3.1 Contrasto (minimo) - S009 FAQ</v>
      </c>
      <c r="Z4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(#AAD481)
S009 FAQ
Requisito: WCAG 1.4.3
Disabilità afflitte: Colorblindness;Low Vision
Impatto Utente: 2 - Serious
Descrizione: Contrasto del testo - 
Esempio di violazione individuata sull'oggetto: 
 - https://drive.google.com/file/d/1pCYYbpZTLtUKM2SThxwMCwd2CCeTs655/view?usp=drive_link con selettore: 
[129,1781][896,1888]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82" s="13"/>
      <c r="AB482" s="13"/>
      <c r="AC482" s="13"/>
      <c r="AD482" s="13"/>
      <c r="AE482" s="13" t="e">
        <f>_xlfn.XLOOKUP(Tabella4[[#This Row],[ID Silk]],outTable[ID Silk],outTable[Numero ticket  ],,0,1)</f>
        <v>#N/A</v>
      </c>
      <c r="AF482" s="13"/>
      <c r="AG482" s="13"/>
      <c r="AH482" s="13" t="e">
        <f>Tabella4[[#This Row],[Caricato su Silk]]&amp;Tabella4[[#This Row],[HC_01]]</f>
        <v>#N/A</v>
      </c>
      <c r="AI482" s="13" t="e">
        <f>Tabella4[[#This Row],[HC_ID]]&amp;": "&amp;Tabella4[[#This Row],[Descrizione]]</f>
        <v>#N/A</v>
      </c>
      <c r="AJ482" s="13" t="e">
        <f>Tabella4[[#This Row],[HC_ID]]&amp;": - "&amp;Tabella4[[#This Row],[Detail]]&amp;" con selettore: "&amp;Tabella4[[#This Row],[Rejected Element]]</f>
        <v>#N/A</v>
      </c>
      <c r="AK482" s="13" t="e">
        <f>Tabella4[[#This Row],[HC_ID]]&amp;": "&amp;Tabella4[[#This Row],[Share URL]]</f>
        <v>#N/A</v>
      </c>
      <c r="AL482" s="13" t="e">
        <f>Tabella4[[#This Row],[HC_ID]]&amp;": "&amp;Tabella4[[#This Row],[Soluzione note aggiuntive]]</f>
        <v>#N/A</v>
      </c>
      <c r="AM482" s="13"/>
    </row>
    <row r="483" spans="1:39" ht="15" hidden="1" x14ac:dyDescent="0.3">
      <c r="A483" s="41" t="str">
        <f>Tabella4[[#This Row],[UNI CEI EN 301549]]&amp;Tabella4[[#This Row],[Servizio]]</f>
        <v>11.1.4.3.1S009 FAQ</v>
      </c>
      <c r="B483" s="42" t="str">
        <f>Tabella4[[#This Row],[IssueID]]&amp;Tabella4[[#This Row],[Servizio]]</f>
        <v>S009 FAQ</v>
      </c>
      <c r="C483" s="41" t="s">
        <v>879</v>
      </c>
      <c r="D483" s="41" t="str">
        <f>"(#"&amp;Tabella4[[#This Row],['#ID]]&amp;")"</f>
        <v>(#AAD482)</v>
      </c>
      <c r="E483" s="13" t="s">
        <v>50</v>
      </c>
      <c r="F483" s="13" t="s">
        <v>10</v>
      </c>
      <c r="G483" s="43" t="s">
        <v>195</v>
      </c>
      <c r="H483" s="13" t="s">
        <v>3282</v>
      </c>
      <c r="I483" s="13" t="s">
        <v>63</v>
      </c>
      <c r="J483" s="13" t="s">
        <v>1735</v>
      </c>
      <c r="K483" t="s">
        <v>53</v>
      </c>
      <c r="L483" s="13"/>
      <c r="M483" t="s">
        <v>1434</v>
      </c>
      <c r="N483" s="13" t="s">
        <v>1712</v>
      </c>
      <c r="O483" t="s">
        <v>1608</v>
      </c>
      <c r="P483" s="13" t="s">
        <v>1652</v>
      </c>
      <c r="Q483" s="13" t="s">
        <v>1670</v>
      </c>
      <c r="R483" s="13"/>
      <c r="S483" s="13" t="s">
        <v>1738</v>
      </c>
      <c r="T483" s="13" t="s">
        <v>1740</v>
      </c>
      <c r="U483" s="13">
        <f>COUNTIFS(Tabella4[Rejected Element],Tabella4[[#This Row],[Rejected Element]])</f>
        <v>1</v>
      </c>
      <c r="V483" s="13" t="s">
        <v>1727</v>
      </c>
      <c r="W483" s="13"/>
      <c r="X483" s="13" t="str">
        <f>Tabella4[[#This Row],[User Impact]]</f>
        <v>2 - Serious</v>
      </c>
      <c r="Y483" s="13" t="str">
        <f>_xlfn.CONCAT("APP INDABOX ANDROID - ",Tabella4[[#This Row],[UNI CEI EN 301549]]," ",_xlfn.XLOOKUP(Tabella4[[#This Row],[Criterio]],Tabella5[ID],Tabella5[Criterio di successo],"")," - ",Tabella4[[#This Row],[Servizio]])</f>
        <v>APP INDABOX ANDROID - 11.1.4.3.1 Contrasto (minimo) - S009 FAQ</v>
      </c>
      <c r="Z4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(#AAD482)
S009 FAQ
Requisito: WCAG 1.4.3
Disabilità afflitte: Colorblindness;Low Vision
Impatto Utente: 2 - Serious
Descrizione: Contrasto del testo - 
Esempio di violazione individuata sull'oggetto: 
 - https://drive.google.com/file/d/1ha3vy1MOO8RwI7dBzUDNRpIsHqKyLFmw/view?usp=drive_link con selettore: 
[63,417][121,467]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83" s="13"/>
      <c r="AB483" s="13"/>
      <c r="AC483" s="13"/>
      <c r="AD483" s="13"/>
      <c r="AE483" s="13" t="e">
        <f>_xlfn.XLOOKUP(Tabella4[[#This Row],[ID Silk]],outTable[ID Silk],outTable[Numero ticket  ],,0,1)</f>
        <v>#N/A</v>
      </c>
      <c r="AF483" s="13"/>
      <c r="AG483" s="13"/>
      <c r="AH483" s="13" t="e">
        <f>Tabella4[[#This Row],[Caricato su Silk]]&amp;Tabella4[[#This Row],[HC_01]]</f>
        <v>#N/A</v>
      </c>
      <c r="AI483" s="13" t="e">
        <f>Tabella4[[#This Row],[HC_ID]]&amp;": "&amp;Tabella4[[#This Row],[Descrizione]]</f>
        <v>#N/A</v>
      </c>
      <c r="AJ483" s="13" t="e">
        <f>Tabella4[[#This Row],[HC_ID]]&amp;": - "&amp;Tabella4[[#This Row],[Detail]]&amp;" con selettore: "&amp;Tabella4[[#This Row],[Rejected Element]]</f>
        <v>#N/A</v>
      </c>
      <c r="AK483" s="13" t="e">
        <f>Tabella4[[#This Row],[HC_ID]]&amp;": "&amp;Tabella4[[#This Row],[Share URL]]</f>
        <v>#N/A</v>
      </c>
      <c r="AL483" s="13" t="e">
        <f>Tabella4[[#This Row],[HC_ID]]&amp;": "&amp;Tabella4[[#This Row],[Soluzione note aggiuntive]]</f>
        <v>#N/A</v>
      </c>
      <c r="AM483" s="13"/>
    </row>
    <row r="484" spans="1:39" ht="15" hidden="1" x14ac:dyDescent="0.3">
      <c r="A484" s="41" t="str">
        <f>Tabella4[[#This Row],[UNI CEI EN 301549]]&amp;Tabella4[[#This Row],[Servizio]]</f>
        <v>11.1.4.3.1S009 FAQ</v>
      </c>
      <c r="B484" s="42" t="str">
        <f>Tabella4[[#This Row],[IssueID]]&amp;Tabella4[[#This Row],[Servizio]]</f>
        <v>S009 FAQ</v>
      </c>
      <c r="C484" s="41" t="s">
        <v>880</v>
      </c>
      <c r="D484" s="41" t="str">
        <f>"(#"&amp;Tabella4[[#This Row],['#ID]]&amp;")"</f>
        <v>(#AAD483)</v>
      </c>
      <c r="E484" s="13" t="s">
        <v>50</v>
      </c>
      <c r="F484" s="13" t="s">
        <v>10</v>
      </c>
      <c r="G484" s="43" t="s">
        <v>195</v>
      </c>
      <c r="H484" s="13" t="s">
        <v>3282</v>
      </c>
      <c r="I484" s="13" t="s">
        <v>63</v>
      </c>
      <c r="J484" s="13" t="s">
        <v>1735</v>
      </c>
      <c r="K484" t="s">
        <v>53</v>
      </c>
      <c r="L484" s="13"/>
      <c r="M484" t="s">
        <v>1435</v>
      </c>
      <c r="N484" s="13" t="s">
        <v>1712</v>
      </c>
      <c r="O484" t="s">
        <v>1608</v>
      </c>
      <c r="P484" s="13" t="s">
        <v>1652</v>
      </c>
      <c r="Q484" s="13" t="s">
        <v>1670</v>
      </c>
      <c r="R484" s="13"/>
      <c r="S484" s="13" t="s">
        <v>1738</v>
      </c>
      <c r="T484" s="13" t="s">
        <v>1740</v>
      </c>
      <c r="U484" s="13">
        <f>COUNTIFS(Tabella4[Rejected Element],Tabella4[[#This Row],[Rejected Element]])</f>
        <v>1</v>
      </c>
      <c r="V484" s="13" t="s">
        <v>1727</v>
      </c>
      <c r="W484" s="13"/>
      <c r="X484" s="13" t="str">
        <f>Tabella4[[#This Row],[User Impact]]</f>
        <v>2 - Serious</v>
      </c>
      <c r="Y484" s="13" t="str">
        <f>_xlfn.CONCAT("APP INDABOX ANDROID - ",Tabella4[[#This Row],[UNI CEI EN 301549]]," ",_xlfn.XLOOKUP(Tabella4[[#This Row],[Criterio]],Tabella5[ID],Tabella5[Criterio di successo],"")," - ",Tabella4[[#This Row],[Servizio]])</f>
        <v>APP INDABOX ANDROID - 11.1.4.3.1 Contrasto (minimo) - S009 FAQ</v>
      </c>
      <c r="Z4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(#AAD483)
S009 FAQ
Requisito: WCAG 1.4.3
Disabilità afflitte: Colorblindness;Low Vision
Impatto Utente: 2 - Serious
Descrizione: Contrasto del testo - 
Esempio di violazione individuata sull'oggetto: 
 - https://drive.google.com/file/d/1ha3vy1MOO8RwI7dBzUDNRpIsHqKyLFmw/view?usp=drive_link con selettore: 
[63,1028][121,1074]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84" s="13"/>
      <c r="AB484" s="13"/>
      <c r="AC484" s="13"/>
      <c r="AD484" s="13"/>
      <c r="AE484" s="13" t="e">
        <f>_xlfn.XLOOKUP(Tabella4[[#This Row],[ID Silk]],outTable[ID Silk],outTable[Numero ticket  ],,0,1)</f>
        <v>#N/A</v>
      </c>
      <c r="AF484" s="13"/>
      <c r="AG484" s="13"/>
      <c r="AH484" s="13" t="e">
        <f>Tabella4[[#This Row],[Caricato su Silk]]&amp;Tabella4[[#This Row],[HC_01]]</f>
        <v>#N/A</v>
      </c>
      <c r="AI484" s="13" t="e">
        <f>Tabella4[[#This Row],[HC_ID]]&amp;": "&amp;Tabella4[[#This Row],[Descrizione]]</f>
        <v>#N/A</v>
      </c>
      <c r="AJ484" s="13" t="e">
        <f>Tabella4[[#This Row],[HC_ID]]&amp;": - "&amp;Tabella4[[#This Row],[Detail]]&amp;" con selettore: "&amp;Tabella4[[#This Row],[Rejected Element]]</f>
        <v>#N/A</v>
      </c>
      <c r="AK484" s="13" t="e">
        <f>Tabella4[[#This Row],[HC_ID]]&amp;": "&amp;Tabella4[[#This Row],[Share URL]]</f>
        <v>#N/A</v>
      </c>
      <c r="AL484" s="13" t="e">
        <f>Tabella4[[#This Row],[HC_ID]]&amp;": "&amp;Tabella4[[#This Row],[Soluzione note aggiuntive]]</f>
        <v>#N/A</v>
      </c>
      <c r="AM484" s="13"/>
    </row>
    <row r="485" spans="1:39" ht="15" hidden="1" x14ac:dyDescent="0.3">
      <c r="A485" s="41" t="str">
        <f>Tabella4[[#This Row],[UNI CEI EN 301549]]&amp;Tabella4[[#This Row],[Servizio]]</f>
        <v>11.1.4.3.1S009 FAQ</v>
      </c>
      <c r="B485" s="42" t="str">
        <f>Tabella4[[#This Row],[IssueID]]&amp;Tabella4[[#This Row],[Servizio]]</f>
        <v>S009 FAQ</v>
      </c>
      <c r="C485" s="41" t="s">
        <v>881</v>
      </c>
      <c r="D485" s="41" t="str">
        <f>"(#"&amp;Tabella4[[#This Row],['#ID]]&amp;")"</f>
        <v>(#AAD484)</v>
      </c>
      <c r="E485" s="13" t="s">
        <v>50</v>
      </c>
      <c r="F485" s="13" t="s">
        <v>10</v>
      </c>
      <c r="G485" s="43" t="s">
        <v>195</v>
      </c>
      <c r="H485" s="13" t="s">
        <v>3282</v>
      </c>
      <c r="I485" s="13" t="s">
        <v>63</v>
      </c>
      <c r="J485" s="13" t="s">
        <v>1735</v>
      </c>
      <c r="K485" t="s">
        <v>53</v>
      </c>
      <c r="L485" s="13"/>
      <c r="M485" t="s">
        <v>1436</v>
      </c>
      <c r="N485" s="13" t="s">
        <v>1712</v>
      </c>
      <c r="O485" t="s">
        <v>1608</v>
      </c>
      <c r="P485" s="13" t="s">
        <v>1652</v>
      </c>
      <c r="Q485" s="13" t="s">
        <v>1670</v>
      </c>
      <c r="R485" s="13"/>
      <c r="S485" s="13" t="s">
        <v>1738</v>
      </c>
      <c r="T485" s="13" t="s">
        <v>1740</v>
      </c>
      <c r="U485" s="13">
        <f>COUNTIFS(Tabella4[Rejected Element],Tabella4[[#This Row],[Rejected Element]])</f>
        <v>1</v>
      </c>
      <c r="V485" s="13" t="s">
        <v>1727</v>
      </c>
      <c r="W485" s="13"/>
      <c r="X485" s="13" t="str">
        <f>Tabella4[[#This Row],[User Impact]]</f>
        <v>2 - Serious</v>
      </c>
      <c r="Y485" s="13" t="str">
        <f>_xlfn.CONCAT("APP INDABOX ANDROID - ",Tabella4[[#This Row],[UNI CEI EN 301549]]," ",_xlfn.XLOOKUP(Tabella4[[#This Row],[Criterio]],Tabella5[ID],Tabella5[Criterio di successo],"")," - ",Tabella4[[#This Row],[Servizio]])</f>
        <v>APP INDABOX ANDROID - 11.1.4.3.1 Contrasto (minimo) - S009 FAQ</v>
      </c>
      <c r="Z4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(#AAD484)
S009 FAQ
Requisito: WCAG 1.4.3
Disabilità afflitte: Colorblindness;Low Vision
Impatto Utente: 2 - Serious
Descrizione: Contrasto del testo - 
Esempio di violazione individuata sull'oggetto: 
 - https://drive.google.com/file/d/1ha3vy1MOO8RwI7dBzUDNRpIsHqKyLFmw/view?usp=drive_link con selettore: 
[63,1580][121,1627]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85" s="13"/>
      <c r="AB485" s="13"/>
      <c r="AC485" s="13"/>
      <c r="AD485" s="13"/>
      <c r="AE485" s="13" t="e">
        <f>_xlfn.XLOOKUP(Tabella4[[#This Row],[ID Silk]],outTable[ID Silk],outTable[Numero ticket  ],,0,1)</f>
        <v>#N/A</v>
      </c>
      <c r="AF485" s="13"/>
      <c r="AG485" s="13"/>
      <c r="AH485" s="13" t="e">
        <f>Tabella4[[#This Row],[Caricato su Silk]]&amp;Tabella4[[#This Row],[HC_01]]</f>
        <v>#N/A</v>
      </c>
      <c r="AI485" s="13" t="e">
        <f>Tabella4[[#This Row],[HC_ID]]&amp;": "&amp;Tabella4[[#This Row],[Descrizione]]</f>
        <v>#N/A</v>
      </c>
      <c r="AJ485" s="13" t="e">
        <f>Tabella4[[#This Row],[HC_ID]]&amp;": - "&amp;Tabella4[[#This Row],[Detail]]&amp;" con selettore: "&amp;Tabella4[[#This Row],[Rejected Element]]</f>
        <v>#N/A</v>
      </c>
      <c r="AK485" s="13" t="e">
        <f>Tabella4[[#This Row],[HC_ID]]&amp;": "&amp;Tabella4[[#This Row],[Share URL]]</f>
        <v>#N/A</v>
      </c>
      <c r="AL485" s="13" t="e">
        <f>Tabella4[[#This Row],[HC_ID]]&amp;": "&amp;Tabella4[[#This Row],[Soluzione note aggiuntive]]</f>
        <v>#N/A</v>
      </c>
      <c r="AM485" s="13"/>
    </row>
    <row r="486" spans="1:39" ht="15" hidden="1" x14ac:dyDescent="0.3">
      <c r="A486" s="41" t="str">
        <f>Tabella4[[#This Row],[UNI CEI EN 301549]]&amp;Tabella4[[#This Row],[Servizio]]</f>
        <v>11.2.5.8.1S009 FAQ</v>
      </c>
      <c r="B486" s="42" t="str">
        <f>Tabella4[[#This Row],[IssueID]]&amp;Tabella4[[#This Row],[Servizio]]</f>
        <v>S009 FAQ</v>
      </c>
      <c r="C486" s="41" t="s">
        <v>882</v>
      </c>
      <c r="D486" s="41" t="str">
        <f>"(#"&amp;Tabella4[[#This Row],['#ID]]&amp;")"</f>
        <v>(#AAD485)</v>
      </c>
      <c r="E486" s="13" t="s">
        <v>50</v>
      </c>
      <c r="F486" s="13" t="s">
        <v>10</v>
      </c>
      <c r="G486" s="43" t="s">
        <v>56</v>
      </c>
      <c r="H486" s="13" t="s">
        <v>3283</v>
      </c>
      <c r="I486" s="13" t="s">
        <v>63</v>
      </c>
      <c r="J486" s="13" t="s">
        <v>1736</v>
      </c>
      <c r="K486" t="s">
        <v>52</v>
      </c>
      <c r="L486" s="13"/>
      <c r="M486" t="s">
        <v>1437</v>
      </c>
      <c r="N486" s="13" t="s">
        <v>1712</v>
      </c>
      <c r="O486" t="s">
        <v>1608</v>
      </c>
      <c r="P486" s="13" t="s">
        <v>1652</v>
      </c>
      <c r="Q486" s="13" t="s">
        <v>1670</v>
      </c>
      <c r="R486" s="13"/>
      <c r="S486" s="13" t="s">
        <v>1739</v>
      </c>
      <c r="T486" s="13" t="s">
        <v>1741</v>
      </c>
      <c r="U486" s="13">
        <f>COUNTIFS(Tabella4[Rejected Element],Tabella4[[#This Row],[Rejected Element]])</f>
        <v>1</v>
      </c>
      <c r="V486" s="13" t="s">
        <v>1727</v>
      </c>
      <c r="W486" s="13"/>
      <c r="X486" s="13" t="str">
        <f>Tabella4[[#This Row],[User Impact]]</f>
        <v>2 - Serious</v>
      </c>
      <c r="Y486" s="13" t="str">
        <f>_xlfn.CONCAT("APP INDABOX ANDROID - ",Tabella4[[#This Row],[UNI CEI EN 301549]]," ",_xlfn.XLOOKUP(Tabella4[[#This Row],[Criterio]],Tabella5[ID],Tabella5[Criterio di successo],"")," - ",Tabella4[[#This Row],[Servizio]])</f>
        <v>APP INDABOX ANDROID - 11.2.5.8.1 Dimensione dell'obiettivo (minimo) - S009 FAQ</v>
      </c>
      <c r="Z4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(#AAD485)
S009 FAQ
Requisito: WCAG 2.5.8
Disabilità afflitte: Blind;Low Vision;Mobility
Impatto Utente: 2 - Serious
Descrizione: Touch target - 
Esempio di violazione individuata sull'oggetto: 
 - https://drive.google.com/file/d/1ha3vy1MOO8RwI7dBzUDNRpIsHqKyLFmw/view?usp=drive_link con selettore: 
[63,414][921,527]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86" s="13"/>
      <c r="AB486" s="13"/>
      <c r="AC486" s="13"/>
      <c r="AD486" s="13"/>
      <c r="AE486" s="13" t="e">
        <f>_xlfn.XLOOKUP(Tabella4[[#This Row],[ID Silk]],outTable[ID Silk],outTable[Numero ticket  ],,0,1)</f>
        <v>#N/A</v>
      </c>
      <c r="AF486" s="13"/>
      <c r="AG486" s="13"/>
      <c r="AH486" s="13" t="e">
        <f>Tabella4[[#This Row],[Caricato su Silk]]&amp;Tabella4[[#This Row],[HC_01]]</f>
        <v>#N/A</v>
      </c>
      <c r="AI486" s="13" t="e">
        <f>Tabella4[[#This Row],[HC_ID]]&amp;": "&amp;Tabella4[[#This Row],[Descrizione]]</f>
        <v>#N/A</v>
      </c>
      <c r="AJ486" s="13" t="e">
        <f>Tabella4[[#This Row],[HC_ID]]&amp;": - "&amp;Tabella4[[#This Row],[Detail]]&amp;" con selettore: "&amp;Tabella4[[#This Row],[Rejected Element]]</f>
        <v>#N/A</v>
      </c>
      <c r="AK486" s="13" t="e">
        <f>Tabella4[[#This Row],[HC_ID]]&amp;": "&amp;Tabella4[[#This Row],[Share URL]]</f>
        <v>#N/A</v>
      </c>
      <c r="AL486" s="13" t="e">
        <f>Tabella4[[#This Row],[HC_ID]]&amp;": "&amp;Tabella4[[#This Row],[Soluzione note aggiuntive]]</f>
        <v>#N/A</v>
      </c>
      <c r="AM486" s="13"/>
    </row>
    <row r="487" spans="1:39" ht="15" hidden="1" x14ac:dyDescent="0.3">
      <c r="A487" s="41" t="str">
        <f>Tabella4[[#This Row],[UNI CEI EN 301549]]&amp;Tabella4[[#This Row],[Servizio]]</f>
        <v>11.2.5.8.1S009 FAQ</v>
      </c>
      <c r="B487" s="42" t="str">
        <f>Tabella4[[#This Row],[IssueID]]&amp;Tabella4[[#This Row],[Servizio]]</f>
        <v>S009 FAQ</v>
      </c>
      <c r="C487" s="41" t="s">
        <v>883</v>
      </c>
      <c r="D487" s="41" t="str">
        <f>"(#"&amp;Tabella4[[#This Row],['#ID]]&amp;")"</f>
        <v>(#AAD486)</v>
      </c>
      <c r="E487" s="13" t="s">
        <v>50</v>
      </c>
      <c r="F487" s="13" t="s">
        <v>10</v>
      </c>
      <c r="G487" s="43" t="s">
        <v>56</v>
      </c>
      <c r="H487" s="13" t="s">
        <v>3283</v>
      </c>
      <c r="I487" s="13" t="s">
        <v>63</v>
      </c>
      <c r="J487" s="13" t="s">
        <v>1736</v>
      </c>
      <c r="K487" t="s">
        <v>52</v>
      </c>
      <c r="L487" s="13"/>
      <c r="M487" t="s">
        <v>1438</v>
      </c>
      <c r="N487" s="13" t="s">
        <v>1712</v>
      </c>
      <c r="O487" t="s">
        <v>1608</v>
      </c>
      <c r="P487" s="13" t="s">
        <v>1652</v>
      </c>
      <c r="Q487" s="13" t="s">
        <v>1670</v>
      </c>
      <c r="R487" s="13"/>
      <c r="S487" s="13" t="s">
        <v>1739</v>
      </c>
      <c r="T487" s="13" t="s">
        <v>1741</v>
      </c>
      <c r="U487" s="13">
        <f>COUNTIFS(Tabella4[Rejected Element],Tabella4[[#This Row],[Rejected Element]])</f>
        <v>1</v>
      </c>
      <c r="V487" s="13" t="s">
        <v>1727</v>
      </c>
      <c r="W487" s="13"/>
      <c r="X487" s="13" t="str">
        <f>Tabella4[[#This Row],[User Impact]]</f>
        <v>2 - Serious</v>
      </c>
      <c r="Y487" s="13" t="str">
        <f>_xlfn.CONCAT("APP INDABOX ANDROID - ",Tabella4[[#This Row],[UNI CEI EN 301549]]," ",_xlfn.XLOOKUP(Tabella4[[#This Row],[Criterio]],Tabella5[ID],Tabella5[Criterio di successo],"")," - ",Tabella4[[#This Row],[Servizio]])</f>
        <v>APP INDABOX ANDROID - 11.2.5.8.1 Dimensione dell'obiettivo (minimo) - S009 FAQ</v>
      </c>
      <c r="Z4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(#AAD486)
S009 FAQ
Requisito: WCAG 2.5.8
Disabilità afflitte: Blind;Low Vision;Mobility
Impatto Utente: 2 - Serious
Descrizione: Touch target - 
Esempio di violazione individuata sull'oggetto: 
 - https://drive.google.com/file/d/1ha3vy1MOO8RwI7dBzUDNRpIsHqKyLFmw/view?usp=drive_link con selettore: 
[63,1025][965,1135]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87" s="13"/>
      <c r="AB487" s="13"/>
      <c r="AC487" s="13"/>
      <c r="AD487" s="13"/>
      <c r="AE487" s="13" t="e">
        <f>_xlfn.XLOOKUP(Tabella4[[#This Row],[ID Silk]],outTable[ID Silk],outTable[Numero ticket  ],,0,1)</f>
        <v>#N/A</v>
      </c>
      <c r="AF487" s="13"/>
      <c r="AG487" s="13"/>
      <c r="AH487" s="13" t="e">
        <f>Tabella4[[#This Row],[Caricato su Silk]]&amp;Tabella4[[#This Row],[HC_01]]</f>
        <v>#N/A</v>
      </c>
      <c r="AI487" s="13" t="e">
        <f>Tabella4[[#This Row],[HC_ID]]&amp;": "&amp;Tabella4[[#This Row],[Descrizione]]</f>
        <v>#N/A</v>
      </c>
      <c r="AJ487" s="13" t="e">
        <f>Tabella4[[#This Row],[HC_ID]]&amp;": - "&amp;Tabella4[[#This Row],[Detail]]&amp;" con selettore: "&amp;Tabella4[[#This Row],[Rejected Element]]</f>
        <v>#N/A</v>
      </c>
      <c r="AK487" s="13" t="e">
        <f>Tabella4[[#This Row],[HC_ID]]&amp;": "&amp;Tabella4[[#This Row],[Share URL]]</f>
        <v>#N/A</v>
      </c>
      <c r="AL487" s="13" t="e">
        <f>Tabella4[[#This Row],[HC_ID]]&amp;": "&amp;Tabella4[[#This Row],[Soluzione note aggiuntive]]</f>
        <v>#N/A</v>
      </c>
      <c r="AM487" s="13"/>
    </row>
    <row r="488" spans="1:39" ht="15" hidden="1" x14ac:dyDescent="0.3">
      <c r="A488" s="41" t="str">
        <f>Tabella4[[#This Row],[UNI CEI EN 301549]]&amp;Tabella4[[#This Row],[Servizio]]</f>
        <v>11.2.5.8.1S009 FAQ</v>
      </c>
      <c r="B488" s="42" t="str">
        <f>Tabella4[[#This Row],[IssueID]]&amp;Tabella4[[#This Row],[Servizio]]</f>
        <v>S009 FAQ</v>
      </c>
      <c r="C488" s="41" t="s">
        <v>884</v>
      </c>
      <c r="D488" s="41" t="str">
        <f>"(#"&amp;Tabella4[[#This Row],['#ID]]&amp;")"</f>
        <v>(#AAD487)</v>
      </c>
      <c r="E488" s="13" t="s">
        <v>50</v>
      </c>
      <c r="F488" s="13" t="s">
        <v>10</v>
      </c>
      <c r="G488" s="43" t="s">
        <v>56</v>
      </c>
      <c r="H488" s="13" t="s">
        <v>3283</v>
      </c>
      <c r="I488" s="13" t="s">
        <v>63</v>
      </c>
      <c r="J488" s="13" t="s">
        <v>1736</v>
      </c>
      <c r="K488" t="s">
        <v>52</v>
      </c>
      <c r="L488" s="13"/>
      <c r="M488" t="s">
        <v>1439</v>
      </c>
      <c r="N488" s="13" t="s">
        <v>1712</v>
      </c>
      <c r="O488" t="s">
        <v>1608</v>
      </c>
      <c r="P488" s="13" t="s">
        <v>1652</v>
      </c>
      <c r="Q488" s="13" t="s">
        <v>1670</v>
      </c>
      <c r="R488" s="13"/>
      <c r="S488" s="13" t="s">
        <v>1739</v>
      </c>
      <c r="T488" s="13" t="s">
        <v>1741</v>
      </c>
      <c r="U488" s="13">
        <f>COUNTIFS(Tabella4[Rejected Element],Tabella4[[#This Row],[Rejected Element]])</f>
        <v>1</v>
      </c>
      <c r="V488" s="13" t="s">
        <v>1727</v>
      </c>
      <c r="W488" s="13"/>
      <c r="X488" s="13" t="str">
        <f>Tabella4[[#This Row],[User Impact]]</f>
        <v>2 - Serious</v>
      </c>
      <c r="Y488" s="13" t="str">
        <f>_xlfn.CONCAT("APP INDABOX ANDROID - ",Tabella4[[#This Row],[UNI CEI EN 301549]]," ",_xlfn.XLOOKUP(Tabella4[[#This Row],[Criterio]],Tabella5[ID],Tabella5[Criterio di successo],"")," - ",Tabella4[[#This Row],[Servizio]])</f>
        <v>APP INDABOX ANDROID - 11.2.5.8.1 Dimensione dell'obiettivo (minimo) - S009 FAQ</v>
      </c>
      <c r="Z4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(#AAD487)
S009 FAQ
Requisito: WCAG 2.5.8
Disabilità afflitte: Blind;Low Vision;Mobility
Impatto Utente: 2 - Serious
Descrizione: Touch target - 
Esempio di violazione individuata sull'oggetto: 
 - https://drive.google.com/file/d/1ha3vy1MOO8RwI7dBzUDNRpIsHqKyLFmw/view?usp=drive_link con selettore: 
[140,1578][709,1633]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88" s="13"/>
      <c r="AB488" s="13"/>
      <c r="AC488" s="13"/>
      <c r="AD488" s="13"/>
      <c r="AE488" s="13" t="e">
        <f>_xlfn.XLOOKUP(Tabella4[[#This Row],[ID Silk]],outTable[ID Silk],outTable[Numero ticket  ],,0,1)</f>
        <v>#N/A</v>
      </c>
      <c r="AF488" s="13"/>
      <c r="AG488" s="13"/>
      <c r="AH488" s="13" t="e">
        <f>Tabella4[[#This Row],[Caricato su Silk]]&amp;Tabella4[[#This Row],[HC_01]]</f>
        <v>#N/A</v>
      </c>
      <c r="AI488" s="13" t="e">
        <f>Tabella4[[#This Row],[HC_ID]]&amp;": "&amp;Tabella4[[#This Row],[Descrizione]]</f>
        <v>#N/A</v>
      </c>
      <c r="AJ488" s="13" t="e">
        <f>Tabella4[[#This Row],[HC_ID]]&amp;": - "&amp;Tabella4[[#This Row],[Detail]]&amp;" con selettore: "&amp;Tabella4[[#This Row],[Rejected Element]]</f>
        <v>#N/A</v>
      </c>
      <c r="AK488" s="13" t="e">
        <f>Tabella4[[#This Row],[HC_ID]]&amp;": "&amp;Tabella4[[#This Row],[Share URL]]</f>
        <v>#N/A</v>
      </c>
      <c r="AL488" s="13" t="e">
        <f>Tabella4[[#This Row],[HC_ID]]&amp;": "&amp;Tabella4[[#This Row],[Soluzione note aggiuntive]]</f>
        <v>#N/A</v>
      </c>
      <c r="AM488" s="13"/>
    </row>
    <row r="489" spans="1:39" ht="15" hidden="1" x14ac:dyDescent="0.3">
      <c r="A489" s="41" t="str">
        <f>Tabella4[[#This Row],[UNI CEI EN 301549]]&amp;Tabella4[[#This Row],[Servizio]]</f>
        <v>11.1.4.3.1S009 FAQ</v>
      </c>
      <c r="B489" s="42" t="str">
        <f>Tabella4[[#This Row],[IssueID]]&amp;Tabella4[[#This Row],[Servizio]]</f>
        <v>S009 FAQ</v>
      </c>
      <c r="C489" s="41" t="s">
        <v>885</v>
      </c>
      <c r="D489" s="41" t="str">
        <f>"(#"&amp;Tabella4[[#This Row],['#ID]]&amp;")"</f>
        <v>(#AAD488)</v>
      </c>
      <c r="E489" s="13" t="s">
        <v>50</v>
      </c>
      <c r="F489" s="13" t="s">
        <v>10</v>
      </c>
      <c r="G489" s="43" t="s">
        <v>195</v>
      </c>
      <c r="H489" s="13" t="s">
        <v>3282</v>
      </c>
      <c r="I489" s="13" t="s">
        <v>63</v>
      </c>
      <c r="J489" s="13" t="s">
        <v>1735</v>
      </c>
      <c r="K489" t="s">
        <v>53</v>
      </c>
      <c r="L489" s="13"/>
      <c r="M489" t="s">
        <v>1440</v>
      </c>
      <c r="N489" s="13" t="s">
        <v>1713</v>
      </c>
      <c r="O489" t="s">
        <v>1609</v>
      </c>
      <c r="P489" s="13" t="s">
        <v>1653</v>
      </c>
      <c r="Q489" s="13" t="s">
        <v>1670</v>
      </c>
      <c r="R489" s="13"/>
      <c r="S489" s="13" t="s">
        <v>1738</v>
      </c>
      <c r="T489" s="13" t="s">
        <v>1740</v>
      </c>
      <c r="U489" s="13">
        <f>COUNTIFS(Tabella4[Rejected Element],Tabella4[[#This Row],[Rejected Element]])</f>
        <v>1</v>
      </c>
      <c r="V489" s="13" t="s">
        <v>1727</v>
      </c>
      <c r="W489" s="13"/>
      <c r="X489" s="13" t="str">
        <f>Tabella4[[#This Row],[User Impact]]</f>
        <v>2 - Serious</v>
      </c>
      <c r="Y489" s="13" t="str">
        <f>_xlfn.CONCAT("APP INDABOX ANDROID - ",Tabella4[[#This Row],[UNI CEI EN 301549]]," ",_xlfn.XLOOKUP(Tabella4[[#This Row],[Criterio]],Tabella5[ID],Tabella5[Criterio di successo],"")," - ",Tabella4[[#This Row],[Servizio]])</f>
        <v>APP INDABOX ANDROID - 11.1.4.3.1 Contrasto (minimo) - S009 FAQ</v>
      </c>
      <c r="Z4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(#AAD488)
S009 FAQ
Requisito: WCAG 1.4.3
Disabilità afflitte: Colorblindness;Low Vision
Impatto Utente: 2 - Serious
Descrizione: Contrasto del testo - 
Esempio di violazione individuata sull'oggetto: 
 - https://drive.google.com/file/d/1EWZXFRd1RBFP9dzLzdw2bYu9sGHFw_Xs/view?usp=drive_link con selettore: 
[63,310][121,357]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89" s="13"/>
      <c r="AB489" s="13"/>
      <c r="AC489" s="13"/>
      <c r="AD489" s="13"/>
      <c r="AE489" s="13" t="e">
        <f>_xlfn.XLOOKUP(Tabella4[[#This Row],[ID Silk]],outTable[ID Silk],outTable[Numero ticket  ],,0,1)</f>
        <v>#N/A</v>
      </c>
      <c r="AF489" s="13"/>
      <c r="AG489" s="13"/>
      <c r="AH489" s="13" t="e">
        <f>Tabella4[[#This Row],[Caricato su Silk]]&amp;Tabella4[[#This Row],[HC_01]]</f>
        <v>#N/A</v>
      </c>
      <c r="AI489" s="13" t="e">
        <f>Tabella4[[#This Row],[HC_ID]]&amp;": "&amp;Tabella4[[#This Row],[Descrizione]]</f>
        <v>#N/A</v>
      </c>
      <c r="AJ489" s="13" t="e">
        <f>Tabella4[[#This Row],[HC_ID]]&amp;": - "&amp;Tabella4[[#This Row],[Detail]]&amp;" con selettore: "&amp;Tabella4[[#This Row],[Rejected Element]]</f>
        <v>#N/A</v>
      </c>
      <c r="AK489" s="13" t="e">
        <f>Tabella4[[#This Row],[HC_ID]]&amp;": "&amp;Tabella4[[#This Row],[Share URL]]</f>
        <v>#N/A</v>
      </c>
      <c r="AL489" s="13" t="e">
        <f>Tabella4[[#This Row],[HC_ID]]&amp;": "&amp;Tabella4[[#This Row],[Soluzione note aggiuntive]]</f>
        <v>#N/A</v>
      </c>
      <c r="AM489" s="13"/>
    </row>
    <row r="490" spans="1:39" ht="15" hidden="1" x14ac:dyDescent="0.3">
      <c r="A490" s="41" t="str">
        <f>Tabella4[[#This Row],[UNI CEI EN 301549]]&amp;Tabella4[[#This Row],[Servizio]]</f>
        <v>11.1.4.3.1S009 FAQ</v>
      </c>
      <c r="B490" s="42" t="str">
        <f>Tabella4[[#This Row],[IssueID]]&amp;Tabella4[[#This Row],[Servizio]]</f>
        <v>S009 FAQ</v>
      </c>
      <c r="C490" s="41" t="s">
        <v>886</v>
      </c>
      <c r="D490" s="41" t="str">
        <f>"(#"&amp;Tabella4[[#This Row],['#ID]]&amp;")"</f>
        <v>(#AAD489)</v>
      </c>
      <c r="E490" s="13" t="s">
        <v>50</v>
      </c>
      <c r="F490" s="13" t="s">
        <v>10</v>
      </c>
      <c r="G490" s="43" t="s">
        <v>195</v>
      </c>
      <c r="H490" s="13" t="s">
        <v>3282</v>
      </c>
      <c r="I490" s="13" t="s">
        <v>63</v>
      </c>
      <c r="J490" s="13" t="s">
        <v>1735</v>
      </c>
      <c r="K490" t="s">
        <v>53</v>
      </c>
      <c r="L490" s="13"/>
      <c r="M490" t="s">
        <v>1441</v>
      </c>
      <c r="N490" s="13" t="s">
        <v>1713</v>
      </c>
      <c r="O490" t="s">
        <v>1609</v>
      </c>
      <c r="P490" s="13" t="s">
        <v>1653</v>
      </c>
      <c r="Q490" s="13" t="s">
        <v>1670</v>
      </c>
      <c r="R490" s="13"/>
      <c r="S490" s="13" t="s">
        <v>1738</v>
      </c>
      <c r="T490" s="13" t="s">
        <v>1740</v>
      </c>
      <c r="U490" s="13">
        <f>COUNTIFS(Tabella4[Rejected Element],Tabella4[[#This Row],[Rejected Element]])</f>
        <v>1</v>
      </c>
      <c r="V490" s="13" t="s">
        <v>1727</v>
      </c>
      <c r="W490" s="13"/>
      <c r="X490" s="13" t="str">
        <f>Tabella4[[#This Row],[User Impact]]</f>
        <v>2 - Serious</v>
      </c>
      <c r="Y490" s="13" t="str">
        <f>_xlfn.CONCAT("APP INDABOX ANDROID - ",Tabella4[[#This Row],[UNI CEI EN 301549]]," ",_xlfn.XLOOKUP(Tabella4[[#This Row],[Criterio]],Tabella5[ID],Tabella5[Criterio di successo],"")," - ",Tabella4[[#This Row],[Servizio]])</f>
        <v>APP INDABOX ANDROID - 11.1.4.3.1 Contrasto (minimo) - S009 FAQ</v>
      </c>
      <c r="Z4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(#AAD489)
S009 FAQ
Requisito: WCAG 1.4.3
Disabilità afflitte: Colorblindness;Low Vision
Impatto Utente: 2 - Serious
Descrizione: Contrasto del testo - 
Esempio di violazione individuata sull'oggetto: 
 - https://drive.google.com/file/d/1EWZXFRd1RBFP9dzLzdw2bYu9sGHFw_Xs/view?usp=drive_link con selettore: 
[63,863][121,909]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90" s="13"/>
      <c r="AB490" s="13"/>
      <c r="AC490" s="13"/>
      <c r="AD490" s="13"/>
      <c r="AE490" s="13" t="e">
        <f>_xlfn.XLOOKUP(Tabella4[[#This Row],[ID Silk]],outTable[ID Silk],outTable[Numero ticket  ],,0,1)</f>
        <v>#N/A</v>
      </c>
      <c r="AF490" s="13"/>
      <c r="AG490" s="13"/>
      <c r="AH490" s="13" t="e">
        <f>Tabella4[[#This Row],[Caricato su Silk]]&amp;Tabella4[[#This Row],[HC_01]]</f>
        <v>#N/A</v>
      </c>
      <c r="AI490" s="13" t="e">
        <f>Tabella4[[#This Row],[HC_ID]]&amp;": "&amp;Tabella4[[#This Row],[Descrizione]]</f>
        <v>#N/A</v>
      </c>
      <c r="AJ490" s="13" t="e">
        <f>Tabella4[[#This Row],[HC_ID]]&amp;": - "&amp;Tabella4[[#This Row],[Detail]]&amp;" con selettore: "&amp;Tabella4[[#This Row],[Rejected Element]]</f>
        <v>#N/A</v>
      </c>
      <c r="AK490" s="13" t="e">
        <f>Tabella4[[#This Row],[HC_ID]]&amp;": "&amp;Tabella4[[#This Row],[Share URL]]</f>
        <v>#N/A</v>
      </c>
      <c r="AL490" s="13" t="e">
        <f>Tabella4[[#This Row],[HC_ID]]&amp;": "&amp;Tabella4[[#This Row],[Soluzione note aggiuntive]]</f>
        <v>#N/A</v>
      </c>
      <c r="AM490" s="13"/>
    </row>
    <row r="491" spans="1:39" ht="15" hidden="1" x14ac:dyDescent="0.3">
      <c r="A491" s="41" t="str">
        <f>Tabella4[[#This Row],[UNI CEI EN 301549]]&amp;Tabella4[[#This Row],[Servizio]]</f>
        <v>11.1.4.3.1S009 FAQ</v>
      </c>
      <c r="B491" s="42" t="str">
        <f>Tabella4[[#This Row],[IssueID]]&amp;Tabella4[[#This Row],[Servizio]]</f>
        <v>S009 FAQ</v>
      </c>
      <c r="C491" s="41" t="s">
        <v>887</v>
      </c>
      <c r="D491" s="41" t="str">
        <f>"(#"&amp;Tabella4[[#This Row],['#ID]]&amp;")"</f>
        <v>(#AAD490)</v>
      </c>
      <c r="E491" s="13" t="s">
        <v>50</v>
      </c>
      <c r="F491" s="13" t="s">
        <v>10</v>
      </c>
      <c r="G491" s="43" t="s">
        <v>195</v>
      </c>
      <c r="H491" s="13" t="s">
        <v>3282</v>
      </c>
      <c r="I491" s="13" t="s">
        <v>63</v>
      </c>
      <c r="J491" s="13" t="s">
        <v>1735</v>
      </c>
      <c r="K491" t="s">
        <v>53</v>
      </c>
      <c r="L491" s="13"/>
      <c r="M491" t="s">
        <v>1442</v>
      </c>
      <c r="N491" s="13" t="s">
        <v>1713</v>
      </c>
      <c r="O491" t="s">
        <v>1609</v>
      </c>
      <c r="P491" s="13" t="s">
        <v>1653</v>
      </c>
      <c r="Q491" s="13" t="s">
        <v>1670</v>
      </c>
      <c r="R491" s="13"/>
      <c r="S491" s="13" t="s">
        <v>1738</v>
      </c>
      <c r="T491" s="13" t="s">
        <v>1740</v>
      </c>
      <c r="U491" s="13">
        <f>COUNTIFS(Tabella4[Rejected Element],Tabella4[[#This Row],[Rejected Element]])</f>
        <v>1</v>
      </c>
      <c r="V491" s="13" t="s">
        <v>1727</v>
      </c>
      <c r="W491" s="13"/>
      <c r="X491" s="13" t="str">
        <f>Tabella4[[#This Row],[User Impact]]</f>
        <v>2 - Serious</v>
      </c>
      <c r="Y491" s="13" t="str">
        <f>_xlfn.CONCAT("APP INDABOX ANDROID - ",Tabella4[[#This Row],[UNI CEI EN 301549]]," ",_xlfn.XLOOKUP(Tabella4[[#This Row],[Criterio]],Tabella5[ID],Tabella5[Criterio di successo],"")," - ",Tabella4[[#This Row],[Servizio]])</f>
        <v>APP INDABOX ANDROID - 11.1.4.3.1 Contrasto (minimo) - S009 FAQ</v>
      </c>
      <c r="Z4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(#AAD490)
S009 FAQ
Requisito: WCAG 1.4.3
Disabilità afflitte: Colorblindness;Low Vision
Impatto Utente: 2 - Serious
Descrizione: Contrasto del testo - 
Esempio di violazione individuata sull'oggetto: 
 - https://drive.google.com/file/d/1EWZXFRd1RBFP9dzLzdw2bYu9sGHFw_Xs/view?usp=drive_link con selettore: 
[63,1800][121,1847]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91" s="13"/>
      <c r="AB491" s="13"/>
      <c r="AC491" s="13"/>
      <c r="AD491" s="13"/>
      <c r="AE491" s="13" t="e">
        <f>_xlfn.XLOOKUP(Tabella4[[#This Row],[ID Silk]],outTable[ID Silk],outTable[Numero ticket  ],,0,1)</f>
        <v>#N/A</v>
      </c>
      <c r="AF491" s="13"/>
      <c r="AG491" s="13"/>
      <c r="AH491" s="13" t="e">
        <f>Tabella4[[#This Row],[Caricato su Silk]]&amp;Tabella4[[#This Row],[HC_01]]</f>
        <v>#N/A</v>
      </c>
      <c r="AI491" s="13" t="e">
        <f>Tabella4[[#This Row],[HC_ID]]&amp;": "&amp;Tabella4[[#This Row],[Descrizione]]</f>
        <v>#N/A</v>
      </c>
      <c r="AJ491" s="13" t="e">
        <f>Tabella4[[#This Row],[HC_ID]]&amp;": - "&amp;Tabella4[[#This Row],[Detail]]&amp;" con selettore: "&amp;Tabella4[[#This Row],[Rejected Element]]</f>
        <v>#N/A</v>
      </c>
      <c r="AK491" s="13" t="e">
        <f>Tabella4[[#This Row],[HC_ID]]&amp;": "&amp;Tabella4[[#This Row],[Share URL]]</f>
        <v>#N/A</v>
      </c>
      <c r="AL491" s="13" t="e">
        <f>Tabella4[[#This Row],[HC_ID]]&amp;": "&amp;Tabella4[[#This Row],[Soluzione note aggiuntive]]</f>
        <v>#N/A</v>
      </c>
      <c r="AM491" s="13"/>
    </row>
    <row r="492" spans="1:39" ht="15" hidden="1" x14ac:dyDescent="0.3">
      <c r="A492" s="41" t="str">
        <f>Tabella4[[#This Row],[UNI CEI EN 301549]]&amp;Tabella4[[#This Row],[Servizio]]</f>
        <v>11.2.5.8.1S009 FAQ</v>
      </c>
      <c r="B492" s="42" t="str">
        <f>Tabella4[[#This Row],[IssueID]]&amp;Tabella4[[#This Row],[Servizio]]</f>
        <v>S009 FAQ</v>
      </c>
      <c r="C492" s="41" t="s">
        <v>888</v>
      </c>
      <c r="D492" s="41" t="str">
        <f>"(#"&amp;Tabella4[[#This Row],['#ID]]&amp;")"</f>
        <v>(#AAD491)</v>
      </c>
      <c r="E492" s="13" t="s">
        <v>50</v>
      </c>
      <c r="F492" s="13" t="s">
        <v>10</v>
      </c>
      <c r="G492" s="43" t="s">
        <v>56</v>
      </c>
      <c r="H492" s="13" t="s">
        <v>3283</v>
      </c>
      <c r="I492" s="13" t="s">
        <v>63</v>
      </c>
      <c r="J492" s="13" t="s">
        <v>1736</v>
      </c>
      <c r="K492" t="s">
        <v>52</v>
      </c>
      <c r="L492" s="13"/>
      <c r="M492" t="s">
        <v>1443</v>
      </c>
      <c r="N492" s="13" t="s">
        <v>1713</v>
      </c>
      <c r="O492" t="s">
        <v>1609</v>
      </c>
      <c r="P492" s="13" t="s">
        <v>1653</v>
      </c>
      <c r="Q492" s="13" t="s">
        <v>1670</v>
      </c>
      <c r="R492" s="13"/>
      <c r="S492" s="13" t="s">
        <v>1739</v>
      </c>
      <c r="T492" s="13" t="s">
        <v>1741</v>
      </c>
      <c r="U492" s="13">
        <f>COUNTIFS(Tabella4[Rejected Element],Tabella4[[#This Row],[Rejected Element]])</f>
        <v>1</v>
      </c>
      <c r="V492" s="13" t="s">
        <v>1727</v>
      </c>
      <c r="W492" s="13"/>
      <c r="X492" s="13" t="str">
        <f>Tabella4[[#This Row],[User Impact]]</f>
        <v>2 - Serious</v>
      </c>
      <c r="Y492" s="13" t="str">
        <f>_xlfn.CONCAT("APP INDABOX ANDROID - ",Tabella4[[#This Row],[UNI CEI EN 301549]]," ",_xlfn.XLOOKUP(Tabella4[[#This Row],[Criterio]],Tabella5[ID],Tabella5[Criterio di successo],"")," - ",Tabella4[[#This Row],[Servizio]])</f>
        <v>APP INDABOX ANDROID - 11.2.5.8.1 Dimensione dell'obiettivo (minimo) - S009 FAQ</v>
      </c>
      <c r="Z4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(#AAD491)
S009 FAQ
Requisito: WCAG 2.5.8
Disabilità afflitte: Blind;Low Vision;Mobility
Impatto Utente: 2 - Serious
Descrizione: Touch target - 
Esempio di violazione individuata sull'oggetto: 
 - https://drive.google.com/file/d/1EWZXFRd1RBFP9dzLzdw2bYu9sGHFw_Xs/view?usp=drive_link con selettore: 
[140,307][679,362]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92" s="13"/>
      <c r="AB492" s="13"/>
      <c r="AC492" s="13"/>
      <c r="AD492" s="13"/>
      <c r="AE492" s="13" t="e">
        <f>_xlfn.XLOOKUP(Tabella4[[#This Row],[ID Silk]],outTable[ID Silk],outTable[Numero ticket  ],,0,1)</f>
        <v>#N/A</v>
      </c>
      <c r="AF492" s="13"/>
      <c r="AG492" s="13"/>
      <c r="AH492" s="13" t="e">
        <f>Tabella4[[#This Row],[Caricato su Silk]]&amp;Tabella4[[#This Row],[HC_01]]</f>
        <v>#N/A</v>
      </c>
      <c r="AI492" s="13" t="e">
        <f>Tabella4[[#This Row],[HC_ID]]&amp;": "&amp;Tabella4[[#This Row],[Descrizione]]</f>
        <v>#N/A</v>
      </c>
      <c r="AJ492" s="13" t="e">
        <f>Tabella4[[#This Row],[HC_ID]]&amp;": - "&amp;Tabella4[[#This Row],[Detail]]&amp;" con selettore: "&amp;Tabella4[[#This Row],[Rejected Element]]</f>
        <v>#N/A</v>
      </c>
      <c r="AK492" s="13" t="e">
        <f>Tabella4[[#This Row],[HC_ID]]&amp;": "&amp;Tabella4[[#This Row],[Share URL]]</f>
        <v>#N/A</v>
      </c>
      <c r="AL492" s="13" t="e">
        <f>Tabella4[[#This Row],[HC_ID]]&amp;": "&amp;Tabella4[[#This Row],[Soluzione note aggiuntive]]</f>
        <v>#N/A</v>
      </c>
      <c r="AM492" s="13"/>
    </row>
    <row r="493" spans="1:39" ht="15" hidden="1" x14ac:dyDescent="0.3">
      <c r="A493" s="41" t="str">
        <f>Tabella4[[#This Row],[UNI CEI EN 301549]]&amp;Tabella4[[#This Row],[Servizio]]</f>
        <v>11.2.5.8.1S009 FAQ</v>
      </c>
      <c r="B493" s="42" t="str">
        <f>Tabella4[[#This Row],[IssueID]]&amp;Tabella4[[#This Row],[Servizio]]</f>
        <v>S009 FAQ</v>
      </c>
      <c r="C493" s="41" t="s">
        <v>889</v>
      </c>
      <c r="D493" s="41" t="str">
        <f>"(#"&amp;Tabella4[[#This Row],['#ID]]&amp;")"</f>
        <v>(#AAD492)</v>
      </c>
      <c r="E493" s="13" t="s">
        <v>50</v>
      </c>
      <c r="F493" s="13" t="s">
        <v>10</v>
      </c>
      <c r="G493" s="43" t="s">
        <v>56</v>
      </c>
      <c r="H493" s="13" t="s">
        <v>3283</v>
      </c>
      <c r="I493" s="13" t="s">
        <v>63</v>
      </c>
      <c r="J493" s="13" t="s">
        <v>1736</v>
      </c>
      <c r="K493" t="s">
        <v>52</v>
      </c>
      <c r="L493" s="13"/>
      <c r="M493" t="s">
        <v>1444</v>
      </c>
      <c r="N493" s="13" t="s">
        <v>1713</v>
      </c>
      <c r="O493" t="s">
        <v>1609</v>
      </c>
      <c r="P493" s="13" t="s">
        <v>1653</v>
      </c>
      <c r="Q493" s="13" t="s">
        <v>1670</v>
      </c>
      <c r="R493" s="13"/>
      <c r="S493" s="13" t="s">
        <v>1739</v>
      </c>
      <c r="T493" s="13" t="s">
        <v>1741</v>
      </c>
      <c r="U493" s="13">
        <f>COUNTIFS(Tabella4[Rejected Element],Tabella4[[#This Row],[Rejected Element]])</f>
        <v>1</v>
      </c>
      <c r="V493" s="13" t="s">
        <v>1727</v>
      </c>
      <c r="W493" s="13"/>
      <c r="X493" s="13" t="str">
        <f>Tabella4[[#This Row],[User Impact]]</f>
        <v>2 - Serious</v>
      </c>
      <c r="Y493" s="13" t="str">
        <f>_xlfn.CONCAT("APP INDABOX ANDROID - ",Tabella4[[#This Row],[UNI CEI EN 301549]]," ",_xlfn.XLOOKUP(Tabella4[[#This Row],[Criterio]],Tabella5[ID],Tabella5[Criterio di successo],"")," - ",Tabella4[[#This Row],[Servizio]])</f>
        <v>APP INDABOX ANDROID - 11.2.5.8.1 Dimensione dell'obiettivo (minimo) - S009 FAQ</v>
      </c>
      <c r="Z4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(#AAD492)
S009 FAQ
Requisito: WCAG 2.5.8
Disabilità afflitte: Blind;Low Vision;Mobility
Impatto Utente: 2 - Serious
Descrizione: Touch target - 
Esempio di violazione individuata sull'oggetto: 
 - https://drive.google.com/file/d/1EWZXFRd1RBFP9dzLzdw2bYu9sGHFw_Xs/view?usp=drive_link con selettore: 
[140,860][627,915]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93" s="13"/>
      <c r="AB493" s="13"/>
      <c r="AC493" s="13"/>
      <c r="AD493" s="13"/>
      <c r="AE493" s="13" t="e">
        <f>_xlfn.XLOOKUP(Tabella4[[#This Row],[ID Silk]],outTable[ID Silk],outTable[Numero ticket  ],,0,1)</f>
        <v>#N/A</v>
      </c>
      <c r="AF493" s="13"/>
      <c r="AG493" s="13"/>
      <c r="AH493" s="13" t="e">
        <f>Tabella4[[#This Row],[Caricato su Silk]]&amp;Tabella4[[#This Row],[HC_01]]</f>
        <v>#N/A</v>
      </c>
      <c r="AI493" s="13" t="e">
        <f>Tabella4[[#This Row],[HC_ID]]&amp;": "&amp;Tabella4[[#This Row],[Descrizione]]</f>
        <v>#N/A</v>
      </c>
      <c r="AJ493" s="13" t="e">
        <f>Tabella4[[#This Row],[HC_ID]]&amp;": - "&amp;Tabella4[[#This Row],[Detail]]&amp;" con selettore: "&amp;Tabella4[[#This Row],[Rejected Element]]</f>
        <v>#N/A</v>
      </c>
      <c r="AK493" s="13" t="e">
        <f>Tabella4[[#This Row],[HC_ID]]&amp;": "&amp;Tabella4[[#This Row],[Share URL]]</f>
        <v>#N/A</v>
      </c>
      <c r="AL493" s="13" t="e">
        <f>Tabella4[[#This Row],[HC_ID]]&amp;": "&amp;Tabella4[[#This Row],[Soluzione note aggiuntive]]</f>
        <v>#N/A</v>
      </c>
      <c r="AM493" s="13"/>
    </row>
    <row r="494" spans="1:39" ht="15" hidden="1" x14ac:dyDescent="0.3">
      <c r="A494" s="41" t="str">
        <f>Tabella4[[#This Row],[UNI CEI EN 301549]]&amp;Tabella4[[#This Row],[Servizio]]</f>
        <v>11.2.5.8.1S009 FAQ</v>
      </c>
      <c r="B494" s="42" t="str">
        <f>Tabella4[[#This Row],[IssueID]]&amp;Tabella4[[#This Row],[Servizio]]</f>
        <v>S009 FAQ</v>
      </c>
      <c r="C494" s="41" t="s">
        <v>890</v>
      </c>
      <c r="D494" s="41" t="str">
        <f>"(#"&amp;Tabella4[[#This Row],['#ID]]&amp;")"</f>
        <v>(#AAD493)</v>
      </c>
      <c r="E494" s="13" t="s">
        <v>50</v>
      </c>
      <c r="F494" s="13" t="s">
        <v>10</v>
      </c>
      <c r="G494" s="43" t="s">
        <v>56</v>
      </c>
      <c r="H494" s="13" t="s">
        <v>3283</v>
      </c>
      <c r="I494" s="13" t="s">
        <v>63</v>
      </c>
      <c r="J494" s="13" t="s">
        <v>1736</v>
      </c>
      <c r="K494" t="s">
        <v>52</v>
      </c>
      <c r="L494" s="13"/>
      <c r="M494" t="s">
        <v>1445</v>
      </c>
      <c r="N494" s="13" t="s">
        <v>1713</v>
      </c>
      <c r="O494" t="s">
        <v>1609</v>
      </c>
      <c r="P494" s="13" t="s">
        <v>1653</v>
      </c>
      <c r="Q494" s="13" t="s">
        <v>1670</v>
      </c>
      <c r="R494" s="13"/>
      <c r="S494" s="13" t="s">
        <v>1739</v>
      </c>
      <c r="T494" s="13" t="s">
        <v>1741</v>
      </c>
      <c r="U494" s="13">
        <f>COUNTIFS(Tabella4[Rejected Element],Tabella4[[#This Row],[Rejected Element]])</f>
        <v>1</v>
      </c>
      <c r="V494" s="13" t="s">
        <v>1727</v>
      </c>
      <c r="W494" s="13"/>
      <c r="X494" s="13" t="str">
        <f>Tabella4[[#This Row],[User Impact]]</f>
        <v>2 - Serious</v>
      </c>
      <c r="Y494" s="13" t="str">
        <f>_xlfn.CONCAT("APP INDABOX ANDROID - ",Tabella4[[#This Row],[UNI CEI EN 301549]]," ",_xlfn.XLOOKUP(Tabella4[[#This Row],[Criterio]],Tabella5[ID],Tabella5[Criterio di successo],"")," - ",Tabella4[[#This Row],[Servizio]])</f>
        <v>APP INDABOX ANDROID - 11.2.5.8.1 Dimensione dell'obiettivo (minimo) - S009 FAQ</v>
      </c>
      <c r="Z4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(#AAD493)
S009 FAQ
Requisito: WCAG 2.5.8
Disabilità afflitte: Blind;Low Vision;Mobility
Impatto Utente: 2 - Serious
Descrizione: Touch target - 
Esempio di violazione individuata sull'oggetto: 
 - https://drive.google.com/file/d/1EWZXFRd1RBFP9dzLzdw2bYu9sGHFw_Xs/view?usp=drive_link con selettore: 
[140,1798][629,1853]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94" s="13"/>
      <c r="AB494" s="13"/>
      <c r="AC494" s="13"/>
      <c r="AD494" s="13"/>
      <c r="AE494" s="13" t="e">
        <f>_xlfn.XLOOKUP(Tabella4[[#This Row],[ID Silk]],outTable[ID Silk],outTable[Numero ticket  ],,0,1)</f>
        <v>#N/A</v>
      </c>
      <c r="AF494" s="13"/>
      <c r="AG494" s="13"/>
      <c r="AH494" s="13" t="e">
        <f>Tabella4[[#This Row],[Caricato su Silk]]&amp;Tabella4[[#This Row],[HC_01]]</f>
        <v>#N/A</v>
      </c>
      <c r="AI494" s="13" t="e">
        <f>Tabella4[[#This Row],[HC_ID]]&amp;": "&amp;Tabella4[[#This Row],[Descrizione]]</f>
        <v>#N/A</v>
      </c>
      <c r="AJ494" s="13" t="e">
        <f>Tabella4[[#This Row],[HC_ID]]&amp;": - "&amp;Tabella4[[#This Row],[Detail]]&amp;" con selettore: "&amp;Tabella4[[#This Row],[Rejected Element]]</f>
        <v>#N/A</v>
      </c>
      <c r="AK494" s="13" t="e">
        <f>Tabella4[[#This Row],[HC_ID]]&amp;": "&amp;Tabella4[[#This Row],[Share URL]]</f>
        <v>#N/A</v>
      </c>
      <c r="AL494" s="13" t="e">
        <f>Tabella4[[#This Row],[HC_ID]]&amp;": "&amp;Tabella4[[#This Row],[Soluzione note aggiuntive]]</f>
        <v>#N/A</v>
      </c>
      <c r="AM494" s="13"/>
    </row>
    <row r="495" spans="1:39" ht="15" hidden="1" x14ac:dyDescent="0.3">
      <c r="A495" s="41" t="str">
        <f>Tabella4[[#This Row],[UNI CEI EN 301549]]&amp;Tabella4[[#This Row],[Servizio]]</f>
        <v>11.1.4.3.1S009 FAQ</v>
      </c>
      <c r="B495" s="42" t="str">
        <f>Tabella4[[#This Row],[IssueID]]&amp;Tabella4[[#This Row],[Servizio]]</f>
        <v>S009 FAQ</v>
      </c>
      <c r="C495" s="41" t="s">
        <v>891</v>
      </c>
      <c r="D495" s="41" t="str">
        <f>"(#"&amp;Tabella4[[#This Row],['#ID]]&amp;")"</f>
        <v>(#AAD494)</v>
      </c>
      <c r="E495" s="13" t="s">
        <v>50</v>
      </c>
      <c r="F495" s="13" t="s">
        <v>10</v>
      </c>
      <c r="G495" s="43" t="s">
        <v>195</v>
      </c>
      <c r="H495" s="13" t="s">
        <v>3282</v>
      </c>
      <c r="I495" s="13" t="s">
        <v>63</v>
      </c>
      <c r="J495" s="13" t="s">
        <v>1735</v>
      </c>
      <c r="K495" t="s">
        <v>53</v>
      </c>
      <c r="L495" s="13"/>
      <c r="M495" t="s">
        <v>1446</v>
      </c>
      <c r="N495" s="13" t="s">
        <v>1714</v>
      </c>
      <c r="O495" t="s">
        <v>1610</v>
      </c>
      <c r="P495" s="13" t="s">
        <v>1654</v>
      </c>
      <c r="Q495" s="13" t="s">
        <v>1670</v>
      </c>
      <c r="R495" s="13"/>
      <c r="S495" s="13" t="s">
        <v>1738</v>
      </c>
      <c r="T495" s="13" t="s">
        <v>1740</v>
      </c>
      <c r="U495" s="13">
        <f>COUNTIFS(Tabella4[Rejected Element],Tabella4[[#This Row],[Rejected Element]])</f>
        <v>1</v>
      </c>
      <c r="V495" s="13" t="s">
        <v>1727</v>
      </c>
      <c r="W495" s="13"/>
      <c r="X495" s="13" t="str">
        <f>Tabella4[[#This Row],[User Impact]]</f>
        <v>2 - Serious</v>
      </c>
      <c r="Y495" s="13" t="str">
        <f>_xlfn.CONCAT("APP INDABOX ANDROID - ",Tabella4[[#This Row],[UNI CEI EN 301549]]," ",_xlfn.XLOOKUP(Tabella4[[#This Row],[Criterio]],Tabella5[ID],Tabella5[Criterio di successo],"")," - ",Tabella4[[#This Row],[Servizio]])</f>
        <v>APP INDABOX ANDROID - 11.1.4.3.1 Contrasto (minimo) - S009 FAQ</v>
      </c>
      <c r="Z4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(#AAD494)
S009 FAQ
Requisito: WCAG 1.4.3
Disabilità afflitte: Colorblindness;Low Vision
Impatto Utente: 2 - Serious
Descrizione: Contrasto del testo - 
Esempio di violazione individuata sull'oggetto: 
 - https://drive.google.com/file/d/1db2EdftjR_zuBhS7Q7oHuZSoljKZnenM/view?usp=drive_link con selettore: 
[30,123][88,189]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95" s="13"/>
      <c r="AB495" s="13"/>
      <c r="AC495" s="13"/>
      <c r="AD495" s="13"/>
      <c r="AE495" s="13" t="e">
        <f>_xlfn.XLOOKUP(Tabella4[[#This Row],[ID Silk]],outTable[ID Silk],outTable[Numero ticket  ],,0,1)</f>
        <v>#N/A</v>
      </c>
      <c r="AF495" s="13"/>
      <c r="AG495" s="13"/>
      <c r="AH495" s="13" t="e">
        <f>Tabella4[[#This Row],[Caricato su Silk]]&amp;Tabella4[[#This Row],[HC_01]]</f>
        <v>#N/A</v>
      </c>
      <c r="AI495" s="13" t="e">
        <f>Tabella4[[#This Row],[HC_ID]]&amp;": "&amp;Tabella4[[#This Row],[Descrizione]]</f>
        <v>#N/A</v>
      </c>
      <c r="AJ495" s="13" t="e">
        <f>Tabella4[[#This Row],[HC_ID]]&amp;": - "&amp;Tabella4[[#This Row],[Detail]]&amp;" con selettore: "&amp;Tabella4[[#This Row],[Rejected Element]]</f>
        <v>#N/A</v>
      </c>
      <c r="AK495" s="13" t="e">
        <f>Tabella4[[#This Row],[HC_ID]]&amp;": "&amp;Tabella4[[#This Row],[Share URL]]</f>
        <v>#N/A</v>
      </c>
      <c r="AL495" s="13" t="e">
        <f>Tabella4[[#This Row],[HC_ID]]&amp;": "&amp;Tabella4[[#This Row],[Soluzione note aggiuntive]]</f>
        <v>#N/A</v>
      </c>
      <c r="AM495" s="13"/>
    </row>
    <row r="496" spans="1:39" ht="15" hidden="1" x14ac:dyDescent="0.3">
      <c r="A496" s="41" t="str">
        <f>Tabella4[[#This Row],[UNI CEI EN 301549]]&amp;Tabella4[[#This Row],[Servizio]]</f>
        <v>11.1.4.3.1S009 FAQ</v>
      </c>
      <c r="B496" s="42" t="str">
        <f>Tabella4[[#This Row],[IssueID]]&amp;Tabella4[[#This Row],[Servizio]]</f>
        <v>S009 FAQ</v>
      </c>
      <c r="C496" s="41" t="s">
        <v>892</v>
      </c>
      <c r="D496" s="41" t="str">
        <f>"(#"&amp;Tabella4[[#This Row],['#ID]]&amp;")"</f>
        <v>(#AAD495)</v>
      </c>
      <c r="E496" s="13" t="s">
        <v>50</v>
      </c>
      <c r="F496" s="13" t="s">
        <v>10</v>
      </c>
      <c r="G496" s="43" t="s">
        <v>195</v>
      </c>
      <c r="H496" s="13" t="s">
        <v>3282</v>
      </c>
      <c r="I496" s="13" t="s">
        <v>63</v>
      </c>
      <c r="J496" s="13" t="s">
        <v>1735</v>
      </c>
      <c r="K496" t="s">
        <v>53</v>
      </c>
      <c r="L496" s="13"/>
      <c r="M496" t="s">
        <v>1447</v>
      </c>
      <c r="N496" s="13" t="s">
        <v>1714</v>
      </c>
      <c r="O496" t="s">
        <v>1610</v>
      </c>
      <c r="P496" s="13" t="s">
        <v>1654</v>
      </c>
      <c r="Q496" s="13" t="s">
        <v>1670</v>
      </c>
      <c r="R496" s="13"/>
      <c r="S496" s="13" t="s">
        <v>1738</v>
      </c>
      <c r="T496" s="13" t="s">
        <v>1740</v>
      </c>
      <c r="U496" s="13">
        <f>COUNTIFS(Tabella4[Rejected Element],Tabella4[[#This Row],[Rejected Element]])</f>
        <v>1</v>
      </c>
      <c r="V496" s="13" t="s">
        <v>1727</v>
      </c>
      <c r="W496" s="13"/>
      <c r="X496" s="13" t="str">
        <f>Tabella4[[#This Row],[User Impact]]</f>
        <v>2 - Serious</v>
      </c>
      <c r="Y496" s="13" t="str">
        <f>_xlfn.CONCAT("APP INDABOX ANDROID - ",Tabella4[[#This Row],[UNI CEI EN 301549]]," ",_xlfn.XLOOKUP(Tabella4[[#This Row],[Criterio]],Tabella5[ID],Tabella5[Criterio di successo],"")," - ",Tabella4[[#This Row],[Servizio]])</f>
        <v>APP INDABOX ANDROID - 11.1.4.3.1 Contrasto (minimo) - S009 FAQ</v>
      </c>
      <c r="Z4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(#AAD495)
S009 FAQ
Requisito: WCAG 1.4.3
Disabilità afflitte: Colorblindness;Low Vision
Impatto Utente: 2 - Serious
Descrizione: Contrasto del testo - 
Esempio di violazione individuata sull'oggetto: 
 - https://drive.google.com/file/d/1db2EdftjR_zuBhS7Q7oHuZSoljKZnenM/view?usp=drive_link con selettore: 
[63,1696][121,1745]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496" s="13"/>
      <c r="AB496" s="13"/>
      <c r="AC496" s="13"/>
      <c r="AD496" s="13"/>
      <c r="AE496" s="13" t="e">
        <f>_xlfn.XLOOKUP(Tabella4[[#This Row],[ID Silk]],outTable[ID Silk],outTable[Numero ticket  ],,0,1)</f>
        <v>#N/A</v>
      </c>
      <c r="AF496" s="13"/>
      <c r="AG496" s="13"/>
      <c r="AH496" s="13" t="e">
        <f>Tabella4[[#This Row],[Caricato su Silk]]&amp;Tabella4[[#This Row],[HC_01]]</f>
        <v>#N/A</v>
      </c>
      <c r="AI496" s="13" t="e">
        <f>Tabella4[[#This Row],[HC_ID]]&amp;": "&amp;Tabella4[[#This Row],[Descrizione]]</f>
        <v>#N/A</v>
      </c>
      <c r="AJ496" s="13" t="e">
        <f>Tabella4[[#This Row],[HC_ID]]&amp;": - "&amp;Tabella4[[#This Row],[Detail]]&amp;" con selettore: "&amp;Tabella4[[#This Row],[Rejected Element]]</f>
        <v>#N/A</v>
      </c>
      <c r="AK496" s="13" t="e">
        <f>Tabella4[[#This Row],[HC_ID]]&amp;": "&amp;Tabella4[[#This Row],[Share URL]]</f>
        <v>#N/A</v>
      </c>
      <c r="AL496" s="13" t="e">
        <f>Tabella4[[#This Row],[HC_ID]]&amp;": "&amp;Tabella4[[#This Row],[Soluzione note aggiuntive]]</f>
        <v>#N/A</v>
      </c>
      <c r="AM496" s="13"/>
    </row>
    <row r="497" spans="1:39" ht="15" hidden="1" x14ac:dyDescent="0.3">
      <c r="A497" s="41" t="str">
        <f>Tabella4[[#This Row],[UNI CEI EN 301549]]&amp;Tabella4[[#This Row],[Servizio]]</f>
        <v>11.2.5.8.1S009 FAQ</v>
      </c>
      <c r="B497" s="42" t="str">
        <f>Tabella4[[#This Row],[IssueID]]&amp;Tabella4[[#This Row],[Servizio]]</f>
        <v>S009 FAQ</v>
      </c>
      <c r="C497" s="41" t="s">
        <v>893</v>
      </c>
      <c r="D497" s="41" t="str">
        <f>"(#"&amp;Tabella4[[#This Row],['#ID]]&amp;")"</f>
        <v>(#AAD496)</v>
      </c>
      <c r="E497" s="13" t="s">
        <v>50</v>
      </c>
      <c r="F497" s="13" t="s">
        <v>10</v>
      </c>
      <c r="G497" s="43" t="s">
        <v>56</v>
      </c>
      <c r="H497" s="13" t="s">
        <v>3283</v>
      </c>
      <c r="I497" s="13" t="s">
        <v>63</v>
      </c>
      <c r="J497" s="13" t="s">
        <v>1736</v>
      </c>
      <c r="K497" t="s">
        <v>52</v>
      </c>
      <c r="L497" s="13"/>
      <c r="M497" t="s">
        <v>1448</v>
      </c>
      <c r="N497" s="13" t="s">
        <v>1714</v>
      </c>
      <c r="O497" t="s">
        <v>1610</v>
      </c>
      <c r="P497" s="13" t="s">
        <v>1654</v>
      </c>
      <c r="Q497" s="13" t="s">
        <v>1670</v>
      </c>
      <c r="R497" s="13"/>
      <c r="S497" s="13" t="s">
        <v>1739</v>
      </c>
      <c r="T497" s="13" t="s">
        <v>1741</v>
      </c>
      <c r="U497" s="13">
        <f>COUNTIFS(Tabella4[Rejected Element],Tabella4[[#This Row],[Rejected Element]])</f>
        <v>1</v>
      </c>
      <c r="V497" s="13" t="s">
        <v>1727</v>
      </c>
      <c r="W497" s="13"/>
      <c r="X497" s="13" t="str">
        <f>Tabella4[[#This Row],[User Impact]]</f>
        <v>2 - Serious</v>
      </c>
      <c r="Y497" s="13" t="str">
        <f>_xlfn.CONCAT("APP INDABOX ANDROID - ",Tabella4[[#This Row],[UNI CEI EN 301549]]," ",_xlfn.XLOOKUP(Tabella4[[#This Row],[Criterio]],Tabella5[ID],Tabella5[Criterio di successo],"")," - ",Tabella4[[#This Row],[Servizio]])</f>
        <v>APP INDABOX ANDROID - 11.2.5.8.1 Dimensione dell'obiettivo (minimo) - S009 FAQ</v>
      </c>
      <c r="Z4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(#AAD496)
S009 FAQ
Requisito: WCAG 2.5.8
Disabilità afflitte: Blind;Low Vision;Mobility
Impatto Utente: 2 - Serious
Descrizione: Touch target - 
Esempio di violazione individuata sull'oggetto: 
 - https://drive.google.com/file/d/1db2EdftjR_zuBhS7Q7oHuZSoljKZnenM/view?usp=drive_link con selettore: 
[140,1693][558,1748]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97" s="13"/>
      <c r="AB497" s="13"/>
      <c r="AC497" s="13"/>
      <c r="AD497" s="13"/>
      <c r="AE497" s="13" t="e">
        <f>_xlfn.XLOOKUP(Tabella4[[#This Row],[ID Silk]],outTable[ID Silk],outTable[Numero ticket  ],,0,1)</f>
        <v>#N/A</v>
      </c>
      <c r="AF497" s="13"/>
      <c r="AG497" s="13"/>
      <c r="AH497" s="13" t="e">
        <f>Tabella4[[#This Row],[Caricato su Silk]]&amp;Tabella4[[#This Row],[HC_01]]</f>
        <v>#N/A</v>
      </c>
      <c r="AI497" s="13" t="e">
        <f>Tabella4[[#This Row],[HC_ID]]&amp;": "&amp;Tabella4[[#This Row],[Descrizione]]</f>
        <v>#N/A</v>
      </c>
      <c r="AJ497" s="13" t="e">
        <f>Tabella4[[#This Row],[HC_ID]]&amp;": - "&amp;Tabella4[[#This Row],[Detail]]&amp;" con selettore: "&amp;Tabella4[[#This Row],[Rejected Element]]</f>
        <v>#N/A</v>
      </c>
      <c r="AK497" s="13" t="e">
        <f>Tabella4[[#This Row],[HC_ID]]&amp;": "&amp;Tabella4[[#This Row],[Share URL]]</f>
        <v>#N/A</v>
      </c>
      <c r="AL497" s="13" t="e">
        <f>Tabella4[[#This Row],[HC_ID]]&amp;": "&amp;Tabella4[[#This Row],[Soluzione note aggiuntive]]</f>
        <v>#N/A</v>
      </c>
      <c r="AM497" s="13"/>
    </row>
    <row r="498" spans="1:39" ht="15" hidden="1" x14ac:dyDescent="0.3">
      <c r="A498" s="41" t="str">
        <f>Tabella4[[#This Row],[UNI CEI EN 301549]]&amp;Tabella4[[#This Row],[Servizio]]</f>
        <v>11.2.5.8.1S009 FAQ</v>
      </c>
      <c r="B498" s="42" t="str">
        <f>Tabella4[[#This Row],[IssueID]]&amp;Tabella4[[#This Row],[Servizio]]</f>
        <v>S009 FAQ</v>
      </c>
      <c r="C498" s="41" t="s">
        <v>894</v>
      </c>
      <c r="D498" s="41" t="str">
        <f>"(#"&amp;Tabella4[[#This Row],['#ID]]&amp;")"</f>
        <v>(#AAD497)</v>
      </c>
      <c r="E498" s="13" t="s">
        <v>50</v>
      </c>
      <c r="F498" s="13" t="s">
        <v>10</v>
      </c>
      <c r="G498" s="43" t="s">
        <v>56</v>
      </c>
      <c r="H498" s="13" t="s">
        <v>3283</v>
      </c>
      <c r="I498" s="13" t="s">
        <v>63</v>
      </c>
      <c r="J498" s="13" t="s">
        <v>1736</v>
      </c>
      <c r="K498" t="s">
        <v>52</v>
      </c>
      <c r="L498" s="13"/>
      <c r="M498" t="s">
        <v>1449</v>
      </c>
      <c r="N498" s="13" t="s">
        <v>1714</v>
      </c>
      <c r="O498" t="s">
        <v>1610</v>
      </c>
      <c r="P498" s="13" t="s">
        <v>1654</v>
      </c>
      <c r="Q498" s="13" t="s">
        <v>1670</v>
      </c>
      <c r="R498" s="13"/>
      <c r="S498" s="13" t="s">
        <v>1739</v>
      </c>
      <c r="T498" s="13" t="s">
        <v>1741</v>
      </c>
      <c r="U498" s="13">
        <f>COUNTIFS(Tabella4[Rejected Element],Tabella4[[#This Row],[Rejected Element]])</f>
        <v>1</v>
      </c>
      <c r="V498" s="13" t="s">
        <v>1727</v>
      </c>
      <c r="W498" s="13"/>
      <c r="X498" s="13" t="str">
        <f>Tabella4[[#This Row],[User Impact]]</f>
        <v>2 - Serious</v>
      </c>
      <c r="Y498" s="13" t="str">
        <f>_xlfn.CONCAT("APP INDABOX ANDROID - ",Tabella4[[#This Row],[UNI CEI EN 301549]]," ",_xlfn.XLOOKUP(Tabella4[[#This Row],[Criterio]],Tabella5[ID],Tabella5[Criterio di successo],"")," - ",Tabella4[[#This Row],[Servizio]])</f>
        <v>APP INDABOX ANDROID - 11.2.5.8.1 Dimensione dell'obiettivo (minimo) - S009 FAQ</v>
      </c>
      <c r="Z4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(#AAD497)
S009 FAQ
Requisito: WCAG 2.5.8
Disabilità afflitte: Blind;Low Vision;Mobility
Impatto Utente: 2 - Serious
Descrizione: Touch target - 
Esempio di violazione individuata sull'oggetto: 
 - https://drive.google.com/file/d/1db2EdftjR_zuBhS7Q7oHuZSoljKZnenM/view?usp=drive_link con selettore: 
[129,2081][489,2136]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498" s="13"/>
      <c r="AB498" s="13"/>
      <c r="AC498" s="13"/>
      <c r="AD498" s="13"/>
      <c r="AE498" s="13" t="e">
        <f>_xlfn.XLOOKUP(Tabella4[[#This Row],[ID Silk]],outTable[ID Silk],outTable[Numero ticket  ],,0,1)</f>
        <v>#N/A</v>
      </c>
      <c r="AF498" s="13"/>
      <c r="AG498" s="13"/>
      <c r="AH498" s="13" t="e">
        <f>Tabella4[[#This Row],[Caricato su Silk]]&amp;Tabella4[[#This Row],[HC_01]]</f>
        <v>#N/A</v>
      </c>
      <c r="AI498" s="13" t="e">
        <f>Tabella4[[#This Row],[HC_ID]]&amp;": "&amp;Tabella4[[#This Row],[Descrizione]]</f>
        <v>#N/A</v>
      </c>
      <c r="AJ498" s="13" t="e">
        <f>Tabella4[[#This Row],[HC_ID]]&amp;": - "&amp;Tabella4[[#This Row],[Detail]]&amp;" con selettore: "&amp;Tabella4[[#This Row],[Rejected Element]]</f>
        <v>#N/A</v>
      </c>
      <c r="AK498" s="13" t="e">
        <f>Tabella4[[#This Row],[HC_ID]]&amp;": "&amp;Tabella4[[#This Row],[Share URL]]</f>
        <v>#N/A</v>
      </c>
      <c r="AL498" s="13" t="e">
        <f>Tabella4[[#This Row],[HC_ID]]&amp;": "&amp;Tabella4[[#This Row],[Soluzione note aggiuntive]]</f>
        <v>#N/A</v>
      </c>
      <c r="AM498" s="13"/>
    </row>
    <row r="499" spans="1:39" ht="15" hidden="1" x14ac:dyDescent="0.3">
      <c r="A499" s="41" t="str">
        <f>Tabella4[[#This Row],[UNI CEI EN 301549]]&amp;Tabella4[[#This Row],[Servizio]]</f>
        <v>11.1.4.3.1S001 Accedi</v>
      </c>
      <c r="B499" s="42" t="str">
        <f>Tabella4[[#This Row],[IssueID]]&amp;Tabella4[[#This Row],[Servizio]]</f>
        <v>S001 Accedi</v>
      </c>
      <c r="C499" s="41" t="s">
        <v>895</v>
      </c>
      <c r="D499" s="41" t="str">
        <f>"(#"&amp;Tabella4[[#This Row],['#ID]]&amp;")"</f>
        <v>(#AAD498)</v>
      </c>
      <c r="E499" s="13" t="s">
        <v>50</v>
      </c>
      <c r="F499" s="13" t="s">
        <v>10</v>
      </c>
      <c r="G499" s="43" t="s">
        <v>195</v>
      </c>
      <c r="H499" s="13" t="s">
        <v>3282</v>
      </c>
      <c r="I499" s="13" t="s">
        <v>63</v>
      </c>
      <c r="J499" s="13" t="s">
        <v>1735</v>
      </c>
      <c r="K499" t="s">
        <v>53</v>
      </c>
      <c r="L499" s="13"/>
      <c r="M499" t="s">
        <v>1450</v>
      </c>
      <c r="N499" s="13" t="s">
        <v>1715</v>
      </c>
      <c r="O499" t="s">
        <v>1611</v>
      </c>
      <c r="P499" s="13" t="s">
        <v>1655</v>
      </c>
      <c r="Q499" s="13" t="s">
        <v>1670</v>
      </c>
      <c r="R499" s="13"/>
      <c r="S499" s="13" t="s">
        <v>1738</v>
      </c>
      <c r="T499" s="13" t="s">
        <v>1740</v>
      </c>
      <c r="U499" s="13">
        <f>COUNTIFS(Tabella4[Rejected Element],Tabella4[[#This Row],[Rejected Element]])</f>
        <v>1</v>
      </c>
      <c r="V499" s="13" t="s">
        <v>1719</v>
      </c>
      <c r="W499" s="13"/>
      <c r="X499" s="13" t="str">
        <f>Tabella4[[#This Row],[User Impact]]</f>
        <v>2 - Serious</v>
      </c>
      <c r="Y499" s="13" t="str">
        <f>_xlfn.CONCAT("APP INDABOX ANDROID - ",Tabella4[[#This Row],[UNI CEI EN 301549]]," ",_xlfn.XLOOKUP(Tabella4[[#This Row],[Criterio]],Tabella5[ID],Tabella5[Criterio di successo],"")," - ",Tabella4[[#This Row],[Servizio]])</f>
        <v>APP INDABOX ANDROID - 11.1.4.3.1 Contrasto (minimo) - S001 Accedi</v>
      </c>
      <c r="Z4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(#AAD498)
S001 Accedi
Requisito: WCAG 1.4.3
Disabilità afflitte: Colorblindness;Low Vision
Impatto Utente: 2 - Serious
Descrizione: Contrasto del testo - 
Esempio di violazione individuata sull'oggetto: 
 - https://drive.google.com/file/d/1I_oohY6EujKwiaubDrMgp7Pofu37JBhz/view?usp=drive_link con selettore: 
[19,458][1050,541]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499" s="13"/>
      <c r="AB499" s="13"/>
      <c r="AC499" s="13"/>
      <c r="AD499" s="13"/>
      <c r="AE499" s="13">
        <f>_xlfn.XLOOKUP(Tabella4[[#This Row],[ID Silk]],outTable[ID Silk],outTable[Numero ticket  ],,0,1)</f>
        <v>0</v>
      </c>
      <c r="AF499" s="13"/>
      <c r="AG499" s="13"/>
      <c r="AH499" s="13" t="str">
        <f>Tabella4[[#This Row],[Caricato su Silk]]&amp;Tabella4[[#This Row],[HC_01]]</f>
        <v>0</v>
      </c>
      <c r="AI499" s="13" t="str">
        <f>Tabella4[[#This Row],[HC_ID]]&amp;": "&amp;Tabella4[[#This Row],[Descrizione]]</f>
        <v xml:space="preserve">0: </v>
      </c>
      <c r="AJ499" s="13" t="str">
        <f>Tabella4[[#This Row],[HC_ID]]&amp;": - "&amp;Tabella4[[#This Row],[Detail]]&amp;" con selettore: "&amp;Tabella4[[#This Row],[Rejected Element]]</f>
        <v>0: - https://drive.google.com/file/d/1I_oohY6EujKwiaubDrMgp7Pofu37JBhz/view?usp=drive_link con selettore: [19,458][1050,541]</v>
      </c>
      <c r="AK499" s="13" t="str">
        <f>Tabella4[[#This Row],[HC_ID]]&amp;": "&amp;Tabella4[[#This Row],[Share URL]]</f>
        <v xml:space="preserve">0: </v>
      </c>
      <c r="AL499" s="13" t="str">
        <f>Tabella4[[#This Row],[HC_ID]]&amp;": "&amp;Tabella4[[#This Row],[Soluzione note aggiuntive]]</f>
        <v>0: Usa colori con un contrasto minimo di 4.5:1 per il testo normale e 3:1 per il testo grande. Controlla con strumenti come WebAIM o il contrast checker di Material Design.</v>
      </c>
      <c r="AM499" s="13"/>
    </row>
    <row r="500" spans="1:39" ht="15" hidden="1" x14ac:dyDescent="0.3">
      <c r="A500" s="41" t="str">
        <f>Tabella4[[#This Row],[UNI CEI EN 301549]]&amp;Tabella4[[#This Row],[Servizio]]</f>
        <v>11.1.4.3.1S001 Accedi</v>
      </c>
      <c r="B500" s="42" t="str">
        <f>Tabella4[[#This Row],[IssueID]]&amp;Tabella4[[#This Row],[Servizio]]</f>
        <v>S001 Accedi</v>
      </c>
      <c r="C500" s="41" t="s">
        <v>896</v>
      </c>
      <c r="D500" s="41" t="str">
        <f>"(#"&amp;Tabella4[[#This Row],['#ID]]&amp;")"</f>
        <v>(#AAD499)</v>
      </c>
      <c r="E500" s="13" t="s">
        <v>50</v>
      </c>
      <c r="F500" s="13" t="s">
        <v>10</v>
      </c>
      <c r="G500" s="43" t="s">
        <v>195</v>
      </c>
      <c r="H500" s="13" t="s">
        <v>3282</v>
      </c>
      <c r="I500" s="13" t="s">
        <v>63</v>
      </c>
      <c r="J500" s="13" t="s">
        <v>1735</v>
      </c>
      <c r="K500" t="s">
        <v>53</v>
      </c>
      <c r="L500" s="13"/>
      <c r="M500" t="s">
        <v>1451</v>
      </c>
      <c r="N500" s="13" t="s">
        <v>1715</v>
      </c>
      <c r="O500" t="s">
        <v>1611</v>
      </c>
      <c r="P500" s="13" t="s">
        <v>1655</v>
      </c>
      <c r="Q500" s="13" t="s">
        <v>1670</v>
      </c>
      <c r="R500" s="13"/>
      <c r="S500" s="13" t="s">
        <v>1738</v>
      </c>
      <c r="T500" s="13" t="s">
        <v>1740</v>
      </c>
      <c r="U500" s="13">
        <f>COUNTIFS(Tabella4[Rejected Element],Tabella4[[#This Row],[Rejected Element]])</f>
        <v>1</v>
      </c>
      <c r="V500" s="13" t="s">
        <v>1719</v>
      </c>
      <c r="W500" s="13"/>
      <c r="X500" s="13" t="str">
        <f>Tabella4[[#This Row],[User Impact]]</f>
        <v>2 - Serious</v>
      </c>
      <c r="Y500" s="13" t="str">
        <f>_xlfn.CONCAT("APP INDABOX ANDROID - ",Tabella4[[#This Row],[UNI CEI EN 301549]]," ",_xlfn.XLOOKUP(Tabella4[[#This Row],[Criterio]],Tabella5[ID],Tabella5[Criterio di successo],"")," - ",Tabella4[[#This Row],[Servizio]])</f>
        <v>APP INDABOX ANDROID - 11.1.4.3.1 Contrasto (minimo) - S001 Accedi</v>
      </c>
      <c r="Z5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(#AAD499)
S001 Accedi
Requisito: WCAG 1.4.3
Disabilità afflitte: Colorblindness;Low Vision
Impatto Utente: 2 - Serious
Descrizione: Contrasto del testo - 
Esempio di violazione individuata sull'oggetto: 
 - https://drive.google.com/file/d/1I_oohY6EujKwiaubDrMgp7Pofu37JBhz/view?usp=drive_link con selettore: 
[19,535][1045,695]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00" s="13"/>
      <c r="AB500" s="13"/>
      <c r="AC500" s="13"/>
      <c r="AD500" s="13"/>
      <c r="AE500" s="13">
        <f>_xlfn.XLOOKUP(Tabella4[[#This Row],[ID Silk]],outTable[ID Silk],outTable[Numero ticket  ],,0,1)</f>
        <v>0</v>
      </c>
      <c r="AF500" s="13"/>
      <c r="AG500" s="13"/>
      <c r="AH500" s="13" t="str">
        <f>Tabella4[[#This Row],[Caricato su Silk]]&amp;Tabella4[[#This Row],[HC_01]]</f>
        <v>0</v>
      </c>
      <c r="AI500" s="13" t="str">
        <f>Tabella4[[#This Row],[HC_ID]]&amp;": "&amp;Tabella4[[#This Row],[Descrizione]]</f>
        <v xml:space="preserve">0: </v>
      </c>
      <c r="AJ500" s="13" t="str">
        <f>Tabella4[[#This Row],[HC_ID]]&amp;": - "&amp;Tabella4[[#This Row],[Detail]]&amp;" con selettore: "&amp;Tabella4[[#This Row],[Rejected Element]]</f>
        <v>0: - https://drive.google.com/file/d/1I_oohY6EujKwiaubDrMgp7Pofu37JBhz/view?usp=drive_link con selettore: [19,535][1045,695]</v>
      </c>
      <c r="AK500" s="13" t="str">
        <f>Tabella4[[#This Row],[HC_ID]]&amp;": "&amp;Tabella4[[#This Row],[Share URL]]</f>
        <v xml:space="preserve">0: </v>
      </c>
      <c r="AL500" s="13" t="str">
        <f>Tabella4[[#This Row],[HC_ID]]&amp;": "&amp;Tabella4[[#This Row],[Soluzione note aggiuntive]]</f>
        <v>0: Usa colori con un contrasto minimo di 4.5:1 per il testo normale e 3:1 per il testo grande. Controlla con strumenti come WebAIM o il contrast checker di Material Design.</v>
      </c>
      <c r="AM500" s="13"/>
    </row>
    <row r="501" spans="1:39" ht="15" hidden="1" x14ac:dyDescent="0.3">
      <c r="A501" s="41" t="str">
        <f>Tabella4[[#This Row],[UNI CEI EN 301549]]&amp;Tabella4[[#This Row],[Servizio]]</f>
        <v>11.1.4.3.1S001 Accedi</v>
      </c>
      <c r="B501" s="42" t="str">
        <f>Tabella4[[#This Row],[IssueID]]&amp;Tabella4[[#This Row],[Servizio]]</f>
        <v>S001 Accedi</v>
      </c>
      <c r="C501" s="41" t="s">
        <v>897</v>
      </c>
      <c r="D501" s="41" t="str">
        <f>"(#"&amp;Tabella4[[#This Row],['#ID]]&amp;")"</f>
        <v>(#AAD500)</v>
      </c>
      <c r="E501" s="13" t="s">
        <v>50</v>
      </c>
      <c r="F501" s="13" t="s">
        <v>10</v>
      </c>
      <c r="G501" s="43" t="s">
        <v>195</v>
      </c>
      <c r="H501" s="13" t="s">
        <v>3282</v>
      </c>
      <c r="I501" s="13" t="s">
        <v>63</v>
      </c>
      <c r="J501" s="13" t="s">
        <v>1735</v>
      </c>
      <c r="K501" t="s">
        <v>53</v>
      </c>
      <c r="L501" s="13"/>
      <c r="M501" t="s">
        <v>1452</v>
      </c>
      <c r="N501" s="13" t="s">
        <v>1715</v>
      </c>
      <c r="O501" t="s">
        <v>1611</v>
      </c>
      <c r="P501" s="13" t="s">
        <v>1655</v>
      </c>
      <c r="Q501" s="13" t="s">
        <v>1670</v>
      </c>
      <c r="R501" s="13"/>
      <c r="S501" s="13" t="s">
        <v>1738</v>
      </c>
      <c r="T501" s="13" t="s">
        <v>1740</v>
      </c>
      <c r="U501" s="13">
        <f>COUNTIFS(Tabella4[Rejected Element],Tabella4[[#This Row],[Rejected Element]])</f>
        <v>1</v>
      </c>
      <c r="V501" s="13" t="s">
        <v>1719</v>
      </c>
      <c r="W501" s="13"/>
      <c r="X501" s="13" t="str">
        <f>Tabella4[[#This Row],[User Impact]]</f>
        <v>2 - Serious</v>
      </c>
      <c r="Y501" s="13" t="str">
        <f>_xlfn.CONCAT("APP INDABOX ANDROID - ",Tabella4[[#This Row],[UNI CEI EN 301549]]," ",_xlfn.XLOOKUP(Tabella4[[#This Row],[Criterio]],Tabella5[ID],Tabella5[Criterio di successo],"")," - ",Tabella4[[#This Row],[Servizio]])</f>
        <v>APP INDABOX ANDROID - 11.1.4.3.1 Contrasto (minimo) - S001 Accedi</v>
      </c>
      <c r="Z5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(#AAD500)
S001 Accedi
Requisito: WCAG 1.4.3
Disabilità afflitte: Colorblindness;Low Vision
Impatto Utente: 2 - Serious
Descrizione: Contrasto del testo - 
Esempio di violazione individuata sull'oggetto: 
 - https://drive.google.com/file/d/1I_oohY6EujKwiaubDrMgp7Pofu37JBhz/view?usp=drive_link con selettore: 
[19,689][1006,772]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01" s="13"/>
      <c r="AB501" s="13"/>
      <c r="AC501" s="13"/>
      <c r="AD501" s="13"/>
      <c r="AE501" s="13">
        <f>_xlfn.XLOOKUP(Tabella4[[#This Row],[ID Silk]],outTable[ID Silk],outTable[Numero ticket  ],,0,1)</f>
        <v>0</v>
      </c>
      <c r="AF501" s="13"/>
      <c r="AG501" s="13"/>
      <c r="AH501" s="13" t="str">
        <f>Tabella4[[#This Row],[Caricato su Silk]]&amp;Tabella4[[#This Row],[HC_01]]</f>
        <v>0</v>
      </c>
      <c r="AI501" s="13" t="str">
        <f>Tabella4[[#This Row],[HC_ID]]&amp;": "&amp;Tabella4[[#This Row],[Descrizione]]</f>
        <v xml:space="preserve">0: </v>
      </c>
      <c r="AJ501" s="13" t="str">
        <f>Tabella4[[#This Row],[HC_ID]]&amp;": - "&amp;Tabella4[[#This Row],[Detail]]&amp;" con selettore: "&amp;Tabella4[[#This Row],[Rejected Element]]</f>
        <v>0: - https://drive.google.com/file/d/1I_oohY6EujKwiaubDrMgp7Pofu37JBhz/view?usp=drive_link con selettore: [19,689][1006,772]</v>
      </c>
      <c r="AK501" s="13" t="str">
        <f>Tabella4[[#This Row],[HC_ID]]&amp;": "&amp;Tabella4[[#This Row],[Share URL]]</f>
        <v xml:space="preserve">0: </v>
      </c>
      <c r="AL501" s="13" t="str">
        <f>Tabella4[[#This Row],[HC_ID]]&amp;": "&amp;Tabella4[[#This Row],[Soluzione note aggiuntive]]</f>
        <v>0: Usa colori con un contrasto minimo di 4.5:1 per il testo normale e 3:1 per il testo grande. Controlla con strumenti come WebAIM o il contrast checker di Material Design.</v>
      </c>
      <c r="AM501" s="13"/>
    </row>
    <row r="502" spans="1:39" ht="15" hidden="1" x14ac:dyDescent="0.3">
      <c r="A502" s="41" t="str">
        <f>Tabella4[[#This Row],[UNI CEI EN 301549]]&amp;Tabella4[[#This Row],[Servizio]]</f>
        <v>11.1.4.3.1S001 Accedi</v>
      </c>
      <c r="B502" s="42" t="str">
        <f>Tabella4[[#This Row],[IssueID]]&amp;Tabella4[[#This Row],[Servizio]]</f>
        <v>S001 Accedi</v>
      </c>
      <c r="C502" s="41" t="s">
        <v>898</v>
      </c>
      <c r="D502" s="41" t="str">
        <f>"(#"&amp;Tabella4[[#This Row],['#ID]]&amp;")"</f>
        <v>(#AAD501)</v>
      </c>
      <c r="E502" s="13" t="s">
        <v>50</v>
      </c>
      <c r="F502" s="13" t="s">
        <v>10</v>
      </c>
      <c r="G502" s="43" t="s">
        <v>195</v>
      </c>
      <c r="H502" s="13" t="s">
        <v>3282</v>
      </c>
      <c r="I502" s="13" t="s">
        <v>63</v>
      </c>
      <c r="J502" s="13" t="s">
        <v>1735</v>
      </c>
      <c r="K502" t="s">
        <v>53</v>
      </c>
      <c r="L502" s="13"/>
      <c r="M502" t="s">
        <v>1453</v>
      </c>
      <c r="N502" s="13" t="s">
        <v>1715</v>
      </c>
      <c r="O502" t="s">
        <v>1611</v>
      </c>
      <c r="P502" s="13" t="s">
        <v>1655</v>
      </c>
      <c r="Q502" s="13" t="s">
        <v>1670</v>
      </c>
      <c r="R502" s="13"/>
      <c r="S502" s="13" t="s">
        <v>1738</v>
      </c>
      <c r="T502" s="13" t="s">
        <v>1740</v>
      </c>
      <c r="U502" s="13">
        <f>COUNTIFS(Tabella4[Rejected Element],Tabella4[[#This Row],[Rejected Element]])</f>
        <v>1</v>
      </c>
      <c r="V502" s="13" t="s">
        <v>1719</v>
      </c>
      <c r="W502" s="13"/>
      <c r="X502" s="13" t="str">
        <f>Tabella4[[#This Row],[User Impact]]</f>
        <v>2 - Serious</v>
      </c>
      <c r="Y502" s="13" t="str">
        <f>_xlfn.CONCAT("APP INDABOX ANDROID - ",Tabella4[[#This Row],[UNI CEI EN 301549]]," ",_xlfn.XLOOKUP(Tabella4[[#This Row],[Criterio]],Tabella5[ID],Tabella5[Criterio di successo],"")," - ",Tabella4[[#This Row],[Servizio]])</f>
        <v>APP INDABOX ANDROID - 11.1.4.3.1 Contrasto (minimo) - S001 Accedi</v>
      </c>
      <c r="Z5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(#AAD501)
S001 Accedi
Requisito: WCAG 1.4.3
Disabilità afflitte: Colorblindness;Low Vision
Impatto Utente: 2 - Serious
Descrizione: Contrasto del testo - 
Esempio di violazione individuata sull'oggetto: 
 - https://drive.google.com/file/d/1I_oohY6EujKwiaubDrMgp7Pofu37JBhz/view?usp=drive_link con selettore: 
[19,728][1053,887]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02" s="13"/>
      <c r="AB502" s="13"/>
      <c r="AC502" s="13"/>
      <c r="AD502" s="13"/>
      <c r="AE502" s="13">
        <f>_xlfn.XLOOKUP(Tabella4[[#This Row],[ID Silk]],outTable[ID Silk],outTable[Numero ticket  ],,0,1)</f>
        <v>0</v>
      </c>
      <c r="AF502" s="13"/>
      <c r="AG502" s="13"/>
      <c r="AH502" s="13" t="str">
        <f>Tabella4[[#This Row],[Caricato su Silk]]&amp;Tabella4[[#This Row],[HC_01]]</f>
        <v>0</v>
      </c>
      <c r="AI502" s="13" t="str">
        <f>Tabella4[[#This Row],[HC_ID]]&amp;": "&amp;Tabella4[[#This Row],[Descrizione]]</f>
        <v xml:space="preserve">0: </v>
      </c>
      <c r="AJ502" s="13" t="str">
        <f>Tabella4[[#This Row],[HC_ID]]&amp;": - "&amp;Tabella4[[#This Row],[Detail]]&amp;" con selettore: "&amp;Tabella4[[#This Row],[Rejected Element]]</f>
        <v>0: - https://drive.google.com/file/d/1I_oohY6EujKwiaubDrMgp7Pofu37JBhz/view?usp=drive_link con selettore: [19,728][1053,887]</v>
      </c>
      <c r="AK502" s="13" t="str">
        <f>Tabella4[[#This Row],[HC_ID]]&amp;": "&amp;Tabella4[[#This Row],[Share URL]]</f>
        <v xml:space="preserve">0: </v>
      </c>
      <c r="AL502" s="13" t="str">
        <f>Tabella4[[#This Row],[HC_ID]]&amp;": "&amp;Tabella4[[#This Row],[Soluzione note aggiuntive]]</f>
        <v>0: Usa colori con un contrasto minimo di 4.5:1 per il testo normale e 3:1 per il testo grande. Controlla con strumenti come WebAIM o il contrast checker di Material Design.</v>
      </c>
      <c r="AM502" s="13"/>
    </row>
    <row r="503" spans="1:39" ht="15" hidden="1" x14ac:dyDescent="0.3">
      <c r="A503" s="41" t="str">
        <f>Tabella4[[#This Row],[UNI CEI EN 301549]]&amp;Tabella4[[#This Row],[Servizio]]</f>
        <v>11.1.4.3.1S001 Accedi</v>
      </c>
      <c r="B503" s="42" t="str">
        <f>Tabella4[[#This Row],[IssueID]]&amp;Tabella4[[#This Row],[Servizio]]</f>
        <v>S001 Accedi</v>
      </c>
      <c r="C503" s="41" t="s">
        <v>899</v>
      </c>
      <c r="D503" s="41" t="str">
        <f>"(#"&amp;Tabella4[[#This Row],['#ID]]&amp;")"</f>
        <v>(#AAD502)</v>
      </c>
      <c r="E503" s="13" t="s">
        <v>50</v>
      </c>
      <c r="F503" s="13" t="s">
        <v>10</v>
      </c>
      <c r="G503" s="43" t="s">
        <v>195</v>
      </c>
      <c r="H503" s="13" t="s">
        <v>3282</v>
      </c>
      <c r="I503" s="13" t="s">
        <v>63</v>
      </c>
      <c r="J503" s="13" t="s">
        <v>1735</v>
      </c>
      <c r="K503" t="s">
        <v>53</v>
      </c>
      <c r="L503" s="13"/>
      <c r="M503" t="s">
        <v>1454</v>
      </c>
      <c r="N503" s="13" t="s">
        <v>1715</v>
      </c>
      <c r="O503" t="s">
        <v>1611</v>
      </c>
      <c r="P503" s="13" t="s">
        <v>1655</v>
      </c>
      <c r="Q503" s="13" t="s">
        <v>1670</v>
      </c>
      <c r="R503" s="13"/>
      <c r="S503" s="13" t="s">
        <v>1738</v>
      </c>
      <c r="T503" s="13" t="s">
        <v>1740</v>
      </c>
      <c r="U503" s="13">
        <f>COUNTIFS(Tabella4[Rejected Element],Tabella4[[#This Row],[Rejected Element]])</f>
        <v>1</v>
      </c>
      <c r="V503" s="13" t="s">
        <v>1719</v>
      </c>
      <c r="W503" s="13"/>
      <c r="X503" s="13" t="str">
        <f>Tabella4[[#This Row],[User Impact]]</f>
        <v>2 - Serious</v>
      </c>
      <c r="Y503" s="13" t="str">
        <f>_xlfn.CONCAT("APP INDABOX ANDROID - ",Tabella4[[#This Row],[UNI CEI EN 301549]]," ",_xlfn.XLOOKUP(Tabella4[[#This Row],[Criterio]],Tabella5[ID],Tabella5[Criterio di successo],"")," - ",Tabella4[[#This Row],[Servizio]])</f>
        <v>APP INDABOX ANDROID - 11.1.4.3.1 Contrasto (minimo) - S001 Accedi</v>
      </c>
      <c r="Z5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(#AAD502)
S001 Accedi
Requisito: WCAG 1.4.3
Disabilità afflitte: Colorblindness;Low Vision
Impatto Utente: 2 - Serious
Descrizione: Contrasto del testo - 
Esempio di violazione individuata sull'oggetto: 
 - https://drive.google.com/file/d/1I_oohY6EujKwiaubDrMgp7Pofu37JBhz/view?usp=drive_link con selettore: 
[19,882][1047,1157]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03" s="13"/>
      <c r="AB503" s="13"/>
      <c r="AC503" s="13"/>
      <c r="AD503" s="13"/>
      <c r="AE503" s="13">
        <f>_xlfn.XLOOKUP(Tabella4[[#This Row],[ID Silk]],outTable[ID Silk],outTable[Numero ticket  ],,0,1)</f>
        <v>0</v>
      </c>
      <c r="AF503" s="13"/>
      <c r="AG503" s="13"/>
      <c r="AH503" s="13" t="str">
        <f>Tabella4[[#This Row],[Caricato su Silk]]&amp;Tabella4[[#This Row],[HC_01]]</f>
        <v>0</v>
      </c>
      <c r="AI503" s="13" t="str">
        <f>Tabella4[[#This Row],[HC_ID]]&amp;": "&amp;Tabella4[[#This Row],[Descrizione]]</f>
        <v xml:space="preserve">0: </v>
      </c>
      <c r="AJ503" s="13" t="str">
        <f>Tabella4[[#This Row],[HC_ID]]&amp;": - "&amp;Tabella4[[#This Row],[Detail]]&amp;" con selettore: "&amp;Tabella4[[#This Row],[Rejected Element]]</f>
        <v>0: - https://drive.google.com/file/d/1I_oohY6EujKwiaubDrMgp7Pofu37JBhz/view?usp=drive_link con selettore: [19,882][1047,1157]</v>
      </c>
      <c r="AK503" s="13" t="str">
        <f>Tabella4[[#This Row],[HC_ID]]&amp;": "&amp;Tabella4[[#This Row],[Share URL]]</f>
        <v xml:space="preserve">0: </v>
      </c>
      <c r="AL503" s="13" t="str">
        <f>Tabella4[[#This Row],[HC_ID]]&amp;": "&amp;Tabella4[[#This Row],[Soluzione note aggiuntive]]</f>
        <v>0: Usa colori con un contrasto minimo di 4.5:1 per il testo normale e 3:1 per il testo grande. Controlla con strumenti come WebAIM o il contrast checker di Material Design.</v>
      </c>
      <c r="AM503" s="13"/>
    </row>
    <row r="504" spans="1:39" ht="15" hidden="1" x14ac:dyDescent="0.3">
      <c r="A504" s="41" t="str">
        <f>Tabella4[[#This Row],[UNI CEI EN 301549]]&amp;Tabella4[[#This Row],[Servizio]]</f>
        <v>11.1.4.3.1S001 Accedi</v>
      </c>
      <c r="B504" s="42" t="str">
        <f>Tabella4[[#This Row],[IssueID]]&amp;Tabella4[[#This Row],[Servizio]]</f>
        <v>S001 Accedi</v>
      </c>
      <c r="C504" s="41" t="s">
        <v>900</v>
      </c>
      <c r="D504" s="41" t="str">
        <f>"(#"&amp;Tabella4[[#This Row],['#ID]]&amp;")"</f>
        <v>(#AAD503)</v>
      </c>
      <c r="E504" s="13" t="s">
        <v>50</v>
      </c>
      <c r="F504" s="13" t="s">
        <v>10</v>
      </c>
      <c r="G504" s="43" t="s">
        <v>195</v>
      </c>
      <c r="H504" s="13" t="s">
        <v>3282</v>
      </c>
      <c r="I504" s="13" t="s">
        <v>63</v>
      </c>
      <c r="J504" s="13" t="s">
        <v>1735</v>
      </c>
      <c r="K504" t="s">
        <v>53</v>
      </c>
      <c r="L504" s="13"/>
      <c r="M504" t="s">
        <v>1455</v>
      </c>
      <c r="N504" s="13" t="s">
        <v>1715</v>
      </c>
      <c r="O504" t="s">
        <v>1611</v>
      </c>
      <c r="P504" s="13" t="s">
        <v>1655</v>
      </c>
      <c r="Q504" s="13" t="s">
        <v>1670</v>
      </c>
      <c r="R504" s="13"/>
      <c r="S504" s="13" t="s">
        <v>1738</v>
      </c>
      <c r="T504" s="13" t="s">
        <v>1740</v>
      </c>
      <c r="U504" s="13">
        <f>COUNTIFS(Tabella4[Rejected Element],Tabella4[[#This Row],[Rejected Element]])</f>
        <v>1</v>
      </c>
      <c r="V504" s="13" t="s">
        <v>1719</v>
      </c>
      <c r="W504" s="13"/>
      <c r="X504" s="13" t="str">
        <f>Tabella4[[#This Row],[User Impact]]</f>
        <v>2 - Serious</v>
      </c>
      <c r="Y504" s="13" t="str">
        <f>_xlfn.CONCAT("APP INDABOX ANDROID - ",Tabella4[[#This Row],[UNI CEI EN 301549]]," ",_xlfn.XLOOKUP(Tabella4[[#This Row],[Criterio]],Tabella5[ID],Tabella5[Criterio di successo],"")," - ",Tabella4[[#This Row],[Servizio]])</f>
        <v>APP INDABOX ANDROID - 11.1.4.3.1 Contrasto (minimo) - S001 Accedi</v>
      </c>
      <c r="Z5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(#AAD503)
S001 Accedi
Requisito: WCAG 1.4.3
Disabilità afflitte: Colorblindness;Low Vision
Impatto Utente: 2 - Serious
Descrizione: Contrasto del testo - 
Esempio di violazione individuata sull'oggetto: 
 - https://drive.google.com/file/d/1I_oohY6EujKwiaubDrMgp7Pofu37JBhz/view?usp=drive_link con selettore: 
[19,1151][525,1195]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04" s="13"/>
      <c r="AB504" s="13"/>
      <c r="AC504" s="13"/>
      <c r="AD504" s="13"/>
      <c r="AE504" s="13">
        <f>_xlfn.XLOOKUP(Tabella4[[#This Row],[ID Silk]],outTable[ID Silk],outTable[Numero ticket  ],,0,1)</f>
        <v>0</v>
      </c>
      <c r="AF504" s="13"/>
      <c r="AG504" s="13"/>
      <c r="AH504" s="13" t="str">
        <f>Tabella4[[#This Row],[Caricato su Silk]]&amp;Tabella4[[#This Row],[HC_01]]</f>
        <v>0</v>
      </c>
      <c r="AI504" s="13" t="str">
        <f>Tabella4[[#This Row],[HC_ID]]&amp;": "&amp;Tabella4[[#This Row],[Descrizione]]</f>
        <v xml:space="preserve">0: </v>
      </c>
      <c r="AJ504" s="13" t="str">
        <f>Tabella4[[#This Row],[HC_ID]]&amp;": - "&amp;Tabella4[[#This Row],[Detail]]&amp;" con selettore: "&amp;Tabella4[[#This Row],[Rejected Element]]</f>
        <v>0: - https://drive.google.com/file/d/1I_oohY6EujKwiaubDrMgp7Pofu37JBhz/view?usp=drive_link con selettore: [19,1151][525,1195]</v>
      </c>
      <c r="AK504" s="13" t="str">
        <f>Tabella4[[#This Row],[HC_ID]]&amp;": "&amp;Tabella4[[#This Row],[Share URL]]</f>
        <v xml:space="preserve">0: </v>
      </c>
      <c r="AL504" s="13" t="str">
        <f>Tabella4[[#This Row],[HC_ID]]&amp;": "&amp;Tabella4[[#This Row],[Soluzione note aggiuntive]]</f>
        <v>0: Usa colori con un contrasto minimo di 4.5:1 per il testo normale e 3:1 per il testo grande. Controlla con strumenti come WebAIM o il contrast checker di Material Design.</v>
      </c>
      <c r="AM504" s="13"/>
    </row>
    <row r="505" spans="1:39" ht="15" hidden="1" x14ac:dyDescent="0.3">
      <c r="A505" s="41" t="str">
        <f>Tabella4[[#This Row],[UNI CEI EN 301549]]&amp;Tabella4[[#This Row],[Servizio]]</f>
        <v>11.1.4.3.1S001 Accedi</v>
      </c>
      <c r="B505" s="42" t="str">
        <f>Tabella4[[#This Row],[IssueID]]&amp;Tabella4[[#This Row],[Servizio]]</f>
        <v>S001 Accedi</v>
      </c>
      <c r="C505" s="41" t="s">
        <v>901</v>
      </c>
      <c r="D505" s="41" t="str">
        <f>"(#"&amp;Tabella4[[#This Row],['#ID]]&amp;")"</f>
        <v>(#AAD504)</v>
      </c>
      <c r="E505" s="13" t="s">
        <v>50</v>
      </c>
      <c r="F505" s="13" t="s">
        <v>10</v>
      </c>
      <c r="G505" s="43" t="s">
        <v>195</v>
      </c>
      <c r="H505" s="13" t="s">
        <v>3282</v>
      </c>
      <c r="I505" s="13" t="s">
        <v>63</v>
      </c>
      <c r="J505" s="13" t="s">
        <v>1735</v>
      </c>
      <c r="K505" t="s">
        <v>53</v>
      </c>
      <c r="L505" s="13"/>
      <c r="M505" t="s">
        <v>1456</v>
      </c>
      <c r="N505" s="13" t="s">
        <v>1715</v>
      </c>
      <c r="O505" t="s">
        <v>1611</v>
      </c>
      <c r="P505" s="13" t="s">
        <v>1655</v>
      </c>
      <c r="Q505" s="13" t="s">
        <v>1670</v>
      </c>
      <c r="R505" s="13"/>
      <c r="S505" s="13" t="s">
        <v>1738</v>
      </c>
      <c r="T505" s="13" t="s">
        <v>1740</v>
      </c>
      <c r="U505" s="13">
        <f>COUNTIFS(Tabella4[Rejected Element],Tabella4[[#This Row],[Rejected Element]])</f>
        <v>1</v>
      </c>
      <c r="V505" s="13" t="s">
        <v>1719</v>
      </c>
      <c r="W505" s="13"/>
      <c r="X505" s="13" t="str">
        <f>Tabella4[[#This Row],[User Impact]]</f>
        <v>2 - Serious</v>
      </c>
      <c r="Y505" s="13" t="str">
        <f>_xlfn.CONCAT("APP INDABOX ANDROID - ",Tabella4[[#This Row],[UNI CEI EN 301549]]," ",_xlfn.XLOOKUP(Tabella4[[#This Row],[Criterio]],Tabella5[ID],Tabella5[Criterio di successo],"")," - ",Tabella4[[#This Row],[Servizio]])</f>
        <v>APP INDABOX ANDROID - 11.1.4.3.1 Contrasto (minimo) - S001 Accedi</v>
      </c>
      <c r="Z5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(#AAD504)
S001 Accedi
Requisito: WCAG 1.4.3
Disabilità afflitte: Colorblindness;Low Vision
Impatto Utente: 2 - Serious
Descrizione: Contrasto del testo - 
Esempio di violazione individuata sull'oggetto: 
 - https://drive.google.com/file/d/1I_oohY6EujKwiaubDrMgp7Pofu37JBhz/view?usp=drive_link con selettore: 
[19,1151][1047,1272]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05" s="13"/>
      <c r="AB505" s="13"/>
      <c r="AC505" s="13"/>
      <c r="AD505" s="13"/>
      <c r="AE505" s="13">
        <f>_xlfn.XLOOKUP(Tabella4[[#This Row],[ID Silk]],outTable[ID Silk],outTable[Numero ticket  ],,0,1)</f>
        <v>0</v>
      </c>
      <c r="AF505" s="13"/>
      <c r="AG505" s="13"/>
      <c r="AH505" s="13" t="str">
        <f>Tabella4[[#This Row],[Caricato su Silk]]&amp;Tabella4[[#This Row],[HC_01]]</f>
        <v>0</v>
      </c>
      <c r="AI505" s="13" t="str">
        <f>Tabella4[[#This Row],[HC_ID]]&amp;": "&amp;Tabella4[[#This Row],[Descrizione]]</f>
        <v xml:space="preserve">0: </v>
      </c>
      <c r="AJ505" s="13" t="str">
        <f>Tabella4[[#This Row],[HC_ID]]&amp;": - "&amp;Tabella4[[#This Row],[Detail]]&amp;" con selettore: "&amp;Tabella4[[#This Row],[Rejected Element]]</f>
        <v>0: - https://drive.google.com/file/d/1I_oohY6EujKwiaubDrMgp7Pofu37JBhz/view?usp=drive_link con selettore: [19,1151][1047,1272]</v>
      </c>
      <c r="AK505" s="13" t="str">
        <f>Tabella4[[#This Row],[HC_ID]]&amp;": "&amp;Tabella4[[#This Row],[Share URL]]</f>
        <v xml:space="preserve">0: </v>
      </c>
      <c r="AL505" s="13" t="str">
        <f>Tabella4[[#This Row],[HC_ID]]&amp;": "&amp;Tabella4[[#This Row],[Soluzione note aggiuntive]]</f>
        <v>0: Usa colori con un contrasto minimo di 4.5:1 per il testo normale e 3:1 per il testo grande. Controlla con strumenti come WebAIM o il contrast checker di Material Design.</v>
      </c>
      <c r="AM505" s="13"/>
    </row>
    <row r="506" spans="1:39" ht="15" hidden="1" x14ac:dyDescent="0.3">
      <c r="A506" s="41" t="str">
        <f>Tabella4[[#This Row],[UNI CEI EN 301549]]&amp;Tabella4[[#This Row],[Servizio]]</f>
        <v>11.1.4.3.1S001 Accedi</v>
      </c>
      <c r="B506" s="42" t="str">
        <f>Tabella4[[#This Row],[IssueID]]&amp;Tabella4[[#This Row],[Servizio]]</f>
        <v>S001 Accedi</v>
      </c>
      <c r="C506" s="41" t="s">
        <v>902</v>
      </c>
      <c r="D506" s="41" t="str">
        <f>"(#"&amp;Tabella4[[#This Row],['#ID]]&amp;")"</f>
        <v>(#AAD505)</v>
      </c>
      <c r="E506" s="13" t="s">
        <v>50</v>
      </c>
      <c r="F506" s="13" t="s">
        <v>10</v>
      </c>
      <c r="G506" s="43" t="s">
        <v>195</v>
      </c>
      <c r="H506" s="13" t="s">
        <v>3282</v>
      </c>
      <c r="I506" s="13" t="s">
        <v>63</v>
      </c>
      <c r="J506" s="13" t="s">
        <v>1735</v>
      </c>
      <c r="K506" t="s">
        <v>53</v>
      </c>
      <c r="L506" s="13"/>
      <c r="M506" t="s">
        <v>1457</v>
      </c>
      <c r="N506" s="13" t="s">
        <v>1715</v>
      </c>
      <c r="O506" t="s">
        <v>1611</v>
      </c>
      <c r="P506" s="13" t="s">
        <v>1655</v>
      </c>
      <c r="Q506" s="13" t="s">
        <v>1670</v>
      </c>
      <c r="R506" s="13"/>
      <c r="S506" s="13" t="s">
        <v>1738</v>
      </c>
      <c r="T506" s="13" t="s">
        <v>1740</v>
      </c>
      <c r="U506" s="13">
        <f>COUNTIFS(Tabella4[Rejected Element],Tabella4[[#This Row],[Rejected Element]])</f>
        <v>1</v>
      </c>
      <c r="V506" s="13" t="s">
        <v>1719</v>
      </c>
      <c r="W506" s="13"/>
      <c r="X506" s="13" t="str">
        <f>Tabella4[[#This Row],[User Impact]]</f>
        <v>2 - Serious</v>
      </c>
      <c r="Y506" s="13" t="str">
        <f>_xlfn.CONCAT("APP INDABOX ANDROID - ",Tabella4[[#This Row],[UNI CEI EN 301549]]," ",_xlfn.XLOOKUP(Tabella4[[#This Row],[Criterio]],Tabella5[ID],Tabella5[Criterio di successo],"")," - ",Tabella4[[#This Row],[Servizio]])</f>
        <v>APP INDABOX ANDROID - 11.1.4.3.1 Contrasto (minimo) - S001 Accedi</v>
      </c>
      <c r="Z5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(#AAD505)
S001 Accedi
Requisito: WCAG 1.4.3
Disabilità afflitte: Colorblindness;Low Vision
Impatto Utente: 2 - Serious
Descrizione: Contrasto del testo - 
Esempio di violazione individuata sull'oggetto: 
 - https://drive.google.com/file/d/1I_oohY6EujKwiaubDrMgp7Pofu37JBhz/view?usp=drive_link con selettore: 
[19,1267][1020,1311]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06" s="13"/>
      <c r="AB506" s="13"/>
      <c r="AC506" s="13"/>
      <c r="AD506" s="13"/>
      <c r="AE506" s="13">
        <f>_xlfn.XLOOKUP(Tabella4[[#This Row],[ID Silk]],outTable[ID Silk],outTable[Numero ticket  ],,0,1)</f>
        <v>0</v>
      </c>
      <c r="AF506" s="13"/>
      <c r="AG506" s="13"/>
      <c r="AH506" s="13" t="str">
        <f>Tabella4[[#This Row],[Caricato su Silk]]&amp;Tabella4[[#This Row],[HC_01]]</f>
        <v>0</v>
      </c>
      <c r="AI506" s="13" t="str">
        <f>Tabella4[[#This Row],[HC_ID]]&amp;": "&amp;Tabella4[[#This Row],[Descrizione]]</f>
        <v xml:space="preserve">0: </v>
      </c>
      <c r="AJ506" s="13" t="str">
        <f>Tabella4[[#This Row],[HC_ID]]&amp;": - "&amp;Tabella4[[#This Row],[Detail]]&amp;" con selettore: "&amp;Tabella4[[#This Row],[Rejected Element]]</f>
        <v>0: - https://drive.google.com/file/d/1I_oohY6EujKwiaubDrMgp7Pofu37JBhz/view?usp=drive_link con selettore: [19,1267][1020,1311]</v>
      </c>
      <c r="AK506" s="13" t="str">
        <f>Tabella4[[#This Row],[HC_ID]]&amp;": "&amp;Tabella4[[#This Row],[Share URL]]</f>
        <v xml:space="preserve">0: </v>
      </c>
      <c r="AL506" s="13" t="str">
        <f>Tabella4[[#This Row],[HC_ID]]&amp;": "&amp;Tabella4[[#This Row],[Soluzione note aggiuntive]]</f>
        <v>0: Usa colori con un contrasto minimo di 4.5:1 per il testo normale e 3:1 per il testo grande. Controlla con strumenti come WebAIM o il contrast checker di Material Design.</v>
      </c>
      <c r="AM506" s="13"/>
    </row>
    <row r="507" spans="1:39" ht="15" hidden="1" x14ac:dyDescent="0.3">
      <c r="A507" s="41" t="str">
        <f>Tabella4[[#This Row],[UNI CEI EN 301549]]&amp;Tabella4[[#This Row],[Servizio]]</f>
        <v>11.1.4.3.1S001 Accedi</v>
      </c>
      <c r="B507" s="42" t="str">
        <f>Tabella4[[#This Row],[IssueID]]&amp;Tabella4[[#This Row],[Servizio]]</f>
        <v>S001 Accedi</v>
      </c>
      <c r="C507" s="41" t="s">
        <v>903</v>
      </c>
      <c r="D507" s="41" t="str">
        <f>"(#"&amp;Tabella4[[#This Row],['#ID]]&amp;")"</f>
        <v>(#AAD506)</v>
      </c>
      <c r="E507" s="13" t="s">
        <v>50</v>
      </c>
      <c r="F507" s="13" t="s">
        <v>10</v>
      </c>
      <c r="G507" s="43" t="s">
        <v>195</v>
      </c>
      <c r="H507" s="13" t="s">
        <v>3282</v>
      </c>
      <c r="I507" s="13" t="s">
        <v>63</v>
      </c>
      <c r="J507" s="13" t="s">
        <v>1735</v>
      </c>
      <c r="K507" t="s">
        <v>53</v>
      </c>
      <c r="L507" s="13"/>
      <c r="M507" t="s">
        <v>1458</v>
      </c>
      <c r="N507" s="13" t="s">
        <v>1715</v>
      </c>
      <c r="O507" t="s">
        <v>1611</v>
      </c>
      <c r="P507" s="13" t="s">
        <v>1655</v>
      </c>
      <c r="Q507" s="13" t="s">
        <v>1670</v>
      </c>
      <c r="R507" s="13"/>
      <c r="S507" s="13" t="s">
        <v>1738</v>
      </c>
      <c r="T507" s="13" t="s">
        <v>1740</v>
      </c>
      <c r="U507" s="13">
        <f>COUNTIFS(Tabella4[Rejected Element],Tabella4[[#This Row],[Rejected Element]])</f>
        <v>1</v>
      </c>
      <c r="V507" s="13" t="s">
        <v>1719</v>
      </c>
      <c r="W507" s="13"/>
      <c r="X507" s="13" t="str">
        <f>Tabella4[[#This Row],[User Impact]]</f>
        <v>2 - Serious</v>
      </c>
      <c r="Y507" s="13" t="str">
        <f>_xlfn.CONCAT("APP INDABOX ANDROID - ",Tabella4[[#This Row],[UNI CEI EN 301549]]," ",_xlfn.XLOOKUP(Tabella4[[#This Row],[Criterio]],Tabella5[ID],Tabella5[Criterio di successo],"")," - ",Tabella4[[#This Row],[Servizio]])</f>
        <v>APP INDABOX ANDROID - 11.1.4.3.1 Contrasto (minimo) - S001 Accedi</v>
      </c>
      <c r="Z5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(#AAD506)
S001 Accedi
Requisito: WCAG 1.4.3
Disabilità afflitte: Colorblindness;Low Vision
Impatto Utente: 2 - Serious
Descrizione: Contrasto del testo - 
Esempio di violazione individuata sull'oggetto: 
 - https://drive.google.com/file/d/1I_oohY6EujKwiaubDrMgp7Pofu37JBhz/view?usp=drive_link con selettore: 
[19,1305][1031,1388]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07" s="13"/>
      <c r="AB507" s="13"/>
      <c r="AC507" s="13"/>
      <c r="AD507" s="13"/>
      <c r="AE507" s="13">
        <f>_xlfn.XLOOKUP(Tabella4[[#This Row],[ID Silk]],outTable[ID Silk],outTable[Numero ticket  ],,0,1)</f>
        <v>0</v>
      </c>
      <c r="AF507" s="13"/>
      <c r="AG507" s="13"/>
      <c r="AH507" s="13" t="str">
        <f>Tabella4[[#This Row],[Caricato su Silk]]&amp;Tabella4[[#This Row],[HC_01]]</f>
        <v>0</v>
      </c>
      <c r="AI507" s="13" t="str">
        <f>Tabella4[[#This Row],[HC_ID]]&amp;": "&amp;Tabella4[[#This Row],[Descrizione]]</f>
        <v xml:space="preserve">0: </v>
      </c>
      <c r="AJ507" s="13" t="str">
        <f>Tabella4[[#This Row],[HC_ID]]&amp;": - "&amp;Tabella4[[#This Row],[Detail]]&amp;" con selettore: "&amp;Tabella4[[#This Row],[Rejected Element]]</f>
        <v>0: - https://drive.google.com/file/d/1I_oohY6EujKwiaubDrMgp7Pofu37JBhz/view?usp=drive_link con selettore: [19,1305][1031,1388]</v>
      </c>
      <c r="AK507" s="13" t="str">
        <f>Tabella4[[#This Row],[HC_ID]]&amp;": "&amp;Tabella4[[#This Row],[Share URL]]</f>
        <v xml:space="preserve">0: </v>
      </c>
      <c r="AL507" s="13" t="str">
        <f>Tabella4[[#This Row],[HC_ID]]&amp;": "&amp;Tabella4[[#This Row],[Soluzione note aggiuntive]]</f>
        <v>0: Usa colori con un contrasto minimo di 4.5:1 per il testo normale e 3:1 per il testo grande. Controlla con strumenti come WebAIM o il contrast checker di Material Design.</v>
      </c>
      <c r="AM507" s="13"/>
    </row>
    <row r="508" spans="1:39" ht="15" hidden="1" x14ac:dyDescent="0.3">
      <c r="A508" s="41" t="str">
        <f>Tabella4[[#This Row],[UNI CEI EN 301549]]&amp;Tabella4[[#This Row],[Servizio]]</f>
        <v>11.1.4.3.1S001 Accedi</v>
      </c>
      <c r="B508" s="42" t="str">
        <f>Tabella4[[#This Row],[IssueID]]&amp;Tabella4[[#This Row],[Servizio]]</f>
        <v>S001 Accedi</v>
      </c>
      <c r="C508" s="41" t="s">
        <v>904</v>
      </c>
      <c r="D508" s="41" t="str">
        <f>"(#"&amp;Tabella4[[#This Row],['#ID]]&amp;")"</f>
        <v>(#AAD507)</v>
      </c>
      <c r="E508" s="13" t="s">
        <v>50</v>
      </c>
      <c r="F508" s="13" t="s">
        <v>10</v>
      </c>
      <c r="G508" s="43" t="s">
        <v>195</v>
      </c>
      <c r="H508" s="13" t="s">
        <v>3282</v>
      </c>
      <c r="I508" s="13" t="s">
        <v>63</v>
      </c>
      <c r="J508" s="13" t="s">
        <v>1735</v>
      </c>
      <c r="K508" t="s">
        <v>53</v>
      </c>
      <c r="L508" s="13"/>
      <c r="M508" t="s">
        <v>1459</v>
      </c>
      <c r="N508" s="13" t="s">
        <v>1715</v>
      </c>
      <c r="O508" t="s">
        <v>1611</v>
      </c>
      <c r="P508" s="13" t="s">
        <v>1655</v>
      </c>
      <c r="Q508" s="13" t="s">
        <v>1670</v>
      </c>
      <c r="R508" s="13"/>
      <c r="S508" s="13" t="s">
        <v>1738</v>
      </c>
      <c r="T508" s="13" t="s">
        <v>1740</v>
      </c>
      <c r="U508" s="13">
        <f>COUNTIFS(Tabella4[Rejected Element],Tabella4[[#This Row],[Rejected Element]])</f>
        <v>1</v>
      </c>
      <c r="V508" s="13" t="s">
        <v>1719</v>
      </c>
      <c r="W508" s="13"/>
      <c r="X508" s="13" t="str">
        <f>Tabella4[[#This Row],[User Impact]]</f>
        <v>2 - Serious</v>
      </c>
      <c r="Y508" s="13" t="str">
        <f>_xlfn.CONCAT("APP INDABOX ANDROID - ",Tabella4[[#This Row],[UNI CEI EN 301549]]," ",_xlfn.XLOOKUP(Tabella4[[#This Row],[Criterio]],Tabella5[ID],Tabella5[Criterio di successo],"")," - ",Tabella4[[#This Row],[Servizio]])</f>
        <v>APP INDABOX ANDROID - 11.1.4.3.1 Contrasto (minimo) - S001 Accedi</v>
      </c>
      <c r="Z5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(#AAD507)
S001 Accedi
Requisito: WCAG 1.4.3
Disabilità afflitte: Colorblindness;Low Vision
Impatto Utente: 2 - Serious
Descrizione: Contrasto del testo - 
Esempio di violazione individuata sull'oggetto: 
 - https://drive.google.com/file/d/1I_oohY6EujKwiaubDrMgp7Pofu37JBhz/view?usp=drive_link con selettore: 
[19,1382][1034,1465]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08" s="13"/>
      <c r="AB508" s="13"/>
      <c r="AC508" s="13"/>
      <c r="AD508" s="13"/>
      <c r="AE508" s="13">
        <f>_xlfn.XLOOKUP(Tabella4[[#This Row],[ID Silk]],outTable[ID Silk],outTable[Numero ticket  ],,0,1)</f>
        <v>0</v>
      </c>
      <c r="AF508" s="13"/>
      <c r="AG508" s="13"/>
      <c r="AH508" s="13" t="str">
        <f>Tabella4[[#This Row],[Caricato su Silk]]&amp;Tabella4[[#This Row],[HC_01]]</f>
        <v>0</v>
      </c>
      <c r="AI508" s="13" t="str">
        <f>Tabella4[[#This Row],[HC_ID]]&amp;": "&amp;Tabella4[[#This Row],[Descrizione]]</f>
        <v xml:space="preserve">0: </v>
      </c>
      <c r="AJ508" s="13" t="str">
        <f>Tabella4[[#This Row],[HC_ID]]&amp;": - "&amp;Tabella4[[#This Row],[Detail]]&amp;" con selettore: "&amp;Tabella4[[#This Row],[Rejected Element]]</f>
        <v>0: - https://drive.google.com/file/d/1I_oohY6EujKwiaubDrMgp7Pofu37JBhz/view?usp=drive_link con selettore: [19,1382][1034,1465]</v>
      </c>
      <c r="AK508" s="13" t="str">
        <f>Tabella4[[#This Row],[HC_ID]]&amp;": "&amp;Tabella4[[#This Row],[Share URL]]</f>
        <v xml:space="preserve">0: </v>
      </c>
      <c r="AL508" s="13" t="str">
        <f>Tabella4[[#This Row],[HC_ID]]&amp;": "&amp;Tabella4[[#This Row],[Soluzione note aggiuntive]]</f>
        <v>0: Usa colori con un contrasto minimo di 4.5:1 per il testo normale e 3:1 per il testo grande. Controlla con strumenti come WebAIM o il contrast checker di Material Design.</v>
      </c>
      <c r="AM508" s="13"/>
    </row>
    <row r="509" spans="1:39" ht="15" hidden="1" x14ac:dyDescent="0.3">
      <c r="A509" s="41" t="str">
        <f>Tabella4[[#This Row],[UNI CEI EN 301549]]&amp;Tabella4[[#This Row],[Servizio]]</f>
        <v>11.1.4.3.1S001 Accedi</v>
      </c>
      <c r="B509" s="42" t="str">
        <f>Tabella4[[#This Row],[IssueID]]&amp;Tabella4[[#This Row],[Servizio]]</f>
        <v>S001 Accedi</v>
      </c>
      <c r="C509" s="41" t="s">
        <v>905</v>
      </c>
      <c r="D509" s="41" t="str">
        <f>"(#"&amp;Tabella4[[#This Row],['#ID]]&amp;")"</f>
        <v>(#AAD508)</v>
      </c>
      <c r="E509" s="13" t="s">
        <v>50</v>
      </c>
      <c r="F509" s="13" t="s">
        <v>10</v>
      </c>
      <c r="G509" s="43" t="s">
        <v>195</v>
      </c>
      <c r="H509" s="13" t="s">
        <v>3282</v>
      </c>
      <c r="I509" s="13" t="s">
        <v>63</v>
      </c>
      <c r="J509" s="13" t="s">
        <v>1735</v>
      </c>
      <c r="K509" t="s">
        <v>53</v>
      </c>
      <c r="L509" s="13"/>
      <c r="M509" t="s">
        <v>1460</v>
      </c>
      <c r="N509" s="13" t="s">
        <v>1715</v>
      </c>
      <c r="O509" t="s">
        <v>1611</v>
      </c>
      <c r="P509" s="13" t="s">
        <v>1655</v>
      </c>
      <c r="Q509" s="13" t="s">
        <v>1670</v>
      </c>
      <c r="R509" s="13"/>
      <c r="S509" s="13" t="s">
        <v>1738</v>
      </c>
      <c r="T509" s="13" t="s">
        <v>1740</v>
      </c>
      <c r="U509" s="13">
        <f>COUNTIFS(Tabella4[Rejected Element],Tabella4[[#This Row],[Rejected Element]])</f>
        <v>1</v>
      </c>
      <c r="V509" s="13" t="s">
        <v>1719</v>
      </c>
      <c r="W509" s="13"/>
      <c r="X509" s="13" t="str">
        <f>Tabella4[[#This Row],[User Impact]]</f>
        <v>2 - Serious</v>
      </c>
      <c r="Y509" s="13" t="str">
        <f>_xlfn.CONCAT("APP INDABOX ANDROID - ",Tabella4[[#This Row],[UNI CEI EN 301549]]," ",_xlfn.XLOOKUP(Tabella4[[#This Row],[Criterio]],Tabella5[ID],Tabella5[Criterio di successo],"")," - ",Tabella4[[#This Row],[Servizio]])</f>
        <v>APP INDABOX ANDROID - 11.1.4.3.1 Contrasto (minimo) - S001 Accedi</v>
      </c>
      <c r="Z5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(#AAD508)
S001 Accedi
Requisito: WCAG 1.4.3
Disabilità afflitte: Colorblindness;Low Vision
Impatto Utente: 2 - Serious
Descrizione: Contrasto del testo - 
Esempio di violazione individuata sull'oggetto: 
 - https://drive.google.com/file/d/1I_oohY6EujKwiaubDrMgp7Pofu37JBhz/view?usp=drive_link con selettore: 
[71,1459][82,1503]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09" s="13"/>
      <c r="AB509" s="13"/>
      <c r="AC509" s="13"/>
      <c r="AD509" s="13"/>
      <c r="AE509" s="13">
        <f>_xlfn.XLOOKUP(Tabella4[[#This Row],[ID Silk]],outTable[ID Silk],outTable[Numero ticket  ],,0,1)</f>
        <v>0</v>
      </c>
      <c r="AF509" s="13"/>
      <c r="AG509" s="13"/>
      <c r="AH509" s="13" t="str">
        <f>Tabella4[[#This Row],[Caricato su Silk]]&amp;Tabella4[[#This Row],[HC_01]]</f>
        <v>0</v>
      </c>
      <c r="AI509" s="13" t="str">
        <f>Tabella4[[#This Row],[HC_ID]]&amp;": "&amp;Tabella4[[#This Row],[Descrizione]]</f>
        <v xml:space="preserve">0: </v>
      </c>
      <c r="AJ509" s="13" t="str">
        <f>Tabella4[[#This Row],[HC_ID]]&amp;": - "&amp;Tabella4[[#This Row],[Detail]]&amp;" con selettore: "&amp;Tabella4[[#This Row],[Rejected Element]]</f>
        <v>0: - https://drive.google.com/file/d/1I_oohY6EujKwiaubDrMgp7Pofu37JBhz/view?usp=drive_link con selettore: [71,1459][82,1503]</v>
      </c>
      <c r="AK509" s="13" t="str">
        <f>Tabella4[[#This Row],[HC_ID]]&amp;": "&amp;Tabella4[[#This Row],[Share URL]]</f>
        <v xml:space="preserve">0: </v>
      </c>
      <c r="AL509" s="13" t="str">
        <f>Tabella4[[#This Row],[HC_ID]]&amp;": "&amp;Tabella4[[#This Row],[Soluzione note aggiuntive]]</f>
        <v>0: Usa colori con un contrasto minimo di 4.5:1 per il testo normale e 3:1 per il testo grande. Controlla con strumenti come WebAIM o il contrast checker di Material Design.</v>
      </c>
      <c r="AM509" s="13"/>
    </row>
    <row r="510" spans="1:39" ht="15" hidden="1" x14ac:dyDescent="0.3">
      <c r="A510" s="41" t="str">
        <f>Tabella4[[#This Row],[UNI CEI EN 301549]]&amp;Tabella4[[#This Row],[Servizio]]</f>
        <v>11.1.4.3.1S001 Accedi</v>
      </c>
      <c r="B510" s="42" t="str">
        <f>Tabella4[[#This Row],[IssueID]]&amp;Tabella4[[#This Row],[Servizio]]</f>
        <v>S001 Accedi</v>
      </c>
      <c r="C510" s="41" t="s">
        <v>906</v>
      </c>
      <c r="D510" s="41" t="str">
        <f>"(#"&amp;Tabella4[[#This Row],['#ID]]&amp;")"</f>
        <v>(#AAD509)</v>
      </c>
      <c r="E510" s="13" t="s">
        <v>50</v>
      </c>
      <c r="F510" s="13" t="s">
        <v>10</v>
      </c>
      <c r="G510" s="43" t="s">
        <v>195</v>
      </c>
      <c r="H510" s="13" t="s">
        <v>3282</v>
      </c>
      <c r="I510" s="13" t="s">
        <v>63</v>
      </c>
      <c r="J510" s="13" t="s">
        <v>1735</v>
      </c>
      <c r="K510" t="s">
        <v>53</v>
      </c>
      <c r="L510" s="13"/>
      <c r="M510" t="s">
        <v>1461</v>
      </c>
      <c r="N510" s="13" t="s">
        <v>1715</v>
      </c>
      <c r="O510" t="s">
        <v>1611</v>
      </c>
      <c r="P510" s="13" t="s">
        <v>1655</v>
      </c>
      <c r="Q510" s="13" t="s">
        <v>1670</v>
      </c>
      <c r="R510" s="13"/>
      <c r="S510" s="13" t="s">
        <v>1738</v>
      </c>
      <c r="T510" s="13" t="s">
        <v>1740</v>
      </c>
      <c r="U510" s="13">
        <f>COUNTIFS(Tabella4[Rejected Element],Tabella4[[#This Row],[Rejected Element]])</f>
        <v>1</v>
      </c>
      <c r="V510" s="13" t="s">
        <v>1719</v>
      </c>
      <c r="W510" s="13"/>
      <c r="X510" s="13" t="str">
        <f>Tabella4[[#This Row],[User Impact]]</f>
        <v>2 - Serious</v>
      </c>
      <c r="Y510" s="13" t="str">
        <f>_xlfn.CONCAT("APP INDABOX ANDROID - ",Tabella4[[#This Row],[UNI CEI EN 301549]]," ",_xlfn.XLOOKUP(Tabella4[[#This Row],[Criterio]],Tabella5[ID],Tabella5[Criterio di successo],"")," - ",Tabella4[[#This Row],[Servizio]])</f>
        <v>APP INDABOX ANDROID - 11.1.4.3.1 Contrasto (minimo) - S001 Accedi</v>
      </c>
      <c r="Z5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(#AAD509)
S001 Accedi
Requisito: WCAG 1.4.3
Disabilità afflitte: Colorblindness;Low Vision
Impatto Utente: 2 - Serious
Descrizione: Contrasto del testo - 
Esempio di violazione individuata sull'oggetto: 
 - https://drive.google.com/file/d/1I_oohY6EujKwiaubDrMgp7Pofu37JBhz/view?usp=drive_link con selettore: 
[19,1498][1039,1773]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10" s="13"/>
      <c r="AB510" s="13"/>
      <c r="AC510" s="13"/>
      <c r="AD510" s="13"/>
      <c r="AE510" s="13">
        <f>_xlfn.XLOOKUP(Tabella4[[#This Row],[ID Silk]],outTable[ID Silk],outTable[Numero ticket  ],,0,1)</f>
        <v>0</v>
      </c>
      <c r="AF510" s="13"/>
      <c r="AG510" s="13"/>
      <c r="AH510" s="13" t="str">
        <f>Tabella4[[#This Row],[Caricato su Silk]]&amp;Tabella4[[#This Row],[HC_01]]</f>
        <v>0</v>
      </c>
      <c r="AI510" s="13" t="str">
        <f>Tabella4[[#This Row],[HC_ID]]&amp;": "&amp;Tabella4[[#This Row],[Descrizione]]</f>
        <v xml:space="preserve">0: </v>
      </c>
      <c r="AJ510" s="13" t="str">
        <f>Tabella4[[#This Row],[HC_ID]]&amp;": - "&amp;Tabella4[[#This Row],[Detail]]&amp;" con selettore: "&amp;Tabella4[[#This Row],[Rejected Element]]</f>
        <v>0: - https://drive.google.com/file/d/1I_oohY6EujKwiaubDrMgp7Pofu37JBhz/view?usp=drive_link con selettore: [19,1498][1039,1773]</v>
      </c>
      <c r="AK510" s="13" t="str">
        <f>Tabella4[[#This Row],[HC_ID]]&amp;": "&amp;Tabella4[[#This Row],[Share URL]]</f>
        <v xml:space="preserve">0: </v>
      </c>
      <c r="AL510" s="13" t="str">
        <f>Tabella4[[#This Row],[HC_ID]]&amp;": "&amp;Tabella4[[#This Row],[Soluzione note aggiuntive]]</f>
        <v>0: Usa colori con un contrasto minimo di 4.5:1 per il testo normale e 3:1 per il testo grande. Controlla con strumenti come WebAIM o il contrast checker di Material Design.</v>
      </c>
      <c r="AM510" s="13"/>
    </row>
    <row r="511" spans="1:39" ht="15" hidden="1" x14ac:dyDescent="0.3">
      <c r="A511" s="41" t="str">
        <f>Tabella4[[#This Row],[UNI CEI EN 301549]]&amp;Tabella4[[#This Row],[Servizio]]</f>
        <v>11.1.4.3.1S001 Accedi</v>
      </c>
      <c r="B511" s="42" t="str">
        <f>Tabella4[[#This Row],[IssueID]]&amp;Tabella4[[#This Row],[Servizio]]</f>
        <v>S001 Accedi</v>
      </c>
      <c r="C511" s="41" t="s">
        <v>907</v>
      </c>
      <c r="D511" s="41" t="str">
        <f>"(#"&amp;Tabella4[[#This Row],['#ID]]&amp;")"</f>
        <v>(#AAD510)</v>
      </c>
      <c r="E511" s="13" t="s">
        <v>50</v>
      </c>
      <c r="F511" s="13" t="s">
        <v>10</v>
      </c>
      <c r="G511" s="43" t="s">
        <v>195</v>
      </c>
      <c r="H511" s="13" t="s">
        <v>3282</v>
      </c>
      <c r="I511" s="13" t="s">
        <v>63</v>
      </c>
      <c r="J511" s="13" t="s">
        <v>1735</v>
      </c>
      <c r="K511" t="s">
        <v>53</v>
      </c>
      <c r="L511" s="13"/>
      <c r="M511" t="s">
        <v>1462</v>
      </c>
      <c r="N511" s="13" t="s">
        <v>1715</v>
      </c>
      <c r="O511" t="s">
        <v>1611</v>
      </c>
      <c r="P511" s="13" t="s">
        <v>1655</v>
      </c>
      <c r="Q511" s="13" t="s">
        <v>1670</v>
      </c>
      <c r="R511" s="13"/>
      <c r="S511" s="13" t="s">
        <v>1738</v>
      </c>
      <c r="T511" s="13" t="s">
        <v>1740</v>
      </c>
      <c r="U511" s="13">
        <f>COUNTIFS(Tabella4[Rejected Element],Tabella4[[#This Row],[Rejected Element]])</f>
        <v>1</v>
      </c>
      <c r="V511" s="13" t="s">
        <v>1719</v>
      </c>
      <c r="W511" s="13"/>
      <c r="X511" s="13" t="str">
        <f>Tabella4[[#This Row],[User Impact]]</f>
        <v>2 - Serious</v>
      </c>
      <c r="Y511" s="13" t="str">
        <f>_xlfn.CONCAT("APP INDABOX ANDROID - ",Tabella4[[#This Row],[UNI CEI EN 301549]]," ",_xlfn.XLOOKUP(Tabella4[[#This Row],[Criterio]],Tabella5[ID],Tabella5[Criterio di successo],"")," - ",Tabella4[[#This Row],[Servizio]])</f>
        <v>APP INDABOX ANDROID - 11.1.4.3.1 Contrasto (minimo) - S001 Accedi</v>
      </c>
      <c r="Z5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(#AAD510)
S001 Accedi
Requisito: WCAG 1.4.3
Disabilità afflitte: Colorblindness;Low Vision
Impatto Utente: 2 - Serious
Descrizione: Contrasto del testo - 
Esempio di violazione individuata sull'oggetto: 
 - https://drive.google.com/file/d/1I_oohY6EujKwiaubDrMgp7Pofu37JBhz/view?usp=drive_link con selettore: 
[19,1767][1058,1888]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11" s="13"/>
      <c r="AB511" s="13"/>
      <c r="AC511" s="13"/>
      <c r="AD511" s="13"/>
      <c r="AE511" s="13">
        <f>_xlfn.XLOOKUP(Tabella4[[#This Row],[ID Silk]],outTable[ID Silk],outTable[Numero ticket  ],,0,1)</f>
        <v>0</v>
      </c>
      <c r="AF511" s="13"/>
      <c r="AG511" s="13"/>
      <c r="AH511" s="13" t="str">
        <f>Tabella4[[#This Row],[Caricato su Silk]]&amp;Tabella4[[#This Row],[HC_01]]</f>
        <v>0</v>
      </c>
      <c r="AI511" s="13" t="str">
        <f>Tabella4[[#This Row],[HC_ID]]&amp;": "&amp;Tabella4[[#This Row],[Descrizione]]</f>
        <v xml:space="preserve">0: </v>
      </c>
      <c r="AJ511" s="13" t="str">
        <f>Tabella4[[#This Row],[HC_ID]]&amp;": - "&amp;Tabella4[[#This Row],[Detail]]&amp;" con selettore: "&amp;Tabella4[[#This Row],[Rejected Element]]</f>
        <v>0: - https://drive.google.com/file/d/1I_oohY6EujKwiaubDrMgp7Pofu37JBhz/view?usp=drive_link con selettore: [19,1767][1058,1888]</v>
      </c>
      <c r="AK511" s="13" t="str">
        <f>Tabella4[[#This Row],[HC_ID]]&amp;": "&amp;Tabella4[[#This Row],[Share URL]]</f>
        <v xml:space="preserve">0: </v>
      </c>
      <c r="AL511" s="13" t="str">
        <f>Tabella4[[#This Row],[HC_ID]]&amp;": "&amp;Tabella4[[#This Row],[Soluzione note aggiuntive]]</f>
        <v>0: Usa colori con un contrasto minimo di 4.5:1 per il testo normale e 3:1 per il testo grande. Controlla con strumenti come WebAIM o il contrast checker di Material Design.</v>
      </c>
      <c r="AM511" s="13"/>
    </row>
    <row r="512" spans="1:39" ht="15" hidden="1" x14ac:dyDescent="0.3">
      <c r="A512" s="41" t="str">
        <f>Tabella4[[#This Row],[UNI CEI EN 301549]]&amp;Tabella4[[#This Row],[Servizio]]</f>
        <v>11.1.4.3.1S001 Accedi</v>
      </c>
      <c r="B512" s="42" t="str">
        <f>Tabella4[[#This Row],[IssueID]]&amp;Tabella4[[#This Row],[Servizio]]</f>
        <v>S001 Accedi</v>
      </c>
      <c r="C512" s="41" t="s">
        <v>908</v>
      </c>
      <c r="D512" s="41" t="str">
        <f>"(#"&amp;Tabella4[[#This Row],['#ID]]&amp;")"</f>
        <v>(#AAD511)</v>
      </c>
      <c r="E512" s="13" t="s">
        <v>50</v>
      </c>
      <c r="F512" s="13" t="s">
        <v>10</v>
      </c>
      <c r="G512" s="43" t="s">
        <v>195</v>
      </c>
      <c r="H512" s="13" t="s">
        <v>3282</v>
      </c>
      <c r="I512" s="13" t="s">
        <v>63</v>
      </c>
      <c r="J512" s="13" t="s">
        <v>1735</v>
      </c>
      <c r="K512" t="s">
        <v>53</v>
      </c>
      <c r="L512" s="13"/>
      <c r="M512" t="s">
        <v>1463</v>
      </c>
      <c r="N512" s="13" t="s">
        <v>1715</v>
      </c>
      <c r="O512" t="s">
        <v>1611</v>
      </c>
      <c r="P512" s="13" t="s">
        <v>1655</v>
      </c>
      <c r="Q512" s="13" t="s">
        <v>1670</v>
      </c>
      <c r="R512" s="13"/>
      <c r="S512" s="13" t="s">
        <v>1738</v>
      </c>
      <c r="T512" s="13" t="s">
        <v>1740</v>
      </c>
      <c r="U512" s="13">
        <f>COUNTIFS(Tabella4[Rejected Element],Tabella4[[#This Row],[Rejected Element]])</f>
        <v>1</v>
      </c>
      <c r="V512" s="13" t="s">
        <v>1719</v>
      </c>
      <c r="W512" s="13"/>
      <c r="X512" s="13" t="str">
        <f>Tabella4[[#This Row],[User Impact]]</f>
        <v>2 - Serious</v>
      </c>
      <c r="Y512" s="13" t="str">
        <f>_xlfn.CONCAT("APP INDABOX ANDROID - ",Tabella4[[#This Row],[UNI CEI EN 301549]]," ",_xlfn.XLOOKUP(Tabella4[[#This Row],[Criterio]],Tabella5[ID],Tabella5[Criterio di successo],"")," - ",Tabella4[[#This Row],[Servizio]])</f>
        <v>APP INDABOX ANDROID - 11.1.4.3.1 Contrasto (minimo) - S001 Accedi</v>
      </c>
      <c r="Z5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(#AAD511)
S001 Accedi
Requisito: WCAG 1.4.3
Disabilità afflitte: Colorblindness;Low Vision
Impatto Utente: 2 - Serious
Descrizione: Contrasto del testo - 
Esempio di violazione individuata sull'oggetto: 
 - https://drive.google.com/file/d/1I_oohY6EujKwiaubDrMgp7Pofu37JBhz/view?usp=drive_link con selettore: 
[19,1883][995,1965]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12" s="13"/>
      <c r="AB512" s="13"/>
      <c r="AC512" s="13"/>
      <c r="AD512" s="13"/>
      <c r="AE512" s="13">
        <f>_xlfn.XLOOKUP(Tabella4[[#This Row],[ID Silk]],outTable[ID Silk],outTable[Numero ticket  ],,0,1)</f>
        <v>0</v>
      </c>
      <c r="AF512" s="13"/>
      <c r="AG512" s="13"/>
      <c r="AH512" s="13" t="str">
        <f>Tabella4[[#This Row],[Caricato su Silk]]&amp;Tabella4[[#This Row],[HC_01]]</f>
        <v>0</v>
      </c>
      <c r="AI512" s="13" t="str">
        <f>Tabella4[[#This Row],[HC_ID]]&amp;": "&amp;Tabella4[[#This Row],[Descrizione]]</f>
        <v xml:space="preserve">0: </v>
      </c>
      <c r="AJ512" s="13" t="str">
        <f>Tabella4[[#This Row],[HC_ID]]&amp;": - "&amp;Tabella4[[#This Row],[Detail]]&amp;" con selettore: "&amp;Tabella4[[#This Row],[Rejected Element]]</f>
        <v>0: - https://drive.google.com/file/d/1I_oohY6EujKwiaubDrMgp7Pofu37JBhz/view?usp=drive_link con selettore: [19,1883][995,1965]</v>
      </c>
      <c r="AK512" s="13" t="str">
        <f>Tabella4[[#This Row],[HC_ID]]&amp;": "&amp;Tabella4[[#This Row],[Share URL]]</f>
        <v xml:space="preserve">0: </v>
      </c>
      <c r="AL512" s="13" t="str">
        <f>Tabella4[[#This Row],[HC_ID]]&amp;": "&amp;Tabella4[[#This Row],[Soluzione note aggiuntive]]</f>
        <v>0: Usa colori con un contrasto minimo di 4.5:1 per il testo normale e 3:1 per il testo grande. Controlla con strumenti come WebAIM o il contrast checker di Material Design.</v>
      </c>
      <c r="AM512" s="13"/>
    </row>
    <row r="513" spans="1:39" ht="15" hidden="1" x14ac:dyDescent="0.3">
      <c r="A513" s="41" t="str">
        <f>Tabella4[[#This Row],[UNI CEI EN 301549]]&amp;Tabella4[[#This Row],[Servizio]]</f>
        <v>11.1.4.3.1S001 Accedi</v>
      </c>
      <c r="B513" s="42" t="str">
        <f>Tabella4[[#This Row],[IssueID]]&amp;Tabella4[[#This Row],[Servizio]]</f>
        <v>S001 Accedi</v>
      </c>
      <c r="C513" s="41" t="s">
        <v>909</v>
      </c>
      <c r="D513" s="41" t="str">
        <f>"(#"&amp;Tabella4[[#This Row],['#ID]]&amp;")"</f>
        <v>(#AAD512)</v>
      </c>
      <c r="E513" s="13" t="s">
        <v>50</v>
      </c>
      <c r="F513" s="13" t="s">
        <v>10</v>
      </c>
      <c r="G513" s="43" t="s">
        <v>195</v>
      </c>
      <c r="H513" s="13" t="s">
        <v>3282</v>
      </c>
      <c r="I513" s="13" t="s">
        <v>63</v>
      </c>
      <c r="J513" s="13" t="s">
        <v>1735</v>
      </c>
      <c r="K513" t="s">
        <v>53</v>
      </c>
      <c r="L513" s="13"/>
      <c r="M513" t="s">
        <v>1464</v>
      </c>
      <c r="N513" s="13" t="s">
        <v>1715</v>
      </c>
      <c r="O513" t="s">
        <v>1611</v>
      </c>
      <c r="P513" s="13" t="s">
        <v>1655</v>
      </c>
      <c r="Q513" s="13" t="s">
        <v>1670</v>
      </c>
      <c r="R513" s="13"/>
      <c r="S513" s="13" t="s">
        <v>1738</v>
      </c>
      <c r="T513" s="13" t="s">
        <v>1740</v>
      </c>
      <c r="U513" s="13">
        <f>COUNTIFS(Tabella4[Rejected Element],Tabella4[[#This Row],[Rejected Element]])</f>
        <v>1</v>
      </c>
      <c r="V513" s="13" t="s">
        <v>1719</v>
      </c>
      <c r="W513" s="13"/>
      <c r="X513" s="13" t="str">
        <f>Tabella4[[#This Row],[User Impact]]</f>
        <v>2 - Serious</v>
      </c>
      <c r="Y513" s="13" t="str">
        <f>_xlfn.CONCAT("APP INDABOX ANDROID - ",Tabella4[[#This Row],[UNI CEI EN 301549]]," ",_xlfn.XLOOKUP(Tabella4[[#This Row],[Criterio]],Tabella5[ID],Tabella5[Criterio di successo],"")," - ",Tabella4[[#This Row],[Servizio]])</f>
        <v>APP INDABOX ANDROID - 11.1.4.3.1 Contrasto (minimo) - S001 Accedi</v>
      </c>
      <c r="Z5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(#AAD512)
S001 Accedi
Requisito: WCAG 1.4.3
Disabilità afflitte: Colorblindness;Low Vision
Impatto Utente: 2 - Serious
Descrizione: Contrasto del testo - 
Esempio di violazione individuata sull'oggetto: 
 - https://drive.google.com/file/d/1I_oohY6EujKwiaubDrMgp7Pofu37JBhz/view?usp=drive_link con selettore: 
[19,1921][973,2042]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13" s="13"/>
      <c r="AB513" s="13"/>
      <c r="AC513" s="13"/>
      <c r="AD513" s="13"/>
      <c r="AE513" s="13">
        <f>_xlfn.XLOOKUP(Tabella4[[#This Row],[ID Silk]],outTable[ID Silk],outTable[Numero ticket  ],,0,1)</f>
        <v>0</v>
      </c>
      <c r="AF513" s="13"/>
      <c r="AG513" s="13"/>
      <c r="AH513" s="13" t="str">
        <f>Tabella4[[#This Row],[Caricato su Silk]]&amp;Tabella4[[#This Row],[HC_01]]</f>
        <v>0</v>
      </c>
      <c r="AI513" s="13" t="str">
        <f>Tabella4[[#This Row],[HC_ID]]&amp;": "&amp;Tabella4[[#This Row],[Descrizione]]</f>
        <v xml:space="preserve">0: </v>
      </c>
      <c r="AJ513" s="13" t="str">
        <f>Tabella4[[#This Row],[HC_ID]]&amp;": - "&amp;Tabella4[[#This Row],[Detail]]&amp;" con selettore: "&amp;Tabella4[[#This Row],[Rejected Element]]</f>
        <v>0: - https://drive.google.com/file/d/1I_oohY6EujKwiaubDrMgp7Pofu37JBhz/view?usp=drive_link con selettore: [19,1921][973,2042]</v>
      </c>
      <c r="AK513" s="13" t="str">
        <f>Tabella4[[#This Row],[HC_ID]]&amp;": "&amp;Tabella4[[#This Row],[Share URL]]</f>
        <v xml:space="preserve">0: </v>
      </c>
      <c r="AL513" s="13" t="str">
        <f>Tabella4[[#This Row],[HC_ID]]&amp;": "&amp;Tabella4[[#This Row],[Soluzione note aggiuntive]]</f>
        <v>0: Usa colori con un contrasto minimo di 4.5:1 per il testo normale e 3:1 per il testo grande. Controlla con strumenti come WebAIM o il contrast checker di Material Design.</v>
      </c>
      <c r="AM513" s="13"/>
    </row>
    <row r="514" spans="1:39" ht="15" hidden="1" x14ac:dyDescent="0.3">
      <c r="A514" s="41" t="str">
        <f>Tabella4[[#This Row],[UNI CEI EN 301549]]&amp;Tabella4[[#This Row],[Servizio]]</f>
        <v>11.1.4.3.1S001 Accedi</v>
      </c>
      <c r="B514" s="42" t="str">
        <f>Tabella4[[#This Row],[IssueID]]&amp;Tabella4[[#This Row],[Servizio]]</f>
        <v>S001 Accedi</v>
      </c>
      <c r="C514" s="41" t="s">
        <v>910</v>
      </c>
      <c r="D514" s="41" t="str">
        <f>"(#"&amp;Tabella4[[#This Row],['#ID]]&amp;")"</f>
        <v>(#AAD513)</v>
      </c>
      <c r="E514" s="13" t="s">
        <v>50</v>
      </c>
      <c r="F514" s="13" t="s">
        <v>10</v>
      </c>
      <c r="G514" s="43" t="s">
        <v>195</v>
      </c>
      <c r="H514" s="13" t="s">
        <v>3282</v>
      </c>
      <c r="I514" s="13" t="s">
        <v>63</v>
      </c>
      <c r="J514" s="13" t="s">
        <v>1735</v>
      </c>
      <c r="K514" t="s">
        <v>53</v>
      </c>
      <c r="L514" s="13"/>
      <c r="M514" t="s">
        <v>1465</v>
      </c>
      <c r="N514" s="13" t="s">
        <v>1715</v>
      </c>
      <c r="O514" t="s">
        <v>1611</v>
      </c>
      <c r="P514" s="13" t="s">
        <v>1655</v>
      </c>
      <c r="Q514" s="13" t="s">
        <v>1670</v>
      </c>
      <c r="R514" s="13"/>
      <c r="S514" s="13" t="s">
        <v>1738</v>
      </c>
      <c r="T514" s="13" t="s">
        <v>1740</v>
      </c>
      <c r="U514" s="13">
        <f>COUNTIFS(Tabella4[Rejected Element],Tabella4[[#This Row],[Rejected Element]])</f>
        <v>1</v>
      </c>
      <c r="V514" s="13" t="s">
        <v>1719</v>
      </c>
      <c r="W514" s="13"/>
      <c r="X514" s="13" t="str">
        <f>Tabella4[[#This Row],[User Impact]]</f>
        <v>2 - Serious</v>
      </c>
      <c r="Y514" s="13" t="str">
        <f>_xlfn.CONCAT("APP INDABOX ANDROID - ",Tabella4[[#This Row],[UNI CEI EN 301549]]," ",_xlfn.XLOOKUP(Tabella4[[#This Row],[Criterio]],Tabella5[ID],Tabella5[Criterio di successo],"")," - ",Tabella4[[#This Row],[Servizio]])</f>
        <v>APP INDABOX ANDROID - 11.1.4.3.1 Contrasto (minimo) - S001 Accedi</v>
      </c>
      <c r="Z5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(#AAD513)
S001 Accedi
Requisito: WCAG 1.4.3
Disabilità afflitte: Colorblindness;Low Vision
Impatto Utente: 2 - Serious
Descrizione: Contrasto del testo - 
Esempio di violazione individuata sull'oggetto: 
 - https://drive.google.com/file/d/1I_oohY6EujKwiaubDrMgp7Pofu37JBhz/view?usp=drive_link con selettore: 
[19,2037][1056,2196]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14" s="13"/>
      <c r="AB514" s="13"/>
      <c r="AC514" s="13"/>
      <c r="AD514" s="13"/>
      <c r="AE514" s="13">
        <f>_xlfn.XLOOKUP(Tabella4[[#This Row],[ID Silk]],outTable[ID Silk],outTable[Numero ticket  ],,0,1)</f>
        <v>0</v>
      </c>
      <c r="AF514" s="13"/>
      <c r="AG514" s="13"/>
      <c r="AH514" s="13" t="str">
        <f>Tabella4[[#This Row],[Caricato su Silk]]&amp;Tabella4[[#This Row],[HC_01]]</f>
        <v>0</v>
      </c>
      <c r="AI514" s="13" t="str">
        <f>Tabella4[[#This Row],[HC_ID]]&amp;": "&amp;Tabella4[[#This Row],[Descrizione]]</f>
        <v xml:space="preserve">0: </v>
      </c>
      <c r="AJ514" s="13" t="str">
        <f>Tabella4[[#This Row],[HC_ID]]&amp;": - "&amp;Tabella4[[#This Row],[Detail]]&amp;" con selettore: "&amp;Tabella4[[#This Row],[Rejected Element]]</f>
        <v>0: - https://drive.google.com/file/d/1I_oohY6EujKwiaubDrMgp7Pofu37JBhz/view?usp=drive_link con selettore: [19,2037][1056,2196]</v>
      </c>
      <c r="AK514" s="13" t="str">
        <f>Tabella4[[#This Row],[HC_ID]]&amp;": "&amp;Tabella4[[#This Row],[Share URL]]</f>
        <v xml:space="preserve">0: </v>
      </c>
      <c r="AL514" s="13" t="str">
        <f>Tabella4[[#This Row],[HC_ID]]&amp;": "&amp;Tabella4[[#This Row],[Soluzione note aggiuntive]]</f>
        <v>0: Usa colori con un contrasto minimo di 4.5:1 per il testo normale e 3:1 per il testo grande. Controlla con strumenti come WebAIM o il contrast checker di Material Design.</v>
      </c>
      <c r="AM514" s="13"/>
    </row>
    <row r="515" spans="1:39" ht="15" hidden="1" x14ac:dyDescent="0.3">
      <c r="A515" s="41" t="str">
        <f>Tabella4[[#This Row],[UNI CEI EN 301549]]&amp;Tabella4[[#This Row],[Servizio]]</f>
        <v>11.1.4.3.1S001 Accedi</v>
      </c>
      <c r="B515" s="42" t="str">
        <f>Tabella4[[#This Row],[IssueID]]&amp;Tabella4[[#This Row],[Servizio]]</f>
        <v>S001 Accedi</v>
      </c>
      <c r="C515" s="41" t="s">
        <v>911</v>
      </c>
      <c r="D515" s="41" t="str">
        <f>"(#"&amp;Tabella4[[#This Row],['#ID]]&amp;")"</f>
        <v>(#AAD514)</v>
      </c>
      <c r="E515" s="13" t="s">
        <v>50</v>
      </c>
      <c r="F515" s="13" t="s">
        <v>10</v>
      </c>
      <c r="G515" s="43" t="s">
        <v>195</v>
      </c>
      <c r="H515" s="13" t="s">
        <v>3282</v>
      </c>
      <c r="I515" s="13" t="s">
        <v>63</v>
      </c>
      <c r="J515" s="13" t="s">
        <v>1735</v>
      </c>
      <c r="K515" t="s">
        <v>53</v>
      </c>
      <c r="L515" s="13"/>
      <c r="M515" t="s">
        <v>1466</v>
      </c>
      <c r="N515" s="13" t="s">
        <v>1715</v>
      </c>
      <c r="O515" t="s">
        <v>1611</v>
      </c>
      <c r="P515" s="13" t="s">
        <v>1655</v>
      </c>
      <c r="Q515" s="13" t="s">
        <v>1670</v>
      </c>
      <c r="R515" s="13"/>
      <c r="S515" s="13" t="s">
        <v>1738</v>
      </c>
      <c r="T515" s="13" t="s">
        <v>1740</v>
      </c>
      <c r="U515" s="13">
        <f>COUNTIFS(Tabella4[Rejected Element],Tabella4[[#This Row],[Rejected Element]])</f>
        <v>1</v>
      </c>
      <c r="V515" s="13" t="s">
        <v>1719</v>
      </c>
      <c r="W515" s="13"/>
      <c r="X515" s="13" t="str">
        <f>Tabella4[[#This Row],[User Impact]]</f>
        <v>2 - Serious</v>
      </c>
      <c r="Y515" s="13" t="str">
        <f>_xlfn.CONCAT("APP INDABOX ANDROID - ",Tabella4[[#This Row],[UNI CEI EN 301549]]," ",_xlfn.XLOOKUP(Tabella4[[#This Row],[Criterio]],Tabella5[ID],Tabella5[Criterio di successo],"")," - ",Tabella4[[#This Row],[Servizio]])</f>
        <v>APP INDABOX ANDROID - 11.1.4.3.1 Contrasto (minimo) - S001 Accedi</v>
      </c>
      <c r="Z5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(#AAD514)
S001 Accedi
Requisito: WCAG 1.4.3
Disabilità afflitte: Colorblindness;Low Vision
Impatto Utente: 2 - Serious
Descrizione: Contrasto del testo - 
Esempio di violazione individuata sull'oggetto: 
 - https://drive.google.com/file/d/1I_oohY6EujKwiaubDrMgp7Pofu37JBhz/view?usp=drive_link con selettore: 
[19,2191][1017,2273]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15" s="13"/>
      <c r="AB515" s="13"/>
      <c r="AC515" s="13"/>
      <c r="AD515" s="13"/>
      <c r="AE515" s="13">
        <f>_xlfn.XLOOKUP(Tabella4[[#This Row],[ID Silk]],outTable[ID Silk],outTable[Numero ticket  ],,0,1)</f>
        <v>0</v>
      </c>
      <c r="AF515" s="13"/>
      <c r="AG515" s="13"/>
      <c r="AH515" s="13" t="str">
        <f>Tabella4[[#This Row],[Caricato su Silk]]&amp;Tabella4[[#This Row],[HC_01]]</f>
        <v>0</v>
      </c>
      <c r="AI515" s="13" t="str">
        <f>Tabella4[[#This Row],[HC_ID]]&amp;": "&amp;Tabella4[[#This Row],[Descrizione]]</f>
        <v xml:space="preserve">0: </v>
      </c>
      <c r="AJ515" s="13" t="str">
        <f>Tabella4[[#This Row],[HC_ID]]&amp;": - "&amp;Tabella4[[#This Row],[Detail]]&amp;" con selettore: "&amp;Tabella4[[#This Row],[Rejected Element]]</f>
        <v>0: - https://drive.google.com/file/d/1I_oohY6EujKwiaubDrMgp7Pofu37JBhz/view?usp=drive_link con selettore: [19,2191][1017,2273]</v>
      </c>
      <c r="AK515" s="13" t="str">
        <f>Tabella4[[#This Row],[HC_ID]]&amp;": "&amp;Tabella4[[#This Row],[Share URL]]</f>
        <v xml:space="preserve">0: </v>
      </c>
      <c r="AL515" s="13" t="str">
        <f>Tabella4[[#This Row],[HC_ID]]&amp;": "&amp;Tabella4[[#This Row],[Soluzione note aggiuntive]]</f>
        <v>0: Usa colori con un contrasto minimo di 4.5:1 per il testo normale e 3:1 per il testo grande. Controlla con strumenti come WebAIM o il contrast checker di Material Design.</v>
      </c>
      <c r="AM515" s="13"/>
    </row>
    <row r="516" spans="1:39" ht="15" hidden="1" x14ac:dyDescent="0.3">
      <c r="A516" s="41" t="str">
        <f>Tabella4[[#This Row],[UNI CEI EN 301549]]&amp;Tabella4[[#This Row],[Servizio]]</f>
        <v>11.1.4.3.1S001 Accedi</v>
      </c>
      <c r="B516" s="42" t="str">
        <f>Tabella4[[#This Row],[IssueID]]&amp;Tabella4[[#This Row],[Servizio]]</f>
        <v>S001 Accedi</v>
      </c>
      <c r="C516" s="41" t="s">
        <v>912</v>
      </c>
      <c r="D516" s="41" t="str">
        <f>"(#"&amp;Tabella4[[#This Row],['#ID]]&amp;")"</f>
        <v>(#AAD515)</v>
      </c>
      <c r="E516" s="13" t="s">
        <v>50</v>
      </c>
      <c r="F516" s="13" t="s">
        <v>10</v>
      </c>
      <c r="G516" s="43" t="s">
        <v>195</v>
      </c>
      <c r="H516" s="13" t="s">
        <v>3282</v>
      </c>
      <c r="I516" s="13" t="s">
        <v>63</v>
      </c>
      <c r="J516" s="13" t="s">
        <v>1735</v>
      </c>
      <c r="K516" t="s">
        <v>53</v>
      </c>
      <c r="L516" s="13"/>
      <c r="M516" t="s">
        <v>1467</v>
      </c>
      <c r="N516" s="13" t="s">
        <v>1715</v>
      </c>
      <c r="O516" t="s">
        <v>1611</v>
      </c>
      <c r="P516" s="13" t="s">
        <v>1655</v>
      </c>
      <c r="Q516" s="13" t="s">
        <v>1670</v>
      </c>
      <c r="R516" s="13"/>
      <c r="S516" s="13" t="s">
        <v>1738</v>
      </c>
      <c r="T516" s="13" t="s">
        <v>1740</v>
      </c>
      <c r="U516" s="13">
        <f>COUNTIFS(Tabella4[Rejected Element],Tabella4[[#This Row],[Rejected Element]])</f>
        <v>1</v>
      </c>
      <c r="V516" s="13" t="s">
        <v>1719</v>
      </c>
      <c r="W516" s="13"/>
      <c r="X516" s="13" t="str">
        <f>Tabella4[[#This Row],[User Impact]]</f>
        <v>2 - Serious</v>
      </c>
      <c r="Y516" s="13" t="str">
        <f>_xlfn.CONCAT("APP INDABOX ANDROID - ",Tabella4[[#This Row],[UNI CEI EN 301549]]," ",_xlfn.XLOOKUP(Tabella4[[#This Row],[Criterio]],Tabella5[ID],Tabella5[Criterio di successo],"")," - ",Tabella4[[#This Row],[Servizio]])</f>
        <v>APP INDABOX ANDROID - 11.1.4.3.1 Contrasto (minimo) - S001 Accedi</v>
      </c>
      <c r="Z5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(#AAD515)
S001 Accedi
Requisito: WCAG 1.4.3
Disabilità afflitte: Colorblindness;Low Vision
Impatto Utente: 2 - Serious
Descrizione: Contrasto del testo - 
Esempio di violazione individuata sull'oggetto: 
 - https://drive.google.com/file/d/1I_oohY6EujKwiaubDrMgp7Pofu37JBhz/view?usp=drive_link con selettore: 
[19,2229][1047,2356]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16" s="13"/>
      <c r="AB516" s="13"/>
      <c r="AC516" s="13"/>
      <c r="AD516" s="13"/>
      <c r="AE516" s="13">
        <f>_xlfn.XLOOKUP(Tabella4[[#This Row],[ID Silk]],outTable[ID Silk],outTable[Numero ticket  ],,0,1)</f>
        <v>0</v>
      </c>
      <c r="AF516" s="13"/>
      <c r="AG516" s="13"/>
      <c r="AH516" s="13" t="str">
        <f>Tabella4[[#This Row],[Caricato su Silk]]&amp;Tabella4[[#This Row],[HC_01]]</f>
        <v>0</v>
      </c>
      <c r="AI516" s="13" t="str">
        <f>Tabella4[[#This Row],[HC_ID]]&amp;": "&amp;Tabella4[[#This Row],[Descrizione]]</f>
        <v xml:space="preserve">0: </v>
      </c>
      <c r="AJ516" s="13" t="str">
        <f>Tabella4[[#This Row],[HC_ID]]&amp;": - "&amp;Tabella4[[#This Row],[Detail]]&amp;" con selettore: "&amp;Tabella4[[#This Row],[Rejected Element]]</f>
        <v>0: - https://drive.google.com/file/d/1I_oohY6EujKwiaubDrMgp7Pofu37JBhz/view?usp=drive_link con selettore: [19,2229][1047,2356]</v>
      </c>
      <c r="AK516" s="13" t="str">
        <f>Tabella4[[#This Row],[HC_ID]]&amp;": "&amp;Tabella4[[#This Row],[Share URL]]</f>
        <v xml:space="preserve">0: </v>
      </c>
      <c r="AL516" s="13" t="str">
        <f>Tabella4[[#This Row],[HC_ID]]&amp;": "&amp;Tabella4[[#This Row],[Soluzione note aggiuntive]]</f>
        <v>0: Usa colori con un contrasto minimo di 4.5:1 per il testo normale e 3:1 per il testo grande. Controlla con strumenti come WebAIM o il contrast checker di Material Design.</v>
      </c>
      <c r="AM516" s="13"/>
    </row>
    <row r="517" spans="1:39" ht="15" hidden="1" x14ac:dyDescent="0.3">
      <c r="A517" s="41" t="str">
        <f>Tabella4[[#This Row],[UNI CEI EN 301549]]&amp;Tabella4[[#This Row],[Servizio]]</f>
        <v>11.2.5.8.1S001 Accedi</v>
      </c>
      <c r="B517" s="42" t="str">
        <f>Tabella4[[#This Row],[IssueID]]&amp;Tabella4[[#This Row],[Servizio]]</f>
        <v>S001 Accedi</v>
      </c>
      <c r="C517" s="41" t="s">
        <v>913</v>
      </c>
      <c r="D517" s="41" t="str">
        <f>"(#"&amp;Tabella4[[#This Row],['#ID]]&amp;")"</f>
        <v>(#AAD516)</v>
      </c>
      <c r="E517" s="13" t="s">
        <v>50</v>
      </c>
      <c r="F517" s="13" t="s">
        <v>10</v>
      </c>
      <c r="G517" s="43" t="s">
        <v>56</v>
      </c>
      <c r="H517" s="13" t="s">
        <v>3283</v>
      </c>
      <c r="I517" s="13" t="s">
        <v>63</v>
      </c>
      <c r="J517" s="13" t="s">
        <v>1736</v>
      </c>
      <c r="K517" t="s">
        <v>52</v>
      </c>
      <c r="L517" s="13"/>
      <c r="M517" t="s">
        <v>1468</v>
      </c>
      <c r="N517" s="13" t="s">
        <v>1715</v>
      </c>
      <c r="O517" t="s">
        <v>1611</v>
      </c>
      <c r="P517" s="13" t="s">
        <v>1655</v>
      </c>
      <c r="Q517" s="13" t="s">
        <v>1670</v>
      </c>
      <c r="R517" s="13"/>
      <c r="S517" s="13" t="s">
        <v>1739</v>
      </c>
      <c r="T517" s="13" t="s">
        <v>1741</v>
      </c>
      <c r="U517" s="13">
        <f>COUNTIFS(Tabella4[Rejected Element],Tabella4[[#This Row],[Rejected Element]])</f>
        <v>1</v>
      </c>
      <c r="V517" s="13" t="s">
        <v>1719</v>
      </c>
      <c r="W517" s="13"/>
      <c r="X517" s="13" t="str">
        <f>Tabella4[[#This Row],[User Impact]]</f>
        <v>2 - Serious</v>
      </c>
      <c r="Y517" s="13" t="str">
        <f>_xlfn.CONCAT("APP INDABOX ANDROID - ",Tabella4[[#This Row],[UNI CEI EN 301549]]," ",_xlfn.XLOOKUP(Tabella4[[#This Row],[Criterio]],Tabella5[ID],Tabella5[Criterio di successo],"")," - ",Tabella4[[#This Row],[Servizio]])</f>
        <v>APP INDABOX ANDROID - 11.2.5.8.1 Dimensione dell'obiettivo (minimo) - S001 Accedi</v>
      </c>
      <c r="Z5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(#AAD516)
S001 Accedi
Requisito: WCAG 2.5.8
Disabilità afflitte: Blind;Low Vision;Mobility
Impatto Utente: 2 - Serious
Descrizione: Touch target - 
Esempio di violazione individuata sull'oggetto: 
 - https://drive.google.com/file/d/1I_oohY6EujKwiaubDrMgp7Pofu37JBhz/view?usp=drive_link con selettore: 
[198,728][511,772]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17" s="13"/>
      <c r="AB517" s="13"/>
      <c r="AC517" s="13"/>
      <c r="AD517" s="13"/>
      <c r="AE517" s="13" t="e">
        <f>_xlfn.XLOOKUP(Tabella4[[#This Row],[ID Silk]],outTable[ID Silk],outTable[Numero ticket  ],,0,1)</f>
        <v>#N/A</v>
      </c>
      <c r="AF517" s="13"/>
      <c r="AG517" s="13"/>
      <c r="AH517" s="13" t="e">
        <f>Tabella4[[#This Row],[Caricato su Silk]]&amp;Tabella4[[#This Row],[HC_01]]</f>
        <v>#N/A</v>
      </c>
      <c r="AI517" s="13" t="e">
        <f>Tabella4[[#This Row],[HC_ID]]&amp;": "&amp;Tabella4[[#This Row],[Descrizione]]</f>
        <v>#N/A</v>
      </c>
      <c r="AJ517" s="13" t="e">
        <f>Tabella4[[#This Row],[HC_ID]]&amp;": - "&amp;Tabella4[[#This Row],[Detail]]&amp;" con selettore: "&amp;Tabella4[[#This Row],[Rejected Element]]</f>
        <v>#N/A</v>
      </c>
      <c r="AK517" s="13" t="e">
        <f>Tabella4[[#This Row],[HC_ID]]&amp;": "&amp;Tabella4[[#This Row],[Share URL]]</f>
        <v>#N/A</v>
      </c>
      <c r="AL517" s="13" t="e">
        <f>Tabella4[[#This Row],[HC_ID]]&amp;": "&amp;Tabella4[[#This Row],[Soluzione note aggiuntive]]</f>
        <v>#N/A</v>
      </c>
      <c r="AM517" s="13"/>
    </row>
    <row r="518" spans="1:39" ht="15" hidden="1" x14ac:dyDescent="0.3">
      <c r="A518" s="41" t="str">
        <f>Tabella4[[#This Row],[UNI CEI EN 301549]]&amp;Tabella4[[#This Row],[Servizio]]</f>
        <v>11.2.5.8.1S001 Accedi</v>
      </c>
      <c r="B518" s="42" t="str">
        <f>Tabella4[[#This Row],[IssueID]]&amp;Tabella4[[#This Row],[Servizio]]</f>
        <v>S001 Accedi</v>
      </c>
      <c r="C518" s="41" t="s">
        <v>914</v>
      </c>
      <c r="D518" s="41" t="str">
        <f>"(#"&amp;Tabella4[[#This Row],['#ID]]&amp;")"</f>
        <v>(#AAD517)</v>
      </c>
      <c r="E518" s="13" t="s">
        <v>50</v>
      </c>
      <c r="F518" s="13" t="s">
        <v>10</v>
      </c>
      <c r="G518" s="43" t="s">
        <v>56</v>
      </c>
      <c r="H518" s="13" t="s">
        <v>3283</v>
      </c>
      <c r="I518" s="13" t="s">
        <v>63</v>
      </c>
      <c r="J518" s="13" t="s">
        <v>1736</v>
      </c>
      <c r="K518" t="s">
        <v>52</v>
      </c>
      <c r="L518" s="13"/>
      <c r="M518" t="s">
        <v>1469</v>
      </c>
      <c r="N518" s="13" t="s">
        <v>1715</v>
      </c>
      <c r="O518" t="s">
        <v>1611</v>
      </c>
      <c r="P518" s="13" t="s">
        <v>1655</v>
      </c>
      <c r="Q518" s="13" t="s">
        <v>1670</v>
      </c>
      <c r="R518" s="13"/>
      <c r="S518" s="13" t="s">
        <v>1739</v>
      </c>
      <c r="T518" s="13" t="s">
        <v>1741</v>
      </c>
      <c r="U518" s="13">
        <f>COUNTIFS(Tabella4[Rejected Element],Tabella4[[#This Row],[Rejected Element]])</f>
        <v>1</v>
      </c>
      <c r="V518" s="13" t="s">
        <v>1719</v>
      </c>
      <c r="W518" s="13"/>
      <c r="X518" s="13" t="str">
        <f>Tabella4[[#This Row],[User Impact]]</f>
        <v>2 - Serious</v>
      </c>
      <c r="Y518" s="13" t="str">
        <f>_xlfn.CONCAT("APP INDABOX ANDROID - ",Tabella4[[#This Row],[UNI CEI EN 301549]]," ",_xlfn.XLOOKUP(Tabella4[[#This Row],[Criterio]],Tabella5[ID],Tabella5[Criterio di successo],"")," - ",Tabella4[[#This Row],[Servizio]])</f>
        <v>APP INDABOX ANDROID - 11.2.5.8.1 Dimensione dell'obiettivo (minimo) - S001 Accedi</v>
      </c>
      <c r="Z5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(#AAD517)
S001 Accedi
Requisito: WCAG 2.5.8
Disabilità afflitte: Blind;Low Vision;Mobility
Impatto Utente: 2 - Serious
Descrizione: Touch target - 
Esempio di violazione individuata sull'oggetto: 
 - https://drive.google.com/file/d/1I_oohY6EujKwiaubDrMgp7Pofu37JBhz/view?usp=drive_link con selettore: 
[519,1151][833,1195]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18" s="13"/>
      <c r="AB518" s="13"/>
      <c r="AC518" s="13"/>
      <c r="AD518" s="13"/>
      <c r="AE518" s="13" t="e">
        <f>_xlfn.XLOOKUP(Tabella4[[#This Row],[ID Silk]],outTable[ID Silk],outTable[Numero ticket  ],,0,1)</f>
        <v>#N/A</v>
      </c>
      <c r="AF518" s="13"/>
      <c r="AG518" s="13"/>
      <c r="AH518" s="13" t="e">
        <f>Tabella4[[#This Row],[Caricato su Silk]]&amp;Tabella4[[#This Row],[HC_01]]</f>
        <v>#N/A</v>
      </c>
      <c r="AI518" s="13" t="e">
        <f>Tabella4[[#This Row],[HC_ID]]&amp;": "&amp;Tabella4[[#This Row],[Descrizione]]</f>
        <v>#N/A</v>
      </c>
      <c r="AJ518" s="13" t="e">
        <f>Tabella4[[#This Row],[HC_ID]]&amp;": - "&amp;Tabella4[[#This Row],[Detail]]&amp;" con selettore: "&amp;Tabella4[[#This Row],[Rejected Element]]</f>
        <v>#N/A</v>
      </c>
      <c r="AK518" s="13" t="e">
        <f>Tabella4[[#This Row],[HC_ID]]&amp;": "&amp;Tabella4[[#This Row],[Share URL]]</f>
        <v>#N/A</v>
      </c>
      <c r="AL518" s="13" t="e">
        <f>Tabella4[[#This Row],[HC_ID]]&amp;": "&amp;Tabella4[[#This Row],[Soluzione note aggiuntive]]</f>
        <v>#N/A</v>
      </c>
      <c r="AM518" s="13"/>
    </row>
    <row r="519" spans="1:39" ht="15" hidden="1" x14ac:dyDescent="0.3">
      <c r="A519" s="41" t="str">
        <f>Tabella4[[#This Row],[UNI CEI EN 301549]]&amp;Tabella4[[#This Row],[Servizio]]</f>
        <v>11.2.5.8.1S001 Accedi</v>
      </c>
      <c r="B519" s="42" t="str">
        <f>Tabella4[[#This Row],[IssueID]]&amp;Tabella4[[#This Row],[Servizio]]</f>
        <v>S001 Accedi</v>
      </c>
      <c r="C519" s="41" t="s">
        <v>915</v>
      </c>
      <c r="D519" s="41" t="str">
        <f>"(#"&amp;Tabella4[[#This Row],['#ID]]&amp;")"</f>
        <v>(#AAD518)</v>
      </c>
      <c r="E519" s="13" t="s">
        <v>50</v>
      </c>
      <c r="F519" s="13" t="s">
        <v>10</v>
      </c>
      <c r="G519" s="43" t="s">
        <v>56</v>
      </c>
      <c r="H519" s="13" t="s">
        <v>3283</v>
      </c>
      <c r="I519" s="13" t="s">
        <v>63</v>
      </c>
      <c r="J519" s="13" t="s">
        <v>1736</v>
      </c>
      <c r="K519" t="s">
        <v>52</v>
      </c>
      <c r="L519" s="13"/>
      <c r="M519" t="s">
        <v>1470</v>
      </c>
      <c r="N519" s="13" t="s">
        <v>1715</v>
      </c>
      <c r="O519" t="s">
        <v>1611</v>
      </c>
      <c r="P519" s="13" t="s">
        <v>1655</v>
      </c>
      <c r="Q519" s="13" t="s">
        <v>1670</v>
      </c>
      <c r="R519" s="13"/>
      <c r="S519" s="13" t="s">
        <v>1739</v>
      </c>
      <c r="T519" s="13" t="s">
        <v>1741</v>
      </c>
      <c r="U519" s="13">
        <f>COUNTIFS(Tabella4[Rejected Element],Tabella4[[#This Row],[Rejected Element]])</f>
        <v>1</v>
      </c>
      <c r="V519" s="13" t="s">
        <v>1719</v>
      </c>
      <c r="W519" s="13"/>
      <c r="X519" s="13" t="str">
        <f>Tabella4[[#This Row],[User Impact]]</f>
        <v>2 - Serious</v>
      </c>
      <c r="Y519" s="13" t="str">
        <f>_xlfn.CONCAT("APP INDABOX ANDROID - ",Tabella4[[#This Row],[UNI CEI EN 301549]]," ",_xlfn.XLOOKUP(Tabella4[[#This Row],[Criterio]],Tabella5[ID],Tabella5[Criterio di successo],"")," - ",Tabella4[[#This Row],[Servizio]])</f>
        <v>APP INDABOX ANDROID - 11.2.5.8.1 Dimensione dell'obiettivo (minimo) - S001 Accedi</v>
      </c>
      <c r="Z5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(#AAD518)
S001 Accedi
Requisito: WCAG 2.5.8
Disabilità afflitte: Blind;Low Vision;Mobility
Impatto Utente: 2 - Serious
Descrizione: Touch target - 
Esempio di violazione individuata sull'oggetto: 
 - https://drive.google.com/file/d/1I_oohY6EujKwiaubDrMgp7Pofu37JBhz/view?usp=drive_link con selettore: 
[19,1305][330,1349]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19" s="13"/>
      <c r="AB519" s="13"/>
      <c r="AC519" s="13"/>
      <c r="AD519" s="13"/>
      <c r="AE519" s="13" t="e">
        <f>_xlfn.XLOOKUP(Tabella4[[#This Row],[ID Silk]],outTable[ID Silk],outTable[Numero ticket  ],,0,1)</f>
        <v>#N/A</v>
      </c>
      <c r="AF519" s="13"/>
      <c r="AG519" s="13"/>
      <c r="AH519" s="13" t="e">
        <f>Tabella4[[#This Row],[Caricato su Silk]]&amp;Tabella4[[#This Row],[HC_01]]</f>
        <v>#N/A</v>
      </c>
      <c r="AI519" s="13" t="e">
        <f>Tabella4[[#This Row],[HC_ID]]&amp;": "&amp;Tabella4[[#This Row],[Descrizione]]</f>
        <v>#N/A</v>
      </c>
      <c r="AJ519" s="13" t="e">
        <f>Tabella4[[#This Row],[HC_ID]]&amp;": - "&amp;Tabella4[[#This Row],[Detail]]&amp;" con selettore: "&amp;Tabella4[[#This Row],[Rejected Element]]</f>
        <v>#N/A</v>
      </c>
      <c r="AK519" s="13" t="e">
        <f>Tabella4[[#This Row],[HC_ID]]&amp;": "&amp;Tabella4[[#This Row],[Share URL]]</f>
        <v>#N/A</v>
      </c>
      <c r="AL519" s="13" t="e">
        <f>Tabella4[[#This Row],[HC_ID]]&amp;": "&amp;Tabella4[[#This Row],[Soluzione note aggiuntive]]</f>
        <v>#N/A</v>
      </c>
      <c r="AM519" s="13"/>
    </row>
    <row r="520" spans="1:39" ht="15" hidden="1" x14ac:dyDescent="0.3">
      <c r="A520" s="41" t="str">
        <f>Tabella4[[#This Row],[UNI CEI EN 301549]]&amp;Tabella4[[#This Row],[Servizio]]</f>
        <v>11.2.5.8.1S001 Accedi</v>
      </c>
      <c r="B520" s="42" t="str">
        <f>Tabella4[[#This Row],[IssueID]]&amp;Tabella4[[#This Row],[Servizio]]</f>
        <v>S001 Accedi</v>
      </c>
      <c r="C520" s="41" t="s">
        <v>916</v>
      </c>
      <c r="D520" s="41" t="str">
        <f>"(#"&amp;Tabella4[[#This Row],['#ID]]&amp;")"</f>
        <v>(#AAD519)</v>
      </c>
      <c r="E520" s="13" t="s">
        <v>50</v>
      </c>
      <c r="F520" s="13" t="s">
        <v>10</v>
      </c>
      <c r="G520" s="43" t="s">
        <v>56</v>
      </c>
      <c r="H520" s="13" t="s">
        <v>3283</v>
      </c>
      <c r="I520" s="13" t="s">
        <v>63</v>
      </c>
      <c r="J520" s="13" t="s">
        <v>1736</v>
      </c>
      <c r="K520" t="s">
        <v>52</v>
      </c>
      <c r="L520" s="13"/>
      <c r="M520" t="s">
        <v>1471</v>
      </c>
      <c r="N520" s="13" t="s">
        <v>1715</v>
      </c>
      <c r="O520" t="s">
        <v>1611</v>
      </c>
      <c r="P520" s="13" t="s">
        <v>1655</v>
      </c>
      <c r="Q520" s="13" t="s">
        <v>1670</v>
      </c>
      <c r="R520" s="13"/>
      <c r="S520" s="13" t="s">
        <v>1739</v>
      </c>
      <c r="T520" s="13" t="s">
        <v>1741</v>
      </c>
      <c r="U520" s="13">
        <f>COUNTIFS(Tabella4[Rejected Element],Tabella4[[#This Row],[Rejected Element]])</f>
        <v>1</v>
      </c>
      <c r="V520" s="13" t="s">
        <v>1719</v>
      </c>
      <c r="W520" s="13"/>
      <c r="X520" s="13" t="str">
        <f>Tabella4[[#This Row],[User Impact]]</f>
        <v>2 - Serious</v>
      </c>
      <c r="Y520" s="13" t="str">
        <f>_xlfn.CONCAT("APP INDABOX ANDROID - ",Tabella4[[#This Row],[UNI CEI EN 301549]]," ",_xlfn.XLOOKUP(Tabella4[[#This Row],[Criterio]],Tabella5[ID],Tabella5[Criterio di successo],"")," - ",Tabella4[[#This Row],[Servizio]])</f>
        <v>APP INDABOX ANDROID - 11.2.5.8.1 Dimensione dell'obiettivo (minimo) - S001 Accedi</v>
      </c>
      <c r="Z5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(#AAD519)
S001 Accedi
Requisito: WCAG 2.5.8
Disabilità afflitte: Blind;Low Vision;Mobility
Impatto Utente: 2 - Serious
Descrizione: Touch target - 
Esempio di violazione individuata sull'oggetto: 
 - https://drive.google.com/file/d/1I_oohY6EujKwiaubDrMgp7Pofu37JBhz/view?usp=drive_link con selettore: 
[79,1459][627,1503]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20" s="13"/>
      <c r="AB520" s="13"/>
      <c r="AC520" s="13"/>
      <c r="AD520" s="13"/>
      <c r="AE520" s="13" t="e">
        <f>_xlfn.XLOOKUP(Tabella4[[#This Row],[ID Silk]],outTable[ID Silk],outTable[Numero ticket  ],,0,1)</f>
        <v>#N/A</v>
      </c>
      <c r="AF520" s="13"/>
      <c r="AG520" s="13"/>
      <c r="AH520" s="13" t="e">
        <f>Tabella4[[#This Row],[Caricato su Silk]]&amp;Tabella4[[#This Row],[HC_01]]</f>
        <v>#N/A</v>
      </c>
      <c r="AI520" s="13" t="e">
        <f>Tabella4[[#This Row],[HC_ID]]&amp;": "&amp;Tabella4[[#This Row],[Descrizione]]</f>
        <v>#N/A</v>
      </c>
      <c r="AJ520" s="13" t="e">
        <f>Tabella4[[#This Row],[HC_ID]]&amp;": - "&amp;Tabella4[[#This Row],[Detail]]&amp;" con selettore: "&amp;Tabella4[[#This Row],[Rejected Element]]</f>
        <v>#N/A</v>
      </c>
      <c r="AK520" s="13" t="e">
        <f>Tabella4[[#This Row],[HC_ID]]&amp;": "&amp;Tabella4[[#This Row],[Share URL]]</f>
        <v>#N/A</v>
      </c>
      <c r="AL520" s="13" t="e">
        <f>Tabella4[[#This Row],[HC_ID]]&amp;": "&amp;Tabella4[[#This Row],[Soluzione note aggiuntive]]</f>
        <v>#N/A</v>
      </c>
      <c r="AM520" s="13"/>
    </row>
    <row r="521" spans="1:39" ht="15" hidden="1" x14ac:dyDescent="0.3">
      <c r="A521" s="41" t="str">
        <f>Tabella4[[#This Row],[UNI CEI EN 301549]]&amp;Tabella4[[#This Row],[Servizio]]</f>
        <v>11.2.5.8.1S001 Accedi</v>
      </c>
      <c r="B521" s="42" t="str">
        <f>Tabella4[[#This Row],[IssueID]]&amp;Tabella4[[#This Row],[Servizio]]</f>
        <v>S001 Accedi</v>
      </c>
      <c r="C521" s="41" t="s">
        <v>917</v>
      </c>
      <c r="D521" s="41" t="str">
        <f>"(#"&amp;Tabella4[[#This Row],['#ID]]&amp;")"</f>
        <v>(#AAD520)</v>
      </c>
      <c r="E521" s="13" t="s">
        <v>50</v>
      </c>
      <c r="F521" s="13" t="s">
        <v>10</v>
      </c>
      <c r="G521" s="43" t="s">
        <v>56</v>
      </c>
      <c r="H521" s="13" t="s">
        <v>3283</v>
      </c>
      <c r="I521" s="13" t="s">
        <v>63</v>
      </c>
      <c r="J521" s="13" t="s">
        <v>1736</v>
      </c>
      <c r="K521" t="s">
        <v>52</v>
      </c>
      <c r="L521" s="13"/>
      <c r="M521" t="s">
        <v>1472</v>
      </c>
      <c r="N521" s="13" t="s">
        <v>1715</v>
      </c>
      <c r="O521" t="s">
        <v>1611</v>
      </c>
      <c r="P521" s="13" t="s">
        <v>1655</v>
      </c>
      <c r="Q521" s="13" t="s">
        <v>1670</v>
      </c>
      <c r="R521" s="13"/>
      <c r="S521" s="13" t="s">
        <v>1739</v>
      </c>
      <c r="T521" s="13" t="s">
        <v>1741</v>
      </c>
      <c r="U521" s="13">
        <f>COUNTIFS(Tabella4[Rejected Element],Tabella4[[#This Row],[Rejected Element]])</f>
        <v>1</v>
      </c>
      <c r="V521" s="13" t="s">
        <v>1719</v>
      </c>
      <c r="W521" s="13"/>
      <c r="X521" s="13" t="str">
        <f>Tabella4[[#This Row],[User Impact]]</f>
        <v>2 - Serious</v>
      </c>
      <c r="Y521" s="13" t="str">
        <f>_xlfn.CONCAT("APP INDABOX ANDROID - ",Tabella4[[#This Row],[UNI CEI EN 301549]]," ",_xlfn.XLOOKUP(Tabella4[[#This Row],[Criterio]],Tabella5[ID],Tabella5[Criterio di successo],"")," - ",Tabella4[[#This Row],[Servizio]])</f>
        <v>APP INDABOX ANDROID - 11.2.5.8.1 Dimensione dell'obiettivo (minimo) - S001 Accedi</v>
      </c>
      <c r="Z5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(#AAD520)
S001 Accedi
Requisito: WCAG 2.5.8
Disabilità afflitte: Blind;Low Vision;Mobility
Impatto Utente: 2 - Serious
Descrizione: Touch target - 
Esempio di violazione individuata sull'oggetto: 
 - https://drive.google.com/file/d/1I_oohY6EujKwiaubDrMgp7Pofu37JBhz/view?usp=drive_link con selettore: 
[423,1498][973,1542]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21" s="13"/>
      <c r="AB521" s="13"/>
      <c r="AC521" s="13"/>
      <c r="AD521" s="13"/>
      <c r="AE521" s="13" t="e">
        <f>_xlfn.XLOOKUP(Tabella4[[#This Row],[ID Silk]],outTable[ID Silk],outTable[Numero ticket  ],,0,1)</f>
        <v>#N/A</v>
      </c>
      <c r="AF521" s="13"/>
      <c r="AG521" s="13"/>
      <c r="AH521" s="13" t="e">
        <f>Tabella4[[#This Row],[Caricato su Silk]]&amp;Tabella4[[#This Row],[HC_01]]</f>
        <v>#N/A</v>
      </c>
      <c r="AI521" s="13" t="e">
        <f>Tabella4[[#This Row],[HC_ID]]&amp;": "&amp;Tabella4[[#This Row],[Descrizione]]</f>
        <v>#N/A</v>
      </c>
      <c r="AJ521" s="13" t="e">
        <f>Tabella4[[#This Row],[HC_ID]]&amp;": - "&amp;Tabella4[[#This Row],[Detail]]&amp;" con selettore: "&amp;Tabella4[[#This Row],[Rejected Element]]</f>
        <v>#N/A</v>
      </c>
      <c r="AK521" s="13" t="e">
        <f>Tabella4[[#This Row],[HC_ID]]&amp;": "&amp;Tabella4[[#This Row],[Share URL]]</f>
        <v>#N/A</v>
      </c>
      <c r="AL521" s="13" t="e">
        <f>Tabella4[[#This Row],[HC_ID]]&amp;": "&amp;Tabella4[[#This Row],[Soluzione note aggiuntive]]</f>
        <v>#N/A</v>
      </c>
      <c r="AM521" s="13"/>
    </row>
    <row r="522" spans="1:39" ht="15" hidden="1" x14ac:dyDescent="0.3">
      <c r="A522" s="41" t="str">
        <f>Tabella4[[#This Row],[UNI CEI EN 301549]]&amp;Tabella4[[#This Row],[Servizio]]</f>
        <v>11.2.5.8.1S001 Accedi</v>
      </c>
      <c r="B522" s="42" t="str">
        <f>Tabella4[[#This Row],[IssueID]]&amp;Tabella4[[#This Row],[Servizio]]</f>
        <v>S001 Accedi</v>
      </c>
      <c r="C522" s="41" t="s">
        <v>918</v>
      </c>
      <c r="D522" s="41" t="str">
        <f>"(#"&amp;Tabella4[[#This Row],['#ID]]&amp;")"</f>
        <v>(#AAD521)</v>
      </c>
      <c r="E522" s="13" t="s">
        <v>50</v>
      </c>
      <c r="F522" s="13" t="s">
        <v>10</v>
      </c>
      <c r="G522" s="43" t="s">
        <v>56</v>
      </c>
      <c r="H522" s="13" t="s">
        <v>3283</v>
      </c>
      <c r="I522" s="13" t="s">
        <v>63</v>
      </c>
      <c r="J522" s="13" t="s">
        <v>1736</v>
      </c>
      <c r="K522" t="s">
        <v>52</v>
      </c>
      <c r="L522" s="13"/>
      <c r="M522" t="s">
        <v>1473</v>
      </c>
      <c r="N522" s="13" t="s">
        <v>1715</v>
      </c>
      <c r="O522" t="s">
        <v>1611</v>
      </c>
      <c r="P522" s="13" t="s">
        <v>1655</v>
      </c>
      <c r="Q522" s="13" t="s">
        <v>1670</v>
      </c>
      <c r="R522" s="13"/>
      <c r="S522" s="13" t="s">
        <v>1739</v>
      </c>
      <c r="T522" s="13" t="s">
        <v>1741</v>
      </c>
      <c r="U522" s="13">
        <f>COUNTIFS(Tabella4[Rejected Element],Tabella4[[#This Row],[Rejected Element]])</f>
        <v>1</v>
      </c>
      <c r="V522" s="13" t="s">
        <v>1719</v>
      </c>
      <c r="W522" s="13"/>
      <c r="X522" s="13" t="str">
        <f>Tabella4[[#This Row],[User Impact]]</f>
        <v>2 - Serious</v>
      </c>
      <c r="Y522" s="13" t="str">
        <f>_xlfn.CONCAT("APP INDABOX ANDROID - ",Tabella4[[#This Row],[UNI CEI EN 301549]]," ",_xlfn.XLOOKUP(Tabella4[[#This Row],[Criterio]],Tabella5[ID],Tabella5[Criterio di successo],"")," - ",Tabella4[[#This Row],[Servizio]])</f>
        <v>APP INDABOX ANDROID - 11.2.5.8.1 Dimensione dell'obiettivo (minimo) - S001 Accedi</v>
      </c>
      <c r="Z5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(#AAD521)
S001 Accedi
Requisito: WCAG 2.5.8
Disabilità afflitte: Blind;Low Vision;Mobility
Impatto Utente: 2 - Serious
Descrizione: Touch target - 
Esempio di violazione individuata sull'oggetto: 
 - https://drive.google.com/file/d/1I_oohY6EujKwiaubDrMgp7Pofu37JBhz/view?usp=drive_link con selettore: 
[514,1921][825,1965]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22" s="13"/>
      <c r="AB522" s="13"/>
      <c r="AC522" s="13"/>
      <c r="AD522" s="13"/>
      <c r="AE522" s="13" t="e">
        <f>_xlfn.XLOOKUP(Tabella4[[#This Row],[ID Silk]],outTable[ID Silk],outTable[Numero ticket  ],,0,1)</f>
        <v>#N/A</v>
      </c>
      <c r="AF522" s="13"/>
      <c r="AG522" s="13"/>
      <c r="AH522" s="13" t="e">
        <f>Tabella4[[#This Row],[Caricato su Silk]]&amp;Tabella4[[#This Row],[HC_01]]</f>
        <v>#N/A</v>
      </c>
      <c r="AI522" s="13" t="e">
        <f>Tabella4[[#This Row],[HC_ID]]&amp;": "&amp;Tabella4[[#This Row],[Descrizione]]</f>
        <v>#N/A</v>
      </c>
      <c r="AJ522" s="13" t="e">
        <f>Tabella4[[#This Row],[HC_ID]]&amp;": - "&amp;Tabella4[[#This Row],[Detail]]&amp;" con selettore: "&amp;Tabella4[[#This Row],[Rejected Element]]</f>
        <v>#N/A</v>
      </c>
      <c r="AK522" s="13" t="e">
        <f>Tabella4[[#This Row],[HC_ID]]&amp;": "&amp;Tabella4[[#This Row],[Share URL]]</f>
        <v>#N/A</v>
      </c>
      <c r="AL522" s="13" t="e">
        <f>Tabella4[[#This Row],[HC_ID]]&amp;": "&amp;Tabella4[[#This Row],[Soluzione note aggiuntive]]</f>
        <v>#N/A</v>
      </c>
      <c r="AM522" s="13"/>
    </row>
    <row r="523" spans="1:39" ht="15" hidden="1" x14ac:dyDescent="0.3">
      <c r="A523" s="41" t="str">
        <f>Tabella4[[#This Row],[UNI CEI EN 301549]]&amp;Tabella4[[#This Row],[Servizio]]</f>
        <v>11.2.5.8.1S001 Accedi</v>
      </c>
      <c r="B523" s="42" t="str">
        <f>Tabella4[[#This Row],[IssueID]]&amp;Tabella4[[#This Row],[Servizio]]</f>
        <v>S001 Accedi</v>
      </c>
      <c r="C523" s="41" t="s">
        <v>919</v>
      </c>
      <c r="D523" s="41" t="str">
        <f>"(#"&amp;Tabella4[[#This Row],['#ID]]&amp;")"</f>
        <v>(#AAD522)</v>
      </c>
      <c r="E523" s="13" t="s">
        <v>50</v>
      </c>
      <c r="F523" s="13" t="s">
        <v>10</v>
      </c>
      <c r="G523" s="43" t="s">
        <v>56</v>
      </c>
      <c r="H523" s="13" t="s">
        <v>3283</v>
      </c>
      <c r="I523" s="13" t="s">
        <v>63</v>
      </c>
      <c r="J523" s="13" t="s">
        <v>1736</v>
      </c>
      <c r="K523" t="s">
        <v>52</v>
      </c>
      <c r="L523" s="13"/>
      <c r="M523" t="s">
        <v>1474</v>
      </c>
      <c r="N523" s="13" t="s">
        <v>1715</v>
      </c>
      <c r="O523" t="s">
        <v>1611</v>
      </c>
      <c r="P523" s="13" t="s">
        <v>1655</v>
      </c>
      <c r="Q523" s="13" t="s">
        <v>1670</v>
      </c>
      <c r="R523" s="13"/>
      <c r="S523" s="13" t="s">
        <v>1739</v>
      </c>
      <c r="T523" s="13" t="s">
        <v>1741</v>
      </c>
      <c r="U523" s="13">
        <f>COUNTIFS(Tabella4[Rejected Element],Tabella4[[#This Row],[Rejected Element]])</f>
        <v>1</v>
      </c>
      <c r="V523" s="13" t="s">
        <v>1719</v>
      </c>
      <c r="W523" s="13"/>
      <c r="X523" s="13" t="str">
        <f>Tabella4[[#This Row],[User Impact]]</f>
        <v>2 - Serious</v>
      </c>
      <c r="Y523" s="13" t="str">
        <f>_xlfn.CONCAT("APP INDABOX ANDROID - ",Tabella4[[#This Row],[UNI CEI EN 301549]]," ",_xlfn.XLOOKUP(Tabella4[[#This Row],[Criterio]],Tabella5[ID],Tabella5[Criterio di successo],"")," - ",Tabella4[[#This Row],[Servizio]])</f>
        <v>APP INDABOX ANDROID - 11.2.5.8.1 Dimensione dell'obiettivo (minimo) - S001 Accedi</v>
      </c>
      <c r="Z5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(#AAD522)
S001 Accedi
Requisito: WCAG 2.5.8
Disabilità afflitte: Blind;Low Vision;Mobility
Impatto Utente: 2 - Serious
Descrizione: Touch target - 
Esempio di violazione individuata sull'oggetto: 
 - https://drive.google.com/file/d/1I_oohY6EujKwiaubDrMgp7Pofu37JBhz/view?usp=drive_link con selettore: 
[140,2152][745,2196]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23" s="13"/>
      <c r="AB523" s="13"/>
      <c r="AC523" s="13"/>
      <c r="AD523" s="13"/>
      <c r="AE523" s="13" t="e">
        <f>_xlfn.XLOOKUP(Tabella4[[#This Row],[ID Silk]],outTable[ID Silk],outTable[Numero ticket  ],,0,1)</f>
        <v>#N/A</v>
      </c>
      <c r="AF523" s="13"/>
      <c r="AG523" s="13"/>
      <c r="AH523" s="13" t="e">
        <f>Tabella4[[#This Row],[Caricato su Silk]]&amp;Tabella4[[#This Row],[HC_01]]</f>
        <v>#N/A</v>
      </c>
      <c r="AI523" s="13" t="e">
        <f>Tabella4[[#This Row],[HC_ID]]&amp;": "&amp;Tabella4[[#This Row],[Descrizione]]</f>
        <v>#N/A</v>
      </c>
      <c r="AJ523" s="13" t="e">
        <f>Tabella4[[#This Row],[HC_ID]]&amp;": - "&amp;Tabella4[[#This Row],[Detail]]&amp;" con selettore: "&amp;Tabella4[[#This Row],[Rejected Element]]</f>
        <v>#N/A</v>
      </c>
      <c r="AK523" s="13" t="e">
        <f>Tabella4[[#This Row],[HC_ID]]&amp;": "&amp;Tabella4[[#This Row],[Share URL]]</f>
        <v>#N/A</v>
      </c>
      <c r="AL523" s="13" t="e">
        <f>Tabella4[[#This Row],[HC_ID]]&amp;": "&amp;Tabella4[[#This Row],[Soluzione note aggiuntive]]</f>
        <v>#N/A</v>
      </c>
      <c r="AM523" s="13"/>
    </row>
    <row r="524" spans="1:39" ht="15" hidden="1" x14ac:dyDescent="0.3">
      <c r="A524" s="41" t="str">
        <f>Tabella4[[#This Row],[UNI CEI EN 301549]]&amp;Tabella4[[#This Row],[Servizio]]</f>
        <v>11.2.5.8.1S001 Accedi</v>
      </c>
      <c r="B524" s="42" t="str">
        <f>Tabella4[[#This Row],[IssueID]]&amp;Tabella4[[#This Row],[Servizio]]</f>
        <v>S001 Accedi</v>
      </c>
      <c r="C524" s="41" t="s">
        <v>920</v>
      </c>
      <c r="D524" s="41" t="str">
        <f>"(#"&amp;Tabella4[[#This Row],['#ID]]&amp;")"</f>
        <v>(#AAD523)</v>
      </c>
      <c r="E524" s="13" t="s">
        <v>50</v>
      </c>
      <c r="F524" s="13" t="s">
        <v>10</v>
      </c>
      <c r="G524" s="43" t="s">
        <v>56</v>
      </c>
      <c r="H524" s="13" t="s">
        <v>3283</v>
      </c>
      <c r="I524" s="13" t="s">
        <v>63</v>
      </c>
      <c r="J524" s="13" t="s">
        <v>1736</v>
      </c>
      <c r="K524" t="s">
        <v>52</v>
      </c>
      <c r="L524" s="13"/>
      <c r="M524" t="s">
        <v>1475</v>
      </c>
      <c r="N524" s="13" t="s">
        <v>1715</v>
      </c>
      <c r="O524" t="s">
        <v>1611</v>
      </c>
      <c r="P524" s="13" t="s">
        <v>1655</v>
      </c>
      <c r="Q524" s="13" t="s">
        <v>1670</v>
      </c>
      <c r="R524" s="13"/>
      <c r="S524" s="13" t="s">
        <v>1739</v>
      </c>
      <c r="T524" s="13" t="s">
        <v>1741</v>
      </c>
      <c r="U524" s="13">
        <f>COUNTIFS(Tabella4[Rejected Element],Tabella4[[#This Row],[Rejected Element]])</f>
        <v>1</v>
      </c>
      <c r="V524" s="13" t="s">
        <v>1719</v>
      </c>
      <c r="W524" s="13"/>
      <c r="X524" s="13" t="str">
        <f>Tabella4[[#This Row],[User Impact]]</f>
        <v>2 - Serious</v>
      </c>
      <c r="Y524" s="13" t="str">
        <f>_xlfn.CONCAT("APP INDABOX ANDROID - ",Tabella4[[#This Row],[UNI CEI EN 301549]]," ",_xlfn.XLOOKUP(Tabella4[[#This Row],[Criterio]],Tabella5[ID],Tabella5[Criterio di successo],"")," - ",Tabella4[[#This Row],[Servizio]])</f>
        <v>APP INDABOX ANDROID - 11.2.5.8.1 Dimensione dell'obiettivo (minimo) - S001 Accedi</v>
      </c>
      <c r="Z5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(#AAD523)
S001 Accedi
Requisito: WCAG 2.5.8
Disabilità afflitte: Blind;Low Vision;Mobility
Impatto Utente: 2 - Serious
Descrizione: Touch target - 
Esempio di violazione individuata sull'oggetto: 
 - https://drive.google.com/file/d/1I_oohY6EujKwiaubDrMgp7Pofu37JBhz/view?usp=drive_link con selettore: 
[693,2229][1006,2273]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24" s="13"/>
      <c r="AB524" s="13"/>
      <c r="AC524" s="13"/>
      <c r="AD524" s="13"/>
      <c r="AE524" s="13" t="e">
        <f>_xlfn.XLOOKUP(Tabella4[[#This Row],[ID Silk]],outTable[ID Silk],outTable[Numero ticket  ],,0,1)</f>
        <v>#N/A</v>
      </c>
      <c r="AF524" s="13"/>
      <c r="AG524" s="13"/>
      <c r="AH524" s="13" t="e">
        <f>Tabella4[[#This Row],[Caricato su Silk]]&amp;Tabella4[[#This Row],[HC_01]]</f>
        <v>#N/A</v>
      </c>
      <c r="AI524" s="13" t="e">
        <f>Tabella4[[#This Row],[HC_ID]]&amp;": "&amp;Tabella4[[#This Row],[Descrizione]]</f>
        <v>#N/A</v>
      </c>
      <c r="AJ524" s="13" t="e">
        <f>Tabella4[[#This Row],[HC_ID]]&amp;": - "&amp;Tabella4[[#This Row],[Detail]]&amp;" con selettore: "&amp;Tabella4[[#This Row],[Rejected Element]]</f>
        <v>#N/A</v>
      </c>
      <c r="AK524" s="13" t="e">
        <f>Tabella4[[#This Row],[HC_ID]]&amp;": "&amp;Tabella4[[#This Row],[Share URL]]</f>
        <v>#N/A</v>
      </c>
      <c r="AL524" s="13" t="e">
        <f>Tabella4[[#This Row],[HC_ID]]&amp;": "&amp;Tabella4[[#This Row],[Soluzione note aggiuntive]]</f>
        <v>#N/A</v>
      </c>
      <c r="AM524" s="13"/>
    </row>
    <row r="525" spans="1:39" ht="15" hidden="1" x14ac:dyDescent="0.3">
      <c r="A525" s="41" t="str">
        <f>Tabella4[[#This Row],[UNI CEI EN 301549]]&amp;Tabella4[[#This Row],[Servizio]]</f>
        <v>11.1.4.3.1S001 Accedi</v>
      </c>
      <c r="B525" s="42" t="str">
        <f>Tabella4[[#This Row],[IssueID]]&amp;Tabella4[[#This Row],[Servizio]]</f>
        <v>S001 Accedi</v>
      </c>
      <c r="C525" s="41" t="s">
        <v>921</v>
      </c>
      <c r="D525" s="41" t="str">
        <f>"(#"&amp;Tabella4[[#This Row],['#ID]]&amp;")"</f>
        <v>(#AAD524)</v>
      </c>
      <c r="E525" s="13" t="s">
        <v>50</v>
      </c>
      <c r="F525" s="13" t="s">
        <v>10</v>
      </c>
      <c r="G525" s="43" t="s">
        <v>195</v>
      </c>
      <c r="H525" s="13" t="s">
        <v>3282</v>
      </c>
      <c r="I525" s="13" t="s">
        <v>63</v>
      </c>
      <c r="J525" s="13" t="s">
        <v>1735</v>
      </c>
      <c r="K525" t="s">
        <v>53</v>
      </c>
      <c r="L525" s="13"/>
      <c r="M525" t="s">
        <v>1476</v>
      </c>
      <c r="N525" s="13" t="s">
        <v>1716</v>
      </c>
      <c r="O525" t="s">
        <v>1612</v>
      </c>
      <c r="P525" s="13" t="s">
        <v>1656</v>
      </c>
      <c r="Q525" s="13" t="s">
        <v>1670</v>
      </c>
      <c r="R525" s="13"/>
      <c r="S525" s="13" t="s">
        <v>1738</v>
      </c>
      <c r="T525" s="13" t="s">
        <v>1740</v>
      </c>
      <c r="U525" s="13">
        <f>COUNTIFS(Tabella4[Rejected Element],Tabella4[[#This Row],[Rejected Element]])</f>
        <v>1</v>
      </c>
      <c r="V525" s="13" t="s">
        <v>1719</v>
      </c>
      <c r="W525" s="13"/>
      <c r="X525" s="13" t="str">
        <f>Tabella4[[#This Row],[User Impact]]</f>
        <v>2 - Serious</v>
      </c>
      <c r="Y525" s="13" t="str">
        <f>_xlfn.CONCAT("APP INDABOX ANDROID - ",Tabella4[[#This Row],[UNI CEI EN 301549]]," ",_xlfn.XLOOKUP(Tabella4[[#This Row],[Criterio]],Tabella5[ID],Tabella5[Criterio di successo],"")," - ",Tabella4[[#This Row],[Servizio]])</f>
        <v>APP INDABOX ANDROID - 11.1.4.3.1 Contrasto (minimo) - S001 Accedi</v>
      </c>
      <c r="Z5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(#AAD524)
S001 Accedi
Requisito: WCAG 1.4.3
Disabilità afflitte: Colorblindness;Low Vision
Impatto Utente: 2 - Serious
Descrizione: Contrasto del testo - 
Esempio di violazione individuata sull'oggetto: 
 - https://drive.google.com/file/d/1bUHXmyI18mLvA94LfTmPGRisF7QimuY_/view?usp=drive_link con selettore: 
[19,269][1061,535]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25" s="13"/>
      <c r="AB525" s="13"/>
      <c r="AC525" s="13"/>
      <c r="AD525" s="13"/>
      <c r="AE525" s="13">
        <f>_xlfn.XLOOKUP(Tabella4[[#This Row],[ID Silk]],outTable[ID Silk],outTable[Numero ticket  ],,0,1)</f>
        <v>0</v>
      </c>
      <c r="AF525" s="13"/>
      <c r="AG525" s="13"/>
      <c r="AH525" s="13" t="str">
        <f>Tabella4[[#This Row],[Caricato su Silk]]&amp;Tabella4[[#This Row],[HC_01]]</f>
        <v>0</v>
      </c>
      <c r="AI525" s="13" t="str">
        <f>Tabella4[[#This Row],[HC_ID]]&amp;": "&amp;Tabella4[[#This Row],[Descrizione]]</f>
        <v xml:space="preserve">0: </v>
      </c>
      <c r="AJ525" s="13" t="str">
        <f>Tabella4[[#This Row],[HC_ID]]&amp;": - "&amp;Tabella4[[#This Row],[Detail]]&amp;" con selettore: "&amp;Tabella4[[#This Row],[Rejected Element]]</f>
        <v>0: - https://drive.google.com/file/d/1bUHXmyI18mLvA94LfTmPGRisF7QimuY_/view?usp=drive_link con selettore: [19,269][1061,535]</v>
      </c>
      <c r="AK525" s="13" t="str">
        <f>Tabella4[[#This Row],[HC_ID]]&amp;": "&amp;Tabella4[[#This Row],[Share URL]]</f>
        <v xml:space="preserve">0: </v>
      </c>
      <c r="AL525" s="13" t="str">
        <f>Tabella4[[#This Row],[HC_ID]]&amp;": "&amp;Tabella4[[#This Row],[Soluzione note aggiuntive]]</f>
        <v>0: Usa colori con un contrasto minimo di 4.5:1 per il testo normale e 3:1 per il testo grande. Controlla con strumenti come WebAIM o il contrast checker di Material Design.</v>
      </c>
      <c r="AM525" s="13"/>
    </row>
    <row r="526" spans="1:39" ht="15" hidden="1" x14ac:dyDescent="0.3">
      <c r="A526" s="41" t="str">
        <f>Tabella4[[#This Row],[UNI CEI EN 301549]]&amp;Tabella4[[#This Row],[Servizio]]</f>
        <v>11.1.4.3.1S001 Accedi</v>
      </c>
      <c r="B526" s="42" t="str">
        <f>Tabella4[[#This Row],[IssueID]]&amp;Tabella4[[#This Row],[Servizio]]</f>
        <v>S001 Accedi</v>
      </c>
      <c r="C526" s="41" t="s">
        <v>922</v>
      </c>
      <c r="D526" s="41" t="str">
        <f>"(#"&amp;Tabella4[[#This Row],['#ID]]&amp;")"</f>
        <v>(#AAD525)</v>
      </c>
      <c r="E526" s="13" t="s">
        <v>50</v>
      </c>
      <c r="F526" s="13" t="s">
        <v>10</v>
      </c>
      <c r="G526" s="43" t="s">
        <v>195</v>
      </c>
      <c r="H526" s="13" t="s">
        <v>3282</v>
      </c>
      <c r="I526" s="13" t="s">
        <v>63</v>
      </c>
      <c r="J526" s="13" t="s">
        <v>1735</v>
      </c>
      <c r="K526" t="s">
        <v>53</v>
      </c>
      <c r="L526" s="13"/>
      <c r="M526" t="s">
        <v>1477</v>
      </c>
      <c r="N526" s="13" t="s">
        <v>1716</v>
      </c>
      <c r="O526" t="s">
        <v>1612</v>
      </c>
      <c r="P526" s="13" t="s">
        <v>1656</v>
      </c>
      <c r="Q526" s="13" t="s">
        <v>1670</v>
      </c>
      <c r="R526" s="13"/>
      <c r="S526" s="13" t="s">
        <v>1738</v>
      </c>
      <c r="T526" s="13" t="s">
        <v>1740</v>
      </c>
      <c r="U526" s="13">
        <f>COUNTIFS(Tabella4[Rejected Element],Tabella4[[#This Row],[Rejected Element]])</f>
        <v>1</v>
      </c>
      <c r="V526" s="13" t="s">
        <v>1719</v>
      </c>
      <c r="W526" s="13"/>
      <c r="X526" s="13" t="str">
        <f>Tabella4[[#This Row],[User Impact]]</f>
        <v>2 - Serious</v>
      </c>
      <c r="Y526" s="13" t="str">
        <f>_xlfn.CONCAT("APP INDABOX ANDROID - ",Tabella4[[#This Row],[UNI CEI EN 301549]]," ",_xlfn.XLOOKUP(Tabella4[[#This Row],[Criterio]],Tabella5[ID],Tabella5[Criterio di successo],"")," - ",Tabella4[[#This Row],[Servizio]])</f>
        <v>APP INDABOX ANDROID - 11.1.4.3.1 Contrasto (minimo) - S001 Accedi</v>
      </c>
      <c r="Z5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(#AAD525)
S001 Accedi
Requisito: WCAG 1.4.3
Disabilità afflitte: Colorblindness;Low Vision
Impatto Utente: 2 - Serious
Descrizione: Contrasto del testo - 
Esempio di violazione individuata sull'oggetto: 
 - https://drive.google.com/file/d/1bUHXmyI18mLvA94LfTmPGRisF7QimuY_/view?usp=drive_link con selettore: 
[19,563][363,626]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26" s="13"/>
      <c r="AB526" s="13"/>
      <c r="AC526" s="13"/>
      <c r="AD526" s="13"/>
      <c r="AE526" s="13">
        <f>_xlfn.XLOOKUP(Tabella4[[#This Row],[ID Silk]],outTable[ID Silk],outTable[Numero ticket  ],,0,1)</f>
        <v>0</v>
      </c>
      <c r="AF526" s="13"/>
      <c r="AG526" s="13"/>
      <c r="AH526" s="13" t="str">
        <f>Tabella4[[#This Row],[Caricato su Silk]]&amp;Tabella4[[#This Row],[HC_01]]</f>
        <v>0</v>
      </c>
      <c r="AI526" s="13" t="str">
        <f>Tabella4[[#This Row],[HC_ID]]&amp;": "&amp;Tabella4[[#This Row],[Descrizione]]</f>
        <v xml:space="preserve">0: </v>
      </c>
      <c r="AJ526" s="13" t="str">
        <f>Tabella4[[#This Row],[HC_ID]]&amp;": - "&amp;Tabella4[[#This Row],[Detail]]&amp;" con selettore: "&amp;Tabella4[[#This Row],[Rejected Element]]</f>
        <v>0: - https://drive.google.com/file/d/1bUHXmyI18mLvA94LfTmPGRisF7QimuY_/view?usp=drive_link con selettore: [19,563][363,626]</v>
      </c>
      <c r="AK526" s="13" t="str">
        <f>Tabella4[[#This Row],[HC_ID]]&amp;": "&amp;Tabella4[[#This Row],[Share URL]]</f>
        <v xml:space="preserve">0: </v>
      </c>
      <c r="AL526" s="13" t="str">
        <f>Tabella4[[#This Row],[HC_ID]]&amp;": "&amp;Tabella4[[#This Row],[Soluzione note aggiuntive]]</f>
        <v>0: Usa colori con un contrasto minimo di 4.5:1 per il testo normale e 3:1 per il testo grande. Controlla con strumenti come WebAIM o il contrast checker di Material Design.</v>
      </c>
      <c r="AM526" s="13"/>
    </row>
    <row r="527" spans="1:39" ht="15" hidden="1" x14ac:dyDescent="0.3">
      <c r="A527" s="41" t="str">
        <f>Tabella4[[#This Row],[UNI CEI EN 301549]]&amp;Tabella4[[#This Row],[Servizio]]</f>
        <v>11.1.4.3.1S001 Accedi</v>
      </c>
      <c r="B527" s="42" t="str">
        <f>Tabella4[[#This Row],[IssueID]]&amp;Tabella4[[#This Row],[Servizio]]</f>
        <v>S001 Accedi</v>
      </c>
      <c r="C527" s="41" t="s">
        <v>923</v>
      </c>
      <c r="D527" s="41" t="str">
        <f>"(#"&amp;Tabella4[[#This Row],['#ID]]&amp;")"</f>
        <v>(#AAD526)</v>
      </c>
      <c r="E527" s="13" t="s">
        <v>50</v>
      </c>
      <c r="F527" s="13" t="s">
        <v>10</v>
      </c>
      <c r="G527" s="43" t="s">
        <v>195</v>
      </c>
      <c r="H527" s="13" t="s">
        <v>3282</v>
      </c>
      <c r="I527" s="13" t="s">
        <v>63</v>
      </c>
      <c r="J527" s="13" t="s">
        <v>1735</v>
      </c>
      <c r="K527" t="s">
        <v>53</v>
      </c>
      <c r="L527" s="13"/>
      <c r="M527" t="s">
        <v>1478</v>
      </c>
      <c r="N527" s="13" t="s">
        <v>1716</v>
      </c>
      <c r="O527" t="s">
        <v>1612</v>
      </c>
      <c r="P527" s="13" t="s">
        <v>1656</v>
      </c>
      <c r="Q527" s="13" t="s">
        <v>1670</v>
      </c>
      <c r="R527" s="13"/>
      <c r="S527" s="13" t="s">
        <v>1738</v>
      </c>
      <c r="T527" s="13" t="s">
        <v>1740</v>
      </c>
      <c r="U527" s="13">
        <f>COUNTIFS(Tabella4[Rejected Element],Tabella4[[#This Row],[Rejected Element]])</f>
        <v>1</v>
      </c>
      <c r="V527" s="13" t="s">
        <v>1719</v>
      </c>
      <c r="W527" s="13"/>
      <c r="X527" s="13" t="str">
        <f>Tabella4[[#This Row],[User Impact]]</f>
        <v>2 - Serious</v>
      </c>
      <c r="Y527" s="13" t="str">
        <f>_xlfn.CONCAT("APP INDABOX ANDROID - ",Tabella4[[#This Row],[UNI CEI EN 301549]]," ",_xlfn.XLOOKUP(Tabella4[[#This Row],[Criterio]],Tabella5[ID],Tabella5[Criterio di successo],"")," - ",Tabella4[[#This Row],[Servizio]])</f>
        <v>APP INDABOX ANDROID - 11.1.4.3.1 Contrasto (minimo) - S001 Accedi</v>
      </c>
      <c r="Z5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(#AAD526)
S001 Accedi
Requisito: WCAG 1.4.3
Disabilità afflitte: Colorblindness;Low Vision
Impatto Utente: 2 - Serious
Descrizione: Contrasto del testo - 
Esempio di violazione individuata sull'oggetto: 
 - https://drive.google.com/file/d/1bUHXmyI18mLvA94LfTmPGRisF7QimuY_/view?usp=drive_link con selettore: 
[19,777][349,841]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27" s="13"/>
      <c r="AB527" s="13"/>
      <c r="AC527" s="13"/>
      <c r="AD527" s="13"/>
      <c r="AE527" s="13">
        <f>_xlfn.XLOOKUP(Tabella4[[#This Row],[ID Silk]],outTable[ID Silk],outTable[Numero ticket  ],,0,1)</f>
        <v>0</v>
      </c>
      <c r="AF527" s="13"/>
      <c r="AG527" s="13"/>
      <c r="AH527" s="13" t="str">
        <f>Tabella4[[#This Row],[Caricato su Silk]]&amp;Tabella4[[#This Row],[HC_01]]</f>
        <v>0</v>
      </c>
      <c r="AI527" s="13" t="str">
        <f>Tabella4[[#This Row],[HC_ID]]&amp;": "&amp;Tabella4[[#This Row],[Descrizione]]</f>
        <v xml:space="preserve">0: </v>
      </c>
      <c r="AJ527" s="13" t="str">
        <f>Tabella4[[#This Row],[HC_ID]]&amp;": - "&amp;Tabella4[[#This Row],[Detail]]&amp;" con selettore: "&amp;Tabella4[[#This Row],[Rejected Element]]</f>
        <v>0: - https://drive.google.com/file/d/1bUHXmyI18mLvA94LfTmPGRisF7QimuY_/view?usp=drive_link con selettore: [19,777][349,841]</v>
      </c>
      <c r="AK527" s="13" t="str">
        <f>Tabella4[[#This Row],[HC_ID]]&amp;": "&amp;Tabella4[[#This Row],[Share URL]]</f>
        <v xml:space="preserve">0: </v>
      </c>
      <c r="AL527" s="13" t="str">
        <f>Tabella4[[#This Row],[HC_ID]]&amp;": "&amp;Tabella4[[#This Row],[Soluzione note aggiuntive]]</f>
        <v>0: Usa colori con un contrasto minimo di 4.5:1 per il testo normale e 3:1 per il testo grande. Controlla con strumenti come WebAIM o il contrast checker di Material Design.</v>
      </c>
      <c r="AM527" s="13"/>
    </row>
    <row r="528" spans="1:39" ht="15" hidden="1" x14ac:dyDescent="0.3">
      <c r="A528" s="41" t="str">
        <f>Tabella4[[#This Row],[UNI CEI EN 301549]]&amp;Tabella4[[#This Row],[Servizio]]</f>
        <v>11.1.4.3.1S001 Accedi</v>
      </c>
      <c r="B528" s="42" t="str">
        <f>Tabella4[[#This Row],[IssueID]]&amp;Tabella4[[#This Row],[Servizio]]</f>
        <v>S001 Accedi</v>
      </c>
      <c r="C528" s="41" t="s">
        <v>924</v>
      </c>
      <c r="D528" s="41" t="str">
        <f>"(#"&amp;Tabella4[[#This Row],['#ID]]&amp;")"</f>
        <v>(#AAD527)</v>
      </c>
      <c r="E528" s="13" t="s">
        <v>50</v>
      </c>
      <c r="F528" s="13" t="s">
        <v>10</v>
      </c>
      <c r="G528" s="43" t="s">
        <v>195</v>
      </c>
      <c r="H528" s="13" t="s">
        <v>3282</v>
      </c>
      <c r="I528" s="13" t="s">
        <v>63</v>
      </c>
      <c r="J528" s="13" t="s">
        <v>1735</v>
      </c>
      <c r="K528" t="s">
        <v>53</v>
      </c>
      <c r="L528" s="13"/>
      <c r="M528" t="s">
        <v>1479</v>
      </c>
      <c r="N528" s="13" t="s">
        <v>1716</v>
      </c>
      <c r="O528" t="s">
        <v>1612</v>
      </c>
      <c r="P528" s="13" t="s">
        <v>1656</v>
      </c>
      <c r="Q528" s="13" t="s">
        <v>1670</v>
      </c>
      <c r="R528" s="13"/>
      <c r="S528" s="13" t="s">
        <v>1738</v>
      </c>
      <c r="T528" s="13" t="s">
        <v>1740</v>
      </c>
      <c r="U528" s="13">
        <f>COUNTIFS(Tabella4[Rejected Element],Tabella4[[#This Row],[Rejected Element]])</f>
        <v>1</v>
      </c>
      <c r="V528" s="13" t="s">
        <v>1719</v>
      </c>
      <c r="W528" s="13"/>
      <c r="X528" s="13" t="str">
        <f>Tabella4[[#This Row],[User Impact]]</f>
        <v>2 - Serious</v>
      </c>
      <c r="Y528" s="13" t="str">
        <f>_xlfn.CONCAT("APP INDABOX ANDROID - ",Tabella4[[#This Row],[UNI CEI EN 301549]]," ",_xlfn.XLOOKUP(Tabella4[[#This Row],[Criterio]],Tabella5[ID],Tabella5[Criterio di successo],"")," - ",Tabella4[[#This Row],[Servizio]])</f>
        <v>APP INDABOX ANDROID - 11.1.4.3.1 Contrasto (minimo) - S001 Accedi</v>
      </c>
      <c r="Z5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(#AAD527)
S001 Accedi
Requisito: WCAG 1.4.3
Disabilità afflitte: Colorblindness;Low Vision
Impatto Utente: 2 - Serious
Descrizione: Contrasto del testo - 
Esempio di violazione individuata sull'oggetto: 
 - https://drive.google.com/file/d/1bUHXmyI18mLvA94LfTmPGRisF7QimuY_/view?usp=drive_link con selettore: 
[19,992][415,1055]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28" s="13"/>
      <c r="AB528" s="13"/>
      <c r="AC528" s="13"/>
      <c r="AD528" s="13"/>
      <c r="AE528" s="13">
        <f>_xlfn.XLOOKUP(Tabella4[[#This Row],[ID Silk]],outTable[ID Silk],outTable[Numero ticket  ],,0,1)</f>
        <v>0</v>
      </c>
      <c r="AF528" s="13"/>
      <c r="AG528" s="13"/>
      <c r="AH528" s="13" t="str">
        <f>Tabella4[[#This Row],[Caricato su Silk]]&amp;Tabella4[[#This Row],[HC_01]]</f>
        <v>0</v>
      </c>
      <c r="AI528" s="13" t="str">
        <f>Tabella4[[#This Row],[HC_ID]]&amp;": "&amp;Tabella4[[#This Row],[Descrizione]]</f>
        <v xml:space="preserve">0: </v>
      </c>
      <c r="AJ528" s="13" t="str">
        <f>Tabella4[[#This Row],[HC_ID]]&amp;": - "&amp;Tabella4[[#This Row],[Detail]]&amp;" con selettore: "&amp;Tabella4[[#This Row],[Rejected Element]]</f>
        <v>0: - https://drive.google.com/file/d/1bUHXmyI18mLvA94LfTmPGRisF7QimuY_/view?usp=drive_link con selettore: [19,992][415,1055]</v>
      </c>
      <c r="AK528" s="13" t="str">
        <f>Tabella4[[#This Row],[HC_ID]]&amp;": "&amp;Tabella4[[#This Row],[Share URL]]</f>
        <v xml:space="preserve">0: </v>
      </c>
      <c r="AL528" s="13" t="str">
        <f>Tabella4[[#This Row],[HC_ID]]&amp;": "&amp;Tabella4[[#This Row],[Soluzione note aggiuntive]]</f>
        <v>0: Usa colori con un contrasto minimo di 4.5:1 per il testo normale e 3:1 per il testo grande. Controlla con strumenti come WebAIM o il contrast checker di Material Design.</v>
      </c>
      <c r="AM528" s="13"/>
    </row>
    <row r="529" spans="1:39" ht="15" hidden="1" x14ac:dyDescent="0.3">
      <c r="A529" s="41" t="str">
        <f>Tabella4[[#This Row],[UNI CEI EN 301549]]&amp;Tabella4[[#This Row],[Servizio]]</f>
        <v>11.1.4.3.1S001 Accedi</v>
      </c>
      <c r="B529" s="42" t="str">
        <f>Tabella4[[#This Row],[IssueID]]&amp;Tabella4[[#This Row],[Servizio]]</f>
        <v>S001 Accedi</v>
      </c>
      <c r="C529" s="41" t="s">
        <v>925</v>
      </c>
      <c r="D529" s="41" t="str">
        <f>"(#"&amp;Tabella4[[#This Row],['#ID]]&amp;")"</f>
        <v>(#AAD528)</v>
      </c>
      <c r="E529" s="13" t="s">
        <v>50</v>
      </c>
      <c r="F529" s="13" t="s">
        <v>10</v>
      </c>
      <c r="G529" s="43" t="s">
        <v>195</v>
      </c>
      <c r="H529" s="13" t="s">
        <v>3282</v>
      </c>
      <c r="I529" s="13" t="s">
        <v>63</v>
      </c>
      <c r="J529" s="13" t="s">
        <v>1735</v>
      </c>
      <c r="K529" t="s">
        <v>53</v>
      </c>
      <c r="L529" s="13"/>
      <c r="M529" t="s">
        <v>1480</v>
      </c>
      <c r="N529" s="13" t="s">
        <v>1716</v>
      </c>
      <c r="O529" t="s">
        <v>1612</v>
      </c>
      <c r="P529" s="13" t="s">
        <v>1656</v>
      </c>
      <c r="Q529" s="13" t="s">
        <v>1670</v>
      </c>
      <c r="R529" s="13"/>
      <c r="S529" s="13" t="s">
        <v>1738</v>
      </c>
      <c r="T529" s="13" t="s">
        <v>1740</v>
      </c>
      <c r="U529" s="13">
        <f>COUNTIFS(Tabella4[Rejected Element],Tabella4[[#This Row],[Rejected Element]])</f>
        <v>1</v>
      </c>
      <c r="V529" s="13" t="s">
        <v>1719</v>
      </c>
      <c r="W529" s="13"/>
      <c r="X529" s="13" t="str">
        <f>Tabella4[[#This Row],[User Impact]]</f>
        <v>2 - Serious</v>
      </c>
      <c r="Y529" s="13" t="str">
        <f>_xlfn.CONCAT("APP INDABOX ANDROID - ",Tabella4[[#This Row],[UNI CEI EN 301549]]," ",_xlfn.XLOOKUP(Tabella4[[#This Row],[Criterio]],Tabella5[ID],Tabella5[Criterio di successo],"")," - ",Tabella4[[#This Row],[Servizio]])</f>
        <v>APP INDABOX ANDROID - 11.1.4.3.1 Contrasto (minimo) - S001 Accedi</v>
      </c>
      <c r="Z5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(#AAD528)
S001 Accedi
Requisito: WCAG 1.4.3
Disabilità afflitte: Colorblindness;Low Vision
Impatto Utente: 2 - Serious
Descrizione: Contrasto del testo - 
Esempio di violazione individuata sull'oggetto: 
 - https://drive.google.com/file/d/1bUHXmyI18mLvA94LfTmPGRisF7QimuY_/view?usp=drive_link con selettore: 
[19,1206][357,1270]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29" s="13"/>
      <c r="AB529" s="13"/>
      <c r="AC529" s="13"/>
      <c r="AD529" s="13"/>
      <c r="AE529" s="13">
        <f>_xlfn.XLOOKUP(Tabella4[[#This Row],[ID Silk]],outTable[ID Silk],outTable[Numero ticket  ],,0,1)</f>
        <v>0</v>
      </c>
      <c r="AF529" s="13"/>
      <c r="AG529" s="13"/>
      <c r="AH529" s="13" t="str">
        <f>Tabella4[[#This Row],[Caricato su Silk]]&amp;Tabella4[[#This Row],[HC_01]]</f>
        <v>0</v>
      </c>
      <c r="AI529" s="13" t="str">
        <f>Tabella4[[#This Row],[HC_ID]]&amp;": "&amp;Tabella4[[#This Row],[Descrizione]]</f>
        <v xml:space="preserve">0: </v>
      </c>
      <c r="AJ529" s="13" t="str">
        <f>Tabella4[[#This Row],[HC_ID]]&amp;": - "&amp;Tabella4[[#This Row],[Detail]]&amp;" con selettore: "&amp;Tabella4[[#This Row],[Rejected Element]]</f>
        <v>0: - https://drive.google.com/file/d/1bUHXmyI18mLvA94LfTmPGRisF7QimuY_/view?usp=drive_link con selettore: [19,1206][357,1270]</v>
      </c>
      <c r="AK529" s="13" t="str">
        <f>Tabella4[[#This Row],[HC_ID]]&amp;": "&amp;Tabella4[[#This Row],[Share URL]]</f>
        <v xml:space="preserve">0: </v>
      </c>
      <c r="AL529" s="13" t="str">
        <f>Tabella4[[#This Row],[HC_ID]]&amp;": "&amp;Tabella4[[#This Row],[Soluzione note aggiuntive]]</f>
        <v>0: Usa colori con un contrasto minimo di 4.5:1 per il testo normale e 3:1 per il testo grande. Controlla con strumenti come WebAIM o il contrast checker di Material Design.</v>
      </c>
      <c r="AM529" s="13"/>
    </row>
    <row r="530" spans="1:39" ht="15" hidden="1" x14ac:dyDescent="0.3">
      <c r="A530" s="41" t="str">
        <f>Tabella4[[#This Row],[UNI CEI EN 301549]]&amp;Tabella4[[#This Row],[Servizio]]</f>
        <v>11.1.4.3.1S001 Accedi</v>
      </c>
      <c r="B530" s="42" t="str">
        <f>Tabella4[[#This Row],[IssueID]]&amp;Tabella4[[#This Row],[Servizio]]</f>
        <v>S001 Accedi</v>
      </c>
      <c r="C530" s="41" t="s">
        <v>926</v>
      </c>
      <c r="D530" s="41" t="str">
        <f>"(#"&amp;Tabella4[[#This Row],['#ID]]&amp;")"</f>
        <v>(#AAD529)</v>
      </c>
      <c r="E530" s="13" t="s">
        <v>50</v>
      </c>
      <c r="F530" s="13" t="s">
        <v>10</v>
      </c>
      <c r="G530" s="43" t="s">
        <v>195</v>
      </c>
      <c r="H530" s="13" t="s">
        <v>3282</v>
      </c>
      <c r="I530" s="13" t="s">
        <v>63</v>
      </c>
      <c r="J530" s="13" t="s">
        <v>1735</v>
      </c>
      <c r="K530" t="s">
        <v>53</v>
      </c>
      <c r="L530" s="13"/>
      <c r="M530" t="s">
        <v>1481</v>
      </c>
      <c r="N530" s="13" t="s">
        <v>1716</v>
      </c>
      <c r="O530" t="s">
        <v>1612</v>
      </c>
      <c r="P530" s="13" t="s">
        <v>1656</v>
      </c>
      <c r="Q530" s="13" t="s">
        <v>1670</v>
      </c>
      <c r="R530" s="13"/>
      <c r="S530" s="13" t="s">
        <v>1738</v>
      </c>
      <c r="T530" s="13" t="s">
        <v>1740</v>
      </c>
      <c r="U530" s="13">
        <f>COUNTIFS(Tabella4[Rejected Element],Tabella4[[#This Row],[Rejected Element]])</f>
        <v>1</v>
      </c>
      <c r="V530" s="13" t="s">
        <v>1719</v>
      </c>
      <c r="W530" s="13"/>
      <c r="X530" s="13" t="str">
        <f>Tabella4[[#This Row],[User Impact]]</f>
        <v>2 - Serious</v>
      </c>
      <c r="Y530" s="13" t="str">
        <f>_xlfn.CONCAT("APP INDABOX ANDROID - ",Tabella4[[#This Row],[UNI CEI EN 301549]]," ",_xlfn.XLOOKUP(Tabella4[[#This Row],[Criterio]],Tabella5[ID],Tabella5[Criterio di successo],"")," - ",Tabella4[[#This Row],[Servizio]])</f>
        <v>APP INDABOX ANDROID - 11.1.4.3.1 Contrasto (minimo) - S001 Accedi</v>
      </c>
      <c r="Z5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S001 Accedi (#AAD529)
S001 Accedi
Requisito: WCAG 1.4.3
Disabilità afflitte: Colorblindness;Low Vision
Impatto Utente: 2 - Serious
Descrizione: Contrasto del testo - 
Esempio di violazione individuata sull'oggetto: 
 - https://drive.google.com/file/d/1bUHXmyI18mLvA94LfTmPGRisF7QimuY_/view?usp=drive_link con selettore: 
[19,1875][918,2004]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44): https://posteitaliane.sharepoint.com/:x:/r/teams/ACCESSIBILITRISULTATIVERIFICHETECNICHE/Shared%20Documents/TGPOSTE_APP/TGPOSTE_APP/LOG/Log.xlsx?d=w630300a71bd74143a1658fe5ab688bc4&amp;csf=1&amp;web=1&amp;e=Y9XHGL
Link al dettaglio requisito WCAG: </v>
      </c>
      <c r="AA530" s="13"/>
      <c r="AB530" s="13"/>
      <c r="AC530" s="13"/>
      <c r="AD530" s="13"/>
      <c r="AE530" s="13">
        <f>_xlfn.XLOOKUP(Tabella4[[#This Row],[ID Silk]],outTable[ID Silk],outTable[Numero ticket  ],,0,1)</f>
        <v>0</v>
      </c>
      <c r="AF530" s="13"/>
      <c r="AG530" s="13"/>
      <c r="AH530" s="13" t="str">
        <f>Tabella4[[#This Row],[Caricato su Silk]]&amp;Tabella4[[#This Row],[HC_01]]</f>
        <v>0</v>
      </c>
      <c r="AI530" s="13" t="str">
        <f>Tabella4[[#This Row],[HC_ID]]&amp;": "&amp;Tabella4[[#This Row],[Descrizione]]</f>
        <v xml:space="preserve">0: </v>
      </c>
      <c r="AJ530" s="13" t="str">
        <f>Tabella4[[#This Row],[HC_ID]]&amp;": - "&amp;Tabella4[[#This Row],[Detail]]&amp;" con selettore: "&amp;Tabella4[[#This Row],[Rejected Element]]</f>
        <v>0: - https://drive.google.com/file/d/1bUHXmyI18mLvA94LfTmPGRisF7QimuY_/view?usp=drive_link con selettore: [19,1875][918,2004]</v>
      </c>
      <c r="AK530" s="13" t="str">
        <f>Tabella4[[#This Row],[HC_ID]]&amp;": "&amp;Tabella4[[#This Row],[Share URL]]</f>
        <v xml:space="preserve">0: </v>
      </c>
      <c r="AL530" s="13" t="str">
        <f>Tabella4[[#This Row],[HC_ID]]&amp;": "&amp;Tabella4[[#This Row],[Soluzione note aggiuntive]]</f>
        <v>0: Usa colori con un contrasto minimo di 4.5:1 per il testo normale e 3:1 per il testo grande. Controlla con strumenti come WebAIM o il contrast checker di Material Design.</v>
      </c>
      <c r="AM530" s="13"/>
    </row>
    <row r="531" spans="1:39" ht="15" hidden="1" x14ac:dyDescent="0.3">
      <c r="A531" s="41" t="str">
        <f>Tabella4[[#This Row],[UNI CEI EN 301549]]&amp;Tabella4[[#This Row],[Servizio]]</f>
        <v>11.2.5.8.1S001 Accedi</v>
      </c>
      <c r="B531" s="42" t="str">
        <f>Tabella4[[#This Row],[IssueID]]&amp;Tabella4[[#This Row],[Servizio]]</f>
        <v>S001 Accedi</v>
      </c>
      <c r="C531" s="41" t="s">
        <v>927</v>
      </c>
      <c r="D531" s="41" t="str">
        <f>"(#"&amp;Tabella4[[#This Row],['#ID]]&amp;")"</f>
        <v>(#AAD530)</v>
      </c>
      <c r="E531" s="13" t="s">
        <v>50</v>
      </c>
      <c r="F531" s="13" t="s">
        <v>10</v>
      </c>
      <c r="G531" s="43" t="s">
        <v>56</v>
      </c>
      <c r="H531" s="13" t="s">
        <v>3283</v>
      </c>
      <c r="I531" s="13" t="s">
        <v>63</v>
      </c>
      <c r="J531" s="13" t="s">
        <v>1736</v>
      </c>
      <c r="K531" t="s">
        <v>52</v>
      </c>
      <c r="L531" s="13"/>
      <c r="M531" t="s">
        <v>1482</v>
      </c>
      <c r="N531" s="13" t="s">
        <v>1716</v>
      </c>
      <c r="O531" t="s">
        <v>1612</v>
      </c>
      <c r="P531" s="13" t="s">
        <v>1656</v>
      </c>
      <c r="Q531" s="13" t="s">
        <v>1670</v>
      </c>
      <c r="R531" s="13"/>
      <c r="S531" s="13" t="s">
        <v>1739</v>
      </c>
      <c r="T531" s="13" t="s">
        <v>1741</v>
      </c>
      <c r="U531" s="13">
        <f>COUNTIFS(Tabella4[Rejected Element],Tabella4[[#This Row],[Rejected Element]])</f>
        <v>1</v>
      </c>
      <c r="V531" s="13" t="s">
        <v>1719</v>
      </c>
      <c r="W531" s="13"/>
      <c r="X531" s="13" t="str">
        <f>Tabella4[[#This Row],[User Impact]]</f>
        <v>2 - Serious</v>
      </c>
      <c r="Y531" s="13" t="str">
        <f>_xlfn.CONCAT("APP INDABOX ANDROID - ",Tabella4[[#This Row],[UNI CEI EN 301549]]," ",_xlfn.XLOOKUP(Tabella4[[#This Row],[Criterio]],Tabella5[ID],Tabella5[Criterio di successo],"")," - ",Tabella4[[#This Row],[Servizio]])</f>
        <v>APP INDABOX ANDROID - 11.2.5.8.1 Dimensione dell'obiettivo (minimo) - S001 Accedi</v>
      </c>
      <c r="Z5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(#AAD530)
S001 Accedi
Requisito: WCAG 2.5.8
Disabilità afflitte: Blind;Low Vision;Mobility
Impatto Utente: 2 - Serious
Descrizione: Touch target - 
Esempio di violazione individuata sull'oggetto: 
 - https://drive.google.com/file/d/1bUHXmyI18mLvA94LfTmPGRisF7QimuY_/view?usp=drive_link con selettore: 
[836,142][1028,183]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31" s="13"/>
      <c r="AB531" s="13"/>
      <c r="AC531" s="13"/>
      <c r="AD531" s="13"/>
      <c r="AE531" s="13" t="e">
        <f>_xlfn.XLOOKUP(Tabella4[[#This Row],[ID Silk]],outTable[ID Silk],outTable[Numero ticket  ],,0,1)</f>
        <v>#N/A</v>
      </c>
      <c r="AF531" s="13"/>
      <c r="AG531" s="13"/>
      <c r="AH531" s="13" t="e">
        <f>Tabella4[[#This Row],[Caricato su Silk]]&amp;Tabella4[[#This Row],[HC_01]]</f>
        <v>#N/A</v>
      </c>
      <c r="AI531" s="13" t="e">
        <f>Tabella4[[#This Row],[HC_ID]]&amp;": "&amp;Tabella4[[#This Row],[Descrizione]]</f>
        <v>#N/A</v>
      </c>
      <c r="AJ531" s="13" t="e">
        <f>Tabella4[[#This Row],[HC_ID]]&amp;": - "&amp;Tabella4[[#This Row],[Detail]]&amp;" con selettore: "&amp;Tabella4[[#This Row],[Rejected Element]]</f>
        <v>#N/A</v>
      </c>
      <c r="AK531" s="13" t="e">
        <f>Tabella4[[#This Row],[HC_ID]]&amp;": "&amp;Tabella4[[#This Row],[Share URL]]</f>
        <v>#N/A</v>
      </c>
      <c r="AL531" s="13" t="e">
        <f>Tabella4[[#This Row],[HC_ID]]&amp;": "&amp;Tabella4[[#This Row],[Soluzione note aggiuntive]]</f>
        <v>#N/A</v>
      </c>
      <c r="AM531" s="13"/>
    </row>
    <row r="532" spans="1:39" ht="15" hidden="1" x14ac:dyDescent="0.3">
      <c r="A532" s="41" t="str">
        <f>Tabella4[[#This Row],[UNI CEI EN 301549]]&amp;Tabella4[[#This Row],[Servizio]]</f>
        <v>11.2.5.8.1S001 Accedi</v>
      </c>
      <c r="B532" s="42" t="str">
        <f>Tabella4[[#This Row],[IssueID]]&amp;Tabella4[[#This Row],[Servizio]]</f>
        <v>S001 Accedi</v>
      </c>
      <c r="C532" s="41" t="s">
        <v>928</v>
      </c>
      <c r="D532" s="41" t="str">
        <f>"(#"&amp;Tabella4[[#This Row],['#ID]]&amp;")"</f>
        <v>(#AAD531)</v>
      </c>
      <c r="E532" s="13" t="s">
        <v>50</v>
      </c>
      <c r="F532" s="13" t="s">
        <v>10</v>
      </c>
      <c r="G532" s="43" t="s">
        <v>56</v>
      </c>
      <c r="H532" s="13" t="s">
        <v>3283</v>
      </c>
      <c r="I532" s="13" t="s">
        <v>63</v>
      </c>
      <c r="J532" s="13" t="s">
        <v>1736</v>
      </c>
      <c r="K532" t="s">
        <v>52</v>
      </c>
      <c r="L532" s="13"/>
      <c r="M532" t="s">
        <v>1483</v>
      </c>
      <c r="N532" s="13" t="s">
        <v>1716</v>
      </c>
      <c r="O532" t="s">
        <v>1612</v>
      </c>
      <c r="P532" s="13" t="s">
        <v>1656</v>
      </c>
      <c r="Q532" s="13" t="s">
        <v>1670</v>
      </c>
      <c r="R532" s="13"/>
      <c r="S532" s="13" t="s">
        <v>1739</v>
      </c>
      <c r="T532" s="13" t="s">
        <v>1741</v>
      </c>
      <c r="U532" s="13">
        <f>COUNTIFS(Tabella4[Rejected Element],Tabella4[[#This Row],[Rejected Element]])</f>
        <v>1</v>
      </c>
      <c r="V532" s="13" t="s">
        <v>1719</v>
      </c>
      <c r="W532" s="13"/>
      <c r="X532" s="13" t="str">
        <f>Tabella4[[#This Row],[User Impact]]</f>
        <v>2 - Serious</v>
      </c>
      <c r="Y532" s="13" t="str">
        <f>_xlfn.CONCAT("APP INDABOX ANDROID - ",Tabella4[[#This Row],[UNI CEI EN 301549]]," ",_xlfn.XLOOKUP(Tabella4[[#This Row],[Criterio]],Tabella5[ID],Tabella5[Criterio di successo],"")," - ",Tabella4[[#This Row],[Servizio]])</f>
        <v>APP INDABOX ANDROID - 11.2.5.8.1 Dimensione dell'obiettivo (minimo) - S001 Accedi</v>
      </c>
      <c r="Z5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(#AAD531)
S001 Accedi
Requisito: WCAG 2.5.8
Disabilità afflitte: Blind;Low Vision;Mobility
Impatto Utente: 2 - Serious
Descrizione: Touch target - 
Esempio di violazione individuata sull'oggetto: 
 - https://drive.google.com/file/d/1bUHXmyI18mLvA94LfTmPGRisF7QimuY_/view?usp=drive_link con selettore: 
[195,227][297,274]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32" s="13"/>
      <c r="AB532" s="13"/>
      <c r="AC532" s="13"/>
      <c r="AD532" s="13"/>
      <c r="AE532" s="13" t="e">
        <f>_xlfn.XLOOKUP(Tabella4[[#This Row],[ID Silk]],outTable[ID Silk],outTable[Numero ticket  ],,0,1)</f>
        <v>#N/A</v>
      </c>
      <c r="AF532" s="13"/>
      <c r="AG532" s="13"/>
      <c r="AH532" s="13" t="e">
        <f>Tabella4[[#This Row],[Caricato su Silk]]&amp;Tabella4[[#This Row],[HC_01]]</f>
        <v>#N/A</v>
      </c>
      <c r="AI532" s="13" t="e">
        <f>Tabella4[[#This Row],[HC_ID]]&amp;": "&amp;Tabella4[[#This Row],[Descrizione]]</f>
        <v>#N/A</v>
      </c>
      <c r="AJ532" s="13" t="e">
        <f>Tabella4[[#This Row],[HC_ID]]&amp;": - "&amp;Tabella4[[#This Row],[Detail]]&amp;" con selettore: "&amp;Tabella4[[#This Row],[Rejected Element]]</f>
        <v>#N/A</v>
      </c>
      <c r="AK532" s="13" t="e">
        <f>Tabella4[[#This Row],[HC_ID]]&amp;": "&amp;Tabella4[[#This Row],[Share URL]]</f>
        <v>#N/A</v>
      </c>
      <c r="AL532" s="13" t="e">
        <f>Tabella4[[#This Row],[HC_ID]]&amp;": "&amp;Tabella4[[#This Row],[Soluzione note aggiuntive]]</f>
        <v>#N/A</v>
      </c>
      <c r="AM532" s="13"/>
    </row>
    <row r="533" spans="1:39" ht="15" hidden="1" x14ac:dyDescent="0.3">
      <c r="A533" s="41" t="str">
        <f>Tabella4[[#This Row],[UNI CEI EN 301549]]&amp;Tabella4[[#This Row],[Servizio]]</f>
        <v>11.2.5.8.1S001 Accedi</v>
      </c>
      <c r="B533" s="42" t="str">
        <f>Tabella4[[#This Row],[IssueID]]&amp;Tabella4[[#This Row],[Servizio]]</f>
        <v>S001 Accedi</v>
      </c>
      <c r="C533" s="41" t="s">
        <v>929</v>
      </c>
      <c r="D533" s="41" t="str">
        <f>"(#"&amp;Tabella4[[#This Row],['#ID]]&amp;")"</f>
        <v>(#AAD532)</v>
      </c>
      <c r="E533" s="13" t="s">
        <v>50</v>
      </c>
      <c r="F533" s="13" t="s">
        <v>10</v>
      </c>
      <c r="G533" s="43" t="s">
        <v>56</v>
      </c>
      <c r="H533" s="13" t="s">
        <v>3283</v>
      </c>
      <c r="I533" s="13" t="s">
        <v>63</v>
      </c>
      <c r="J533" s="13" t="s">
        <v>1736</v>
      </c>
      <c r="K533" t="s">
        <v>52</v>
      </c>
      <c r="L533" s="13"/>
      <c r="M533" t="s">
        <v>1484</v>
      </c>
      <c r="N533" s="13" t="s">
        <v>1716</v>
      </c>
      <c r="O533" t="s">
        <v>1612</v>
      </c>
      <c r="P533" s="13" t="s">
        <v>1656</v>
      </c>
      <c r="Q533" s="13" t="s">
        <v>1670</v>
      </c>
      <c r="R533" s="13"/>
      <c r="S533" s="13" t="s">
        <v>1739</v>
      </c>
      <c r="T533" s="13" t="s">
        <v>1741</v>
      </c>
      <c r="U533" s="13">
        <f>COUNTIFS(Tabella4[Rejected Element],Tabella4[[#This Row],[Rejected Element]])</f>
        <v>1</v>
      </c>
      <c r="V533" s="13" t="s">
        <v>1719</v>
      </c>
      <c r="W533" s="13"/>
      <c r="X533" s="13" t="str">
        <f>Tabella4[[#This Row],[User Impact]]</f>
        <v>2 - Serious</v>
      </c>
      <c r="Y533" s="13" t="str">
        <f>_xlfn.CONCAT("APP INDABOX ANDROID - ",Tabella4[[#This Row],[UNI CEI EN 301549]]," ",_xlfn.XLOOKUP(Tabella4[[#This Row],[Criterio]],Tabella5[ID],Tabella5[Criterio di successo],"")," - ",Tabella4[[#This Row],[Servizio]])</f>
        <v>APP INDABOX ANDROID - 11.2.5.8.1 Dimensione dell'obiettivo (minimo) - S001 Accedi</v>
      </c>
      <c r="Z5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(#AAD532)
S001 Accedi
Requisito: WCAG 2.5.8
Disabilità afflitte: Blind;Low Vision;Mobility
Impatto Utente: 2 - Serious
Descrizione: Touch target - 
Esempio di violazione individuata sull'oggetto: 
 - https://drive.google.com/file/d/1bUHXmyI18mLvA94LfTmPGRisF7QimuY_/view?usp=drive_link con selettore: 
[341,227][486,274]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33" s="13"/>
      <c r="AB533" s="13"/>
      <c r="AC533" s="13"/>
      <c r="AD533" s="13"/>
      <c r="AE533" s="13" t="e">
        <f>_xlfn.XLOOKUP(Tabella4[[#This Row],[ID Silk]],outTable[ID Silk],outTable[Numero ticket  ],,0,1)</f>
        <v>#N/A</v>
      </c>
      <c r="AF533" s="13"/>
      <c r="AG533" s="13"/>
      <c r="AH533" s="13" t="e">
        <f>Tabella4[[#This Row],[Caricato su Silk]]&amp;Tabella4[[#This Row],[HC_01]]</f>
        <v>#N/A</v>
      </c>
      <c r="AI533" s="13" t="e">
        <f>Tabella4[[#This Row],[HC_ID]]&amp;": "&amp;Tabella4[[#This Row],[Descrizione]]</f>
        <v>#N/A</v>
      </c>
      <c r="AJ533" s="13" t="e">
        <f>Tabella4[[#This Row],[HC_ID]]&amp;": - "&amp;Tabella4[[#This Row],[Detail]]&amp;" con selettore: "&amp;Tabella4[[#This Row],[Rejected Element]]</f>
        <v>#N/A</v>
      </c>
      <c r="AK533" s="13" t="e">
        <f>Tabella4[[#This Row],[HC_ID]]&amp;": "&amp;Tabella4[[#This Row],[Share URL]]</f>
        <v>#N/A</v>
      </c>
      <c r="AL533" s="13" t="e">
        <f>Tabella4[[#This Row],[HC_ID]]&amp;": "&amp;Tabella4[[#This Row],[Soluzione note aggiuntive]]</f>
        <v>#N/A</v>
      </c>
      <c r="AM533" s="13"/>
    </row>
    <row r="534" spans="1:39" ht="15" hidden="1" x14ac:dyDescent="0.3">
      <c r="A534" s="41" t="str">
        <f>Tabella4[[#This Row],[UNI CEI EN 301549]]&amp;Tabella4[[#This Row],[Servizio]]</f>
        <v>11.2.5.8.1S001 Accedi</v>
      </c>
      <c r="B534" s="42" t="str">
        <f>Tabella4[[#This Row],[IssueID]]&amp;Tabella4[[#This Row],[Servizio]]</f>
        <v>S001 Accedi</v>
      </c>
      <c r="C534" s="41" t="s">
        <v>930</v>
      </c>
      <c r="D534" s="41" t="str">
        <f>"(#"&amp;Tabella4[[#This Row],['#ID]]&amp;")"</f>
        <v>(#AAD533)</v>
      </c>
      <c r="E534" s="13" t="s">
        <v>50</v>
      </c>
      <c r="F534" s="13" t="s">
        <v>10</v>
      </c>
      <c r="G534" s="43" t="s">
        <v>56</v>
      </c>
      <c r="H534" s="13" t="s">
        <v>3283</v>
      </c>
      <c r="I534" s="13" t="s">
        <v>63</v>
      </c>
      <c r="J534" s="13" t="s">
        <v>1736</v>
      </c>
      <c r="K534" t="s">
        <v>52</v>
      </c>
      <c r="L534" s="13"/>
      <c r="M534" t="s">
        <v>1485</v>
      </c>
      <c r="N534" s="13" t="s">
        <v>1716</v>
      </c>
      <c r="O534" t="s">
        <v>1612</v>
      </c>
      <c r="P534" s="13" t="s">
        <v>1656</v>
      </c>
      <c r="Q534" s="13" t="s">
        <v>1670</v>
      </c>
      <c r="R534" s="13"/>
      <c r="S534" s="13" t="s">
        <v>1739</v>
      </c>
      <c r="T534" s="13" t="s">
        <v>1741</v>
      </c>
      <c r="U534" s="13">
        <f>COUNTIFS(Tabella4[Rejected Element],Tabella4[[#This Row],[Rejected Element]])</f>
        <v>1</v>
      </c>
      <c r="V534" s="13" t="s">
        <v>1719</v>
      </c>
      <c r="W534" s="13"/>
      <c r="X534" s="13" t="str">
        <f>Tabella4[[#This Row],[User Impact]]</f>
        <v>2 - Serious</v>
      </c>
      <c r="Y534" s="13" t="str">
        <f>_xlfn.CONCAT("APP INDABOX ANDROID - ",Tabella4[[#This Row],[UNI CEI EN 301549]]," ",_xlfn.XLOOKUP(Tabella4[[#This Row],[Criterio]],Tabella5[ID],Tabella5[Criterio di successo],"")," - ",Tabella4[[#This Row],[Servizio]])</f>
        <v>APP INDABOX ANDROID - 11.2.5.8.1 Dimensione dell'obiettivo (minimo) - S001 Accedi</v>
      </c>
      <c r="Z5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(#AAD533)
S001 Accedi
Requisito: WCAG 2.5.8
Disabilità afflitte: Blind;Low Vision;Mobility
Impatto Utente: 2 - Serious
Descrizione: Touch target - 
Esempio di violazione individuata sull'oggetto: 
 - https://drive.google.com/file/d/1bUHXmyI18mLvA94LfTmPGRisF7QimuY_/view?usp=drive_link con selettore: 
[528,227][613,274]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34" s="13"/>
      <c r="AB534" s="13"/>
      <c r="AC534" s="13"/>
      <c r="AD534" s="13"/>
      <c r="AE534" s="13" t="e">
        <f>_xlfn.XLOOKUP(Tabella4[[#This Row],[ID Silk]],outTable[ID Silk],outTable[Numero ticket  ],,0,1)</f>
        <v>#N/A</v>
      </c>
      <c r="AF534" s="13"/>
      <c r="AG534" s="13"/>
      <c r="AH534" s="13" t="e">
        <f>Tabella4[[#This Row],[Caricato su Silk]]&amp;Tabella4[[#This Row],[HC_01]]</f>
        <v>#N/A</v>
      </c>
      <c r="AI534" s="13" t="e">
        <f>Tabella4[[#This Row],[HC_ID]]&amp;": "&amp;Tabella4[[#This Row],[Descrizione]]</f>
        <v>#N/A</v>
      </c>
      <c r="AJ534" s="13" t="e">
        <f>Tabella4[[#This Row],[HC_ID]]&amp;": - "&amp;Tabella4[[#This Row],[Detail]]&amp;" con selettore: "&amp;Tabella4[[#This Row],[Rejected Element]]</f>
        <v>#N/A</v>
      </c>
      <c r="AK534" s="13" t="e">
        <f>Tabella4[[#This Row],[HC_ID]]&amp;": "&amp;Tabella4[[#This Row],[Share URL]]</f>
        <v>#N/A</v>
      </c>
      <c r="AL534" s="13" t="e">
        <f>Tabella4[[#This Row],[HC_ID]]&amp;": "&amp;Tabella4[[#This Row],[Soluzione note aggiuntive]]</f>
        <v>#N/A</v>
      </c>
      <c r="AM534" s="13"/>
    </row>
    <row r="535" spans="1:39" ht="15" hidden="1" x14ac:dyDescent="0.3">
      <c r="A535" s="41" t="str">
        <f>Tabella4[[#This Row],[UNI CEI EN 301549]]&amp;Tabella4[[#This Row],[Servizio]]</f>
        <v>11.2.5.8.1S001 Accedi</v>
      </c>
      <c r="B535" s="42" t="str">
        <f>Tabella4[[#This Row],[IssueID]]&amp;Tabella4[[#This Row],[Servizio]]</f>
        <v>S001 Accedi</v>
      </c>
      <c r="C535" s="41" t="s">
        <v>931</v>
      </c>
      <c r="D535" s="41" t="str">
        <f>"(#"&amp;Tabella4[[#This Row],['#ID]]&amp;")"</f>
        <v>(#AAD534)</v>
      </c>
      <c r="E535" s="13" t="s">
        <v>50</v>
      </c>
      <c r="F535" s="13" t="s">
        <v>10</v>
      </c>
      <c r="G535" s="43" t="s">
        <v>56</v>
      </c>
      <c r="H535" s="13" t="s">
        <v>3283</v>
      </c>
      <c r="I535" s="13" t="s">
        <v>63</v>
      </c>
      <c r="J535" s="13" t="s">
        <v>1736</v>
      </c>
      <c r="K535" t="s">
        <v>52</v>
      </c>
      <c r="L535" s="13"/>
      <c r="M535" t="s">
        <v>1486</v>
      </c>
      <c r="N535" s="13" t="s">
        <v>1716</v>
      </c>
      <c r="O535" t="s">
        <v>1612</v>
      </c>
      <c r="P535" s="13" t="s">
        <v>1656</v>
      </c>
      <c r="Q535" s="13" t="s">
        <v>1670</v>
      </c>
      <c r="R535" s="13"/>
      <c r="S535" s="13" t="s">
        <v>1739</v>
      </c>
      <c r="T535" s="13" t="s">
        <v>1741</v>
      </c>
      <c r="U535" s="13">
        <f>COUNTIFS(Tabella4[Rejected Element],Tabella4[[#This Row],[Rejected Element]])</f>
        <v>1</v>
      </c>
      <c r="V535" s="13" t="s">
        <v>1719</v>
      </c>
      <c r="W535" s="13"/>
      <c r="X535" s="13" t="str">
        <f>Tabella4[[#This Row],[User Impact]]</f>
        <v>2 - Serious</v>
      </c>
      <c r="Y535" s="13" t="str">
        <f>_xlfn.CONCAT("APP INDABOX ANDROID - ",Tabella4[[#This Row],[UNI CEI EN 301549]]," ",_xlfn.XLOOKUP(Tabella4[[#This Row],[Criterio]],Tabella5[ID],Tabella5[Criterio di successo],"")," - ",Tabella4[[#This Row],[Servizio]])</f>
        <v>APP INDABOX ANDROID - 11.2.5.8.1 Dimensione dell'obiettivo (minimo) - S001 Accedi</v>
      </c>
      <c r="Z5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(#AAD534)
S001 Accedi
Requisito: WCAG 2.5.8
Disabilità afflitte: Blind;Low Vision;Mobility
Impatto Utente: 2 - Serious
Descrizione: Touch target - 
Esempio di violazione individuata sull'oggetto: 
 - https://drive.google.com/file/d/1bUHXmyI18mLvA94LfTmPGRisF7QimuY_/view?usp=drive_link con selettore: 
[654,227][781,274]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35" s="13"/>
      <c r="AB535" s="13"/>
      <c r="AC535" s="13"/>
      <c r="AD535" s="13"/>
      <c r="AE535" s="13" t="e">
        <f>_xlfn.XLOOKUP(Tabella4[[#This Row],[ID Silk]],outTable[ID Silk],outTable[Numero ticket  ],,0,1)</f>
        <v>#N/A</v>
      </c>
      <c r="AF535" s="13"/>
      <c r="AG535" s="13"/>
      <c r="AH535" s="13" t="e">
        <f>Tabella4[[#This Row],[Caricato su Silk]]&amp;Tabella4[[#This Row],[HC_01]]</f>
        <v>#N/A</v>
      </c>
      <c r="AI535" s="13" t="e">
        <f>Tabella4[[#This Row],[HC_ID]]&amp;": "&amp;Tabella4[[#This Row],[Descrizione]]</f>
        <v>#N/A</v>
      </c>
      <c r="AJ535" s="13" t="e">
        <f>Tabella4[[#This Row],[HC_ID]]&amp;": - "&amp;Tabella4[[#This Row],[Detail]]&amp;" con selettore: "&amp;Tabella4[[#This Row],[Rejected Element]]</f>
        <v>#N/A</v>
      </c>
      <c r="AK535" s="13" t="e">
        <f>Tabella4[[#This Row],[HC_ID]]&amp;": "&amp;Tabella4[[#This Row],[Share URL]]</f>
        <v>#N/A</v>
      </c>
      <c r="AL535" s="13" t="e">
        <f>Tabella4[[#This Row],[HC_ID]]&amp;": "&amp;Tabella4[[#This Row],[Soluzione note aggiuntive]]</f>
        <v>#N/A</v>
      </c>
      <c r="AM535" s="13"/>
    </row>
    <row r="536" spans="1:39" ht="15" hidden="1" x14ac:dyDescent="0.3">
      <c r="A536" s="41" t="str">
        <f>Tabella4[[#This Row],[UNI CEI EN 301549]]&amp;Tabella4[[#This Row],[Servizio]]</f>
        <v>11.2.5.8.1S001 Accedi</v>
      </c>
      <c r="B536" s="42" t="str">
        <f>Tabella4[[#This Row],[IssueID]]&amp;Tabella4[[#This Row],[Servizio]]</f>
        <v>S001 Accedi</v>
      </c>
      <c r="C536" s="41" t="s">
        <v>932</v>
      </c>
      <c r="D536" s="41" t="str">
        <f>"(#"&amp;Tabella4[[#This Row],['#ID]]&amp;")"</f>
        <v>(#AAD535)</v>
      </c>
      <c r="E536" s="13" t="s">
        <v>50</v>
      </c>
      <c r="F536" s="13" t="s">
        <v>10</v>
      </c>
      <c r="G536" s="43" t="s">
        <v>56</v>
      </c>
      <c r="H536" s="13" t="s">
        <v>3283</v>
      </c>
      <c r="I536" s="13" t="s">
        <v>63</v>
      </c>
      <c r="J536" s="13" t="s">
        <v>1736</v>
      </c>
      <c r="K536" t="s">
        <v>52</v>
      </c>
      <c r="L536" s="13"/>
      <c r="M536" t="s">
        <v>1487</v>
      </c>
      <c r="N536" s="13" t="s">
        <v>1716</v>
      </c>
      <c r="O536" t="s">
        <v>1612</v>
      </c>
      <c r="P536" s="13" t="s">
        <v>1656</v>
      </c>
      <c r="Q536" s="13" t="s">
        <v>1670</v>
      </c>
      <c r="R536" s="13"/>
      <c r="S536" s="13" t="s">
        <v>1739</v>
      </c>
      <c r="T536" s="13" t="s">
        <v>1741</v>
      </c>
      <c r="U536" s="13">
        <f>COUNTIFS(Tabella4[Rejected Element],Tabella4[[#This Row],[Rejected Element]])</f>
        <v>1</v>
      </c>
      <c r="V536" s="13" t="s">
        <v>1719</v>
      </c>
      <c r="W536" s="13"/>
      <c r="X536" s="13" t="str">
        <f>Tabella4[[#This Row],[User Impact]]</f>
        <v>2 - Serious</v>
      </c>
      <c r="Y536" s="13" t="str">
        <f>_xlfn.CONCAT("APP INDABOX ANDROID - ",Tabella4[[#This Row],[UNI CEI EN 301549]]," ",_xlfn.XLOOKUP(Tabella4[[#This Row],[Criterio]],Tabella5[ID],Tabella5[Criterio di successo],"")," - ",Tabella4[[#This Row],[Servizio]])</f>
        <v>APP INDABOX ANDROID - 11.2.5.8.1 Dimensione dell'obiettivo (minimo) - S001 Accedi</v>
      </c>
      <c r="Z5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(#AAD535)
S001 Accedi
Requisito: WCAG 2.5.8
Disabilità afflitte: Blind;Low Vision;Mobility
Impatto Utente: 2 - Serious
Descrizione: Touch target - 
Esempio di violazione individuata sull'oggetto: 
 - https://drive.google.com/file/d/1bUHXmyI18mLvA94LfTmPGRisF7QimuY_/view?usp=drive_link con selettore: 
[822,227][918,274]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36" s="13"/>
      <c r="AB536" s="13"/>
      <c r="AC536" s="13"/>
      <c r="AD536" s="13"/>
      <c r="AE536" s="13" t="e">
        <f>_xlfn.XLOOKUP(Tabella4[[#This Row],[ID Silk]],outTable[ID Silk],outTable[Numero ticket  ],,0,1)</f>
        <v>#N/A</v>
      </c>
      <c r="AF536" s="13"/>
      <c r="AG536" s="13"/>
      <c r="AH536" s="13" t="e">
        <f>Tabella4[[#This Row],[Caricato su Silk]]&amp;Tabella4[[#This Row],[HC_01]]</f>
        <v>#N/A</v>
      </c>
      <c r="AI536" s="13" t="e">
        <f>Tabella4[[#This Row],[HC_ID]]&amp;": "&amp;Tabella4[[#This Row],[Descrizione]]</f>
        <v>#N/A</v>
      </c>
      <c r="AJ536" s="13" t="e">
        <f>Tabella4[[#This Row],[HC_ID]]&amp;": - "&amp;Tabella4[[#This Row],[Detail]]&amp;" con selettore: "&amp;Tabella4[[#This Row],[Rejected Element]]</f>
        <v>#N/A</v>
      </c>
      <c r="AK536" s="13" t="e">
        <f>Tabella4[[#This Row],[HC_ID]]&amp;": "&amp;Tabella4[[#This Row],[Share URL]]</f>
        <v>#N/A</v>
      </c>
      <c r="AL536" s="13" t="e">
        <f>Tabella4[[#This Row],[HC_ID]]&amp;": "&amp;Tabella4[[#This Row],[Soluzione note aggiuntive]]</f>
        <v>#N/A</v>
      </c>
      <c r="AM536" s="13"/>
    </row>
    <row r="537" spans="1:39" ht="15" hidden="1" x14ac:dyDescent="0.3">
      <c r="A537" s="41" t="str">
        <f>Tabella4[[#This Row],[UNI CEI EN 301549]]&amp;Tabella4[[#This Row],[Servizio]]</f>
        <v>11.2.5.8.1S001 Accedi</v>
      </c>
      <c r="B537" s="42" t="str">
        <f>Tabella4[[#This Row],[IssueID]]&amp;Tabella4[[#This Row],[Servizio]]</f>
        <v>S001 Accedi</v>
      </c>
      <c r="C537" s="41" t="s">
        <v>933</v>
      </c>
      <c r="D537" s="41" t="str">
        <f>"(#"&amp;Tabella4[[#This Row],['#ID]]&amp;")"</f>
        <v>(#AAD536)</v>
      </c>
      <c r="E537" s="13" t="s">
        <v>50</v>
      </c>
      <c r="F537" s="13" t="s">
        <v>10</v>
      </c>
      <c r="G537" s="43" t="s">
        <v>56</v>
      </c>
      <c r="H537" s="13" t="s">
        <v>3283</v>
      </c>
      <c r="I537" s="13" t="s">
        <v>63</v>
      </c>
      <c r="J537" s="13" t="s">
        <v>1736</v>
      </c>
      <c r="K537" t="s">
        <v>52</v>
      </c>
      <c r="L537" s="13"/>
      <c r="M537" t="s">
        <v>1488</v>
      </c>
      <c r="N537" s="13" t="s">
        <v>1716</v>
      </c>
      <c r="O537" t="s">
        <v>1612</v>
      </c>
      <c r="P537" s="13" t="s">
        <v>1656</v>
      </c>
      <c r="Q537" s="13" t="s">
        <v>1670</v>
      </c>
      <c r="R537" s="13"/>
      <c r="S537" s="13" t="s">
        <v>1739</v>
      </c>
      <c r="T537" s="13" t="s">
        <v>1741</v>
      </c>
      <c r="U537" s="13">
        <f>COUNTIFS(Tabella4[Rejected Element],Tabella4[[#This Row],[Rejected Element]])</f>
        <v>1</v>
      </c>
      <c r="V537" s="13" t="s">
        <v>1719</v>
      </c>
      <c r="W537" s="13"/>
      <c r="X537" s="13" t="str">
        <f>Tabella4[[#This Row],[User Impact]]</f>
        <v>2 - Serious</v>
      </c>
      <c r="Y537" s="13" t="str">
        <f>_xlfn.CONCAT("APP INDABOX ANDROID - ",Tabella4[[#This Row],[UNI CEI EN 301549]]," ",_xlfn.XLOOKUP(Tabella4[[#This Row],[Criterio]],Tabella5[ID],Tabella5[Criterio di successo],"")," - ",Tabella4[[#This Row],[Servizio]])</f>
        <v>APP INDABOX ANDROID - 11.2.5.8.1 Dimensione dell'obiettivo (minimo) - S001 Accedi</v>
      </c>
      <c r="Z5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(#AAD536)
S001 Accedi
Requisito: WCAG 2.5.8
Disabilità afflitte: Blind;Low Vision;Mobility
Impatto Utente: 2 - Serious
Descrizione: Touch target - 
Esempio di violazione individuata sull'oggetto: 
 - https://drive.google.com/file/d/1bUHXmyI18mLvA94LfTmPGRisF7QimuY_/view?usp=drive_link con selettore: 
[19,626][1061,750]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37" s="13"/>
      <c r="AB537" s="13"/>
      <c r="AC537" s="13"/>
      <c r="AD537" s="13"/>
      <c r="AE537" s="13" t="e">
        <f>_xlfn.XLOOKUP(Tabella4[[#This Row],[ID Silk]],outTable[ID Silk],outTable[Numero ticket  ],,0,1)</f>
        <v>#N/A</v>
      </c>
      <c r="AF537" s="13"/>
      <c r="AG537" s="13"/>
      <c r="AH537" s="13" t="e">
        <f>Tabella4[[#This Row],[Caricato su Silk]]&amp;Tabella4[[#This Row],[HC_01]]</f>
        <v>#N/A</v>
      </c>
      <c r="AI537" s="13" t="e">
        <f>Tabella4[[#This Row],[HC_ID]]&amp;": "&amp;Tabella4[[#This Row],[Descrizione]]</f>
        <v>#N/A</v>
      </c>
      <c r="AJ537" s="13" t="e">
        <f>Tabella4[[#This Row],[HC_ID]]&amp;": - "&amp;Tabella4[[#This Row],[Detail]]&amp;" con selettore: "&amp;Tabella4[[#This Row],[Rejected Element]]</f>
        <v>#N/A</v>
      </c>
      <c r="AK537" s="13" t="e">
        <f>Tabella4[[#This Row],[HC_ID]]&amp;": "&amp;Tabella4[[#This Row],[Share URL]]</f>
        <v>#N/A</v>
      </c>
      <c r="AL537" s="13" t="e">
        <f>Tabella4[[#This Row],[HC_ID]]&amp;": "&amp;Tabella4[[#This Row],[Soluzione note aggiuntive]]</f>
        <v>#N/A</v>
      </c>
      <c r="AM537" s="13"/>
    </row>
    <row r="538" spans="1:39" ht="15" hidden="1" x14ac:dyDescent="0.3">
      <c r="A538" s="41" t="str">
        <f>Tabella4[[#This Row],[UNI CEI EN 301549]]&amp;Tabella4[[#This Row],[Servizio]]</f>
        <v>11.2.5.8.1S001 Accedi</v>
      </c>
      <c r="B538" s="42" t="str">
        <f>Tabella4[[#This Row],[IssueID]]&amp;Tabella4[[#This Row],[Servizio]]</f>
        <v>S001 Accedi</v>
      </c>
      <c r="C538" s="41" t="s">
        <v>934</v>
      </c>
      <c r="D538" s="41" t="str">
        <f>"(#"&amp;Tabella4[[#This Row],['#ID]]&amp;")"</f>
        <v>(#AAD537)</v>
      </c>
      <c r="E538" s="13" t="s">
        <v>50</v>
      </c>
      <c r="F538" s="13" t="s">
        <v>10</v>
      </c>
      <c r="G538" s="43" t="s">
        <v>56</v>
      </c>
      <c r="H538" s="13" t="s">
        <v>3283</v>
      </c>
      <c r="I538" s="13" t="s">
        <v>63</v>
      </c>
      <c r="J538" s="13" t="s">
        <v>1736</v>
      </c>
      <c r="K538" t="s">
        <v>52</v>
      </c>
      <c r="L538" s="13"/>
      <c r="M538" t="s">
        <v>1489</v>
      </c>
      <c r="N538" s="13" t="s">
        <v>1716</v>
      </c>
      <c r="O538" t="s">
        <v>1612</v>
      </c>
      <c r="P538" s="13" t="s">
        <v>1656</v>
      </c>
      <c r="Q538" s="13" t="s">
        <v>1670</v>
      </c>
      <c r="R538" s="13"/>
      <c r="S538" s="13" t="s">
        <v>1739</v>
      </c>
      <c r="T538" s="13" t="s">
        <v>1741</v>
      </c>
      <c r="U538" s="13">
        <f>COUNTIFS(Tabella4[Rejected Element],Tabella4[[#This Row],[Rejected Element]])</f>
        <v>1</v>
      </c>
      <c r="V538" s="13" t="s">
        <v>1719</v>
      </c>
      <c r="W538" s="13"/>
      <c r="X538" s="13" t="str">
        <f>Tabella4[[#This Row],[User Impact]]</f>
        <v>2 - Serious</v>
      </c>
      <c r="Y538" s="13" t="str">
        <f>_xlfn.CONCAT("APP INDABOX ANDROID - ",Tabella4[[#This Row],[UNI CEI EN 301549]]," ",_xlfn.XLOOKUP(Tabella4[[#This Row],[Criterio]],Tabella5[ID],Tabella5[Criterio di successo],"")," - ",Tabella4[[#This Row],[Servizio]])</f>
        <v>APP INDABOX ANDROID - 11.2.5.8.1 Dimensione dell'obiettivo (minimo) - S001 Accedi</v>
      </c>
      <c r="Z5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(#AAD537)
S001 Accedi
Requisito: WCAG 2.5.8
Disabilità afflitte: Blind;Low Vision;Mobility
Impatto Utente: 2 - Serious
Descrizione: Touch target - 
Esempio di violazione individuata sull'oggetto: 
 - https://drive.google.com/file/d/1bUHXmyI18mLvA94LfTmPGRisF7QimuY_/view?usp=drive_link con selettore: 
[19,841][1061,964]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38" s="13"/>
      <c r="AB538" s="13"/>
      <c r="AC538" s="13"/>
      <c r="AD538" s="13"/>
      <c r="AE538" s="13" t="e">
        <f>_xlfn.XLOOKUP(Tabella4[[#This Row],[ID Silk]],outTable[ID Silk],outTable[Numero ticket  ],,0,1)</f>
        <v>#N/A</v>
      </c>
      <c r="AF538" s="13"/>
      <c r="AG538" s="13"/>
      <c r="AH538" s="13" t="e">
        <f>Tabella4[[#This Row],[Caricato su Silk]]&amp;Tabella4[[#This Row],[HC_01]]</f>
        <v>#N/A</v>
      </c>
      <c r="AI538" s="13" t="e">
        <f>Tabella4[[#This Row],[HC_ID]]&amp;": "&amp;Tabella4[[#This Row],[Descrizione]]</f>
        <v>#N/A</v>
      </c>
      <c r="AJ538" s="13" t="e">
        <f>Tabella4[[#This Row],[HC_ID]]&amp;": - "&amp;Tabella4[[#This Row],[Detail]]&amp;" con selettore: "&amp;Tabella4[[#This Row],[Rejected Element]]</f>
        <v>#N/A</v>
      </c>
      <c r="AK538" s="13" t="e">
        <f>Tabella4[[#This Row],[HC_ID]]&amp;": "&amp;Tabella4[[#This Row],[Share URL]]</f>
        <v>#N/A</v>
      </c>
      <c r="AL538" s="13" t="e">
        <f>Tabella4[[#This Row],[HC_ID]]&amp;": "&amp;Tabella4[[#This Row],[Soluzione note aggiuntive]]</f>
        <v>#N/A</v>
      </c>
      <c r="AM538" s="13"/>
    </row>
    <row r="539" spans="1:39" ht="15" hidden="1" x14ac:dyDescent="0.3">
      <c r="A539" s="41" t="str">
        <f>Tabella4[[#This Row],[UNI CEI EN 301549]]&amp;Tabella4[[#This Row],[Servizio]]</f>
        <v>11.2.5.8.1S001 Accedi</v>
      </c>
      <c r="B539" s="42" t="str">
        <f>Tabella4[[#This Row],[IssueID]]&amp;Tabella4[[#This Row],[Servizio]]</f>
        <v>S001 Accedi</v>
      </c>
      <c r="C539" s="41" t="s">
        <v>935</v>
      </c>
      <c r="D539" s="41" t="str">
        <f>"(#"&amp;Tabella4[[#This Row],['#ID]]&amp;")"</f>
        <v>(#AAD538)</v>
      </c>
      <c r="E539" s="13" t="s">
        <v>50</v>
      </c>
      <c r="F539" s="13" t="s">
        <v>10</v>
      </c>
      <c r="G539" s="43" t="s">
        <v>56</v>
      </c>
      <c r="H539" s="13" t="s">
        <v>3283</v>
      </c>
      <c r="I539" s="13" t="s">
        <v>63</v>
      </c>
      <c r="J539" s="13" t="s">
        <v>1736</v>
      </c>
      <c r="K539" t="s">
        <v>52</v>
      </c>
      <c r="L539" s="13"/>
      <c r="M539" t="s">
        <v>1490</v>
      </c>
      <c r="N539" s="13" t="s">
        <v>1716</v>
      </c>
      <c r="O539" t="s">
        <v>1612</v>
      </c>
      <c r="P539" s="13" t="s">
        <v>1656</v>
      </c>
      <c r="Q539" s="13" t="s">
        <v>1670</v>
      </c>
      <c r="R539" s="13"/>
      <c r="S539" s="13" t="s">
        <v>1739</v>
      </c>
      <c r="T539" s="13" t="s">
        <v>1741</v>
      </c>
      <c r="U539" s="13">
        <f>COUNTIFS(Tabella4[Rejected Element],Tabella4[[#This Row],[Rejected Element]])</f>
        <v>1</v>
      </c>
      <c r="V539" s="13" t="s">
        <v>1719</v>
      </c>
      <c r="W539" s="13"/>
      <c r="X539" s="13" t="str">
        <f>Tabella4[[#This Row],[User Impact]]</f>
        <v>2 - Serious</v>
      </c>
      <c r="Y539" s="13" t="str">
        <f>_xlfn.CONCAT("APP INDABOX ANDROID - ",Tabella4[[#This Row],[UNI CEI EN 301549]]," ",_xlfn.XLOOKUP(Tabella4[[#This Row],[Criterio]],Tabella5[ID],Tabella5[Criterio di successo],"")," - ",Tabella4[[#This Row],[Servizio]])</f>
        <v>APP INDABOX ANDROID - 11.2.5.8.1 Dimensione dell'obiettivo (minimo) - S001 Accedi</v>
      </c>
      <c r="Z5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(#AAD538)
S001 Accedi
Requisito: WCAG 2.5.8
Disabilità afflitte: Blind;Low Vision;Mobility
Impatto Utente: 2 - Serious
Descrizione: Touch target - 
Esempio di violazione individuata sull'oggetto: 
 - https://drive.google.com/file/d/1bUHXmyI18mLvA94LfTmPGRisF7QimuY_/view?usp=drive_link con selettore: 
[19,1055][1061,1179]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39" s="13"/>
      <c r="AB539" s="13"/>
      <c r="AC539" s="13"/>
      <c r="AD539" s="13"/>
      <c r="AE539" s="13" t="e">
        <f>_xlfn.XLOOKUP(Tabella4[[#This Row],[ID Silk]],outTable[ID Silk],outTable[Numero ticket  ],,0,1)</f>
        <v>#N/A</v>
      </c>
      <c r="AF539" s="13"/>
      <c r="AG539" s="13"/>
      <c r="AH539" s="13" t="e">
        <f>Tabella4[[#This Row],[Caricato su Silk]]&amp;Tabella4[[#This Row],[HC_01]]</f>
        <v>#N/A</v>
      </c>
      <c r="AI539" s="13" t="e">
        <f>Tabella4[[#This Row],[HC_ID]]&amp;": "&amp;Tabella4[[#This Row],[Descrizione]]</f>
        <v>#N/A</v>
      </c>
      <c r="AJ539" s="13" t="e">
        <f>Tabella4[[#This Row],[HC_ID]]&amp;": - "&amp;Tabella4[[#This Row],[Detail]]&amp;" con selettore: "&amp;Tabella4[[#This Row],[Rejected Element]]</f>
        <v>#N/A</v>
      </c>
      <c r="AK539" s="13" t="e">
        <f>Tabella4[[#This Row],[HC_ID]]&amp;": "&amp;Tabella4[[#This Row],[Share URL]]</f>
        <v>#N/A</v>
      </c>
      <c r="AL539" s="13" t="e">
        <f>Tabella4[[#This Row],[HC_ID]]&amp;": "&amp;Tabella4[[#This Row],[Soluzione note aggiuntive]]</f>
        <v>#N/A</v>
      </c>
      <c r="AM539" s="13"/>
    </row>
    <row r="540" spans="1:39" ht="15" hidden="1" x14ac:dyDescent="0.3">
      <c r="A540" s="41" t="str">
        <f>Tabella4[[#This Row],[UNI CEI EN 301549]]&amp;Tabella4[[#This Row],[Servizio]]</f>
        <v>11.2.5.8.1S001 Accedi</v>
      </c>
      <c r="B540" s="42" t="str">
        <f>Tabella4[[#This Row],[IssueID]]&amp;Tabella4[[#This Row],[Servizio]]</f>
        <v>S001 Accedi</v>
      </c>
      <c r="C540" s="41" t="s">
        <v>936</v>
      </c>
      <c r="D540" s="41" t="str">
        <f>"(#"&amp;Tabella4[[#This Row],['#ID]]&amp;")"</f>
        <v>(#AAD539)</v>
      </c>
      <c r="E540" s="13" t="s">
        <v>50</v>
      </c>
      <c r="F540" s="13" t="s">
        <v>10</v>
      </c>
      <c r="G540" s="43" t="s">
        <v>56</v>
      </c>
      <c r="H540" s="13" t="s">
        <v>3283</v>
      </c>
      <c r="I540" s="13" t="s">
        <v>63</v>
      </c>
      <c r="J540" s="13" t="s">
        <v>1736</v>
      </c>
      <c r="K540" t="s">
        <v>52</v>
      </c>
      <c r="L540" s="13"/>
      <c r="M540" t="s">
        <v>1491</v>
      </c>
      <c r="N540" s="13" t="s">
        <v>1716</v>
      </c>
      <c r="O540" t="s">
        <v>1612</v>
      </c>
      <c r="P540" s="13" t="s">
        <v>1656</v>
      </c>
      <c r="Q540" s="13" t="s">
        <v>1670</v>
      </c>
      <c r="R540" s="13"/>
      <c r="S540" s="13" t="s">
        <v>1739</v>
      </c>
      <c r="T540" s="13" t="s">
        <v>1741</v>
      </c>
      <c r="U540" s="13">
        <f>COUNTIFS(Tabella4[Rejected Element],Tabella4[[#This Row],[Rejected Element]])</f>
        <v>1</v>
      </c>
      <c r="V540" s="13" t="s">
        <v>1719</v>
      </c>
      <c r="W540" s="13"/>
      <c r="X540" s="13" t="str">
        <f>Tabella4[[#This Row],[User Impact]]</f>
        <v>2 - Serious</v>
      </c>
      <c r="Y540" s="13" t="str">
        <f>_xlfn.CONCAT("APP INDABOX ANDROID - ",Tabella4[[#This Row],[UNI CEI EN 301549]]," ",_xlfn.XLOOKUP(Tabella4[[#This Row],[Criterio]],Tabella5[ID],Tabella5[Criterio di successo],"")," - ",Tabella4[[#This Row],[Servizio]])</f>
        <v>APP INDABOX ANDROID - 11.2.5.8.1 Dimensione dell'obiettivo (minimo) - S001 Accedi</v>
      </c>
      <c r="Z5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(#AAD539)
S001 Accedi
Requisito: WCAG 2.5.8
Disabilità afflitte: Blind;Low Vision;Mobility
Impatto Utente: 2 - Serious
Descrizione: Touch target - 
Esempio di violazione individuata sull'oggetto: 
 - https://drive.google.com/file/d/1bUHXmyI18mLvA94LfTmPGRisF7QimuY_/view?usp=drive_link con selettore: 
[74,1883][118,1927]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40" s="13"/>
      <c r="AB540" s="13"/>
      <c r="AC540" s="13"/>
      <c r="AD540" s="13"/>
      <c r="AE540" s="13" t="e">
        <f>_xlfn.XLOOKUP(Tabella4[[#This Row],[ID Silk]],outTable[ID Silk],outTable[Numero ticket  ],,0,1)</f>
        <v>#N/A</v>
      </c>
      <c r="AF540" s="13"/>
      <c r="AG540" s="13"/>
      <c r="AH540" s="13" t="e">
        <f>Tabella4[[#This Row],[Caricato su Silk]]&amp;Tabella4[[#This Row],[HC_01]]</f>
        <v>#N/A</v>
      </c>
      <c r="AI540" s="13" t="e">
        <f>Tabella4[[#This Row],[HC_ID]]&amp;": "&amp;Tabella4[[#This Row],[Descrizione]]</f>
        <v>#N/A</v>
      </c>
      <c r="AJ540" s="13" t="e">
        <f>Tabella4[[#This Row],[HC_ID]]&amp;": - "&amp;Tabella4[[#This Row],[Detail]]&amp;" con selettore: "&amp;Tabella4[[#This Row],[Rejected Element]]</f>
        <v>#N/A</v>
      </c>
      <c r="AK540" s="13" t="e">
        <f>Tabella4[[#This Row],[HC_ID]]&amp;": "&amp;Tabella4[[#This Row],[Share URL]]</f>
        <v>#N/A</v>
      </c>
      <c r="AL540" s="13" t="e">
        <f>Tabella4[[#This Row],[HC_ID]]&amp;": "&amp;Tabella4[[#This Row],[Soluzione note aggiuntive]]</f>
        <v>#N/A</v>
      </c>
      <c r="AM540" s="13"/>
    </row>
    <row r="541" spans="1:39" ht="15" hidden="1" x14ac:dyDescent="0.3">
      <c r="A541" s="41" t="str">
        <f>Tabella4[[#This Row],[UNI CEI EN 301549]]&amp;Tabella4[[#This Row],[Servizio]]</f>
        <v>11.2.5.8.1S001 Accedi</v>
      </c>
      <c r="B541" s="42" t="str">
        <f>Tabella4[[#This Row],[IssueID]]&amp;Tabella4[[#This Row],[Servizio]]</f>
        <v>S001 Accedi</v>
      </c>
      <c r="C541" s="41" t="s">
        <v>937</v>
      </c>
      <c r="D541" s="41" t="str">
        <f>"(#"&amp;Tabella4[[#This Row],['#ID]]&amp;")"</f>
        <v>(#AAD540)</v>
      </c>
      <c r="E541" s="13" t="s">
        <v>50</v>
      </c>
      <c r="F541" s="13" t="s">
        <v>10</v>
      </c>
      <c r="G541" s="43" t="s">
        <v>56</v>
      </c>
      <c r="H541" s="13" t="s">
        <v>3283</v>
      </c>
      <c r="I541" s="13" t="s">
        <v>63</v>
      </c>
      <c r="J541" s="13" t="s">
        <v>1736</v>
      </c>
      <c r="K541" t="s">
        <v>52</v>
      </c>
      <c r="L541" s="13"/>
      <c r="M541" t="s">
        <v>1492</v>
      </c>
      <c r="N541" s="13" t="s">
        <v>1716</v>
      </c>
      <c r="O541" t="s">
        <v>1612</v>
      </c>
      <c r="P541" s="13" t="s">
        <v>1656</v>
      </c>
      <c r="Q541" s="13" t="s">
        <v>1670</v>
      </c>
      <c r="R541" s="13"/>
      <c r="S541" s="13" t="s">
        <v>1739</v>
      </c>
      <c r="T541" s="13" t="s">
        <v>1741</v>
      </c>
      <c r="U541" s="13">
        <f>COUNTIFS(Tabella4[Rejected Element],Tabella4[[#This Row],[Rejected Element]])</f>
        <v>1</v>
      </c>
      <c r="V541" s="13" t="s">
        <v>1719</v>
      </c>
      <c r="W541" s="13"/>
      <c r="X541" s="13" t="str">
        <f>Tabella4[[#This Row],[User Impact]]</f>
        <v>2 - Serious</v>
      </c>
      <c r="Y541" s="13" t="str">
        <f>_xlfn.CONCAT("APP INDABOX ANDROID - ",Tabella4[[#This Row],[UNI CEI EN 301549]]," ",_xlfn.XLOOKUP(Tabella4[[#This Row],[Criterio]],Tabella5[ID],Tabella5[Criterio di successo],"")," - ",Tabella4[[#This Row],[Servizio]])</f>
        <v>APP INDABOX ANDROID - 11.2.5.8.1 Dimensione dell'obiettivo (minimo) - S001 Accedi</v>
      </c>
      <c r="Z5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(#AAD540)
S001 Accedi
Requisito: WCAG 2.5.8
Disabilità afflitte: Blind;Low Vision;Mobility
Impatto Utente: 2 - Serious
Descrizione: Touch target - 
Esempio di violazione individuata sull'oggetto: 
 - https://drive.google.com/file/d/1bUHXmyI18mLvA94LfTmPGRisF7QimuY_/view?usp=drive_link con selettore: 
[327,1941][396,2004]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41" s="13"/>
      <c r="AB541" s="13"/>
      <c r="AC541" s="13"/>
      <c r="AD541" s="13"/>
      <c r="AE541" s="13" t="e">
        <f>_xlfn.XLOOKUP(Tabella4[[#This Row],[ID Silk]],outTable[ID Silk],outTable[Numero ticket  ],,0,1)</f>
        <v>#N/A</v>
      </c>
      <c r="AF541" s="13"/>
      <c r="AG541" s="13"/>
      <c r="AH541" s="13" t="e">
        <f>Tabella4[[#This Row],[Caricato su Silk]]&amp;Tabella4[[#This Row],[HC_01]]</f>
        <v>#N/A</v>
      </c>
      <c r="AI541" s="13" t="e">
        <f>Tabella4[[#This Row],[HC_ID]]&amp;": "&amp;Tabella4[[#This Row],[Descrizione]]</f>
        <v>#N/A</v>
      </c>
      <c r="AJ541" s="13" t="e">
        <f>Tabella4[[#This Row],[HC_ID]]&amp;": - "&amp;Tabella4[[#This Row],[Detail]]&amp;" con selettore: "&amp;Tabella4[[#This Row],[Rejected Element]]</f>
        <v>#N/A</v>
      </c>
      <c r="AK541" s="13" t="e">
        <f>Tabella4[[#This Row],[HC_ID]]&amp;": "&amp;Tabella4[[#This Row],[Share URL]]</f>
        <v>#N/A</v>
      </c>
      <c r="AL541" s="13" t="e">
        <f>Tabella4[[#This Row],[HC_ID]]&amp;": "&amp;Tabella4[[#This Row],[Soluzione note aggiuntive]]</f>
        <v>#N/A</v>
      </c>
      <c r="AM541" s="13"/>
    </row>
    <row r="542" spans="1:39" ht="15" hidden="1" x14ac:dyDescent="0.3">
      <c r="A542" s="41" t="str">
        <f>Tabella4[[#This Row],[UNI CEI EN 301549]]&amp;Tabella4[[#This Row],[Servizio]]</f>
        <v>11.2.5.8.1S001 Accedi</v>
      </c>
      <c r="B542" s="42" t="str">
        <f>Tabella4[[#This Row],[IssueID]]&amp;Tabella4[[#This Row],[Servizio]]</f>
        <v>S001 Accedi</v>
      </c>
      <c r="C542" s="41" t="s">
        <v>938</v>
      </c>
      <c r="D542" s="41" t="str">
        <f>"(#"&amp;Tabella4[[#This Row],['#ID]]&amp;")"</f>
        <v>(#AAD541)</v>
      </c>
      <c r="E542" s="13" t="s">
        <v>50</v>
      </c>
      <c r="F542" s="13" t="s">
        <v>10</v>
      </c>
      <c r="G542" s="43" t="s">
        <v>56</v>
      </c>
      <c r="H542" s="13" t="s">
        <v>3283</v>
      </c>
      <c r="I542" s="13" t="s">
        <v>63</v>
      </c>
      <c r="J542" s="13" t="s">
        <v>1736</v>
      </c>
      <c r="K542" t="s">
        <v>52</v>
      </c>
      <c r="L542" s="13"/>
      <c r="M542" t="s">
        <v>1493</v>
      </c>
      <c r="N542" s="13" t="s">
        <v>1716</v>
      </c>
      <c r="O542" t="s">
        <v>1612</v>
      </c>
      <c r="P542" s="13" t="s">
        <v>1656</v>
      </c>
      <c r="Q542" s="13" t="s">
        <v>1670</v>
      </c>
      <c r="R542" s="13"/>
      <c r="S542" s="13" t="s">
        <v>1739</v>
      </c>
      <c r="T542" s="13" t="s">
        <v>1741</v>
      </c>
      <c r="U542" s="13">
        <f>COUNTIFS(Tabella4[Rejected Element],Tabella4[[#This Row],[Rejected Element]])</f>
        <v>1</v>
      </c>
      <c r="V542" s="13" t="s">
        <v>1719</v>
      </c>
      <c r="W542" s="13"/>
      <c r="X542" s="13" t="str">
        <f>Tabella4[[#This Row],[User Impact]]</f>
        <v>2 - Serious</v>
      </c>
      <c r="Y542" s="13" t="str">
        <f>_xlfn.CONCAT("APP INDABOX ANDROID - ",Tabella4[[#This Row],[UNI CEI EN 301549]]," ",_xlfn.XLOOKUP(Tabella4[[#This Row],[Criterio]],Tabella5[ID],Tabella5[Criterio di successo],"")," - ",Tabella4[[#This Row],[Servizio]])</f>
        <v>APP INDABOX ANDROID - 11.2.5.8.1 Dimensione dell'obiettivo (minimo) - S001 Accedi</v>
      </c>
      <c r="Z5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(#AAD541)
S001 Accedi
Requisito: WCAG 2.5.8
Disabilità afflitte: Blind;Low Vision;Mobility
Impatto Utente: 2 - Serious
Descrizione: Touch target - 
Esempio di violazione individuata sull'oggetto: 
 - https://drive.google.com/file/d/1bUHXmyI18mLvA94LfTmPGRisF7QimuY_/view?usp=drive_link con selettore: 
[19,2031][1061,2155]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42" s="13"/>
      <c r="AB542" s="13"/>
      <c r="AC542" s="13"/>
      <c r="AD542" s="13"/>
      <c r="AE542" s="13" t="e">
        <f>_xlfn.XLOOKUP(Tabella4[[#This Row],[ID Silk]],outTable[ID Silk],outTable[Numero ticket  ],,0,1)</f>
        <v>#N/A</v>
      </c>
      <c r="AF542" s="13"/>
      <c r="AG542" s="13"/>
      <c r="AH542" s="13" t="e">
        <f>Tabella4[[#This Row],[Caricato su Silk]]&amp;Tabella4[[#This Row],[HC_01]]</f>
        <v>#N/A</v>
      </c>
      <c r="AI542" s="13" t="e">
        <f>Tabella4[[#This Row],[HC_ID]]&amp;": "&amp;Tabella4[[#This Row],[Descrizione]]</f>
        <v>#N/A</v>
      </c>
      <c r="AJ542" s="13" t="e">
        <f>Tabella4[[#This Row],[HC_ID]]&amp;": - "&amp;Tabella4[[#This Row],[Detail]]&amp;" con selettore: "&amp;Tabella4[[#This Row],[Rejected Element]]</f>
        <v>#N/A</v>
      </c>
      <c r="AK542" s="13" t="e">
        <f>Tabella4[[#This Row],[HC_ID]]&amp;": "&amp;Tabella4[[#This Row],[Share URL]]</f>
        <v>#N/A</v>
      </c>
      <c r="AL542" s="13" t="e">
        <f>Tabella4[[#This Row],[HC_ID]]&amp;": "&amp;Tabella4[[#This Row],[Soluzione note aggiuntive]]</f>
        <v>#N/A</v>
      </c>
      <c r="AM542" s="13"/>
    </row>
    <row r="543" spans="1:39" ht="15" hidden="1" x14ac:dyDescent="0.3">
      <c r="A543" s="41" t="str">
        <f>Tabella4[[#This Row],[UNI CEI EN 301549]]&amp;Tabella4[[#This Row],[Servizio]]</f>
        <v>11.2.5.8.1S001 Accedi</v>
      </c>
      <c r="B543" s="42" t="str">
        <f>Tabella4[[#This Row],[IssueID]]&amp;Tabella4[[#This Row],[Servizio]]</f>
        <v>S001 Accedi</v>
      </c>
      <c r="C543" s="41" t="s">
        <v>939</v>
      </c>
      <c r="D543" s="41" t="str">
        <f>"(#"&amp;Tabella4[[#This Row],['#ID]]&amp;")"</f>
        <v>(#AAD542)</v>
      </c>
      <c r="E543" s="13" t="s">
        <v>50</v>
      </c>
      <c r="F543" s="13" t="s">
        <v>10</v>
      </c>
      <c r="G543" s="43" t="s">
        <v>56</v>
      </c>
      <c r="H543" s="13" t="s">
        <v>3283</v>
      </c>
      <c r="I543" s="13" t="s">
        <v>63</v>
      </c>
      <c r="J543" s="13" t="s">
        <v>1736</v>
      </c>
      <c r="K543" t="s">
        <v>52</v>
      </c>
      <c r="L543" s="13"/>
      <c r="M543" t="s">
        <v>1494</v>
      </c>
      <c r="N543" s="13" t="s">
        <v>1671</v>
      </c>
      <c r="O543" t="s">
        <v>1613</v>
      </c>
      <c r="P543" s="13" t="s">
        <v>1657</v>
      </c>
      <c r="Q543" s="13" t="s">
        <v>1670</v>
      </c>
      <c r="R543" s="13"/>
      <c r="S543" s="13" t="s">
        <v>1739</v>
      </c>
      <c r="T543" s="13" t="s">
        <v>1741</v>
      </c>
      <c r="U543" s="13">
        <f>COUNTIFS(Tabella4[Rejected Element],Tabella4[[#This Row],[Rejected Element]])</f>
        <v>1</v>
      </c>
      <c r="V543" s="13" t="s">
        <v>1719</v>
      </c>
      <c r="W543" s="13"/>
      <c r="X543" s="13" t="str">
        <f>Tabella4[[#This Row],[User Impact]]</f>
        <v>2 - Serious</v>
      </c>
      <c r="Y543" s="13" t="str">
        <f>_xlfn.CONCAT("APP INDABOX ANDROID - ",Tabella4[[#This Row],[UNI CEI EN 301549]]," ",_xlfn.XLOOKUP(Tabella4[[#This Row],[Criterio]],Tabella5[ID],Tabella5[Criterio di successo],"")," - ",Tabella4[[#This Row],[Servizio]])</f>
        <v>APP INDABOX ANDROID - 11.2.5.8.1 Dimensione dell'obiettivo (minimo) - S001 Accedi</v>
      </c>
      <c r="Z5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(#AAD542)
S001 Accedi
Requisito: WCAG 2.5.8
Disabilità afflitte: Blind;Low Vision;Mobility
Impatto Utente: 2 - Serious
Descrizione: Touch target - 
Esempio di violazione individuata sull'oggetto: 
 - https://drive.google.com/file/d/1vcuRRIDBUgQcDBY7WrD060VGkaCkz7t_/view?usp=drive_link con selettore: 
[423,799][599,860]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43" s="13"/>
      <c r="AB543" s="13"/>
      <c r="AC543" s="13"/>
      <c r="AD543" s="13"/>
      <c r="AE543" s="13" t="e">
        <f>_xlfn.XLOOKUP(Tabella4[[#This Row],[ID Silk]],outTable[ID Silk],outTable[Numero ticket  ],,0,1)</f>
        <v>#N/A</v>
      </c>
      <c r="AF543" s="13"/>
      <c r="AG543" s="13"/>
      <c r="AH543" s="13" t="e">
        <f>Tabella4[[#This Row],[Caricato su Silk]]&amp;Tabella4[[#This Row],[HC_01]]</f>
        <v>#N/A</v>
      </c>
      <c r="AI543" s="13" t="e">
        <f>Tabella4[[#This Row],[HC_ID]]&amp;": "&amp;Tabella4[[#This Row],[Descrizione]]</f>
        <v>#N/A</v>
      </c>
      <c r="AJ543" s="13" t="e">
        <f>Tabella4[[#This Row],[HC_ID]]&amp;": - "&amp;Tabella4[[#This Row],[Detail]]&amp;" con selettore: "&amp;Tabella4[[#This Row],[Rejected Element]]</f>
        <v>#N/A</v>
      </c>
      <c r="AK543" s="13" t="e">
        <f>Tabella4[[#This Row],[HC_ID]]&amp;": "&amp;Tabella4[[#This Row],[Share URL]]</f>
        <v>#N/A</v>
      </c>
      <c r="AL543" s="13" t="e">
        <f>Tabella4[[#This Row],[HC_ID]]&amp;": "&amp;Tabella4[[#This Row],[Soluzione note aggiuntive]]</f>
        <v>#N/A</v>
      </c>
      <c r="AM543" s="13"/>
    </row>
    <row r="544" spans="1:39" ht="15" hidden="1" x14ac:dyDescent="0.3">
      <c r="A544" s="41" t="str">
        <f>Tabella4[[#This Row],[UNI CEI EN 301549]]&amp;Tabella4[[#This Row],[Servizio]]</f>
        <v>11.2.5.8.1S001 Accedi</v>
      </c>
      <c r="B544" s="42" t="str">
        <f>Tabella4[[#This Row],[IssueID]]&amp;Tabella4[[#This Row],[Servizio]]</f>
        <v>S001 Accedi</v>
      </c>
      <c r="C544" s="41" t="s">
        <v>940</v>
      </c>
      <c r="D544" s="41" t="str">
        <f>"(#"&amp;Tabella4[[#This Row],['#ID]]&amp;")"</f>
        <v>(#AAD543)</v>
      </c>
      <c r="E544" s="13" t="s">
        <v>50</v>
      </c>
      <c r="F544" s="13" t="s">
        <v>10</v>
      </c>
      <c r="G544" s="43" t="s">
        <v>56</v>
      </c>
      <c r="H544" s="13" t="s">
        <v>3283</v>
      </c>
      <c r="I544" s="13" t="s">
        <v>63</v>
      </c>
      <c r="J544" s="13" t="s">
        <v>1736</v>
      </c>
      <c r="K544" t="s">
        <v>52</v>
      </c>
      <c r="L544" s="13"/>
      <c r="M544" t="s">
        <v>1495</v>
      </c>
      <c r="N544" s="13" t="s">
        <v>1671</v>
      </c>
      <c r="O544" t="s">
        <v>1613</v>
      </c>
      <c r="P544" s="13" t="s">
        <v>1657</v>
      </c>
      <c r="Q544" s="13" t="s">
        <v>1670</v>
      </c>
      <c r="R544" s="13"/>
      <c r="S544" s="13" t="s">
        <v>1739</v>
      </c>
      <c r="T544" s="13" t="s">
        <v>1741</v>
      </c>
      <c r="U544" s="13">
        <f>COUNTIFS(Tabella4[Rejected Element],Tabella4[[#This Row],[Rejected Element]])</f>
        <v>1</v>
      </c>
      <c r="V544" s="13" t="s">
        <v>1719</v>
      </c>
      <c r="W544" s="13"/>
      <c r="X544" s="13" t="str">
        <f>Tabella4[[#This Row],[User Impact]]</f>
        <v>2 - Serious</v>
      </c>
      <c r="Y544" s="13" t="str">
        <f>_xlfn.CONCAT("APP INDABOX ANDROID - ",Tabella4[[#This Row],[UNI CEI EN 301549]]," ",_xlfn.XLOOKUP(Tabella4[[#This Row],[Criterio]],Tabella5[ID],Tabella5[Criterio di successo],"")," - ",Tabella4[[#This Row],[Servizio]])</f>
        <v>APP INDABOX ANDROID - 11.2.5.8.1 Dimensione dell'obiettivo (minimo) - S001 Accedi</v>
      </c>
      <c r="Z5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(#AAD543)
S001 Accedi
Requisito: WCAG 2.5.8
Disabilità afflitte: Blind;Low Vision;Mobility
Impatto Utente: 2 - Serious
Descrizione: Touch target - 
Esempio di violazione individuata sull'oggetto: 
 - https://drive.google.com/file/d/1vcuRRIDBUgQcDBY7WrD060VGkaCkz7t_/view?usp=drive_link con selettore: 
[66,1402][1012,1506]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44" s="13"/>
      <c r="AB544" s="13"/>
      <c r="AC544" s="13"/>
      <c r="AD544" s="13"/>
      <c r="AE544" s="13" t="e">
        <f>_xlfn.XLOOKUP(Tabella4[[#This Row],[ID Silk]],outTable[ID Silk],outTable[Numero ticket  ],,0,1)</f>
        <v>#N/A</v>
      </c>
      <c r="AF544" s="13"/>
      <c r="AG544" s="13"/>
      <c r="AH544" s="13" t="e">
        <f>Tabella4[[#This Row],[Caricato su Silk]]&amp;Tabella4[[#This Row],[HC_01]]</f>
        <v>#N/A</v>
      </c>
      <c r="AI544" s="13" t="e">
        <f>Tabella4[[#This Row],[HC_ID]]&amp;": "&amp;Tabella4[[#This Row],[Descrizione]]</f>
        <v>#N/A</v>
      </c>
      <c r="AJ544" s="13" t="e">
        <f>Tabella4[[#This Row],[HC_ID]]&amp;": - "&amp;Tabella4[[#This Row],[Detail]]&amp;" con selettore: "&amp;Tabella4[[#This Row],[Rejected Element]]</f>
        <v>#N/A</v>
      </c>
      <c r="AK544" s="13" t="e">
        <f>Tabella4[[#This Row],[HC_ID]]&amp;": "&amp;Tabella4[[#This Row],[Share URL]]</f>
        <v>#N/A</v>
      </c>
      <c r="AL544" s="13" t="e">
        <f>Tabella4[[#This Row],[HC_ID]]&amp;": "&amp;Tabella4[[#This Row],[Soluzione note aggiuntive]]</f>
        <v>#N/A</v>
      </c>
      <c r="AM544" s="13"/>
    </row>
    <row r="545" spans="1:39" ht="15" hidden="1" x14ac:dyDescent="0.3">
      <c r="A545" s="41" t="str">
        <f>Tabella4[[#This Row],[UNI CEI EN 301549]]&amp;Tabella4[[#This Row],[Servizio]]</f>
        <v>11.2.5.8.1S001 Accedi</v>
      </c>
      <c r="B545" s="42" t="str">
        <f>Tabella4[[#This Row],[IssueID]]&amp;Tabella4[[#This Row],[Servizio]]</f>
        <v>S001 Accedi</v>
      </c>
      <c r="C545" s="41" t="s">
        <v>941</v>
      </c>
      <c r="D545" s="41" t="str">
        <f>"(#"&amp;Tabella4[[#This Row],['#ID]]&amp;")"</f>
        <v>(#AAD544)</v>
      </c>
      <c r="E545" s="13" t="s">
        <v>50</v>
      </c>
      <c r="F545" s="13" t="s">
        <v>10</v>
      </c>
      <c r="G545" s="43" t="s">
        <v>56</v>
      </c>
      <c r="H545" s="13" t="s">
        <v>3283</v>
      </c>
      <c r="I545" s="13" t="s">
        <v>63</v>
      </c>
      <c r="J545" s="13" t="s">
        <v>1736</v>
      </c>
      <c r="K545" t="s">
        <v>52</v>
      </c>
      <c r="L545" s="13"/>
      <c r="M545" t="s">
        <v>1496</v>
      </c>
      <c r="N545" s="13" t="s">
        <v>1671</v>
      </c>
      <c r="O545" t="s">
        <v>1613</v>
      </c>
      <c r="P545" s="13" t="s">
        <v>1657</v>
      </c>
      <c r="Q545" s="13" t="s">
        <v>1670</v>
      </c>
      <c r="R545" s="13"/>
      <c r="S545" s="13" t="s">
        <v>1739</v>
      </c>
      <c r="T545" s="13" t="s">
        <v>1741</v>
      </c>
      <c r="U545" s="13">
        <f>COUNTIFS(Tabella4[Rejected Element],Tabella4[[#This Row],[Rejected Element]])</f>
        <v>1</v>
      </c>
      <c r="V545" s="13" t="s">
        <v>1719</v>
      </c>
      <c r="W545" s="13"/>
      <c r="X545" s="13" t="str">
        <f>Tabella4[[#This Row],[User Impact]]</f>
        <v>2 - Serious</v>
      </c>
      <c r="Y545" s="13" t="str">
        <f>_xlfn.CONCAT("APP INDABOX ANDROID - ",Tabella4[[#This Row],[UNI CEI EN 301549]]," ",_xlfn.XLOOKUP(Tabella4[[#This Row],[Criterio]],Tabella5[ID],Tabella5[Criterio di successo],"")," - ",Tabella4[[#This Row],[Servizio]])</f>
        <v>APP INDABOX ANDROID - 11.2.5.8.1 Dimensione dell'obiettivo (minimo) - S001 Accedi</v>
      </c>
      <c r="Z5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(#AAD544)
S001 Accedi
Requisito: WCAG 2.5.8
Disabilità afflitte: Blind;Low Vision;Mobility
Impatto Utente: 2 - Serious
Descrizione: Touch target - 
Esempio di violazione individuata sull'oggetto: 
 - https://drive.google.com/file/d/1vcuRRIDBUgQcDBY7WrD060VGkaCkz7t_/view?usp=drive_link con selettore: 
[261,1457][596,1506]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45" s="13"/>
      <c r="AB545" s="13"/>
      <c r="AC545" s="13"/>
      <c r="AD545" s="13"/>
      <c r="AE545" s="13" t="e">
        <f>_xlfn.XLOOKUP(Tabella4[[#This Row],[ID Silk]],outTable[ID Silk],outTable[Numero ticket  ],,0,1)</f>
        <v>#N/A</v>
      </c>
      <c r="AF545" s="13"/>
      <c r="AG545" s="13"/>
      <c r="AH545" s="13" t="e">
        <f>Tabella4[[#This Row],[Caricato su Silk]]&amp;Tabella4[[#This Row],[HC_01]]</f>
        <v>#N/A</v>
      </c>
      <c r="AI545" s="13" t="e">
        <f>Tabella4[[#This Row],[HC_ID]]&amp;": "&amp;Tabella4[[#This Row],[Descrizione]]</f>
        <v>#N/A</v>
      </c>
      <c r="AJ545" s="13" t="e">
        <f>Tabella4[[#This Row],[HC_ID]]&amp;": - "&amp;Tabella4[[#This Row],[Detail]]&amp;" con selettore: "&amp;Tabella4[[#This Row],[Rejected Element]]</f>
        <v>#N/A</v>
      </c>
      <c r="AK545" s="13" t="e">
        <f>Tabella4[[#This Row],[HC_ID]]&amp;": "&amp;Tabella4[[#This Row],[Share URL]]</f>
        <v>#N/A</v>
      </c>
      <c r="AL545" s="13" t="e">
        <f>Tabella4[[#This Row],[HC_ID]]&amp;": "&amp;Tabella4[[#This Row],[Soluzione note aggiuntive]]</f>
        <v>#N/A</v>
      </c>
      <c r="AM545" s="13"/>
    </row>
    <row r="546" spans="1:39" ht="15" hidden="1" x14ac:dyDescent="0.3">
      <c r="A546" s="41" t="str">
        <f>Tabella4[[#This Row],[UNI CEI EN 301549]]&amp;Tabella4[[#This Row],[Servizio]]</f>
        <v>11.2.5.8.1S001 Accedi</v>
      </c>
      <c r="B546" s="42" t="str">
        <f>Tabella4[[#This Row],[IssueID]]&amp;Tabella4[[#This Row],[Servizio]]</f>
        <v>S001 Accedi</v>
      </c>
      <c r="C546" s="41" t="s">
        <v>942</v>
      </c>
      <c r="D546" s="41" t="str">
        <f>"(#"&amp;Tabella4[[#This Row],['#ID]]&amp;")"</f>
        <v>(#AAD545)</v>
      </c>
      <c r="E546" s="13" t="s">
        <v>50</v>
      </c>
      <c r="F546" s="13" t="s">
        <v>10</v>
      </c>
      <c r="G546" s="43" t="s">
        <v>56</v>
      </c>
      <c r="H546" s="13" t="s">
        <v>3283</v>
      </c>
      <c r="I546" s="13" t="s">
        <v>63</v>
      </c>
      <c r="J546" s="13" t="s">
        <v>1736</v>
      </c>
      <c r="K546" t="s">
        <v>52</v>
      </c>
      <c r="L546" s="13"/>
      <c r="M546" t="s">
        <v>1497</v>
      </c>
      <c r="N546" s="13" t="s">
        <v>1671</v>
      </c>
      <c r="O546" t="s">
        <v>1613</v>
      </c>
      <c r="P546" s="13" t="s">
        <v>1657</v>
      </c>
      <c r="Q546" s="13" t="s">
        <v>1670</v>
      </c>
      <c r="R546" s="13"/>
      <c r="S546" s="13" t="s">
        <v>1739</v>
      </c>
      <c r="T546" s="13" t="s">
        <v>1741</v>
      </c>
      <c r="U546" s="13">
        <f>COUNTIFS(Tabella4[Rejected Element],Tabella4[[#This Row],[Rejected Element]])</f>
        <v>1</v>
      </c>
      <c r="V546" s="13" t="s">
        <v>1719</v>
      </c>
      <c r="W546" s="13"/>
      <c r="X546" s="13" t="str">
        <f>Tabella4[[#This Row],[User Impact]]</f>
        <v>2 - Serious</v>
      </c>
      <c r="Y546" s="13" t="str">
        <f>_xlfn.CONCAT("APP INDABOX ANDROID - ",Tabella4[[#This Row],[UNI CEI EN 301549]]," ",_xlfn.XLOOKUP(Tabella4[[#This Row],[Criterio]],Tabella5[ID],Tabella5[Criterio di successo],"")," - ",Tabella4[[#This Row],[Servizio]])</f>
        <v>APP INDABOX ANDROID - 11.2.5.8.1 Dimensione dell'obiettivo (minimo) - S001 Accedi</v>
      </c>
      <c r="Z5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(#AAD545)
S001 Accedi
Requisito: WCAG 2.5.8
Disabilità afflitte: Blind;Low Vision;Mobility
Impatto Utente: 2 - Serious
Descrizione: Touch target - 
Esempio di violazione individuata sull'oggetto: 
 - https://drive.google.com/file/d/1vcuRRIDBUgQcDBY7WrD060VGkaCkz7t_/view?usp=drive_link con selettore: 
[22,2199][572,2290]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113): https://posteitaliane.sharepoint.com/:x:/r/teams/ACCESSIBILITRISULTATIVERIFICHETECNICHE/Shared%20Documents/TGPOSTE_APP/TGPOSTE_APP/LOG/Log.xlsx?d=w630300a71bd74143a1658fe5ab688bc4&amp;csf=1&amp;web=1&amp;e=Y9XHGL
Link al dettaglio requisito WCAG: </v>
      </c>
      <c r="AA546" s="13"/>
      <c r="AB546" s="13"/>
      <c r="AC546" s="13"/>
      <c r="AD546" s="13"/>
      <c r="AE546" s="13" t="e">
        <f>_xlfn.XLOOKUP(Tabella4[[#This Row],[ID Silk]],outTable[ID Silk],outTable[Numero ticket  ],,0,1)</f>
        <v>#N/A</v>
      </c>
      <c r="AF546" s="13"/>
      <c r="AG546" s="13"/>
      <c r="AH546" s="13" t="e">
        <f>Tabella4[[#This Row],[Caricato su Silk]]&amp;Tabella4[[#This Row],[HC_01]]</f>
        <v>#N/A</v>
      </c>
      <c r="AI546" s="13" t="e">
        <f>Tabella4[[#This Row],[HC_ID]]&amp;": "&amp;Tabella4[[#This Row],[Descrizione]]</f>
        <v>#N/A</v>
      </c>
      <c r="AJ546" s="13" t="e">
        <f>Tabella4[[#This Row],[HC_ID]]&amp;": - "&amp;Tabella4[[#This Row],[Detail]]&amp;" con selettore: "&amp;Tabella4[[#This Row],[Rejected Element]]</f>
        <v>#N/A</v>
      </c>
      <c r="AK546" s="13" t="e">
        <f>Tabella4[[#This Row],[HC_ID]]&amp;": "&amp;Tabella4[[#This Row],[Share URL]]</f>
        <v>#N/A</v>
      </c>
      <c r="AL546" s="13" t="e">
        <f>Tabella4[[#This Row],[HC_ID]]&amp;": "&amp;Tabella4[[#This Row],[Soluzione note aggiuntive]]</f>
        <v>#N/A</v>
      </c>
      <c r="AM546" s="13"/>
    </row>
    <row r="547" spans="1:39" ht="15" hidden="1" x14ac:dyDescent="0.3">
      <c r="A547" s="41" t="str">
        <f>Tabella4[[#This Row],[UNI CEI EN 301549]]&amp;Tabella4[[#This Row],[Servizio]]</f>
        <v>11.1.4.3.1S009 FAQ</v>
      </c>
      <c r="B547" s="42" t="str">
        <f>Tabella4[[#This Row],[IssueID]]&amp;Tabella4[[#This Row],[Servizio]]</f>
        <v>S009 FAQ</v>
      </c>
      <c r="C547" s="41" t="s">
        <v>943</v>
      </c>
      <c r="D547" s="41" t="str">
        <f>"(#"&amp;Tabella4[[#This Row],['#ID]]&amp;")"</f>
        <v>(#AAD546)</v>
      </c>
      <c r="E547" s="13" t="s">
        <v>50</v>
      </c>
      <c r="F547" s="13" t="s">
        <v>10</v>
      </c>
      <c r="G547" s="43" t="s">
        <v>195</v>
      </c>
      <c r="H547" s="13" t="s">
        <v>3282</v>
      </c>
      <c r="I547" s="13" t="s">
        <v>63</v>
      </c>
      <c r="J547" s="13" t="s">
        <v>1735</v>
      </c>
      <c r="K547" t="s">
        <v>53</v>
      </c>
      <c r="L547" s="13"/>
      <c r="M547" t="s">
        <v>1498</v>
      </c>
      <c r="N547" s="13" t="s">
        <v>1672</v>
      </c>
      <c r="O547" t="s">
        <v>1614</v>
      </c>
      <c r="P547" s="13" t="s">
        <v>1658</v>
      </c>
      <c r="Q547" s="13" t="s">
        <v>1670</v>
      </c>
      <c r="R547" s="13"/>
      <c r="S547" s="13" t="s">
        <v>1738</v>
      </c>
      <c r="T547" s="13" t="s">
        <v>1740</v>
      </c>
      <c r="U547" s="13">
        <f>COUNTIFS(Tabella4[Rejected Element],Tabella4[[#This Row],[Rejected Element]])</f>
        <v>1</v>
      </c>
      <c r="V547" s="13" t="s">
        <v>1727</v>
      </c>
      <c r="W547" s="13"/>
      <c r="X547" s="13" t="str">
        <f>Tabella4[[#This Row],[User Impact]]</f>
        <v>2 - Serious</v>
      </c>
      <c r="Y547" s="13" t="str">
        <f>_xlfn.CONCAT("APP INDABOX ANDROID - ",Tabella4[[#This Row],[UNI CEI EN 301549]]," ",_xlfn.XLOOKUP(Tabella4[[#This Row],[Criterio]],Tabella5[ID],Tabella5[Criterio di successo],"")," - ",Tabella4[[#This Row],[Servizio]])</f>
        <v>APP INDABOX ANDROID - 11.1.4.3.1 Contrasto (minimo) - S009 FAQ</v>
      </c>
      <c r="Z5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(#AAD546)
S009 FAQ
Requisito: WCAG 1.4.3
Disabilità afflitte: Colorblindness;Low Vision
Impatto Utente: 2 - Serious
Descrizione: Contrasto del testo - 
Esempio di violazione individuata sull'oggetto: 
 - https://drive.google.com/file/d/1NVoOSlcYr7Ae24dwYytwvOMBgdErlKL2/view?usp=drive_link con selettore: 
[1045,318][1080,376]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47" s="13"/>
      <c r="AB547" s="13"/>
      <c r="AC547" s="13"/>
      <c r="AD547" s="13"/>
      <c r="AE547" s="13" t="e">
        <f>_xlfn.XLOOKUP(Tabella4[[#This Row],[ID Silk]],outTable[ID Silk],outTable[Numero ticket  ],,0,1)</f>
        <v>#N/A</v>
      </c>
      <c r="AF547" s="13"/>
      <c r="AG547" s="13"/>
      <c r="AH547" s="13" t="e">
        <f>Tabella4[[#This Row],[Caricato su Silk]]&amp;Tabella4[[#This Row],[HC_01]]</f>
        <v>#N/A</v>
      </c>
      <c r="AI547" s="13" t="e">
        <f>Tabella4[[#This Row],[HC_ID]]&amp;": "&amp;Tabella4[[#This Row],[Descrizione]]</f>
        <v>#N/A</v>
      </c>
      <c r="AJ547" s="13" t="e">
        <f>Tabella4[[#This Row],[HC_ID]]&amp;": - "&amp;Tabella4[[#This Row],[Detail]]&amp;" con selettore: "&amp;Tabella4[[#This Row],[Rejected Element]]</f>
        <v>#N/A</v>
      </c>
      <c r="AK547" s="13" t="e">
        <f>Tabella4[[#This Row],[HC_ID]]&amp;": "&amp;Tabella4[[#This Row],[Share URL]]</f>
        <v>#N/A</v>
      </c>
      <c r="AL547" s="13" t="e">
        <f>Tabella4[[#This Row],[HC_ID]]&amp;": "&amp;Tabella4[[#This Row],[Soluzione note aggiuntive]]</f>
        <v>#N/A</v>
      </c>
      <c r="AM547" s="13"/>
    </row>
    <row r="548" spans="1:39" ht="15" hidden="1" x14ac:dyDescent="0.3">
      <c r="A548" s="41" t="str">
        <f>Tabella4[[#This Row],[UNI CEI EN 301549]]&amp;Tabella4[[#This Row],[Servizio]]</f>
        <v>11.2.5.8.1S009 FAQ</v>
      </c>
      <c r="B548" s="42" t="str">
        <f>Tabella4[[#This Row],[IssueID]]&amp;Tabella4[[#This Row],[Servizio]]</f>
        <v>S009 FAQ</v>
      </c>
      <c r="C548" s="41" t="s">
        <v>944</v>
      </c>
      <c r="D548" s="41" t="str">
        <f>"(#"&amp;Tabella4[[#This Row],['#ID]]&amp;")"</f>
        <v>(#AAD547)</v>
      </c>
      <c r="E548" s="13" t="s">
        <v>50</v>
      </c>
      <c r="F548" s="13" t="s">
        <v>10</v>
      </c>
      <c r="G548" s="43" t="s">
        <v>56</v>
      </c>
      <c r="H548" s="13" t="s">
        <v>3283</v>
      </c>
      <c r="I548" s="13" t="s">
        <v>63</v>
      </c>
      <c r="J548" s="13" t="s">
        <v>1736</v>
      </c>
      <c r="K548" t="s">
        <v>52</v>
      </c>
      <c r="L548" s="13"/>
      <c r="M548" t="s">
        <v>1499</v>
      </c>
      <c r="N548" s="13" t="s">
        <v>1672</v>
      </c>
      <c r="O548" t="s">
        <v>1614</v>
      </c>
      <c r="P548" s="13" t="s">
        <v>1658</v>
      </c>
      <c r="Q548" s="13" t="s">
        <v>1670</v>
      </c>
      <c r="R548" s="13"/>
      <c r="S548" s="13" t="s">
        <v>1739</v>
      </c>
      <c r="T548" s="13" t="s">
        <v>1741</v>
      </c>
      <c r="U548" s="13">
        <f>COUNTIFS(Tabella4[Rejected Element],Tabella4[[#This Row],[Rejected Element]])</f>
        <v>1</v>
      </c>
      <c r="V548" s="13" t="s">
        <v>1727</v>
      </c>
      <c r="W548" s="13"/>
      <c r="X548" s="13" t="str">
        <f>Tabella4[[#This Row],[User Impact]]</f>
        <v>2 - Serious</v>
      </c>
      <c r="Y548" s="13" t="str">
        <f>_xlfn.CONCAT("APP INDABOX ANDROID - ",Tabella4[[#This Row],[UNI CEI EN 301549]]," ",_xlfn.XLOOKUP(Tabella4[[#This Row],[Criterio]],Tabella5[ID],Tabella5[Criterio di successo],"")," - ",Tabella4[[#This Row],[Servizio]])</f>
        <v>APP INDABOX ANDROID - 11.2.5.8.1 Dimensione dell'obiettivo (minimo) - S009 FAQ</v>
      </c>
      <c r="Z5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(#AAD547)
S009 FAQ
Requisito: WCAG 2.5.8
Disabilità afflitte: Blind;Low Vision;Mobility
Impatto Utente: 2 - Serious
Descrizione: Touch target - 
Esempio di violazione individuata sull'oggetto: 
 - https://drive.google.com/file/d/1NVoOSlcYr7Ae24dwYytwvOMBgdErlKL2/view?usp=drive_link con selettore: 
[16,271][679,384]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548" s="13"/>
      <c r="AB548" s="13"/>
      <c r="AC548" s="13"/>
      <c r="AD548" s="13"/>
      <c r="AE548" s="13" t="e">
        <f>_xlfn.XLOOKUP(Tabella4[[#This Row],[ID Silk]],outTable[ID Silk],outTable[Numero ticket  ],,0,1)</f>
        <v>#N/A</v>
      </c>
      <c r="AF548" s="13"/>
      <c r="AG548" s="13"/>
      <c r="AH548" s="13" t="e">
        <f>Tabella4[[#This Row],[Caricato su Silk]]&amp;Tabella4[[#This Row],[HC_01]]</f>
        <v>#N/A</v>
      </c>
      <c r="AI548" s="13" t="e">
        <f>Tabella4[[#This Row],[HC_ID]]&amp;": "&amp;Tabella4[[#This Row],[Descrizione]]</f>
        <v>#N/A</v>
      </c>
      <c r="AJ548" s="13" t="e">
        <f>Tabella4[[#This Row],[HC_ID]]&amp;": - "&amp;Tabella4[[#This Row],[Detail]]&amp;" con selettore: "&amp;Tabella4[[#This Row],[Rejected Element]]</f>
        <v>#N/A</v>
      </c>
      <c r="AK548" s="13" t="e">
        <f>Tabella4[[#This Row],[HC_ID]]&amp;": "&amp;Tabella4[[#This Row],[Share URL]]</f>
        <v>#N/A</v>
      </c>
      <c r="AL548" s="13" t="e">
        <f>Tabella4[[#This Row],[HC_ID]]&amp;": "&amp;Tabella4[[#This Row],[Soluzione note aggiuntive]]</f>
        <v>#N/A</v>
      </c>
      <c r="AM548" s="13"/>
    </row>
    <row r="549" spans="1:39" ht="15" hidden="1" x14ac:dyDescent="0.3">
      <c r="A549" s="41" t="str">
        <f>Tabella4[[#This Row],[UNI CEI EN 301549]]&amp;Tabella4[[#This Row],[Servizio]]</f>
        <v>11.2.5.8.1S009 FAQ</v>
      </c>
      <c r="B549" s="42" t="str">
        <f>Tabella4[[#This Row],[IssueID]]&amp;Tabella4[[#This Row],[Servizio]]</f>
        <v>S009 FAQ</v>
      </c>
      <c r="C549" s="41" t="s">
        <v>945</v>
      </c>
      <c r="D549" s="41" t="str">
        <f>"(#"&amp;Tabella4[[#This Row],['#ID]]&amp;")"</f>
        <v>(#AAD548)</v>
      </c>
      <c r="E549" s="13" t="s">
        <v>50</v>
      </c>
      <c r="F549" s="13" t="s">
        <v>10</v>
      </c>
      <c r="G549" s="43" t="s">
        <v>56</v>
      </c>
      <c r="H549" s="13" t="s">
        <v>3283</v>
      </c>
      <c r="I549" s="13" t="s">
        <v>63</v>
      </c>
      <c r="J549" s="13" t="s">
        <v>1736</v>
      </c>
      <c r="K549" t="s">
        <v>52</v>
      </c>
      <c r="L549" s="13"/>
      <c r="M549" t="s">
        <v>1500</v>
      </c>
      <c r="N549" s="13" t="s">
        <v>1672</v>
      </c>
      <c r="O549" t="s">
        <v>1614</v>
      </c>
      <c r="P549" s="13" t="s">
        <v>1658</v>
      </c>
      <c r="Q549" s="13" t="s">
        <v>1670</v>
      </c>
      <c r="R549" s="13"/>
      <c r="S549" s="13" t="s">
        <v>1739</v>
      </c>
      <c r="T549" s="13" t="s">
        <v>1741</v>
      </c>
      <c r="U549" s="13">
        <f>COUNTIFS(Tabella4[Rejected Element],Tabella4[[#This Row],[Rejected Element]])</f>
        <v>1</v>
      </c>
      <c r="V549" s="13" t="s">
        <v>1727</v>
      </c>
      <c r="W549" s="13"/>
      <c r="X549" s="13" t="str">
        <f>Tabella4[[#This Row],[User Impact]]</f>
        <v>2 - Serious</v>
      </c>
      <c r="Y549" s="13" t="str">
        <f>_xlfn.CONCAT("APP INDABOX ANDROID - ",Tabella4[[#This Row],[UNI CEI EN 301549]]," ",_xlfn.XLOOKUP(Tabella4[[#This Row],[Criterio]],Tabella5[ID],Tabella5[Criterio di successo],"")," - ",Tabella4[[#This Row],[Servizio]])</f>
        <v>APP INDABOX ANDROID - 11.2.5.8.1 Dimensione dell'obiettivo (minimo) - S009 FAQ</v>
      </c>
      <c r="Z5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(#AAD548)
S009 FAQ
Requisito: WCAG 2.5.8
Disabilità afflitte: Blind;Low Vision;Mobility
Impatto Utente: 2 - Serious
Descrizione: Touch target - 
Esempio di violazione individuata sull'oggetto: 
 - https://drive.google.com/file/d/1NVoOSlcYr7Ae24dwYytwvOMBgdErlKL2/view?usp=drive_link con selettore: 
[16,271][580,384]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549" s="13"/>
      <c r="AB549" s="13"/>
      <c r="AC549" s="13"/>
      <c r="AD549" s="13"/>
      <c r="AE549" s="13" t="e">
        <f>_xlfn.XLOOKUP(Tabella4[[#This Row],[ID Silk]],outTable[ID Silk],outTable[Numero ticket  ],,0,1)</f>
        <v>#N/A</v>
      </c>
      <c r="AF549" s="13"/>
      <c r="AG549" s="13"/>
      <c r="AH549" s="13" t="e">
        <f>Tabella4[[#This Row],[Caricato su Silk]]&amp;Tabella4[[#This Row],[HC_01]]</f>
        <v>#N/A</v>
      </c>
      <c r="AI549" s="13" t="e">
        <f>Tabella4[[#This Row],[HC_ID]]&amp;": "&amp;Tabella4[[#This Row],[Descrizione]]</f>
        <v>#N/A</v>
      </c>
      <c r="AJ549" s="13" t="e">
        <f>Tabella4[[#This Row],[HC_ID]]&amp;": - "&amp;Tabella4[[#This Row],[Detail]]&amp;" con selettore: "&amp;Tabella4[[#This Row],[Rejected Element]]</f>
        <v>#N/A</v>
      </c>
      <c r="AK549" s="13" t="e">
        <f>Tabella4[[#This Row],[HC_ID]]&amp;": "&amp;Tabella4[[#This Row],[Share URL]]</f>
        <v>#N/A</v>
      </c>
      <c r="AL549" s="13" t="e">
        <f>Tabella4[[#This Row],[HC_ID]]&amp;": "&amp;Tabella4[[#This Row],[Soluzione note aggiuntive]]</f>
        <v>#N/A</v>
      </c>
      <c r="AM549" s="13"/>
    </row>
    <row r="550" spans="1:39" ht="15" hidden="1" x14ac:dyDescent="0.3">
      <c r="A550" s="41" t="str">
        <f>Tabella4[[#This Row],[UNI CEI EN 301549]]&amp;Tabella4[[#This Row],[Servizio]]</f>
        <v>11.2.5.8.1S009 FAQ</v>
      </c>
      <c r="B550" s="42" t="str">
        <f>Tabella4[[#This Row],[IssueID]]&amp;Tabella4[[#This Row],[Servizio]]</f>
        <v>S009 FAQ</v>
      </c>
      <c r="C550" s="41" t="s">
        <v>946</v>
      </c>
      <c r="D550" s="41" t="str">
        <f>"(#"&amp;Tabella4[[#This Row],['#ID]]&amp;")"</f>
        <v>(#AAD549)</v>
      </c>
      <c r="E550" s="13" t="s">
        <v>50</v>
      </c>
      <c r="F550" s="13" t="s">
        <v>10</v>
      </c>
      <c r="G550" s="43" t="s">
        <v>56</v>
      </c>
      <c r="H550" s="13" t="s">
        <v>3283</v>
      </c>
      <c r="I550" s="13" t="s">
        <v>63</v>
      </c>
      <c r="J550" s="13" t="s">
        <v>1736</v>
      </c>
      <c r="K550" t="s">
        <v>52</v>
      </c>
      <c r="L550" s="13"/>
      <c r="M550" t="s">
        <v>1501</v>
      </c>
      <c r="N550" s="13" t="s">
        <v>1672</v>
      </c>
      <c r="O550" t="s">
        <v>1614</v>
      </c>
      <c r="P550" s="13" t="s">
        <v>1658</v>
      </c>
      <c r="Q550" s="13" t="s">
        <v>1670</v>
      </c>
      <c r="R550" s="13"/>
      <c r="S550" s="13" t="s">
        <v>1739</v>
      </c>
      <c r="T550" s="13" t="s">
        <v>1741</v>
      </c>
      <c r="U550" s="13">
        <f>COUNTIFS(Tabella4[Rejected Element],Tabella4[[#This Row],[Rejected Element]])</f>
        <v>1</v>
      </c>
      <c r="V550" s="13" t="s">
        <v>1727</v>
      </c>
      <c r="W550" s="13"/>
      <c r="X550" s="13" t="str">
        <f>Tabella4[[#This Row],[User Impact]]</f>
        <v>2 - Serious</v>
      </c>
      <c r="Y550" s="13" t="str">
        <f>_xlfn.CONCAT("APP INDABOX ANDROID - ",Tabella4[[#This Row],[UNI CEI EN 301549]]," ",_xlfn.XLOOKUP(Tabella4[[#This Row],[Criterio]],Tabella5[ID],Tabella5[Criterio di successo],"")," - ",Tabella4[[#This Row],[Servizio]])</f>
        <v>APP INDABOX ANDROID - 11.2.5.8.1 Dimensione dell'obiettivo (minimo) - S009 FAQ</v>
      </c>
      <c r="Z5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(#AAD549)
S009 FAQ
Requisito: WCAG 2.5.8
Disabilità afflitte: Blind;Low Vision;Mobility
Impatto Utente: 2 - Serious
Descrizione: Touch target - 
Esempio di violazione individuata sull'oggetto: 
 - https://drive.google.com/file/d/1NVoOSlcYr7Ae24dwYytwvOMBgdErlKL2/view?usp=drive_link con selettore: 
[2,258][286,365]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550" s="13"/>
      <c r="AB550" s="13"/>
      <c r="AC550" s="13"/>
      <c r="AD550" s="13"/>
      <c r="AE550" s="13" t="e">
        <f>_xlfn.XLOOKUP(Tabella4[[#This Row],[ID Silk]],outTable[ID Silk],outTable[Numero ticket  ],,0,1)</f>
        <v>#N/A</v>
      </c>
      <c r="AF550" s="13"/>
      <c r="AG550" s="13"/>
      <c r="AH550" s="13" t="e">
        <f>Tabella4[[#This Row],[Caricato su Silk]]&amp;Tabella4[[#This Row],[HC_01]]</f>
        <v>#N/A</v>
      </c>
      <c r="AI550" s="13" t="e">
        <f>Tabella4[[#This Row],[HC_ID]]&amp;": "&amp;Tabella4[[#This Row],[Descrizione]]</f>
        <v>#N/A</v>
      </c>
      <c r="AJ550" s="13" t="e">
        <f>Tabella4[[#This Row],[HC_ID]]&amp;": - "&amp;Tabella4[[#This Row],[Detail]]&amp;" con selettore: "&amp;Tabella4[[#This Row],[Rejected Element]]</f>
        <v>#N/A</v>
      </c>
      <c r="AK550" s="13" t="e">
        <f>Tabella4[[#This Row],[HC_ID]]&amp;": "&amp;Tabella4[[#This Row],[Share URL]]</f>
        <v>#N/A</v>
      </c>
      <c r="AL550" s="13" t="e">
        <f>Tabella4[[#This Row],[HC_ID]]&amp;": "&amp;Tabella4[[#This Row],[Soluzione note aggiuntive]]</f>
        <v>#N/A</v>
      </c>
      <c r="AM550" s="13"/>
    </row>
    <row r="551" spans="1:39" ht="15" hidden="1" x14ac:dyDescent="0.3">
      <c r="A551" s="41" t="str">
        <f>Tabella4[[#This Row],[UNI CEI EN 301549]]&amp;Tabella4[[#This Row],[Servizio]]</f>
        <v>11.2.5.8.1S009 FAQ</v>
      </c>
      <c r="B551" s="42" t="str">
        <f>Tabella4[[#This Row],[IssueID]]&amp;Tabella4[[#This Row],[Servizio]]</f>
        <v>S009 FAQ</v>
      </c>
      <c r="C551" s="41" t="s">
        <v>947</v>
      </c>
      <c r="D551" s="41" t="str">
        <f>"(#"&amp;Tabella4[[#This Row],['#ID]]&amp;")"</f>
        <v>(#AAD550)</v>
      </c>
      <c r="E551" s="13" t="s">
        <v>50</v>
      </c>
      <c r="F551" s="13" t="s">
        <v>10</v>
      </c>
      <c r="G551" s="43" t="s">
        <v>56</v>
      </c>
      <c r="H551" s="13" t="s">
        <v>3283</v>
      </c>
      <c r="I551" s="13" t="s">
        <v>63</v>
      </c>
      <c r="J551" s="13" t="s">
        <v>1736</v>
      </c>
      <c r="K551" t="s">
        <v>52</v>
      </c>
      <c r="L551" s="13"/>
      <c r="M551" t="s">
        <v>1502</v>
      </c>
      <c r="N551" s="13" t="s">
        <v>1672</v>
      </c>
      <c r="O551" t="s">
        <v>1614</v>
      </c>
      <c r="P551" s="13" t="s">
        <v>1658</v>
      </c>
      <c r="Q551" s="13" t="s">
        <v>1670</v>
      </c>
      <c r="R551" s="13"/>
      <c r="S551" s="13" t="s">
        <v>1739</v>
      </c>
      <c r="T551" s="13" t="s">
        <v>1741</v>
      </c>
      <c r="U551" s="13">
        <f>COUNTIFS(Tabella4[Rejected Element],Tabella4[[#This Row],[Rejected Element]])</f>
        <v>1</v>
      </c>
      <c r="V551" s="13" t="s">
        <v>1727</v>
      </c>
      <c r="W551" s="13"/>
      <c r="X551" s="13" t="str">
        <f>Tabella4[[#This Row],[User Impact]]</f>
        <v>2 - Serious</v>
      </c>
      <c r="Y551" s="13" t="str">
        <f>_xlfn.CONCAT("APP INDABOX ANDROID - ",Tabella4[[#This Row],[UNI CEI EN 301549]]," ",_xlfn.XLOOKUP(Tabella4[[#This Row],[Criterio]],Tabella5[ID],Tabella5[Criterio di successo],"")," - ",Tabella4[[#This Row],[Servizio]])</f>
        <v>APP INDABOX ANDROID - 11.2.5.8.1 Dimensione dell'obiettivo (minimo) - S009 FAQ</v>
      </c>
      <c r="Z5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(#AAD550)
S009 FAQ
Requisito: WCAG 2.5.8
Disabilità afflitte: Blind;Low Vision;Mobility
Impatto Utente: 2 - Serious
Descrizione: Touch target - 
Esempio di violazione individuata sull'oggetto: 
 - https://drive.google.com/file/d/1NVoOSlcYr7Ae24dwYytwvOMBgdErlKL2/view?usp=drive_link con selettore: 
[940,373][1064,505]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551" s="13"/>
      <c r="AB551" s="13"/>
      <c r="AC551" s="13"/>
      <c r="AD551" s="13"/>
      <c r="AE551" s="13" t="e">
        <f>_xlfn.XLOOKUP(Tabella4[[#This Row],[ID Silk]],outTable[ID Silk],outTable[Numero ticket  ],,0,1)</f>
        <v>#N/A</v>
      </c>
      <c r="AF551" s="13"/>
      <c r="AG551" s="13"/>
      <c r="AH551" s="13" t="e">
        <f>Tabella4[[#This Row],[Caricato su Silk]]&amp;Tabella4[[#This Row],[HC_01]]</f>
        <v>#N/A</v>
      </c>
      <c r="AI551" s="13" t="e">
        <f>Tabella4[[#This Row],[HC_ID]]&amp;": "&amp;Tabella4[[#This Row],[Descrizione]]</f>
        <v>#N/A</v>
      </c>
      <c r="AJ551" s="13" t="e">
        <f>Tabella4[[#This Row],[HC_ID]]&amp;": - "&amp;Tabella4[[#This Row],[Detail]]&amp;" con selettore: "&amp;Tabella4[[#This Row],[Rejected Element]]</f>
        <v>#N/A</v>
      </c>
      <c r="AK551" s="13" t="e">
        <f>Tabella4[[#This Row],[HC_ID]]&amp;": "&amp;Tabella4[[#This Row],[Share URL]]</f>
        <v>#N/A</v>
      </c>
      <c r="AL551" s="13" t="e">
        <f>Tabella4[[#This Row],[HC_ID]]&amp;": "&amp;Tabella4[[#This Row],[Soluzione note aggiuntive]]</f>
        <v>#N/A</v>
      </c>
      <c r="AM551" s="13"/>
    </row>
    <row r="552" spans="1:39" ht="15" hidden="1" x14ac:dyDescent="0.3">
      <c r="A552" s="41" t="str">
        <f>Tabella4[[#This Row],[UNI CEI EN 301549]]&amp;Tabella4[[#This Row],[Servizio]]</f>
        <v>11.1.4.3.1S004 Spedisci (IndaBox Spedizione Pacchi)</v>
      </c>
      <c r="B552" s="42" t="str">
        <f>Tabella4[[#This Row],[IssueID]]&amp;Tabella4[[#This Row],[Servizio]]</f>
        <v>S004 Spedisci (IndaBox Spedizione Pacchi)</v>
      </c>
      <c r="C552" s="41" t="s">
        <v>948</v>
      </c>
      <c r="D552" s="41" t="str">
        <f>"(#"&amp;Tabella4[[#This Row],['#ID]]&amp;")"</f>
        <v>(#AAD551)</v>
      </c>
      <c r="E552" s="13" t="s">
        <v>50</v>
      </c>
      <c r="F552" s="13" t="s">
        <v>10</v>
      </c>
      <c r="G552" s="43" t="s">
        <v>195</v>
      </c>
      <c r="H552" s="13" t="s">
        <v>3282</v>
      </c>
      <c r="I552" s="13" t="s">
        <v>63</v>
      </c>
      <c r="J552" s="13" t="s">
        <v>1735</v>
      </c>
      <c r="K552" t="s">
        <v>53</v>
      </c>
      <c r="L552" s="13"/>
      <c r="M552" t="s">
        <v>1503</v>
      </c>
      <c r="N552" s="13" t="s">
        <v>1673</v>
      </c>
      <c r="O552" t="s">
        <v>1615</v>
      </c>
      <c r="P552" s="13" t="s">
        <v>1659</v>
      </c>
      <c r="Q552" s="13" t="s">
        <v>1670</v>
      </c>
      <c r="R552" s="13"/>
      <c r="S552" s="13" t="s">
        <v>1738</v>
      </c>
      <c r="T552" s="13" t="s">
        <v>1740</v>
      </c>
      <c r="U552" s="13">
        <f>COUNTIFS(Tabella4[Rejected Element],Tabella4[[#This Row],[Rejected Element]])</f>
        <v>1</v>
      </c>
      <c r="V552" s="13" t="s">
        <v>1722</v>
      </c>
      <c r="W552" s="13"/>
      <c r="X552" s="13" t="str">
        <f>Tabella4[[#This Row],[User Impact]]</f>
        <v>2 - Serious</v>
      </c>
      <c r="Y552" s="13" t="str">
        <f>_xlfn.CONCAT("APP INDABOX ANDROID - ",Tabella4[[#This Row],[UNI CEI EN 301549]]," ",_xlfn.XLOOKUP(Tabella4[[#This Row],[Criterio]],Tabella5[ID],Tabella5[Criterio di successo],"")," - ",Tabella4[[#This Row],[Servizio]])</f>
        <v>APP INDABOX ANDROID - 11.1.4.3.1 Contrasto (minimo) - S004 Spedisci (IndaBox Spedizione Pacchi)</v>
      </c>
      <c r="Z5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(#AAD551)
S004 Spedisci (IndaBox Spedizione Pacchi)
Requisito: WCAG 1.4.3
Disabilità afflitte: Colorblindness;Low Vision
Impatto Utente: 2 - Serious
Descrizione: Contrasto del testo - 
Esempio di violazione individuata sull'oggetto: 
 - https://drive.google.com/file/d/1NiJmdSybCRnhHDbeTXmn-i52TgsbW9fE/view?usp=drive_link con selettore: 
[19,395][1061,505]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552" s="13"/>
      <c r="AB552" s="13"/>
      <c r="AC552" s="13"/>
      <c r="AD552" s="13"/>
      <c r="AE552" s="13" t="e">
        <f>_xlfn.XLOOKUP(Tabella4[[#This Row],[ID Silk]],outTable[ID Silk],outTable[Numero ticket  ],,0,1)</f>
        <v>#N/A</v>
      </c>
      <c r="AF552" s="13"/>
      <c r="AG552" s="13"/>
      <c r="AH552" s="13" t="e">
        <f>Tabella4[[#This Row],[Caricato su Silk]]&amp;Tabella4[[#This Row],[HC_01]]</f>
        <v>#N/A</v>
      </c>
      <c r="AI552" s="13" t="e">
        <f>Tabella4[[#This Row],[HC_ID]]&amp;": "&amp;Tabella4[[#This Row],[Descrizione]]</f>
        <v>#N/A</v>
      </c>
      <c r="AJ552" s="13" t="e">
        <f>Tabella4[[#This Row],[HC_ID]]&amp;": - "&amp;Tabella4[[#This Row],[Detail]]&amp;" con selettore: "&amp;Tabella4[[#This Row],[Rejected Element]]</f>
        <v>#N/A</v>
      </c>
      <c r="AK552" s="13" t="e">
        <f>Tabella4[[#This Row],[HC_ID]]&amp;": "&amp;Tabella4[[#This Row],[Share URL]]</f>
        <v>#N/A</v>
      </c>
      <c r="AL552" s="13" t="e">
        <f>Tabella4[[#This Row],[HC_ID]]&amp;": "&amp;Tabella4[[#This Row],[Soluzione note aggiuntive]]</f>
        <v>#N/A</v>
      </c>
      <c r="AM552" s="13"/>
    </row>
    <row r="553" spans="1:39" ht="15" hidden="1" x14ac:dyDescent="0.3">
      <c r="A553" s="41" t="str">
        <f>Tabella4[[#This Row],[UNI CEI EN 301549]]&amp;Tabella4[[#This Row],[Servizio]]</f>
        <v>11.1.4.3.1S004 Spedisci (IndaBox Spedizione Pacchi)</v>
      </c>
      <c r="B553" s="42" t="str">
        <f>Tabella4[[#This Row],[IssueID]]&amp;Tabella4[[#This Row],[Servizio]]</f>
        <v>S004 Spedisci (IndaBox Spedizione Pacchi)</v>
      </c>
      <c r="C553" s="41" t="s">
        <v>949</v>
      </c>
      <c r="D553" s="41" t="str">
        <f>"(#"&amp;Tabella4[[#This Row],['#ID]]&amp;")"</f>
        <v>(#AAD552)</v>
      </c>
      <c r="E553" s="13" t="s">
        <v>50</v>
      </c>
      <c r="F553" s="13" t="s">
        <v>10</v>
      </c>
      <c r="G553" s="43" t="s">
        <v>195</v>
      </c>
      <c r="H553" s="13" t="s">
        <v>3282</v>
      </c>
      <c r="I553" s="13" t="s">
        <v>63</v>
      </c>
      <c r="J553" s="13" t="s">
        <v>1735</v>
      </c>
      <c r="K553" t="s">
        <v>53</v>
      </c>
      <c r="L553" s="13"/>
      <c r="M553" t="s">
        <v>1504</v>
      </c>
      <c r="N553" s="13" t="s">
        <v>1673</v>
      </c>
      <c r="O553" t="s">
        <v>1615</v>
      </c>
      <c r="P553" s="13" t="s">
        <v>1659</v>
      </c>
      <c r="Q553" s="13" t="s">
        <v>1670</v>
      </c>
      <c r="R553" s="13"/>
      <c r="S553" s="13" t="s">
        <v>1738</v>
      </c>
      <c r="T553" s="13" t="s">
        <v>1740</v>
      </c>
      <c r="U553" s="13">
        <f>COUNTIFS(Tabella4[Rejected Element],Tabella4[[#This Row],[Rejected Element]])</f>
        <v>1</v>
      </c>
      <c r="V553" s="13" t="s">
        <v>1722</v>
      </c>
      <c r="W553" s="13"/>
      <c r="X553" s="13" t="str">
        <f>Tabella4[[#This Row],[User Impact]]</f>
        <v>2 - Serious</v>
      </c>
      <c r="Y553" s="13" t="str">
        <f>_xlfn.CONCAT("APP INDABOX ANDROID - ",Tabella4[[#This Row],[UNI CEI EN 301549]]," ",_xlfn.XLOOKUP(Tabella4[[#This Row],[Criterio]],Tabella5[ID],Tabella5[Criterio di successo],"")," - ",Tabella4[[#This Row],[Servizio]])</f>
        <v>APP INDABOX ANDROID - 11.1.4.3.1 Contrasto (minimo) - S004 Spedisci (IndaBox Spedizione Pacchi)</v>
      </c>
      <c r="Z5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(#AAD552)
S004 Spedisci (IndaBox Spedizione Pacchi)
Requisito: WCAG 1.4.3
Disabilità afflitte: Colorblindness;Low Vision
Impatto Utente: 2 - Serious
Descrizione: Contrasto del testo - 
Esempio di violazione individuata sull'oggetto: 
 - https://drive.google.com/file/d/1NiJmdSybCRnhHDbeTXmn-i52TgsbW9fE/view?usp=drive_link con selettore: 
[19,560][1001,689]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553" s="13"/>
      <c r="AB553" s="13"/>
      <c r="AC553" s="13"/>
      <c r="AD553" s="13"/>
      <c r="AE553" s="13" t="e">
        <f>_xlfn.XLOOKUP(Tabella4[[#This Row],[ID Silk]],outTable[ID Silk],outTable[Numero ticket  ],,0,1)</f>
        <v>#N/A</v>
      </c>
      <c r="AF553" s="13"/>
      <c r="AG553" s="13"/>
      <c r="AH553" s="13" t="e">
        <f>Tabella4[[#This Row],[Caricato su Silk]]&amp;Tabella4[[#This Row],[HC_01]]</f>
        <v>#N/A</v>
      </c>
      <c r="AI553" s="13" t="e">
        <f>Tabella4[[#This Row],[HC_ID]]&amp;": "&amp;Tabella4[[#This Row],[Descrizione]]</f>
        <v>#N/A</v>
      </c>
      <c r="AJ553" s="13" t="e">
        <f>Tabella4[[#This Row],[HC_ID]]&amp;": - "&amp;Tabella4[[#This Row],[Detail]]&amp;" con selettore: "&amp;Tabella4[[#This Row],[Rejected Element]]</f>
        <v>#N/A</v>
      </c>
      <c r="AK553" s="13" t="e">
        <f>Tabella4[[#This Row],[HC_ID]]&amp;": "&amp;Tabella4[[#This Row],[Share URL]]</f>
        <v>#N/A</v>
      </c>
      <c r="AL553" s="13" t="e">
        <f>Tabella4[[#This Row],[HC_ID]]&amp;": "&amp;Tabella4[[#This Row],[Soluzione note aggiuntive]]</f>
        <v>#N/A</v>
      </c>
      <c r="AM553" s="13"/>
    </row>
    <row r="554" spans="1:39" ht="15" hidden="1" x14ac:dyDescent="0.3">
      <c r="A554" s="41" t="str">
        <f>Tabella4[[#This Row],[UNI CEI EN 301549]]&amp;Tabella4[[#This Row],[Servizio]]</f>
        <v>11.2.5.8.1S004 Spedisci (IndaBox Spedizione Pacchi)</v>
      </c>
      <c r="B554" s="42" t="str">
        <f>Tabella4[[#This Row],[IssueID]]&amp;Tabella4[[#This Row],[Servizio]]</f>
        <v>S004 Spedisci (IndaBox Spedizione Pacchi)</v>
      </c>
      <c r="C554" s="41" t="s">
        <v>950</v>
      </c>
      <c r="D554" s="41" t="str">
        <f>"(#"&amp;Tabella4[[#This Row],['#ID]]&amp;")"</f>
        <v>(#AAD553)</v>
      </c>
      <c r="E554" s="13" t="s">
        <v>50</v>
      </c>
      <c r="F554" s="13" t="s">
        <v>10</v>
      </c>
      <c r="G554" s="43" t="s">
        <v>56</v>
      </c>
      <c r="H554" s="13" t="s">
        <v>3283</v>
      </c>
      <c r="I554" s="13" t="s">
        <v>63</v>
      </c>
      <c r="J554" s="13" t="s">
        <v>1736</v>
      </c>
      <c r="K554" t="s">
        <v>52</v>
      </c>
      <c r="L554" s="13"/>
      <c r="M554" t="s">
        <v>1082</v>
      </c>
      <c r="N554" s="13" t="s">
        <v>1673</v>
      </c>
      <c r="O554" t="s">
        <v>1615</v>
      </c>
      <c r="P554" s="13" t="s">
        <v>1659</v>
      </c>
      <c r="Q554" s="13" t="s">
        <v>1670</v>
      </c>
      <c r="R554" s="13"/>
      <c r="S554" s="13" t="s">
        <v>1739</v>
      </c>
      <c r="T554" s="13" t="s">
        <v>1741</v>
      </c>
      <c r="U554" s="13">
        <f>COUNTIFS(Tabella4[Rejected Element],Tabella4[[#This Row],[Rejected Element]])</f>
        <v>15</v>
      </c>
      <c r="V554" s="13" t="s">
        <v>1722</v>
      </c>
      <c r="W554" s="13"/>
      <c r="X554" s="13" t="str">
        <f>Tabella4[[#This Row],[User Impact]]</f>
        <v>2 - Serious</v>
      </c>
      <c r="Y554"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5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(#AAD553)
S004 Spedisci (IndaBox Spedizione Pacchi)
Requisito: WCAG 2.5.8
Disabilità afflitte: Blind;Low Vision;Mobility
Impatto Utente: 2 - Serious
Descrizione: Touch target - 
Esempio di violazione individuata sull'oggetto: 
 - https://drive.google.com/file/d/1NiJmdSybCRnhHDbeTXmn-i52TgsbW9fE/view?usp=drive_link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554" s="13"/>
      <c r="AB554" s="13"/>
      <c r="AC554" s="13"/>
      <c r="AD554" s="13"/>
      <c r="AE554" s="13" t="e">
        <f>_xlfn.XLOOKUP(Tabella4[[#This Row],[ID Silk]],outTable[ID Silk],outTable[Numero ticket  ],,0,1)</f>
        <v>#N/A</v>
      </c>
      <c r="AF554" s="13"/>
      <c r="AG554" s="13"/>
      <c r="AH554" s="13" t="e">
        <f>Tabella4[[#This Row],[Caricato su Silk]]&amp;Tabella4[[#This Row],[HC_01]]</f>
        <v>#N/A</v>
      </c>
      <c r="AI554" s="13" t="e">
        <f>Tabella4[[#This Row],[HC_ID]]&amp;": "&amp;Tabella4[[#This Row],[Descrizione]]</f>
        <v>#N/A</v>
      </c>
      <c r="AJ554" s="13" t="e">
        <f>Tabella4[[#This Row],[HC_ID]]&amp;": - "&amp;Tabella4[[#This Row],[Detail]]&amp;" con selettore: "&amp;Tabella4[[#This Row],[Rejected Element]]</f>
        <v>#N/A</v>
      </c>
      <c r="AK554" s="13" t="e">
        <f>Tabella4[[#This Row],[HC_ID]]&amp;": "&amp;Tabella4[[#This Row],[Share URL]]</f>
        <v>#N/A</v>
      </c>
      <c r="AL554" s="13" t="e">
        <f>Tabella4[[#This Row],[HC_ID]]&amp;": "&amp;Tabella4[[#This Row],[Soluzione note aggiuntive]]</f>
        <v>#N/A</v>
      </c>
      <c r="AM554" s="13"/>
    </row>
    <row r="555" spans="1:39" ht="15" hidden="1" x14ac:dyDescent="0.3">
      <c r="A555" s="41" t="str">
        <f>Tabella4[[#This Row],[UNI CEI EN 301549]]&amp;Tabella4[[#This Row],[Servizio]]</f>
        <v>11.2.5.8.1S004 Spedisci (IndaBox Spedizione Pacchi)</v>
      </c>
      <c r="B555" s="42" t="str">
        <f>Tabella4[[#This Row],[IssueID]]&amp;Tabella4[[#This Row],[Servizio]]</f>
        <v>S004 Spedisci (IndaBox Spedizione Pacchi)</v>
      </c>
      <c r="C555" s="41" t="s">
        <v>951</v>
      </c>
      <c r="D555" s="41" t="str">
        <f>"(#"&amp;Tabella4[[#This Row],['#ID]]&amp;")"</f>
        <v>(#AAD554)</v>
      </c>
      <c r="E555" s="13" t="s">
        <v>50</v>
      </c>
      <c r="F555" s="13" t="s">
        <v>10</v>
      </c>
      <c r="G555" s="43" t="s">
        <v>56</v>
      </c>
      <c r="H555" s="13" t="s">
        <v>3283</v>
      </c>
      <c r="I555" s="13" t="s">
        <v>63</v>
      </c>
      <c r="J555" s="13" t="s">
        <v>1736</v>
      </c>
      <c r="K555" t="s">
        <v>52</v>
      </c>
      <c r="L555" s="13"/>
      <c r="M555" t="s">
        <v>1083</v>
      </c>
      <c r="N555" s="13" t="s">
        <v>1673</v>
      </c>
      <c r="O555" t="s">
        <v>1615</v>
      </c>
      <c r="P555" s="13" t="s">
        <v>1659</v>
      </c>
      <c r="Q555" s="13" t="s">
        <v>1670</v>
      </c>
      <c r="R555" s="13"/>
      <c r="S555" s="13" t="s">
        <v>1739</v>
      </c>
      <c r="T555" s="13" t="s">
        <v>1741</v>
      </c>
      <c r="U555" s="13">
        <f>COUNTIFS(Tabella4[Rejected Element],Tabella4[[#This Row],[Rejected Element]])</f>
        <v>14</v>
      </c>
      <c r="V555" s="13" t="s">
        <v>1722</v>
      </c>
      <c r="W555" s="13"/>
      <c r="X555" s="13" t="str">
        <f>Tabella4[[#This Row],[User Impact]]</f>
        <v>2 - Serious</v>
      </c>
      <c r="Y555"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5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(#AAD554)
S004 Spedisci (IndaBox Spedizione Pacchi)
Requisito: WCAG 2.5.8
Disabilità afflitte: Blind;Low Vision;Mobility
Impatto Utente: 2 - Serious
Descrizione: Touch target - 
Esempio di violazione individuata sull'oggetto: 
 - https://drive.google.com/file/d/1NiJmdSybCRnhHDbeTXmn-i52TgsbW9fE/view?usp=drive_link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555" s="13"/>
      <c r="AB555" s="13"/>
      <c r="AC555" s="13"/>
      <c r="AD555" s="13"/>
      <c r="AE555" s="13" t="e">
        <f>_xlfn.XLOOKUP(Tabella4[[#This Row],[ID Silk]],outTable[ID Silk],outTable[Numero ticket  ],,0,1)</f>
        <v>#N/A</v>
      </c>
      <c r="AF555" s="13"/>
      <c r="AG555" s="13"/>
      <c r="AH555" s="13" t="e">
        <f>Tabella4[[#This Row],[Caricato su Silk]]&amp;Tabella4[[#This Row],[HC_01]]</f>
        <v>#N/A</v>
      </c>
      <c r="AI555" s="13" t="e">
        <f>Tabella4[[#This Row],[HC_ID]]&amp;": "&amp;Tabella4[[#This Row],[Descrizione]]</f>
        <v>#N/A</v>
      </c>
      <c r="AJ555" s="13" t="e">
        <f>Tabella4[[#This Row],[HC_ID]]&amp;": - "&amp;Tabella4[[#This Row],[Detail]]&amp;" con selettore: "&amp;Tabella4[[#This Row],[Rejected Element]]</f>
        <v>#N/A</v>
      </c>
      <c r="AK555" s="13" t="e">
        <f>Tabella4[[#This Row],[HC_ID]]&amp;": "&amp;Tabella4[[#This Row],[Share URL]]</f>
        <v>#N/A</v>
      </c>
      <c r="AL555" s="13" t="e">
        <f>Tabella4[[#This Row],[HC_ID]]&amp;": "&amp;Tabella4[[#This Row],[Soluzione note aggiuntive]]</f>
        <v>#N/A</v>
      </c>
      <c r="AM555" s="13"/>
    </row>
    <row r="556" spans="1:39" ht="15" hidden="1" x14ac:dyDescent="0.3">
      <c r="A556" s="41" t="str">
        <f>Tabella4[[#This Row],[UNI CEI EN 301549]]&amp;Tabella4[[#This Row],[Servizio]]</f>
        <v>11.2.5.8.1S004 Spedisci (IndaBox Spedizione Pacchi)</v>
      </c>
      <c r="B556" s="42" t="str">
        <f>Tabella4[[#This Row],[IssueID]]&amp;Tabella4[[#This Row],[Servizio]]</f>
        <v>S004 Spedisci (IndaBox Spedizione Pacchi)</v>
      </c>
      <c r="C556" s="41" t="s">
        <v>952</v>
      </c>
      <c r="D556" s="41" t="str">
        <f>"(#"&amp;Tabella4[[#This Row],['#ID]]&amp;")"</f>
        <v>(#AAD555)</v>
      </c>
      <c r="E556" s="13" t="s">
        <v>50</v>
      </c>
      <c r="F556" s="13" t="s">
        <v>10</v>
      </c>
      <c r="G556" s="43" t="s">
        <v>56</v>
      </c>
      <c r="H556" s="13" t="s">
        <v>3283</v>
      </c>
      <c r="I556" s="13" t="s">
        <v>63</v>
      </c>
      <c r="J556" s="13" t="s">
        <v>1736</v>
      </c>
      <c r="K556" t="s">
        <v>52</v>
      </c>
      <c r="L556" s="13"/>
      <c r="M556" t="s">
        <v>1084</v>
      </c>
      <c r="N556" s="13" t="s">
        <v>1673</v>
      </c>
      <c r="O556" t="s">
        <v>1615</v>
      </c>
      <c r="P556" s="13" t="s">
        <v>1659</v>
      </c>
      <c r="Q556" s="13" t="s">
        <v>1670</v>
      </c>
      <c r="R556" s="13"/>
      <c r="S556" s="13" t="s">
        <v>1739</v>
      </c>
      <c r="T556" s="13" t="s">
        <v>1741</v>
      </c>
      <c r="U556" s="13">
        <f>COUNTIFS(Tabella4[Rejected Element],Tabella4[[#This Row],[Rejected Element]])</f>
        <v>14</v>
      </c>
      <c r="V556" s="13" t="s">
        <v>1722</v>
      </c>
      <c r="W556" s="13"/>
      <c r="X556" s="13" t="str">
        <f>Tabella4[[#This Row],[User Impact]]</f>
        <v>2 - Serious</v>
      </c>
      <c r="Y556"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5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(#AAD555)
S004 Spedisci (IndaBox Spedizione Pacchi)
Requisito: WCAG 2.5.8
Disabilità afflitte: Blind;Low Vision;Mobility
Impatto Utente: 2 - Serious
Descrizione: Touch target - 
Esempio di violazione individuata sull'oggetto: 
 - https://drive.google.com/file/d/1NiJmdSybCRnhHDbeTXmn-i52TgsbW9fE/view?usp=drive_link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556" s="13"/>
      <c r="AB556" s="13"/>
      <c r="AC556" s="13"/>
      <c r="AD556" s="13"/>
      <c r="AE556" s="13" t="e">
        <f>_xlfn.XLOOKUP(Tabella4[[#This Row],[ID Silk]],outTable[ID Silk],outTable[Numero ticket  ],,0,1)</f>
        <v>#N/A</v>
      </c>
      <c r="AF556" s="13"/>
      <c r="AG556" s="13"/>
      <c r="AH556" s="13" t="e">
        <f>Tabella4[[#This Row],[Caricato su Silk]]&amp;Tabella4[[#This Row],[HC_01]]</f>
        <v>#N/A</v>
      </c>
      <c r="AI556" s="13" t="e">
        <f>Tabella4[[#This Row],[HC_ID]]&amp;": "&amp;Tabella4[[#This Row],[Descrizione]]</f>
        <v>#N/A</v>
      </c>
      <c r="AJ556" s="13" t="e">
        <f>Tabella4[[#This Row],[HC_ID]]&amp;": - "&amp;Tabella4[[#This Row],[Detail]]&amp;" con selettore: "&amp;Tabella4[[#This Row],[Rejected Element]]</f>
        <v>#N/A</v>
      </c>
      <c r="AK556" s="13" t="e">
        <f>Tabella4[[#This Row],[HC_ID]]&amp;": "&amp;Tabella4[[#This Row],[Share URL]]</f>
        <v>#N/A</v>
      </c>
      <c r="AL556" s="13" t="e">
        <f>Tabella4[[#This Row],[HC_ID]]&amp;": "&amp;Tabella4[[#This Row],[Soluzione note aggiuntive]]</f>
        <v>#N/A</v>
      </c>
      <c r="AM556" s="13"/>
    </row>
    <row r="557" spans="1:39" ht="15" hidden="1" x14ac:dyDescent="0.3">
      <c r="A557" s="41" t="str">
        <f>Tabella4[[#This Row],[UNI CEI EN 301549]]&amp;Tabella4[[#This Row],[Servizio]]</f>
        <v>11.2.5.8.1S004 Spedisci (IndaBox Spedizione Pacchi)</v>
      </c>
      <c r="B557" s="42" t="str">
        <f>Tabella4[[#This Row],[IssueID]]&amp;Tabella4[[#This Row],[Servizio]]</f>
        <v>S004 Spedisci (IndaBox Spedizione Pacchi)</v>
      </c>
      <c r="C557" s="41" t="s">
        <v>953</v>
      </c>
      <c r="D557" s="41" t="str">
        <f>"(#"&amp;Tabella4[[#This Row],['#ID]]&amp;")"</f>
        <v>(#AAD556)</v>
      </c>
      <c r="E557" s="13" t="s">
        <v>50</v>
      </c>
      <c r="F557" s="13" t="s">
        <v>10</v>
      </c>
      <c r="G557" s="43" t="s">
        <v>56</v>
      </c>
      <c r="H557" s="13" t="s">
        <v>3283</v>
      </c>
      <c r="I557" s="13" t="s">
        <v>63</v>
      </c>
      <c r="J557" s="13" t="s">
        <v>1736</v>
      </c>
      <c r="K557" t="s">
        <v>52</v>
      </c>
      <c r="L557" s="13"/>
      <c r="M557" t="s">
        <v>1085</v>
      </c>
      <c r="N557" s="13" t="s">
        <v>1673</v>
      </c>
      <c r="O557" t="s">
        <v>1615</v>
      </c>
      <c r="P557" s="13" t="s">
        <v>1659</v>
      </c>
      <c r="Q557" s="13" t="s">
        <v>1670</v>
      </c>
      <c r="R557" s="13"/>
      <c r="S557" s="13" t="s">
        <v>1739</v>
      </c>
      <c r="T557" s="13" t="s">
        <v>1741</v>
      </c>
      <c r="U557" s="13">
        <f>COUNTIFS(Tabella4[Rejected Element],Tabella4[[#This Row],[Rejected Element]])</f>
        <v>14</v>
      </c>
      <c r="V557" s="13" t="s">
        <v>1722</v>
      </c>
      <c r="W557" s="13"/>
      <c r="X557" s="13" t="str">
        <f>Tabella4[[#This Row],[User Impact]]</f>
        <v>2 - Serious</v>
      </c>
      <c r="Y557"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5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(#AAD556)
S004 Spedisci (IndaBox Spedizione Pacchi)
Requisito: WCAG 2.5.8
Disabilità afflitte: Blind;Low Vision;Mobility
Impatto Utente: 2 - Serious
Descrizione: Touch target - 
Esempio di violazione individuata sull'oggetto: 
 - https://drive.google.com/file/d/1NiJmdSybCRnhHDbeTXmn-i52TgsbW9fE/view?usp=drive_link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557" s="13"/>
      <c r="AB557" s="13"/>
      <c r="AC557" s="13"/>
      <c r="AD557" s="13"/>
      <c r="AE557" s="13" t="e">
        <f>_xlfn.XLOOKUP(Tabella4[[#This Row],[ID Silk]],outTable[ID Silk],outTable[Numero ticket  ],,0,1)</f>
        <v>#N/A</v>
      </c>
      <c r="AF557" s="13"/>
      <c r="AG557" s="13"/>
      <c r="AH557" s="13" t="e">
        <f>Tabella4[[#This Row],[Caricato su Silk]]&amp;Tabella4[[#This Row],[HC_01]]</f>
        <v>#N/A</v>
      </c>
      <c r="AI557" s="13" t="e">
        <f>Tabella4[[#This Row],[HC_ID]]&amp;": "&amp;Tabella4[[#This Row],[Descrizione]]</f>
        <v>#N/A</v>
      </c>
      <c r="AJ557" s="13" t="e">
        <f>Tabella4[[#This Row],[HC_ID]]&amp;": - "&amp;Tabella4[[#This Row],[Detail]]&amp;" con selettore: "&amp;Tabella4[[#This Row],[Rejected Element]]</f>
        <v>#N/A</v>
      </c>
      <c r="AK557" s="13" t="e">
        <f>Tabella4[[#This Row],[HC_ID]]&amp;": "&amp;Tabella4[[#This Row],[Share URL]]</f>
        <v>#N/A</v>
      </c>
      <c r="AL557" s="13" t="e">
        <f>Tabella4[[#This Row],[HC_ID]]&amp;": "&amp;Tabella4[[#This Row],[Soluzione note aggiuntive]]</f>
        <v>#N/A</v>
      </c>
      <c r="AM557" s="13"/>
    </row>
    <row r="558" spans="1:39" ht="15" hidden="1" x14ac:dyDescent="0.3">
      <c r="A558" s="41" t="str">
        <f>Tabella4[[#This Row],[UNI CEI EN 301549]]&amp;Tabella4[[#This Row],[Servizio]]</f>
        <v>11.2.5.8.1S004 Spedisci (IndaBox Spedizione Pacchi)</v>
      </c>
      <c r="B558" s="42" t="str">
        <f>Tabella4[[#This Row],[IssueID]]&amp;Tabella4[[#This Row],[Servizio]]</f>
        <v>S004 Spedisci (IndaBox Spedizione Pacchi)</v>
      </c>
      <c r="C558" s="41" t="s">
        <v>954</v>
      </c>
      <c r="D558" s="41" t="str">
        <f>"(#"&amp;Tabella4[[#This Row],['#ID]]&amp;")"</f>
        <v>(#AAD557)</v>
      </c>
      <c r="E558" s="13" t="s">
        <v>50</v>
      </c>
      <c r="F558" s="13" t="s">
        <v>10</v>
      </c>
      <c r="G558" s="43" t="s">
        <v>56</v>
      </c>
      <c r="H558" s="13" t="s">
        <v>3283</v>
      </c>
      <c r="I558" s="13" t="s">
        <v>63</v>
      </c>
      <c r="J558" s="13" t="s">
        <v>1736</v>
      </c>
      <c r="K558" t="s">
        <v>52</v>
      </c>
      <c r="L558" s="13"/>
      <c r="M558" t="s">
        <v>1086</v>
      </c>
      <c r="N558" s="13" t="s">
        <v>1673</v>
      </c>
      <c r="O558" t="s">
        <v>1615</v>
      </c>
      <c r="P558" s="13" t="s">
        <v>1659</v>
      </c>
      <c r="Q558" s="13" t="s">
        <v>1670</v>
      </c>
      <c r="R558" s="13"/>
      <c r="S558" s="13" t="s">
        <v>1739</v>
      </c>
      <c r="T558" s="13" t="s">
        <v>1741</v>
      </c>
      <c r="U558" s="13">
        <f>COUNTIFS(Tabella4[Rejected Element],Tabella4[[#This Row],[Rejected Element]])</f>
        <v>14</v>
      </c>
      <c r="V558" s="13" t="s">
        <v>1722</v>
      </c>
      <c r="W558" s="13"/>
      <c r="X558" s="13" t="str">
        <f>Tabella4[[#This Row],[User Impact]]</f>
        <v>2 - Serious</v>
      </c>
      <c r="Y558"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5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(#AAD557)
S004 Spedisci (IndaBox Spedizione Pacchi)
Requisito: WCAG 2.5.8
Disabilità afflitte: Blind;Low Vision;Mobility
Impatto Utente: 2 - Serious
Descrizione: Touch target - 
Esempio di violazione individuata sull'oggetto: 
 - https://drive.google.com/file/d/1NiJmdSybCRnhHDbeTXmn-i52TgsbW9fE/view?usp=drive_link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558" s="13"/>
      <c r="AB558" s="13"/>
      <c r="AC558" s="13"/>
      <c r="AD558" s="13"/>
      <c r="AE558" s="13" t="e">
        <f>_xlfn.XLOOKUP(Tabella4[[#This Row],[ID Silk]],outTable[ID Silk],outTable[Numero ticket  ],,0,1)</f>
        <v>#N/A</v>
      </c>
      <c r="AF558" s="13"/>
      <c r="AG558" s="13"/>
      <c r="AH558" s="13" t="e">
        <f>Tabella4[[#This Row],[Caricato su Silk]]&amp;Tabella4[[#This Row],[HC_01]]</f>
        <v>#N/A</v>
      </c>
      <c r="AI558" s="13" t="e">
        <f>Tabella4[[#This Row],[HC_ID]]&amp;": "&amp;Tabella4[[#This Row],[Descrizione]]</f>
        <v>#N/A</v>
      </c>
      <c r="AJ558" s="13" t="e">
        <f>Tabella4[[#This Row],[HC_ID]]&amp;": - "&amp;Tabella4[[#This Row],[Detail]]&amp;" con selettore: "&amp;Tabella4[[#This Row],[Rejected Element]]</f>
        <v>#N/A</v>
      </c>
      <c r="AK558" s="13" t="e">
        <f>Tabella4[[#This Row],[HC_ID]]&amp;": "&amp;Tabella4[[#This Row],[Share URL]]</f>
        <v>#N/A</v>
      </c>
      <c r="AL558" s="13" t="e">
        <f>Tabella4[[#This Row],[HC_ID]]&amp;": "&amp;Tabella4[[#This Row],[Soluzione note aggiuntive]]</f>
        <v>#N/A</v>
      </c>
      <c r="AM558" s="13"/>
    </row>
    <row r="559" spans="1:39" ht="15" hidden="1" x14ac:dyDescent="0.3">
      <c r="A559" s="41" t="str">
        <f>Tabella4[[#This Row],[UNI CEI EN 301549]]&amp;Tabella4[[#This Row],[Servizio]]</f>
        <v>11.2.5.8.1S004 Spedisci (IndaBox Spedizione Pacchi)</v>
      </c>
      <c r="B559" s="42" t="str">
        <f>Tabella4[[#This Row],[IssueID]]&amp;Tabella4[[#This Row],[Servizio]]</f>
        <v>S004 Spedisci (IndaBox Spedizione Pacchi)</v>
      </c>
      <c r="C559" s="41" t="s">
        <v>955</v>
      </c>
      <c r="D559" s="41" t="str">
        <f>"(#"&amp;Tabella4[[#This Row],['#ID]]&amp;")"</f>
        <v>(#AAD558)</v>
      </c>
      <c r="E559" s="13" t="s">
        <v>50</v>
      </c>
      <c r="F559" s="13" t="s">
        <v>10</v>
      </c>
      <c r="G559" s="43" t="s">
        <v>56</v>
      </c>
      <c r="H559" s="13" t="s">
        <v>3283</v>
      </c>
      <c r="I559" s="13" t="s">
        <v>63</v>
      </c>
      <c r="J559" s="13" t="s">
        <v>1736</v>
      </c>
      <c r="K559" t="s">
        <v>52</v>
      </c>
      <c r="L559" s="13"/>
      <c r="M559" t="s">
        <v>1087</v>
      </c>
      <c r="N559" s="13" t="s">
        <v>1673</v>
      </c>
      <c r="O559" t="s">
        <v>1615</v>
      </c>
      <c r="P559" s="13" t="s">
        <v>1659</v>
      </c>
      <c r="Q559" s="13" t="s">
        <v>1670</v>
      </c>
      <c r="R559" s="13"/>
      <c r="S559" s="13" t="s">
        <v>1739</v>
      </c>
      <c r="T559" s="13" t="s">
        <v>1741</v>
      </c>
      <c r="U559" s="13">
        <f>COUNTIFS(Tabella4[Rejected Element],Tabella4[[#This Row],[Rejected Element]])</f>
        <v>14</v>
      </c>
      <c r="V559" s="13" t="s">
        <v>1722</v>
      </c>
      <c r="W559" s="13"/>
      <c r="X559" s="13" t="str">
        <f>Tabella4[[#This Row],[User Impact]]</f>
        <v>2 - Serious</v>
      </c>
      <c r="Y559"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5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(#AAD558)
S004 Spedisci (IndaBox Spedizione Pacchi)
Requisito: WCAG 2.5.8
Disabilità afflitte: Blind;Low Vision;Mobility
Impatto Utente: 2 - Serious
Descrizione: Touch target - 
Esempio di violazione individuata sull'oggetto: 
 - https://drive.google.com/file/d/1NiJmdSybCRnhHDbeTXmn-i52TgsbW9fE/view?usp=drive_link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559" s="13"/>
      <c r="AB559" s="13"/>
      <c r="AC559" s="13"/>
      <c r="AD559" s="13"/>
      <c r="AE559" s="13" t="e">
        <f>_xlfn.XLOOKUP(Tabella4[[#This Row],[ID Silk]],outTable[ID Silk],outTable[Numero ticket  ],,0,1)</f>
        <v>#N/A</v>
      </c>
      <c r="AF559" s="13"/>
      <c r="AG559" s="13"/>
      <c r="AH559" s="13" t="e">
        <f>Tabella4[[#This Row],[Caricato su Silk]]&amp;Tabella4[[#This Row],[HC_01]]</f>
        <v>#N/A</v>
      </c>
      <c r="AI559" s="13" t="e">
        <f>Tabella4[[#This Row],[HC_ID]]&amp;": "&amp;Tabella4[[#This Row],[Descrizione]]</f>
        <v>#N/A</v>
      </c>
      <c r="AJ559" s="13" t="e">
        <f>Tabella4[[#This Row],[HC_ID]]&amp;": - "&amp;Tabella4[[#This Row],[Detail]]&amp;" con selettore: "&amp;Tabella4[[#This Row],[Rejected Element]]</f>
        <v>#N/A</v>
      </c>
      <c r="AK559" s="13" t="e">
        <f>Tabella4[[#This Row],[HC_ID]]&amp;": "&amp;Tabella4[[#This Row],[Share URL]]</f>
        <v>#N/A</v>
      </c>
      <c r="AL559" s="13" t="e">
        <f>Tabella4[[#This Row],[HC_ID]]&amp;": "&amp;Tabella4[[#This Row],[Soluzione note aggiuntive]]</f>
        <v>#N/A</v>
      </c>
      <c r="AM559" s="13"/>
    </row>
    <row r="560" spans="1:39" ht="15" hidden="1" x14ac:dyDescent="0.3">
      <c r="A560" s="41" t="str">
        <f>Tabella4[[#This Row],[UNI CEI EN 301549]]&amp;Tabella4[[#This Row],[Servizio]]</f>
        <v>11.2.5.8.1S004 Spedisci (IndaBox Spedizione Pacchi)</v>
      </c>
      <c r="B560" s="42" t="str">
        <f>Tabella4[[#This Row],[IssueID]]&amp;Tabella4[[#This Row],[Servizio]]</f>
        <v>S004 Spedisci (IndaBox Spedizione Pacchi)</v>
      </c>
      <c r="C560" s="41" t="s">
        <v>956</v>
      </c>
      <c r="D560" s="41" t="str">
        <f>"(#"&amp;Tabella4[[#This Row],['#ID]]&amp;")"</f>
        <v>(#AAD559)</v>
      </c>
      <c r="E560" s="13" t="s">
        <v>50</v>
      </c>
      <c r="F560" s="13" t="s">
        <v>10</v>
      </c>
      <c r="G560" s="43" t="s">
        <v>56</v>
      </c>
      <c r="H560" s="13" t="s">
        <v>3283</v>
      </c>
      <c r="I560" s="13" t="s">
        <v>63</v>
      </c>
      <c r="J560" s="13" t="s">
        <v>1736</v>
      </c>
      <c r="K560" t="s">
        <v>52</v>
      </c>
      <c r="L560" s="13"/>
      <c r="M560" t="s">
        <v>1505</v>
      </c>
      <c r="N560" s="13" t="s">
        <v>1673</v>
      </c>
      <c r="O560" t="s">
        <v>1615</v>
      </c>
      <c r="P560" s="13" t="s">
        <v>1659</v>
      </c>
      <c r="Q560" s="13" t="s">
        <v>1670</v>
      </c>
      <c r="R560" s="13"/>
      <c r="S560" s="13" t="s">
        <v>1739</v>
      </c>
      <c r="T560" s="13" t="s">
        <v>1741</v>
      </c>
      <c r="U560" s="13">
        <f>COUNTIFS(Tabella4[Rejected Element],Tabella4[[#This Row],[Rejected Element]])</f>
        <v>1</v>
      </c>
      <c r="V560" s="13" t="s">
        <v>1722</v>
      </c>
      <c r="W560" s="13"/>
      <c r="X560" s="13" t="str">
        <f>Tabella4[[#This Row],[User Impact]]</f>
        <v>2 - Serious</v>
      </c>
      <c r="Y560"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5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(#AAD559)
S004 Spedisci (IndaBox Spedizione Pacchi)
Requisito: WCAG 2.5.8
Disabilità afflitte: Blind;Low Vision;Mobility
Impatto Utente: 2 - Serious
Descrizione: Touch target - 
Esempio di violazione individuata sull'oggetto: 
 - https://drive.google.com/file/d/1NiJmdSybCRnhHDbeTXmn-i52TgsbW9fE/view?usp=drive_link con selettore: 
[19,560][233,623]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560" s="13"/>
      <c r="AB560" s="13"/>
      <c r="AC560" s="13"/>
      <c r="AD560" s="13"/>
      <c r="AE560" s="13" t="e">
        <f>_xlfn.XLOOKUP(Tabella4[[#This Row],[ID Silk]],outTable[ID Silk],outTable[Numero ticket  ],,0,1)</f>
        <v>#N/A</v>
      </c>
      <c r="AF560" s="13"/>
      <c r="AG560" s="13"/>
      <c r="AH560" s="13" t="e">
        <f>Tabella4[[#This Row],[Caricato su Silk]]&amp;Tabella4[[#This Row],[HC_01]]</f>
        <v>#N/A</v>
      </c>
      <c r="AI560" s="13" t="e">
        <f>Tabella4[[#This Row],[HC_ID]]&amp;": "&amp;Tabella4[[#This Row],[Descrizione]]</f>
        <v>#N/A</v>
      </c>
      <c r="AJ560" s="13" t="e">
        <f>Tabella4[[#This Row],[HC_ID]]&amp;": - "&amp;Tabella4[[#This Row],[Detail]]&amp;" con selettore: "&amp;Tabella4[[#This Row],[Rejected Element]]</f>
        <v>#N/A</v>
      </c>
      <c r="AK560" s="13" t="e">
        <f>Tabella4[[#This Row],[HC_ID]]&amp;": "&amp;Tabella4[[#This Row],[Share URL]]</f>
        <v>#N/A</v>
      </c>
      <c r="AL560" s="13" t="e">
        <f>Tabella4[[#This Row],[HC_ID]]&amp;": "&amp;Tabella4[[#This Row],[Soluzione note aggiuntive]]</f>
        <v>#N/A</v>
      </c>
      <c r="AM560" s="13"/>
    </row>
    <row r="561" spans="1:39" ht="15" hidden="1" x14ac:dyDescent="0.3">
      <c r="A561" s="41" t="str">
        <f>Tabella4[[#This Row],[UNI CEI EN 301549]]&amp;Tabella4[[#This Row],[Servizio]]</f>
        <v>11.1.4.3.1S007 Crediti Ritiro</v>
      </c>
      <c r="B561" s="42" t="str">
        <f>Tabella4[[#This Row],[IssueID]]&amp;Tabella4[[#This Row],[Servizio]]</f>
        <v>S007 Crediti Ritiro</v>
      </c>
      <c r="C561" s="41" t="s">
        <v>957</v>
      </c>
      <c r="D561" s="41" t="str">
        <f>"(#"&amp;Tabella4[[#This Row],['#ID]]&amp;")"</f>
        <v>(#AAD560)</v>
      </c>
      <c r="E561" s="13" t="s">
        <v>50</v>
      </c>
      <c r="F561" s="13" t="s">
        <v>10</v>
      </c>
      <c r="G561" s="43" t="s">
        <v>195</v>
      </c>
      <c r="H561" s="13" t="s">
        <v>3282</v>
      </c>
      <c r="I561" s="13" t="s">
        <v>63</v>
      </c>
      <c r="J561" s="13" t="s">
        <v>1735</v>
      </c>
      <c r="K561" t="s">
        <v>53</v>
      </c>
      <c r="L561" s="13"/>
      <c r="M561" t="s">
        <v>1506</v>
      </c>
      <c r="N561" s="13" t="s">
        <v>1674</v>
      </c>
      <c r="O561" t="s">
        <v>1616</v>
      </c>
      <c r="P561" s="13" t="s">
        <v>1660</v>
      </c>
      <c r="Q561" s="13" t="s">
        <v>1670</v>
      </c>
      <c r="R561" s="13"/>
      <c r="S561" s="13" t="s">
        <v>1738</v>
      </c>
      <c r="T561" s="13" t="s">
        <v>1740</v>
      </c>
      <c r="U561" s="13">
        <f>COUNTIFS(Tabella4[Rejected Element],Tabella4[[#This Row],[Rejected Element]])</f>
        <v>1</v>
      </c>
      <c r="V561" s="13" t="s">
        <v>1725</v>
      </c>
      <c r="W561" s="13"/>
      <c r="X561" s="13" t="str">
        <f>Tabella4[[#This Row],[User Impact]]</f>
        <v>2 - Serious</v>
      </c>
      <c r="Y561" s="13" t="str">
        <f>_xlfn.CONCAT("APP INDABOX ANDROID - ",Tabella4[[#This Row],[UNI CEI EN 301549]]," ",_xlfn.XLOOKUP(Tabella4[[#This Row],[Criterio]],Tabella5[ID],Tabella5[Criterio di successo],"")," - ",Tabella4[[#This Row],[Servizio]])</f>
        <v>APP INDABOX ANDROID - 11.1.4.3.1 Contrasto (minimo) - S007 Crediti Ritiro</v>
      </c>
      <c r="Z5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(#AAD560)
S007 Crediti Ritiro
Requisito: WCAG 1.4.3
Disabilità afflitte: Colorblindness;Low Vision
Impatto Utente: 2 - Serious
Descrizione: Contrasto del testo - 
Esempio di violazione individuata sull'oggetto: 
 - https://drive.google.com/file/d/1cAV5eaDpwmmz5Xh-hk9Lonw5D6As_GrF/view?usp=drive_link con selettore: 
[19,414][475,478]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561" s="13"/>
      <c r="AB561" s="13"/>
      <c r="AC561" s="13"/>
      <c r="AD561" s="13"/>
      <c r="AE561" s="13" t="e">
        <f>_xlfn.XLOOKUP(Tabella4[[#This Row],[ID Silk]],outTable[ID Silk],outTable[Numero ticket  ],,0,1)</f>
        <v>#N/A</v>
      </c>
      <c r="AF561" s="13"/>
      <c r="AG561" s="13"/>
      <c r="AH561" s="13" t="e">
        <f>Tabella4[[#This Row],[Caricato su Silk]]&amp;Tabella4[[#This Row],[HC_01]]</f>
        <v>#N/A</v>
      </c>
      <c r="AI561" s="13" t="e">
        <f>Tabella4[[#This Row],[HC_ID]]&amp;": "&amp;Tabella4[[#This Row],[Descrizione]]</f>
        <v>#N/A</v>
      </c>
      <c r="AJ561" s="13" t="e">
        <f>Tabella4[[#This Row],[HC_ID]]&amp;": - "&amp;Tabella4[[#This Row],[Detail]]&amp;" con selettore: "&amp;Tabella4[[#This Row],[Rejected Element]]</f>
        <v>#N/A</v>
      </c>
      <c r="AK561" s="13" t="e">
        <f>Tabella4[[#This Row],[HC_ID]]&amp;": "&amp;Tabella4[[#This Row],[Share URL]]</f>
        <v>#N/A</v>
      </c>
      <c r="AL561" s="13" t="e">
        <f>Tabella4[[#This Row],[HC_ID]]&amp;": "&amp;Tabella4[[#This Row],[Soluzione note aggiuntive]]</f>
        <v>#N/A</v>
      </c>
      <c r="AM561" s="13"/>
    </row>
    <row r="562" spans="1:39" ht="15" hidden="1" x14ac:dyDescent="0.3">
      <c r="A562" s="41" t="str">
        <f>Tabella4[[#This Row],[UNI CEI EN 301549]]&amp;Tabella4[[#This Row],[Servizio]]</f>
        <v>11.1.4.3.1S007 Crediti Ritiro</v>
      </c>
      <c r="B562" s="42" t="str">
        <f>Tabella4[[#This Row],[IssueID]]&amp;Tabella4[[#This Row],[Servizio]]</f>
        <v>S007 Crediti Ritiro</v>
      </c>
      <c r="C562" s="41" t="s">
        <v>958</v>
      </c>
      <c r="D562" s="41" t="str">
        <f>"(#"&amp;Tabella4[[#This Row],['#ID]]&amp;")"</f>
        <v>(#AAD561)</v>
      </c>
      <c r="E562" s="13" t="s">
        <v>50</v>
      </c>
      <c r="F562" s="13" t="s">
        <v>10</v>
      </c>
      <c r="G562" s="43" t="s">
        <v>195</v>
      </c>
      <c r="H562" s="13" t="s">
        <v>3282</v>
      </c>
      <c r="I562" s="13" t="s">
        <v>63</v>
      </c>
      <c r="J562" s="13" t="s">
        <v>1735</v>
      </c>
      <c r="K562" t="s">
        <v>53</v>
      </c>
      <c r="L562" s="13"/>
      <c r="M562" t="s">
        <v>1507</v>
      </c>
      <c r="N562" s="13" t="s">
        <v>1674</v>
      </c>
      <c r="O562" t="s">
        <v>1616</v>
      </c>
      <c r="P562" s="13" t="s">
        <v>1660</v>
      </c>
      <c r="Q562" s="13" t="s">
        <v>1670</v>
      </c>
      <c r="R562" s="13"/>
      <c r="S562" s="13" t="s">
        <v>1738</v>
      </c>
      <c r="T562" s="13" t="s">
        <v>1740</v>
      </c>
      <c r="U562" s="13">
        <f>COUNTIFS(Tabella4[Rejected Element],Tabella4[[#This Row],[Rejected Element]])</f>
        <v>1</v>
      </c>
      <c r="V562" s="13" t="s">
        <v>1725</v>
      </c>
      <c r="W562" s="13"/>
      <c r="X562" s="13" t="str">
        <f>Tabella4[[#This Row],[User Impact]]</f>
        <v>2 - Serious</v>
      </c>
      <c r="Y562" s="13" t="str">
        <f>_xlfn.CONCAT("APP INDABOX ANDROID - ",Tabella4[[#This Row],[UNI CEI EN 301549]]," ",_xlfn.XLOOKUP(Tabella4[[#This Row],[Criterio]],Tabella5[ID],Tabella5[Criterio di successo],"")," - ",Tabella4[[#This Row],[Servizio]])</f>
        <v>APP INDABOX ANDROID - 11.1.4.3.1 Contrasto (minimo) - S007 Crediti Ritiro</v>
      </c>
      <c r="Z5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(#AAD561)
S007 Crediti Ritiro
Requisito: WCAG 1.4.3
Disabilità afflitte: Colorblindness;Low Vision
Impatto Utente: 2 - Serious
Descrizione: Contrasto del testo - 
Esempio di violazione individuata sull'oggetto: 
 - https://drive.google.com/file/d/1cAV5eaDpwmmz5Xh-hk9Lonw5D6As_GrF/view?usp=drive_link con selettore: 
[19,414][1039,676]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562" s="13"/>
      <c r="AB562" s="13"/>
      <c r="AC562" s="13"/>
      <c r="AD562" s="13"/>
      <c r="AE562" s="13" t="e">
        <f>_xlfn.XLOOKUP(Tabella4[[#This Row],[ID Silk]],outTable[ID Silk],outTable[Numero ticket  ],,0,1)</f>
        <v>#N/A</v>
      </c>
      <c r="AF562" s="13"/>
      <c r="AG562" s="13"/>
      <c r="AH562" s="13" t="e">
        <f>Tabella4[[#This Row],[Caricato su Silk]]&amp;Tabella4[[#This Row],[HC_01]]</f>
        <v>#N/A</v>
      </c>
      <c r="AI562" s="13" t="e">
        <f>Tabella4[[#This Row],[HC_ID]]&amp;": "&amp;Tabella4[[#This Row],[Descrizione]]</f>
        <v>#N/A</v>
      </c>
      <c r="AJ562" s="13" t="e">
        <f>Tabella4[[#This Row],[HC_ID]]&amp;": - "&amp;Tabella4[[#This Row],[Detail]]&amp;" con selettore: "&amp;Tabella4[[#This Row],[Rejected Element]]</f>
        <v>#N/A</v>
      </c>
      <c r="AK562" s="13" t="e">
        <f>Tabella4[[#This Row],[HC_ID]]&amp;": "&amp;Tabella4[[#This Row],[Share URL]]</f>
        <v>#N/A</v>
      </c>
      <c r="AL562" s="13" t="e">
        <f>Tabella4[[#This Row],[HC_ID]]&amp;": "&amp;Tabella4[[#This Row],[Soluzione note aggiuntive]]</f>
        <v>#N/A</v>
      </c>
      <c r="AM562" s="13"/>
    </row>
    <row r="563" spans="1:39" ht="15" hidden="1" x14ac:dyDescent="0.3">
      <c r="A563" s="41" t="str">
        <f>Tabella4[[#This Row],[UNI CEI EN 301549]]&amp;Tabella4[[#This Row],[Servizio]]</f>
        <v>11.1.4.3.1S007 Crediti Ritiro</v>
      </c>
      <c r="B563" s="42" t="str">
        <f>Tabella4[[#This Row],[IssueID]]&amp;Tabella4[[#This Row],[Servizio]]</f>
        <v>S007 Crediti Ritiro</v>
      </c>
      <c r="C563" s="41" t="s">
        <v>959</v>
      </c>
      <c r="D563" s="41" t="str">
        <f>"(#"&amp;Tabella4[[#This Row],['#ID]]&amp;")"</f>
        <v>(#AAD562)</v>
      </c>
      <c r="E563" s="13" t="s">
        <v>50</v>
      </c>
      <c r="F563" s="13" t="s">
        <v>10</v>
      </c>
      <c r="G563" s="43" t="s">
        <v>195</v>
      </c>
      <c r="H563" s="13" t="s">
        <v>3282</v>
      </c>
      <c r="I563" s="13" t="s">
        <v>63</v>
      </c>
      <c r="J563" s="13" t="s">
        <v>1735</v>
      </c>
      <c r="K563" t="s">
        <v>53</v>
      </c>
      <c r="L563" s="13"/>
      <c r="M563" t="s">
        <v>1508</v>
      </c>
      <c r="N563" s="13" t="s">
        <v>1674</v>
      </c>
      <c r="O563" t="s">
        <v>1616</v>
      </c>
      <c r="P563" s="13" t="s">
        <v>1660</v>
      </c>
      <c r="Q563" s="13" t="s">
        <v>1670</v>
      </c>
      <c r="R563" s="13"/>
      <c r="S563" s="13" t="s">
        <v>1738</v>
      </c>
      <c r="T563" s="13" t="s">
        <v>1740</v>
      </c>
      <c r="U563" s="13">
        <f>COUNTIFS(Tabella4[Rejected Element],Tabella4[[#This Row],[Rejected Element]])</f>
        <v>1</v>
      </c>
      <c r="V563" s="13" t="s">
        <v>1725</v>
      </c>
      <c r="W563" s="13"/>
      <c r="X563" s="13" t="str">
        <f>Tabella4[[#This Row],[User Impact]]</f>
        <v>2 - Serious</v>
      </c>
      <c r="Y563" s="13" t="str">
        <f>_xlfn.CONCAT("APP INDABOX ANDROID - ",Tabella4[[#This Row],[UNI CEI EN 301549]]," ",_xlfn.XLOOKUP(Tabella4[[#This Row],[Criterio]],Tabella5[ID],Tabella5[Criterio di successo],"")," - ",Tabella4[[#This Row],[Servizio]])</f>
        <v>APP INDABOX ANDROID - 11.1.4.3.1 Contrasto (minimo) - S007 Crediti Ritiro</v>
      </c>
      <c r="Z5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(#AAD562)
S007 Crediti Ritiro
Requisito: WCAG 1.4.3
Disabilità afflitte: Colorblindness;Low Vision
Impatto Utente: 2 - Serious
Descrizione: Contrasto del testo - 
Esempio di violazione individuata sull'oggetto: 
 - https://drive.google.com/file/d/1cAV5eaDpwmmz5Xh-hk9Lonw5D6As_GrF/view?usp=drive_link con selettore: 
[19,885][1034,1014]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563" s="13"/>
      <c r="AB563" s="13"/>
      <c r="AC563" s="13"/>
      <c r="AD563" s="13"/>
      <c r="AE563" s="13" t="e">
        <f>_xlfn.XLOOKUP(Tabella4[[#This Row],[ID Silk]],outTable[ID Silk],outTable[Numero ticket  ],,0,1)</f>
        <v>#N/A</v>
      </c>
      <c r="AF563" s="13"/>
      <c r="AG563" s="13"/>
      <c r="AH563" s="13" t="e">
        <f>Tabella4[[#This Row],[Caricato su Silk]]&amp;Tabella4[[#This Row],[HC_01]]</f>
        <v>#N/A</v>
      </c>
      <c r="AI563" s="13" t="e">
        <f>Tabella4[[#This Row],[HC_ID]]&amp;": "&amp;Tabella4[[#This Row],[Descrizione]]</f>
        <v>#N/A</v>
      </c>
      <c r="AJ563" s="13" t="e">
        <f>Tabella4[[#This Row],[HC_ID]]&amp;": - "&amp;Tabella4[[#This Row],[Detail]]&amp;" con selettore: "&amp;Tabella4[[#This Row],[Rejected Element]]</f>
        <v>#N/A</v>
      </c>
      <c r="AK563" s="13" t="e">
        <f>Tabella4[[#This Row],[HC_ID]]&amp;": "&amp;Tabella4[[#This Row],[Share URL]]</f>
        <v>#N/A</v>
      </c>
      <c r="AL563" s="13" t="e">
        <f>Tabella4[[#This Row],[HC_ID]]&amp;": "&amp;Tabella4[[#This Row],[Soluzione note aggiuntive]]</f>
        <v>#N/A</v>
      </c>
      <c r="AM563" s="13"/>
    </row>
    <row r="564" spans="1:39" ht="15" hidden="1" x14ac:dyDescent="0.3">
      <c r="A564" s="41" t="str">
        <f>Tabella4[[#This Row],[UNI CEI EN 301549]]&amp;Tabella4[[#This Row],[Servizio]]</f>
        <v>11.1.4.3.1S007 Crediti Ritiro</v>
      </c>
      <c r="B564" s="42" t="str">
        <f>Tabella4[[#This Row],[IssueID]]&amp;Tabella4[[#This Row],[Servizio]]</f>
        <v>S007 Crediti Ritiro</v>
      </c>
      <c r="C564" s="41" t="s">
        <v>960</v>
      </c>
      <c r="D564" s="41" t="str">
        <f>"(#"&amp;Tabella4[[#This Row],['#ID]]&amp;")"</f>
        <v>(#AAD563)</v>
      </c>
      <c r="E564" s="13" t="s">
        <v>50</v>
      </c>
      <c r="F564" s="13" t="s">
        <v>10</v>
      </c>
      <c r="G564" s="43" t="s">
        <v>195</v>
      </c>
      <c r="H564" s="13" t="s">
        <v>3282</v>
      </c>
      <c r="I564" s="13" t="s">
        <v>63</v>
      </c>
      <c r="J564" s="13" t="s">
        <v>1735</v>
      </c>
      <c r="K564" t="s">
        <v>53</v>
      </c>
      <c r="L564" s="13"/>
      <c r="M564" t="s">
        <v>1509</v>
      </c>
      <c r="N564" s="13" t="s">
        <v>1674</v>
      </c>
      <c r="O564" t="s">
        <v>1616</v>
      </c>
      <c r="P564" s="13" t="s">
        <v>1660</v>
      </c>
      <c r="Q564" s="13" t="s">
        <v>1670</v>
      </c>
      <c r="R564" s="13"/>
      <c r="S564" s="13" t="s">
        <v>1738</v>
      </c>
      <c r="T564" s="13" t="s">
        <v>1740</v>
      </c>
      <c r="U564" s="13">
        <f>COUNTIFS(Tabella4[Rejected Element],Tabella4[[#This Row],[Rejected Element]])</f>
        <v>1</v>
      </c>
      <c r="V564" s="13" t="s">
        <v>1725</v>
      </c>
      <c r="W564" s="13"/>
      <c r="X564" s="13" t="str">
        <f>Tabella4[[#This Row],[User Impact]]</f>
        <v>2 - Serious</v>
      </c>
      <c r="Y564" s="13" t="str">
        <f>_xlfn.CONCAT("APP INDABOX ANDROID - ",Tabella4[[#This Row],[UNI CEI EN 301549]]," ",_xlfn.XLOOKUP(Tabella4[[#This Row],[Criterio]],Tabella5[ID],Tabella5[Criterio di successo],"")," - ",Tabella4[[#This Row],[Servizio]])</f>
        <v>APP INDABOX ANDROID - 11.1.4.3.1 Contrasto (minimo) - S007 Crediti Ritiro</v>
      </c>
      <c r="Z5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(#AAD563)
S007 Crediti Ritiro
Requisito: WCAG 1.4.3
Disabilità afflitte: Colorblindness;Low Vision
Impatto Utente: 2 - Serious
Descrizione: Contrasto del testo - 
Esempio di violazione individuata sull'oggetto: 
 - https://drive.google.com/file/d/1cAV5eaDpwmmz5Xh-hk9Lonw5D6As_GrF/view?usp=drive_link con selettore: 
[640,951][654,1014]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26): https://posteitaliane.sharepoint.com/:x:/r/teams/ACCESSIBILITRISULTATIVERIFICHETECNICHE/Shared%20Documents/TGPOSTE_APP/TGPOSTE_APP/LOG/Log.xlsx?d=w630300a71bd74143a1658fe5ab688bc4&amp;csf=1&amp;web=1&amp;e=Y9XHGL
Link al dettaglio requisito WCAG: </v>
      </c>
      <c r="AA564" s="13"/>
      <c r="AB564" s="13"/>
      <c r="AC564" s="13"/>
      <c r="AD564" s="13"/>
      <c r="AE564" s="13" t="e">
        <f>_xlfn.XLOOKUP(Tabella4[[#This Row],[ID Silk]],outTable[ID Silk],outTable[Numero ticket  ],,0,1)</f>
        <v>#N/A</v>
      </c>
      <c r="AF564" s="13"/>
      <c r="AG564" s="13"/>
      <c r="AH564" s="13" t="e">
        <f>Tabella4[[#This Row],[Caricato su Silk]]&amp;Tabella4[[#This Row],[HC_01]]</f>
        <v>#N/A</v>
      </c>
      <c r="AI564" s="13" t="e">
        <f>Tabella4[[#This Row],[HC_ID]]&amp;": "&amp;Tabella4[[#This Row],[Descrizione]]</f>
        <v>#N/A</v>
      </c>
      <c r="AJ564" s="13" t="e">
        <f>Tabella4[[#This Row],[HC_ID]]&amp;": - "&amp;Tabella4[[#This Row],[Detail]]&amp;" con selettore: "&amp;Tabella4[[#This Row],[Rejected Element]]</f>
        <v>#N/A</v>
      </c>
      <c r="AK564" s="13" t="e">
        <f>Tabella4[[#This Row],[HC_ID]]&amp;": "&amp;Tabella4[[#This Row],[Share URL]]</f>
        <v>#N/A</v>
      </c>
      <c r="AL564" s="13" t="e">
        <f>Tabella4[[#This Row],[HC_ID]]&amp;": "&amp;Tabella4[[#This Row],[Soluzione note aggiuntive]]</f>
        <v>#N/A</v>
      </c>
      <c r="AM564" s="13"/>
    </row>
    <row r="565" spans="1:39" ht="15" hidden="1" x14ac:dyDescent="0.3">
      <c r="A565" s="41" t="str">
        <f>Tabella4[[#This Row],[UNI CEI EN 301549]]&amp;Tabella4[[#This Row],[Servizio]]</f>
        <v>11.2.5.8.1S007 Crediti Ritiro</v>
      </c>
      <c r="B565" s="42" t="str">
        <f>Tabella4[[#This Row],[IssueID]]&amp;Tabella4[[#This Row],[Servizio]]</f>
        <v>S007 Crediti Ritiro</v>
      </c>
      <c r="C565" s="41" t="s">
        <v>961</v>
      </c>
      <c r="D565" s="41" t="str">
        <f>"(#"&amp;Tabella4[[#This Row],['#ID]]&amp;")"</f>
        <v>(#AAD564)</v>
      </c>
      <c r="E565" s="13" t="s">
        <v>50</v>
      </c>
      <c r="F565" s="13" t="s">
        <v>10</v>
      </c>
      <c r="G565" s="43" t="s">
        <v>56</v>
      </c>
      <c r="H565" s="13" t="s">
        <v>3283</v>
      </c>
      <c r="I565" s="13" t="s">
        <v>63</v>
      </c>
      <c r="J565" s="13" t="s">
        <v>1736</v>
      </c>
      <c r="K565" t="s">
        <v>52</v>
      </c>
      <c r="L565" s="13"/>
      <c r="M565" t="s">
        <v>1510</v>
      </c>
      <c r="N565" s="13" t="s">
        <v>1674</v>
      </c>
      <c r="O565" t="s">
        <v>1616</v>
      </c>
      <c r="P565" s="13" t="s">
        <v>1660</v>
      </c>
      <c r="Q565" s="13" t="s">
        <v>1670</v>
      </c>
      <c r="R565" s="13"/>
      <c r="S565" s="13" t="s">
        <v>1739</v>
      </c>
      <c r="T565" s="13" t="s">
        <v>1741</v>
      </c>
      <c r="U565" s="13">
        <f>COUNTIFS(Tabella4[Rejected Element],Tabella4[[#This Row],[Rejected Element]])</f>
        <v>1</v>
      </c>
      <c r="V565" s="13" t="s">
        <v>1725</v>
      </c>
      <c r="W565" s="13"/>
      <c r="X565" s="13" t="str">
        <f>Tabella4[[#This Row],[User Impact]]</f>
        <v>2 - Serious</v>
      </c>
      <c r="Y565" s="13" t="str">
        <f>_xlfn.CONCAT("APP INDABOX ANDROID - ",Tabella4[[#This Row],[UNI CEI EN 301549]]," ",_xlfn.XLOOKUP(Tabella4[[#This Row],[Criterio]],Tabella5[ID],Tabella5[Criterio di successo],"")," - ",Tabella4[[#This Row],[Servizio]])</f>
        <v>APP INDABOX ANDROID - 11.2.5.8.1 Dimensione dell'obiettivo (minimo) - S007 Crediti Ritiro</v>
      </c>
      <c r="Z5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S007 Crediti Ritiro (#AAD564)
S007 Crediti Ritiro
Requisito: WCAG 2.5.8
Disabilità afflitte: Blind;Low Vision;Mobility
Impatto Utente: 2 - Serious
Descrizione: Touch target - 
Esempio di violazione individuata sull'oggetto: 
 - https://drive.google.com/file/d/1cAV5eaDpwmmz5Xh-hk9Lonw5D6As_GrF/view?usp=drive_link con selettore: 
[19,742][1061,857]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 https://posteitaliane.sharepoint.com/:x:/r/teams/ACCESSIBILITRISULTATIVERIFICHETECNICHE/Shared%20Documents/TGPOSTE_APP/TGPOSTE_APP/LOG/Log.xlsx?d=w630300a71bd74143a1658fe5ab688bc4&amp;csf=1&amp;web=1&amp;e=Y9XHGL
Link al dettaglio requisito WCAG: </v>
      </c>
      <c r="AA565" s="13"/>
      <c r="AB565" s="13"/>
      <c r="AC565" s="13"/>
      <c r="AD565" s="13"/>
      <c r="AE565" s="13" t="e">
        <f>_xlfn.XLOOKUP(Tabella4[[#This Row],[ID Silk]],outTable[ID Silk],outTable[Numero ticket  ],,0,1)</f>
        <v>#N/A</v>
      </c>
      <c r="AF565" s="13"/>
      <c r="AG565" s="13"/>
      <c r="AH565" s="13" t="e">
        <f>Tabella4[[#This Row],[Caricato su Silk]]&amp;Tabella4[[#This Row],[HC_01]]</f>
        <v>#N/A</v>
      </c>
      <c r="AI565" s="13" t="e">
        <f>Tabella4[[#This Row],[HC_ID]]&amp;": "&amp;Tabella4[[#This Row],[Descrizione]]</f>
        <v>#N/A</v>
      </c>
      <c r="AJ565" s="13" t="e">
        <f>Tabella4[[#This Row],[HC_ID]]&amp;": - "&amp;Tabella4[[#This Row],[Detail]]&amp;" con selettore: "&amp;Tabella4[[#This Row],[Rejected Element]]</f>
        <v>#N/A</v>
      </c>
      <c r="AK565" s="13" t="e">
        <f>Tabella4[[#This Row],[HC_ID]]&amp;": "&amp;Tabella4[[#This Row],[Share URL]]</f>
        <v>#N/A</v>
      </c>
      <c r="AL565" s="13" t="e">
        <f>Tabella4[[#This Row],[HC_ID]]&amp;": "&amp;Tabella4[[#This Row],[Soluzione note aggiuntive]]</f>
        <v>#N/A</v>
      </c>
      <c r="AM565" s="13"/>
    </row>
    <row r="566" spans="1:39" ht="15" hidden="1" x14ac:dyDescent="0.3">
      <c r="A566" s="41" t="str">
        <f>Tabella4[[#This Row],[UNI CEI EN 301549]]&amp;Tabella4[[#This Row],[Servizio]]</f>
        <v>11.2.5.8.1S007 Crediti Ritiro</v>
      </c>
      <c r="B566" s="42" t="str">
        <f>Tabella4[[#This Row],[IssueID]]&amp;Tabella4[[#This Row],[Servizio]]</f>
        <v>S007 Crediti Ritiro</v>
      </c>
      <c r="C566" s="41" t="s">
        <v>962</v>
      </c>
      <c r="D566" s="41" t="str">
        <f>"(#"&amp;Tabella4[[#This Row],['#ID]]&amp;")"</f>
        <v>(#AAD565)</v>
      </c>
      <c r="E566" s="13" t="s">
        <v>50</v>
      </c>
      <c r="F566" s="13" t="s">
        <v>10</v>
      </c>
      <c r="G566" s="43" t="s">
        <v>56</v>
      </c>
      <c r="H566" s="13" t="s">
        <v>3283</v>
      </c>
      <c r="I566" s="13" t="s">
        <v>63</v>
      </c>
      <c r="J566" s="13" t="s">
        <v>1736</v>
      </c>
      <c r="K566" t="s">
        <v>52</v>
      </c>
      <c r="L566" s="13"/>
      <c r="M566" t="s">
        <v>1511</v>
      </c>
      <c r="N566" s="13" t="s">
        <v>1674</v>
      </c>
      <c r="O566" t="s">
        <v>1616</v>
      </c>
      <c r="P566" s="13" t="s">
        <v>1660</v>
      </c>
      <c r="Q566" s="13" t="s">
        <v>1670</v>
      </c>
      <c r="R566" s="13"/>
      <c r="S566" s="13" t="s">
        <v>1739</v>
      </c>
      <c r="T566" s="13" t="s">
        <v>1741</v>
      </c>
      <c r="U566" s="13">
        <f>COUNTIFS(Tabella4[Rejected Element],Tabella4[[#This Row],[Rejected Element]])</f>
        <v>1</v>
      </c>
      <c r="V566" s="13" t="s">
        <v>1725</v>
      </c>
      <c r="W566" s="13"/>
      <c r="X566" s="13" t="str">
        <f>Tabella4[[#This Row],[User Impact]]</f>
        <v>2 - Serious</v>
      </c>
      <c r="Y566" s="13" t="str">
        <f>_xlfn.CONCAT("APP INDABOX ANDROID - ",Tabella4[[#This Row],[UNI CEI EN 301549]]," ",_xlfn.XLOOKUP(Tabella4[[#This Row],[Criterio]],Tabella5[ID],Tabella5[Criterio di successo],"")," - ",Tabella4[[#This Row],[Servizio]])</f>
        <v>APP INDABOX ANDROID - 11.2.5.8.1 Dimensione dell'obiettivo (minimo) - S007 Crediti Ritiro</v>
      </c>
      <c r="Z5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S007 Crediti Ritiro (#AAD565)
S007 Crediti Ritiro
Requisito: WCAG 2.5.8
Disabilità afflitte: Blind;Low Vision;Mobility
Impatto Utente: 2 - Serious
Descrizione: Touch target - 
Esempio di violazione individuata sull'oggetto: 
 - https://drive.google.com/file/d/1cAV5eaDpwmmz5Xh-hk9Lonw5D6As_GrF/view?usp=drive_link con selettore: 
[363,951][643,1014]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 https://posteitaliane.sharepoint.com/:x:/r/teams/ACCESSIBILITRISULTATIVERIFICHETECNICHE/Shared%20Documents/TGPOSTE_APP/TGPOSTE_APP/LOG/Log.xlsx?d=w630300a71bd74143a1658fe5ab688bc4&amp;csf=1&amp;web=1&amp;e=Y9XHGL
Link al dettaglio requisito WCAG: </v>
      </c>
      <c r="AA566" s="13"/>
      <c r="AB566" s="13"/>
      <c r="AC566" s="13"/>
      <c r="AD566" s="13"/>
      <c r="AE566" s="13" t="e">
        <f>_xlfn.XLOOKUP(Tabella4[[#This Row],[ID Silk]],outTable[ID Silk],outTable[Numero ticket  ],,0,1)</f>
        <v>#N/A</v>
      </c>
      <c r="AF566" s="13"/>
      <c r="AG566" s="13"/>
      <c r="AH566" s="13" t="e">
        <f>Tabella4[[#This Row],[Caricato su Silk]]&amp;Tabella4[[#This Row],[HC_01]]</f>
        <v>#N/A</v>
      </c>
      <c r="AI566" s="13" t="e">
        <f>Tabella4[[#This Row],[HC_ID]]&amp;": "&amp;Tabella4[[#This Row],[Descrizione]]</f>
        <v>#N/A</v>
      </c>
      <c r="AJ566" s="13" t="e">
        <f>Tabella4[[#This Row],[HC_ID]]&amp;": - "&amp;Tabella4[[#This Row],[Detail]]&amp;" con selettore: "&amp;Tabella4[[#This Row],[Rejected Element]]</f>
        <v>#N/A</v>
      </c>
      <c r="AK566" s="13" t="e">
        <f>Tabella4[[#This Row],[HC_ID]]&amp;": "&amp;Tabella4[[#This Row],[Share URL]]</f>
        <v>#N/A</v>
      </c>
      <c r="AL566" s="13" t="e">
        <f>Tabella4[[#This Row],[HC_ID]]&amp;": "&amp;Tabella4[[#This Row],[Soluzione note aggiuntive]]</f>
        <v>#N/A</v>
      </c>
      <c r="AM566" s="13"/>
    </row>
    <row r="567" spans="1:39" ht="15" hidden="1" x14ac:dyDescent="0.3">
      <c r="A567" s="41" t="str">
        <f>Tabella4[[#This Row],[UNI CEI EN 301549]]&amp;Tabella4[[#This Row],[Servizio]]</f>
        <v>11.1.4.3.1S009 FAQ</v>
      </c>
      <c r="B567" s="42" t="str">
        <f>Tabella4[[#This Row],[IssueID]]&amp;Tabella4[[#This Row],[Servizio]]</f>
        <v>S009 FAQ</v>
      </c>
      <c r="C567" s="41" t="s">
        <v>963</v>
      </c>
      <c r="D567" s="41" t="str">
        <f>"(#"&amp;Tabella4[[#This Row],['#ID]]&amp;")"</f>
        <v>(#AAD566)</v>
      </c>
      <c r="E567" s="13" t="s">
        <v>50</v>
      </c>
      <c r="F567" s="13" t="s">
        <v>10</v>
      </c>
      <c r="G567" s="43" t="s">
        <v>195</v>
      </c>
      <c r="H567" s="13" t="s">
        <v>3282</v>
      </c>
      <c r="I567" s="13" t="s">
        <v>63</v>
      </c>
      <c r="J567" s="13" t="s">
        <v>1735</v>
      </c>
      <c r="K567" t="s">
        <v>53</v>
      </c>
      <c r="L567" s="13"/>
      <c r="M567" t="s">
        <v>1512</v>
      </c>
      <c r="N567" s="13" t="s">
        <v>1675</v>
      </c>
      <c r="O567" t="s">
        <v>1617</v>
      </c>
      <c r="P567" s="13" t="s">
        <v>1661</v>
      </c>
      <c r="Q567" s="13" t="s">
        <v>1670</v>
      </c>
      <c r="R567" s="13"/>
      <c r="S567" s="13" t="s">
        <v>1738</v>
      </c>
      <c r="T567" s="13" t="s">
        <v>1740</v>
      </c>
      <c r="U567" s="13">
        <f>COUNTIFS(Tabella4[Rejected Element],Tabella4[[#This Row],[Rejected Element]])</f>
        <v>1</v>
      </c>
      <c r="V567" s="13" t="s">
        <v>1727</v>
      </c>
      <c r="W567" s="13"/>
      <c r="X567" s="13" t="str">
        <f>Tabella4[[#This Row],[User Impact]]</f>
        <v>2 - Serious</v>
      </c>
      <c r="Y567" s="13" t="str">
        <f>_xlfn.CONCAT("APP INDABOX ANDROID - ",Tabella4[[#This Row],[UNI CEI EN 301549]]," ",_xlfn.XLOOKUP(Tabella4[[#This Row],[Criterio]],Tabella5[ID],Tabella5[Criterio di successo],"")," - ",Tabella4[[#This Row],[Servizio]])</f>
        <v>APP INDABOX ANDROID - 11.1.4.3.1 Contrasto (minimo) - S009 FAQ</v>
      </c>
      <c r="Z5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(#AAD566)
S009 FAQ
Requisito: WCAG 1.4.3
Disabilità afflitte: Colorblindness;Low Vision
Impatto Utente: 2 - Serious
Descrizione: Contrasto del testo - 
Esempio di violazione individuata sull'oggetto: 
 - https://drive.google.com/file/d/1f9KRoFV-vdKGf0L37sol48wOUestofi8/view?usp=drive_link con selettore: 
[242,505][308,571]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67" s="13"/>
      <c r="AB567" s="13"/>
      <c r="AC567" s="13"/>
      <c r="AD567" s="13"/>
      <c r="AE567" s="13" t="e">
        <f>_xlfn.XLOOKUP(Tabella4[[#This Row],[ID Silk]],outTable[ID Silk],outTable[Numero ticket  ],,0,1)</f>
        <v>#N/A</v>
      </c>
      <c r="AF567" s="13"/>
      <c r="AG567" s="13"/>
      <c r="AH567" s="13" t="e">
        <f>Tabella4[[#This Row],[Caricato su Silk]]&amp;Tabella4[[#This Row],[HC_01]]</f>
        <v>#N/A</v>
      </c>
      <c r="AI567" s="13" t="e">
        <f>Tabella4[[#This Row],[HC_ID]]&amp;": "&amp;Tabella4[[#This Row],[Descrizione]]</f>
        <v>#N/A</v>
      </c>
      <c r="AJ567" s="13" t="e">
        <f>Tabella4[[#This Row],[HC_ID]]&amp;": - "&amp;Tabella4[[#This Row],[Detail]]&amp;" con selettore: "&amp;Tabella4[[#This Row],[Rejected Element]]</f>
        <v>#N/A</v>
      </c>
      <c r="AK567" s="13" t="e">
        <f>Tabella4[[#This Row],[HC_ID]]&amp;": "&amp;Tabella4[[#This Row],[Share URL]]</f>
        <v>#N/A</v>
      </c>
      <c r="AL567" s="13" t="e">
        <f>Tabella4[[#This Row],[HC_ID]]&amp;": "&amp;Tabella4[[#This Row],[Soluzione note aggiuntive]]</f>
        <v>#N/A</v>
      </c>
      <c r="AM567" s="13"/>
    </row>
    <row r="568" spans="1:39" ht="15" hidden="1" x14ac:dyDescent="0.3">
      <c r="A568" s="41" t="str">
        <f>Tabella4[[#This Row],[UNI CEI EN 301549]]&amp;Tabella4[[#This Row],[Servizio]]</f>
        <v>11.1.4.3.1S009 FAQ</v>
      </c>
      <c r="B568" s="42" t="str">
        <f>Tabella4[[#This Row],[IssueID]]&amp;Tabella4[[#This Row],[Servizio]]</f>
        <v>S009 FAQ</v>
      </c>
      <c r="C568" s="41" t="s">
        <v>964</v>
      </c>
      <c r="D568" s="41" t="str">
        <f>"(#"&amp;Tabella4[[#This Row],['#ID]]&amp;")"</f>
        <v>(#AAD567)</v>
      </c>
      <c r="E568" s="13" t="s">
        <v>50</v>
      </c>
      <c r="F568" s="13" t="s">
        <v>10</v>
      </c>
      <c r="G568" s="43" t="s">
        <v>195</v>
      </c>
      <c r="H568" s="13" t="s">
        <v>3282</v>
      </c>
      <c r="I568" s="13" t="s">
        <v>63</v>
      </c>
      <c r="J568" s="13" t="s">
        <v>1735</v>
      </c>
      <c r="K568" t="s">
        <v>53</v>
      </c>
      <c r="L568" s="13"/>
      <c r="M568" t="s">
        <v>1513</v>
      </c>
      <c r="N568" s="13" t="s">
        <v>1675</v>
      </c>
      <c r="O568" t="s">
        <v>1617</v>
      </c>
      <c r="P568" s="13" t="s">
        <v>1661</v>
      </c>
      <c r="Q568" s="13" t="s">
        <v>1670</v>
      </c>
      <c r="R568" s="13"/>
      <c r="S568" s="13" t="s">
        <v>1738</v>
      </c>
      <c r="T568" s="13" t="s">
        <v>1740</v>
      </c>
      <c r="U568" s="13">
        <f>COUNTIFS(Tabella4[Rejected Element],Tabella4[[#This Row],[Rejected Element]])</f>
        <v>1</v>
      </c>
      <c r="V568" s="13" t="s">
        <v>1727</v>
      </c>
      <c r="W568" s="13"/>
      <c r="X568" s="13" t="str">
        <f>Tabella4[[#This Row],[User Impact]]</f>
        <v>2 - Serious</v>
      </c>
      <c r="Y568" s="13" t="str">
        <f>_xlfn.CONCAT("APP INDABOX ANDROID - ",Tabella4[[#This Row],[UNI CEI EN 301549]]," ",_xlfn.XLOOKUP(Tabella4[[#This Row],[Criterio]],Tabella5[ID],Tabella5[Criterio di successo],"")," - ",Tabella4[[#This Row],[Servizio]])</f>
        <v>APP INDABOX ANDROID - 11.1.4.3.1 Contrasto (minimo) - S009 FAQ</v>
      </c>
      <c r="Z5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(#AAD567)
S009 FAQ
Requisito: WCAG 1.4.3
Disabilità afflitte: Colorblindness;Low Vision
Impatto Utente: 2 - Serious
Descrizione: Contrasto del testo - 
Esempio di violazione individuata sull'oggetto: 
 - https://drive.google.com/file/d/1f9KRoFV-vdKGf0L37sol48wOUestofi8/view?usp=drive_link con selettore: 
[93,563][456,615]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68" s="13"/>
      <c r="AB568" s="13"/>
      <c r="AC568" s="13"/>
      <c r="AD568" s="13"/>
      <c r="AE568" s="13" t="e">
        <f>_xlfn.XLOOKUP(Tabella4[[#This Row],[ID Silk]],outTable[ID Silk],outTable[Numero ticket  ],,0,1)</f>
        <v>#N/A</v>
      </c>
      <c r="AF568" s="13"/>
      <c r="AG568" s="13"/>
      <c r="AH568" s="13" t="e">
        <f>Tabella4[[#This Row],[Caricato su Silk]]&amp;Tabella4[[#This Row],[HC_01]]</f>
        <v>#N/A</v>
      </c>
      <c r="AI568" s="13" t="e">
        <f>Tabella4[[#This Row],[HC_ID]]&amp;": "&amp;Tabella4[[#This Row],[Descrizione]]</f>
        <v>#N/A</v>
      </c>
      <c r="AJ568" s="13" t="e">
        <f>Tabella4[[#This Row],[HC_ID]]&amp;": - "&amp;Tabella4[[#This Row],[Detail]]&amp;" con selettore: "&amp;Tabella4[[#This Row],[Rejected Element]]</f>
        <v>#N/A</v>
      </c>
      <c r="AK568" s="13" t="e">
        <f>Tabella4[[#This Row],[HC_ID]]&amp;": "&amp;Tabella4[[#This Row],[Share URL]]</f>
        <v>#N/A</v>
      </c>
      <c r="AL568" s="13" t="e">
        <f>Tabella4[[#This Row],[HC_ID]]&amp;": "&amp;Tabella4[[#This Row],[Soluzione note aggiuntive]]</f>
        <v>#N/A</v>
      </c>
      <c r="AM568" s="13"/>
    </row>
    <row r="569" spans="1:39" ht="15" hidden="1" x14ac:dyDescent="0.3">
      <c r="A569" s="41" t="str">
        <f>Tabella4[[#This Row],[UNI CEI EN 301549]]&amp;Tabella4[[#This Row],[Servizio]]</f>
        <v>11.1.4.3.1S009 FAQ</v>
      </c>
      <c r="B569" s="42" t="str">
        <f>Tabella4[[#This Row],[IssueID]]&amp;Tabella4[[#This Row],[Servizio]]</f>
        <v>S009 FAQ</v>
      </c>
      <c r="C569" s="41" t="s">
        <v>965</v>
      </c>
      <c r="D569" s="41" t="str">
        <f>"(#"&amp;Tabella4[[#This Row],['#ID]]&amp;")"</f>
        <v>(#AAD568)</v>
      </c>
      <c r="E569" s="13" t="s">
        <v>50</v>
      </c>
      <c r="F569" s="13" t="s">
        <v>10</v>
      </c>
      <c r="G569" s="43" t="s">
        <v>195</v>
      </c>
      <c r="H569" s="13" t="s">
        <v>3282</v>
      </c>
      <c r="I569" s="13" t="s">
        <v>63</v>
      </c>
      <c r="J569" s="13" t="s">
        <v>1735</v>
      </c>
      <c r="K569" t="s">
        <v>53</v>
      </c>
      <c r="L569" s="13"/>
      <c r="M569" t="s">
        <v>1514</v>
      </c>
      <c r="N569" s="13" t="s">
        <v>1675</v>
      </c>
      <c r="O569" t="s">
        <v>1617</v>
      </c>
      <c r="P569" s="13" t="s">
        <v>1661</v>
      </c>
      <c r="Q569" s="13" t="s">
        <v>1670</v>
      </c>
      <c r="R569" s="13"/>
      <c r="S569" s="13" t="s">
        <v>1738</v>
      </c>
      <c r="T569" s="13" t="s">
        <v>1740</v>
      </c>
      <c r="U569" s="13">
        <f>COUNTIFS(Tabella4[Rejected Element],Tabella4[[#This Row],[Rejected Element]])</f>
        <v>1</v>
      </c>
      <c r="V569" s="13" t="s">
        <v>1727</v>
      </c>
      <c r="W569" s="13"/>
      <c r="X569" s="13" t="str">
        <f>Tabella4[[#This Row],[User Impact]]</f>
        <v>2 - Serious</v>
      </c>
      <c r="Y569" s="13" t="str">
        <f>_xlfn.CONCAT("APP INDABOX ANDROID - ",Tabella4[[#This Row],[UNI CEI EN 301549]]," ",_xlfn.XLOOKUP(Tabella4[[#This Row],[Criterio]],Tabella5[ID],Tabella5[Criterio di successo],"")," - ",Tabella4[[#This Row],[Servizio]])</f>
        <v>APP INDABOX ANDROID - 11.1.4.3.1 Contrasto (minimo) - S009 FAQ</v>
      </c>
      <c r="Z5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(#AAD568)
S009 FAQ
Requisito: WCAG 1.4.3
Disabilità afflitte: Colorblindness;Low Vision
Impatto Utente: 2 - Serious
Descrizione: Contrasto del testo - 
Esempio di violazione individuata sull'oggetto: 
 - https://drive.google.com/file/d/1f9KRoFV-vdKGf0L37sol48wOUestofi8/view?usp=drive_link con selettore: 
[764,505][822,571]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69" s="13"/>
      <c r="AB569" s="13"/>
      <c r="AC569" s="13"/>
      <c r="AD569" s="13"/>
      <c r="AE569" s="13" t="e">
        <f>_xlfn.XLOOKUP(Tabella4[[#This Row],[ID Silk]],outTable[ID Silk],outTable[Numero ticket  ],,0,1)</f>
        <v>#N/A</v>
      </c>
      <c r="AF569" s="13"/>
      <c r="AG569" s="13"/>
      <c r="AH569" s="13" t="e">
        <f>Tabella4[[#This Row],[Caricato su Silk]]&amp;Tabella4[[#This Row],[HC_01]]</f>
        <v>#N/A</v>
      </c>
      <c r="AI569" s="13" t="e">
        <f>Tabella4[[#This Row],[HC_ID]]&amp;": "&amp;Tabella4[[#This Row],[Descrizione]]</f>
        <v>#N/A</v>
      </c>
      <c r="AJ569" s="13" t="e">
        <f>Tabella4[[#This Row],[HC_ID]]&amp;": - "&amp;Tabella4[[#This Row],[Detail]]&amp;" con selettore: "&amp;Tabella4[[#This Row],[Rejected Element]]</f>
        <v>#N/A</v>
      </c>
      <c r="AK569" s="13" t="e">
        <f>Tabella4[[#This Row],[HC_ID]]&amp;": "&amp;Tabella4[[#This Row],[Share URL]]</f>
        <v>#N/A</v>
      </c>
      <c r="AL569" s="13" t="e">
        <f>Tabella4[[#This Row],[HC_ID]]&amp;": "&amp;Tabella4[[#This Row],[Soluzione note aggiuntive]]</f>
        <v>#N/A</v>
      </c>
      <c r="AM569" s="13"/>
    </row>
    <row r="570" spans="1:39" ht="15" hidden="1" x14ac:dyDescent="0.3">
      <c r="A570" s="41" t="str">
        <f>Tabella4[[#This Row],[UNI CEI EN 301549]]&amp;Tabella4[[#This Row],[Servizio]]</f>
        <v>11.1.4.3.1S009 FAQ</v>
      </c>
      <c r="B570" s="42" t="str">
        <f>Tabella4[[#This Row],[IssueID]]&amp;Tabella4[[#This Row],[Servizio]]</f>
        <v>S009 FAQ</v>
      </c>
      <c r="C570" s="41" t="s">
        <v>966</v>
      </c>
      <c r="D570" s="41" t="str">
        <f>"(#"&amp;Tabella4[[#This Row],['#ID]]&amp;")"</f>
        <v>(#AAD569)</v>
      </c>
      <c r="E570" s="13" t="s">
        <v>50</v>
      </c>
      <c r="F570" s="13" t="s">
        <v>10</v>
      </c>
      <c r="G570" s="43" t="s">
        <v>195</v>
      </c>
      <c r="H570" s="13" t="s">
        <v>3282</v>
      </c>
      <c r="I570" s="13" t="s">
        <v>63</v>
      </c>
      <c r="J570" s="13" t="s">
        <v>1735</v>
      </c>
      <c r="K570" t="s">
        <v>53</v>
      </c>
      <c r="L570" s="13"/>
      <c r="M570" t="s">
        <v>1515</v>
      </c>
      <c r="N570" s="13" t="s">
        <v>1675</v>
      </c>
      <c r="O570" t="s">
        <v>1617</v>
      </c>
      <c r="P570" s="13" t="s">
        <v>1661</v>
      </c>
      <c r="Q570" s="13" t="s">
        <v>1670</v>
      </c>
      <c r="R570" s="13"/>
      <c r="S570" s="13" t="s">
        <v>1738</v>
      </c>
      <c r="T570" s="13" t="s">
        <v>1740</v>
      </c>
      <c r="U570" s="13">
        <f>COUNTIFS(Tabella4[Rejected Element],Tabella4[[#This Row],[Rejected Element]])</f>
        <v>1</v>
      </c>
      <c r="V570" s="13" t="s">
        <v>1727</v>
      </c>
      <c r="W570" s="13"/>
      <c r="X570" s="13" t="str">
        <f>Tabella4[[#This Row],[User Impact]]</f>
        <v>2 - Serious</v>
      </c>
      <c r="Y570" s="13" t="str">
        <f>_xlfn.CONCAT("APP INDABOX ANDROID - ",Tabella4[[#This Row],[UNI CEI EN 301549]]," ",_xlfn.XLOOKUP(Tabella4[[#This Row],[Criterio]],Tabella5[ID],Tabella5[Criterio di successo],"")," - ",Tabella4[[#This Row],[Servizio]])</f>
        <v>APP INDABOX ANDROID - 11.1.4.3.1 Contrasto (minimo) - S009 FAQ</v>
      </c>
      <c r="Z5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(#AAD569)
S009 FAQ
Requisito: WCAG 1.4.3
Disabilità afflitte: Colorblindness;Low Vision
Impatto Utente: 2 - Serious
Descrizione: Contrasto del testo - 
Esempio di violazione individuata sull'oggetto: 
 - https://drive.google.com/file/d/1f9KRoFV-vdKGf0L37sol48wOUestofi8/view?usp=drive_link con selettore: 
[717,563][869,615]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70" s="13"/>
      <c r="AB570" s="13"/>
      <c r="AC570" s="13"/>
      <c r="AD570" s="13"/>
      <c r="AE570" s="13" t="e">
        <f>_xlfn.XLOOKUP(Tabella4[[#This Row],[ID Silk]],outTable[ID Silk],outTable[Numero ticket  ],,0,1)</f>
        <v>#N/A</v>
      </c>
      <c r="AF570" s="13"/>
      <c r="AG570" s="13"/>
      <c r="AH570" s="13" t="e">
        <f>Tabella4[[#This Row],[Caricato su Silk]]&amp;Tabella4[[#This Row],[HC_01]]</f>
        <v>#N/A</v>
      </c>
      <c r="AI570" s="13" t="e">
        <f>Tabella4[[#This Row],[HC_ID]]&amp;": "&amp;Tabella4[[#This Row],[Descrizione]]</f>
        <v>#N/A</v>
      </c>
      <c r="AJ570" s="13" t="e">
        <f>Tabella4[[#This Row],[HC_ID]]&amp;": - "&amp;Tabella4[[#This Row],[Detail]]&amp;" con selettore: "&amp;Tabella4[[#This Row],[Rejected Element]]</f>
        <v>#N/A</v>
      </c>
      <c r="AK570" s="13" t="e">
        <f>Tabella4[[#This Row],[HC_ID]]&amp;": "&amp;Tabella4[[#This Row],[Share URL]]</f>
        <v>#N/A</v>
      </c>
      <c r="AL570" s="13" t="e">
        <f>Tabella4[[#This Row],[HC_ID]]&amp;": "&amp;Tabella4[[#This Row],[Soluzione note aggiuntive]]</f>
        <v>#N/A</v>
      </c>
      <c r="AM570" s="13"/>
    </row>
    <row r="571" spans="1:39" ht="15" hidden="1" x14ac:dyDescent="0.3">
      <c r="A571" s="41" t="str">
        <f>Tabella4[[#This Row],[UNI CEI EN 301549]]&amp;Tabella4[[#This Row],[Servizio]]</f>
        <v>11.1.4.3.1S009 FAQ</v>
      </c>
      <c r="B571" s="42" t="str">
        <f>Tabella4[[#This Row],[IssueID]]&amp;Tabella4[[#This Row],[Servizio]]</f>
        <v>S009 FAQ</v>
      </c>
      <c r="C571" s="41" t="s">
        <v>967</v>
      </c>
      <c r="D571" s="41" t="str">
        <f>"(#"&amp;Tabella4[[#This Row],['#ID]]&amp;")"</f>
        <v>(#AAD570)</v>
      </c>
      <c r="E571" s="13" t="s">
        <v>50</v>
      </c>
      <c r="F571" s="13" t="s">
        <v>10</v>
      </c>
      <c r="G571" s="43" t="s">
        <v>195</v>
      </c>
      <c r="H571" s="13" t="s">
        <v>3282</v>
      </c>
      <c r="I571" s="13" t="s">
        <v>63</v>
      </c>
      <c r="J571" s="13" t="s">
        <v>1735</v>
      </c>
      <c r="K571" t="s">
        <v>53</v>
      </c>
      <c r="L571" s="13"/>
      <c r="M571" t="s">
        <v>1516</v>
      </c>
      <c r="N571" s="13" t="s">
        <v>1675</v>
      </c>
      <c r="O571" t="s">
        <v>1617</v>
      </c>
      <c r="P571" s="13" t="s">
        <v>1661</v>
      </c>
      <c r="Q571" s="13" t="s">
        <v>1670</v>
      </c>
      <c r="R571" s="13"/>
      <c r="S571" s="13" t="s">
        <v>1738</v>
      </c>
      <c r="T571" s="13" t="s">
        <v>1740</v>
      </c>
      <c r="U571" s="13">
        <f>COUNTIFS(Tabella4[Rejected Element],Tabella4[[#This Row],[Rejected Element]])</f>
        <v>1</v>
      </c>
      <c r="V571" s="13" t="s">
        <v>1727</v>
      </c>
      <c r="W571" s="13"/>
      <c r="X571" s="13" t="str">
        <f>Tabella4[[#This Row],[User Impact]]</f>
        <v>2 - Serious</v>
      </c>
      <c r="Y571" s="13" t="str">
        <f>_xlfn.CONCAT("APP INDABOX ANDROID - ",Tabella4[[#This Row],[UNI CEI EN 301549]]," ",_xlfn.XLOOKUP(Tabella4[[#This Row],[Criterio]],Tabella5[ID],Tabella5[Criterio di successo],"")," - ",Tabella4[[#This Row],[Servizio]])</f>
        <v>APP INDABOX ANDROID - 11.1.4.3.1 Contrasto (minimo) - S009 FAQ</v>
      </c>
      <c r="Z5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(#AAD570)
S009 FAQ
Requisito: WCAG 1.4.3
Disabilità afflitte: Colorblindness;Low Vision
Impatto Utente: 2 - Serious
Descrizione: Contrasto del testo - 
Esempio di violazione individuata sull'oggetto: 
 - https://drive.google.com/file/d/1f9KRoFV-vdKGf0L37sol48wOUestofi8/view?usp=drive_link con selettore: 
[679,601][907,654]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71" s="13"/>
      <c r="AB571" s="13"/>
      <c r="AC571" s="13"/>
      <c r="AD571" s="13"/>
      <c r="AE571" s="13" t="e">
        <f>_xlfn.XLOOKUP(Tabella4[[#This Row],[ID Silk]],outTable[ID Silk],outTable[Numero ticket  ],,0,1)</f>
        <v>#N/A</v>
      </c>
      <c r="AF571" s="13"/>
      <c r="AG571" s="13"/>
      <c r="AH571" s="13" t="e">
        <f>Tabella4[[#This Row],[Caricato su Silk]]&amp;Tabella4[[#This Row],[HC_01]]</f>
        <v>#N/A</v>
      </c>
      <c r="AI571" s="13" t="e">
        <f>Tabella4[[#This Row],[HC_ID]]&amp;": "&amp;Tabella4[[#This Row],[Descrizione]]</f>
        <v>#N/A</v>
      </c>
      <c r="AJ571" s="13" t="e">
        <f>Tabella4[[#This Row],[HC_ID]]&amp;": - "&amp;Tabella4[[#This Row],[Detail]]&amp;" con selettore: "&amp;Tabella4[[#This Row],[Rejected Element]]</f>
        <v>#N/A</v>
      </c>
      <c r="AK571" s="13" t="e">
        <f>Tabella4[[#This Row],[HC_ID]]&amp;": "&amp;Tabella4[[#This Row],[Share URL]]</f>
        <v>#N/A</v>
      </c>
      <c r="AL571" s="13" t="e">
        <f>Tabella4[[#This Row],[HC_ID]]&amp;": "&amp;Tabella4[[#This Row],[Soluzione note aggiuntive]]</f>
        <v>#N/A</v>
      </c>
      <c r="AM571" s="13"/>
    </row>
    <row r="572" spans="1:39" ht="15" hidden="1" x14ac:dyDescent="0.3">
      <c r="A572" s="41" t="str">
        <f>Tabella4[[#This Row],[UNI CEI EN 301549]]&amp;Tabella4[[#This Row],[Servizio]]</f>
        <v>11.1.4.3.1S009 FAQ</v>
      </c>
      <c r="B572" s="42" t="str">
        <f>Tabella4[[#This Row],[IssueID]]&amp;Tabella4[[#This Row],[Servizio]]</f>
        <v>S009 FAQ</v>
      </c>
      <c r="C572" s="41" t="s">
        <v>968</v>
      </c>
      <c r="D572" s="41" t="str">
        <f>"(#"&amp;Tabella4[[#This Row],['#ID]]&amp;")"</f>
        <v>(#AAD571)</v>
      </c>
      <c r="E572" s="13" t="s">
        <v>50</v>
      </c>
      <c r="F572" s="13" t="s">
        <v>10</v>
      </c>
      <c r="G572" s="43" t="s">
        <v>195</v>
      </c>
      <c r="H572" s="13" t="s">
        <v>3282</v>
      </c>
      <c r="I572" s="13" t="s">
        <v>63</v>
      </c>
      <c r="J572" s="13" t="s">
        <v>1735</v>
      </c>
      <c r="K572" t="s">
        <v>53</v>
      </c>
      <c r="L572" s="13"/>
      <c r="M572" t="s">
        <v>1517</v>
      </c>
      <c r="N572" s="13" t="s">
        <v>1675</v>
      </c>
      <c r="O572" t="s">
        <v>1617</v>
      </c>
      <c r="P572" s="13" t="s">
        <v>1661</v>
      </c>
      <c r="Q572" s="13" t="s">
        <v>1670</v>
      </c>
      <c r="R572" s="13"/>
      <c r="S572" s="13" t="s">
        <v>1738</v>
      </c>
      <c r="T572" s="13" t="s">
        <v>1740</v>
      </c>
      <c r="U572" s="13">
        <f>COUNTIFS(Tabella4[Rejected Element],Tabella4[[#This Row],[Rejected Element]])</f>
        <v>1</v>
      </c>
      <c r="V572" s="13" t="s">
        <v>1727</v>
      </c>
      <c r="W572" s="13"/>
      <c r="X572" s="13" t="str">
        <f>Tabella4[[#This Row],[User Impact]]</f>
        <v>2 - Serious</v>
      </c>
      <c r="Y572" s="13" t="str">
        <f>_xlfn.CONCAT("APP INDABOX ANDROID - ",Tabella4[[#This Row],[UNI CEI EN 301549]]," ",_xlfn.XLOOKUP(Tabella4[[#This Row],[Criterio]],Tabella5[ID],Tabella5[Criterio di successo],"")," - ",Tabella4[[#This Row],[Servizio]])</f>
        <v>APP INDABOX ANDROID - 11.1.4.3.1 Contrasto (minimo) - S009 FAQ</v>
      </c>
      <c r="Z5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(#AAD571)
S009 FAQ
Requisito: WCAG 1.4.3
Disabilità afflitte: Colorblindness;Low Vision
Impatto Utente: 2 - Serious
Descrizione: Contrasto del testo - 
Esempio di violazione individuata sull'oggetto: 
 - https://drive.google.com/file/d/1f9KRoFV-vdKGf0L37sol48wOUestofi8/view?usp=drive_link con selettore: 
[242,711][308,777]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72" s="13"/>
      <c r="AB572" s="13"/>
      <c r="AC572" s="13"/>
      <c r="AD572" s="13"/>
      <c r="AE572" s="13" t="e">
        <f>_xlfn.XLOOKUP(Tabella4[[#This Row],[ID Silk]],outTable[ID Silk],outTable[Numero ticket  ],,0,1)</f>
        <v>#N/A</v>
      </c>
      <c r="AF572" s="13"/>
      <c r="AG572" s="13"/>
      <c r="AH572" s="13" t="e">
        <f>Tabella4[[#This Row],[Caricato su Silk]]&amp;Tabella4[[#This Row],[HC_01]]</f>
        <v>#N/A</v>
      </c>
      <c r="AI572" s="13" t="e">
        <f>Tabella4[[#This Row],[HC_ID]]&amp;": "&amp;Tabella4[[#This Row],[Descrizione]]</f>
        <v>#N/A</v>
      </c>
      <c r="AJ572" s="13" t="e">
        <f>Tabella4[[#This Row],[HC_ID]]&amp;": - "&amp;Tabella4[[#This Row],[Detail]]&amp;" con selettore: "&amp;Tabella4[[#This Row],[Rejected Element]]</f>
        <v>#N/A</v>
      </c>
      <c r="AK572" s="13" t="e">
        <f>Tabella4[[#This Row],[HC_ID]]&amp;": "&amp;Tabella4[[#This Row],[Share URL]]</f>
        <v>#N/A</v>
      </c>
      <c r="AL572" s="13" t="e">
        <f>Tabella4[[#This Row],[HC_ID]]&amp;": "&amp;Tabella4[[#This Row],[Soluzione note aggiuntive]]</f>
        <v>#N/A</v>
      </c>
      <c r="AM572" s="13"/>
    </row>
    <row r="573" spans="1:39" ht="15" hidden="1" x14ac:dyDescent="0.3">
      <c r="A573" s="41" t="str">
        <f>Tabella4[[#This Row],[UNI CEI EN 301549]]&amp;Tabella4[[#This Row],[Servizio]]</f>
        <v>11.1.4.3.1S009 FAQ</v>
      </c>
      <c r="B573" s="42" t="str">
        <f>Tabella4[[#This Row],[IssueID]]&amp;Tabella4[[#This Row],[Servizio]]</f>
        <v>S009 FAQ</v>
      </c>
      <c r="C573" s="41" t="s">
        <v>969</v>
      </c>
      <c r="D573" s="41" t="str">
        <f>"(#"&amp;Tabella4[[#This Row],['#ID]]&amp;")"</f>
        <v>(#AAD572)</v>
      </c>
      <c r="E573" s="13" t="s">
        <v>50</v>
      </c>
      <c r="F573" s="13" t="s">
        <v>10</v>
      </c>
      <c r="G573" s="43" t="s">
        <v>195</v>
      </c>
      <c r="H573" s="13" t="s">
        <v>3282</v>
      </c>
      <c r="I573" s="13" t="s">
        <v>63</v>
      </c>
      <c r="J573" s="13" t="s">
        <v>1735</v>
      </c>
      <c r="K573" t="s">
        <v>53</v>
      </c>
      <c r="L573" s="13"/>
      <c r="M573" t="s">
        <v>1518</v>
      </c>
      <c r="N573" s="13" t="s">
        <v>1675</v>
      </c>
      <c r="O573" t="s">
        <v>1617</v>
      </c>
      <c r="P573" s="13" t="s">
        <v>1661</v>
      </c>
      <c r="Q573" s="13" t="s">
        <v>1670</v>
      </c>
      <c r="R573" s="13"/>
      <c r="S573" s="13" t="s">
        <v>1738</v>
      </c>
      <c r="T573" s="13" t="s">
        <v>1740</v>
      </c>
      <c r="U573" s="13">
        <f>COUNTIFS(Tabella4[Rejected Element],Tabella4[[#This Row],[Rejected Element]])</f>
        <v>1</v>
      </c>
      <c r="V573" s="13" t="s">
        <v>1727</v>
      </c>
      <c r="W573" s="13"/>
      <c r="X573" s="13" t="str">
        <f>Tabella4[[#This Row],[User Impact]]</f>
        <v>2 - Serious</v>
      </c>
      <c r="Y573" s="13" t="str">
        <f>_xlfn.CONCAT("APP INDABOX ANDROID - ",Tabella4[[#This Row],[UNI CEI EN 301549]]," ",_xlfn.XLOOKUP(Tabella4[[#This Row],[Criterio]],Tabella5[ID],Tabella5[Criterio di successo],"")," - ",Tabella4[[#This Row],[Servizio]])</f>
        <v>APP INDABOX ANDROID - 11.1.4.3.1 Contrasto (minimo) - S009 FAQ</v>
      </c>
      <c r="Z5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(#AAD572)
S009 FAQ
Requisito: WCAG 1.4.3
Disabilità afflitte: Colorblindness;Low Vision
Impatto Utente: 2 - Serious
Descrizione: Contrasto del testo - 
Esempio di violazione individuata sull'oggetto: 
 - https://drive.google.com/file/d/1f9KRoFV-vdKGf0L37sol48wOUestofi8/view?usp=drive_link con selettore: 
[200,769][349,821]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73" s="13"/>
      <c r="AB573" s="13"/>
      <c r="AC573" s="13"/>
      <c r="AD573" s="13"/>
      <c r="AE573" s="13" t="e">
        <f>_xlfn.XLOOKUP(Tabella4[[#This Row],[ID Silk]],outTable[ID Silk],outTable[Numero ticket  ],,0,1)</f>
        <v>#N/A</v>
      </c>
      <c r="AF573" s="13"/>
      <c r="AG573" s="13"/>
      <c r="AH573" s="13" t="e">
        <f>Tabella4[[#This Row],[Caricato su Silk]]&amp;Tabella4[[#This Row],[HC_01]]</f>
        <v>#N/A</v>
      </c>
      <c r="AI573" s="13" t="e">
        <f>Tabella4[[#This Row],[HC_ID]]&amp;": "&amp;Tabella4[[#This Row],[Descrizione]]</f>
        <v>#N/A</v>
      </c>
      <c r="AJ573" s="13" t="e">
        <f>Tabella4[[#This Row],[HC_ID]]&amp;": - "&amp;Tabella4[[#This Row],[Detail]]&amp;" con selettore: "&amp;Tabella4[[#This Row],[Rejected Element]]</f>
        <v>#N/A</v>
      </c>
      <c r="AK573" s="13" t="e">
        <f>Tabella4[[#This Row],[HC_ID]]&amp;": "&amp;Tabella4[[#This Row],[Share URL]]</f>
        <v>#N/A</v>
      </c>
      <c r="AL573" s="13" t="e">
        <f>Tabella4[[#This Row],[HC_ID]]&amp;": "&amp;Tabella4[[#This Row],[Soluzione note aggiuntive]]</f>
        <v>#N/A</v>
      </c>
      <c r="AM573" s="13"/>
    </row>
    <row r="574" spans="1:39" ht="15" hidden="1" x14ac:dyDescent="0.3">
      <c r="A574" s="41" t="str">
        <f>Tabella4[[#This Row],[UNI CEI EN 301549]]&amp;Tabella4[[#This Row],[Servizio]]</f>
        <v>11.1.4.3.1S009 FAQ</v>
      </c>
      <c r="B574" s="42" t="str">
        <f>Tabella4[[#This Row],[IssueID]]&amp;Tabella4[[#This Row],[Servizio]]</f>
        <v>S009 FAQ</v>
      </c>
      <c r="C574" s="41" t="s">
        <v>970</v>
      </c>
      <c r="D574" s="41" t="str">
        <f>"(#"&amp;Tabella4[[#This Row],['#ID]]&amp;")"</f>
        <v>(#AAD573)</v>
      </c>
      <c r="E574" s="13" t="s">
        <v>50</v>
      </c>
      <c r="F574" s="13" t="s">
        <v>10</v>
      </c>
      <c r="G574" s="43" t="s">
        <v>195</v>
      </c>
      <c r="H574" s="13" t="s">
        <v>3282</v>
      </c>
      <c r="I574" s="13" t="s">
        <v>63</v>
      </c>
      <c r="J574" s="13" t="s">
        <v>1735</v>
      </c>
      <c r="K574" t="s">
        <v>53</v>
      </c>
      <c r="L574" s="13"/>
      <c r="M574" t="s">
        <v>1519</v>
      </c>
      <c r="N574" s="13" t="s">
        <v>1675</v>
      </c>
      <c r="O574" t="s">
        <v>1617</v>
      </c>
      <c r="P574" s="13" t="s">
        <v>1661</v>
      </c>
      <c r="Q574" s="13" t="s">
        <v>1670</v>
      </c>
      <c r="R574" s="13"/>
      <c r="S574" s="13" t="s">
        <v>1738</v>
      </c>
      <c r="T574" s="13" t="s">
        <v>1740</v>
      </c>
      <c r="U574" s="13">
        <f>COUNTIFS(Tabella4[Rejected Element],Tabella4[[#This Row],[Rejected Element]])</f>
        <v>1</v>
      </c>
      <c r="V574" s="13" t="s">
        <v>1727</v>
      </c>
      <c r="W574" s="13"/>
      <c r="X574" s="13" t="str">
        <f>Tabella4[[#This Row],[User Impact]]</f>
        <v>2 - Serious</v>
      </c>
      <c r="Y574" s="13" t="str">
        <f>_xlfn.CONCAT("APP INDABOX ANDROID - ",Tabella4[[#This Row],[UNI CEI EN 301549]]," ",_xlfn.XLOOKUP(Tabella4[[#This Row],[Criterio]],Tabella5[ID],Tabella5[Criterio di successo],"")," - ",Tabella4[[#This Row],[Servizio]])</f>
        <v>APP INDABOX ANDROID - 11.1.4.3.1 Contrasto (minimo) - S009 FAQ</v>
      </c>
      <c r="Z5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(#AAD573)
S009 FAQ
Requisito: WCAG 1.4.3
Disabilità afflitte: Colorblindness;Low Vision
Impatto Utente: 2 - Serious
Descrizione: Contrasto del testo - 
Esempio di violazione individuata sull'oggetto: 
 - https://drive.google.com/file/d/1f9KRoFV-vdKGf0L37sol48wOUestofi8/view?usp=drive_link con selettore: 
[181,808][368,860]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74" s="13"/>
      <c r="AB574" s="13"/>
      <c r="AC574" s="13"/>
      <c r="AD574" s="13"/>
      <c r="AE574" s="13" t="e">
        <f>_xlfn.XLOOKUP(Tabella4[[#This Row],[ID Silk]],outTable[ID Silk],outTable[Numero ticket  ],,0,1)</f>
        <v>#N/A</v>
      </c>
      <c r="AF574" s="13"/>
      <c r="AG574" s="13"/>
      <c r="AH574" s="13" t="e">
        <f>Tabella4[[#This Row],[Caricato su Silk]]&amp;Tabella4[[#This Row],[HC_01]]</f>
        <v>#N/A</v>
      </c>
      <c r="AI574" s="13" t="e">
        <f>Tabella4[[#This Row],[HC_ID]]&amp;": "&amp;Tabella4[[#This Row],[Descrizione]]</f>
        <v>#N/A</v>
      </c>
      <c r="AJ574" s="13" t="e">
        <f>Tabella4[[#This Row],[HC_ID]]&amp;": - "&amp;Tabella4[[#This Row],[Detail]]&amp;" con selettore: "&amp;Tabella4[[#This Row],[Rejected Element]]</f>
        <v>#N/A</v>
      </c>
      <c r="AK574" s="13" t="e">
        <f>Tabella4[[#This Row],[HC_ID]]&amp;": "&amp;Tabella4[[#This Row],[Share URL]]</f>
        <v>#N/A</v>
      </c>
      <c r="AL574" s="13" t="e">
        <f>Tabella4[[#This Row],[HC_ID]]&amp;": "&amp;Tabella4[[#This Row],[Soluzione note aggiuntive]]</f>
        <v>#N/A</v>
      </c>
      <c r="AM574" s="13"/>
    </row>
    <row r="575" spans="1:39" ht="15" hidden="1" x14ac:dyDescent="0.3">
      <c r="A575" s="41" t="str">
        <f>Tabella4[[#This Row],[UNI CEI EN 301549]]&amp;Tabella4[[#This Row],[Servizio]]</f>
        <v>11.1.4.3.1S009 FAQ</v>
      </c>
      <c r="B575" s="42" t="str">
        <f>Tabella4[[#This Row],[IssueID]]&amp;Tabella4[[#This Row],[Servizio]]</f>
        <v>S009 FAQ</v>
      </c>
      <c r="C575" s="41" t="s">
        <v>971</v>
      </c>
      <c r="D575" s="41" t="str">
        <f>"(#"&amp;Tabella4[[#This Row],['#ID]]&amp;")"</f>
        <v>(#AAD574)</v>
      </c>
      <c r="E575" s="13" t="s">
        <v>50</v>
      </c>
      <c r="F575" s="13" t="s">
        <v>10</v>
      </c>
      <c r="G575" s="43" t="s">
        <v>195</v>
      </c>
      <c r="H575" s="13" t="s">
        <v>3282</v>
      </c>
      <c r="I575" s="13" t="s">
        <v>63</v>
      </c>
      <c r="J575" s="13" t="s">
        <v>1735</v>
      </c>
      <c r="K575" t="s">
        <v>53</v>
      </c>
      <c r="L575" s="13"/>
      <c r="M575" t="s">
        <v>1520</v>
      </c>
      <c r="N575" s="13" t="s">
        <v>1675</v>
      </c>
      <c r="O575" t="s">
        <v>1617</v>
      </c>
      <c r="P575" s="13" t="s">
        <v>1661</v>
      </c>
      <c r="Q575" s="13" t="s">
        <v>1670</v>
      </c>
      <c r="R575" s="13"/>
      <c r="S575" s="13" t="s">
        <v>1738</v>
      </c>
      <c r="T575" s="13" t="s">
        <v>1740</v>
      </c>
      <c r="U575" s="13">
        <f>COUNTIFS(Tabella4[Rejected Element],Tabella4[[#This Row],[Rejected Element]])</f>
        <v>1</v>
      </c>
      <c r="V575" s="13" t="s">
        <v>1727</v>
      </c>
      <c r="W575" s="13"/>
      <c r="X575" s="13" t="str">
        <f>Tabella4[[#This Row],[User Impact]]</f>
        <v>2 - Serious</v>
      </c>
      <c r="Y575" s="13" t="str">
        <f>_xlfn.CONCAT("APP INDABOX ANDROID - ",Tabella4[[#This Row],[UNI CEI EN 301549]]," ",_xlfn.XLOOKUP(Tabella4[[#This Row],[Criterio]],Tabella5[ID],Tabella5[Criterio di successo],"")," - ",Tabella4[[#This Row],[Servizio]])</f>
        <v>APP INDABOX ANDROID - 11.1.4.3.1 Contrasto (minimo) - S009 FAQ</v>
      </c>
      <c r="Z5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(#AAD574)
S009 FAQ
Requisito: WCAG 1.4.3
Disabilità afflitte: Colorblindness;Low Vision
Impatto Utente: 2 - Serious
Descrizione: Contrasto del testo - 
Esempio di violazione individuata sull'oggetto: 
 - https://drive.google.com/file/d/1f9KRoFV-vdKGf0L37sol48wOUestofi8/view?usp=drive_link con selettore: 
[764,711][822,777]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75" s="13"/>
      <c r="AB575" s="13"/>
      <c r="AC575" s="13"/>
      <c r="AD575" s="13"/>
      <c r="AE575" s="13" t="e">
        <f>_xlfn.XLOOKUP(Tabella4[[#This Row],[ID Silk]],outTable[ID Silk],outTable[Numero ticket  ],,0,1)</f>
        <v>#N/A</v>
      </c>
      <c r="AF575" s="13"/>
      <c r="AG575" s="13"/>
      <c r="AH575" s="13" t="e">
        <f>Tabella4[[#This Row],[Caricato su Silk]]&amp;Tabella4[[#This Row],[HC_01]]</f>
        <v>#N/A</v>
      </c>
      <c r="AI575" s="13" t="e">
        <f>Tabella4[[#This Row],[HC_ID]]&amp;": "&amp;Tabella4[[#This Row],[Descrizione]]</f>
        <v>#N/A</v>
      </c>
      <c r="AJ575" s="13" t="e">
        <f>Tabella4[[#This Row],[HC_ID]]&amp;": - "&amp;Tabella4[[#This Row],[Detail]]&amp;" con selettore: "&amp;Tabella4[[#This Row],[Rejected Element]]</f>
        <v>#N/A</v>
      </c>
      <c r="AK575" s="13" t="e">
        <f>Tabella4[[#This Row],[HC_ID]]&amp;": "&amp;Tabella4[[#This Row],[Share URL]]</f>
        <v>#N/A</v>
      </c>
      <c r="AL575" s="13" t="e">
        <f>Tabella4[[#This Row],[HC_ID]]&amp;": "&amp;Tabella4[[#This Row],[Soluzione note aggiuntive]]</f>
        <v>#N/A</v>
      </c>
      <c r="AM575" s="13"/>
    </row>
    <row r="576" spans="1:39" ht="15" hidden="1" x14ac:dyDescent="0.3">
      <c r="A576" s="41" t="str">
        <f>Tabella4[[#This Row],[UNI CEI EN 301549]]&amp;Tabella4[[#This Row],[Servizio]]</f>
        <v>11.1.4.3.1S009 FAQ</v>
      </c>
      <c r="B576" s="42" t="str">
        <f>Tabella4[[#This Row],[IssueID]]&amp;Tabella4[[#This Row],[Servizio]]</f>
        <v>S009 FAQ</v>
      </c>
      <c r="C576" s="41" t="s">
        <v>972</v>
      </c>
      <c r="D576" s="41" t="str">
        <f>"(#"&amp;Tabella4[[#This Row],['#ID]]&amp;")"</f>
        <v>(#AAD575)</v>
      </c>
      <c r="E576" s="13" t="s">
        <v>50</v>
      </c>
      <c r="F576" s="13" t="s">
        <v>10</v>
      </c>
      <c r="G576" s="43" t="s">
        <v>195</v>
      </c>
      <c r="H576" s="13" t="s">
        <v>3282</v>
      </c>
      <c r="I576" s="13" t="s">
        <v>63</v>
      </c>
      <c r="J576" s="13" t="s">
        <v>1735</v>
      </c>
      <c r="K576" t="s">
        <v>53</v>
      </c>
      <c r="L576" s="13"/>
      <c r="M576" t="s">
        <v>1521</v>
      </c>
      <c r="N576" s="13" t="s">
        <v>1675</v>
      </c>
      <c r="O576" t="s">
        <v>1617</v>
      </c>
      <c r="P576" s="13" t="s">
        <v>1661</v>
      </c>
      <c r="Q576" s="13" t="s">
        <v>1670</v>
      </c>
      <c r="R576" s="13"/>
      <c r="S576" s="13" t="s">
        <v>1738</v>
      </c>
      <c r="T576" s="13" t="s">
        <v>1740</v>
      </c>
      <c r="U576" s="13">
        <f>COUNTIFS(Tabella4[Rejected Element],Tabella4[[#This Row],[Rejected Element]])</f>
        <v>1</v>
      </c>
      <c r="V576" s="13" t="s">
        <v>1727</v>
      </c>
      <c r="W576" s="13"/>
      <c r="X576" s="13" t="str">
        <f>Tabella4[[#This Row],[User Impact]]</f>
        <v>2 - Serious</v>
      </c>
      <c r="Y576" s="13" t="str">
        <f>_xlfn.CONCAT("APP INDABOX ANDROID - ",Tabella4[[#This Row],[UNI CEI EN 301549]]," ",_xlfn.XLOOKUP(Tabella4[[#This Row],[Criterio]],Tabella5[ID],Tabella5[Criterio di successo],"")," - ",Tabella4[[#This Row],[Servizio]])</f>
        <v>APP INDABOX ANDROID - 11.1.4.3.1 Contrasto (minimo) - S009 FAQ</v>
      </c>
      <c r="Z5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(#AAD575)
S009 FAQ
Requisito: WCAG 1.4.3
Disabilità afflitte: Colorblindness;Low Vision
Impatto Utente: 2 - Serious
Descrizione: Contrasto del testo - 
Esempio di violazione individuata sull'oggetto: 
 - https://drive.google.com/file/d/1f9KRoFV-vdKGf0L37sol48wOUestofi8/view?usp=drive_link con selettore: 
[591,769][995,821]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76" s="13"/>
      <c r="AB576" s="13"/>
      <c r="AC576" s="13"/>
      <c r="AD576" s="13"/>
      <c r="AE576" s="13" t="e">
        <f>_xlfn.XLOOKUP(Tabella4[[#This Row],[ID Silk]],outTable[ID Silk],outTable[Numero ticket  ],,0,1)</f>
        <v>#N/A</v>
      </c>
      <c r="AF576" s="13"/>
      <c r="AG576" s="13"/>
      <c r="AH576" s="13" t="e">
        <f>Tabella4[[#This Row],[Caricato su Silk]]&amp;Tabella4[[#This Row],[HC_01]]</f>
        <v>#N/A</v>
      </c>
      <c r="AI576" s="13" t="e">
        <f>Tabella4[[#This Row],[HC_ID]]&amp;": "&amp;Tabella4[[#This Row],[Descrizione]]</f>
        <v>#N/A</v>
      </c>
      <c r="AJ576" s="13" t="e">
        <f>Tabella4[[#This Row],[HC_ID]]&amp;": - "&amp;Tabella4[[#This Row],[Detail]]&amp;" con selettore: "&amp;Tabella4[[#This Row],[Rejected Element]]</f>
        <v>#N/A</v>
      </c>
      <c r="AK576" s="13" t="e">
        <f>Tabella4[[#This Row],[HC_ID]]&amp;": "&amp;Tabella4[[#This Row],[Share URL]]</f>
        <v>#N/A</v>
      </c>
      <c r="AL576" s="13" t="e">
        <f>Tabella4[[#This Row],[HC_ID]]&amp;": "&amp;Tabella4[[#This Row],[Soluzione note aggiuntive]]</f>
        <v>#N/A</v>
      </c>
      <c r="AM576" s="13"/>
    </row>
    <row r="577" spans="1:39" ht="15" hidden="1" x14ac:dyDescent="0.3">
      <c r="A577" s="41" t="str">
        <f>Tabella4[[#This Row],[UNI CEI EN 301549]]&amp;Tabella4[[#This Row],[Servizio]]</f>
        <v>11.1.4.3.1S009 FAQ</v>
      </c>
      <c r="B577" s="42" t="str">
        <f>Tabella4[[#This Row],[IssueID]]&amp;Tabella4[[#This Row],[Servizio]]</f>
        <v>S009 FAQ</v>
      </c>
      <c r="C577" s="41" t="s">
        <v>973</v>
      </c>
      <c r="D577" s="41" t="str">
        <f>"(#"&amp;Tabella4[[#This Row],['#ID]]&amp;")"</f>
        <v>(#AAD576)</v>
      </c>
      <c r="E577" s="13" t="s">
        <v>50</v>
      </c>
      <c r="F577" s="13" t="s">
        <v>10</v>
      </c>
      <c r="G577" s="43" t="s">
        <v>195</v>
      </c>
      <c r="H577" s="13" t="s">
        <v>3282</v>
      </c>
      <c r="I577" s="13" t="s">
        <v>63</v>
      </c>
      <c r="J577" s="13" t="s">
        <v>1735</v>
      </c>
      <c r="K577" t="s">
        <v>53</v>
      </c>
      <c r="L577" s="13"/>
      <c r="M577" t="s">
        <v>1522</v>
      </c>
      <c r="N577" s="13" t="s">
        <v>1675</v>
      </c>
      <c r="O577" t="s">
        <v>1617</v>
      </c>
      <c r="P577" s="13" t="s">
        <v>1661</v>
      </c>
      <c r="Q577" s="13" t="s">
        <v>1670</v>
      </c>
      <c r="R577" s="13"/>
      <c r="S577" s="13" t="s">
        <v>1738</v>
      </c>
      <c r="T577" s="13" t="s">
        <v>1740</v>
      </c>
      <c r="U577" s="13">
        <f>COUNTIFS(Tabella4[Rejected Element],Tabella4[[#This Row],[Rejected Element]])</f>
        <v>1</v>
      </c>
      <c r="V577" s="13" t="s">
        <v>1727</v>
      </c>
      <c r="W577" s="13"/>
      <c r="X577" s="13" t="str">
        <f>Tabella4[[#This Row],[User Impact]]</f>
        <v>2 - Serious</v>
      </c>
      <c r="Y577" s="13" t="str">
        <f>_xlfn.CONCAT("APP INDABOX ANDROID - ",Tabella4[[#This Row],[UNI CEI EN 301549]]," ",_xlfn.XLOOKUP(Tabella4[[#This Row],[Criterio]],Tabella5[ID],Tabella5[Criterio di successo],"")," - ",Tabella4[[#This Row],[Servizio]])</f>
        <v>APP INDABOX ANDROID - 11.1.4.3.1 Contrasto (minimo) - S009 FAQ</v>
      </c>
      <c r="Z5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(#AAD576)
S009 FAQ
Requisito: WCAG 1.4.3
Disabilità afflitte: Colorblindness;Low Vision
Impatto Utente: 2 - Serious
Descrizione: Contrasto del testo - 
Esempio di violazione individuata sull'oggetto: 
 - https://drive.google.com/file/d/1f9KRoFV-vdKGf0L37sol48wOUestofi8/view?usp=drive_link con selettore: 
[239,918][313,984]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77" s="13"/>
      <c r="AB577" s="13"/>
      <c r="AC577" s="13"/>
      <c r="AD577" s="13"/>
      <c r="AE577" s="13" t="e">
        <f>_xlfn.XLOOKUP(Tabella4[[#This Row],[ID Silk]],outTable[ID Silk],outTable[Numero ticket  ],,0,1)</f>
        <v>#N/A</v>
      </c>
      <c r="AF577" s="13"/>
      <c r="AG577" s="13"/>
      <c r="AH577" s="13" t="e">
        <f>Tabella4[[#This Row],[Caricato su Silk]]&amp;Tabella4[[#This Row],[HC_01]]</f>
        <v>#N/A</v>
      </c>
      <c r="AI577" s="13" t="e">
        <f>Tabella4[[#This Row],[HC_ID]]&amp;": "&amp;Tabella4[[#This Row],[Descrizione]]</f>
        <v>#N/A</v>
      </c>
      <c r="AJ577" s="13" t="e">
        <f>Tabella4[[#This Row],[HC_ID]]&amp;": - "&amp;Tabella4[[#This Row],[Detail]]&amp;" con selettore: "&amp;Tabella4[[#This Row],[Rejected Element]]</f>
        <v>#N/A</v>
      </c>
      <c r="AK577" s="13" t="e">
        <f>Tabella4[[#This Row],[HC_ID]]&amp;": "&amp;Tabella4[[#This Row],[Share URL]]</f>
        <v>#N/A</v>
      </c>
      <c r="AL577" s="13" t="e">
        <f>Tabella4[[#This Row],[HC_ID]]&amp;": "&amp;Tabella4[[#This Row],[Soluzione note aggiuntive]]</f>
        <v>#N/A</v>
      </c>
      <c r="AM577" s="13"/>
    </row>
    <row r="578" spans="1:39" ht="15" hidden="1" x14ac:dyDescent="0.3">
      <c r="A578" s="41" t="str">
        <f>Tabella4[[#This Row],[UNI CEI EN 301549]]&amp;Tabella4[[#This Row],[Servizio]]</f>
        <v>11.1.4.3.1S009 FAQ</v>
      </c>
      <c r="B578" s="42" t="str">
        <f>Tabella4[[#This Row],[IssueID]]&amp;Tabella4[[#This Row],[Servizio]]</f>
        <v>S009 FAQ</v>
      </c>
      <c r="C578" s="41" t="s">
        <v>974</v>
      </c>
      <c r="D578" s="41" t="str">
        <f>"(#"&amp;Tabella4[[#This Row],['#ID]]&amp;")"</f>
        <v>(#AAD577)</v>
      </c>
      <c r="E578" s="13" t="s">
        <v>50</v>
      </c>
      <c r="F578" s="13" t="s">
        <v>10</v>
      </c>
      <c r="G578" s="43" t="s">
        <v>195</v>
      </c>
      <c r="H578" s="13" t="s">
        <v>3282</v>
      </c>
      <c r="I578" s="13" t="s">
        <v>63</v>
      </c>
      <c r="J578" s="13" t="s">
        <v>1735</v>
      </c>
      <c r="K578" t="s">
        <v>53</v>
      </c>
      <c r="L578" s="13"/>
      <c r="M578" t="s">
        <v>1523</v>
      </c>
      <c r="N578" s="13" t="s">
        <v>1675</v>
      </c>
      <c r="O578" t="s">
        <v>1617</v>
      </c>
      <c r="P578" s="13" t="s">
        <v>1661</v>
      </c>
      <c r="Q578" s="13" t="s">
        <v>1670</v>
      </c>
      <c r="R578" s="13"/>
      <c r="S578" s="13" t="s">
        <v>1738</v>
      </c>
      <c r="T578" s="13" t="s">
        <v>1740</v>
      </c>
      <c r="U578" s="13">
        <f>COUNTIFS(Tabella4[Rejected Element],Tabella4[[#This Row],[Rejected Element]])</f>
        <v>1</v>
      </c>
      <c r="V578" s="13" t="s">
        <v>1727</v>
      </c>
      <c r="W578" s="13"/>
      <c r="X578" s="13" t="str">
        <f>Tabella4[[#This Row],[User Impact]]</f>
        <v>2 - Serious</v>
      </c>
      <c r="Y578" s="13" t="str">
        <f>_xlfn.CONCAT("APP INDABOX ANDROID - ",Tabella4[[#This Row],[UNI CEI EN 301549]]," ",_xlfn.XLOOKUP(Tabella4[[#This Row],[Criterio]],Tabella5[ID],Tabella5[Criterio di successo],"")," - ",Tabella4[[#This Row],[Servizio]])</f>
        <v>APP INDABOX ANDROID - 11.1.4.3.1 Contrasto (minimo) - S009 FAQ</v>
      </c>
      <c r="Z5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(#AAD577)
S009 FAQ
Requisito: WCAG 1.4.3
Disabilità afflitte: Colorblindness;Low Vision
Impatto Utente: 2 - Serious
Descrizione: Contrasto del testo - 
Esempio di violazione individuata sull'oggetto: 
 - https://drive.google.com/file/d/1f9KRoFV-vdKGf0L37sol48wOUestofi8/view?usp=drive_link con selettore: 
[66,975][484,1028]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78" s="13"/>
      <c r="AB578" s="13"/>
      <c r="AC578" s="13"/>
      <c r="AD578" s="13"/>
      <c r="AE578" s="13" t="e">
        <f>_xlfn.XLOOKUP(Tabella4[[#This Row],[ID Silk]],outTable[ID Silk],outTable[Numero ticket  ],,0,1)</f>
        <v>#N/A</v>
      </c>
      <c r="AF578" s="13"/>
      <c r="AG578" s="13"/>
      <c r="AH578" s="13" t="e">
        <f>Tabella4[[#This Row],[Caricato su Silk]]&amp;Tabella4[[#This Row],[HC_01]]</f>
        <v>#N/A</v>
      </c>
      <c r="AI578" s="13" t="e">
        <f>Tabella4[[#This Row],[HC_ID]]&amp;": "&amp;Tabella4[[#This Row],[Descrizione]]</f>
        <v>#N/A</v>
      </c>
      <c r="AJ578" s="13" t="e">
        <f>Tabella4[[#This Row],[HC_ID]]&amp;": - "&amp;Tabella4[[#This Row],[Detail]]&amp;" con selettore: "&amp;Tabella4[[#This Row],[Rejected Element]]</f>
        <v>#N/A</v>
      </c>
      <c r="AK578" s="13" t="e">
        <f>Tabella4[[#This Row],[HC_ID]]&amp;": "&amp;Tabella4[[#This Row],[Share URL]]</f>
        <v>#N/A</v>
      </c>
      <c r="AL578" s="13" t="e">
        <f>Tabella4[[#This Row],[HC_ID]]&amp;": "&amp;Tabella4[[#This Row],[Soluzione note aggiuntive]]</f>
        <v>#N/A</v>
      </c>
      <c r="AM578" s="13"/>
    </row>
    <row r="579" spans="1:39" ht="15" hidden="1" x14ac:dyDescent="0.3">
      <c r="A579" s="41" t="str">
        <f>Tabella4[[#This Row],[UNI CEI EN 301549]]&amp;Tabella4[[#This Row],[Servizio]]</f>
        <v>11.1.4.3.1S009 FAQ</v>
      </c>
      <c r="B579" s="42" t="str">
        <f>Tabella4[[#This Row],[IssueID]]&amp;Tabella4[[#This Row],[Servizio]]</f>
        <v>S009 FAQ</v>
      </c>
      <c r="C579" s="41" t="s">
        <v>975</v>
      </c>
      <c r="D579" s="41" t="str">
        <f>"(#"&amp;Tabella4[[#This Row],['#ID]]&amp;")"</f>
        <v>(#AAD578)</v>
      </c>
      <c r="E579" s="13" t="s">
        <v>50</v>
      </c>
      <c r="F579" s="13" t="s">
        <v>10</v>
      </c>
      <c r="G579" s="43" t="s">
        <v>195</v>
      </c>
      <c r="H579" s="13" t="s">
        <v>3282</v>
      </c>
      <c r="I579" s="13" t="s">
        <v>63</v>
      </c>
      <c r="J579" s="13" t="s">
        <v>1735</v>
      </c>
      <c r="K579" t="s">
        <v>53</v>
      </c>
      <c r="L579" s="13"/>
      <c r="M579" t="s">
        <v>1524</v>
      </c>
      <c r="N579" s="13" t="s">
        <v>1675</v>
      </c>
      <c r="O579" t="s">
        <v>1617</v>
      </c>
      <c r="P579" s="13" t="s">
        <v>1661</v>
      </c>
      <c r="Q579" s="13" t="s">
        <v>1670</v>
      </c>
      <c r="R579" s="13"/>
      <c r="S579" s="13" t="s">
        <v>1738</v>
      </c>
      <c r="T579" s="13" t="s">
        <v>1740</v>
      </c>
      <c r="U579" s="13">
        <f>COUNTIFS(Tabella4[Rejected Element],Tabella4[[#This Row],[Rejected Element]])</f>
        <v>1</v>
      </c>
      <c r="V579" s="13" t="s">
        <v>1727</v>
      </c>
      <c r="W579" s="13"/>
      <c r="X579" s="13" t="str">
        <f>Tabella4[[#This Row],[User Impact]]</f>
        <v>2 - Serious</v>
      </c>
      <c r="Y579" s="13" t="str">
        <f>_xlfn.CONCAT("APP INDABOX ANDROID - ",Tabella4[[#This Row],[UNI CEI EN 301549]]," ",_xlfn.XLOOKUP(Tabella4[[#This Row],[Criterio]],Tabella5[ID],Tabella5[Criterio di successo],"")," - ",Tabella4[[#This Row],[Servizio]])</f>
        <v>APP INDABOX ANDROID - 11.1.4.3.1 Contrasto (minimo) - S009 FAQ</v>
      </c>
      <c r="Z5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(#AAD578)
S009 FAQ
Requisito: WCAG 1.4.3
Disabilità afflitte: Colorblindness;Low Vision
Impatto Utente: 2 - Serious
Descrizione: Contrasto del testo - 
Esempio di violazione individuata sull'oggetto: 
 - https://drive.google.com/file/d/1f9KRoFV-vdKGf0L37sol48wOUestofi8/view?usp=drive_link con selettore: 
[764,918][822,984]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79" s="13"/>
      <c r="AB579" s="13"/>
      <c r="AC579" s="13"/>
      <c r="AD579" s="13"/>
      <c r="AE579" s="13" t="e">
        <f>_xlfn.XLOOKUP(Tabella4[[#This Row],[ID Silk]],outTable[ID Silk],outTable[Numero ticket  ],,0,1)</f>
        <v>#N/A</v>
      </c>
      <c r="AF579" s="13"/>
      <c r="AG579" s="13"/>
      <c r="AH579" s="13" t="e">
        <f>Tabella4[[#This Row],[Caricato su Silk]]&amp;Tabella4[[#This Row],[HC_01]]</f>
        <v>#N/A</v>
      </c>
      <c r="AI579" s="13" t="e">
        <f>Tabella4[[#This Row],[HC_ID]]&amp;": "&amp;Tabella4[[#This Row],[Descrizione]]</f>
        <v>#N/A</v>
      </c>
      <c r="AJ579" s="13" t="e">
        <f>Tabella4[[#This Row],[HC_ID]]&amp;": - "&amp;Tabella4[[#This Row],[Detail]]&amp;" con selettore: "&amp;Tabella4[[#This Row],[Rejected Element]]</f>
        <v>#N/A</v>
      </c>
      <c r="AK579" s="13" t="e">
        <f>Tabella4[[#This Row],[HC_ID]]&amp;": "&amp;Tabella4[[#This Row],[Share URL]]</f>
        <v>#N/A</v>
      </c>
      <c r="AL579" s="13" t="e">
        <f>Tabella4[[#This Row],[HC_ID]]&amp;": "&amp;Tabella4[[#This Row],[Soluzione note aggiuntive]]</f>
        <v>#N/A</v>
      </c>
      <c r="AM579" s="13"/>
    </row>
    <row r="580" spans="1:39" ht="15" hidden="1" x14ac:dyDescent="0.3">
      <c r="A580" s="41" t="str">
        <f>Tabella4[[#This Row],[UNI CEI EN 301549]]&amp;Tabella4[[#This Row],[Servizio]]</f>
        <v>11.1.4.3.1S009 FAQ</v>
      </c>
      <c r="B580" s="42" t="str">
        <f>Tabella4[[#This Row],[IssueID]]&amp;Tabella4[[#This Row],[Servizio]]</f>
        <v>S009 FAQ</v>
      </c>
      <c r="C580" s="41" t="s">
        <v>976</v>
      </c>
      <c r="D580" s="41" t="str">
        <f>"(#"&amp;Tabella4[[#This Row],['#ID]]&amp;")"</f>
        <v>(#AAD579)</v>
      </c>
      <c r="E580" s="13" t="s">
        <v>50</v>
      </c>
      <c r="F580" s="13" t="s">
        <v>10</v>
      </c>
      <c r="G580" s="43" t="s">
        <v>195</v>
      </c>
      <c r="H580" s="13" t="s">
        <v>3282</v>
      </c>
      <c r="I580" s="13" t="s">
        <v>63</v>
      </c>
      <c r="J580" s="13" t="s">
        <v>1735</v>
      </c>
      <c r="K580" t="s">
        <v>53</v>
      </c>
      <c r="L580" s="13"/>
      <c r="M580" t="s">
        <v>1525</v>
      </c>
      <c r="N580" s="13" t="s">
        <v>1675</v>
      </c>
      <c r="O580" t="s">
        <v>1617</v>
      </c>
      <c r="P580" s="13" t="s">
        <v>1661</v>
      </c>
      <c r="Q580" s="13" t="s">
        <v>1670</v>
      </c>
      <c r="R580" s="13"/>
      <c r="S580" s="13" t="s">
        <v>1738</v>
      </c>
      <c r="T580" s="13" t="s">
        <v>1740</v>
      </c>
      <c r="U580" s="13">
        <f>COUNTIFS(Tabella4[Rejected Element],Tabella4[[#This Row],[Rejected Element]])</f>
        <v>1</v>
      </c>
      <c r="V580" s="13" t="s">
        <v>1727</v>
      </c>
      <c r="W580" s="13"/>
      <c r="X580" s="13" t="str">
        <f>Tabella4[[#This Row],[User Impact]]</f>
        <v>2 - Serious</v>
      </c>
      <c r="Y580" s="13" t="str">
        <f>_xlfn.CONCAT("APP INDABOX ANDROID - ",Tabella4[[#This Row],[UNI CEI EN 301549]]," ",_xlfn.XLOOKUP(Tabella4[[#This Row],[Criterio]],Tabella5[ID],Tabella5[Criterio di successo],"")," - ",Tabella4[[#This Row],[Servizio]])</f>
        <v>APP INDABOX ANDROID - 11.1.4.3.1 Contrasto (minimo) - S009 FAQ</v>
      </c>
      <c r="Z5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(#AAD579)
S009 FAQ
Requisito: WCAG 1.4.3
Disabilità afflitte: Colorblindness;Low Vision
Impatto Utente: 2 - Serious
Descrizione: Contrasto del testo - 
Esempio di violazione individuata sull'oggetto: 
 - https://drive.google.com/file/d/1f9KRoFV-vdKGf0L37sol48wOUestofi8/view?usp=drive_link con selettore: 
[616,975][973,1028]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80" s="13"/>
      <c r="AB580" s="13"/>
      <c r="AC580" s="13"/>
      <c r="AD580" s="13"/>
      <c r="AE580" s="13" t="e">
        <f>_xlfn.XLOOKUP(Tabella4[[#This Row],[ID Silk]],outTable[ID Silk],outTable[Numero ticket  ],,0,1)</f>
        <v>#N/A</v>
      </c>
      <c r="AF580" s="13"/>
      <c r="AG580" s="13"/>
      <c r="AH580" s="13" t="e">
        <f>Tabella4[[#This Row],[Caricato su Silk]]&amp;Tabella4[[#This Row],[HC_01]]</f>
        <v>#N/A</v>
      </c>
      <c r="AI580" s="13" t="e">
        <f>Tabella4[[#This Row],[HC_ID]]&amp;": "&amp;Tabella4[[#This Row],[Descrizione]]</f>
        <v>#N/A</v>
      </c>
      <c r="AJ580" s="13" t="e">
        <f>Tabella4[[#This Row],[HC_ID]]&amp;": - "&amp;Tabella4[[#This Row],[Detail]]&amp;" con selettore: "&amp;Tabella4[[#This Row],[Rejected Element]]</f>
        <v>#N/A</v>
      </c>
      <c r="AK580" s="13" t="e">
        <f>Tabella4[[#This Row],[HC_ID]]&amp;": "&amp;Tabella4[[#This Row],[Share URL]]</f>
        <v>#N/A</v>
      </c>
      <c r="AL580" s="13" t="e">
        <f>Tabella4[[#This Row],[HC_ID]]&amp;": "&amp;Tabella4[[#This Row],[Soluzione note aggiuntive]]</f>
        <v>#N/A</v>
      </c>
      <c r="AM580" s="13"/>
    </row>
    <row r="581" spans="1:39" ht="15" hidden="1" x14ac:dyDescent="0.3">
      <c r="A581" s="41" t="str">
        <f>Tabella4[[#This Row],[UNI CEI EN 301549]]&amp;Tabella4[[#This Row],[Servizio]]</f>
        <v>11.1.4.3.1S009 FAQ</v>
      </c>
      <c r="B581" s="42" t="str">
        <f>Tabella4[[#This Row],[IssueID]]&amp;Tabella4[[#This Row],[Servizio]]</f>
        <v>S009 FAQ</v>
      </c>
      <c r="C581" s="41" t="s">
        <v>977</v>
      </c>
      <c r="D581" s="41" t="str">
        <f>"(#"&amp;Tabella4[[#This Row],['#ID]]&amp;")"</f>
        <v>(#AAD580)</v>
      </c>
      <c r="E581" s="13" t="s">
        <v>50</v>
      </c>
      <c r="F581" s="13" t="s">
        <v>10</v>
      </c>
      <c r="G581" s="43" t="s">
        <v>195</v>
      </c>
      <c r="H581" s="13" t="s">
        <v>3282</v>
      </c>
      <c r="I581" s="13" t="s">
        <v>63</v>
      </c>
      <c r="J581" s="13" t="s">
        <v>1735</v>
      </c>
      <c r="K581" t="s">
        <v>53</v>
      </c>
      <c r="L581" s="13"/>
      <c r="M581" t="s">
        <v>1526</v>
      </c>
      <c r="N581" s="13" t="s">
        <v>1675</v>
      </c>
      <c r="O581" t="s">
        <v>1617</v>
      </c>
      <c r="P581" s="13" t="s">
        <v>1661</v>
      </c>
      <c r="Q581" s="13" t="s">
        <v>1670</v>
      </c>
      <c r="R581" s="13"/>
      <c r="S581" s="13" t="s">
        <v>1738</v>
      </c>
      <c r="T581" s="13" t="s">
        <v>1740</v>
      </c>
      <c r="U581" s="13">
        <f>COUNTIFS(Tabella4[Rejected Element],Tabella4[[#This Row],[Rejected Element]])</f>
        <v>1</v>
      </c>
      <c r="V581" s="13" t="s">
        <v>1727</v>
      </c>
      <c r="W581" s="13"/>
      <c r="X581" s="13" t="str">
        <f>Tabella4[[#This Row],[User Impact]]</f>
        <v>2 - Serious</v>
      </c>
      <c r="Y581" s="13" t="str">
        <f>_xlfn.CONCAT("APP INDABOX ANDROID - ",Tabella4[[#This Row],[UNI CEI EN 301549]]," ",_xlfn.XLOOKUP(Tabella4[[#This Row],[Criterio]],Tabella5[ID],Tabella5[Criterio di successo],"")," - ",Tabella4[[#This Row],[Servizio]])</f>
        <v>APP INDABOX ANDROID - 11.1.4.3.1 Contrasto (minimo) - S009 FAQ</v>
      </c>
      <c r="Z5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(#AAD580)
S009 FAQ
Requisito: WCAG 1.4.3
Disabilità afflitte: Colorblindness;Low Vision
Impatto Utente: 2 - Serious
Descrizione: Contrasto del testo - 
Esempio di violazione individuata sull'oggetto: 
 - https://drive.google.com/file/d/1f9KRoFV-vdKGf0L37sol48wOUestofi8/view?usp=drive_link con selettore: 
[242,1124][308,1190]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81" s="13"/>
      <c r="AB581" s="13"/>
      <c r="AC581" s="13"/>
      <c r="AD581" s="13"/>
      <c r="AE581" s="13" t="e">
        <f>_xlfn.XLOOKUP(Tabella4[[#This Row],[ID Silk]],outTable[ID Silk],outTable[Numero ticket  ],,0,1)</f>
        <v>#N/A</v>
      </c>
      <c r="AF581" s="13"/>
      <c r="AG581" s="13"/>
      <c r="AH581" s="13" t="e">
        <f>Tabella4[[#This Row],[Caricato su Silk]]&amp;Tabella4[[#This Row],[HC_01]]</f>
        <v>#N/A</v>
      </c>
      <c r="AI581" s="13" t="e">
        <f>Tabella4[[#This Row],[HC_ID]]&amp;": "&amp;Tabella4[[#This Row],[Descrizione]]</f>
        <v>#N/A</v>
      </c>
      <c r="AJ581" s="13" t="e">
        <f>Tabella4[[#This Row],[HC_ID]]&amp;": - "&amp;Tabella4[[#This Row],[Detail]]&amp;" con selettore: "&amp;Tabella4[[#This Row],[Rejected Element]]</f>
        <v>#N/A</v>
      </c>
      <c r="AK581" s="13" t="e">
        <f>Tabella4[[#This Row],[HC_ID]]&amp;": "&amp;Tabella4[[#This Row],[Share URL]]</f>
        <v>#N/A</v>
      </c>
      <c r="AL581" s="13" t="e">
        <f>Tabella4[[#This Row],[HC_ID]]&amp;": "&amp;Tabella4[[#This Row],[Soluzione note aggiuntive]]</f>
        <v>#N/A</v>
      </c>
      <c r="AM581" s="13"/>
    </row>
    <row r="582" spans="1:39" ht="15" hidden="1" x14ac:dyDescent="0.3">
      <c r="A582" s="41" t="str">
        <f>Tabella4[[#This Row],[UNI CEI EN 301549]]&amp;Tabella4[[#This Row],[Servizio]]</f>
        <v>11.1.4.3.1S009 FAQ</v>
      </c>
      <c r="B582" s="42" t="str">
        <f>Tabella4[[#This Row],[IssueID]]&amp;Tabella4[[#This Row],[Servizio]]</f>
        <v>S009 FAQ</v>
      </c>
      <c r="C582" s="41" t="s">
        <v>978</v>
      </c>
      <c r="D582" s="41" t="str">
        <f>"(#"&amp;Tabella4[[#This Row],['#ID]]&amp;")"</f>
        <v>(#AAD581)</v>
      </c>
      <c r="E582" s="13" t="s">
        <v>50</v>
      </c>
      <c r="F582" s="13" t="s">
        <v>10</v>
      </c>
      <c r="G582" s="43" t="s">
        <v>195</v>
      </c>
      <c r="H582" s="13" t="s">
        <v>3282</v>
      </c>
      <c r="I582" s="13" t="s">
        <v>63</v>
      </c>
      <c r="J582" s="13" t="s">
        <v>1735</v>
      </c>
      <c r="K582" t="s">
        <v>53</v>
      </c>
      <c r="L582" s="13"/>
      <c r="M582" t="s">
        <v>1527</v>
      </c>
      <c r="N582" s="13" t="s">
        <v>1675</v>
      </c>
      <c r="O582" t="s">
        <v>1617</v>
      </c>
      <c r="P582" s="13" t="s">
        <v>1661</v>
      </c>
      <c r="Q582" s="13" t="s">
        <v>1670</v>
      </c>
      <c r="R582" s="13"/>
      <c r="S582" s="13" t="s">
        <v>1738</v>
      </c>
      <c r="T582" s="13" t="s">
        <v>1740</v>
      </c>
      <c r="U582" s="13">
        <f>COUNTIFS(Tabella4[Rejected Element],Tabella4[[#This Row],[Rejected Element]])</f>
        <v>1</v>
      </c>
      <c r="V582" s="13" t="s">
        <v>1727</v>
      </c>
      <c r="W582" s="13"/>
      <c r="X582" s="13" t="str">
        <f>Tabella4[[#This Row],[User Impact]]</f>
        <v>2 - Serious</v>
      </c>
      <c r="Y582" s="13" t="str">
        <f>_xlfn.CONCAT("APP INDABOX ANDROID - ",Tabella4[[#This Row],[UNI CEI EN 301549]]," ",_xlfn.XLOOKUP(Tabella4[[#This Row],[Criterio]],Tabella5[ID],Tabella5[Criterio di successo],"")," - ",Tabella4[[#This Row],[Servizio]])</f>
        <v>APP INDABOX ANDROID - 11.1.4.3.1 Contrasto (minimo) - S009 FAQ</v>
      </c>
      <c r="Z5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(#AAD581)
S009 FAQ
Requisito: WCAG 1.4.3
Disabilità afflitte: Colorblindness;Low Vision
Impatto Utente: 2 - Serious
Descrizione: Contrasto del testo - 
Esempio di violazione individuata sull'oggetto: 
 - https://drive.google.com/file/d/1f9KRoFV-vdKGf0L37sol48wOUestofi8/view?usp=drive_link con selettore: 
[192,1182][357,1234]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82" s="13"/>
      <c r="AB582" s="13"/>
      <c r="AC582" s="13"/>
      <c r="AD582" s="13"/>
      <c r="AE582" s="13" t="e">
        <f>_xlfn.XLOOKUP(Tabella4[[#This Row],[ID Silk]],outTable[ID Silk],outTable[Numero ticket  ],,0,1)</f>
        <v>#N/A</v>
      </c>
      <c r="AF582" s="13"/>
      <c r="AG582" s="13"/>
      <c r="AH582" s="13" t="e">
        <f>Tabella4[[#This Row],[Caricato su Silk]]&amp;Tabella4[[#This Row],[HC_01]]</f>
        <v>#N/A</v>
      </c>
      <c r="AI582" s="13" t="e">
        <f>Tabella4[[#This Row],[HC_ID]]&amp;": "&amp;Tabella4[[#This Row],[Descrizione]]</f>
        <v>#N/A</v>
      </c>
      <c r="AJ582" s="13" t="e">
        <f>Tabella4[[#This Row],[HC_ID]]&amp;": - "&amp;Tabella4[[#This Row],[Detail]]&amp;" con selettore: "&amp;Tabella4[[#This Row],[Rejected Element]]</f>
        <v>#N/A</v>
      </c>
      <c r="AK582" s="13" t="e">
        <f>Tabella4[[#This Row],[HC_ID]]&amp;": "&amp;Tabella4[[#This Row],[Share URL]]</f>
        <v>#N/A</v>
      </c>
      <c r="AL582" s="13" t="e">
        <f>Tabella4[[#This Row],[HC_ID]]&amp;": "&amp;Tabella4[[#This Row],[Soluzione note aggiuntive]]</f>
        <v>#N/A</v>
      </c>
      <c r="AM582" s="13"/>
    </row>
    <row r="583" spans="1:39" ht="15" hidden="1" x14ac:dyDescent="0.3">
      <c r="A583" s="41" t="str">
        <f>Tabella4[[#This Row],[UNI CEI EN 301549]]&amp;Tabella4[[#This Row],[Servizio]]</f>
        <v>11.1.4.3.1S009 FAQ</v>
      </c>
      <c r="B583" s="42" t="str">
        <f>Tabella4[[#This Row],[IssueID]]&amp;Tabella4[[#This Row],[Servizio]]</f>
        <v>S009 FAQ</v>
      </c>
      <c r="C583" s="41" t="s">
        <v>979</v>
      </c>
      <c r="D583" s="41" t="str">
        <f>"(#"&amp;Tabella4[[#This Row],['#ID]]&amp;")"</f>
        <v>(#AAD582)</v>
      </c>
      <c r="E583" s="13" t="s">
        <v>50</v>
      </c>
      <c r="F583" s="13" t="s">
        <v>10</v>
      </c>
      <c r="G583" s="43" t="s">
        <v>195</v>
      </c>
      <c r="H583" s="13" t="s">
        <v>3282</v>
      </c>
      <c r="I583" s="13" t="s">
        <v>63</v>
      </c>
      <c r="J583" s="13" t="s">
        <v>1735</v>
      </c>
      <c r="K583" t="s">
        <v>53</v>
      </c>
      <c r="L583" s="13"/>
      <c r="M583" t="s">
        <v>1528</v>
      </c>
      <c r="N583" s="13" t="s">
        <v>1675</v>
      </c>
      <c r="O583" t="s">
        <v>1617</v>
      </c>
      <c r="P583" s="13" t="s">
        <v>1661</v>
      </c>
      <c r="Q583" s="13" t="s">
        <v>1670</v>
      </c>
      <c r="R583" s="13"/>
      <c r="S583" s="13" t="s">
        <v>1738</v>
      </c>
      <c r="T583" s="13" t="s">
        <v>1740</v>
      </c>
      <c r="U583" s="13">
        <f>COUNTIFS(Tabella4[Rejected Element],Tabella4[[#This Row],[Rejected Element]])</f>
        <v>1</v>
      </c>
      <c r="V583" s="13" t="s">
        <v>1727</v>
      </c>
      <c r="W583" s="13"/>
      <c r="X583" s="13" t="str">
        <f>Tabella4[[#This Row],[User Impact]]</f>
        <v>2 - Serious</v>
      </c>
      <c r="Y583" s="13" t="str">
        <f>_xlfn.CONCAT("APP INDABOX ANDROID - ",Tabella4[[#This Row],[UNI CEI EN 301549]]," ",_xlfn.XLOOKUP(Tabella4[[#This Row],[Criterio]],Tabella5[ID],Tabella5[Criterio di successo],"")," - ",Tabella4[[#This Row],[Servizio]])</f>
        <v>APP INDABOX ANDROID - 11.1.4.3.1 Contrasto (minimo) - S009 FAQ</v>
      </c>
      <c r="Z5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(#AAD582)
S009 FAQ
Requisito: WCAG 1.4.3
Disabilità afflitte: Colorblindness;Low Vision
Impatto Utente: 2 - Serious
Descrizione: Contrasto del testo - 
Esempio di violazione individuata sull'oggetto: 
 - https://drive.google.com/file/d/1f9KRoFV-vdKGf0L37sol48wOUestofi8/view?usp=drive_link con selettore: 
[178,1220][371,1272]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83" s="13"/>
      <c r="AB583" s="13"/>
      <c r="AC583" s="13"/>
      <c r="AD583" s="13"/>
      <c r="AE583" s="13" t="e">
        <f>_xlfn.XLOOKUP(Tabella4[[#This Row],[ID Silk]],outTable[ID Silk],outTable[Numero ticket  ],,0,1)</f>
        <v>#N/A</v>
      </c>
      <c r="AF583" s="13"/>
      <c r="AG583" s="13"/>
      <c r="AH583" s="13" t="e">
        <f>Tabella4[[#This Row],[Caricato su Silk]]&amp;Tabella4[[#This Row],[HC_01]]</f>
        <v>#N/A</v>
      </c>
      <c r="AI583" s="13" t="e">
        <f>Tabella4[[#This Row],[HC_ID]]&amp;": "&amp;Tabella4[[#This Row],[Descrizione]]</f>
        <v>#N/A</v>
      </c>
      <c r="AJ583" s="13" t="e">
        <f>Tabella4[[#This Row],[HC_ID]]&amp;": - "&amp;Tabella4[[#This Row],[Detail]]&amp;" con selettore: "&amp;Tabella4[[#This Row],[Rejected Element]]</f>
        <v>#N/A</v>
      </c>
      <c r="AK583" s="13" t="e">
        <f>Tabella4[[#This Row],[HC_ID]]&amp;": "&amp;Tabella4[[#This Row],[Share URL]]</f>
        <v>#N/A</v>
      </c>
      <c r="AL583" s="13" t="e">
        <f>Tabella4[[#This Row],[HC_ID]]&amp;": "&amp;Tabella4[[#This Row],[Soluzione note aggiuntive]]</f>
        <v>#N/A</v>
      </c>
      <c r="AM583" s="13"/>
    </row>
    <row r="584" spans="1:39" ht="15" hidden="1" x14ac:dyDescent="0.3">
      <c r="A584" s="41" t="str">
        <f>Tabella4[[#This Row],[UNI CEI EN 301549]]&amp;Tabella4[[#This Row],[Servizio]]</f>
        <v>11.1.4.3.1S009 FAQ</v>
      </c>
      <c r="B584" s="42" t="str">
        <f>Tabella4[[#This Row],[IssueID]]&amp;Tabella4[[#This Row],[Servizio]]</f>
        <v>S009 FAQ</v>
      </c>
      <c r="C584" s="41" t="s">
        <v>980</v>
      </c>
      <c r="D584" s="41" t="str">
        <f>"(#"&amp;Tabella4[[#This Row],['#ID]]&amp;")"</f>
        <v>(#AAD583)</v>
      </c>
      <c r="E584" s="13" t="s">
        <v>50</v>
      </c>
      <c r="F584" s="13" t="s">
        <v>10</v>
      </c>
      <c r="G584" s="43" t="s">
        <v>195</v>
      </c>
      <c r="H584" s="13" t="s">
        <v>3282</v>
      </c>
      <c r="I584" s="13" t="s">
        <v>63</v>
      </c>
      <c r="J584" s="13" t="s">
        <v>1735</v>
      </c>
      <c r="K584" t="s">
        <v>53</v>
      </c>
      <c r="L584" s="13"/>
      <c r="M584" t="s">
        <v>1529</v>
      </c>
      <c r="N584" s="13" t="s">
        <v>1675</v>
      </c>
      <c r="O584" t="s">
        <v>1617</v>
      </c>
      <c r="P584" s="13" t="s">
        <v>1661</v>
      </c>
      <c r="Q584" s="13" t="s">
        <v>1670</v>
      </c>
      <c r="R584" s="13"/>
      <c r="S584" s="13" t="s">
        <v>1738</v>
      </c>
      <c r="T584" s="13" t="s">
        <v>1740</v>
      </c>
      <c r="U584" s="13">
        <f>COUNTIFS(Tabella4[Rejected Element],Tabella4[[#This Row],[Rejected Element]])</f>
        <v>1</v>
      </c>
      <c r="V584" s="13" t="s">
        <v>1727</v>
      </c>
      <c r="W584" s="13"/>
      <c r="X584" s="13" t="str">
        <f>Tabella4[[#This Row],[User Impact]]</f>
        <v>2 - Serious</v>
      </c>
      <c r="Y584" s="13" t="str">
        <f>_xlfn.CONCAT("APP INDABOX ANDROID - ",Tabella4[[#This Row],[UNI CEI EN 301549]]," ",_xlfn.XLOOKUP(Tabella4[[#This Row],[Criterio]],Tabella5[ID],Tabella5[Criterio di successo],"")," - ",Tabella4[[#This Row],[Servizio]])</f>
        <v>APP INDABOX ANDROID - 11.1.4.3.1 Contrasto (minimo) - S009 FAQ</v>
      </c>
      <c r="Z5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(#AAD583)
S009 FAQ
Requisito: WCAG 1.4.3
Disabilità afflitte: Colorblindness;Low Vision
Impatto Utente: 2 - Serious
Descrizione: Contrasto del testo - 
Esempio di violazione individuata sull'oggetto: 
 - https://drive.google.com/file/d/1f9KRoFV-vdKGf0L37sol48wOUestofi8/view?usp=drive_link con selettore: 
[63,1490][121,1536]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84" s="13"/>
      <c r="AB584" s="13"/>
      <c r="AC584" s="13"/>
      <c r="AD584" s="13"/>
      <c r="AE584" s="13" t="e">
        <f>_xlfn.XLOOKUP(Tabella4[[#This Row],[ID Silk]],outTable[ID Silk],outTable[Numero ticket  ],,0,1)</f>
        <v>#N/A</v>
      </c>
      <c r="AF584" s="13"/>
      <c r="AG584" s="13"/>
      <c r="AH584" s="13" t="e">
        <f>Tabella4[[#This Row],[Caricato su Silk]]&amp;Tabella4[[#This Row],[HC_01]]</f>
        <v>#N/A</v>
      </c>
      <c r="AI584" s="13" t="e">
        <f>Tabella4[[#This Row],[HC_ID]]&amp;": "&amp;Tabella4[[#This Row],[Descrizione]]</f>
        <v>#N/A</v>
      </c>
      <c r="AJ584" s="13" t="e">
        <f>Tabella4[[#This Row],[HC_ID]]&amp;": - "&amp;Tabella4[[#This Row],[Detail]]&amp;" con selettore: "&amp;Tabella4[[#This Row],[Rejected Element]]</f>
        <v>#N/A</v>
      </c>
      <c r="AK584" s="13" t="e">
        <f>Tabella4[[#This Row],[HC_ID]]&amp;": "&amp;Tabella4[[#This Row],[Share URL]]</f>
        <v>#N/A</v>
      </c>
      <c r="AL584" s="13" t="e">
        <f>Tabella4[[#This Row],[HC_ID]]&amp;": "&amp;Tabella4[[#This Row],[Soluzione note aggiuntive]]</f>
        <v>#N/A</v>
      </c>
      <c r="AM584" s="13"/>
    </row>
    <row r="585" spans="1:39" ht="15" hidden="1" x14ac:dyDescent="0.3">
      <c r="A585" s="41" t="str">
        <f>Tabella4[[#This Row],[UNI CEI EN 301549]]&amp;Tabella4[[#This Row],[Servizio]]</f>
        <v>11.1.4.3.1S009 FAQ</v>
      </c>
      <c r="B585" s="42" t="str">
        <f>Tabella4[[#This Row],[IssueID]]&amp;Tabella4[[#This Row],[Servizio]]</f>
        <v>S009 FAQ</v>
      </c>
      <c r="C585" s="41" t="s">
        <v>981</v>
      </c>
      <c r="D585" s="41" t="str">
        <f>"(#"&amp;Tabella4[[#This Row],['#ID]]&amp;")"</f>
        <v>(#AAD584)</v>
      </c>
      <c r="E585" s="13" t="s">
        <v>50</v>
      </c>
      <c r="F585" s="13" t="s">
        <v>10</v>
      </c>
      <c r="G585" s="43" t="s">
        <v>195</v>
      </c>
      <c r="H585" s="13" t="s">
        <v>3282</v>
      </c>
      <c r="I585" s="13" t="s">
        <v>63</v>
      </c>
      <c r="J585" s="13" t="s">
        <v>1735</v>
      </c>
      <c r="K585" t="s">
        <v>53</v>
      </c>
      <c r="L585" s="13"/>
      <c r="M585" t="s">
        <v>1530</v>
      </c>
      <c r="N585" s="13" t="s">
        <v>1675</v>
      </c>
      <c r="O585" t="s">
        <v>1617</v>
      </c>
      <c r="P585" s="13" t="s">
        <v>1661</v>
      </c>
      <c r="Q585" s="13" t="s">
        <v>1670</v>
      </c>
      <c r="R585" s="13"/>
      <c r="S585" s="13" t="s">
        <v>1738</v>
      </c>
      <c r="T585" s="13" t="s">
        <v>1740</v>
      </c>
      <c r="U585" s="13">
        <f>COUNTIFS(Tabella4[Rejected Element],Tabella4[[#This Row],[Rejected Element]])</f>
        <v>1</v>
      </c>
      <c r="V585" s="13" t="s">
        <v>1727</v>
      </c>
      <c r="W585" s="13"/>
      <c r="X585" s="13" t="str">
        <f>Tabella4[[#This Row],[User Impact]]</f>
        <v>2 - Serious</v>
      </c>
      <c r="Y585" s="13" t="str">
        <f>_xlfn.CONCAT("APP INDABOX ANDROID - ",Tabella4[[#This Row],[UNI CEI EN 301549]]," ",_xlfn.XLOOKUP(Tabella4[[#This Row],[Criterio]],Tabella5[ID],Tabella5[Criterio di successo],"")," - ",Tabella4[[#This Row],[Servizio]])</f>
        <v>APP INDABOX ANDROID - 11.1.4.3.1 Contrasto (minimo) - S009 FAQ</v>
      </c>
      <c r="Z5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(#AAD584)
S009 FAQ
Requisito: WCAG 1.4.3
Disabilità afflitte: Colorblindness;Low Vision
Impatto Utente: 2 - Serious
Descrizione: Contrasto del testo - 
Esempio di violazione individuata sull'oggetto: 
 - https://drive.google.com/file/d/1f9KRoFV-vdKGf0L37sol48wOUestofi8/view?usp=drive_link con selettore: 
[63,1602][121,1649]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85" s="13"/>
      <c r="AB585" s="13"/>
      <c r="AC585" s="13"/>
      <c r="AD585" s="13"/>
      <c r="AE585" s="13" t="e">
        <f>_xlfn.XLOOKUP(Tabella4[[#This Row],[ID Silk]],outTable[ID Silk],outTable[Numero ticket  ],,0,1)</f>
        <v>#N/A</v>
      </c>
      <c r="AF585" s="13"/>
      <c r="AG585" s="13"/>
      <c r="AH585" s="13" t="e">
        <f>Tabella4[[#This Row],[Caricato su Silk]]&amp;Tabella4[[#This Row],[HC_01]]</f>
        <v>#N/A</v>
      </c>
      <c r="AI585" s="13" t="e">
        <f>Tabella4[[#This Row],[HC_ID]]&amp;": "&amp;Tabella4[[#This Row],[Descrizione]]</f>
        <v>#N/A</v>
      </c>
      <c r="AJ585" s="13" t="e">
        <f>Tabella4[[#This Row],[HC_ID]]&amp;": - "&amp;Tabella4[[#This Row],[Detail]]&amp;" con selettore: "&amp;Tabella4[[#This Row],[Rejected Element]]</f>
        <v>#N/A</v>
      </c>
      <c r="AK585" s="13" t="e">
        <f>Tabella4[[#This Row],[HC_ID]]&amp;": "&amp;Tabella4[[#This Row],[Share URL]]</f>
        <v>#N/A</v>
      </c>
      <c r="AL585" s="13" t="e">
        <f>Tabella4[[#This Row],[HC_ID]]&amp;": "&amp;Tabella4[[#This Row],[Soluzione note aggiuntive]]</f>
        <v>#N/A</v>
      </c>
      <c r="AM585" s="13"/>
    </row>
    <row r="586" spans="1:39" ht="15" hidden="1" x14ac:dyDescent="0.3">
      <c r="A586" s="41" t="str">
        <f>Tabella4[[#This Row],[UNI CEI EN 301549]]&amp;Tabella4[[#This Row],[Servizio]]</f>
        <v>11.1.4.3.1S009 FAQ</v>
      </c>
      <c r="B586" s="42" t="str">
        <f>Tabella4[[#This Row],[IssueID]]&amp;Tabella4[[#This Row],[Servizio]]</f>
        <v>S009 FAQ</v>
      </c>
      <c r="C586" s="41" t="s">
        <v>982</v>
      </c>
      <c r="D586" s="41" t="str">
        <f>"(#"&amp;Tabella4[[#This Row],['#ID]]&amp;")"</f>
        <v>(#AAD585)</v>
      </c>
      <c r="E586" s="13" t="s">
        <v>50</v>
      </c>
      <c r="F586" s="13" t="s">
        <v>10</v>
      </c>
      <c r="G586" s="43" t="s">
        <v>195</v>
      </c>
      <c r="H586" s="13" t="s">
        <v>3282</v>
      </c>
      <c r="I586" s="13" t="s">
        <v>63</v>
      </c>
      <c r="J586" s="13" t="s">
        <v>1735</v>
      </c>
      <c r="K586" t="s">
        <v>53</v>
      </c>
      <c r="L586" s="13"/>
      <c r="M586" t="s">
        <v>1531</v>
      </c>
      <c r="N586" s="13" t="s">
        <v>1675</v>
      </c>
      <c r="O586" t="s">
        <v>1617</v>
      </c>
      <c r="P586" s="13" t="s">
        <v>1661</v>
      </c>
      <c r="Q586" s="13" t="s">
        <v>1670</v>
      </c>
      <c r="R586" s="13"/>
      <c r="S586" s="13" t="s">
        <v>1738</v>
      </c>
      <c r="T586" s="13" t="s">
        <v>1740</v>
      </c>
      <c r="U586" s="13">
        <f>COUNTIFS(Tabella4[Rejected Element],Tabella4[[#This Row],[Rejected Element]])</f>
        <v>1</v>
      </c>
      <c r="V586" s="13" t="s">
        <v>1727</v>
      </c>
      <c r="W586" s="13"/>
      <c r="X586" s="13" t="str">
        <f>Tabella4[[#This Row],[User Impact]]</f>
        <v>2 - Serious</v>
      </c>
      <c r="Y586" s="13" t="str">
        <f>_xlfn.CONCAT("APP INDABOX ANDROID - ",Tabella4[[#This Row],[UNI CEI EN 301549]]," ",_xlfn.XLOOKUP(Tabella4[[#This Row],[Criterio]],Tabella5[ID],Tabella5[Criterio di successo],"")," - ",Tabella4[[#This Row],[Servizio]])</f>
        <v>APP INDABOX ANDROID - 11.1.4.3.1 Contrasto (minimo) - S009 FAQ</v>
      </c>
      <c r="Z5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(#AAD585)
S009 FAQ
Requisito: WCAG 1.4.3
Disabilità afflitte: Colorblindness;Low Vision
Impatto Utente: 2 - Serious
Descrizione: Contrasto del testo - 
Esempio di violazione individuata sull'oggetto: 
 - https://drive.google.com/file/d/1f9KRoFV-vdKGf0L37sol48wOUestofi8/view?usp=drive_link con selettore: 
[63,1715][121,1762]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86" s="13"/>
      <c r="AB586" s="13"/>
      <c r="AC586" s="13"/>
      <c r="AD586" s="13"/>
      <c r="AE586" s="13" t="e">
        <f>_xlfn.XLOOKUP(Tabella4[[#This Row],[ID Silk]],outTable[ID Silk],outTable[Numero ticket  ],,0,1)</f>
        <v>#N/A</v>
      </c>
      <c r="AF586" s="13"/>
      <c r="AG586" s="13"/>
      <c r="AH586" s="13" t="e">
        <f>Tabella4[[#This Row],[Caricato su Silk]]&amp;Tabella4[[#This Row],[HC_01]]</f>
        <v>#N/A</v>
      </c>
      <c r="AI586" s="13" t="e">
        <f>Tabella4[[#This Row],[HC_ID]]&amp;": "&amp;Tabella4[[#This Row],[Descrizione]]</f>
        <v>#N/A</v>
      </c>
      <c r="AJ586" s="13" t="e">
        <f>Tabella4[[#This Row],[HC_ID]]&amp;": - "&amp;Tabella4[[#This Row],[Detail]]&amp;" con selettore: "&amp;Tabella4[[#This Row],[Rejected Element]]</f>
        <v>#N/A</v>
      </c>
      <c r="AK586" s="13" t="e">
        <f>Tabella4[[#This Row],[HC_ID]]&amp;": "&amp;Tabella4[[#This Row],[Share URL]]</f>
        <v>#N/A</v>
      </c>
      <c r="AL586" s="13" t="e">
        <f>Tabella4[[#This Row],[HC_ID]]&amp;": "&amp;Tabella4[[#This Row],[Soluzione note aggiuntive]]</f>
        <v>#N/A</v>
      </c>
      <c r="AM586" s="13"/>
    </row>
    <row r="587" spans="1:39" ht="15" hidden="1" x14ac:dyDescent="0.3">
      <c r="A587" s="41" t="str">
        <f>Tabella4[[#This Row],[UNI CEI EN 301549]]&amp;Tabella4[[#This Row],[Servizio]]</f>
        <v>11.1.4.3.1S009 FAQ</v>
      </c>
      <c r="B587" s="42" t="str">
        <f>Tabella4[[#This Row],[IssueID]]&amp;Tabella4[[#This Row],[Servizio]]</f>
        <v>S009 FAQ</v>
      </c>
      <c r="C587" s="41" t="s">
        <v>983</v>
      </c>
      <c r="D587" s="41" t="str">
        <f>"(#"&amp;Tabella4[[#This Row],['#ID]]&amp;")"</f>
        <v>(#AAD586)</v>
      </c>
      <c r="E587" s="13" t="s">
        <v>50</v>
      </c>
      <c r="F587" s="13" t="s">
        <v>10</v>
      </c>
      <c r="G587" s="43" t="s">
        <v>195</v>
      </c>
      <c r="H587" s="13" t="s">
        <v>3282</v>
      </c>
      <c r="I587" s="13" t="s">
        <v>63</v>
      </c>
      <c r="J587" s="13" t="s">
        <v>1735</v>
      </c>
      <c r="K587" t="s">
        <v>53</v>
      </c>
      <c r="L587" s="13"/>
      <c r="M587" t="s">
        <v>1532</v>
      </c>
      <c r="N587" s="13" t="s">
        <v>1675</v>
      </c>
      <c r="O587" t="s">
        <v>1617</v>
      </c>
      <c r="P587" s="13" t="s">
        <v>1661</v>
      </c>
      <c r="Q587" s="13" t="s">
        <v>1670</v>
      </c>
      <c r="R587" s="13"/>
      <c r="S587" s="13" t="s">
        <v>1738</v>
      </c>
      <c r="T587" s="13" t="s">
        <v>1740</v>
      </c>
      <c r="U587" s="13">
        <f>COUNTIFS(Tabella4[Rejected Element],Tabella4[[#This Row],[Rejected Element]])</f>
        <v>1</v>
      </c>
      <c r="V587" s="13" t="s">
        <v>1727</v>
      </c>
      <c r="W587" s="13"/>
      <c r="X587" s="13" t="str">
        <f>Tabella4[[#This Row],[User Impact]]</f>
        <v>2 - Serious</v>
      </c>
      <c r="Y587" s="13" t="str">
        <f>_xlfn.CONCAT("APP INDABOX ANDROID - ",Tabella4[[#This Row],[UNI CEI EN 301549]]," ",_xlfn.XLOOKUP(Tabella4[[#This Row],[Criterio]],Tabella5[ID],Tabella5[Criterio di successo],"")," - ",Tabella4[[#This Row],[Servizio]])</f>
        <v>APP INDABOX ANDROID - 11.1.4.3.1 Contrasto (minimo) - S009 FAQ</v>
      </c>
      <c r="Z5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(#AAD586)
S009 FAQ
Requisito: WCAG 1.4.3
Disabilità afflitte: Colorblindness;Low Vision
Impatto Utente: 2 - Serious
Descrizione: Contrasto del testo - 
Esempio di violazione individuata sull'oggetto: 
 - https://drive.google.com/file/d/1f9KRoFV-vdKGf0L37sol48wOUestofi8/view?usp=drive_link con selettore: 
[63,1828][121,1875]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87" s="13"/>
      <c r="AB587" s="13"/>
      <c r="AC587" s="13"/>
      <c r="AD587" s="13"/>
      <c r="AE587" s="13" t="e">
        <f>_xlfn.XLOOKUP(Tabella4[[#This Row],[ID Silk]],outTable[ID Silk],outTable[Numero ticket  ],,0,1)</f>
        <v>#N/A</v>
      </c>
      <c r="AF587" s="13"/>
      <c r="AG587" s="13"/>
      <c r="AH587" s="13" t="e">
        <f>Tabella4[[#This Row],[Caricato su Silk]]&amp;Tabella4[[#This Row],[HC_01]]</f>
        <v>#N/A</v>
      </c>
      <c r="AI587" s="13" t="e">
        <f>Tabella4[[#This Row],[HC_ID]]&amp;": "&amp;Tabella4[[#This Row],[Descrizione]]</f>
        <v>#N/A</v>
      </c>
      <c r="AJ587" s="13" t="e">
        <f>Tabella4[[#This Row],[HC_ID]]&amp;": - "&amp;Tabella4[[#This Row],[Detail]]&amp;" con selettore: "&amp;Tabella4[[#This Row],[Rejected Element]]</f>
        <v>#N/A</v>
      </c>
      <c r="AK587" s="13" t="e">
        <f>Tabella4[[#This Row],[HC_ID]]&amp;": "&amp;Tabella4[[#This Row],[Share URL]]</f>
        <v>#N/A</v>
      </c>
      <c r="AL587" s="13" t="e">
        <f>Tabella4[[#This Row],[HC_ID]]&amp;": "&amp;Tabella4[[#This Row],[Soluzione note aggiuntive]]</f>
        <v>#N/A</v>
      </c>
      <c r="AM587" s="13"/>
    </row>
    <row r="588" spans="1:39" ht="15" hidden="1" x14ac:dyDescent="0.3">
      <c r="A588" s="41" t="str">
        <f>Tabella4[[#This Row],[UNI CEI EN 301549]]&amp;Tabella4[[#This Row],[Servizio]]</f>
        <v>11.1.4.3.1S009 FAQ</v>
      </c>
      <c r="B588" s="42" t="str">
        <f>Tabella4[[#This Row],[IssueID]]&amp;Tabella4[[#This Row],[Servizio]]</f>
        <v>S009 FAQ</v>
      </c>
      <c r="C588" s="41" t="s">
        <v>984</v>
      </c>
      <c r="D588" s="41" t="str">
        <f>"(#"&amp;Tabella4[[#This Row],['#ID]]&amp;")"</f>
        <v>(#AAD587)</v>
      </c>
      <c r="E588" s="13" t="s">
        <v>50</v>
      </c>
      <c r="F588" s="13" t="s">
        <v>10</v>
      </c>
      <c r="G588" s="43" t="s">
        <v>195</v>
      </c>
      <c r="H588" s="13" t="s">
        <v>3282</v>
      </c>
      <c r="I588" s="13" t="s">
        <v>63</v>
      </c>
      <c r="J588" s="13" t="s">
        <v>1735</v>
      </c>
      <c r="K588" t="s">
        <v>53</v>
      </c>
      <c r="L588" s="13"/>
      <c r="M588" t="s">
        <v>1533</v>
      </c>
      <c r="N588" s="13" t="s">
        <v>1675</v>
      </c>
      <c r="O588" t="s">
        <v>1617</v>
      </c>
      <c r="P588" s="13" t="s">
        <v>1661</v>
      </c>
      <c r="Q588" s="13" t="s">
        <v>1670</v>
      </c>
      <c r="R588" s="13"/>
      <c r="S588" s="13" t="s">
        <v>1738</v>
      </c>
      <c r="T588" s="13" t="s">
        <v>1740</v>
      </c>
      <c r="U588" s="13">
        <f>COUNTIFS(Tabella4[Rejected Element],Tabella4[[#This Row],[Rejected Element]])</f>
        <v>1</v>
      </c>
      <c r="V588" s="13" t="s">
        <v>1727</v>
      </c>
      <c r="W588" s="13"/>
      <c r="X588" s="13" t="str">
        <f>Tabella4[[#This Row],[User Impact]]</f>
        <v>2 - Serious</v>
      </c>
      <c r="Y588" s="13" t="str">
        <f>_xlfn.CONCAT("APP INDABOX ANDROID - ",Tabella4[[#This Row],[UNI CEI EN 301549]]," ",_xlfn.XLOOKUP(Tabella4[[#This Row],[Criterio]],Tabella5[ID],Tabella5[Criterio di successo],"")," - ",Tabella4[[#This Row],[Servizio]])</f>
        <v>APP INDABOX ANDROID - 11.1.4.3.1 Contrasto (minimo) - S009 FAQ</v>
      </c>
      <c r="Z5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(#AAD587)
S009 FAQ
Requisito: WCAG 1.4.3
Disabilità afflitte: Colorblindness;Low Vision
Impatto Utente: 2 - Serious
Descrizione: Contrasto del testo - 
Esempio di violazione individuata sull'oggetto: 
 - https://drive.google.com/file/d/1f9KRoFV-vdKGf0L37sol48wOUestofi8/view?usp=drive_link con selettore: 
[63,1998][121,2045]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88" s="13"/>
      <c r="AB588" s="13"/>
      <c r="AC588" s="13"/>
      <c r="AD588" s="13"/>
      <c r="AE588" s="13" t="e">
        <f>_xlfn.XLOOKUP(Tabella4[[#This Row],[ID Silk]],outTable[ID Silk],outTable[Numero ticket  ],,0,1)</f>
        <v>#N/A</v>
      </c>
      <c r="AF588" s="13"/>
      <c r="AG588" s="13"/>
      <c r="AH588" s="13" t="e">
        <f>Tabella4[[#This Row],[Caricato su Silk]]&amp;Tabella4[[#This Row],[HC_01]]</f>
        <v>#N/A</v>
      </c>
      <c r="AI588" s="13" t="e">
        <f>Tabella4[[#This Row],[HC_ID]]&amp;": "&amp;Tabella4[[#This Row],[Descrizione]]</f>
        <v>#N/A</v>
      </c>
      <c r="AJ588" s="13" t="e">
        <f>Tabella4[[#This Row],[HC_ID]]&amp;": - "&amp;Tabella4[[#This Row],[Detail]]&amp;" con selettore: "&amp;Tabella4[[#This Row],[Rejected Element]]</f>
        <v>#N/A</v>
      </c>
      <c r="AK588" s="13" t="e">
        <f>Tabella4[[#This Row],[HC_ID]]&amp;": "&amp;Tabella4[[#This Row],[Share URL]]</f>
        <v>#N/A</v>
      </c>
      <c r="AL588" s="13" t="e">
        <f>Tabella4[[#This Row],[HC_ID]]&amp;": "&amp;Tabella4[[#This Row],[Soluzione note aggiuntive]]</f>
        <v>#N/A</v>
      </c>
      <c r="AM588" s="13"/>
    </row>
    <row r="589" spans="1:39" ht="15" hidden="1" x14ac:dyDescent="0.3">
      <c r="A589" s="41" t="str">
        <f>Tabella4[[#This Row],[UNI CEI EN 301549]]&amp;Tabella4[[#This Row],[Servizio]]</f>
        <v>11.1.4.3.1S009 FAQ</v>
      </c>
      <c r="B589" s="42" t="str">
        <f>Tabella4[[#This Row],[IssueID]]&amp;Tabella4[[#This Row],[Servizio]]</f>
        <v>S009 FAQ</v>
      </c>
      <c r="C589" s="41" t="s">
        <v>985</v>
      </c>
      <c r="D589" s="41" t="str">
        <f>"(#"&amp;Tabella4[[#This Row],['#ID]]&amp;")"</f>
        <v>(#AAD588)</v>
      </c>
      <c r="E589" s="13" t="s">
        <v>50</v>
      </c>
      <c r="F589" s="13" t="s">
        <v>10</v>
      </c>
      <c r="G589" s="43" t="s">
        <v>195</v>
      </c>
      <c r="H589" s="13" t="s">
        <v>3282</v>
      </c>
      <c r="I589" s="13" t="s">
        <v>63</v>
      </c>
      <c r="J589" s="13" t="s">
        <v>1735</v>
      </c>
      <c r="K589" t="s">
        <v>53</v>
      </c>
      <c r="L589" s="13"/>
      <c r="M589" t="s">
        <v>1534</v>
      </c>
      <c r="N589" s="13" t="s">
        <v>1675</v>
      </c>
      <c r="O589" t="s">
        <v>1617</v>
      </c>
      <c r="P589" s="13" t="s">
        <v>1661</v>
      </c>
      <c r="Q589" s="13" t="s">
        <v>1670</v>
      </c>
      <c r="R589" s="13"/>
      <c r="S589" s="13" t="s">
        <v>1738</v>
      </c>
      <c r="T589" s="13" t="s">
        <v>1740</v>
      </c>
      <c r="U589" s="13">
        <f>COUNTIFS(Tabella4[Rejected Element],Tabella4[[#This Row],[Rejected Element]])</f>
        <v>1</v>
      </c>
      <c r="V589" s="13" t="s">
        <v>1727</v>
      </c>
      <c r="W589" s="13"/>
      <c r="X589" s="13" t="str">
        <f>Tabella4[[#This Row],[User Impact]]</f>
        <v>2 - Serious</v>
      </c>
      <c r="Y589" s="13" t="str">
        <f>_xlfn.CONCAT("APP INDABOX ANDROID - ",Tabella4[[#This Row],[UNI CEI EN 301549]]," ",_xlfn.XLOOKUP(Tabella4[[#This Row],[Criterio]],Tabella5[ID],Tabella5[Criterio di successo],"")," - ",Tabella4[[#This Row],[Servizio]])</f>
        <v>APP INDABOX ANDROID - 11.1.4.3.1 Contrasto (minimo) - S009 FAQ</v>
      </c>
      <c r="Z5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(#AAD588)
S009 FAQ
Requisito: WCAG 1.4.3
Disabilità afflitte: Colorblindness;Low Vision
Impatto Utente: 2 - Serious
Descrizione: Contrasto del testo - 
Esempio di violazione individuata sull'oggetto: 
 - https://drive.google.com/file/d/1f9KRoFV-vdKGf0L37sol48wOUestofi8/view?usp=drive_link con selettore: 
[63,2111][121,2158]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89" s="13"/>
      <c r="AB589" s="13"/>
      <c r="AC589" s="13"/>
      <c r="AD589" s="13"/>
      <c r="AE589" s="13" t="e">
        <f>_xlfn.XLOOKUP(Tabella4[[#This Row],[ID Silk]],outTable[ID Silk],outTable[Numero ticket  ],,0,1)</f>
        <v>#N/A</v>
      </c>
      <c r="AF589" s="13"/>
      <c r="AG589" s="13"/>
      <c r="AH589" s="13" t="e">
        <f>Tabella4[[#This Row],[Caricato su Silk]]&amp;Tabella4[[#This Row],[HC_01]]</f>
        <v>#N/A</v>
      </c>
      <c r="AI589" s="13" t="e">
        <f>Tabella4[[#This Row],[HC_ID]]&amp;": "&amp;Tabella4[[#This Row],[Descrizione]]</f>
        <v>#N/A</v>
      </c>
      <c r="AJ589" s="13" t="e">
        <f>Tabella4[[#This Row],[HC_ID]]&amp;": - "&amp;Tabella4[[#This Row],[Detail]]&amp;" con selettore: "&amp;Tabella4[[#This Row],[Rejected Element]]</f>
        <v>#N/A</v>
      </c>
      <c r="AK589" s="13" t="e">
        <f>Tabella4[[#This Row],[HC_ID]]&amp;": "&amp;Tabella4[[#This Row],[Share URL]]</f>
        <v>#N/A</v>
      </c>
      <c r="AL589" s="13" t="e">
        <f>Tabella4[[#This Row],[HC_ID]]&amp;": "&amp;Tabella4[[#This Row],[Soluzione note aggiuntive]]</f>
        <v>#N/A</v>
      </c>
      <c r="AM589" s="13"/>
    </row>
    <row r="590" spans="1:39" ht="15" hidden="1" x14ac:dyDescent="0.3">
      <c r="A590" s="41" t="str">
        <f>Tabella4[[#This Row],[UNI CEI EN 301549]]&amp;Tabella4[[#This Row],[Servizio]]</f>
        <v>11.1.4.3.1S009 FAQ</v>
      </c>
      <c r="B590" s="42" t="str">
        <f>Tabella4[[#This Row],[IssueID]]&amp;Tabella4[[#This Row],[Servizio]]</f>
        <v>S009 FAQ</v>
      </c>
      <c r="C590" s="41" t="s">
        <v>986</v>
      </c>
      <c r="D590" s="41" t="str">
        <f>"(#"&amp;Tabella4[[#This Row],['#ID]]&amp;")"</f>
        <v>(#AAD589)</v>
      </c>
      <c r="E590" s="13" t="s">
        <v>50</v>
      </c>
      <c r="F590" s="13" t="s">
        <v>10</v>
      </c>
      <c r="G590" s="43" t="s">
        <v>195</v>
      </c>
      <c r="H590" s="13" t="s">
        <v>3282</v>
      </c>
      <c r="I590" s="13" t="s">
        <v>63</v>
      </c>
      <c r="J590" s="13" t="s">
        <v>1735</v>
      </c>
      <c r="K590" t="s">
        <v>53</v>
      </c>
      <c r="L590" s="13"/>
      <c r="M590" t="s">
        <v>1535</v>
      </c>
      <c r="N590" s="13" t="s">
        <v>1675</v>
      </c>
      <c r="O590" t="s">
        <v>1617</v>
      </c>
      <c r="P590" s="13" t="s">
        <v>1661</v>
      </c>
      <c r="Q590" s="13" t="s">
        <v>1670</v>
      </c>
      <c r="R590" s="13"/>
      <c r="S590" s="13" t="s">
        <v>1738</v>
      </c>
      <c r="T590" s="13" t="s">
        <v>1740</v>
      </c>
      <c r="U590" s="13">
        <f>COUNTIFS(Tabella4[Rejected Element],Tabella4[[#This Row],[Rejected Element]])</f>
        <v>1</v>
      </c>
      <c r="V590" s="13" t="s">
        <v>1727</v>
      </c>
      <c r="W590" s="13"/>
      <c r="X590" s="13" t="str">
        <f>Tabella4[[#This Row],[User Impact]]</f>
        <v>2 - Serious</v>
      </c>
      <c r="Y590" s="13" t="str">
        <f>_xlfn.CONCAT("APP INDABOX ANDROID - ",Tabella4[[#This Row],[UNI CEI EN 301549]]," ",_xlfn.XLOOKUP(Tabella4[[#This Row],[Criterio]],Tabella5[ID],Tabella5[Criterio di successo],"")," - ",Tabella4[[#This Row],[Servizio]])</f>
        <v>APP INDABOX ANDROID - 11.1.4.3.1 Contrasto (minimo) - S009 FAQ</v>
      </c>
      <c r="Z5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S009 FAQ (#AAD589)
S009 FAQ
Requisito: WCAG 1.4.3
Disabilità afflitte: Colorblindness;Low Vision
Impatto Utente: 2 - Serious
Descrizione: Contrasto del testo - 
Esempio di violazione individuata sull'oggetto: 
 - https://drive.google.com/file/d/1f9KRoFV-vdKGf0L37sol48wOUestofi8/view?usp=drive_link con selettore: 
[63,2279][121,2326]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78): https://posteitaliane.sharepoint.com/:x:/r/teams/ACCESSIBILITRISULTATIVERIFICHETECNICHE/Shared%20Documents/TGPOSTE_APP/TGPOSTE_APP/LOG/Log.xlsx?d=w630300a71bd74143a1658fe5ab688bc4&amp;csf=1&amp;web=1&amp;e=Y9XHGL
Link al dettaglio requisito WCAG: </v>
      </c>
      <c r="AA590" s="13"/>
      <c r="AB590" s="13"/>
      <c r="AC590" s="13"/>
      <c r="AD590" s="13"/>
      <c r="AE590" s="13" t="e">
        <f>_xlfn.XLOOKUP(Tabella4[[#This Row],[ID Silk]],outTable[ID Silk],outTable[Numero ticket  ],,0,1)</f>
        <v>#N/A</v>
      </c>
      <c r="AF590" s="13"/>
      <c r="AG590" s="13"/>
      <c r="AH590" s="13" t="e">
        <f>Tabella4[[#This Row],[Caricato su Silk]]&amp;Tabella4[[#This Row],[HC_01]]</f>
        <v>#N/A</v>
      </c>
      <c r="AI590" s="13" t="e">
        <f>Tabella4[[#This Row],[HC_ID]]&amp;": "&amp;Tabella4[[#This Row],[Descrizione]]</f>
        <v>#N/A</v>
      </c>
      <c r="AJ590" s="13" t="e">
        <f>Tabella4[[#This Row],[HC_ID]]&amp;": - "&amp;Tabella4[[#This Row],[Detail]]&amp;" con selettore: "&amp;Tabella4[[#This Row],[Rejected Element]]</f>
        <v>#N/A</v>
      </c>
      <c r="AK590" s="13" t="e">
        <f>Tabella4[[#This Row],[HC_ID]]&amp;": "&amp;Tabella4[[#This Row],[Share URL]]</f>
        <v>#N/A</v>
      </c>
      <c r="AL590" s="13" t="e">
        <f>Tabella4[[#This Row],[HC_ID]]&amp;": "&amp;Tabella4[[#This Row],[Soluzione note aggiuntive]]</f>
        <v>#N/A</v>
      </c>
      <c r="AM590" s="13"/>
    </row>
    <row r="591" spans="1:39" ht="15" hidden="1" x14ac:dyDescent="0.3">
      <c r="A591" s="41" t="str">
        <f>Tabella4[[#This Row],[UNI CEI EN 301549]]&amp;Tabella4[[#This Row],[Servizio]]</f>
        <v>11.2.5.8.1S009 FAQ</v>
      </c>
      <c r="B591" s="42" t="str">
        <f>Tabella4[[#This Row],[IssueID]]&amp;Tabella4[[#This Row],[Servizio]]</f>
        <v>S009 FAQ</v>
      </c>
      <c r="C591" s="41" t="s">
        <v>987</v>
      </c>
      <c r="D591" s="41" t="str">
        <f>"(#"&amp;Tabella4[[#This Row],['#ID]]&amp;")"</f>
        <v>(#AAD590)</v>
      </c>
      <c r="E591" s="13" t="s">
        <v>50</v>
      </c>
      <c r="F591" s="13" t="s">
        <v>10</v>
      </c>
      <c r="G591" s="43" t="s">
        <v>56</v>
      </c>
      <c r="H591" s="13" t="s">
        <v>3283</v>
      </c>
      <c r="I591" s="13" t="s">
        <v>63</v>
      </c>
      <c r="J591" s="13" t="s">
        <v>1736</v>
      </c>
      <c r="K591" t="s">
        <v>52</v>
      </c>
      <c r="L591" s="13"/>
      <c r="M591" t="s">
        <v>1082</v>
      </c>
      <c r="N591" s="13" t="s">
        <v>1675</v>
      </c>
      <c r="O591" t="s">
        <v>1617</v>
      </c>
      <c r="P591" s="13" t="s">
        <v>1661</v>
      </c>
      <c r="Q591" s="13" t="s">
        <v>1670</v>
      </c>
      <c r="R591" s="13"/>
      <c r="S591" s="13" t="s">
        <v>1739</v>
      </c>
      <c r="T591" s="13" t="s">
        <v>1741</v>
      </c>
      <c r="U591" s="13">
        <f>COUNTIFS(Tabella4[Rejected Element],Tabella4[[#This Row],[Rejected Element]])</f>
        <v>15</v>
      </c>
      <c r="V591" s="13" t="s">
        <v>1727</v>
      </c>
      <c r="W591" s="13"/>
      <c r="X591" s="13" t="str">
        <f>Tabella4[[#This Row],[User Impact]]</f>
        <v>2 - Serious</v>
      </c>
      <c r="Y591" s="13" t="str">
        <f>_xlfn.CONCAT("APP INDABOX ANDROID - ",Tabella4[[#This Row],[UNI CEI EN 301549]]," ",_xlfn.XLOOKUP(Tabella4[[#This Row],[Criterio]],Tabella5[ID],Tabella5[Criterio di successo],"")," - ",Tabella4[[#This Row],[Servizio]])</f>
        <v>APP INDABOX ANDROID - 11.2.5.8.1 Dimensione dell'obiettivo (minimo) - S009 FAQ</v>
      </c>
      <c r="Z5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(#AAD590)
S009 FAQ
Requisito: WCAG 2.5.8
Disabilità afflitte: Blind;Low Vision;Mobility
Impatto Utente: 2 - Serious
Descrizione: Touch target - 
Esempio di violazione individuata sull'oggetto: 
 - https://drive.google.com/file/d/1f9KRoFV-vdKGf0L37sol48wOUestofi8/view?usp=drive_link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591" s="13"/>
      <c r="AB591" s="13"/>
      <c r="AC591" s="13"/>
      <c r="AD591" s="13"/>
      <c r="AE591" s="13" t="e">
        <f>_xlfn.XLOOKUP(Tabella4[[#This Row],[ID Silk]],outTable[ID Silk],outTable[Numero ticket  ],,0,1)</f>
        <v>#N/A</v>
      </c>
      <c r="AF591" s="13"/>
      <c r="AG591" s="13"/>
      <c r="AH591" s="13" t="e">
        <f>Tabella4[[#This Row],[Caricato su Silk]]&amp;Tabella4[[#This Row],[HC_01]]</f>
        <v>#N/A</v>
      </c>
      <c r="AI591" s="13" t="e">
        <f>Tabella4[[#This Row],[HC_ID]]&amp;": "&amp;Tabella4[[#This Row],[Descrizione]]</f>
        <v>#N/A</v>
      </c>
      <c r="AJ591" s="13" t="e">
        <f>Tabella4[[#This Row],[HC_ID]]&amp;": - "&amp;Tabella4[[#This Row],[Detail]]&amp;" con selettore: "&amp;Tabella4[[#This Row],[Rejected Element]]</f>
        <v>#N/A</v>
      </c>
      <c r="AK591" s="13" t="e">
        <f>Tabella4[[#This Row],[HC_ID]]&amp;": "&amp;Tabella4[[#This Row],[Share URL]]</f>
        <v>#N/A</v>
      </c>
      <c r="AL591" s="13" t="e">
        <f>Tabella4[[#This Row],[HC_ID]]&amp;": "&amp;Tabella4[[#This Row],[Soluzione note aggiuntive]]</f>
        <v>#N/A</v>
      </c>
      <c r="AM591" s="13"/>
    </row>
    <row r="592" spans="1:39" ht="15" hidden="1" x14ac:dyDescent="0.3">
      <c r="A592" s="41" t="str">
        <f>Tabella4[[#This Row],[UNI CEI EN 301549]]&amp;Tabella4[[#This Row],[Servizio]]</f>
        <v>11.2.5.8.1S009 FAQ</v>
      </c>
      <c r="B592" s="42" t="str">
        <f>Tabella4[[#This Row],[IssueID]]&amp;Tabella4[[#This Row],[Servizio]]</f>
        <v>S009 FAQ</v>
      </c>
      <c r="C592" s="41" t="s">
        <v>988</v>
      </c>
      <c r="D592" s="41" t="str">
        <f>"(#"&amp;Tabella4[[#This Row],['#ID]]&amp;")"</f>
        <v>(#AAD591)</v>
      </c>
      <c r="E592" s="13" t="s">
        <v>50</v>
      </c>
      <c r="F592" s="13" t="s">
        <v>10</v>
      </c>
      <c r="G592" s="43" t="s">
        <v>56</v>
      </c>
      <c r="H592" s="13" t="s">
        <v>3283</v>
      </c>
      <c r="I592" s="13" t="s">
        <v>63</v>
      </c>
      <c r="J592" s="13" t="s">
        <v>1736</v>
      </c>
      <c r="K592" t="s">
        <v>52</v>
      </c>
      <c r="L592" s="13"/>
      <c r="M592" t="s">
        <v>1083</v>
      </c>
      <c r="N592" s="13" t="s">
        <v>1675</v>
      </c>
      <c r="O592" t="s">
        <v>1617</v>
      </c>
      <c r="P592" s="13" t="s">
        <v>1661</v>
      </c>
      <c r="Q592" s="13" t="s">
        <v>1670</v>
      </c>
      <c r="R592" s="13"/>
      <c r="S592" s="13" t="s">
        <v>1739</v>
      </c>
      <c r="T592" s="13" t="s">
        <v>1741</v>
      </c>
      <c r="U592" s="13">
        <f>COUNTIFS(Tabella4[Rejected Element],Tabella4[[#This Row],[Rejected Element]])</f>
        <v>14</v>
      </c>
      <c r="V592" s="13" t="s">
        <v>1727</v>
      </c>
      <c r="W592" s="13"/>
      <c r="X592" s="13" t="str">
        <f>Tabella4[[#This Row],[User Impact]]</f>
        <v>2 - Serious</v>
      </c>
      <c r="Y592" s="13" t="str">
        <f>_xlfn.CONCAT("APP INDABOX ANDROID - ",Tabella4[[#This Row],[UNI CEI EN 301549]]," ",_xlfn.XLOOKUP(Tabella4[[#This Row],[Criterio]],Tabella5[ID],Tabella5[Criterio di successo],"")," - ",Tabella4[[#This Row],[Servizio]])</f>
        <v>APP INDABOX ANDROID - 11.2.5.8.1 Dimensione dell'obiettivo (minimo) - S009 FAQ</v>
      </c>
      <c r="Z5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(#AAD591)
S009 FAQ
Requisito: WCAG 2.5.8
Disabilità afflitte: Blind;Low Vision;Mobility
Impatto Utente: 2 - Serious
Descrizione: Touch target - 
Esempio di violazione individuata sull'oggetto: 
 - https://drive.google.com/file/d/1f9KRoFV-vdKGf0L37sol48wOUestofi8/view?usp=drive_link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592" s="13"/>
      <c r="AB592" s="13"/>
      <c r="AC592" s="13"/>
      <c r="AD592" s="13"/>
      <c r="AE592" s="13" t="e">
        <f>_xlfn.XLOOKUP(Tabella4[[#This Row],[ID Silk]],outTable[ID Silk],outTable[Numero ticket  ],,0,1)</f>
        <v>#N/A</v>
      </c>
      <c r="AF592" s="13"/>
      <c r="AG592" s="13"/>
      <c r="AH592" s="13" t="e">
        <f>Tabella4[[#This Row],[Caricato su Silk]]&amp;Tabella4[[#This Row],[HC_01]]</f>
        <v>#N/A</v>
      </c>
      <c r="AI592" s="13" t="e">
        <f>Tabella4[[#This Row],[HC_ID]]&amp;": "&amp;Tabella4[[#This Row],[Descrizione]]</f>
        <v>#N/A</v>
      </c>
      <c r="AJ592" s="13" t="e">
        <f>Tabella4[[#This Row],[HC_ID]]&amp;": - "&amp;Tabella4[[#This Row],[Detail]]&amp;" con selettore: "&amp;Tabella4[[#This Row],[Rejected Element]]</f>
        <v>#N/A</v>
      </c>
      <c r="AK592" s="13" t="e">
        <f>Tabella4[[#This Row],[HC_ID]]&amp;": "&amp;Tabella4[[#This Row],[Share URL]]</f>
        <v>#N/A</v>
      </c>
      <c r="AL592" s="13" t="e">
        <f>Tabella4[[#This Row],[HC_ID]]&amp;": "&amp;Tabella4[[#This Row],[Soluzione note aggiuntive]]</f>
        <v>#N/A</v>
      </c>
      <c r="AM592" s="13"/>
    </row>
    <row r="593" spans="1:39" ht="15" hidden="1" x14ac:dyDescent="0.3">
      <c r="A593" s="41" t="str">
        <f>Tabella4[[#This Row],[UNI CEI EN 301549]]&amp;Tabella4[[#This Row],[Servizio]]</f>
        <v>11.2.5.8.1S009 FAQ</v>
      </c>
      <c r="B593" s="42" t="str">
        <f>Tabella4[[#This Row],[IssueID]]&amp;Tabella4[[#This Row],[Servizio]]</f>
        <v>S009 FAQ</v>
      </c>
      <c r="C593" s="41" t="s">
        <v>989</v>
      </c>
      <c r="D593" s="41" t="str">
        <f>"(#"&amp;Tabella4[[#This Row],['#ID]]&amp;")"</f>
        <v>(#AAD592)</v>
      </c>
      <c r="E593" s="13" t="s">
        <v>50</v>
      </c>
      <c r="F593" s="13" t="s">
        <v>10</v>
      </c>
      <c r="G593" s="43" t="s">
        <v>56</v>
      </c>
      <c r="H593" s="13" t="s">
        <v>3283</v>
      </c>
      <c r="I593" s="13" t="s">
        <v>63</v>
      </c>
      <c r="J593" s="13" t="s">
        <v>1736</v>
      </c>
      <c r="K593" t="s">
        <v>52</v>
      </c>
      <c r="L593" s="13"/>
      <c r="M593" t="s">
        <v>1084</v>
      </c>
      <c r="N593" s="13" t="s">
        <v>1675</v>
      </c>
      <c r="O593" t="s">
        <v>1617</v>
      </c>
      <c r="P593" s="13" t="s">
        <v>1661</v>
      </c>
      <c r="Q593" s="13" t="s">
        <v>1670</v>
      </c>
      <c r="R593" s="13"/>
      <c r="S593" s="13" t="s">
        <v>1739</v>
      </c>
      <c r="T593" s="13" t="s">
        <v>1741</v>
      </c>
      <c r="U593" s="13">
        <f>COUNTIFS(Tabella4[Rejected Element],Tabella4[[#This Row],[Rejected Element]])</f>
        <v>14</v>
      </c>
      <c r="V593" s="13" t="s">
        <v>1727</v>
      </c>
      <c r="W593" s="13"/>
      <c r="X593" s="13" t="str">
        <f>Tabella4[[#This Row],[User Impact]]</f>
        <v>2 - Serious</v>
      </c>
      <c r="Y593" s="13" t="str">
        <f>_xlfn.CONCAT("APP INDABOX ANDROID - ",Tabella4[[#This Row],[UNI CEI EN 301549]]," ",_xlfn.XLOOKUP(Tabella4[[#This Row],[Criterio]],Tabella5[ID],Tabella5[Criterio di successo],"")," - ",Tabella4[[#This Row],[Servizio]])</f>
        <v>APP INDABOX ANDROID - 11.2.5.8.1 Dimensione dell'obiettivo (minimo) - S009 FAQ</v>
      </c>
      <c r="Z5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(#AAD592)
S009 FAQ
Requisito: WCAG 2.5.8
Disabilità afflitte: Blind;Low Vision;Mobility
Impatto Utente: 2 - Serious
Descrizione: Touch target - 
Esempio di violazione individuata sull'oggetto: 
 - https://drive.google.com/file/d/1f9KRoFV-vdKGf0L37sol48wOUestofi8/view?usp=drive_link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593" s="13"/>
      <c r="AB593" s="13"/>
      <c r="AC593" s="13"/>
      <c r="AD593" s="13"/>
      <c r="AE593" s="13" t="e">
        <f>_xlfn.XLOOKUP(Tabella4[[#This Row],[ID Silk]],outTable[ID Silk],outTable[Numero ticket  ],,0,1)</f>
        <v>#N/A</v>
      </c>
      <c r="AF593" s="13"/>
      <c r="AG593" s="13"/>
      <c r="AH593" s="13" t="e">
        <f>Tabella4[[#This Row],[Caricato su Silk]]&amp;Tabella4[[#This Row],[HC_01]]</f>
        <v>#N/A</v>
      </c>
      <c r="AI593" s="13" t="e">
        <f>Tabella4[[#This Row],[HC_ID]]&amp;": "&amp;Tabella4[[#This Row],[Descrizione]]</f>
        <v>#N/A</v>
      </c>
      <c r="AJ593" s="13" t="e">
        <f>Tabella4[[#This Row],[HC_ID]]&amp;": - "&amp;Tabella4[[#This Row],[Detail]]&amp;" con selettore: "&amp;Tabella4[[#This Row],[Rejected Element]]</f>
        <v>#N/A</v>
      </c>
      <c r="AK593" s="13" t="e">
        <f>Tabella4[[#This Row],[HC_ID]]&amp;": "&amp;Tabella4[[#This Row],[Share URL]]</f>
        <v>#N/A</v>
      </c>
      <c r="AL593" s="13" t="e">
        <f>Tabella4[[#This Row],[HC_ID]]&amp;": "&amp;Tabella4[[#This Row],[Soluzione note aggiuntive]]</f>
        <v>#N/A</v>
      </c>
      <c r="AM593" s="13"/>
    </row>
    <row r="594" spans="1:39" ht="15" hidden="1" x14ac:dyDescent="0.3">
      <c r="A594" s="41" t="str">
        <f>Tabella4[[#This Row],[UNI CEI EN 301549]]&amp;Tabella4[[#This Row],[Servizio]]</f>
        <v>11.2.5.8.1S009 FAQ</v>
      </c>
      <c r="B594" s="42" t="str">
        <f>Tabella4[[#This Row],[IssueID]]&amp;Tabella4[[#This Row],[Servizio]]</f>
        <v>S009 FAQ</v>
      </c>
      <c r="C594" s="41" t="s">
        <v>990</v>
      </c>
      <c r="D594" s="41" t="str">
        <f>"(#"&amp;Tabella4[[#This Row],['#ID]]&amp;")"</f>
        <v>(#AAD593)</v>
      </c>
      <c r="E594" s="13" t="s">
        <v>50</v>
      </c>
      <c r="F594" s="13" t="s">
        <v>10</v>
      </c>
      <c r="G594" s="43" t="s">
        <v>56</v>
      </c>
      <c r="H594" s="13" t="s">
        <v>3283</v>
      </c>
      <c r="I594" s="13" t="s">
        <v>63</v>
      </c>
      <c r="J594" s="13" t="s">
        <v>1736</v>
      </c>
      <c r="K594" t="s">
        <v>52</v>
      </c>
      <c r="L594" s="13"/>
      <c r="M594" t="s">
        <v>1085</v>
      </c>
      <c r="N594" s="13" t="s">
        <v>1675</v>
      </c>
      <c r="O594" t="s">
        <v>1617</v>
      </c>
      <c r="P594" s="13" t="s">
        <v>1661</v>
      </c>
      <c r="Q594" s="13" t="s">
        <v>1670</v>
      </c>
      <c r="R594" s="13"/>
      <c r="S594" s="13" t="s">
        <v>1739</v>
      </c>
      <c r="T594" s="13" t="s">
        <v>1741</v>
      </c>
      <c r="U594" s="13">
        <f>COUNTIFS(Tabella4[Rejected Element],Tabella4[[#This Row],[Rejected Element]])</f>
        <v>14</v>
      </c>
      <c r="V594" s="13" t="s">
        <v>1727</v>
      </c>
      <c r="W594" s="13"/>
      <c r="X594" s="13" t="str">
        <f>Tabella4[[#This Row],[User Impact]]</f>
        <v>2 - Serious</v>
      </c>
      <c r="Y594" s="13" t="str">
        <f>_xlfn.CONCAT("APP INDABOX ANDROID - ",Tabella4[[#This Row],[UNI CEI EN 301549]]," ",_xlfn.XLOOKUP(Tabella4[[#This Row],[Criterio]],Tabella5[ID],Tabella5[Criterio di successo],"")," - ",Tabella4[[#This Row],[Servizio]])</f>
        <v>APP INDABOX ANDROID - 11.2.5.8.1 Dimensione dell'obiettivo (minimo) - S009 FAQ</v>
      </c>
      <c r="Z5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(#AAD593)
S009 FAQ
Requisito: WCAG 2.5.8
Disabilità afflitte: Blind;Low Vision;Mobility
Impatto Utente: 2 - Serious
Descrizione: Touch target - 
Esempio di violazione individuata sull'oggetto: 
 - https://drive.google.com/file/d/1f9KRoFV-vdKGf0L37sol48wOUestofi8/view?usp=drive_link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594" s="13"/>
      <c r="AB594" s="13"/>
      <c r="AC594" s="13"/>
      <c r="AD594" s="13"/>
      <c r="AE594" s="13" t="e">
        <f>_xlfn.XLOOKUP(Tabella4[[#This Row],[ID Silk]],outTable[ID Silk],outTable[Numero ticket  ],,0,1)</f>
        <v>#N/A</v>
      </c>
      <c r="AF594" s="13"/>
      <c r="AG594" s="13"/>
      <c r="AH594" s="13" t="e">
        <f>Tabella4[[#This Row],[Caricato su Silk]]&amp;Tabella4[[#This Row],[HC_01]]</f>
        <v>#N/A</v>
      </c>
      <c r="AI594" s="13" t="e">
        <f>Tabella4[[#This Row],[HC_ID]]&amp;": "&amp;Tabella4[[#This Row],[Descrizione]]</f>
        <v>#N/A</v>
      </c>
      <c r="AJ594" s="13" t="e">
        <f>Tabella4[[#This Row],[HC_ID]]&amp;": - "&amp;Tabella4[[#This Row],[Detail]]&amp;" con selettore: "&amp;Tabella4[[#This Row],[Rejected Element]]</f>
        <v>#N/A</v>
      </c>
      <c r="AK594" s="13" t="e">
        <f>Tabella4[[#This Row],[HC_ID]]&amp;": "&amp;Tabella4[[#This Row],[Share URL]]</f>
        <v>#N/A</v>
      </c>
      <c r="AL594" s="13" t="e">
        <f>Tabella4[[#This Row],[HC_ID]]&amp;": "&amp;Tabella4[[#This Row],[Soluzione note aggiuntive]]</f>
        <v>#N/A</v>
      </c>
      <c r="AM594" s="13"/>
    </row>
    <row r="595" spans="1:39" ht="15" hidden="1" x14ac:dyDescent="0.3">
      <c r="A595" s="41" t="str">
        <f>Tabella4[[#This Row],[UNI CEI EN 301549]]&amp;Tabella4[[#This Row],[Servizio]]</f>
        <v>11.2.5.8.1S009 FAQ</v>
      </c>
      <c r="B595" s="42" t="str">
        <f>Tabella4[[#This Row],[IssueID]]&amp;Tabella4[[#This Row],[Servizio]]</f>
        <v>S009 FAQ</v>
      </c>
      <c r="C595" s="41" t="s">
        <v>991</v>
      </c>
      <c r="D595" s="41" t="str">
        <f>"(#"&amp;Tabella4[[#This Row],['#ID]]&amp;")"</f>
        <v>(#AAD594)</v>
      </c>
      <c r="E595" s="13" t="s">
        <v>50</v>
      </c>
      <c r="F595" s="13" t="s">
        <v>10</v>
      </c>
      <c r="G595" s="43" t="s">
        <v>56</v>
      </c>
      <c r="H595" s="13" t="s">
        <v>3283</v>
      </c>
      <c r="I595" s="13" t="s">
        <v>63</v>
      </c>
      <c r="J595" s="13" t="s">
        <v>1736</v>
      </c>
      <c r="K595" t="s">
        <v>52</v>
      </c>
      <c r="L595" s="13"/>
      <c r="M595" t="s">
        <v>1086</v>
      </c>
      <c r="N595" s="13" t="s">
        <v>1675</v>
      </c>
      <c r="O595" t="s">
        <v>1617</v>
      </c>
      <c r="P595" s="13" t="s">
        <v>1661</v>
      </c>
      <c r="Q595" s="13" t="s">
        <v>1670</v>
      </c>
      <c r="R595" s="13"/>
      <c r="S595" s="13" t="s">
        <v>1739</v>
      </c>
      <c r="T595" s="13" t="s">
        <v>1741</v>
      </c>
      <c r="U595" s="13">
        <f>COUNTIFS(Tabella4[Rejected Element],Tabella4[[#This Row],[Rejected Element]])</f>
        <v>14</v>
      </c>
      <c r="V595" s="13" t="s">
        <v>1727</v>
      </c>
      <c r="W595" s="13"/>
      <c r="X595" s="13" t="str">
        <f>Tabella4[[#This Row],[User Impact]]</f>
        <v>2 - Serious</v>
      </c>
      <c r="Y595" s="13" t="str">
        <f>_xlfn.CONCAT("APP INDABOX ANDROID - ",Tabella4[[#This Row],[UNI CEI EN 301549]]," ",_xlfn.XLOOKUP(Tabella4[[#This Row],[Criterio]],Tabella5[ID],Tabella5[Criterio di successo],"")," - ",Tabella4[[#This Row],[Servizio]])</f>
        <v>APP INDABOX ANDROID - 11.2.5.8.1 Dimensione dell'obiettivo (minimo) - S009 FAQ</v>
      </c>
      <c r="Z5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(#AAD594)
S009 FAQ
Requisito: WCAG 2.5.8
Disabilità afflitte: Blind;Low Vision;Mobility
Impatto Utente: 2 - Serious
Descrizione: Touch target - 
Esempio di violazione individuata sull'oggetto: 
 - https://drive.google.com/file/d/1f9KRoFV-vdKGf0L37sol48wOUestofi8/view?usp=drive_link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595" s="13"/>
      <c r="AB595" s="13"/>
      <c r="AC595" s="13"/>
      <c r="AD595" s="13"/>
      <c r="AE595" s="13" t="e">
        <f>_xlfn.XLOOKUP(Tabella4[[#This Row],[ID Silk]],outTable[ID Silk],outTable[Numero ticket  ],,0,1)</f>
        <v>#N/A</v>
      </c>
      <c r="AF595" s="13"/>
      <c r="AG595" s="13"/>
      <c r="AH595" s="13" t="e">
        <f>Tabella4[[#This Row],[Caricato su Silk]]&amp;Tabella4[[#This Row],[HC_01]]</f>
        <v>#N/A</v>
      </c>
      <c r="AI595" s="13" t="e">
        <f>Tabella4[[#This Row],[HC_ID]]&amp;": "&amp;Tabella4[[#This Row],[Descrizione]]</f>
        <v>#N/A</v>
      </c>
      <c r="AJ595" s="13" t="e">
        <f>Tabella4[[#This Row],[HC_ID]]&amp;": - "&amp;Tabella4[[#This Row],[Detail]]&amp;" con selettore: "&amp;Tabella4[[#This Row],[Rejected Element]]</f>
        <v>#N/A</v>
      </c>
      <c r="AK595" s="13" t="e">
        <f>Tabella4[[#This Row],[HC_ID]]&amp;": "&amp;Tabella4[[#This Row],[Share URL]]</f>
        <v>#N/A</v>
      </c>
      <c r="AL595" s="13" t="e">
        <f>Tabella4[[#This Row],[HC_ID]]&amp;": "&amp;Tabella4[[#This Row],[Soluzione note aggiuntive]]</f>
        <v>#N/A</v>
      </c>
      <c r="AM595" s="13"/>
    </row>
    <row r="596" spans="1:39" ht="15" hidden="1" x14ac:dyDescent="0.3">
      <c r="A596" s="41" t="str">
        <f>Tabella4[[#This Row],[UNI CEI EN 301549]]&amp;Tabella4[[#This Row],[Servizio]]</f>
        <v>11.2.5.8.1S009 FAQ</v>
      </c>
      <c r="B596" s="42" t="str">
        <f>Tabella4[[#This Row],[IssueID]]&amp;Tabella4[[#This Row],[Servizio]]</f>
        <v>S009 FAQ</v>
      </c>
      <c r="C596" s="41" t="s">
        <v>992</v>
      </c>
      <c r="D596" s="41" t="str">
        <f>"(#"&amp;Tabella4[[#This Row],['#ID]]&amp;")"</f>
        <v>(#AAD595)</v>
      </c>
      <c r="E596" s="13" t="s">
        <v>50</v>
      </c>
      <c r="F596" s="13" t="s">
        <v>10</v>
      </c>
      <c r="G596" s="43" t="s">
        <v>56</v>
      </c>
      <c r="H596" s="13" t="s">
        <v>3283</v>
      </c>
      <c r="I596" s="13" t="s">
        <v>63</v>
      </c>
      <c r="J596" s="13" t="s">
        <v>1736</v>
      </c>
      <c r="K596" t="s">
        <v>52</v>
      </c>
      <c r="L596" s="13"/>
      <c r="M596" t="s">
        <v>1087</v>
      </c>
      <c r="N596" s="13" t="s">
        <v>1675</v>
      </c>
      <c r="O596" t="s">
        <v>1617</v>
      </c>
      <c r="P596" s="13" t="s">
        <v>1661</v>
      </c>
      <c r="Q596" s="13" t="s">
        <v>1670</v>
      </c>
      <c r="R596" s="13"/>
      <c r="S596" s="13" t="s">
        <v>1739</v>
      </c>
      <c r="T596" s="13" t="s">
        <v>1741</v>
      </c>
      <c r="U596" s="13">
        <f>COUNTIFS(Tabella4[Rejected Element],Tabella4[[#This Row],[Rejected Element]])</f>
        <v>14</v>
      </c>
      <c r="V596" s="13" t="s">
        <v>1727</v>
      </c>
      <c r="W596" s="13"/>
      <c r="X596" s="13" t="str">
        <f>Tabella4[[#This Row],[User Impact]]</f>
        <v>2 - Serious</v>
      </c>
      <c r="Y596" s="13" t="str">
        <f>_xlfn.CONCAT("APP INDABOX ANDROID - ",Tabella4[[#This Row],[UNI CEI EN 301549]]," ",_xlfn.XLOOKUP(Tabella4[[#This Row],[Criterio]],Tabella5[ID],Tabella5[Criterio di successo],"")," - ",Tabella4[[#This Row],[Servizio]])</f>
        <v>APP INDABOX ANDROID - 11.2.5.8.1 Dimensione dell'obiettivo (minimo) - S009 FAQ</v>
      </c>
      <c r="Z5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(#AAD595)
S009 FAQ
Requisito: WCAG 2.5.8
Disabilità afflitte: Blind;Low Vision;Mobility
Impatto Utente: 2 - Serious
Descrizione: Touch target - 
Esempio di violazione individuata sull'oggetto: 
 - https://drive.google.com/file/d/1f9KRoFV-vdKGf0L37sol48wOUestofi8/view?usp=drive_link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596" s="13"/>
      <c r="AB596" s="13"/>
      <c r="AC596" s="13"/>
      <c r="AD596" s="13"/>
      <c r="AE596" s="13" t="e">
        <f>_xlfn.XLOOKUP(Tabella4[[#This Row],[ID Silk]],outTable[ID Silk],outTable[Numero ticket  ],,0,1)</f>
        <v>#N/A</v>
      </c>
      <c r="AF596" s="13"/>
      <c r="AG596" s="13"/>
      <c r="AH596" s="13" t="e">
        <f>Tabella4[[#This Row],[Caricato su Silk]]&amp;Tabella4[[#This Row],[HC_01]]</f>
        <v>#N/A</v>
      </c>
      <c r="AI596" s="13" t="e">
        <f>Tabella4[[#This Row],[HC_ID]]&amp;": "&amp;Tabella4[[#This Row],[Descrizione]]</f>
        <v>#N/A</v>
      </c>
      <c r="AJ596" s="13" t="e">
        <f>Tabella4[[#This Row],[HC_ID]]&amp;": - "&amp;Tabella4[[#This Row],[Detail]]&amp;" con selettore: "&amp;Tabella4[[#This Row],[Rejected Element]]</f>
        <v>#N/A</v>
      </c>
      <c r="AK596" s="13" t="e">
        <f>Tabella4[[#This Row],[HC_ID]]&amp;": "&amp;Tabella4[[#This Row],[Share URL]]</f>
        <v>#N/A</v>
      </c>
      <c r="AL596" s="13" t="e">
        <f>Tabella4[[#This Row],[HC_ID]]&amp;": "&amp;Tabella4[[#This Row],[Soluzione note aggiuntive]]</f>
        <v>#N/A</v>
      </c>
      <c r="AM596" s="13"/>
    </row>
    <row r="597" spans="1:39" ht="15" hidden="1" x14ac:dyDescent="0.3">
      <c r="A597" s="41" t="str">
        <f>Tabella4[[#This Row],[UNI CEI EN 301549]]&amp;Tabella4[[#This Row],[Servizio]]</f>
        <v>11.2.5.8.1S009 FAQ</v>
      </c>
      <c r="B597" s="42" t="str">
        <f>Tabella4[[#This Row],[IssueID]]&amp;Tabella4[[#This Row],[Servizio]]</f>
        <v>S009 FAQ</v>
      </c>
      <c r="C597" s="41" t="s">
        <v>993</v>
      </c>
      <c r="D597" s="41" t="str">
        <f>"(#"&amp;Tabella4[[#This Row],['#ID]]&amp;")"</f>
        <v>(#AAD596)</v>
      </c>
      <c r="E597" s="13" t="s">
        <v>50</v>
      </c>
      <c r="F597" s="13" t="s">
        <v>10</v>
      </c>
      <c r="G597" s="43" t="s">
        <v>56</v>
      </c>
      <c r="H597" s="13" t="s">
        <v>3283</v>
      </c>
      <c r="I597" s="13" t="s">
        <v>63</v>
      </c>
      <c r="J597" s="13" t="s">
        <v>1736</v>
      </c>
      <c r="K597" t="s">
        <v>52</v>
      </c>
      <c r="L597" s="13"/>
      <c r="M597" t="s">
        <v>1536</v>
      </c>
      <c r="N597" s="13" t="s">
        <v>1675</v>
      </c>
      <c r="O597" t="s">
        <v>1617</v>
      </c>
      <c r="P597" s="13" t="s">
        <v>1661</v>
      </c>
      <c r="Q597" s="13" t="s">
        <v>1670</v>
      </c>
      <c r="R597" s="13"/>
      <c r="S597" s="13" t="s">
        <v>1739</v>
      </c>
      <c r="T597" s="13" t="s">
        <v>1741</v>
      </c>
      <c r="U597" s="13">
        <f>COUNTIFS(Tabella4[Rejected Element],Tabella4[[#This Row],[Rejected Element]])</f>
        <v>1</v>
      </c>
      <c r="V597" s="13" t="s">
        <v>1727</v>
      </c>
      <c r="W597" s="13"/>
      <c r="X597" s="13" t="str">
        <f>Tabella4[[#This Row],[User Impact]]</f>
        <v>2 - Serious</v>
      </c>
      <c r="Y597" s="13" t="str">
        <f>_xlfn.CONCAT("APP INDABOX ANDROID - ",Tabella4[[#This Row],[UNI CEI EN 301549]]," ",_xlfn.XLOOKUP(Tabella4[[#This Row],[Criterio]],Tabella5[ID],Tabella5[Criterio di successo],"")," - ",Tabella4[[#This Row],[Servizio]])</f>
        <v>APP INDABOX ANDROID - 11.2.5.8.1 Dimensione dell'obiettivo (minimo) - S009 FAQ</v>
      </c>
      <c r="Z5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(#AAD596)
S009 FAQ
Requisito: WCAG 2.5.8
Disabilità afflitte: Blind;Low Vision;Mobility
Impatto Utente: 2 - Serious
Descrizione: Touch target - 
Esempio di violazione individuata sull'oggetto: 
 - https://drive.google.com/file/d/1f9KRoFV-vdKGf0L37sol48wOUestofi8/view?usp=drive_link con selettore: 
[93,505][456,615]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597" s="13"/>
      <c r="AB597" s="13"/>
      <c r="AC597" s="13"/>
      <c r="AD597" s="13"/>
      <c r="AE597" s="13" t="e">
        <f>_xlfn.XLOOKUP(Tabella4[[#This Row],[ID Silk]],outTable[ID Silk],outTable[Numero ticket  ],,0,1)</f>
        <v>#N/A</v>
      </c>
      <c r="AF597" s="13"/>
      <c r="AG597" s="13"/>
      <c r="AH597" s="13" t="e">
        <f>Tabella4[[#This Row],[Caricato su Silk]]&amp;Tabella4[[#This Row],[HC_01]]</f>
        <v>#N/A</v>
      </c>
      <c r="AI597" s="13" t="e">
        <f>Tabella4[[#This Row],[HC_ID]]&amp;": "&amp;Tabella4[[#This Row],[Descrizione]]</f>
        <v>#N/A</v>
      </c>
      <c r="AJ597" s="13" t="e">
        <f>Tabella4[[#This Row],[HC_ID]]&amp;": - "&amp;Tabella4[[#This Row],[Detail]]&amp;" con selettore: "&amp;Tabella4[[#This Row],[Rejected Element]]</f>
        <v>#N/A</v>
      </c>
      <c r="AK597" s="13" t="e">
        <f>Tabella4[[#This Row],[HC_ID]]&amp;": "&amp;Tabella4[[#This Row],[Share URL]]</f>
        <v>#N/A</v>
      </c>
      <c r="AL597" s="13" t="e">
        <f>Tabella4[[#This Row],[HC_ID]]&amp;": "&amp;Tabella4[[#This Row],[Soluzione note aggiuntive]]</f>
        <v>#N/A</v>
      </c>
      <c r="AM597" s="13"/>
    </row>
    <row r="598" spans="1:39" ht="15" hidden="1" x14ac:dyDescent="0.3">
      <c r="A598" s="41" t="str">
        <f>Tabella4[[#This Row],[UNI CEI EN 301549]]&amp;Tabella4[[#This Row],[Servizio]]</f>
        <v>11.2.5.8.1S009 FAQ</v>
      </c>
      <c r="B598" s="42" t="str">
        <f>Tabella4[[#This Row],[IssueID]]&amp;Tabella4[[#This Row],[Servizio]]</f>
        <v>S009 FAQ</v>
      </c>
      <c r="C598" s="41" t="s">
        <v>994</v>
      </c>
      <c r="D598" s="41" t="str">
        <f>"(#"&amp;Tabella4[[#This Row],['#ID]]&amp;")"</f>
        <v>(#AAD597)</v>
      </c>
      <c r="E598" s="13" t="s">
        <v>50</v>
      </c>
      <c r="F598" s="13" t="s">
        <v>10</v>
      </c>
      <c r="G598" s="43" t="s">
        <v>56</v>
      </c>
      <c r="H598" s="13" t="s">
        <v>3283</v>
      </c>
      <c r="I598" s="13" t="s">
        <v>63</v>
      </c>
      <c r="J598" s="13" t="s">
        <v>1736</v>
      </c>
      <c r="K598" t="s">
        <v>52</v>
      </c>
      <c r="L598" s="13"/>
      <c r="M598" t="s">
        <v>1537</v>
      </c>
      <c r="N598" s="13" t="s">
        <v>1675</v>
      </c>
      <c r="O598" t="s">
        <v>1617</v>
      </c>
      <c r="P598" s="13" t="s">
        <v>1661</v>
      </c>
      <c r="Q598" s="13" t="s">
        <v>1670</v>
      </c>
      <c r="R598" s="13"/>
      <c r="S598" s="13" t="s">
        <v>1739</v>
      </c>
      <c r="T598" s="13" t="s">
        <v>1741</v>
      </c>
      <c r="U598" s="13">
        <f>COUNTIFS(Tabella4[Rejected Element],Tabella4[[#This Row],[Rejected Element]])</f>
        <v>1</v>
      </c>
      <c r="V598" s="13" t="s">
        <v>1727</v>
      </c>
      <c r="W598" s="13"/>
      <c r="X598" s="13" t="str">
        <f>Tabella4[[#This Row],[User Impact]]</f>
        <v>2 - Serious</v>
      </c>
      <c r="Y598" s="13" t="str">
        <f>_xlfn.CONCAT("APP INDABOX ANDROID - ",Tabella4[[#This Row],[UNI CEI EN 301549]]," ",_xlfn.XLOOKUP(Tabella4[[#This Row],[Criterio]],Tabella5[ID],Tabella5[Criterio di successo],"")," - ",Tabella4[[#This Row],[Servizio]])</f>
        <v>APP INDABOX ANDROID - 11.2.5.8.1 Dimensione dell'obiettivo (minimo) - S009 FAQ</v>
      </c>
      <c r="Z5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(#AAD597)
S009 FAQ
Requisito: WCAG 2.5.8
Disabilità afflitte: Blind;Low Vision;Mobility
Impatto Utente: 2 - Serious
Descrizione: Touch target - 
Esempio di violazione individuata sull'oggetto: 
 - https://drive.google.com/file/d/1f9KRoFV-vdKGf0L37sol48wOUestofi8/view?usp=drive_link con selettore: 
[591,711][995,821]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598" s="13"/>
      <c r="AB598" s="13"/>
      <c r="AC598" s="13"/>
      <c r="AD598" s="13"/>
      <c r="AE598" s="13" t="e">
        <f>_xlfn.XLOOKUP(Tabella4[[#This Row],[ID Silk]],outTable[ID Silk],outTable[Numero ticket  ],,0,1)</f>
        <v>#N/A</v>
      </c>
      <c r="AF598" s="13"/>
      <c r="AG598" s="13"/>
      <c r="AH598" s="13" t="e">
        <f>Tabella4[[#This Row],[Caricato su Silk]]&amp;Tabella4[[#This Row],[HC_01]]</f>
        <v>#N/A</v>
      </c>
      <c r="AI598" s="13" t="e">
        <f>Tabella4[[#This Row],[HC_ID]]&amp;": "&amp;Tabella4[[#This Row],[Descrizione]]</f>
        <v>#N/A</v>
      </c>
      <c r="AJ598" s="13" t="e">
        <f>Tabella4[[#This Row],[HC_ID]]&amp;": - "&amp;Tabella4[[#This Row],[Detail]]&amp;" con selettore: "&amp;Tabella4[[#This Row],[Rejected Element]]</f>
        <v>#N/A</v>
      </c>
      <c r="AK598" s="13" t="e">
        <f>Tabella4[[#This Row],[HC_ID]]&amp;": "&amp;Tabella4[[#This Row],[Share URL]]</f>
        <v>#N/A</v>
      </c>
      <c r="AL598" s="13" t="e">
        <f>Tabella4[[#This Row],[HC_ID]]&amp;": "&amp;Tabella4[[#This Row],[Soluzione note aggiuntive]]</f>
        <v>#N/A</v>
      </c>
      <c r="AM598" s="13"/>
    </row>
    <row r="599" spans="1:39" ht="15" hidden="1" x14ac:dyDescent="0.3">
      <c r="A599" s="41" t="str">
        <f>Tabella4[[#This Row],[UNI CEI EN 301549]]&amp;Tabella4[[#This Row],[Servizio]]</f>
        <v>11.2.5.8.1S009 FAQ</v>
      </c>
      <c r="B599" s="42" t="str">
        <f>Tabella4[[#This Row],[IssueID]]&amp;Tabella4[[#This Row],[Servizio]]</f>
        <v>S009 FAQ</v>
      </c>
      <c r="C599" s="41" t="s">
        <v>995</v>
      </c>
      <c r="D599" s="41" t="str">
        <f>"(#"&amp;Tabella4[[#This Row],['#ID]]&amp;")"</f>
        <v>(#AAD598)</v>
      </c>
      <c r="E599" s="13" t="s">
        <v>50</v>
      </c>
      <c r="F599" s="13" t="s">
        <v>10</v>
      </c>
      <c r="G599" s="43" t="s">
        <v>56</v>
      </c>
      <c r="H599" s="13" t="s">
        <v>3283</v>
      </c>
      <c r="I599" s="13" t="s">
        <v>63</v>
      </c>
      <c r="J599" s="13" t="s">
        <v>1736</v>
      </c>
      <c r="K599" t="s">
        <v>52</v>
      </c>
      <c r="L599" s="13"/>
      <c r="M599" t="s">
        <v>1538</v>
      </c>
      <c r="N599" s="13" t="s">
        <v>1675</v>
      </c>
      <c r="O599" t="s">
        <v>1617</v>
      </c>
      <c r="P599" s="13" t="s">
        <v>1661</v>
      </c>
      <c r="Q599" s="13" t="s">
        <v>1670</v>
      </c>
      <c r="R599" s="13"/>
      <c r="S599" s="13" t="s">
        <v>1739</v>
      </c>
      <c r="T599" s="13" t="s">
        <v>1741</v>
      </c>
      <c r="U599" s="13">
        <f>COUNTIFS(Tabella4[Rejected Element],Tabella4[[#This Row],[Rejected Element]])</f>
        <v>1</v>
      </c>
      <c r="V599" s="13" t="s">
        <v>1727</v>
      </c>
      <c r="W599" s="13"/>
      <c r="X599" s="13" t="str">
        <f>Tabella4[[#This Row],[User Impact]]</f>
        <v>2 - Serious</v>
      </c>
      <c r="Y599" s="13" t="str">
        <f>_xlfn.CONCAT("APP INDABOX ANDROID - ",Tabella4[[#This Row],[UNI CEI EN 301549]]," ",_xlfn.XLOOKUP(Tabella4[[#This Row],[Criterio]],Tabella5[ID],Tabella5[Criterio di successo],"")," - ",Tabella4[[#This Row],[Servizio]])</f>
        <v>APP INDABOX ANDROID - 11.2.5.8.1 Dimensione dell'obiettivo (minimo) - S009 FAQ</v>
      </c>
      <c r="Z5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(#AAD598)
S009 FAQ
Requisito: WCAG 2.5.8
Disabilità afflitte: Blind;Low Vision;Mobility
Impatto Utente: 2 - Serious
Descrizione: Touch target - 
Esempio di violazione individuata sull'oggetto: 
 - https://drive.google.com/file/d/1f9KRoFV-vdKGf0L37sol48wOUestofi8/view?usp=drive_link con selettore: 
[66,918][484,1028]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599" s="13"/>
      <c r="AB599" s="13"/>
      <c r="AC599" s="13"/>
      <c r="AD599" s="13"/>
      <c r="AE599" s="13" t="e">
        <f>_xlfn.XLOOKUP(Tabella4[[#This Row],[ID Silk]],outTable[ID Silk],outTable[Numero ticket  ],,0,1)</f>
        <v>#N/A</v>
      </c>
      <c r="AF599" s="13"/>
      <c r="AG599" s="13"/>
      <c r="AH599" s="13" t="e">
        <f>Tabella4[[#This Row],[Caricato su Silk]]&amp;Tabella4[[#This Row],[HC_01]]</f>
        <v>#N/A</v>
      </c>
      <c r="AI599" s="13" t="e">
        <f>Tabella4[[#This Row],[HC_ID]]&amp;": "&amp;Tabella4[[#This Row],[Descrizione]]</f>
        <v>#N/A</v>
      </c>
      <c r="AJ599" s="13" t="e">
        <f>Tabella4[[#This Row],[HC_ID]]&amp;": - "&amp;Tabella4[[#This Row],[Detail]]&amp;" con selettore: "&amp;Tabella4[[#This Row],[Rejected Element]]</f>
        <v>#N/A</v>
      </c>
      <c r="AK599" s="13" t="e">
        <f>Tabella4[[#This Row],[HC_ID]]&amp;": "&amp;Tabella4[[#This Row],[Share URL]]</f>
        <v>#N/A</v>
      </c>
      <c r="AL599" s="13" t="e">
        <f>Tabella4[[#This Row],[HC_ID]]&amp;": "&amp;Tabella4[[#This Row],[Soluzione note aggiuntive]]</f>
        <v>#N/A</v>
      </c>
      <c r="AM599" s="13"/>
    </row>
    <row r="600" spans="1:39" ht="15" hidden="1" x14ac:dyDescent="0.3">
      <c r="A600" s="41" t="str">
        <f>Tabella4[[#This Row],[UNI CEI EN 301549]]&amp;Tabella4[[#This Row],[Servizio]]</f>
        <v>11.2.5.8.1S009 FAQ</v>
      </c>
      <c r="B600" s="42" t="str">
        <f>Tabella4[[#This Row],[IssueID]]&amp;Tabella4[[#This Row],[Servizio]]</f>
        <v>S009 FAQ</v>
      </c>
      <c r="C600" s="41" t="s">
        <v>996</v>
      </c>
      <c r="D600" s="41" t="str">
        <f>"(#"&amp;Tabella4[[#This Row],['#ID]]&amp;")"</f>
        <v>(#AAD599)</v>
      </c>
      <c r="E600" s="13" t="s">
        <v>50</v>
      </c>
      <c r="F600" s="13" t="s">
        <v>10</v>
      </c>
      <c r="G600" s="43" t="s">
        <v>56</v>
      </c>
      <c r="H600" s="13" t="s">
        <v>3283</v>
      </c>
      <c r="I600" s="13" t="s">
        <v>63</v>
      </c>
      <c r="J600" s="13" t="s">
        <v>1736</v>
      </c>
      <c r="K600" t="s">
        <v>52</v>
      </c>
      <c r="L600" s="13"/>
      <c r="M600" t="s">
        <v>1539</v>
      </c>
      <c r="N600" s="13" t="s">
        <v>1675</v>
      </c>
      <c r="O600" t="s">
        <v>1617</v>
      </c>
      <c r="P600" s="13" t="s">
        <v>1661</v>
      </c>
      <c r="Q600" s="13" t="s">
        <v>1670</v>
      </c>
      <c r="R600" s="13"/>
      <c r="S600" s="13" t="s">
        <v>1739</v>
      </c>
      <c r="T600" s="13" t="s">
        <v>1741</v>
      </c>
      <c r="U600" s="13">
        <f>COUNTIFS(Tabella4[Rejected Element],Tabella4[[#This Row],[Rejected Element]])</f>
        <v>1</v>
      </c>
      <c r="V600" s="13" t="s">
        <v>1727</v>
      </c>
      <c r="W600" s="13"/>
      <c r="X600" s="13" t="str">
        <f>Tabella4[[#This Row],[User Impact]]</f>
        <v>2 - Serious</v>
      </c>
      <c r="Y600" s="13" t="str">
        <f>_xlfn.CONCAT("APP INDABOX ANDROID - ",Tabella4[[#This Row],[UNI CEI EN 301549]]," ",_xlfn.XLOOKUP(Tabella4[[#This Row],[Criterio]],Tabella5[ID],Tabella5[Criterio di successo],"")," - ",Tabella4[[#This Row],[Servizio]])</f>
        <v>APP INDABOX ANDROID - 11.2.5.8.1 Dimensione dell'obiettivo (minimo) - S009 FAQ</v>
      </c>
      <c r="Z6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(#AAD599)
S009 FAQ
Requisito: WCAG 2.5.8
Disabilità afflitte: Blind;Low Vision;Mobility
Impatto Utente: 2 - Serious
Descrizione: Touch target - 
Esempio di violazione individuata sull'oggetto: 
 - https://drive.google.com/file/d/1f9KRoFV-vdKGf0L37sol48wOUestofi8/view?usp=drive_link con selettore: 
[616,918][973,1028]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600" s="13"/>
      <c r="AB600" s="13"/>
      <c r="AC600" s="13"/>
      <c r="AD600" s="13"/>
      <c r="AE600" s="13" t="e">
        <f>_xlfn.XLOOKUP(Tabella4[[#This Row],[ID Silk]],outTable[ID Silk],outTable[Numero ticket  ],,0,1)</f>
        <v>#N/A</v>
      </c>
      <c r="AF600" s="13"/>
      <c r="AG600" s="13"/>
      <c r="AH600" s="13" t="e">
        <f>Tabella4[[#This Row],[Caricato su Silk]]&amp;Tabella4[[#This Row],[HC_01]]</f>
        <v>#N/A</v>
      </c>
      <c r="AI600" s="13" t="e">
        <f>Tabella4[[#This Row],[HC_ID]]&amp;": "&amp;Tabella4[[#This Row],[Descrizione]]</f>
        <v>#N/A</v>
      </c>
      <c r="AJ600" s="13" t="e">
        <f>Tabella4[[#This Row],[HC_ID]]&amp;": - "&amp;Tabella4[[#This Row],[Detail]]&amp;" con selettore: "&amp;Tabella4[[#This Row],[Rejected Element]]</f>
        <v>#N/A</v>
      </c>
      <c r="AK600" s="13" t="e">
        <f>Tabella4[[#This Row],[HC_ID]]&amp;": "&amp;Tabella4[[#This Row],[Share URL]]</f>
        <v>#N/A</v>
      </c>
      <c r="AL600" s="13" t="e">
        <f>Tabella4[[#This Row],[HC_ID]]&amp;": "&amp;Tabella4[[#This Row],[Soluzione note aggiuntive]]</f>
        <v>#N/A</v>
      </c>
      <c r="AM600" s="13"/>
    </row>
    <row r="601" spans="1:39" ht="15" hidden="1" x14ac:dyDescent="0.3">
      <c r="A601" s="41" t="str">
        <f>Tabella4[[#This Row],[UNI CEI EN 301549]]&amp;Tabella4[[#This Row],[Servizio]]</f>
        <v>11.2.5.8.1S009 FAQ</v>
      </c>
      <c r="B601" s="42" t="str">
        <f>Tabella4[[#This Row],[IssueID]]&amp;Tabella4[[#This Row],[Servizio]]</f>
        <v>S009 FAQ</v>
      </c>
      <c r="C601" s="41" t="s">
        <v>997</v>
      </c>
      <c r="D601" s="41" t="str">
        <f>"(#"&amp;Tabella4[[#This Row],['#ID]]&amp;")"</f>
        <v>(#AAD600)</v>
      </c>
      <c r="E601" s="13" t="s">
        <v>50</v>
      </c>
      <c r="F601" s="13" t="s">
        <v>10</v>
      </c>
      <c r="G601" s="43" t="s">
        <v>56</v>
      </c>
      <c r="H601" s="13" t="s">
        <v>3283</v>
      </c>
      <c r="I601" s="13" t="s">
        <v>63</v>
      </c>
      <c r="J601" s="13" t="s">
        <v>1736</v>
      </c>
      <c r="K601" t="s">
        <v>52</v>
      </c>
      <c r="L601" s="13"/>
      <c r="M601" t="s">
        <v>1540</v>
      </c>
      <c r="N601" s="13" t="s">
        <v>1675</v>
      </c>
      <c r="O601" t="s">
        <v>1617</v>
      </c>
      <c r="P601" s="13" t="s">
        <v>1661</v>
      </c>
      <c r="Q601" s="13" t="s">
        <v>1670</v>
      </c>
      <c r="R601" s="13"/>
      <c r="S601" s="13" t="s">
        <v>1739</v>
      </c>
      <c r="T601" s="13" t="s">
        <v>1741</v>
      </c>
      <c r="U601" s="13">
        <f>COUNTIFS(Tabella4[Rejected Element],Tabella4[[#This Row],[Rejected Element]])</f>
        <v>1</v>
      </c>
      <c r="V601" s="13" t="s">
        <v>1727</v>
      </c>
      <c r="W601" s="13"/>
      <c r="X601" s="13" t="str">
        <f>Tabella4[[#This Row],[User Impact]]</f>
        <v>2 - Serious</v>
      </c>
      <c r="Y601" s="13" t="str">
        <f>_xlfn.CONCAT("APP INDABOX ANDROID - ",Tabella4[[#This Row],[UNI CEI EN 301549]]," ",_xlfn.XLOOKUP(Tabella4[[#This Row],[Criterio]],Tabella5[ID],Tabella5[Criterio di successo],"")," - ",Tabella4[[#This Row],[Servizio]])</f>
        <v>APP INDABOX ANDROID - 11.2.5.8.1 Dimensione dell'obiettivo (minimo) - S009 FAQ</v>
      </c>
      <c r="Z6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(#AAD600)
S009 FAQ
Requisito: WCAG 2.5.8
Disabilità afflitte: Blind;Low Vision;Mobility
Impatto Utente: 2 - Serious
Descrizione: Touch target - 
Esempio di violazione individuata sull'oggetto: 
 - https://drive.google.com/file/d/1f9KRoFV-vdKGf0L37sol48wOUestofi8/view?usp=drive_link con selettore: 
[140,1487][431,1542]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601" s="13"/>
      <c r="AB601" s="13"/>
      <c r="AC601" s="13"/>
      <c r="AD601" s="13"/>
      <c r="AE601" s="13" t="e">
        <f>_xlfn.XLOOKUP(Tabella4[[#This Row],[ID Silk]],outTable[ID Silk],outTable[Numero ticket  ],,0,1)</f>
        <v>#N/A</v>
      </c>
      <c r="AF601" s="13"/>
      <c r="AG601" s="13"/>
      <c r="AH601" s="13" t="e">
        <f>Tabella4[[#This Row],[Caricato su Silk]]&amp;Tabella4[[#This Row],[HC_01]]</f>
        <v>#N/A</v>
      </c>
      <c r="AI601" s="13" t="e">
        <f>Tabella4[[#This Row],[HC_ID]]&amp;": "&amp;Tabella4[[#This Row],[Descrizione]]</f>
        <v>#N/A</v>
      </c>
      <c r="AJ601" s="13" t="e">
        <f>Tabella4[[#This Row],[HC_ID]]&amp;": - "&amp;Tabella4[[#This Row],[Detail]]&amp;" con selettore: "&amp;Tabella4[[#This Row],[Rejected Element]]</f>
        <v>#N/A</v>
      </c>
      <c r="AK601" s="13" t="e">
        <f>Tabella4[[#This Row],[HC_ID]]&amp;": "&amp;Tabella4[[#This Row],[Share URL]]</f>
        <v>#N/A</v>
      </c>
      <c r="AL601" s="13" t="e">
        <f>Tabella4[[#This Row],[HC_ID]]&amp;": "&amp;Tabella4[[#This Row],[Soluzione note aggiuntive]]</f>
        <v>#N/A</v>
      </c>
      <c r="AM601" s="13"/>
    </row>
    <row r="602" spans="1:39" ht="15" hidden="1" x14ac:dyDescent="0.3">
      <c r="A602" s="41" t="str">
        <f>Tabella4[[#This Row],[UNI CEI EN 301549]]&amp;Tabella4[[#This Row],[Servizio]]</f>
        <v>11.2.5.8.1S009 FAQ</v>
      </c>
      <c r="B602" s="42" t="str">
        <f>Tabella4[[#This Row],[IssueID]]&amp;Tabella4[[#This Row],[Servizio]]</f>
        <v>S009 FAQ</v>
      </c>
      <c r="C602" s="41" t="s">
        <v>998</v>
      </c>
      <c r="D602" s="41" t="str">
        <f>"(#"&amp;Tabella4[[#This Row],['#ID]]&amp;")"</f>
        <v>(#AAD601)</v>
      </c>
      <c r="E602" s="13" t="s">
        <v>50</v>
      </c>
      <c r="F602" s="13" t="s">
        <v>10</v>
      </c>
      <c r="G602" s="43" t="s">
        <v>56</v>
      </c>
      <c r="H602" s="13" t="s">
        <v>3283</v>
      </c>
      <c r="I602" s="13" t="s">
        <v>63</v>
      </c>
      <c r="J602" s="13" t="s">
        <v>1736</v>
      </c>
      <c r="K602" t="s">
        <v>52</v>
      </c>
      <c r="L602" s="13"/>
      <c r="M602" t="s">
        <v>1541</v>
      </c>
      <c r="N602" s="13" t="s">
        <v>1675</v>
      </c>
      <c r="O602" t="s">
        <v>1617</v>
      </c>
      <c r="P602" s="13" t="s">
        <v>1661</v>
      </c>
      <c r="Q602" s="13" t="s">
        <v>1670</v>
      </c>
      <c r="R602" s="13"/>
      <c r="S602" s="13" t="s">
        <v>1739</v>
      </c>
      <c r="T602" s="13" t="s">
        <v>1741</v>
      </c>
      <c r="U602" s="13">
        <f>COUNTIFS(Tabella4[Rejected Element],Tabella4[[#This Row],[Rejected Element]])</f>
        <v>1</v>
      </c>
      <c r="V602" s="13" t="s">
        <v>1727</v>
      </c>
      <c r="W602" s="13"/>
      <c r="X602" s="13" t="str">
        <f>Tabella4[[#This Row],[User Impact]]</f>
        <v>2 - Serious</v>
      </c>
      <c r="Y602" s="13" t="str">
        <f>_xlfn.CONCAT("APP INDABOX ANDROID - ",Tabella4[[#This Row],[UNI CEI EN 301549]]," ",_xlfn.XLOOKUP(Tabella4[[#This Row],[Criterio]],Tabella5[ID],Tabella5[Criterio di successo],"")," - ",Tabella4[[#This Row],[Servizio]])</f>
        <v>APP INDABOX ANDROID - 11.2.5.8.1 Dimensione dell'obiettivo (minimo) - S009 FAQ</v>
      </c>
      <c r="Z6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(#AAD601)
S009 FAQ
Requisito: WCAG 2.5.8
Disabilità afflitte: Blind;Low Vision;Mobility
Impatto Utente: 2 - Serious
Descrizione: Touch target - 
Esempio di violazione individuata sull'oggetto: 
 - https://drive.google.com/file/d/1f9KRoFV-vdKGf0L37sol48wOUestofi8/view?usp=drive_link con selettore: 
[140,1600][558,1655]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602" s="13"/>
      <c r="AB602" s="13"/>
      <c r="AC602" s="13"/>
      <c r="AD602" s="13"/>
      <c r="AE602" s="13" t="e">
        <f>_xlfn.XLOOKUP(Tabella4[[#This Row],[ID Silk]],outTable[ID Silk],outTable[Numero ticket  ],,0,1)</f>
        <v>#N/A</v>
      </c>
      <c r="AF602" s="13"/>
      <c r="AG602" s="13"/>
      <c r="AH602" s="13" t="e">
        <f>Tabella4[[#This Row],[Caricato su Silk]]&amp;Tabella4[[#This Row],[HC_01]]</f>
        <v>#N/A</v>
      </c>
      <c r="AI602" s="13" t="e">
        <f>Tabella4[[#This Row],[HC_ID]]&amp;": "&amp;Tabella4[[#This Row],[Descrizione]]</f>
        <v>#N/A</v>
      </c>
      <c r="AJ602" s="13" t="e">
        <f>Tabella4[[#This Row],[HC_ID]]&amp;": - "&amp;Tabella4[[#This Row],[Detail]]&amp;" con selettore: "&amp;Tabella4[[#This Row],[Rejected Element]]</f>
        <v>#N/A</v>
      </c>
      <c r="AK602" s="13" t="e">
        <f>Tabella4[[#This Row],[HC_ID]]&amp;": "&amp;Tabella4[[#This Row],[Share URL]]</f>
        <v>#N/A</v>
      </c>
      <c r="AL602" s="13" t="e">
        <f>Tabella4[[#This Row],[HC_ID]]&amp;": "&amp;Tabella4[[#This Row],[Soluzione note aggiuntive]]</f>
        <v>#N/A</v>
      </c>
      <c r="AM602" s="13"/>
    </row>
    <row r="603" spans="1:39" ht="15" hidden="1" x14ac:dyDescent="0.3">
      <c r="A603" s="41" t="str">
        <f>Tabella4[[#This Row],[UNI CEI EN 301549]]&amp;Tabella4[[#This Row],[Servizio]]</f>
        <v>11.2.5.8.1S009 FAQ</v>
      </c>
      <c r="B603" s="42" t="str">
        <f>Tabella4[[#This Row],[IssueID]]&amp;Tabella4[[#This Row],[Servizio]]</f>
        <v>S009 FAQ</v>
      </c>
      <c r="C603" s="41" t="s">
        <v>999</v>
      </c>
      <c r="D603" s="41" t="str">
        <f>"(#"&amp;Tabella4[[#This Row],['#ID]]&amp;")"</f>
        <v>(#AAD602)</v>
      </c>
      <c r="E603" s="13" t="s">
        <v>50</v>
      </c>
      <c r="F603" s="13" t="s">
        <v>10</v>
      </c>
      <c r="G603" s="43" t="s">
        <v>56</v>
      </c>
      <c r="H603" s="13" t="s">
        <v>3283</v>
      </c>
      <c r="I603" s="13" t="s">
        <v>63</v>
      </c>
      <c r="J603" s="13" t="s">
        <v>1736</v>
      </c>
      <c r="K603" t="s">
        <v>52</v>
      </c>
      <c r="L603" s="13"/>
      <c r="M603" t="s">
        <v>1542</v>
      </c>
      <c r="N603" s="13" t="s">
        <v>1675</v>
      </c>
      <c r="O603" t="s">
        <v>1617</v>
      </c>
      <c r="P603" s="13" t="s">
        <v>1661</v>
      </c>
      <c r="Q603" s="13" t="s">
        <v>1670</v>
      </c>
      <c r="R603" s="13"/>
      <c r="S603" s="13" t="s">
        <v>1739</v>
      </c>
      <c r="T603" s="13" t="s">
        <v>1741</v>
      </c>
      <c r="U603" s="13">
        <f>COUNTIFS(Tabella4[Rejected Element],Tabella4[[#This Row],[Rejected Element]])</f>
        <v>1</v>
      </c>
      <c r="V603" s="13" t="s">
        <v>1727</v>
      </c>
      <c r="W603" s="13"/>
      <c r="X603" s="13" t="str">
        <f>Tabella4[[#This Row],[User Impact]]</f>
        <v>2 - Serious</v>
      </c>
      <c r="Y603" s="13" t="str">
        <f>_xlfn.CONCAT("APP INDABOX ANDROID - ",Tabella4[[#This Row],[UNI CEI EN 301549]]," ",_xlfn.XLOOKUP(Tabella4[[#This Row],[Criterio]],Tabella5[ID],Tabella5[Criterio di successo],"")," - ",Tabella4[[#This Row],[Servizio]])</f>
        <v>APP INDABOX ANDROID - 11.2.5.8.1 Dimensione dell'obiettivo (minimo) - S009 FAQ</v>
      </c>
      <c r="Z6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(#AAD602)
S009 FAQ
Requisito: WCAG 2.5.8
Disabilità afflitte: Blind;Low Vision;Mobility
Impatto Utente: 2 - Serious
Descrizione: Touch target - 
Esempio di violazione individuata sull'oggetto: 
 - https://drive.google.com/file/d/1f9KRoFV-vdKGf0L37sol48wOUestofi8/view?usp=drive_link con selettore: 
[140,1712][580,1767]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603" s="13"/>
      <c r="AB603" s="13"/>
      <c r="AC603" s="13"/>
      <c r="AD603" s="13"/>
      <c r="AE603" s="13" t="e">
        <f>_xlfn.XLOOKUP(Tabella4[[#This Row],[ID Silk]],outTable[ID Silk],outTable[Numero ticket  ],,0,1)</f>
        <v>#N/A</v>
      </c>
      <c r="AF603" s="13"/>
      <c r="AG603" s="13"/>
      <c r="AH603" s="13" t="e">
        <f>Tabella4[[#This Row],[Caricato su Silk]]&amp;Tabella4[[#This Row],[HC_01]]</f>
        <v>#N/A</v>
      </c>
      <c r="AI603" s="13" t="e">
        <f>Tabella4[[#This Row],[HC_ID]]&amp;": "&amp;Tabella4[[#This Row],[Descrizione]]</f>
        <v>#N/A</v>
      </c>
      <c r="AJ603" s="13" t="e">
        <f>Tabella4[[#This Row],[HC_ID]]&amp;": - "&amp;Tabella4[[#This Row],[Detail]]&amp;" con selettore: "&amp;Tabella4[[#This Row],[Rejected Element]]</f>
        <v>#N/A</v>
      </c>
      <c r="AK603" s="13" t="e">
        <f>Tabella4[[#This Row],[HC_ID]]&amp;": "&amp;Tabella4[[#This Row],[Share URL]]</f>
        <v>#N/A</v>
      </c>
      <c r="AL603" s="13" t="e">
        <f>Tabella4[[#This Row],[HC_ID]]&amp;": "&amp;Tabella4[[#This Row],[Soluzione note aggiuntive]]</f>
        <v>#N/A</v>
      </c>
      <c r="AM603" s="13"/>
    </row>
    <row r="604" spans="1:39" ht="15" hidden="1" x14ac:dyDescent="0.3">
      <c r="A604" s="41" t="str">
        <f>Tabella4[[#This Row],[UNI CEI EN 301549]]&amp;Tabella4[[#This Row],[Servizio]]</f>
        <v>11.2.5.8.1S009 FAQ</v>
      </c>
      <c r="B604" s="42" t="str">
        <f>Tabella4[[#This Row],[IssueID]]&amp;Tabella4[[#This Row],[Servizio]]</f>
        <v>S009 FAQ</v>
      </c>
      <c r="C604" s="41" t="s">
        <v>1000</v>
      </c>
      <c r="D604" s="41" t="str">
        <f>"(#"&amp;Tabella4[[#This Row],['#ID]]&amp;")"</f>
        <v>(#AAD603)</v>
      </c>
      <c r="E604" s="13" t="s">
        <v>50</v>
      </c>
      <c r="F604" s="13" t="s">
        <v>10</v>
      </c>
      <c r="G604" s="43" t="s">
        <v>56</v>
      </c>
      <c r="H604" s="13" t="s">
        <v>3283</v>
      </c>
      <c r="I604" s="13" t="s">
        <v>63</v>
      </c>
      <c r="J604" s="13" t="s">
        <v>1736</v>
      </c>
      <c r="K604" t="s">
        <v>52</v>
      </c>
      <c r="L604" s="13"/>
      <c r="M604" t="s">
        <v>1543</v>
      </c>
      <c r="N604" s="13" t="s">
        <v>1675</v>
      </c>
      <c r="O604" t="s">
        <v>1617</v>
      </c>
      <c r="P604" s="13" t="s">
        <v>1661</v>
      </c>
      <c r="Q604" s="13" t="s">
        <v>1670</v>
      </c>
      <c r="R604" s="13"/>
      <c r="S604" s="13" t="s">
        <v>1739</v>
      </c>
      <c r="T604" s="13" t="s">
        <v>1741</v>
      </c>
      <c r="U604" s="13">
        <f>COUNTIFS(Tabella4[Rejected Element],Tabella4[[#This Row],[Rejected Element]])</f>
        <v>1</v>
      </c>
      <c r="V604" s="13" t="s">
        <v>1727</v>
      </c>
      <c r="W604" s="13"/>
      <c r="X604" s="13" t="str">
        <f>Tabella4[[#This Row],[User Impact]]</f>
        <v>2 - Serious</v>
      </c>
      <c r="Y604" s="13" t="str">
        <f>_xlfn.CONCAT("APP INDABOX ANDROID - ",Tabella4[[#This Row],[UNI CEI EN 301549]]," ",_xlfn.XLOOKUP(Tabella4[[#This Row],[Criterio]],Tabella5[ID],Tabella5[Criterio di successo],"")," - ",Tabella4[[#This Row],[Servizio]])</f>
        <v>APP INDABOX ANDROID - 11.2.5.8.1 Dimensione dell'obiettivo (minimo) - S009 FAQ</v>
      </c>
      <c r="Z6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(#AAD603)
S009 FAQ
Requisito: WCAG 2.5.8
Disabilità afflitte: Blind;Low Vision;Mobility
Impatto Utente: 2 - Serious
Descrizione: Touch target - 
Esempio di violazione individuata sull'oggetto: 
 - https://drive.google.com/file/d/1f9KRoFV-vdKGf0L37sol48wOUestofi8/view?usp=drive_link con selettore: 
[63,1825][855,1935]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604" s="13"/>
      <c r="AB604" s="13"/>
      <c r="AC604" s="13"/>
      <c r="AD604" s="13"/>
      <c r="AE604" s="13" t="e">
        <f>_xlfn.XLOOKUP(Tabella4[[#This Row],[ID Silk]],outTable[ID Silk],outTable[Numero ticket  ],,0,1)</f>
        <v>#N/A</v>
      </c>
      <c r="AF604" s="13"/>
      <c r="AG604" s="13"/>
      <c r="AH604" s="13" t="e">
        <f>Tabella4[[#This Row],[Caricato su Silk]]&amp;Tabella4[[#This Row],[HC_01]]</f>
        <v>#N/A</v>
      </c>
      <c r="AI604" s="13" t="e">
        <f>Tabella4[[#This Row],[HC_ID]]&amp;": "&amp;Tabella4[[#This Row],[Descrizione]]</f>
        <v>#N/A</v>
      </c>
      <c r="AJ604" s="13" t="e">
        <f>Tabella4[[#This Row],[HC_ID]]&amp;": - "&amp;Tabella4[[#This Row],[Detail]]&amp;" con selettore: "&amp;Tabella4[[#This Row],[Rejected Element]]</f>
        <v>#N/A</v>
      </c>
      <c r="AK604" s="13" t="e">
        <f>Tabella4[[#This Row],[HC_ID]]&amp;": "&amp;Tabella4[[#This Row],[Share URL]]</f>
        <v>#N/A</v>
      </c>
      <c r="AL604" s="13" t="e">
        <f>Tabella4[[#This Row],[HC_ID]]&amp;": "&amp;Tabella4[[#This Row],[Soluzione note aggiuntive]]</f>
        <v>#N/A</v>
      </c>
      <c r="AM604" s="13"/>
    </row>
    <row r="605" spans="1:39" ht="15" hidden="1" x14ac:dyDescent="0.3">
      <c r="A605" s="41" t="str">
        <f>Tabella4[[#This Row],[UNI CEI EN 301549]]&amp;Tabella4[[#This Row],[Servizio]]</f>
        <v>11.2.5.8.1S009 FAQ</v>
      </c>
      <c r="B605" s="42" t="str">
        <f>Tabella4[[#This Row],[IssueID]]&amp;Tabella4[[#This Row],[Servizio]]</f>
        <v>S009 FAQ</v>
      </c>
      <c r="C605" s="41" t="s">
        <v>1001</v>
      </c>
      <c r="D605" s="41" t="str">
        <f>"(#"&amp;Tabella4[[#This Row],['#ID]]&amp;")"</f>
        <v>(#AAD604)</v>
      </c>
      <c r="E605" s="13" t="s">
        <v>50</v>
      </c>
      <c r="F605" s="13" t="s">
        <v>10</v>
      </c>
      <c r="G605" s="43" t="s">
        <v>56</v>
      </c>
      <c r="H605" s="13" t="s">
        <v>3283</v>
      </c>
      <c r="I605" s="13" t="s">
        <v>63</v>
      </c>
      <c r="J605" s="13" t="s">
        <v>1736</v>
      </c>
      <c r="K605" t="s">
        <v>52</v>
      </c>
      <c r="L605" s="13"/>
      <c r="M605" t="s">
        <v>1544</v>
      </c>
      <c r="N605" s="13" t="s">
        <v>1675</v>
      </c>
      <c r="O605" t="s">
        <v>1617</v>
      </c>
      <c r="P605" s="13" t="s">
        <v>1661</v>
      </c>
      <c r="Q605" s="13" t="s">
        <v>1670</v>
      </c>
      <c r="R605" s="13"/>
      <c r="S605" s="13" t="s">
        <v>1739</v>
      </c>
      <c r="T605" s="13" t="s">
        <v>1741</v>
      </c>
      <c r="U605" s="13">
        <f>COUNTIFS(Tabella4[Rejected Element],Tabella4[[#This Row],[Rejected Element]])</f>
        <v>1</v>
      </c>
      <c r="V605" s="13" t="s">
        <v>1727</v>
      </c>
      <c r="W605" s="13"/>
      <c r="X605" s="13" t="str">
        <f>Tabella4[[#This Row],[User Impact]]</f>
        <v>2 - Serious</v>
      </c>
      <c r="Y605" s="13" t="str">
        <f>_xlfn.CONCAT("APP INDABOX ANDROID - ",Tabella4[[#This Row],[UNI CEI EN 301549]]," ",_xlfn.XLOOKUP(Tabella4[[#This Row],[Criterio]],Tabella5[ID],Tabella5[Criterio di successo],"")," - ",Tabella4[[#This Row],[Servizio]])</f>
        <v>APP INDABOX ANDROID - 11.2.5.8.1 Dimensione dell'obiettivo (minimo) - S009 FAQ</v>
      </c>
      <c r="Z6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(#AAD604)
S009 FAQ
Requisito: WCAG 2.5.8
Disabilità afflitte: Blind;Low Vision;Mobility
Impatto Utente: 2 - Serious
Descrizione: Touch target - 
Esempio di violazione individuata sull'oggetto: 
 - https://drive.google.com/file/d/1f9KRoFV-vdKGf0L37sol48wOUestofi8/view?usp=drive_link con selettore: 
[140,1996][822,2048]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605" s="13"/>
      <c r="AB605" s="13"/>
      <c r="AC605" s="13"/>
      <c r="AD605" s="13"/>
      <c r="AE605" s="13" t="e">
        <f>_xlfn.XLOOKUP(Tabella4[[#This Row],[ID Silk]],outTable[ID Silk],outTable[Numero ticket  ],,0,1)</f>
        <v>#N/A</v>
      </c>
      <c r="AF605" s="13"/>
      <c r="AG605" s="13"/>
      <c r="AH605" s="13" t="e">
        <f>Tabella4[[#This Row],[Caricato su Silk]]&amp;Tabella4[[#This Row],[HC_01]]</f>
        <v>#N/A</v>
      </c>
      <c r="AI605" s="13" t="e">
        <f>Tabella4[[#This Row],[HC_ID]]&amp;": "&amp;Tabella4[[#This Row],[Descrizione]]</f>
        <v>#N/A</v>
      </c>
      <c r="AJ605" s="13" t="e">
        <f>Tabella4[[#This Row],[HC_ID]]&amp;": - "&amp;Tabella4[[#This Row],[Detail]]&amp;" con selettore: "&amp;Tabella4[[#This Row],[Rejected Element]]</f>
        <v>#N/A</v>
      </c>
      <c r="AK605" s="13" t="e">
        <f>Tabella4[[#This Row],[HC_ID]]&amp;": "&amp;Tabella4[[#This Row],[Share URL]]</f>
        <v>#N/A</v>
      </c>
      <c r="AL605" s="13" t="e">
        <f>Tabella4[[#This Row],[HC_ID]]&amp;": "&amp;Tabella4[[#This Row],[Soluzione note aggiuntive]]</f>
        <v>#N/A</v>
      </c>
      <c r="AM605" s="13"/>
    </row>
    <row r="606" spans="1:39" ht="15" hidden="1" x14ac:dyDescent="0.3">
      <c r="A606" s="41" t="str">
        <f>Tabella4[[#This Row],[UNI CEI EN 301549]]&amp;Tabella4[[#This Row],[Servizio]]</f>
        <v>11.2.5.8.1S009 FAQ</v>
      </c>
      <c r="B606" s="42" t="str">
        <f>Tabella4[[#This Row],[IssueID]]&amp;Tabella4[[#This Row],[Servizio]]</f>
        <v>S009 FAQ</v>
      </c>
      <c r="C606" s="41" t="s">
        <v>1002</v>
      </c>
      <c r="D606" s="41" t="str">
        <f>"(#"&amp;Tabella4[[#This Row],['#ID]]&amp;")"</f>
        <v>(#AAD605)</v>
      </c>
      <c r="E606" s="13" t="s">
        <v>50</v>
      </c>
      <c r="F606" s="13" t="s">
        <v>10</v>
      </c>
      <c r="G606" s="43" t="s">
        <v>56</v>
      </c>
      <c r="H606" s="13" t="s">
        <v>3283</v>
      </c>
      <c r="I606" s="13" t="s">
        <v>63</v>
      </c>
      <c r="J606" s="13" t="s">
        <v>1736</v>
      </c>
      <c r="K606" t="s">
        <v>52</v>
      </c>
      <c r="L606" s="13"/>
      <c r="M606" t="s">
        <v>1545</v>
      </c>
      <c r="N606" s="13" t="s">
        <v>1675</v>
      </c>
      <c r="O606" t="s">
        <v>1617</v>
      </c>
      <c r="P606" s="13" t="s">
        <v>1661</v>
      </c>
      <c r="Q606" s="13" t="s">
        <v>1670</v>
      </c>
      <c r="R606" s="13"/>
      <c r="S606" s="13" t="s">
        <v>1739</v>
      </c>
      <c r="T606" s="13" t="s">
        <v>1741</v>
      </c>
      <c r="U606" s="13">
        <f>COUNTIFS(Tabella4[Rejected Element],Tabella4[[#This Row],[Rejected Element]])</f>
        <v>1</v>
      </c>
      <c r="V606" s="13" t="s">
        <v>1727</v>
      </c>
      <c r="W606" s="13"/>
      <c r="X606" s="13" t="str">
        <f>Tabella4[[#This Row],[User Impact]]</f>
        <v>2 - Serious</v>
      </c>
      <c r="Y606" s="13" t="str">
        <f>_xlfn.CONCAT("APP INDABOX ANDROID - ",Tabella4[[#This Row],[UNI CEI EN 301549]]," ",_xlfn.XLOOKUP(Tabella4[[#This Row],[Criterio]],Tabella5[ID],Tabella5[Criterio di successo],"")," - ",Tabella4[[#This Row],[Servizio]])</f>
        <v>APP INDABOX ANDROID - 11.2.5.8.1 Dimensione dell'obiettivo (minimo) - S009 FAQ</v>
      </c>
      <c r="Z6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(#AAD605)
S009 FAQ
Requisito: WCAG 2.5.8
Disabilità afflitte: Blind;Low Vision;Mobility
Impatto Utente: 2 - Serious
Descrizione: Touch target - 
Esempio di violazione individuata sull'oggetto: 
 - https://drive.google.com/file/d/1f9KRoFV-vdKGf0L37sol48wOUestofi8/view?usp=drive_link con selettore: 
[63,2108][976,2218]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606" s="13"/>
      <c r="AB606" s="13"/>
      <c r="AC606" s="13"/>
      <c r="AD606" s="13"/>
      <c r="AE606" s="13" t="e">
        <f>_xlfn.XLOOKUP(Tabella4[[#This Row],[ID Silk]],outTable[ID Silk],outTable[Numero ticket  ],,0,1)</f>
        <v>#N/A</v>
      </c>
      <c r="AF606" s="13"/>
      <c r="AG606" s="13"/>
      <c r="AH606" s="13" t="e">
        <f>Tabella4[[#This Row],[Caricato su Silk]]&amp;Tabella4[[#This Row],[HC_01]]</f>
        <v>#N/A</v>
      </c>
      <c r="AI606" s="13" t="e">
        <f>Tabella4[[#This Row],[HC_ID]]&amp;": "&amp;Tabella4[[#This Row],[Descrizione]]</f>
        <v>#N/A</v>
      </c>
      <c r="AJ606" s="13" t="e">
        <f>Tabella4[[#This Row],[HC_ID]]&amp;": - "&amp;Tabella4[[#This Row],[Detail]]&amp;" con selettore: "&amp;Tabella4[[#This Row],[Rejected Element]]</f>
        <v>#N/A</v>
      </c>
      <c r="AK606" s="13" t="e">
        <f>Tabella4[[#This Row],[HC_ID]]&amp;": "&amp;Tabella4[[#This Row],[Share URL]]</f>
        <v>#N/A</v>
      </c>
      <c r="AL606" s="13" t="e">
        <f>Tabella4[[#This Row],[HC_ID]]&amp;": "&amp;Tabella4[[#This Row],[Soluzione note aggiuntive]]</f>
        <v>#N/A</v>
      </c>
      <c r="AM606" s="13"/>
    </row>
    <row r="607" spans="1:39" ht="15" hidden="1" x14ac:dyDescent="0.3">
      <c r="A607" s="41" t="str">
        <f>Tabella4[[#This Row],[UNI CEI EN 301549]]&amp;Tabella4[[#This Row],[Servizio]]</f>
        <v>11.2.5.8.1S009 FAQ</v>
      </c>
      <c r="B607" s="42" t="str">
        <f>Tabella4[[#This Row],[IssueID]]&amp;Tabella4[[#This Row],[Servizio]]</f>
        <v>S009 FAQ</v>
      </c>
      <c r="C607" s="41" t="s">
        <v>1003</v>
      </c>
      <c r="D607" s="41" t="str">
        <f>"(#"&amp;Tabella4[[#This Row],['#ID]]&amp;")"</f>
        <v>(#AAD606)</v>
      </c>
      <c r="E607" s="13" t="s">
        <v>50</v>
      </c>
      <c r="F607" s="13" t="s">
        <v>10</v>
      </c>
      <c r="G607" s="43" t="s">
        <v>56</v>
      </c>
      <c r="H607" s="13" t="s">
        <v>3283</v>
      </c>
      <c r="I607" s="13" t="s">
        <v>63</v>
      </c>
      <c r="J607" s="13" t="s">
        <v>1736</v>
      </c>
      <c r="K607" t="s">
        <v>52</v>
      </c>
      <c r="L607" s="13"/>
      <c r="M607" t="s">
        <v>1546</v>
      </c>
      <c r="N607" s="13" t="s">
        <v>1675</v>
      </c>
      <c r="O607" t="s">
        <v>1617</v>
      </c>
      <c r="P607" s="13" t="s">
        <v>1661</v>
      </c>
      <c r="Q607" s="13" t="s">
        <v>1670</v>
      </c>
      <c r="R607" s="13"/>
      <c r="S607" s="13" t="s">
        <v>1739</v>
      </c>
      <c r="T607" s="13" t="s">
        <v>1741</v>
      </c>
      <c r="U607" s="13">
        <f>COUNTIFS(Tabella4[Rejected Element],Tabella4[[#This Row],[Rejected Element]])</f>
        <v>1</v>
      </c>
      <c r="V607" s="13" t="s">
        <v>1727</v>
      </c>
      <c r="W607" s="13"/>
      <c r="X607" s="13" t="str">
        <f>Tabella4[[#This Row],[User Impact]]</f>
        <v>2 - Serious</v>
      </c>
      <c r="Y607" s="13" t="str">
        <f>_xlfn.CONCAT("APP INDABOX ANDROID - ",Tabella4[[#This Row],[UNI CEI EN 301549]]," ",_xlfn.XLOOKUP(Tabella4[[#This Row],[Criterio]],Tabella5[ID],Tabella5[Criterio di successo],"")," - ",Tabella4[[#This Row],[Servizio]])</f>
        <v>APP INDABOX ANDROID - 11.2.5.8.1 Dimensione dell'obiettivo (minimo) - S009 FAQ</v>
      </c>
      <c r="Z6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(#AAD606)
S009 FAQ
Requisito: WCAG 2.5.8
Disabilità afflitte: Blind;Low Vision;Mobility
Impatto Utente: 2 - Serious
Descrizione: Touch target - 
Esempio di violazione individuata sull'oggetto: 
 - https://drive.google.com/file/d/1f9KRoFV-vdKGf0L37sol48wOUestofi8/view?usp=drive_link con selettore: 
[140,2276][533,2331]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85): https://posteitaliane.sharepoint.com/:x:/r/teams/ACCESSIBILITRISULTATIVERIFICHETECNICHE/Shared%20Documents/TGPOSTE_APP/TGPOSTE_APP/LOG/Log.xlsx?d=w630300a71bd74143a1658fe5ab688bc4&amp;csf=1&amp;web=1&amp;e=Y9XHGL
Link al dettaglio requisito WCAG: </v>
      </c>
      <c r="AA607" s="13"/>
      <c r="AB607" s="13"/>
      <c r="AC607" s="13"/>
      <c r="AD607" s="13"/>
      <c r="AE607" s="13" t="e">
        <f>_xlfn.XLOOKUP(Tabella4[[#This Row],[ID Silk]],outTable[ID Silk],outTable[Numero ticket  ],,0,1)</f>
        <v>#N/A</v>
      </c>
      <c r="AF607" s="13"/>
      <c r="AG607" s="13"/>
      <c r="AH607" s="13" t="e">
        <f>Tabella4[[#This Row],[Caricato su Silk]]&amp;Tabella4[[#This Row],[HC_01]]</f>
        <v>#N/A</v>
      </c>
      <c r="AI607" s="13" t="e">
        <f>Tabella4[[#This Row],[HC_ID]]&amp;": "&amp;Tabella4[[#This Row],[Descrizione]]</f>
        <v>#N/A</v>
      </c>
      <c r="AJ607" s="13" t="e">
        <f>Tabella4[[#This Row],[HC_ID]]&amp;": - "&amp;Tabella4[[#This Row],[Detail]]&amp;" con selettore: "&amp;Tabella4[[#This Row],[Rejected Element]]</f>
        <v>#N/A</v>
      </c>
      <c r="AK607" s="13" t="e">
        <f>Tabella4[[#This Row],[HC_ID]]&amp;": "&amp;Tabella4[[#This Row],[Share URL]]</f>
        <v>#N/A</v>
      </c>
      <c r="AL607" s="13" t="e">
        <f>Tabella4[[#This Row],[HC_ID]]&amp;": "&amp;Tabella4[[#This Row],[Soluzione note aggiuntive]]</f>
        <v>#N/A</v>
      </c>
      <c r="AM607" s="13"/>
    </row>
    <row r="608" spans="1:39" ht="15" hidden="1" x14ac:dyDescent="0.3">
      <c r="A608" s="41" t="str">
        <f>Tabella4[[#This Row],[UNI CEI EN 301549]]&amp;Tabella4[[#This Row],[Servizio]]</f>
        <v>11.1.4.3.1S004 Spedisci (IndaBox Spedizione Pacchi)</v>
      </c>
      <c r="B608" s="42" t="str">
        <f>Tabella4[[#This Row],[IssueID]]&amp;Tabella4[[#This Row],[Servizio]]</f>
        <v>S004 Spedisci (IndaBox Spedizione Pacchi)</v>
      </c>
      <c r="C608" s="41" t="s">
        <v>1004</v>
      </c>
      <c r="D608" s="41" t="str">
        <f>"(#"&amp;Tabella4[[#This Row],['#ID]]&amp;")"</f>
        <v>(#AAD607)</v>
      </c>
      <c r="E608" s="13" t="s">
        <v>50</v>
      </c>
      <c r="F608" s="13" t="s">
        <v>10</v>
      </c>
      <c r="G608" s="43" t="s">
        <v>195</v>
      </c>
      <c r="H608" s="13" t="s">
        <v>3282</v>
      </c>
      <c r="I608" s="13" t="s">
        <v>63</v>
      </c>
      <c r="J608" s="13" t="s">
        <v>1735</v>
      </c>
      <c r="K608" t="s">
        <v>53</v>
      </c>
      <c r="L608" s="13"/>
      <c r="M608" t="s">
        <v>1547</v>
      </c>
      <c r="N608" s="13" t="s">
        <v>1677</v>
      </c>
      <c r="O608" t="s">
        <v>1618</v>
      </c>
      <c r="P608" s="13" t="s">
        <v>1662</v>
      </c>
      <c r="Q608" s="13" t="s">
        <v>1670</v>
      </c>
      <c r="R608" s="13"/>
      <c r="S608" s="13" t="s">
        <v>1738</v>
      </c>
      <c r="T608" s="13" t="s">
        <v>1740</v>
      </c>
      <c r="U608" s="13">
        <f>COUNTIFS(Tabella4[Rejected Element],Tabella4[[#This Row],[Rejected Element]])</f>
        <v>3</v>
      </c>
      <c r="V608" s="13" t="s">
        <v>1722</v>
      </c>
      <c r="W608" s="13"/>
      <c r="X608" s="13" t="str">
        <f>Tabella4[[#This Row],[User Impact]]</f>
        <v>2 - Serious</v>
      </c>
      <c r="Y608" s="13" t="str">
        <f>_xlfn.CONCAT("APP INDABOX ANDROID - ",Tabella4[[#This Row],[UNI CEI EN 301549]]," ",_xlfn.XLOOKUP(Tabella4[[#This Row],[Criterio]],Tabella5[ID],Tabella5[Criterio di successo],"")," - ",Tabella4[[#This Row],[Servizio]])</f>
        <v>APP INDABOX ANDROID - 11.1.4.3.1 Contrasto (minimo) - S004 Spedisci (IndaBox Spedizione Pacchi)</v>
      </c>
      <c r="Z6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(#AAD607)
S004 Spedisci (IndaBox Spedizione Pacchi)
Requisito: WCAG 1.4.3
Disabilità afflitte: Colorblindness;Low Vision
Impatto Utente: 2 - Serious
Descrizione: Contrasto del testo - 
Esempio di violazione individuata sull'oggetto: 
 - https://drive.google.com/file/d/1AKZVVwivO6TxYprle-EYQ3WopPqtGJRl/view?usp=drive_link con selettore: 
[19,480][1061,590]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182): https://posteitaliane.sharepoint.com/:x:/r/teams/ACCESSIBILITRISULTATIVERIFICHETECNICHE/Shared%20Documents/TGPOSTE_APP/TGPOSTE_APP/LOG/Log.xlsx?d=w630300a71bd74143a1658fe5ab688bc4&amp;csf=1&amp;web=1&amp;e=Y9XHGL
Link al dettaglio requisito WCAG: </v>
      </c>
      <c r="AA608" s="13"/>
      <c r="AB608" s="13"/>
      <c r="AC608" s="13"/>
      <c r="AD608" s="13"/>
      <c r="AE608" s="13" t="e">
        <f>_xlfn.XLOOKUP(Tabella4[[#This Row],[ID Silk]],outTable[ID Silk],outTable[Numero ticket  ],,0,1)</f>
        <v>#N/A</v>
      </c>
      <c r="AF608" s="13"/>
      <c r="AG608" s="13"/>
      <c r="AH608" s="13" t="e">
        <f>Tabella4[[#This Row],[Caricato su Silk]]&amp;Tabella4[[#This Row],[HC_01]]</f>
        <v>#N/A</v>
      </c>
      <c r="AI608" s="13" t="e">
        <f>Tabella4[[#This Row],[HC_ID]]&amp;": "&amp;Tabella4[[#This Row],[Descrizione]]</f>
        <v>#N/A</v>
      </c>
      <c r="AJ608" s="13" t="e">
        <f>Tabella4[[#This Row],[HC_ID]]&amp;": - "&amp;Tabella4[[#This Row],[Detail]]&amp;" con selettore: "&amp;Tabella4[[#This Row],[Rejected Element]]</f>
        <v>#N/A</v>
      </c>
      <c r="AK608" s="13" t="e">
        <f>Tabella4[[#This Row],[HC_ID]]&amp;": "&amp;Tabella4[[#This Row],[Share URL]]</f>
        <v>#N/A</v>
      </c>
      <c r="AL608" s="13" t="e">
        <f>Tabella4[[#This Row],[HC_ID]]&amp;": "&amp;Tabella4[[#This Row],[Soluzione note aggiuntive]]</f>
        <v>#N/A</v>
      </c>
      <c r="AM608" s="13"/>
    </row>
    <row r="609" spans="1:39" ht="15" hidden="1" x14ac:dyDescent="0.3">
      <c r="A609" s="41" t="str">
        <f>Tabella4[[#This Row],[UNI CEI EN 301549]]&amp;Tabella4[[#This Row],[Servizio]]</f>
        <v>11.2.5.8.1S004 Spedisci (IndaBox Spedizione Pacchi)</v>
      </c>
      <c r="B609" s="42" t="str">
        <f>Tabella4[[#This Row],[IssueID]]&amp;Tabella4[[#This Row],[Servizio]]</f>
        <v>S004 Spedisci (IndaBox Spedizione Pacchi)</v>
      </c>
      <c r="C609" s="41" t="s">
        <v>1005</v>
      </c>
      <c r="D609" s="41" t="str">
        <f>"(#"&amp;Tabella4[[#This Row],['#ID]]&amp;")"</f>
        <v>(#AAD608)</v>
      </c>
      <c r="E609" s="13" t="s">
        <v>50</v>
      </c>
      <c r="F609" s="13" t="s">
        <v>10</v>
      </c>
      <c r="G609" s="43" t="s">
        <v>56</v>
      </c>
      <c r="H609" s="13" t="s">
        <v>3283</v>
      </c>
      <c r="I609" s="13" t="s">
        <v>63</v>
      </c>
      <c r="J609" s="13" t="s">
        <v>1736</v>
      </c>
      <c r="K609" t="s">
        <v>52</v>
      </c>
      <c r="L609" s="13"/>
      <c r="M609" t="s">
        <v>1082</v>
      </c>
      <c r="N609" s="13" t="s">
        <v>1677</v>
      </c>
      <c r="O609" t="s">
        <v>1618</v>
      </c>
      <c r="P609" s="13" t="s">
        <v>1662</v>
      </c>
      <c r="Q609" s="13" t="s">
        <v>1670</v>
      </c>
      <c r="R609" s="13"/>
      <c r="S609" s="13" t="s">
        <v>1739</v>
      </c>
      <c r="T609" s="13" t="s">
        <v>1741</v>
      </c>
      <c r="U609" s="13">
        <f>COUNTIFS(Tabella4[Rejected Element],Tabella4[[#This Row],[Rejected Element]])</f>
        <v>15</v>
      </c>
      <c r="V609" s="13" t="s">
        <v>1722</v>
      </c>
      <c r="W609" s="13"/>
      <c r="X609" s="13" t="str">
        <f>Tabella4[[#This Row],[User Impact]]</f>
        <v>2 - Serious</v>
      </c>
      <c r="Y609"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6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(#AAD608)
S004 Spedisci (IndaBox Spedizione Pacchi)
Requisito: WCAG 2.5.8
Disabilità afflitte: Blind;Low Vision;Mobility
Impatto Utente: 2 - Serious
Descrizione: Touch target - 
Esempio di violazione individuata sull'oggetto: 
 - https://drive.google.com/file/d/1AKZVVwivO6TxYprle-EYQ3WopPqtGJRl/view?usp=drive_link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609" s="13"/>
      <c r="AB609" s="13"/>
      <c r="AC609" s="13"/>
      <c r="AD609" s="13"/>
      <c r="AE609" s="13" t="e">
        <f>_xlfn.XLOOKUP(Tabella4[[#This Row],[ID Silk]],outTable[ID Silk],outTable[Numero ticket  ],,0,1)</f>
        <v>#N/A</v>
      </c>
      <c r="AF609" s="13"/>
      <c r="AG609" s="13"/>
      <c r="AH609" s="13" t="e">
        <f>Tabella4[[#This Row],[Caricato su Silk]]&amp;Tabella4[[#This Row],[HC_01]]</f>
        <v>#N/A</v>
      </c>
      <c r="AI609" s="13" t="e">
        <f>Tabella4[[#This Row],[HC_ID]]&amp;": "&amp;Tabella4[[#This Row],[Descrizione]]</f>
        <v>#N/A</v>
      </c>
      <c r="AJ609" s="13" t="e">
        <f>Tabella4[[#This Row],[HC_ID]]&amp;": - "&amp;Tabella4[[#This Row],[Detail]]&amp;" con selettore: "&amp;Tabella4[[#This Row],[Rejected Element]]</f>
        <v>#N/A</v>
      </c>
      <c r="AK609" s="13" t="e">
        <f>Tabella4[[#This Row],[HC_ID]]&amp;": "&amp;Tabella4[[#This Row],[Share URL]]</f>
        <v>#N/A</v>
      </c>
      <c r="AL609" s="13" t="e">
        <f>Tabella4[[#This Row],[HC_ID]]&amp;": "&amp;Tabella4[[#This Row],[Soluzione note aggiuntive]]</f>
        <v>#N/A</v>
      </c>
      <c r="AM609" s="13"/>
    </row>
    <row r="610" spans="1:39" ht="15" hidden="1" x14ac:dyDescent="0.3">
      <c r="A610" s="41" t="str">
        <f>Tabella4[[#This Row],[UNI CEI EN 301549]]&amp;Tabella4[[#This Row],[Servizio]]</f>
        <v>11.2.5.8.1S004 Spedisci (IndaBox Spedizione Pacchi)</v>
      </c>
      <c r="B610" s="42" t="str">
        <f>Tabella4[[#This Row],[IssueID]]&amp;Tabella4[[#This Row],[Servizio]]</f>
        <v>S004 Spedisci (IndaBox Spedizione Pacchi)</v>
      </c>
      <c r="C610" s="41" t="s">
        <v>1006</v>
      </c>
      <c r="D610" s="41" t="str">
        <f>"(#"&amp;Tabella4[[#This Row],['#ID]]&amp;")"</f>
        <v>(#AAD609)</v>
      </c>
      <c r="E610" s="13" t="s">
        <v>50</v>
      </c>
      <c r="F610" s="13" t="s">
        <v>10</v>
      </c>
      <c r="G610" s="43" t="s">
        <v>56</v>
      </c>
      <c r="H610" s="13" t="s">
        <v>3283</v>
      </c>
      <c r="I610" s="13" t="s">
        <v>63</v>
      </c>
      <c r="J610" s="13" t="s">
        <v>1736</v>
      </c>
      <c r="K610" t="s">
        <v>52</v>
      </c>
      <c r="L610" s="13"/>
      <c r="M610" t="s">
        <v>1083</v>
      </c>
      <c r="N610" s="13" t="s">
        <v>1677</v>
      </c>
      <c r="O610" t="s">
        <v>1618</v>
      </c>
      <c r="P610" s="13" t="s">
        <v>1662</v>
      </c>
      <c r="Q610" s="13" t="s">
        <v>1670</v>
      </c>
      <c r="R610" s="13"/>
      <c r="S610" s="13" t="s">
        <v>1739</v>
      </c>
      <c r="T610" s="13" t="s">
        <v>1741</v>
      </c>
      <c r="U610" s="13">
        <f>COUNTIFS(Tabella4[Rejected Element],Tabella4[[#This Row],[Rejected Element]])</f>
        <v>14</v>
      </c>
      <c r="V610" s="13" t="s">
        <v>1722</v>
      </c>
      <c r="W610" s="13"/>
      <c r="X610" s="13" t="str">
        <f>Tabella4[[#This Row],[User Impact]]</f>
        <v>2 - Serious</v>
      </c>
      <c r="Y610"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6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(#AAD609)
S004 Spedisci (IndaBox Spedizione Pacchi)
Requisito: WCAG 2.5.8
Disabilità afflitte: Blind;Low Vision;Mobility
Impatto Utente: 2 - Serious
Descrizione: Touch target - 
Esempio di violazione individuata sull'oggetto: 
 - https://drive.google.com/file/d/1AKZVVwivO6TxYprle-EYQ3WopPqtGJRl/view?usp=drive_link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610" s="13"/>
      <c r="AB610" s="13"/>
      <c r="AC610" s="13"/>
      <c r="AD610" s="13"/>
      <c r="AE610" s="13" t="e">
        <f>_xlfn.XLOOKUP(Tabella4[[#This Row],[ID Silk]],outTable[ID Silk],outTable[Numero ticket  ],,0,1)</f>
        <v>#N/A</v>
      </c>
      <c r="AF610" s="13"/>
      <c r="AG610" s="13"/>
      <c r="AH610" s="13" t="e">
        <f>Tabella4[[#This Row],[Caricato su Silk]]&amp;Tabella4[[#This Row],[HC_01]]</f>
        <v>#N/A</v>
      </c>
      <c r="AI610" s="13" t="e">
        <f>Tabella4[[#This Row],[HC_ID]]&amp;": "&amp;Tabella4[[#This Row],[Descrizione]]</f>
        <v>#N/A</v>
      </c>
      <c r="AJ610" s="13" t="e">
        <f>Tabella4[[#This Row],[HC_ID]]&amp;": - "&amp;Tabella4[[#This Row],[Detail]]&amp;" con selettore: "&amp;Tabella4[[#This Row],[Rejected Element]]</f>
        <v>#N/A</v>
      </c>
      <c r="AK610" s="13" t="e">
        <f>Tabella4[[#This Row],[HC_ID]]&amp;": "&amp;Tabella4[[#This Row],[Share URL]]</f>
        <v>#N/A</v>
      </c>
      <c r="AL610" s="13" t="e">
        <f>Tabella4[[#This Row],[HC_ID]]&amp;": "&amp;Tabella4[[#This Row],[Soluzione note aggiuntive]]</f>
        <v>#N/A</v>
      </c>
      <c r="AM610" s="13"/>
    </row>
    <row r="611" spans="1:39" ht="15" hidden="1" x14ac:dyDescent="0.3">
      <c r="A611" s="41" t="str">
        <f>Tabella4[[#This Row],[UNI CEI EN 301549]]&amp;Tabella4[[#This Row],[Servizio]]</f>
        <v>11.2.5.8.1S004 Spedisci (IndaBox Spedizione Pacchi)</v>
      </c>
      <c r="B611" s="42" t="str">
        <f>Tabella4[[#This Row],[IssueID]]&amp;Tabella4[[#This Row],[Servizio]]</f>
        <v>S004 Spedisci (IndaBox Spedizione Pacchi)</v>
      </c>
      <c r="C611" s="41" t="s">
        <v>1007</v>
      </c>
      <c r="D611" s="41" t="str">
        <f>"(#"&amp;Tabella4[[#This Row],['#ID]]&amp;")"</f>
        <v>(#AAD610)</v>
      </c>
      <c r="E611" s="13" t="s">
        <v>50</v>
      </c>
      <c r="F611" s="13" t="s">
        <v>10</v>
      </c>
      <c r="G611" s="43" t="s">
        <v>56</v>
      </c>
      <c r="H611" s="13" t="s">
        <v>3283</v>
      </c>
      <c r="I611" s="13" t="s">
        <v>63</v>
      </c>
      <c r="J611" s="13" t="s">
        <v>1736</v>
      </c>
      <c r="K611" t="s">
        <v>52</v>
      </c>
      <c r="L611" s="13"/>
      <c r="M611" t="s">
        <v>1084</v>
      </c>
      <c r="N611" s="13" t="s">
        <v>1677</v>
      </c>
      <c r="O611" t="s">
        <v>1618</v>
      </c>
      <c r="P611" s="13" t="s">
        <v>1662</v>
      </c>
      <c r="Q611" s="13" t="s">
        <v>1670</v>
      </c>
      <c r="R611" s="13"/>
      <c r="S611" s="13" t="s">
        <v>1739</v>
      </c>
      <c r="T611" s="13" t="s">
        <v>1741</v>
      </c>
      <c r="U611" s="13">
        <f>COUNTIFS(Tabella4[Rejected Element],Tabella4[[#This Row],[Rejected Element]])</f>
        <v>14</v>
      </c>
      <c r="V611" s="13" t="s">
        <v>1722</v>
      </c>
      <c r="W611" s="13"/>
      <c r="X611" s="13" t="str">
        <f>Tabella4[[#This Row],[User Impact]]</f>
        <v>2 - Serious</v>
      </c>
      <c r="Y611"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6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(#AAD610)
S004 Spedisci (IndaBox Spedizione Pacchi)
Requisito: WCAG 2.5.8
Disabilità afflitte: Blind;Low Vision;Mobility
Impatto Utente: 2 - Serious
Descrizione: Touch target - 
Esempio di violazione individuata sull'oggetto: 
 - https://drive.google.com/file/d/1AKZVVwivO6TxYprle-EYQ3WopPqtGJRl/view?usp=drive_link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611" s="13"/>
      <c r="AB611" s="13"/>
      <c r="AC611" s="13"/>
      <c r="AD611" s="13"/>
      <c r="AE611" s="13" t="e">
        <f>_xlfn.XLOOKUP(Tabella4[[#This Row],[ID Silk]],outTable[ID Silk],outTable[Numero ticket  ],,0,1)</f>
        <v>#N/A</v>
      </c>
      <c r="AF611" s="13"/>
      <c r="AG611" s="13"/>
      <c r="AH611" s="13" t="e">
        <f>Tabella4[[#This Row],[Caricato su Silk]]&amp;Tabella4[[#This Row],[HC_01]]</f>
        <v>#N/A</v>
      </c>
      <c r="AI611" s="13" t="e">
        <f>Tabella4[[#This Row],[HC_ID]]&amp;": "&amp;Tabella4[[#This Row],[Descrizione]]</f>
        <v>#N/A</v>
      </c>
      <c r="AJ611" s="13" t="e">
        <f>Tabella4[[#This Row],[HC_ID]]&amp;": - "&amp;Tabella4[[#This Row],[Detail]]&amp;" con selettore: "&amp;Tabella4[[#This Row],[Rejected Element]]</f>
        <v>#N/A</v>
      </c>
      <c r="AK611" s="13" t="e">
        <f>Tabella4[[#This Row],[HC_ID]]&amp;": "&amp;Tabella4[[#This Row],[Share URL]]</f>
        <v>#N/A</v>
      </c>
      <c r="AL611" s="13" t="e">
        <f>Tabella4[[#This Row],[HC_ID]]&amp;": "&amp;Tabella4[[#This Row],[Soluzione note aggiuntive]]</f>
        <v>#N/A</v>
      </c>
      <c r="AM611" s="13"/>
    </row>
    <row r="612" spans="1:39" ht="15" hidden="1" x14ac:dyDescent="0.3">
      <c r="A612" s="41" t="str">
        <f>Tabella4[[#This Row],[UNI CEI EN 301549]]&amp;Tabella4[[#This Row],[Servizio]]</f>
        <v>11.2.5.8.1S004 Spedisci (IndaBox Spedizione Pacchi)</v>
      </c>
      <c r="B612" s="42" t="str">
        <f>Tabella4[[#This Row],[IssueID]]&amp;Tabella4[[#This Row],[Servizio]]</f>
        <v>S004 Spedisci (IndaBox Spedizione Pacchi)</v>
      </c>
      <c r="C612" s="41" t="s">
        <v>1008</v>
      </c>
      <c r="D612" s="41" t="str">
        <f>"(#"&amp;Tabella4[[#This Row],['#ID]]&amp;")"</f>
        <v>(#AAD611)</v>
      </c>
      <c r="E612" s="13" t="s">
        <v>50</v>
      </c>
      <c r="F612" s="13" t="s">
        <v>10</v>
      </c>
      <c r="G612" s="43" t="s">
        <v>56</v>
      </c>
      <c r="H612" s="13" t="s">
        <v>3283</v>
      </c>
      <c r="I612" s="13" t="s">
        <v>63</v>
      </c>
      <c r="J612" s="13" t="s">
        <v>1736</v>
      </c>
      <c r="K612" t="s">
        <v>52</v>
      </c>
      <c r="L612" s="13"/>
      <c r="M612" t="s">
        <v>1085</v>
      </c>
      <c r="N612" s="13" t="s">
        <v>1677</v>
      </c>
      <c r="O612" t="s">
        <v>1618</v>
      </c>
      <c r="P612" s="13" t="s">
        <v>1662</v>
      </c>
      <c r="Q612" s="13" t="s">
        <v>1670</v>
      </c>
      <c r="R612" s="13"/>
      <c r="S612" s="13" t="s">
        <v>1739</v>
      </c>
      <c r="T612" s="13" t="s">
        <v>1741</v>
      </c>
      <c r="U612" s="13">
        <f>COUNTIFS(Tabella4[Rejected Element],Tabella4[[#This Row],[Rejected Element]])</f>
        <v>14</v>
      </c>
      <c r="V612" s="13" t="s">
        <v>1722</v>
      </c>
      <c r="W612" s="13"/>
      <c r="X612" s="13" t="str">
        <f>Tabella4[[#This Row],[User Impact]]</f>
        <v>2 - Serious</v>
      </c>
      <c r="Y612"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6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(#AAD611)
S004 Spedisci (IndaBox Spedizione Pacchi)
Requisito: WCAG 2.5.8
Disabilità afflitte: Blind;Low Vision;Mobility
Impatto Utente: 2 - Serious
Descrizione: Touch target - 
Esempio di violazione individuata sull'oggetto: 
 - https://drive.google.com/file/d/1AKZVVwivO6TxYprle-EYQ3WopPqtGJRl/view?usp=drive_link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612" s="13"/>
      <c r="AB612" s="13"/>
      <c r="AC612" s="13"/>
      <c r="AD612" s="13"/>
      <c r="AE612" s="13" t="e">
        <f>_xlfn.XLOOKUP(Tabella4[[#This Row],[ID Silk]],outTable[ID Silk],outTable[Numero ticket  ],,0,1)</f>
        <v>#N/A</v>
      </c>
      <c r="AF612" s="13"/>
      <c r="AG612" s="13"/>
      <c r="AH612" s="13" t="e">
        <f>Tabella4[[#This Row],[Caricato su Silk]]&amp;Tabella4[[#This Row],[HC_01]]</f>
        <v>#N/A</v>
      </c>
      <c r="AI612" s="13" t="e">
        <f>Tabella4[[#This Row],[HC_ID]]&amp;": "&amp;Tabella4[[#This Row],[Descrizione]]</f>
        <v>#N/A</v>
      </c>
      <c r="AJ612" s="13" t="e">
        <f>Tabella4[[#This Row],[HC_ID]]&amp;": - "&amp;Tabella4[[#This Row],[Detail]]&amp;" con selettore: "&amp;Tabella4[[#This Row],[Rejected Element]]</f>
        <v>#N/A</v>
      </c>
      <c r="AK612" s="13" t="e">
        <f>Tabella4[[#This Row],[HC_ID]]&amp;": "&amp;Tabella4[[#This Row],[Share URL]]</f>
        <v>#N/A</v>
      </c>
      <c r="AL612" s="13" t="e">
        <f>Tabella4[[#This Row],[HC_ID]]&amp;": "&amp;Tabella4[[#This Row],[Soluzione note aggiuntive]]</f>
        <v>#N/A</v>
      </c>
      <c r="AM612" s="13"/>
    </row>
    <row r="613" spans="1:39" ht="15" hidden="1" x14ac:dyDescent="0.3">
      <c r="A613" s="41" t="str">
        <f>Tabella4[[#This Row],[UNI CEI EN 301549]]&amp;Tabella4[[#This Row],[Servizio]]</f>
        <v>11.2.5.8.1S004 Spedisci (IndaBox Spedizione Pacchi)</v>
      </c>
      <c r="B613" s="42" t="str">
        <f>Tabella4[[#This Row],[IssueID]]&amp;Tabella4[[#This Row],[Servizio]]</f>
        <v>S004 Spedisci (IndaBox Spedizione Pacchi)</v>
      </c>
      <c r="C613" s="41" t="s">
        <v>1009</v>
      </c>
      <c r="D613" s="41" t="str">
        <f>"(#"&amp;Tabella4[[#This Row],['#ID]]&amp;")"</f>
        <v>(#AAD612)</v>
      </c>
      <c r="E613" s="13" t="s">
        <v>50</v>
      </c>
      <c r="F613" s="13" t="s">
        <v>10</v>
      </c>
      <c r="G613" s="43" t="s">
        <v>56</v>
      </c>
      <c r="H613" s="13" t="s">
        <v>3283</v>
      </c>
      <c r="I613" s="13" t="s">
        <v>63</v>
      </c>
      <c r="J613" s="13" t="s">
        <v>1736</v>
      </c>
      <c r="K613" t="s">
        <v>52</v>
      </c>
      <c r="L613" s="13"/>
      <c r="M613" t="s">
        <v>1086</v>
      </c>
      <c r="N613" s="13" t="s">
        <v>1677</v>
      </c>
      <c r="O613" t="s">
        <v>1618</v>
      </c>
      <c r="P613" s="13" t="s">
        <v>1662</v>
      </c>
      <c r="Q613" s="13" t="s">
        <v>1670</v>
      </c>
      <c r="R613" s="13"/>
      <c r="S613" s="13" t="s">
        <v>1739</v>
      </c>
      <c r="T613" s="13" t="s">
        <v>1741</v>
      </c>
      <c r="U613" s="13">
        <f>COUNTIFS(Tabella4[Rejected Element],Tabella4[[#This Row],[Rejected Element]])</f>
        <v>14</v>
      </c>
      <c r="V613" s="13" t="s">
        <v>1722</v>
      </c>
      <c r="W613" s="13"/>
      <c r="X613" s="13" t="str">
        <f>Tabella4[[#This Row],[User Impact]]</f>
        <v>2 - Serious</v>
      </c>
      <c r="Y613"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6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(#AAD612)
S004 Spedisci (IndaBox Spedizione Pacchi)
Requisito: WCAG 2.5.8
Disabilità afflitte: Blind;Low Vision;Mobility
Impatto Utente: 2 - Serious
Descrizione: Touch target - 
Esempio di violazione individuata sull'oggetto: 
 - https://drive.google.com/file/d/1AKZVVwivO6TxYprle-EYQ3WopPqtGJRl/view?usp=drive_link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613" s="13"/>
      <c r="AB613" s="13"/>
      <c r="AC613" s="13"/>
      <c r="AD613" s="13"/>
      <c r="AE613" s="13" t="e">
        <f>_xlfn.XLOOKUP(Tabella4[[#This Row],[ID Silk]],outTable[ID Silk],outTable[Numero ticket  ],,0,1)</f>
        <v>#N/A</v>
      </c>
      <c r="AF613" s="13"/>
      <c r="AG613" s="13"/>
      <c r="AH613" s="13" t="e">
        <f>Tabella4[[#This Row],[Caricato su Silk]]&amp;Tabella4[[#This Row],[HC_01]]</f>
        <v>#N/A</v>
      </c>
      <c r="AI613" s="13" t="e">
        <f>Tabella4[[#This Row],[HC_ID]]&amp;": "&amp;Tabella4[[#This Row],[Descrizione]]</f>
        <v>#N/A</v>
      </c>
      <c r="AJ613" s="13" t="e">
        <f>Tabella4[[#This Row],[HC_ID]]&amp;": - "&amp;Tabella4[[#This Row],[Detail]]&amp;" con selettore: "&amp;Tabella4[[#This Row],[Rejected Element]]</f>
        <v>#N/A</v>
      </c>
      <c r="AK613" s="13" t="e">
        <f>Tabella4[[#This Row],[HC_ID]]&amp;": "&amp;Tabella4[[#This Row],[Share URL]]</f>
        <v>#N/A</v>
      </c>
      <c r="AL613" s="13" t="e">
        <f>Tabella4[[#This Row],[HC_ID]]&amp;": "&amp;Tabella4[[#This Row],[Soluzione note aggiuntive]]</f>
        <v>#N/A</v>
      </c>
      <c r="AM613" s="13"/>
    </row>
    <row r="614" spans="1:39" ht="15" hidden="1" x14ac:dyDescent="0.3">
      <c r="A614" s="41" t="str">
        <f>Tabella4[[#This Row],[UNI CEI EN 301549]]&amp;Tabella4[[#This Row],[Servizio]]</f>
        <v>11.2.5.8.1S004 Spedisci (IndaBox Spedizione Pacchi)</v>
      </c>
      <c r="B614" s="42" t="str">
        <f>Tabella4[[#This Row],[IssueID]]&amp;Tabella4[[#This Row],[Servizio]]</f>
        <v>S004 Spedisci (IndaBox Spedizione Pacchi)</v>
      </c>
      <c r="C614" s="41" t="s">
        <v>1010</v>
      </c>
      <c r="D614" s="41" t="str">
        <f>"(#"&amp;Tabella4[[#This Row],['#ID]]&amp;")"</f>
        <v>(#AAD613)</v>
      </c>
      <c r="E614" s="13" t="s">
        <v>50</v>
      </c>
      <c r="F614" s="13" t="s">
        <v>10</v>
      </c>
      <c r="G614" s="43" t="s">
        <v>56</v>
      </c>
      <c r="H614" s="13" t="s">
        <v>3283</v>
      </c>
      <c r="I614" s="13" t="s">
        <v>63</v>
      </c>
      <c r="J614" s="13" t="s">
        <v>1736</v>
      </c>
      <c r="K614" t="s">
        <v>52</v>
      </c>
      <c r="L614" s="13"/>
      <c r="M614" t="s">
        <v>1087</v>
      </c>
      <c r="N614" s="13" t="s">
        <v>1677</v>
      </c>
      <c r="O614" t="s">
        <v>1618</v>
      </c>
      <c r="P614" s="13" t="s">
        <v>1662</v>
      </c>
      <c r="Q614" s="13" t="s">
        <v>1670</v>
      </c>
      <c r="R614" s="13"/>
      <c r="S614" s="13" t="s">
        <v>1739</v>
      </c>
      <c r="T614" s="13" t="s">
        <v>1741</v>
      </c>
      <c r="U614" s="13">
        <f>COUNTIFS(Tabella4[Rejected Element],Tabella4[[#This Row],[Rejected Element]])</f>
        <v>14</v>
      </c>
      <c r="V614" s="13" t="s">
        <v>1722</v>
      </c>
      <c r="W614" s="13"/>
      <c r="X614" s="13" t="str">
        <f>Tabella4[[#This Row],[User Impact]]</f>
        <v>2 - Serious</v>
      </c>
      <c r="Y614"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6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(#AAD613)
S004 Spedisci (IndaBox Spedizione Pacchi)
Requisito: WCAG 2.5.8
Disabilità afflitte: Blind;Low Vision;Mobility
Impatto Utente: 2 - Serious
Descrizione: Touch target - 
Esempio di violazione individuata sull'oggetto: 
 - https://drive.google.com/file/d/1AKZVVwivO6TxYprle-EYQ3WopPqtGJRl/view?usp=drive_link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614" s="13"/>
      <c r="AB614" s="13"/>
      <c r="AC614" s="13"/>
      <c r="AD614" s="13"/>
      <c r="AE614" s="13" t="e">
        <f>_xlfn.XLOOKUP(Tabella4[[#This Row],[ID Silk]],outTable[ID Silk],outTable[Numero ticket  ],,0,1)</f>
        <v>#N/A</v>
      </c>
      <c r="AF614" s="13"/>
      <c r="AG614" s="13"/>
      <c r="AH614" s="13" t="e">
        <f>Tabella4[[#This Row],[Caricato su Silk]]&amp;Tabella4[[#This Row],[HC_01]]</f>
        <v>#N/A</v>
      </c>
      <c r="AI614" s="13" t="e">
        <f>Tabella4[[#This Row],[HC_ID]]&amp;": "&amp;Tabella4[[#This Row],[Descrizione]]</f>
        <v>#N/A</v>
      </c>
      <c r="AJ614" s="13" t="e">
        <f>Tabella4[[#This Row],[HC_ID]]&amp;": - "&amp;Tabella4[[#This Row],[Detail]]&amp;" con selettore: "&amp;Tabella4[[#This Row],[Rejected Element]]</f>
        <v>#N/A</v>
      </c>
      <c r="AK614" s="13" t="e">
        <f>Tabella4[[#This Row],[HC_ID]]&amp;": "&amp;Tabella4[[#This Row],[Share URL]]</f>
        <v>#N/A</v>
      </c>
      <c r="AL614" s="13" t="e">
        <f>Tabella4[[#This Row],[HC_ID]]&amp;": "&amp;Tabella4[[#This Row],[Soluzione note aggiuntive]]</f>
        <v>#N/A</v>
      </c>
      <c r="AM614" s="13"/>
    </row>
    <row r="615" spans="1:39" ht="15" hidden="1" x14ac:dyDescent="0.3">
      <c r="A615" s="41" t="str">
        <f>Tabella4[[#This Row],[UNI CEI EN 301549]]&amp;Tabella4[[#This Row],[Servizio]]</f>
        <v>11.1.4.3.1S003 Ritira (IndaBox Ritiro Pacchi)</v>
      </c>
      <c r="B615" s="42" t="str">
        <f>Tabella4[[#This Row],[IssueID]]&amp;Tabella4[[#This Row],[Servizio]]</f>
        <v>S003 Ritira (IndaBox Ritiro Pacchi)</v>
      </c>
      <c r="C615" s="41" t="s">
        <v>1011</v>
      </c>
      <c r="D615" s="41" t="str">
        <f>"(#"&amp;Tabella4[[#This Row],['#ID]]&amp;")"</f>
        <v>(#AAD614)</v>
      </c>
      <c r="E615" s="13" t="s">
        <v>50</v>
      </c>
      <c r="F615" s="13" t="s">
        <v>10</v>
      </c>
      <c r="G615" s="43" t="s">
        <v>195</v>
      </c>
      <c r="H615" s="13" t="s">
        <v>3282</v>
      </c>
      <c r="I615" s="13" t="s">
        <v>63</v>
      </c>
      <c r="J615" s="13" t="s">
        <v>1735</v>
      </c>
      <c r="K615" t="s">
        <v>53</v>
      </c>
      <c r="L615" s="13"/>
      <c r="M615" t="s">
        <v>1547</v>
      </c>
      <c r="N615" s="13" t="s">
        <v>1678</v>
      </c>
      <c r="O615" t="s">
        <v>1619</v>
      </c>
      <c r="P615" s="13" t="s">
        <v>1663</v>
      </c>
      <c r="Q615" s="13" t="s">
        <v>1670</v>
      </c>
      <c r="R615" s="13"/>
      <c r="S615" s="13" t="s">
        <v>1738</v>
      </c>
      <c r="T615" s="13" t="s">
        <v>1740</v>
      </c>
      <c r="U615" s="13">
        <f>COUNTIFS(Tabella4[Rejected Element],Tabella4[[#This Row],[Rejected Element]])</f>
        <v>3</v>
      </c>
      <c r="V615" s="13" t="s">
        <v>1721</v>
      </c>
      <c r="W615" s="13"/>
      <c r="X615" s="13" t="str">
        <f>Tabella4[[#This Row],[User Impact]]</f>
        <v>2 - Serious</v>
      </c>
      <c r="Y615" s="13" t="str">
        <f>_xlfn.CONCAT("APP INDABOX ANDROID - ",Tabella4[[#This Row],[UNI CEI EN 301549]]," ",_xlfn.XLOOKUP(Tabella4[[#This Row],[Criterio]],Tabella5[ID],Tabella5[Criterio di successo],"")," - ",Tabella4[[#This Row],[Servizio]])</f>
        <v>APP INDABOX ANDROID - 11.1.4.3.1 Contrasto (minimo) - S003 Ritira (IndaBox Ritiro Pacchi)</v>
      </c>
      <c r="Z6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S003 Ritira (IndaBox Ritiro Pacchi) (#AAD614)
S003 Ritira (IndaBox Ritiro Pacchi)
Requisito: WCAG 1.4.3
Disabilità afflitte: Colorblindness;Low Vision
Impatto Utente: 2 - Serious
Descrizione: Contrasto del testo - 
Esempio di violazione individuata sull'oggetto: 
 - https://drive.google.com/file/d/1at6twQa5_mtUXCT2wtp8XNuHtsa7uXsd/view?usp=drive_link con selettore: 
[19,480][1061,590]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79): https://posteitaliane.sharepoint.com/:x:/r/teams/ACCESSIBILITRISULTATIVERIFICHETECNICHE/Shared%20Documents/TGPOSTE_APP/TGPOSTE_APP/LOG/Log.xlsx?d=w630300a71bd74143a1658fe5ab688bc4&amp;csf=1&amp;web=1&amp;e=Y9XHGL
Link al dettaglio requisito WCAG: </v>
      </c>
      <c r="AA615" s="13"/>
      <c r="AB615" s="13"/>
      <c r="AC615" s="13"/>
      <c r="AD615" s="13"/>
      <c r="AE615" s="13" t="e">
        <f>_xlfn.XLOOKUP(Tabella4[[#This Row],[ID Silk]],outTable[ID Silk],outTable[Numero ticket  ],,0,1)</f>
        <v>#N/A</v>
      </c>
      <c r="AF615" s="13"/>
      <c r="AG615" s="13"/>
      <c r="AH615" s="13" t="e">
        <f>Tabella4[[#This Row],[Caricato su Silk]]&amp;Tabella4[[#This Row],[HC_01]]</f>
        <v>#N/A</v>
      </c>
      <c r="AI615" s="13" t="e">
        <f>Tabella4[[#This Row],[HC_ID]]&amp;": "&amp;Tabella4[[#This Row],[Descrizione]]</f>
        <v>#N/A</v>
      </c>
      <c r="AJ615" s="13" t="e">
        <f>Tabella4[[#This Row],[HC_ID]]&amp;": - "&amp;Tabella4[[#This Row],[Detail]]&amp;" con selettore: "&amp;Tabella4[[#This Row],[Rejected Element]]</f>
        <v>#N/A</v>
      </c>
      <c r="AK615" s="13" t="e">
        <f>Tabella4[[#This Row],[HC_ID]]&amp;": "&amp;Tabella4[[#This Row],[Share URL]]</f>
        <v>#N/A</v>
      </c>
      <c r="AL615" s="13" t="e">
        <f>Tabella4[[#This Row],[HC_ID]]&amp;": "&amp;Tabella4[[#This Row],[Soluzione note aggiuntive]]</f>
        <v>#N/A</v>
      </c>
      <c r="AM615" s="13"/>
    </row>
    <row r="616" spans="1:39" ht="15" hidden="1" x14ac:dyDescent="0.3">
      <c r="A616" s="41" t="str">
        <f>Tabella4[[#This Row],[UNI CEI EN 301549]]&amp;Tabella4[[#This Row],[Servizio]]</f>
        <v>11.2.5.8.1S003 Ritira (IndaBox Ritiro Pacchi)</v>
      </c>
      <c r="B616" s="42" t="str">
        <f>Tabella4[[#This Row],[IssueID]]&amp;Tabella4[[#This Row],[Servizio]]</f>
        <v>S003 Ritira (IndaBox Ritiro Pacchi)</v>
      </c>
      <c r="C616" s="41" t="s">
        <v>1012</v>
      </c>
      <c r="D616" s="41" t="str">
        <f>"(#"&amp;Tabella4[[#This Row],['#ID]]&amp;")"</f>
        <v>(#AAD615)</v>
      </c>
      <c r="E616" s="13" t="s">
        <v>50</v>
      </c>
      <c r="F616" s="13" t="s">
        <v>10</v>
      </c>
      <c r="G616" s="43" t="s">
        <v>56</v>
      </c>
      <c r="H616" s="13" t="s">
        <v>3283</v>
      </c>
      <c r="I616" s="13" t="s">
        <v>63</v>
      </c>
      <c r="J616" s="13" t="s">
        <v>1736</v>
      </c>
      <c r="K616" t="s">
        <v>52</v>
      </c>
      <c r="L616" s="13"/>
      <c r="M616" t="s">
        <v>1082</v>
      </c>
      <c r="N616" s="13" t="s">
        <v>1678</v>
      </c>
      <c r="O616" t="s">
        <v>1619</v>
      </c>
      <c r="P616" s="13" t="s">
        <v>1663</v>
      </c>
      <c r="Q616" s="13" t="s">
        <v>1670</v>
      </c>
      <c r="R616" s="13"/>
      <c r="S616" s="13" t="s">
        <v>1739</v>
      </c>
      <c r="T616" s="13" t="s">
        <v>1741</v>
      </c>
      <c r="U616" s="13">
        <f>COUNTIFS(Tabella4[Rejected Element],Tabella4[[#This Row],[Rejected Element]])</f>
        <v>15</v>
      </c>
      <c r="V616" s="13" t="s">
        <v>1721</v>
      </c>
      <c r="W616" s="13"/>
      <c r="X616" s="13" t="str">
        <f>Tabella4[[#This Row],[User Impact]]</f>
        <v>2 - Serious</v>
      </c>
      <c r="Y616"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6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(#AAD615)
S003 Ritira (IndaBox Ritiro Pacchi)
Requisito: WCAG 2.5.8
Disabilità afflitte: Blind;Low Vision;Mobility
Impatto Utente: 2 - Serious
Descrizione: Touch target - 
Esempio di violazione individuata sull'oggetto: 
 - https://drive.google.com/file/d/1at6twQa5_mtUXCT2wtp8XNuHtsa7uXsd/view?usp=drive_link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16" s="13"/>
      <c r="AB616" s="13"/>
      <c r="AC616" s="13"/>
      <c r="AD616" s="13"/>
      <c r="AE616" s="13" t="e">
        <f>_xlfn.XLOOKUP(Tabella4[[#This Row],[ID Silk]],outTable[ID Silk],outTable[Numero ticket  ],,0,1)</f>
        <v>#N/A</v>
      </c>
      <c r="AF616" s="13"/>
      <c r="AG616" s="13"/>
      <c r="AH616" s="13" t="e">
        <f>Tabella4[[#This Row],[Caricato su Silk]]&amp;Tabella4[[#This Row],[HC_01]]</f>
        <v>#N/A</v>
      </c>
      <c r="AI616" s="13" t="e">
        <f>Tabella4[[#This Row],[HC_ID]]&amp;": "&amp;Tabella4[[#This Row],[Descrizione]]</f>
        <v>#N/A</v>
      </c>
      <c r="AJ616" s="13" t="e">
        <f>Tabella4[[#This Row],[HC_ID]]&amp;": - "&amp;Tabella4[[#This Row],[Detail]]&amp;" con selettore: "&amp;Tabella4[[#This Row],[Rejected Element]]</f>
        <v>#N/A</v>
      </c>
      <c r="AK616" s="13" t="e">
        <f>Tabella4[[#This Row],[HC_ID]]&amp;": "&amp;Tabella4[[#This Row],[Share URL]]</f>
        <v>#N/A</v>
      </c>
      <c r="AL616" s="13" t="e">
        <f>Tabella4[[#This Row],[HC_ID]]&amp;": "&amp;Tabella4[[#This Row],[Soluzione note aggiuntive]]</f>
        <v>#N/A</v>
      </c>
      <c r="AM616" s="13"/>
    </row>
    <row r="617" spans="1:39" ht="15" hidden="1" x14ac:dyDescent="0.3">
      <c r="A617" s="41" t="str">
        <f>Tabella4[[#This Row],[UNI CEI EN 301549]]&amp;Tabella4[[#This Row],[Servizio]]</f>
        <v>11.2.5.8.1S003 Ritira (IndaBox Ritiro Pacchi)</v>
      </c>
      <c r="B617" s="42" t="str">
        <f>Tabella4[[#This Row],[IssueID]]&amp;Tabella4[[#This Row],[Servizio]]</f>
        <v>S003 Ritira (IndaBox Ritiro Pacchi)</v>
      </c>
      <c r="C617" s="41" t="s">
        <v>1013</v>
      </c>
      <c r="D617" s="41" t="str">
        <f>"(#"&amp;Tabella4[[#This Row],['#ID]]&amp;")"</f>
        <v>(#AAD616)</v>
      </c>
      <c r="E617" s="13" t="s">
        <v>50</v>
      </c>
      <c r="F617" s="13" t="s">
        <v>10</v>
      </c>
      <c r="G617" s="43" t="s">
        <v>56</v>
      </c>
      <c r="H617" s="13" t="s">
        <v>3283</v>
      </c>
      <c r="I617" s="13" t="s">
        <v>63</v>
      </c>
      <c r="J617" s="13" t="s">
        <v>1736</v>
      </c>
      <c r="K617" t="s">
        <v>52</v>
      </c>
      <c r="L617" s="13"/>
      <c r="M617" t="s">
        <v>1083</v>
      </c>
      <c r="N617" s="13" t="s">
        <v>1678</v>
      </c>
      <c r="O617" t="s">
        <v>1619</v>
      </c>
      <c r="P617" s="13" t="s">
        <v>1663</v>
      </c>
      <c r="Q617" s="13" t="s">
        <v>1670</v>
      </c>
      <c r="R617" s="13"/>
      <c r="S617" s="13" t="s">
        <v>1739</v>
      </c>
      <c r="T617" s="13" t="s">
        <v>1741</v>
      </c>
      <c r="U617" s="13">
        <f>COUNTIFS(Tabella4[Rejected Element],Tabella4[[#This Row],[Rejected Element]])</f>
        <v>14</v>
      </c>
      <c r="V617" s="13" t="s">
        <v>1721</v>
      </c>
      <c r="W617" s="13"/>
      <c r="X617" s="13" t="str">
        <f>Tabella4[[#This Row],[User Impact]]</f>
        <v>2 - Serious</v>
      </c>
      <c r="Y617"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6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(#AAD616)
S003 Ritira (IndaBox Ritiro Pacchi)
Requisito: WCAG 2.5.8
Disabilità afflitte: Blind;Low Vision;Mobility
Impatto Utente: 2 - Serious
Descrizione: Touch target - 
Esempio di violazione individuata sull'oggetto: 
 - https://drive.google.com/file/d/1at6twQa5_mtUXCT2wtp8XNuHtsa7uXsd/view?usp=drive_link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17" s="13"/>
      <c r="AB617" s="13"/>
      <c r="AC617" s="13"/>
      <c r="AD617" s="13"/>
      <c r="AE617" s="13" t="e">
        <f>_xlfn.XLOOKUP(Tabella4[[#This Row],[ID Silk]],outTable[ID Silk],outTable[Numero ticket  ],,0,1)</f>
        <v>#N/A</v>
      </c>
      <c r="AF617" s="13"/>
      <c r="AG617" s="13"/>
      <c r="AH617" s="13" t="e">
        <f>Tabella4[[#This Row],[Caricato su Silk]]&amp;Tabella4[[#This Row],[HC_01]]</f>
        <v>#N/A</v>
      </c>
      <c r="AI617" s="13" t="e">
        <f>Tabella4[[#This Row],[HC_ID]]&amp;": "&amp;Tabella4[[#This Row],[Descrizione]]</f>
        <v>#N/A</v>
      </c>
      <c r="AJ617" s="13" t="e">
        <f>Tabella4[[#This Row],[HC_ID]]&amp;": - "&amp;Tabella4[[#This Row],[Detail]]&amp;" con selettore: "&amp;Tabella4[[#This Row],[Rejected Element]]</f>
        <v>#N/A</v>
      </c>
      <c r="AK617" s="13" t="e">
        <f>Tabella4[[#This Row],[HC_ID]]&amp;": "&amp;Tabella4[[#This Row],[Share URL]]</f>
        <v>#N/A</v>
      </c>
      <c r="AL617" s="13" t="e">
        <f>Tabella4[[#This Row],[HC_ID]]&amp;": "&amp;Tabella4[[#This Row],[Soluzione note aggiuntive]]</f>
        <v>#N/A</v>
      </c>
      <c r="AM617" s="13"/>
    </row>
    <row r="618" spans="1:39" ht="15" hidden="1" x14ac:dyDescent="0.3">
      <c r="A618" s="41" t="str">
        <f>Tabella4[[#This Row],[UNI CEI EN 301549]]&amp;Tabella4[[#This Row],[Servizio]]</f>
        <v>11.2.5.8.1S003 Ritira (IndaBox Ritiro Pacchi)</v>
      </c>
      <c r="B618" s="42" t="str">
        <f>Tabella4[[#This Row],[IssueID]]&amp;Tabella4[[#This Row],[Servizio]]</f>
        <v>S003 Ritira (IndaBox Ritiro Pacchi)</v>
      </c>
      <c r="C618" s="41" t="s">
        <v>1014</v>
      </c>
      <c r="D618" s="41" t="str">
        <f>"(#"&amp;Tabella4[[#This Row],['#ID]]&amp;")"</f>
        <v>(#AAD617)</v>
      </c>
      <c r="E618" s="13" t="s">
        <v>50</v>
      </c>
      <c r="F618" s="13" t="s">
        <v>10</v>
      </c>
      <c r="G618" s="43" t="s">
        <v>56</v>
      </c>
      <c r="H618" s="13" t="s">
        <v>3283</v>
      </c>
      <c r="I618" s="13" t="s">
        <v>63</v>
      </c>
      <c r="J618" s="13" t="s">
        <v>1736</v>
      </c>
      <c r="K618" t="s">
        <v>52</v>
      </c>
      <c r="L618" s="13"/>
      <c r="M618" t="s">
        <v>1084</v>
      </c>
      <c r="N618" s="13" t="s">
        <v>1678</v>
      </c>
      <c r="O618" t="s">
        <v>1619</v>
      </c>
      <c r="P618" s="13" t="s">
        <v>1663</v>
      </c>
      <c r="Q618" s="13" t="s">
        <v>1670</v>
      </c>
      <c r="R618" s="13"/>
      <c r="S618" s="13" t="s">
        <v>1739</v>
      </c>
      <c r="T618" s="13" t="s">
        <v>1741</v>
      </c>
      <c r="U618" s="13">
        <f>COUNTIFS(Tabella4[Rejected Element],Tabella4[[#This Row],[Rejected Element]])</f>
        <v>14</v>
      </c>
      <c r="V618" s="13" t="s">
        <v>1721</v>
      </c>
      <c r="W618" s="13"/>
      <c r="X618" s="13" t="str">
        <f>Tabella4[[#This Row],[User Impact]]</f>
        <v>2 - Serious</v>
      </c>
      <c r="Y618"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6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(#AAD617)
S003 Ritira (IndaBox Ritiro Pacchi)
Requisito: WCAG 2.5.8
Disabilità afflitte: Blind;Low Vision;Mobility
Impatto Utente: 2 - Serious
Descrizione: Touch target - 
Esempio di violazione individuata sull'oggetto: 
 - https://drive.google.com/file/d/1at6twQa5_mtUXCT2wtp8XNuHtsa7uXsd/view?usp=drive_link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18" s="13"/>
      <c r="AB618" s="13"/>
      <c r="AC618" s="13"/>
      <c r="AD618" s="13"/>
      <c r="AE618" s="13" t="e">
        <f>_xlfn.XLOOKUP(Tabella4[[#This Row],[ID Silk]],outTable[ID Silk],outTable[Numero ticket  ],,0,1)</f>
        <v>#N/A</v>
      </c>
      <c r="AF618" s="13"/>
      <c r="AG618" s="13"/>
      <c r="AH618" s="13" t="e">
        <f>Tabella4[[#This Row],[Caricato su Silk]]&amp;Tabella4[[#This Row],[HC_01]]</f>
        <v>#N/A</v>
      </c>
      <c r="AI618" s="13" t="e">
        <f>Tabella4[[#This Row],[HC_ID]]&amp;": "&amp;Tabella4[[#This Row],[Descrizione]]</f>
        <v>#N/A</v>
      </c>
      <c r="AJ618" s="13" t="e">
        <f>Tabella4[[#This Row],[HC_ID]]&amp;": - "&amp;Tabella4[[#This Row],[Detail]]&amp;" con selettore: "&amp;Tabella4[[#This Row],[Rejected Element]]</f>
        <v>#N/A</v>
      </c>
      <c r="AK618" s="13" t="e">
        <f>Tabella4[[#This Row],[HC_ID]]&amp;": "&amp;Tabella4[[#This Row],[Share URL]]</f>
        <v>#N/A</v>
      </c>
      <c r="AL618" s="13" t="e">
        <f>Tabella4[[#This Row],[HC_ID]]&amp;": "&amp;Tabella4[[#This Row],[Soluzione note aggiuntive]]</f>
        <v>#N/A</v>
      </c>
      <c r="AM618" s="13"/>
    </row>
    <row r="619" spans="1:39" ht="15" hidden="1" x14ac:dyDescent="0.3">
      <c r="A619" s="41" t="str">
        <f>Tabella4[[#This Row],[UNI CEI EN 301549]]&amp;Tabella4[[#This Row],[Servizio]]</f>
        <v>11.2.5.8.1S003 Ritira (IndaBox Ritiro Pacchi)</v>
      </c>
      <c r="B619" s="42" t="str">
        <f>Tabella4[[#This Row],[IssueID]]&amp;Tabella4[[#This Row],[Servizio]]</f>
        <v>S003 Ritira (IndaBox Ritiro Pacchi)</v>
      </c>
      <c r="C619" s="41" t="s">
        <v>1015</v>
      </c>
      <c r="D619" s="41" t="str">
        <f>"(#"&amp;Tabella4[[#This Row],['#ID]]&amp;")"</f>
        <v>(#AAD618)</v>
      </c>
      <c r="E619" s="13" t="s">
        <v>50</v>
      </c>
      <c r="F619" s="13" t="s">
        <v>10</v>
      </c>
      <c r="G619" s="43" t="s">
        <v>56</v>
      </c>
      <c r="H619" s="13" t="s">
        <v>3283</v>
      </c>
      <c r="I619" s="13" t="s">
        <v>63</v>
      </c>
      <c r="J619" s="13" t="s">
        <v>1736</v>
      </c>
      <c r="K619" t="s">
        <v>52</v>
      </c>
      <c r="L619" s="13"/>
      <c r="M619" t="s">
        <v>1085</v>
      </c>
      <c r="N619" s="13" t="s">
        <v>1678</v>
      </c>
      <c r="O619" t="s">
        <v>1619</v>
      </c>
      <c r="P619" s="13" t="s">
        <v>1663</v>
      </c>
      <c r="Q619" s="13" t="s">
        <v>1670</v>
      </c>
      <c r="R619" s="13"/>
      <c r="S619" s="13" t="s">
        <v>1739</v>
      </c>
      <c r="T619" s="13" t="s">
        <v>1741</v>
      </c>
      <c r="U619" s="13">
        <f>COUNTIFS(Tabella4[Rejected Element],Tabella4[[#This Row],[Rejected Element]])</f>
        <v>14</v>
      </c>
      <c r="V619" s="13" t="s">
        <v>1721</v>
      </c>
      <c r="W619" s="13"/>
      <c r="X619" s="13" t="str">
        <f>Tabella4[[#This Row],[User Impact]]</f>
        <v>2 - Serious</v>
      </c>
      <c r="Y619"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6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(#AAD618)
S003 Ritira (IndaBox Ritiro Pacchi)
Requisito: WCAG 2.5.8
Disabilità afflitte: Blind;Low Vision;Mobility
Impatto Utente: 2 - Serious
Descrizione: Touch target - 
Esempio di violazione individuata sull'oggetto: 
 - https://drive.google.com/file/d/1at6twQa5_mtUXCT2wtp8XNuHtsa7uXsd/view?usp=drive_link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19" s="13"/>
      <c r="AB619" s="13"/>
      <c r="AC619" s="13"/>
      <c r="AD619" s="13"/>
      <c r="AE619" s="13" t="e">
        <f>_xlfn.XLOOKUP(Tabella4[[#This Row],[ID Silk]],outTable[ID Silk],outTable[Numero ticket  ],,0,1)</f>
        <v>#N/A</v>
      </c>
      <c r="AF619" s="13"/>
      <c r="AG619" s="13"/>
      <c r="AH619" s="13" t="e">
        <f>Tabella4[[#This Row],[Caricato su Silk]]&amp;Tabella4[[#This Row],[HC_01]]</f>
        <v>#N/A</v>
      </c>
      <c r="AI619" s="13" t="e">
        <f>Tabella4[[#This Row],[HC_ID]]&amp;": "&amp;Tabella4[[#This Row],[Descrizione]]</f>
        <v>#N/A</v>
      </c>
      <c r="AJ619" s="13" t="e">
        <f>Tabella4[[#This Row],[HC_ID]]&amp;": - "&amp;Tabella4[[#This Row],[Detail]]&amp;" con selettore: "&amp;Tabella4[[#This Row],[Rejected Element]]</f>
        <v>#N/A</v>
      </c>
      <c r="AK619" s="13" t="e">
        <f>Tabella4[[#This Row],[HC_ID]]&amp;": "&amp;Tabella4[[#This Row],[Share URL]]</f>
        <v>#N/A</v>
      </c>
      <c r="AL619" s="13" t="e">
        <f>Tabella4[[#This Row],[HC_ID]]&amp;": "&amp;Tabella4[[#This Row],[Soluzione note aggiuntive]]</f>
        <v>#N/A</v>
      </c>
      <c r="AM619" s="13"/>
    </row>
    <row r="620" spans="1:39" ht="15" hidden="1" x14ac:dyDescent="0.3">
      <c r="A620" s="41" t="str">
        <f>Tabella4[[#This Row],[UNI CEI EN 301549]]&amp;Tabella4[[#This Row],[Servizio]]</f>
        <v>11.2.5.8.1S003 Ritira (IndaBox Ritiro Pacchi)</v>
      </c>
      <c r="B620" s="42" t="str">
        <f>Tabella4[[#This Row],[IssueID]]&amp;Tabella4[[#This Row],[Servizio]]</f>
        <v>S003 Ritira (IndaBox Ritiro Pacchi)</v>
      </c>
      <c r="C620" s="41" t="s">
        <v>1016</v>
      </c>
      <c r="D620" s="41" t="str">
        <f>"(#"&amp;Tabella4[[#This Row],['#ID]]&amp;")"</f>
        <v>(#AAD619)</v>
      </c>
      <c r="E620" s="13" t="s">
        <v>50</v>
      </c>
      <c r="F620" s="13" t="s">
        <v>10</v>
      </c>
      <c r="G620" s="43" t="s">
        <v>56</v>
      </c>
      <c r="H620" s="13" t="s">
        <v>3283</v>
      </c>
      <c r="I620" s="13" t="s">
        <v>63</v>
      </c>
      <c r="J620" s="13" t="s">
        <v>1736</v>
      </c>
      <c r="K620" t="s">
        <v>52</v>
      </c>
      <c r="L620" s="13"/>
      <c r="M620" t="s">
        <v>1086</v>
      </c>
      <c r="N620" s="13" t="s">
        <v>1678</v>
      </c>
      <c r="O620" t="s">
        <v>1619</v>
      </c>
      <c r="P620" s="13" t="s">
        <v>1663</v>
      </c>
      <c r="Q620" s="13" t="s">
        <v>1670</v>
      </c>
      <c r="R620" s="13"/>
      <c r="S620" s="13" t="s">
        <v>1739</v>
      </c>
      <c r="T620" s="13" t="s">
        <v>1741</v>
      </c>
      <c r="U620" s="13">
        <f>COUNTIFS(Tabella4[Rejected Element],Tabella4[[#This Row],[Rejected Element]])</f>
        <v>14</v>
      </c>
      <c r="V620" s="13" t="s">
        <v>1721</v>
      </c>
      <c r="W620" s="13"/>
      <c r="X620" s="13" t="str">
        <f>Tabella4[[#This Row],[User Impact]]</f>
        <v>2 - Serious</v>
      </c>
      <c r="Y620"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6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(#AAD619)
S003 Ritira (IndaBox Ritiro Pacchi)
Requisito: WCAG 2.5.8
Disabilità afflitte: Blind;Low Vision;Mobility
Impatto Utente: 2 - Serious
Descrizione: Touch target - 
Esempio di violazione individuata sull'oggetto: 
 - https://drive.google.com/file/d/1at6twQa5_mtUXCT2wtp8XNuHtsa7uXsd/view?usp=drive_link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20" s="13"/>
      <c r="AB620" s="13"/>
      <c r="AC620" s="13"/>
      <c r="AD620" s="13"/>
      <c r="AE620" s="13" t="e">
        <f>_xlfn.XLOOKUP(Tabella4[[#This Row],[ID Silk]],outTable[ID Silk],outTable[Numero ticket  ],,0,1)</f>
        <v>#N/A</v>
      </c>
      <c r="AF620" s="13"/>
      <c r="AG620" s="13"/>
      <c r="AH620" s="13" t="e">
        <f>Tabella4[[#This Row],[Caricato su Silk]]&amp;Tabella4[[#This Row],[HC_01]]</f>
        <v>#N/A</v>
      </c>
      <c r="AI620" s="13" t="e">
        <f>Tabella4[[#This Row],[HC_ID]]&amp;": "&amp;Tabella4[[#This Row],[Descrizione]]</f>
        <v>#N/A</v>
      </c>
      <c r="AJ620" s="13" t="e">
        <f>Tabella4[[#This Row],[HC_ID]]&amp;": - "&amp;Tabella4[[#This Row],[Detail]]&amp;" con selettore: "&amp;Tabella4[[#This Row],[Rejected Element]]</f>
        <v>#N/A</v>
      </c>
      <c r="AK620" s="13" t="e">
        <f>Tabella4[[#This Row],[HC_ID]]&amp;": "&amp;Tabella4[[#This Row],[Share URL]]</f>
        <v>#N/A</v>
      </c>
      <c r="AL620" s="13" t="e">
        <f>Tabella4[[#This Row],[HC_ID]]&amp;": "&amp;Tabella4[[#This Row],[Soluzione note aggiuntive]]</f>
        <v>#N/A</v>
      </c>
      <c r="AM620" s="13"/>
    </row>
    <row r="621" spans="1:39" ht="15" hidden="1" x14ac:dyDescent="0.3">
      <c r="A621" s="41" t="str">
        <f>Tabella4[[#This Row],[UNI CEI EN 301549]]&amp;Tabella4[[#This Row],[Servizio]]</f>
        <v>11.2.5.8.1S003 Ritira (IndaBox Ritiro Pacchi)</v>
      </c>
      <c r="B621" s="42" t="str">
        <f>Tabella4[[#This Row],[IssueID]]&amp;Tabella4[[#This Row],[Servizio]]</f>
        <v>S003 Ritira (IndaBox Ritiro Pacchi)</v>
      </c>
      <c r="C621" s="41" t="s">
        <v>1017</v>
      </c>
      <c r="D621" s="41" t="str">
        <f>"(#"&amp;Tabella4[[#This Row],['#ID]]&amp;")"</f>
        <v>(#AAD620)</v>
      </c>
      <c r="E621" s="13" t="s">
        <v>50</v>
      </c>
      <c r="F621" s="13" t="s">
        <v>10</v>
      </c>
      <c r="G621" s="43" t="s">
        <v>56</v>
      </c>
      <c r="H621" s="13" t="s">
        <v>3283</v>
      </c>
      <c r="I621" s="13" t="s">
        <v>63</v>
      </c>
      <c r="J621" s="13" t="s">
        <v>1736</v>
      </c>
      <c r="K621" t="s">
        <v>52</v>
      </c>
      <c r="L621" s="13"/>
      <c r="M621" t="s">
        <v>1087</v>
      </c>
      <c r="N621" s="13" t="s">
        <v>1678</v>
      </c>
      <c r="O621" t="s">
        <v>1619</v>
      </c>
      <c r="P621" s="13" t="s">
        <v>1663</v>
      </c>
      <c r="Q621" s="13" t="s">
        <v>1670</v>
      </c>
      <c r="R621" s="13"/>
      <c r="S621" s="13" t="s">
        <v>1739</v>
      </c>
      <c r="T621" s="13" t="s">
        <v>1741</v>
      </c>
      <c r="U621" s="13">
        <f>COUNTIFS(Tabella4[Rejected Element],Tabella4[[#This Row],[Rejected Element]])</f>
        <v>14</v>
      </c>
      <c r="V621" s="13" t="s">
        <v>1721</v>
      </c>
      <c r="W621" s="13"/>
      <c r="X621" s="13" t="str">
        <f>Tabella4[[#This Row],[User Impact]]</f>
        <v>2 - Serious</v>
      </c>
      <c r="Y621"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6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(#AAD620)
S003 Ritira (IndaBox Ritiro Pacchi)
Requisito: WCAG 2.5.8
Disabilità afflitte: Blind;Low Vision;Mobility
Impatto Utente: 2 - Serious
Descrizione: Touch target - 
Esempio di violazione individuata sull'oggetto: 
 - https://drive.google.com/file/d/1at6twQa5_mtUXCT2wtp8XNuHtsa7uXsd/view?usp=drive_link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21" s="13"/>
      <c r="AB621" s="13"/>
      <c r="AC621" s="13"/>
      <c r="AD621" s="13"/>
      <c r="AE621" s="13" t="e">
        <f>_xlfn.XLOOKUP(Tabella4[[#This Row],[ID Silk]],outTable[ID Silk],outTable[Numero ticket  ],,0,1)</f>
        <v>#N/A</v>
      </c>
      <c r="AF621" s="13"/>
      <c r="AG621" s="13"/>
      <c r="AH621" s="13" t="e">
        <f>Tabella4[[#This Row],[Caricato su Silk]]&amp;Tabella4[[#This Row],[HC_01]]</f>
        <v>#N/A</v>
      </c>
      <c r="AI621" s="13" t="e">
        <f>Tabella4[[#This Row],[HC_ID]]&amp;": "&amp;Tabella4[[#This Row],[Descrizione]]</f>
        <v>#N/A</v>
      </c>
      <c r="AJ621" s="13" t="e">
        <f>Tabella4[[#This Row],[HC_ID]]&amp;": - "&amp;Tabella4[[#This Row],[Detail]]&amp;" con selettore: "&amp;Tabella4[[#This Row],[Rejected Element]]</f>
        <v>#N/A</v>
      </c>
      <c r="AK621" s="13" t="e">
        <f>Tabella4[[#This Row],[HC_ID]]&amp;": "&amp;Tabella4[[#This Row],[Share URL]]</f>
        <v>#N/A</v>
      </c>
      <c r="AL621" s="13" t="e">
        <f>Tabella4[[#This Row],[HC_ID]]&amp;": "&amp;Tabella4[[#This Row],[Soluzione note aggiuntive]]</f>
        <v>#N/A</v>
      </c>
      <c r="AM621" s="13"/>
    </row>
    <row r="622" spans="1:39" ht="15" hidden="1" x14ac:dyDescent="0.3">
      <c r="A622" s="41" t="str">
        <f>Tabella4[[#This Row],[UNI CEI EN 301549]]&amp;Tabella4[[#This Row],[Servizio]]</f>
        <v>11.1.4.3.1S010 Profilo</v>
      </c>
      <c r="B622" s="42" t="str">
        <f>Tabella4[[#This Row],[IssueID]]&amp;Tabella4[[#This Row],[Servizio]]</f>
        <v>S010 Profilo</v>
      </c>
      <c r="C622" s="41" t="s">
        <v>1018</v>
      </c>
      <c r="D622" s="41" t="str">
        <f>"(#"&amp;Tabella4[[#This Row],['#ID]]&amp;")"</f>
        <v>(#AAD621)</v>
      </c>
      <c r="E622" s="13" t="s">
        <v>50</v>
      </c>
      <c r="F622" s="13" t="s">
        <v>10</v>
      </c>
      <c r="G622" s="43" t="s">
        <v>195</v>
      </c>
      <c r="H622" s="13" t="s">
        <v>3282</v>
      </c>
      <c r="I622" s="13" t="s">
        <v>63</v>
      </c>
      <c r="J622" s="13" t="s">
        <v>1735</v>
      </c>
      <c r="K622" t="s">
        <v>53</v>
      </c>
      <c r="L622" s="13"/>
      <c r="M622" t="s">
        <v>1548</v>
      </c>
      <c r="N622" s="13" t="s">
        <v>1679</v>
      </c>
      <c r="O622" t="s">
        <v>1620</v>
      </c>
      <c r="P622" s="13" t="s">
        <v>1664</v>
      </c>
      <c r="Q622" s="13" t="s">
        <v>1670</v>
      </c>
      <c r="R622" s="13"/>
      <c r="S622" s="13" t="s">
        <v>1738</v>
      </c>
      <c r="T622" s="13" t="s">
        <v>1740</v>
      </c>
      <c r="U622" s="13">
        <f>COUNTIFS(Tabella4[Rejected Element],Tabella4[[#This Row],[Rejected Element]])</f>
        <v>1</v>
      </c>
      <c r="V622" s="13" t="s">
        <v>1728</v>
      </c>
      <c r="W622" s="13"/>
      <c r="X622" s="13" t="str">
        <f>Tabella4[[#This Row],[User Impact]]</f>
        <v>2 - Serious</v>
      </c>
      <c r="Y622" s="13" t="str">
        <f>_xlfn.CONCAT("APP INDABOX ANDROID - ",Tabella4[[#This Row],[UNI CEI EN 301549]]," ",_xlfn.XLOOKUP(Tabella4[[#This Row],[Criterio]],Tabella5[ID],Tabella5[Criterio di successo],"")," - ",Tabella4[[#This Row],[Servizio]])</f>
        <v>APP INDABOX ANDROID - 11.1.4.3.1 Contrasto (minimo) - S010 Profilo</v>
      </c>
      <c r="Z6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(#AAD621)
S010 Profilo
Requisito: WCAG 1.4.3
Disabilità afflitte: Colorblindness;Low Vision
Impatto Utente: 2 - Serious
Descrizione: Contrasto del testo - 
Esempio di violazione individuata sull'oggetto: 
 - https://drive.google.com/file/d/1B0HKKKaiEAsEDarZ6w1bfcIwJjh0QS-F/view?usp=drive_link con selettore: 
[134,247][605,354]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622" s="13"/>
      <c r="AB622" s="13"/>
      <c r="AC622" s="13"/>
      <c r="AD622" s="13"/>
      <c r="AE622" s="13" t="e">
        <f>_xlfn.XLOOKUP(Tabella4[[#This Row],[ID Silk]],outTable[ID Silk],outTable[Numero ticket  ],,0,1)</f>
        <v>#N/A</v>
      </c>
      <c r="AF622" s="13"/>
      <c r="AG622" s="13"/>
      <c r="AH622" s="13" t="e">
        <f>Tabella4[[#This Row],[Caricato su Silk]]&amp;Tabella4[[#This Row],[HC_01]]</f>
        <v>#N/A</v>
      </c>
      <c r="AI622" s="13" t="e">
        <f>Tabella4[[#This Row],[HC_ID]]&amp;": "&amp;Tabella4[[#This Row],[Descrizione]]</f>
        <v>#N/A</v>
      </c>
      <c r="AJ622" s="13" t="e">
        <f>Tabella4[[#This Row],[HC_ID]]&amp;": - "&amp;Tabella4[[#This Row],[Detail]]&amp;" con selettore: "&amp;Tabella4[[#This Row],[Rejected Element]]</f>
        <v>#N/A</v>
      </c>
      <c r="AK622" s="13" t="e">
        <f>Tabella4[[#This Row],[HC_ID]]&amp;": "&amp;Tabella4[[#This Row],[Share URL]]</f>
        <v>#N/A</v>
      </c>
      <c r="AL622" s="13" t="e">
        <f>Tabella4[[#This Row],[HC_ID]]&amp;": "&amp;Tabella4[[#This Row],[Soluzione note aggiuntive]]</f>
        <v>#N/A</v>
      </c>
      <c r="AM622" s="13"/>
    </row>
    <row r="623" spans="1:39" ht="15" hidden="1" x14ac:dyDescent="0.3">
      <c r="A623" s="41" t="str">
        <f>Tabella4[[#This Row],[UNI CEI EN 301549]]&amp;Tabella4[[#This Row],[Servizio]]</f>
        <v>11.2.5.8.1S010 Profilo</v>
      </c>
      <c r="B623" s="42" t="str">
        <f>Tabella4[[#This Row],[IssueID]]&amp;Tabella4[[#This Row],[Servizio]]</f>
        <v>S010 Profilo</v>
      </c>
      <c r="C623" s="41" t="s">
        <v>1019</v>
      </c>
      <c r="D623" s="41" t="str">
        <f>"(#"&amp;Tabella4[[#This Row],['#ID]]&amp;")"</f>
        <v>(#AAD622)</v>
      </c>
      <c r="E623" s="13" t="s">
        <v>50</v>
      </c>
      <c r="F623" s="13" t="s">
        <v>10</v>
      </c>
      <c r="G623" s="43" t="s">
        <v>56</v>
      </c>
      <c r="H623" s="13" t="s">
        <v>3283</v>
      </c>
      <c r="I623" s="13" t="s">
        <v>63</v>
      </c>
      <c r="J623" s="13" t="s">
        <v>1736</v>
      </c>
      <c r="K623" t="s">
        <v>52</v>
      </c>
      <c r="L623" s="13"/>
      <c r="M623" t="s">
        <v>1549</v>
      </c>
      <c r="N623" s="13" t="s">
        <v>1679</v>
      </c>
      <c r="O623" t="s">
        <v>1620</v>
      </c>
      <c r="P623" s="13" t="s">
        <v>1664</v>
      </c>
      <c r="Q623" s="13" t="s">
        <v>1670</v>
      </c>
      <c r="R623" s="13"/>
      <c r="S623" s="13" t="s">
        <v>1739</v>
      </c>
      <c r="T623" s="13" t="s">
        <v>1741</v>
      </c>
      <c r="U623" s="13">
        <f>COUNTIFS(Tabella4[Rejected Element],Tabella4[[#This Row],[Rejected Element]])</f>
        <v>1</v>
      </c>
      <c r="V623" s="13" t="s">
        <v>1728</v>
      </c>
      <c r="W623" s="13"/>
      <c r="X623" s="13" t="str">
        <f>Tabella4[[#This Row],[User Impact]]</f>
        <v>2 - Serious</v>
      </c>
      <c r="Y623" s="13" t="str">
        <f>_xlfn.CONCAT("APP INDABOX ANDROID - ",Tabella4[[#This Row],[UNI CEI EN 301549]]," ",_xlfn.XLOOKUP(Tabella4[[#This Row],[Criterio]],Tabella5[ID],Tabella5[Criterio di successo],"")," - ",Tabella4[[#This Row],[Servizio]])</f>
        <v>APP INDABOX ANDROID - 11.2.5.8.1 Dimensione dell'obiettivo (minimo) - S010 Profilo</v>
      </c>
      <c r="Z6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(#AAD622)
S010 Profilo
Requisito: WCAG 2.5.8
Disabilità afflitte: Blind;Low Vision;Mobility
Impatto Utente: 2 - Serious
Descrizione: Touch target - 
Esempio di violazione individuata sull'oggetto: 
 - https://drive.google.com/file/d/1B0HKKKaiEAsEDarZ6w1bfcIwJjh0QS-F/view?usp=drive_link con selettore: 
[811,150][1025,208]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23" s="13"/>
      <c r="AB623" s="13"/>
      <c r="AC623" s="13"/>
      <c r="AD623" s="13"/>
      <c r="AE623" s="13" t="e">
        <f>_xlfn.XLOOKUP(Tabella4[[#This Row],[ID Silk]],outTable[ID Silk],outTable[Numero ticket  ],,0,1)</f>
        <v>#N/A</v>
      </c>
      <c r="AF623" s="13"/>
      <c r="AG623" s="13"/>
      <c r="AH623" s="13" t="e">
        <f>Tabella4[[#This Row],[Caricato su Silk]]&amp;Tabella4[[#This Row],[HC_01]]</f>
        <v>#N/A</v>
      </c>
      <c r="AI623" s="13" t="e">
        <f>Tabella4[[#This Row],[HC_ID]]&amp;": "&amp;Tabella4[[#This Row],[Descrizione]]</f>
        <v>#N/A</v>
      </c>
      <c r="AJ623" s="13" t="e">
        <f>Tabella4[[#This Row],[HC_ID]]&amp;": - "&amp;Tabella4[[#This Row],[Detail]]&amp;" con selettore: "&amp;Tabella4[[#This Row],[Rejected Element]]</f>
        <v>#N/A</v>
      </c>
      <c r="AK623" s="13" t="e">
        <f>Tabella4[[#This Row],[HC_ID]]&amp;": "&amp;Tabella4[[#This Row],[Share URL]]</f>
        <v>#N/A</v>
      </c>
      <c r="AL623" s="13" t="e">
        <f>Tabella4[[#This Row],[HC_ID]]&amp;": "&amp;Tabella4[[#This Row],[Soluzione note aggiuntive]]</f>
        <v>#N/A</v>
      </c>
      <c r="AM623" s="13"/>
    </row>
    <row r="624" spans="1:39" ht="15" hidden="1" x14ac:dyDescent="0.3">
      <c r="A624" s="41" t="str">
        <f>Tabella4[[#This Row],[UNI CEI EN 301549]]&amp;Tabella4[[#This Row],[Servizio]]</f>
        <v>11.1.4.3.1S010 Profilo</v>
      </c>
      <c r="B624" s="42" t="str">
        <f>Tabella4[[#This Row],[IssueID]]&amp;Tabella4[[#This Row],[Servizio]]</f>
        <v>S010 Profilo</v>
      </c>
      <c r="C624" s="41" t="s">
        <v>1020</v>
      </c>
      <c r="D624" s="41" t="str">
        <f>"(#"&amp;Tabella4[[#This Row],['#ID]]&amp;")"</f>
        <v>(#AAD623)</v>
      </c>
      <c r="E624" s="13" t="s">
        <v>50</v>
      </c>
      <c r="F624" s="13" t="s">
        <v>10</v>
      </c>
      <c r="G624" s="43" t="s">
        <v>195</v>
      </c>
      <c r="H624" s="13" t="s">
        <v>3282</v>
      </c>
      <c r="I624" s="13" t="s">
        <v>63</v>
      </c>
      <c r="J624" s="13" t="s">
        <v>1735</v>
      </c>
      <c r="K624" t="s">
        <v>53</v>
      </c>
      <c r="L624" s="13"/>
      <c r="M624" t="s">
        <v>1550</v>
      </c>
      <c r="N624" s="13" t="s">
        <v>1680</v>
      </c>
      <c r="O624" t="s">
        <v>1621</v>
      </c>
      <c r="P624" s="13" t="s">
        <v>1665</v>
      </c>
      <c r="Q624" s="13" t="s">
        <v>1670</v>
      </c>
      <c r="R624" s="13"/>
      <c r="S624" s="13" t="s">
        <v>1738</v>
      </c>
      <c r="T624" s="13" t="s">
        <v>1740</v>
      </c>
      <c r="U624" s="13">
        <f>COUNTIFS(Tabella4[Rejected Element],Tabella4[[#This Row],[Rejected Element]])</f>
        <v>1</v>
      </c>
      <c r="V624" s="13" t="s">
        <v>1728</v>
      </c>
      <c r="W624" s="13"/>
      <c r="X624" s="13" t="str">
        <f>Tabella4[[#This Row],[User Impact]]</f>
        <v>2 - Serious</v>
      </c>
      <c r="Y624" s="13" t="str">
        <f>_xlfn.CONCAT("APP INDABOX ANDROID - ",Tabella4[[#This Row],[UNI CEI EN 301549]]," ",_xlfn.XLOOKUP(Tabella4[[#This Row],[Criterio]],Tabella5[ID],Tabella5[Criterio di successo],"")," - ",Tabella4[[#This Row],[Servizio]])</f>
        <v>APP INDABOX ANDROID - 11.1.4.3.1 Contrasto (minimo) - S010 Profilo</v>
      </c>
      <c r="Z6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(#AAD623)
S010 Profilo
Requisito: WCAG 1.4.3
Disabilità afflitte: Colorblindness;Low Vision
Impatto Utente: 2 - Serious
Descrizione: Contrasto del testo - 
Esempio di violazione individuata sull'oggetto: 
 - https://drive.google.com/file/d/1tGNXS9JutSiJpzR7Y1Uz7yG3XhRp4Fqx/view?usp=drive_link con selettore: 
[19,439][1061,511]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624" s="13"/>
      <c r="AB624" s="13"/>
      <c r="AC624" s="13"/>
      <c r="AD624" s="13"/>
      <c r="AE624" s="13" t="e">
        <f>_xlfn.XLOOKUP(Tabella4[[#This Row],[ID Silk]],outTable[ID Silk],outTable[Numero ticket  ],,0,1)</f>
        <v>#N/A</v>
      </c>
      <c r="AF624" s="13"/>
      <c r="AG624" s="13"/>
      <c r="AH624" s="13" t="e">
        <f>Tabella4[[#This Row],[Caricato su Silk]]&amp;Tabella4[[#This Row],[HC_01]]</f>
        <v>#N/A</v>
      </c>
      <c r="AI624" s="13" t="e">
        <f>Tabella4[[#This Row],[HC_ID]]&amp;": "&amp;Tabella4[[#This Row],[Descrizione]]</f>
        <v>#N/A</v>
      </c>
      <c r="AJ624" s="13" t="e">
        <f>Tabella4[[#This Row],[HC_ID]]&amp;": - "&amp;Tabella4[[#This Row],[Detail]]&amp;" con selettore: "&amp;Tabella4[[#This Row],[Rejected Element]]</f>
        <v>#N/A</v>
      </c>
      <c r="AK624" s="13" t="e">
        <f>Tabella4[[#This Row],[HC_ID]]&amp;": "&amp;Tabella4[[#This Row],[Share URL]]</f>
        <v>#N/A</v>
      </c>
      <c r="AL624" s="13" t="e">
        <f>Tabella4[[#This Row],[HC_ID]]&amp;": "&amp;Tabella4[[#This Row],[Soluzione note aggiuntive]]</f>
        <v>#N/A</v>
      </c>
      <c r="AM624" s="13"/>
    </row>
    <row r="625" spans="1:39" ht="15" hidden="1" x14ac:dyDescent="0.3">
      <c r="A625" s="41" t="str">
        <f>Tabella4[[#This Row],[UNI CEI EN 301549]]&amp;Tabella4[[#This Row],[Servizio]]</f>
        <v>11.2.5.8.1S010 Profilo</v>
      </c>
      <c r="B625" s="42" t="str">
        <f>Tabella4[[#This Row],[IssueID]]&amp;Tabella4[[#This Row],[Servizio]]</f>
        <v>S010 Profilo</v>
      </c>
      <c r="C625" s="41" t="s">
        <v>1021</v>
      </c>
      <c r="D625" s="41" t="str">
        <f>"(#"&amp;Tabella4[[#This Row],['#ID]]&amp;")"</f>
        <v>(#AAD624)</v>
      </c>
      <c r="E625" s="13" t="s">
        <v>50</v>
      </c>
      <c r="F625" s="13" t="s">
        <v>10</v>
      </c>
      <c r="G625" s="43" t="s">
        <v>56</v>
      </c>
      <c r="H625" s="13" t="s">
        <v>3283</v>
      </c>
      <c r="I625" s="13" t="s">
        <v>63</v>
      </c>
      <c r="J625" s="13" t="s">
        <v>1736</v>
      </c>
      <c r="K625" t="s">
        <v>52</v>
      </c>
      <c r="L625" s="13"/>
      <c r="M625" t="s">
        <v>1082</v>
      </c>
      <c r="N625" s="13" t="s">
        <v>1680</v>
      </c>
      <c r="O625" t="s">
        <v>1621</v>
      </c>
      <c r="P625" s="13" t="s">
        <v>1665</v>
      </c>
      <c r="Q625" s="13" t="s">
        <v>1670</v>
      </c>
      <c r="R625" s="13"/>
      <c r="S625" s="13" t="s">
        <v>1739</v>
      </c>
      <c r="T625" s="13" t="s">
        <v>1741</v>
      </c>
      <c r="U625" s="13">
        <f>COUNTIFS(Tabella4[Rejected Element],Tabella4[[#This Row],[Rejected Element]])</f>
        <v>15</v>
      </c>
      <c r="V625" s="13" t="s">
        <v>1728</v>
      </c>
      <c r="W625" s="13"/>
      <c r="X625" s="13" t="str">
        <f>Tabella4[[#This Row],[User Impact]]</f>
        <v>2 - Serious</v>
      </c>
      <c r="Y625" s="13" t="str">
        <f>_xlfn.CONCAT("APP INDABOX ANDROID - ",Tabella4[[#This Row],[UNI CEI EN 301549]]," ",_xlfn.XLOOKUP(Tabella4[[#This Row],[Criterio]],Tabella5[ID],Tabella5[Criterio di successo],"")," - ",Tabella4[[#This Row],[Servizio]])</f>
        <v>APP INDABOX ANDROID - 11.2.5.8.1 Dimensione dell'obiettivo (minimo) - S010 Profilo</v>
      </c>
      <c r="Z6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(#AAD624)
S010 Profilo
Requisito: WCAG 2.5.8
Disabilità afflitte: Blind;Low Vision;Mobility
Impatto Utente: 2 - Serious
Descrizione: Touch target - 
Esempio di violazione individuata sull'oggetto: 
 - https://drive.google.com/file/d/1tGNXS9JutSiJpzR7Y1Uz7yG3XhRp4Fqx/view?usp=drive_link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25" s="13"/>
      <c r="AB625" s="13"/>
      <c r="AC625" s="13"/>
      <c r="AD625" s="13"/>
      <c r="AE625" s="13" t="e">
        <f>_xlfn.XLOOKUP(Tabella4[[#This Row],[ID Silk]],outTable[ID Silk],outTable[Numero ticket  ],,0,1)</f>
        <v>#N/A</v>
      </c>
      <c r="AF625" s="13"/>
      <c r="AG625" s="13"/>
      <c r="AH625" s="13" t="e">
        <f>Tabella4[[#This Row],[Caricato su Silk]]&amp;Tabella4[[#This Row],[HC_01]]</f>
        <v>#N/A</v>
      </c>
      <c r="AI625" s="13" t="e">
        <f>Tabella4[[#This Row],[HC_ID]]&amp;": "&amp;Tabella4[[#This Row],[Descrizione]]</f>
        <v>#N/A</v>
      </c>
      <c r="AJ625" s="13" t="e">
        <f>Tabella4[[#This Row],[HC_ID]]&amp;": - "&amp;Tabella4[[#This Row],[Detail]]&amp;" con selettore: "&amp;Tabella4[[#This Row],[Rejected Element]]</f>
        <v>#N/A</v>
      </c>
      <c r="AK625" s="13" t="e">
        <f>Tabella4[[#This Row],[HC_ID]]&amp;": "&amp;Tabella4[[#This Row],[Share URL]]</f>
        <v>#N/A</v>
      </c>
      <c r="AL625" s="13" t="e">
        <f>Tabella4[[#This Row],[HC_ID]]&amp;": "&amp;Tabella4[[#This Row],[Soluzione note aggiuntive]]</f>
        <v>#N/A</v>
      </c>
      <c r="AM625" s="13"/>
    </row>
    <row r="626" spans="1:39" ht="15" hidden="1" x14ac:dyDescent="0.3">
      <c r="A626" s="41" t="str">
        <f>Tabella4[[#This Row],[UNI CEI EN 301549]]&amp;Tabella4[[#This Row],[Servizio]]</f>
        <v>11.2.5.8.1S010 Profilo</v>
      </c>
      <c r="B626" s="42" t="str">
        <f>Tabella4[[#This Row],[IssueID]]&amp;Tabella4[[#This Row],[Servizio]]</f>
        <v>S010 Profilo</v>
      </c>
      <c r="C626" s="41" t="s">
        <v>1022</v>
      </c>
      <c r="D626" s="41" t="str">
        <f>"(#"&amp;Tabella4[[#This Row],['#ID]]&amp;")"</f>
        <v>(#AAD625)</v>
      </c>
      <c r="E626" s="13" t="s">
        <v>50</v>
      </c>
      <c r="F626" s="13" t="s">
        <v>10</v>
      </c>
      <c r="G626" s="43" t="s">
        <v>56</v>
      </c>
      <c r="H626" s="13" t="s">
        <v>3283</v>
      </c>
      <c r="I626" s="13" t="s">
        <v>63</v>
      </c>
      <c r="J626" s="13" t="s">
        <v>1736</v>
      </c>
      <c r="K626" t="s">
        <v>52</v>
      </c>
      <c r="L626" s="13"/>
      <c r="M626" t="s">
        <v>1083</v>
      </c>
      <c r="N626" s="13" t="s">
        <v>1680</v>
      </c>
      <c r="O626" t="s">
        <v>1621</v>
      </c>
      <c r="P626" s="13" t="s">
        <v>1665</v>
      </c>
      <c r="Q626" s="13" t="s">
        <v>1670</v>
      </c>
      <c r="R626" s="13"/>
      <c r="S626" s="13" t="s">
        <v>1739</v>
      </c>
      <c r="T626" s="13" t="s">
        <v>1741</v>
      </c>
      <c r="U626" s="13">
        <f>COUNTIFS(Tabella4[Rejected Element],Tabella4[[#This Row],[Rejected Element]])</f>
        <v>14</v>
      </c>
      <c r="V626" s="13" t="s">
        <v>1728</v>
      </c>
      <c r="W626" s="13"/>
      <c r="X626" s="13" t="str">
        <f>Tabella4[[#This Row],[User Impact]]</f>
        <v>2 - Serious</v>
      </c>
      <c r="Y626" s="13" t="str">
        <f>_xlfn.CONCAT("APP INDABOX ANDROID - ",Tabella4[[#This Row],[UNI CEI EN 301549]]," ",_xlfn.XLOOKUP(Tabella4[[#This Row],[Criterio]],Tabella5[ID],Tabella5[Criterio di successo],"")," - ",Tabella4[[#This Row],[Servizio]])</f>
        <v>APP INDABOX ANDROID - 11.2.5.8.1 Dimensione dell'obiettivo (minimo) - S010 Profilo</v>
      </c>
      <c r="Z6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(#AAD625)
S010 Profilo
Requisito: WCAG 2.5.8
Disabilità afflitte: Blind;Low Vision;Mobility
Impatto Utente: 2 - Serious
Descrizione: Touch target - 
Esempio di violazione individuata sull'oggetto: 
 - https://drive.google.com/file/d/1tGNXS9JutSiJpzR7Y1Uz7yG3XhRp4Fqx/view?usp=drive_link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26" s="13"/>
      <c r="AB626" s="13"/>
      <c r="AC626" s="13"/>
      <c r="AD626" s="13"/>
      <c r="AE626" s="13" t="e">
        <f>_xlfn.XLOOKUP(Tabella4[[#This Row],[ID Silk]],outTable[ID Silk],outTable[Numero ticket  ],,0,1)</f>
        <v>#N/A</v>
      </c>
      <c r="AF626" s="13"/>
      <c r="AG626" s="13"/>
      <c r="AH626" s="13" t="e">
        <f>Tabella4[[#This Row],[Caricato su Silk]]&amp;Tabella4[[#This Row],[HC_01]]</f>
        <v>#N/A</v>
      </c>
      <c r="AI626" s="13" t="e">
        <f>Tabella4[[#This Row],[HC_ID]]&amp;": "&amp;Tabella4[[#This Row],[Descrizione]]</f>
        <v>#N/A</v>
      </c>
      <c r="AJ626" s="13" t="e">
        <f>Tabella4[[#This Row],[HC_ID]]&amp;": - "&amp;Tabella4[[#This Row],[Detail]]&amp;" con selettore: "&amp;Tabella4[[#This Row],[Rejected Element]]</f>
        <v>#N/A</v>
      </c>
      <c r="AK626" s="13" t="e">
        <f>Tabella4[[#This Row],[HC_ID]]&amp;": "&amp;Tabella4[[#This Row],[Share URL]]</f>
        <v>#N/A</v>
      </c>
      <c r="AL626" s="13" t="e">
        <f>Tabella4[[#This Row],[HC_ID]]&amp;": "&amp;Tabella4[[#This Row],[Soluzione note aggiuntive]]</f>
        <v>#N/A</v>
      </c>
      <c r="AM626" s="13"/>
    </row>
    <row r="627" spans="1:39" ht="15" hidden="1" x14ac:dyDescent="0.3">
      <c r="A627" s="41" t="str">
        <f>Tabella4[[#This Row],[UNI CEI EN 301549]]&amp;Tabella4[[#This Row],[Servizio]]</f>
        <v>11.2.5.8.1S010 Profilo</v>
      </c>
      <c r="B627" s="42" t="str">
        <f>Tabella4[[#This Row],[IssueID]]&amp;Tabella4[[#This Row],[Servizio]]</f>
        <v>S010 Profilo</v>
      </c>
      <c r="C627" s="41" t="s">
        <v>1023</v>
      </c>
      <c r="D627" s="41" t="str">
        <f>"(#"&amp;Tabella4[[#This Row],['#ID]]&amp;")"</f>
        <v>(#AAD626)</v>
      </c>
      <c r="E627" s="13" t="s">
        <v>50</v>
      </c>
      <c r="F627" s="13" t="s">
        <v>10</v>
      </c>
      <c r="G627" s="43" t="s">
        <v>56</v>
      </c>
      <c r="H627" s="13" t="s">
        <v>3283</v>
      </c>
      <c r="I627" s="13" t="s">
        <v>63</v>
      </c>
      <c r="J627" s="13" t="s">
        <v>1736</v>
      </c>
      <c r="K627" t="s">
        <v>52</v>
      </c>
      <c r="L627" s="13"/>
      <c r="M627" t="s">
        <v>1084</v>
      </c>
      <c r="N627" s="13" t="s">
        <v>1680</v>
      </c>
      <c r="O627" t="s">
        <v>1621</v>
      </c>
      <c r="P627" s="13" t="s">
        <v>1665</v>
      </c>
      <c r="Q627" s="13" t="s">
        <v>1670</v>
      </c>
      <c r="R627" s="13"/>
      <c r="S627" s="13" t="s">
        <v>1739</v>
      </c>
      <c r="T627" s="13" t="s">
        <v>1741</v>
      </c>
      <c r="U627" s="13">
        <f>COUNTIFS(Tabella4[Rejected Element],Tabella4[[#This Row],[Rejected Element]])</f>
        <v>14</v>
      </c>
      <c r="V627" s="13" t="s">
        <v>1728</v>
      </c>
      <c r="W627" s="13"/>
      <c r="X627" s="13" t="str">
        <f>Tabella4[[#This Row],[User Impact]]</f>
        <v>2 - Serious</v>
      </c>
      <c r="Y627" s="13" t="str">
        <f>_xlfn.CONCAT("APP INDABOX ANDROID - ",Tabella4[[#This Row],[UNI CEI EN 301549]]," ",_xlfn.XLOOKUP(Tabella4[[#This Row],[Criterio]],Tabella5[ID],Tabella5[Criterio di successo],"")," - ",Tabella4[[#This Row],[Servizio]])</f>
        <v>APP INDABOX ANDROID - 11.2.5.8.1 Dimensione dell'obiettivo (minimo) - S010 Profilo</v>
      </c>
      <c r="Z6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(#AAD626)
S010 Profilo
Requisito: WCAG 2.5.8
Disabilità afflitte: Blind;Low Vision;Mobility
Impatto Utente: 2 - Serious
Descrizione: Touch target - 
Esempio di violazione individuata sull'oggetto: 
 - https://drive.google.com/file/d/1tGNXS9JutSiJpzR7Y1Uz7yG3XhRp4Fqx/view?usp=drive_link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27" s="13"/>
      <c r="AB627" s="13"/>
      <c r="AC627" s="13"/>
      <c r="AD627" s="13"/>
      <c r="AE627" s="13" t="e">
        <f>_xlfn.XLOOKUP(Tabella4[[#This Row],[ID Silk]],outTable[ID Silk],outTable[Numero ticket  ],,0,1)</f>
        <v>#N/A</v>
      </c>
      <c r="AF627" s="13"/>
      <c r="AG627" s="13"/>
      <c r="AH627" s="13" t="e">
        <f>Tabella4[[#This Row],[Caricato su Silk]]&amp;Tabella4[[#This Row],[HC_01]]</f>
        <v>#N/A</v>
      </c>
      <c r="AI627" s="13" t="e">
        <f>Tabella4[[#This Row],[HC_ID]]&amp;": "&amp;Tabella4[[#This Row],[Descrizione]]</f>
        <v>#N/A</v>
      </c>
      <c r="AJ627" s="13" t="e">
        <f>Tabella4[[#This Row],[HC_ID]]&amp;": - "&amp;Tabella4[[#This Row],[Detail]]&amp;" con selettore: "&amp;Tabella4[[#This Row],[Rejected Element]]</f>
        <v>#N/A</v>
      </c>
      <c r="AK627" s="13" t="e">
        <f>Tabella4[[#This Row],[HC_ID]]&amp;": "&amp;Tabella4[[#This Row],[Share URL]]</f>
        <v>#N/A</v>
      </c>
      <c r="AL627" s="13" t="e">
        <f>Tabella4[[#This Row],[HC_ID]]&amp;": "&amp;Tabella4[[#This Row],[Soluzione note aggiuntive]]</f>
        <v>#N/A</v>
      </c>
      <c r="AM627" s="13"/>
    </row>
    <row r="628" spans="1:39" ht="15" hidden="1" x14ac:dyDescent="0.3">
      <c r="A628" s="41" t="str">
        <f>Tabella4[[#This Row],[UNI CEI EN 301549]]&amp;Tabella4[[#This Row],[Servizio]]</f>
        <v>11.2.5.8.1S010 Profilo</v>
      </c>
      <c r="B628" s="42" t="str">
        <f>Tabella4[[#This Row],[IssueID]]&amp;Tabella4[[#This Row],[Servizio]]</f>
        <v>S010 Profilo</v>
      </c>
      <c r="C628" s="41" t="s">
        <v>1024</v>
      </c>
      <c r="D628" s="41" t="str">
        <f>"(#"&amp;Tabella4[[#This Row],['#ID]]&amp;")"</f>
        <v>(#AAD627)</v>
      </c>
      <c r="E628" s="13" t="s">
        <v>50</v>
      </c>
      <c r="F628" s="13" t="s">
        <v>10</v>
      </c>
      <c r="G628" s="43" t="s">
        <v>56</v>
      </c>
      <c r="H628" s="13" t="s">
        <v>3283</v>
      </c>
      <c r="I628" s="13" t="s">
        <v>63</v>
      </c>
      <c r="J628" s="13" t="s">
        <v>1736</v>
      </c>
      <c r="K628" t="s">
        <v>52</v>
      </c>
      <c r="L628" s="13"/>
      <c r="M628" t="s">
        <v>1085</v>
      </c>
      <c r="N628" s="13" t="s">
        <v>1680</v>
      </c>
      <c r="O628" t="s">
        <v>1621</v>
      </c>
      <c r="P628" s="13" t="s">
        <v>1665</v>
      </c>
      <c r="Q628" s="13" t="s">
        <v>1670</v>
      </c>
      <c r="R628" s="13"/>
      <c r="S628" s="13" t="s">
        <v>1739</v>
      </c>
      <c r="T628" s="13" t="s">
        <v>1741</v>
      </c>
      <c r="U628" s="13">
        <f>COUNTIFS(Tabella4[Rejected Element],Tabella4[[#This Row],[Rejected Element]])</f>
        <v>14</v>
      </c>
      <c r="V628" s="13" t="s">
        <v>1728</v>
      </c>
      <c r="W628" s="13"/>
      <c r="X628" s="13" t="str">
        <f>Tabella4[[#This Row],[User Impact]]</f>
        <v>2 - Serious</v>
      </c>
      <c r="Y628" s="13" t="str">
        <f>_xlfn.CONCAT("APP INDABOX ANDROID - ",Tabella4[[#This Row],[UNI CEI EN 301549]]," ",_xlfn.XLOOKUP(Tabella4[[#This Row],[Criterio]],Tabella5[ID],Tabella5[Criterio di successo],"")," - ",Tabella4[[#This Row],[Servizio]])</f>
        <v>APP INDABOX ANDROID - 11.2.5.8.1 Dimensione dell'obiettivo (minimo) - S010 Profilo</v>
      </c>
      <c r="Z6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(#AAD627)
S010 Profilo
Requisito: WCAG 2.5.8
Disabilità afflitte: Blind;Low Vision;Mobility
Impatto Utente: 2 - Serious
Descrizione: Touch target - 
Esempio di violazione individuata sull'oggetto: 
 - https://drive.google.com/file/d/1tGNXS9JutSiJpzR7Y1Uz7yG3XhRp4Fqx/view?usp=drive_link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28" s="13"/>
      <c r="AB628" s="13"/>
      <c r="AC628" s="13"/>
      <c r="AD628" s="13"/>
      <c r="AE628" s="13" t="e">
        <f>_xlfn.XLOOKUP(Tabella4[[#This Row],[ID Silk]],outTable[ID Silk],outTable[Numero ticket  ],,0,1)</f>
        <v>#N/A</v>
      </c>
      <c r="AF628" s="13"/>
      <c r="AG628" s="13"/>
      <c r="AH628" s="13" t="e">
        <f>Tabella4[[#This Row],[Caricato su Silk]]&amp;Tabella4[[#This Row],[HC_01]]</f>
        <v>#N/A</v>
      </c>
      <c r="AI628" s="13" t="e">
        <f>Tabella4[[#This Row],[HC_ID]]&amp;": "&amp;Tabella4[[#This Row],[Descrizione]]</f>
        <v>#N/A</v>
      </c>
      <c r="AJ628" s="13" t="e">
        <f>Tabella4[[#This Row],[HC_ID]]&amp;": - "&amp;Tabella4[[#This Row],[Detail]]&amp;" con selettore: "&amp;Tabella4[[#This Row],[Rejected Element]]</f>
        <v>#N/A</v>
      </c>
      <c r="AK628" s="13" t="e">
        <f>Tabella4[[#This Row],[HC_ID]]&amp;": "&amp;Tabella4[[#This Row],[Share URL]]</f>
        <v>#N/A</v>
      </c>
      <c r="AL628" s="13" t="e">
        <f>Tabella4[[#This Row],[HC_ID]]&amp;": "&amp;Tabella4[[#This Row],[Soluzione note aggiuntive]]</f>
        <v>#N/A</v>
      </c>
      <c r="AM628" s="13"/>
    </row>
    <row r="629" spans="1:39" ht="15" hidden="1" x14ac:dyDescent="0.3">
      <c r="A629" s="41" t="str">
        <f>Tabella4[[#This Row],[UNI CEI EN 301549]]&amp;Tabella4[[#This Row],[Servizio]]</f>
        <v>11.2.5.8.1S010 Profilo</v>
      </c>
      <c r="B629" s="42" t="str">
        <f>Tabella4[[#This Row],[IssueID]]&amp;Tabella4[[#This Row],[Servizio]]</f>
        <v>S010 Profilo</v>
      </c>
      <c r="C629" s="41" t="s">
        <v>1025</v>
      </c>
      <c r="D629" s="41" t="str">
        <f>"(#"&amp;Tabella4[[#This Row],['#ID]]&amp;")"</f>
        <v>(#AAD628)</v>
      </c>
      <c r="E629" s="13" t="s">
        <v>50</v>
      </c>
      <c r="F629" s="13" t="s">
        <v>10</v>
      </c>
      <c r="G629" s="43" t="s">
        <v>56</v>
      </c>
      <c r="H629" s="13" t="s">
        <v>3283</v>
      </c>
      <c r="I629" s="13" t="s">
        <v>63</v>
      </c>
      <c r="J629" s="13" t="s">
        <v>1736</v>
      </c>
      <c r="K629" t="s">
        <v>52</v>
      </c>
      <c r="L629" s="13"/>
      <c r="M629" t="s">
        <v>1086</v>
      </c>
      <c r="N629" s="13" t="s">
        <v>1680</v>
      </c>
      <c r="O629" t="s">
        <v>1621</v>
      </c>
      <c r="P629" s="13" t="s">
        <v>1665</v>
      </c>
      <c r="Q629" s="13" t="s">
        <v>1670</v>
      </c>
      <c r="R629" s="13"/>
      <c r="S629" s="13" t="s">
        <v>1739</v>
      </c>
      <c r="T629" s="13" t="s">
        <v>1741</v>
      </c>
      <c r="U629" s="13">
        <f>COUNTIFS(Tabella4[Rejected Element],Tabella4[[#This Row],[Rejected Element]])</f>
        <v>14</v>
      </c>
      <c r="V629" s="13" t="s">
        <v>1728</v>
      </c>
      <c r="W629" s="13"/>
      <c r="X629" s="13" t="str">
        <f>Tabella4[[#This Row],[User Impact]]</f>
        <v>2 - Serious</v>
      </c>
      <c r="Y629" s="13" t="str">
        <f>_xlfn.CONCAT("APP INDABOX ANDROID - ",Tabella4[[#This Row],[UNI CEI EN 301549]]," ",_xlfn.XLOOKUP(Tabella4[[#This Row],[Criterio]],Tabella5[ID],Tabella5[Criterio di successo],"")," - ",Tabella4[[#This Row],[Servizio]])</f>
        <v>APP INDABOX ANDROID - 11.2.5.8.1 Dimensione dell'obiettivo (minimo) - S010 Profilo</v>
      </c>
      <c r="Z6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(#AAD628)
S010 Profilo
Requisito: WCAG 2.5.8
Disabilità afflitte: Blind;Low Vision;Mobility
Impatto Utente: 2 - Serious
Descrizione: Touch target - 
Esempio di violazione individuata sull'oggetto: 
 - https://drive.google.com/file/d/1tGNXS9JutSiJpzR7Y1Uz7yG3XhRp4Fqx/view?usp=drive_link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29" s="13"/>
      <c r="AB629" s="13"/>
      <c r="AC629" s="13"/>
      <c r="AD629" s="13"/>
      <c r="AE629" s="13" t="e">
        <f>_xlfn.XLOOKUP(Tabella4[[#This Row],[ID Silk]],outTable[ID Silk],outTable[Numero ticket  ],,0,1)</f>
        <v>#N/A</v>
      </c>
      <c r="AF629" s="13"/>
      <c r="AG629" s="13"/>
      <c r="AH629" s="13" t="e">
        <f>Tabella4[[#This Row],[Caricato su Silk]]&amp;Tabella4[[#This Row],[HC_01]]</f>
        <v>#N/A</v>
      </c>
      <c r="AI629" s="13" t="e">
        <f>Tabella4[[#This Row],[HC_ID]]&amp;": "&amp;Tabella4[[#This Row],[Descrizione]]</f>
        <v>#N/A</v>
      </c>
      <c r="AJ629" s="13" t="e">
        <f>Tabella4[[#This Row],[HC_ID]]&amp;": - "&amp;Tabella4[[#This Row],[Detail]]&amp;" con selettore: "&amp;Tabella4[[#This Row],[Rejected Element]]</f>
        <v>#N/A</v>
      </c>
      <c r="AK629" s="13" t="e">
        <f>Tabella4[[#This Row],[HC_ID]]&amp;": "&amp;Tabella4[[#This Row],[Share URL]]</f>
        <v>#N/A</v>
      </c>
      <c r="AL629" s="13" t="e">
        <f>Tabella4[[#This Row],[HC_ID]]&amp;": "&amp;Tabella4[[#This Row],[Soluzione note aggiuntive]]</f>
        <v>#N/A</v>
      </c>
      <c r="AM629" s="13"/>
    </row>
    <row r="630" spans="1:39" ht="15" hidden="1" x14ac:dyDescent="0.3">
      <c r="A630" s="41" t="str">
        <f>Tabella4[[#This Row],[UNI CEI EN 301549]]&amp;Tabella4[[#This Row],[Servizio]]</f>
        <v>11.2.5.8.1S010 Profilo</v>
      </c>
      <c r="B630" s="42" t="str">
        <f>Tabella4[[#This Row],[IssueID]]&amp;Tabella4[[#This Row],[Servizio]]</f>
        <v>S010 Profilo</v>
      </c>
      <c r="C630" s="41" t="s">
        <v>1026</v>
      </c>
      <c r="D630" s="41" t="str">
        <f>"(#"&amp;Tabella4[[#This Row],['#ID]]&amp;")"</f>
        <v>(#AAD629)</v>
      </c>
      <c r="E630" s="13" t="s">
        <v>50</v>
      </c>
      <c r="F630" s="13" t="s">
        <v>10</v>
      </c>
      <c r="G630" s="43" t="s">
        <v>56</v>
      </c>
      <c r="H630" s="13" t="s">
        <v>3283</v>
      </c>
      <c r="I630" s="13" t="s">
        <v>63</v>
      </c>
      <c r="J630" s="13" t="s">
        <v>1736</v>
      </c>
      <c r="K630" t="s">
        <v>52</v>
      </c>
      <c r="L630" s="13"/>
      <c r="M630" t="s">
        <v>1087</v>
      </c>
      <c r="N630" s="13" t="s">
        <v>1680</v>
      </c>
      <c r="O630" t="s">
        <v>1621</v>
      </c>
      <c r="P630" s="13" t="s">
        <v>1665</v>
      </c>
      <c r="Q630" s="13" t="s">
        <v>1670</v>
      </c>
      <c r="R630" s="13"/>
      <c r="S630" s="13" t="s">
        <v>1739</v>
      </c>
      <c r="T630" s="13" t="s">
        <v>1741</v>
      </c>
      <c r="U630" s="13">
        <f>COUNTIFS(Tabella4[Rejected Element],Tabella4[[#This Row],[Rejected Element]])</f>
        <v>14</v>
      </c>
      <c r="V630" s="13" t="s">
        <v>1728</v>
      </c>
      <c r="W630" s="13"/>
      <c r="X630" s="13" t="str">
        <f>Tabella4[[#This Row],[User Impact]]</f>
        <v>2 - Serious</v>
      </c>
      <c r="Y630" s="13" t="str">
        <f>_xlfn.CONCAT("APP INDABOX ANDROID - ",Tabella4[[#This Row],[UNI CEI EN 301549]]," ",_xlfn.XLOOKUP(Tabella4[[#This Row],[Criterio]],Tabella5[ID],Tabella5[Criterio di successo],"")," - ",Tabella4[[#This Row],[Servizio]])</f>
        <v>APP INDABOX ANDROID - 11.2.5.8.1 Dimensione dell'obiettivo (minimo) - S010 Profilo</v>
      </c>
      <c r="Z6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(#AAD629)
S010 Profilo
Requisito: WCAG 2.5.8
Disabilità afflitte: Blind;Low Vision;Mobility
Impatto Utente: 2 - Serious
Descrizione: Touch target - 
Esempio di violazione individuata sull'oggetto: 
 - https://drive.google.com/file/d/1tGNXS9JutSiJpzR7Y1Uz7yG3XhRp4Fqx/view?usp=drive_link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30" s="13"/>
      <c r="AB630" s="13"/>
      <c r="AC630" s="13"/>
      <c r="AD630" s="13"/>
      <c r="AE630" s="13" t="e">
        <f>_xlfn.XLOOKUP(Tabella4[[#This Row],[ID Silk]],outTable[ID Silk],outTable[Numero ticket  ],,0,1)</f>
        <v>#N/A</v>
      </c>
      <c r="AF630" s="13"/>
      <c r="AG630" s="13"/>
      <c r="AH630" s="13" t="e">
        <f>Tabella4[[#This Row],[Caricato su Silk]]&amp;Tabella4[[#This Row],[HC_01]]</f>
        <v>#N/A</v>
      </c>
      <c r="AI630" s="13" t="e">
        <f>Tabella4[[#This Row],[HC_ID]]&amp;": "&amp;Tabella4[[#This Row],[Descrizione]]</f>
        <v>#N/A</v>
      </c>
      <c r="AJ630" s="13" t="e">
        <f>Tabella4[[#This Row],[HC_ID]]&amp;": - "&amp;Tabella4[[#This Row],[Detail]]&amp;" con selettore: "&amp;Tabella4[[#This Row],[Rejected Element]]</f>
        <v>#N/A</v>
      </c>
      <c r="AK630" s="13" t="e">
        <f>Tabella4[[#This Row],[HC_ID]]&amp;": "&amp;Tabella4[[#This Row],[Share URL]]</f>
        <v>#N/A</v>
      </c>
      <c r="AL630" s="13" t="e">
        <f>Tabella4[[#This Row],[HC_ID]]&amp;": "&amp;Tabella4[[#This Row],[Soluzione note aggiuntive]]</f>
        <v>#N/A</v>
      </c>
      <c r="AM630" s="13"/>
    </row>
    <row r="631" spans="1:39" ht="15" hidden="1" x14ac:dyDescent="0.3">
      <c r="A631" s="41" t="str">
        <f>Tabella4[[#This Row],[UNI CEI EN 301549]]&amp;Tabella4[[#This Row],[Servizio]]</f>
        <v>11.2.5.8.1S010 Profilo</v>
      </c>
      <c r="B631" s="42" t="str">
        <f>Tabella4[[#This Row],[IssueID]]&amp;Tabella4[[#This Row],[Servizio]]</f>
        <v>S010 Profilo</v>
      </c>
      <c r="C631" s="41" t="s">
        <v>1027</v>
      </c>
      <c r="D631" s="41" t="str">
        <f>"(#"&amp;Tabella4[[#This Row],['#ID]]&amp;")"</f>
        <v>(#AAD630)</v>
      </c>
      <c r="E631" s="13" t="s">
        <v>50</v>
      </c>
      <c r="F631" s="13" t="s">
        <v>10</v>
      </c>
      <c r="G631" s="43" t="s">
        <v>56</v>
      </c>
      <c r="H631" s="13" t="s">
        <v>3283</v>
      </c>
      <c r="I631" s="13" t="s">
        <v>63</v>
      </c>
      <c r="J631" s="13" t="s">
        <v>1736</v>
      </c>
      <c r="K631" t="s">
        <v>52</v>
      </c>
      <c r="L631" s="13"/>
      <c r="M631" t="s">
        <v>1551</v>
      </c>
      <c r="N631" s="13" t="s">
        <v>1680</v>
      </c>
      <c r="O631" t="s">
        <v>1621</v>
      </c>
      <c r="P631" s="13" t="s">
        <v>1665</v>
      </c>
      <c r="Q631" s="13" t="s">
        <v>1670</v>
      </c>
      <c r="R631" s="13"/>
      <c r="S631" s="13" t="s">
        <v>1739</v>
      </c>
      <c r="T631" s="13" t="s">
        <v>1741</v>
      </c>
      <c r="U631" s="13">
        <f>COUNTIFS(Tabella4[Rejected Element],Tabella4[[#This Row],[Rejected Element]])</f>
        <v>1</v>
      </c>
      <c r="V631" s="13" t="s">
        <v>1728</v>
      </c>
      <c r="W631" s="13"/>
      <c r="X631" s="13" t="str">
        <f>Tabella4[[#This Row],[User Impact]]</f>
        <v>2 - Serious</v>
      </c>
      <c r="Y631" s="13" t="str">
        <f>_xlfn.CONCAT("APP INDABOX ANDROID - ",Tabella4[[#This Row],[UNI CEI EN 301549]]," ",_xlfn.XLOOKUP(Tabella4[[#This Row],[Criterio]],Tabella5[ID],Tabella5[Criterio di successo],"")," - ",Tabella4[[#This Row],[Servizio]])</f>
        <v>APP INDABOX ANDROID - 11.2.5.8.1 Dimensione dell'obiettivo (minimo) - S010 Profilo</v>
      </c>
      <c r="Z6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(#AAD630)
S010 Profilo
Requisito: WCAG 2.5.8
Disabilità afflitte: Blind;Low Vision;Mobility
Impatto Utente: 2 - Serious
Descrizione: Touch target - 
Esempio di violazione individuata sull'oggetto: 
 - https://drive.google.com/file/d/1tGNXS9JutSiJpzR7Y1Uz7yG3XhRp4Fqx/view?usp=drive_link con selettore: 
[418,546][676,607]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31" s="13"/>
      <c r="AB631" s="13"/>
      <c r="AC631" s="13"/>
      <c r="AD631" s="13"/>
      <c r="AE631" s="13" t="e">
        <f>_xlfn.XLOOKUP(Tabella4[[#This Row],[ID Silk]],outTable[ID Silk],outTable[Numero ticket  ],,0,1)</f>
        <v>#N/A</v>
      </c>
      <c r="AF631" s="13"/>
      <c r="AG631" s="13"/>
      <c r="AH631" s="13" t="e">
        <f>Tabella4[[#This Row],[Caricato su Silk]]&amp;Tabella4[[#This Row],[HC_01]]</f>
        <v>#N/A</v>
      </c>
      <c r="AI631" s="13" t="e">
        <f>Tabella4[[#This Row],[HC_ID]]&amp;": "&amp;Tabella4[[#This Row],[Descrizione]]</f>
        <v>#N/A</v>
      </c>
      <c r="AJ631" s="13" t="e">
        <f>Tabella4[[#This Row],[HC_ID]]&amp;": - "&amp;Tabella4[[#This Row],[Detail]]&amp;" con selettore: "&amp;Tabella4[[#This Row],[Rejected Element]]</f>
        <v>#N/A</v>
      </c>
      <c r="AK631" s="13" t="e">
        <f>Tabella4[[#This Row],[HC_ID]]&amp;": "&amp;Tabella4[[#This Row],[Share URL]]</f>
        <v>#N/A</v>
      </c>
      <c r="AL631" s="13" t="e">
        <f>Tabella4[[#This Row],[HC_ID]]&amp;": "&amp;Tabella4[[#This Row],[Soluzione note aggiuntive]]</f>
        <v>#N/A</v>
      </c>
      <c r="AM631" s="13"/>
    </row>
    <row r="632" spans="1:39" ht="15" hidden="1" x14ac:dyDescent="0.3">
      <c r="A632" s="41" t="str">
        <f>Tabella4[[#This Row],[UNI CEI EN 301549]]&amp;Tabella4[[#This Row],[Servizio]]</f>
        <v>11.2.5.8.1S010 Profilo</v>
      </c>
      <c r="B632" s="42" t="str">
        <f>Tabella4[[#This Row],[IssueID]]&amp;Tabella4[[#This Row],[Servizio]]</f>
        <v>S010 Profilo</v>
      </c>
      <c r="C632" s="41" t="s">
        <v>1028</v>
      </c>
      <c r="D632" s="41" t="str">
        <f>"(#"&amp;Tabella4[[#This Row],['#ID]]&amp;")"</f>
        <v>(#AAD631)</v>
      </c>
      <c r="E632" s="13" t="s">
        <v>50</v>
      </c>
      <c r="F632" s="13" t="s">
        <v>10</v>
      </c>
      <c r="G632" s="43" t="s">
        <v>56</v>
      </c>
      <c r="H632" s="13" t="s">
        <v>3283</v>
      </c>
      <c r="I632" s="13" t="s">
        <v>63</v>
      </c>
      <c r="J632" s="13" t="s">
        <v>1736</v>
      </c>
      <c r="K632" t="s">
        <v>52</v>
      </c>
      <c r="L632" s="13"/>
      <c r="M632" t="s">
        <v>1552</v>
      </c>
      <c r="N632" s="13" t="s">
        <v>1680</v>
      </c>
      <c r="O632" t="s">
        <v>1621</v>
      </c>
      <c r="P632" s="13" t="s">
        <v>1665</v>
      </c>
      <c r="Q632" s="13" t="s">
        <v>1670</v>
      </c>
      <c r="R632" s="13"/>
      <c r="S632" s="13" t="s">
        <v>1739</v>
      </c>
      <c r="T632" s="13" t="s">
        <v>1741</v>
      </c>
      <c r="U632" s="13">
        <f>COUNTIFS(Tabella4[Rejected Element],Tabella4[[#This Row],[Rejected Element]])</f>
        <v>1</v>
      </c>
      <c r="V632" s="13" t="s">
        <v>1728</v>
      </c>
      <c r="W632" s="13"/>
      <c r="X632" s="13" t="str">
        <f>Tabella4[[#This Row],[User Impact]]</f>
        <v>2 - Serious</v>
      </c>
      <c r="Y632" s="13" t="str">
        <f>_xlfn.CONCAT("APP INDABOX ANDROID - ",Tabella4[[#This Row],[UNI CEI EN 301549]]," ",_xlfn.XLOOKUP(Tabella4[[#This Row],[Criterio]],Tabella5[ID],Tabella5[Criterio di successo],"")," - ",Tabella4[[#This Row],[Servizio]])</f>
        <v>APP INDABOX ANDROID - 11.2.5.8.1 Dimensione dell'obiettivo (minimo) - S010 Profilo</v>
      </c>
      <c r="Z6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(#AAD631)
S010 Profilo
Requisito: WCAG 2.5.8
Disabilità afflitte: Blind;Low Vision;Mobility
Impatto Utente: 2 - Serious
Descrizione: Touch target - 
Esempio di violazione individuata sull'oggetto: 
 - https://drive.google.com/file/d/1tGNXS9JutSiJpzR7Y1Uz7yG3XhRp4Fqx/view?usp=drive_link con selettore: 
[803,546][981,667]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32" s="13"/>
      <c r="AB632" s="13"/>
      <c r="AC632" s="13"/>
      <c r="AD632" s="13"/>
      <c r="AE632" s="13" t="e">
        <f>_xlfn.XLOOKUP(Tabella4[[#This Row],[ID Silk]],outTable[ID Silk],outTable[Numero ticket  ],,0,1)</f>
        <v>#N/A</v>
      </c>
      <c r="AF632" s="13"/>
      <c r="AG632" s="13"/>
      <c r="AH632" s="13" t="e">
        <f>Tabella4[[#This Row],[Caricato su Silk]]&amp;Tabella4[[#This Row],[HC_01]]</f>
        <v>#N/A</v>
      </c>
      <c r="AI632" s="13" t="e">
        <f>Tabella4[[#This Row],[HC_ID]]&amp;": "&amp;Tabella4[[#This Row],[Descrizione]]</f>
        <v>#N/A</v>
      </c>
      <c r="AJ632" s="13" t="e">
        <f>Tabella4[[#This Row],[HC_ID]]&amp;": - "&amp;Tabella4[[#This Row],[Detail]]&amp;" con selettore: "&amp;Tabella4[[#This Row],[Rejected Element]]</f>
        <v>#N/A</v>
      </c>
      <c r="AK632" s="13" t="e">
        <f>Tabella4[[#This Row],[HC_ID]]&amp;": "&amp;Tabella4[[#This Row],[Share URL]]</f>
        <v>#N/A</v>
      </c>
      <c r="AL632" s="13" t="e">
        <f>Tabella4[[#This Row],[HC_ID]]&amp;": "&amp;Tabella4[[#This Row],[Soluzione note aggiuntive]]</f>
        <v>#N/A</v>
      </c>
      <c r="AM632" s="13"/>
    </row>
    <row r="633" spans="1:39" ht="15" hidden="1" x14ac:dyDescent="0.3">
      <c r="A633" s="41" t="str">
        <f>Tabella4[[#This Row],[UNI CEI EN 301549]]&amp;Tabella4[[#This Row],[Servizio]]</f>
        <v>11.2.5.8.1S010 Profilo</v>
      </c>
      <c r="B633" s="42" t="str">
        <f>Tabella4[[#This Row],[IssueID]]&amp;Tabella4[[#This Row],[Servizio]]</f>
        <v>S010 Profilo</v>
      </c>
      <c r="C633" s="41" t="s">
        <v>1029</v>
      </c>
      <c r="D633" s="41" t="str">
        <f>"(#"&amp;Tabella4[[#This Row],['#ID]]&amp;")"</f>
        <v>(#AAD632)</v>
      </c>
      <c r="E633" s="13" t="s">
        <v>50</v>
      </c>
      <c r="F633" s="13" t="s">
        <v>10</v>
      </c>
      <c r="G633" s="43" t="s">
        <v>56</v>
      </c>
      <c r="H633" s="13" t="s">
        <v>3283</v>
      </c>
      <c r="I633" s="13" t="s">
        <v>63</v>
      </c>
      <c r="J633" s="13" t="s">
        <v>1736</v>
      </c>
      <c r="K633" t="s">
        <v>52</v>
      </c>
      <c r="L633" s="13"/>
      <c r="M633" t="s">
        <v>1553</v>
      </c>
      <c r="N633" s="13" t="s">
        <v>1680</v>
      </c>
      <c r="O633" t="s">
        <v>1621</v>
      </c>
      <c r="P633" s="13" t="s">
        <v>1665</v>
      </c>
      <c r="Q633" s="13" t="s">
        <v>1670</v>
      </c>
      <c r="R633" s="13"/>
      <c r="S633" s="13" t="s">
        <v>1739</v>
      </c>
      <c r="T633" s="13" t="s">
        <v>1741</v>
      </c>
      <c r="U633" s="13">
        <f>COUNTIFS(Tabella4[Rejected Element],Tabella4[[#This Row],[Rejected Element]])</f>
        <v>1</v>
      </c>
      <c r="V633" s="13" t="s">
        <v>1728</v>
      </c>
      <c r="W633" s="13"/>
      <c r="X633" s="13" t="str">
        <f>Tabella4[[#This Row],[User Impact]]</f>
        <v>2 - Serious</v>
      </c>
      <c r="Y633" s="13" t="str">
        <f>_xlfn.CONCAT("APP INDABOX ANDROID - ",Tabella4[[#This Row],[UNI CEI EN 301549]]," ",_xlfn.XLOOKUP(Tabella4[[#This Row],[Criterio]],Tabella5[ID],Tabella5[Criterio di successo],"")," - ",Tabella4[[#This Row],[Servizio]])</f>
        <v>APP INDABOX ANDROID - 11.2.5.8.1 Dimensione dell'obiettivo (minimo) - S010 Profilo</v>
      </c>
      <c r="Z6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(#AAD632)
S010 Profilo
Requisito: WCAG 2.5.8
Disabilità afflitte: Blind;Low Vision;Mobility
Impatto Utente: 2 - Serious
Descrizione: Touch target - 
Esempio di violazione individuata sull'oggetto: 
 - https://drive.google.com/file/d/1tGNXS9JutSiJpzR7Y1Uz7yG3XhRp4Fqx/view?usp=drive_link con selettore: 
[451,698][643,758]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33" s="13"/>
      <c r="AB633" s="13"/>
      <c r="AC633" s="13"/>
      <c r="AD633" s="13"/>
      <c r="AE633" s="13" t="e">
        <f>_xlfn.XLOOKUP(Tabella4[[#This Row],[ID Silk]],outTable[ID Silk],outTable[Numero ticket  ],,0,1)</f>
        <v>#N/A</v>
      </c>
      <c r="AF633" s="13"/>
      <c r="AG633" s="13"/>
      <c r="AH633" s="13" t="e">
        <f>Tabella4[[#This Row],[Caricato su Silk]]&amp;Tabella4[[#This Row],[HC_01]]</f>
        <v>#N/A</v>
      </c>
      <c r="AI633" s="13" t="e">
        <f>Tabella4[[#This Row],[HC_ID]]&amp;": "&amp;Tabella4[[#This Row],[Descrizione]]</f>
        <v>#N/A</v>
      </c>
      <c r="AJ633" s="13" t="e">
        <f>Tabella4[[#This Row],[HC_ID]]&amp;": - "&amp;Tabella4[[#This Row],[Detail]]&amp;" con selettore: "&amp;Tabella4[[#This Row],[Rejected Element]]</f>
        <v>#N/A</v>
      </c>
      <c r="AK633" s="13" t="e">
        <f>Tabella4[[#This Row],[HC_ID]]&amp;": "&amp;Tabella4[[#This Row],[Share URL]]</f>
        <v>#N/A</v>
      </c>
      <c r="AL633" s="13" t="e">
        <f>Tabella4[[#This Row],[HC_ID]]&amp;": "&amp;Tabella4[[#This Row],[Soluzione note aggiuntive]]</f>
        <v>#N/A</v>
      </c>
      <c r="AM633" s="13"/>
    </row>
    <row r="634" spans="1:39" ht="15" hidden="1" x14ac:dyDescent="0.3">
      <c r="A634" s="41" t="str">
        <f>Tabella4[[#This Row],[UNI CEI EN 301549]]&amp;Tabella4[[#This Row],[Servizio]]</f>
        <v>11.2.5.8.1S010 Profilo</v>
      </c>
      <c r="B634" s="42" t="str">
        <f>Tabella4[[#This Row],[IssueID]]&amp;Tabella4[[#This Row],[Servizio]]</f>
        <v>S010 Profilo</v>
      </c>
      <c r="C634" s="41" t="s">
        <v>1030</v>
      </c>
      <c r="D634" s="41" t="str">
        <f>"(#"&amp;Tabella4[[#This Row],['#ID]]&amp;")"</f>
        <v>(#AAD633)</v>
      </c>
      <c r="E634" s="13" t="s">
        <v>50</v>
      </c>
      <c r="F634" s="13" t="s">
        <v>10</v>
      </c>
      <c r="G634" s="43" t="s">
        <v>56</v>
      </c>
      <c r="H634" s="13" t="s">
        <v>3283</v>
      </c>
      <c r="I634" s="13" t="s">
        <v>63</v>
      </c>
      <c r="J634" s="13" t="s">
        <v>1736</v>
      </c>
      <c r="K634" t="s">
        <v>52</v>
      </c>
      <c r="L634" s="13"/>
      <c r="M634" t="s">
        <v>1554</v>
      </c>
      <c r="N634" s="13" t="s">
        <v>1680</v>
      </c>
      <c r="O634" t="s">
        <v>1621</v>
      </c>
      <c r="P634" s="13" t="s">
        <v>1665</v>
      </c>
      <c r="Q634" s="13" t="s">
        <v>1670</v>
      </c>
      <c r="R634" s="13"/>
      <c r="S634" s="13" t="s">
        <v>1739</v>
      </c>
      <c r="T634" s="13" t="s">
        <v>1741</v>
      </c>
      <c r="U634" s="13">
        <f>COUNTIFS(Tabella4[Rejected Element],Tabella4[[#This Row],[Rejected Element]])</f>
        <v>1</v>
      </c>
      <c r="V634" s="13" t="s">
        <v>1728</v>
      </c>
      <c r="W634" s="13"/>
      <c r="X634" s="13" t="str">
        <f>Tabella4[[#This Row],[User Impact]]</f>
        <v>2 - Serious</v>
      </c>
      <c r="Y634" s="13" t="str">
        <f>_xlfn.CONCAT("APP INDABOX ANDROID - ",Tabella4[[#This Row],[UNI CEI EN 301549]]," ",_xlfn.XLOOKUP(Tabella4[[#This Row],[Criterio]],Tabella5[ID],Tabella5[Criterio di successo],"")," - ",Tabella4[[#This Row],[Servizio]])</f>
        <v>APP INDABOX ANDROID - 11.2.5.8.1 Dimensione dell'obiettivo (minimo) - S010 Profilo</v>
      </c>
      <c r="Z6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(#AAD633)
S010 Profilo
Requisito: WCAG 2.5.8
Disabilità afflitte: Blind;Low Vision;Mobility
Impatto Utente: 2 - Serious
Descrizione: Touch target - 
Esempio di violazione individuata sull'oggetto: 
 - https://drive.google.com/file/d/1tGNXS9JutSiJpzR7Y1Uz7yG3XhRp4Fqx/view?usp=drive_link con selettore: 
[93,849][308,970]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34" s="13"/>
      <c r="AB634" s="13"/>
      <c r="AC634" s="13"/>
      <c r="AD634" s="13"/>
      <c r="AE634" s="13" t="e">
        <f>_xlfn.XLOOKUP(Tabella4[[#This Row],[ID Silk]],outTable[ID Silk],outTable[Numero ticket  ],,0,1)</f>
        <v>#N/A</v>
      </c>
      <c r="AF634" s="13"/>
      <c r="AG634" s="13"/>
      <c r="AH634" s="13" t="e">
        <f>Tabella4[[#This Row],[Caricato su Silk]]&amp;Tabella4[[#This Row],[HC_01]]</f>
        <v>#N/A</v>
      </c>
      <c r="AI634" s="13" t="e">
        <f>Tabella4[[#This Row],[HC_ID]]&amp;": "&amp;Tabella4[[#This Row],[Descrizione]]</f>
        <v>#N/A</v>
      </c>
      <c r="AJ634" s="13" t="e">
        <f>Tabella4[[#This Row],[HC_ID]]&amp;": - "&amp;Tabella4[[#This Row],[Detail]]&amp;" con selettore: "&amp;Tabella4[[#This Row],[Rejected Element]]</f>
        <v>#N/A</v>
      </c>
      <c r="AK634" s="13" t="e">
        <f>Tabella4[[#This Row],[HC_ID]]&amp;": "&amp;Tabella4[[#This Row],[Share URL]]</f>
        <v>#N/A</v>
      </c>
      <c r="AL634" s="13" t="e">
        <f>Tabella4[[#This Row],[HC_ID]]&amp;": "&amp;Tabella4[[#This Row],[Soluzione note aggiuntive]]</f>
        <v>#N/A</v>
      </c>
      <c r="AM634" s="13"/>
    </row>
    <row r="635" spans="1:39" ht="15" hidden="1" x14ac:dyDescent="0.3">
      <c r="A635" s="41" t="str">
        <f>Tabella4[[#This Row],[UNI CEI EN 301549]]&amp;Tabella4[[#This Row],[Servizio]]</f>
        <v>11.2.5.8.1S010 Profilo</v>
      </c>
      <c r="B635" s="42" t="str">
        <f>Tabella4[[#This Row],[IssueID]]&amp;Tabella4[[#This Row],[Servizio]]</f>
        <v>S010 Profilo</v>
      </c>
      <c r="C635" s="41" t="s">
        <v>1031</v>
      </c>
      <c r="D635" s="41" t="str">
        <f>"(#"&amp;Tabella4[[#This Row],['#ID]]&amp;")"</f>
        <v>(#AAD634)</v>
      </c>
      <c r="E635" s="13" t="s">
        <v>50</v>
      </c>
      <c r="F635" s="13" t="s">
        <v>10</v>
      </c>
      <c r="G635" s="43" t="s">
        <v>56</v>
      </c>
      <c r="H635" s="13" t="s">
        <v>3283</v>
      </c>
      <c r="I635" s="13" t="s">
        <v>63</v>
      </c>
      <c r="J635" s="13" t="s">
        <v>1736</v>
      </c>
      <c r="K635" t="s">
        <v>52</v>
      </c>
      <c r="L635" s="13"/>
      <c r="M635" t="s">
        <v>1555</v>
      </c>
      <c r="N635" s="13" t="s">
        <v>1680</v>
      </c>
      <c r="O635" t="s">
        <v>1621</v>
      </c>
      <c r="P635" s="13" t="s">
        <v>1665</v>
      </c>
      <c r="Q635" s="13" t="s">
        <v>1670</v>
      </c>
      <c r="R635" s="13"/>
      <c r="S635" s="13" t="s">
        <v>1739</v>
      </c>
      <c r="T635" s="13" t="s">
        <v>1741</v>
      </c>
      <c r="U635" s="13">
        <f>COUNTIFS(Tabella4[Rejected Element],Tabella4[[#This Row],[Rejected Element]])</f>
        <v>1</v>
      </c>
      <c r="V635" s="13" t="s">
        <v>1728</v>
      </c>
      <c r="W635" s="13"/>
      <c r="X635" s="13" t="str">
        <f>Tabella4[[#This Row],[User Impact]]</f>
        <v>2 - Serious</v>
      </c>
      <c r="Y635" s="13" t="str">
        <f>_xlfn.CONCAT("APP INDABOX ANDROID - ",Tabella4[[#This Row],[UNI CEI EN 301549]]," ",_xlfn.XLOOKUP(Tabella4[[#This Row],[Criterio]],Tabella5[ID],Tabella5[Criterio di successo],"")," - ",Tabella4[[#This Row],[Servizio]])</f>
        <v>APP INDABOX ANDROID - 11.2.5.8.1 Dimensione dell'obiettivo (minimo) - S010 Profilo</v>
      </c>
      <c r="Z6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(#AAD634)
S010 Profilo
Requisito: WCAG 2.5.8
Disabilità afflitte: Blind;Low Vision;Mobility
Impatto Utente: 2 - Serious
Descrizione: Touch target - 
Esempio di violazione individuata sull'oggetto: 
 - https://drive.google.com/file/d/1tGNXS9JutSiJpzR7Y1Uz7yG3XhRp4Fqx/view?usp=drive_link con selettore: 
[451,849][643,970]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35" s="13"/>
      <c r="AB635" s="13"/>
      <c r="AC635" s="13"/>
      <c r="AD635" s="13"/>
      <c r="AE635" s="13" t="e">
        <f>_xlfn.XLOOKUP(Tabella4[[#This Row],[ID Silk]],outTable[ID Silk],outTable[Numero ticket  ],,0,1)</f>
        <v>#N/A</v>
      </c>
      <c r="AF635" s="13"/>
      <c r="AG635" s="13"/>
      <c r="AH635" s="13" t="e">
        <f>Tabella4[[#This Row],[Caricato su Silk]]&amp;Tabella4[[#This Row],[HC_01]]</f>
        <v>#N/A</v>
      </c>
      <c r="AI635" s="13" t="e">
        <f>Tabella4[[#This Row],[HC_ID]]&amp;": "&amp;Tabella4[[#This Row],[Descrizione]]</f>
        <v>#N/A</v>
      </c>
      <c r="AJ635" s="13" t="e">
        <f>Tabella4[[#This Row],[HC_ID]]&amp;": - "&amp;Tabella4[[#This Row],[Detail]]&amp;" con selettore: "&amp;Tabella4[[#This Row],[Rejected Element]]</f>
        <v>#N/A</v>
      </c>
      <c r="AK635" s="13" t="e">
        <f>Tabella4[[#This Row],[HC_ID]]&amp;": "&amp;Tabella4[[#This Row],[Share URL]]</f>
        <v>#N/A</v>
      </c>
      <c r="AL635" s="13" t="e">
        <f>Tabella4[[#This Row],[HC_ID]]&amp;": "&amp;Tabella4[[#This Row],[Soluzione note aggiuntive]]</f>
        <v>#N/A</v>
      </c>
      <c r="AM635" s="13"/>
    </row>
    <row r="636" spans="1:39" ht="15" hidden="1" x14ac:dyDescent="0.3">
      <c r="A636" s="41" t="str">
        <f>Tabella4[[#This Row],[UNI CEI EN 301549]]&amp;Tabella4[[#This Row],[Servizio]]</f>
        <v>11.2.5.8.1S010 Profilo</v>
      </c>
      <c r="B636" s="42" t="str">
        <f>Tabella4[[#This Row],[IssueID]]&amp;Tabella4[[#This Row],[Servizio]]</f>
        <v>S010 Profilo</v>
      </c>
      <c r="C636" s="41" t="s">
        <v>1032</v>
      </c>
      <c r="D636" s="41" t="str">
        <f>"(#"&amp;Tabella4[[#This Row],['#ID]]&amp;")"</f>
        <v>(#AAD635)</v>
      </c>
      <c r="E636" s="13" t="s">
        <v>50</v>
      </c>
      <c r="F636" s="13" t="s">
        <v>10</v>
      </c>
      <c r="G636" s="43" t="s">
        <v>56</v>
      </c>
      <c r="H636" s="13" t="s">
        <v>3283</v>
      </c>
      <c r="I636" s="13" t="s">
        <v>63</v>
      </c>
      <c r="J636" s="13" t="s">
        <v>1736</v>
      </c>
      <c r="K636" t="s">
        <v>52</v>
      </c>
      <c r="L636" s="13"/>
      <c r="M636" t="s">
        <v>1556</v>
      </c>
      <c r="N636" s="13" t="s">
        <v>1680</v>
      </c>
      <c r="O636" t="s">
        <v>1621</v>
      </c>
      <c r="P636" s="13" t="s">
        <v>1665</v>
      </c>
      <c r="Q636" s="13" t="s">
        <v>1670</v>
      </c>
      <c r="R636" s="13"/>
      <c r="S636" s="13" t="s">
        <v>1739</v>
      </c>
      <c r="T636" s="13" t="s">
        <v>1741</v>
      </c>
      <c r="U636" s="13">
        <f>COUNTIFS(Tabella4[Rejected Element],Tabella4[[#This Row],[Rejected Element]])</f>
        <v>1</v>
      </c>
      <c r="V636" s="13" t="s">
        <v>1728</v>
      </c>
      <c r="W636" s="13"/>
      <c r="X636" s="13" t="str">
        <f>Tabella4[[#This Row],[User Impact]]</f>
        <v>2 - Serious</v>
      </c>
      <c r="Y636" s="13" t="str">
        <f>_xlfn.CONCAT("APP INDABOX ANDROID - ",Tabella4[[#This Row],[UNI CEI EN 301549]]," ",_xlfn.XLOOKUP(Tabella4[[#This Row],[Criterio]],Tabella5[ID],Tabella5[Criterio di successo],"")," - ",Tabella4[[#This Row],[Servizio]])</f>
        <v>APP INDABOX ANDROID - 11.2.5.8.1 Dimensione dell'obiettivo (minimo) - S010 Profilo</v>
      </c>
      <c r="Z6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(#AAD635)
S010 Profilo
Requisito: WCAG 2.5.8
Disabilità afflitte: Blind;Low Vision;Mobility
Impatto Utente: 2 - Serious
Descrizione: Touch target - 
Esempio di violazione individuata sull'oggetto: 
 - https://drive.google.com/file/d/1tGNXS9JutSiJpzR7Y1Uz7yG3XhRp4Fqx/view?usp=drive_link con selettore: 
[60,1000][343,1121]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36" s="13"/>
      <c r="AB636" s="13"/>
      <c r="AC636" s="13"/>
      <c r="AD636" s="13"/>
      <c r="AE636" s="13" t="e">
        <f>_xlfn.XLOOKUP(Tabella4[[#This Row],[ID Silk]],outTable[ID Silk],outTable[Numero ticket  ],,0,1)</f>
        <v>#N/A</v>
      </c>
      <c r="AF636" s="13"/>
      <c r="AG636" s="13"/>
      <c r="AH636" s="13" t="e">
        <f>Tabella4[[#This Row],[Caricato su Silk]]&amp;Tabella4[[#This Row],[HC_01]]</f>
        <v>#N/A</v>
      </c>
      <c r="AI636" s="13" t="e">
        <f>Tabella4[[#This Row],[HC_ID]]&amp;": "&amp;Tabella4[[#This Row],[Descrizione]]</f>
        <v>#N/A</v>
      </c>
      <c r="AJ636" s="13" t="e">
        <f>Tabella4[[#This Row],[HC_ID]]&amp;": - "&amp;Tabella4[[#This Row],[Detail]]&amp;" con selettore: "&amp;Tabella4[[#This Row],[Rejected Element]]</f>
        <v>#N/A</v>
      </c>
      <c r="AK636" s="13" t="e">
        <f>Tabella4[[#This Row],[HC_ID]]&amp;": "&amp;Tabella4[[#This Row],[Share URL]]</f>
        <v>#N/A</v>
      </c>
      <c r="AL636" s="13" t="e">
        <f>Tabella4[[#This Row],[HC_ID]]&amp;": "&amp;Tabella4[[#This Row],[Soluzione note aggiuntive]]</f>
        <v>#N/A</v>
      </c>
      <c r="AM636" s="13"/>
    </row>
    <row r="637" spans="1:39" ht="15" hidden="1" x14ac:dyDescent="0.3">
      <c r="A637" s="41" t="str">
        <f>Tabella4[[#This Row],[UNI CEI EN 301549]]&amp;Tabella4[[#This Row],[Servizio]]</f>
        <v>11.1.4.3.1S010 Profilo</v>
      </c>
      <c r="B637" s="42" t="str">
        <f>Tabella4[[#This Row],[IssueID]]&amp;Tabella4[[#This Row],[Servizio]]</f>
        <v>S010 Profilo</v>
      </c>
      <c r="C637" s="41" t="s">
        <v>1033</v>
      </c>
      <c r="D637" s="41" t="str">
        <f>"(#"&amp;Tabella4[[#This Row],['#ID]]&amp;")"</f>
        <v>(#AAD636)</v>
      </c>
      <c r="E637" s="13" t="s">
        <v>50</v>
      </c>
      <c r="F637" s="13" t="s">
        <v>10</v>
      </c>
      <c r="G637" s="43" t="s">
        <v>195</v>
      </c>
      <c r="H637" s="13" t="s">
        <v>3282</v>
      </c>
      <c r="I637" s="13" t="s">
        <v>63</v>
      </c>
      <c r="J637" s="13" t="s">
        <v>1735</v>
      </c>
      <c r="K637" t="s">
        <v>53</v>
      </c>
      <c r="L637" s="13"/>
      <c r="M637" t="s">
        <v>1547</v>
      </c>
      <c r="N637" s="13" t="s">
        <v>1681</v>
      </c>
      <c r="O637" t="s">
        <v>1622</v>
      </c>
      <c r="P637" s="13" t="s">
        <v>1666</v>
      </c>
      <c r="Q637" s="13" t="s">
        <v>1670</v>
      </c>
      <c r="R637" s="13"/>
      <c r="S637" s="13" t="s">
        <v>1738</v>
      </c>
      <c r="T637" s="13" t="s">
        <v>1740</v>
      </c>
      <c r="U637" s="13">
        <f>COUNTIFS(Tabella4[Rejected Element],Tabella4[[#This Row],[Rejected Element]])</f>
        <v>3</v>
      </c>
      <c r="V637" s="13" t="s">
        <v>1728</v>
      </c>
      <c r="W637" s="13"/>
      <c r="X637" s="13" t="str">
        <f>Tabella4[[#This Row],[User Impact]]</f>
        <v>2 - Serious</v>
      </c>
      <c r="Y637" s="13" t="str">
        <f>_xlfn.CONCAT("APP INDABOX ANDROID - ",Tabella4[[#This Row],[UNI CEI EN 301549]]," ",_xlfn.XLOOKUP(Tabella4[[#This Row],[Criterio]],Tabella5[ID],Tabella5[Criterio di successo],"")," - ",Tabella4[[#This Row],[Servizio]])</f>
        <v>APP INDABOX ANDROID - 11.1.4.3.1 Contrasto (minimo) - S010 Profilo</v>
      </c>
      <c r="Z6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(#AAD636)
S010 Profilo
Requisito: WCAG 1.4.3
Disabilità afflitte: Colorblindness;Low Vision
Impatto Utente: 2 - Serious
Descrizione: Contrasto del testo - 
Esempio di violazione individuata sull'oggetto: 
 - https://drive.google.com/file/d/1bsKvxulzV1GfqslNBziJls-uMKhH6Hr_/view?usp=drive_link con selettore: 
[19,480][1061,590]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637" s="13"/>
      <c r="AB637" s="13"/>
      <c r="AC637" s="13"/>
      <c r="AD637" s="13"/>
      <c r="AE637" s="13" t="e">
        <f>_xlfn.XLOOKUP(Tabella4[[#This Row],[ID Silk]],outTable[ID Silk],outTable[Numero ticket  ],,0,1)</f>
        <v>#N/A</v>
      </c>
      <c r="AF637" s="13"/>
      <c r="AG637" s="13"/>
      <c r="AH637" s="13" t="e">
        <f>Tabella4[[#This Row],[Caricato su Silk]]&amp;Tabella4[[#This Row],[HC_01]]</f>
        <v>#N/A</v>
      </c>
      <c r="AI637" s="13" t="e">
        <f>Tabella4[[#This Row],[HC_ID]]&amp;": "&amp;Tabella4[[#This Row],[Descrizione]]</f>
        <v>#N/A</v>
      </c>
      <c r="AJ637" s="13" t="e">
        <f>Tabella4[[#This Row],[HC_ID]]&amp;": - "&amp;Tabella4[[#This Row],[Detail]]&amp;" con selettore: "&amp;Tabella4[[#This Row],[Rejected Element]]</f>
        <v>#N/A</v>
      </c>
      <c r="AK637" s="13" t="e">
        <f>Tabella4[[#This Row],[HC_ID]]&amp;": "&amp;Tabella4[[#This Row],[Share URL]]</f>
        <v>#N/A</v>
      </c>
      <c r="AL637" s="13" t="e">
        <f>Tabella4[[#This Row],[HC_ID]]&amp;": "&amp;Tabella4[[#This Row],[Soluzione note aggiuntive]]</f>
        <v>#N/A</v>
      </c>
      <c r="AM637" s="13"/>
    </row>
    <row r="638" spans="1:39" ht="15" hidden="1" x14ac:dyDescent="0.3">
      <c r="A638" s="41" t="str">
        <f>Tabella4[[#This Row],[UNI CEI EN 301549]]&amp;Tabella4[[#This Row],[Servizio]]</f>
        <v>11.2.5.8.1S010 Profilo</v>
      </c>
      <c r="B638" s="42" t="str">
        <f>Tabella4[[#This Row],[IssueID]]&amp;Tabella4[[#This Row],[Servizio]]</f>
        <v>S010 Profilo</v>
      </c>
      <c r="C638" s="41" t="s">
        <v>1034</v>
      </c>
      <c r="D638" s="41" t="str">
        <f>"(#"&amp;Tabella4[[#This Row],['#ID]]&amp;")"</f>
        <v>(#AAD637)</v>
      </c>
      <c r="E638" s="13" t="s">
        <v>50</v>
      </c>
      <c r="F638" s="13" t="s">
        <v>10</v>
      </c>
      <c r="G638" s="43" t="s">
        <v>56</v>
      </c>
      <c r="H638" s="13" t="s">
        <v>3283</v>
      </c>
      <c r="I638" s="13" t="s">
        <v>63</v>
      </c>
      <c r="J638" s="13" t="s">
        <v>1736</v>
      </c>
      <c r="K638" t="s">
        <v>52</v>
      </c>
      <c r="L638" s="13"/>
      <c r="M638" t="s">
        <v>1082</v>
      </c>
      <c r="N638" s="13" t="s">
        <v>1681</v>
      </c>
      <c r="O638" t="s">
        <v>1622</v>
      </c>
      <c r="P638" s="13" t="s">
        <v>1666</v>
      </c>
      <c r="Q638" s="13" t="s">
        <v>1670</v>
      </c>
      <c r="R638" s="13"/>
      <c r="S638" s="13" t="s">
        <v>1739</v>
      </c>
      <c r="T638" s="13" t="s">
        <v>1741</v>
      </c>
      <c r="U638" s="13">
        <f>COUNTIFS(Tabella4[Rejected Element],Tabella4[[#This Row],[Rejected Element]])</f>
        <v>15</v>
      </c>
      <c r="V638" s="13" t="s">
        <v>1728</v>
      </c>
      <c r="W638" s="13"/>
      <c r="X638" s="13" t="str">
        <f>Tabella4[[#This Row],[User Impact]]</f>
        <v>2 - Serious</v>
      </c>
      <c r="Y638" s="13" t="str">
        <f>_xlfn.CONCAT("APP INDABOX ANDROID - ",Tabella4[[#This Row],[UNI CEI EN 301549]]," ",_xlfn.XLOOKUP(Tabella4[[#This Row],[Criterio]],Tabella5[ID],Tabella5[Criterio di successo],"")," - ",Tabella4[[#This Row],[Servizio]])</f>
        <v>APP INDABOX ANDROID - 11.2.5.8.1 Dimensione dell'obiettivo (minimo) - S010 Profilo</v>
      </c>
      <c r="Z6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(#AAD637)
S010 Profilo
Requisito: WCAG 2.5.8
Disabilità afflitte: Blind;Low Vision;Mobility
Impatto Utente: 2 - Serious
Descrizione: Touch target - 
Esempio di violazione individuata sull'oggetto: 
 - https://drive.google.com/file/d/1bsKvxulzV1GfqslNBziJls-uMKhH6Hr_/view?usp=drive_link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38" s="13"/>
      <c r="AB638" s="13"/>
      <c r="AC638" s="13"/>
      <c r="AD638" s="13"/>
      <c r="AE638" s="13" t="e">
        <f>_xlfn.XLOOKUP(Tabella4[[#This Row],[ID Silk]],outTable[ID Silk],outTable[Numero ticket  ],,0,1)</f>
        <v>#N/A</v>
      </c>
      <c r="AF638" s="13"/>
      <c r="AG638" s="13"/>
      <c r="AH638" s="13" t="e">
        <f>Tabella4[[#This Row],[Caricato su Silk]]&amp;Tabella4[[#This Row],[HC_01]]</f>
        <v>#N/A</v>
      </c>
      <c r="AI638" s="13" t="e">
        <f>Tabella4[[#This Row],[HC_ID]]&amp;": "&amp;Tabella4[[#This Row],[Descrizione]]</f>
        <v>#N/A</v>
      </c>
      <c r="AJ638" s="13" t="e">
        <f>Tabella4[[#This Row],[HC_ID]]&amp;": - "&amp;Tabella4[[#This Row],[Detail]]&amp;" con selettore: "&amp;Tabella4[[#This Row],[Rejected Element]]</f>
        <v>#N/A</v>
      </c>
      <c r="AK638" s="13" t="e">
        <f>Tabella4[[#This Row],[HC_ID]]&amp;": "&amp;Tabella4[[#This Row],[Share URL]]</f>
        <v>#N/A</v>
      </c>
      <c r="AL638" s="13" t="e">
        <f>Tabella4[[#This Row],[HC_ID]]&amp;": "&amp;Tabella4[[#This Row],[Soluzione note aggiuntive]]</f>
        <v>#N/A</v>
      </c>
      <c r="AM638" s="13"/>
    </row>
    <row r="639" spans="1:39" ht="15" hidden="1" x14ac:dyDescent="0.3">
      <c r="A639" s="41" t="str">
        <f>Tabella4[[#This Row],[UNI CEI EN 301549]]&amp;Tabella4[[#This Row],[Servizio]]</f>
        <v>11.2.5.8.1S010 Profilo</v>
      </c>
      <c r="B639" s="42" t="str">
        <f>Tabella4[[#This Row],[IssueID]]&amp;Tabella4[[#This Row],[Servizio]]</f>
        <v>S010 Profilo</v>
      </c>
      <c r="C639" s="41" t="s">
        <v>1035</v>
      </c>
      <c r="D639" s="41" t="str">
        <f>"(#"&amp;Tabella4[[#This Row],['#ID]]&amp;")"</f>
        <v>(#AAD638)</v>
      </c>
      <c r="E639" s="13" t="s">
        <v>50</v>
      </c>
      <c r="F639" s="13" t="s">
        <v>10</v>
      </c>
      <c r="G639" s="43" t="s">
        <v>56</v>
      </c>
      <c r="H639" s="13" t="s">
        <v>3283</v>
      </c>
      <c r="I639" s="13" t="s">
        <v>63</v>
      </c>
      <c r="J639" s="13" t="s">
        <v>1736</v>
      </c>
      <c r="K639" t="s">
        <v>52</v>
      </c>
      <c r="L639" s="13"/>
      <c r="M639" t="s">
        <v>1083</v>
      </c>
      <c r="N639" s="13" t="s">
        <v>1681</v>
      </c>
      <c r="O639" t="s">
        <v>1622</v>
      </c>
      <c r="P639" s="13" t="s">
        <v>1666</v>
      </c>
      <c r="Q639" s="13" t="s">
        <v>1670</v>
      </c>
      <c r="R639" s="13"/>
      <c r="S639" s="13" t="s">
        <v>1739</v>
      </c>
      <c r="T639" s="13" t="s">
        <v>1741</v>
      </c>
      <c r="U639" s="13">
        <f>COUNTIFS(Tabella4[Rejected Element],Tabella4[[#This Row],[Rejected Element]])</f>
        <v>14</v>
      </c>
      <c r="V639" s="13" t="s">
        <v>1728</v>
      </c>
      <c r="W639" s="13"/>
      <c r="X639" s="13" t="str">
        <f>Tabella4[[#This Row],[User Impact]]</f>
        <v>2 - Serious</v>
      </c>
      <c r="Y639" s="13" t="str">
        <f>_xlfn.CONCAT("APP INDABOX ANDROID - ",Tabella4[[#This Row],[UNI CEI EN 301549]]," ",_xlfn.XLOOKUP(Tabella4[[#This Row],[Criterio]],Tabella5[ID],Tabella5[Criterio di successo],"")," - ",Tabella4[[#This Row],[Servizio]])</f>
        <v>APP INDABOX ANDROID - 11.2.5.8.1 Dimensione dell'obiettivo (minimo) - S010 Profilo</v>
      </c>
      <c r="Z6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(#AAD638)
S010 Profilo
Requisito: WCAG 2.5.8
Disabilità afflitte: Blind;Low Vision;Mobility
Impatto Utente: 2 - Serious
Descrizione: Touch target - 
Esempio di violazione individuata sull'oggetto: 
 - https://drive.google.com/file/d/1bsKvxulzV1GfqslNBziJls-uMKhH6Hr_/view?usp=drive_link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39" s="13"/>
      <c r="AB639" s="13"/>
      <c r="AC639" s="13"/>
      <c r="AD639" s="13"/>
      <c r="AE639" s="13" t="e">
        <f>_xlfn.XLOOKUP(Tabella4[[#This Row],[ID Silk]],outTable[ID Silk],outTable[Numero ticket  ],,0,1)</f>
        <v>#N/A</v>
      </c>
      <c r="AF639" s="13"/>
      <c r="AG639" s="13"/>
      <c r="AH639" s="13" t="e">
        <f>Tabella4[[#This Row],[Caricato su Silk]]&amp;Tabella4[[#This Row],[HC_01]]</f>
        <v>#N/A</v>
      </c>
      <c r="AI639" s="13" t="e">
        <f>Tabella4[[#This Row],[HC_ID]]&amp;": "&amp;Tabella4[[#This Row],[Descrizione]]</f>
        <v>#N/A</v>
      </c>
      <c r="AJ639" s="13" t="e">
        <f>Tabella4[[#This Row],[HC_ID]]&amp;": - "&amp;Tabella4[[#This Row],[Detail]]&amp;" con selettore: "&amp;Tabella4[[#This Row],[Rejected Element]]</f>
        <v>#N/A</v>
      </c>
      <c r="AK639" s="13" t="e">
        <f>Tabella4[[#This Row],[HC_ID]]&amp;": "&amp;Tabella4[[#This Row],[Share URL]]</f>
        <v>#N/A</v>
      </c>
      <c r="AL639" s="13" t="e">
        <f>Tabella4[[#This Row],[HC_ID]]&amp;": "&amp;Tabella4[[#This Row],[Soluzione note aggiuntive]]</f>
        <v>#N/A</v>
      </c>
      <c r="AM639" s="13"/>
    </row>
    <row r="640" spans="1:39" ht="15" hidden="1" x14ac:dyDescent="0.3">
      <c r="A640" s="41" t="str">
        <f>Tabella4[[#This Row],[UNI CEI EN 301549]]&amp;Tabella4[[#This Row],[Servizio]]</f>
        <v>11.2.5.8.1S010 Profilo</v>
      </c>
      <c r="B640" s="42" t="str">
        <f>Tabella4[[#This Row],[IssueID]]&amp;Tabella4[[#This Row],[Servizio]]</f>
        <v>S010 Profilo</v>
      </c>
      <c r="C640" s="41" t="s">
        <v>1036</v>
      </c>
      <c r="D640" s="41" t="str">
        <f>"(#"&amp;Tabella4[[#This Row],['#ID]]&amp;")"</f>
        <v>(#AAD639)</v>
      </c>
      <c r="E640" s="13" t="s">
        <v>50</v>
      </c>
      <c r="F640" s="13" t="s">
        <v>10</v>
      </c>
      <c r="G640" s="43" t="s">
        <v>56</v>
      </c>
      <c r="H640" s="13" t="s">
        <v>3283</v>
      </c>
      <c r="I640" s="13" t="s">
        <v>63</v>
      </c>
      <c r="J640" s="13" t="s">
        <v>1736</v>
      </c>
      <c r="K640" t="s">
        <v>52</v>
      </c>
      <c r="L640" s="13"/>
      <c r="M640" t="s">
        <v>1084</v>
      </c>
      <c r="N640" s="13" t="s">
        <v>1681</v>
      </c>
      <c r="O640" t="s">
        <v>1622</v>
      </c>
      <c r="P640" s="13" t="s">
        <v>1666</v>
      </c>
      <c r="Q640" s="13" t="s">
        <v>1670</v>
      </c>
      <c r="R640" s="13"/>
      <c r="S640" s="13" t="s">
        <v>1739</v>
      </c>
      <c r="T640" s="13" t="s">
        <v>1741</v>
      </c>
      <c r="U640" s="13">
        <f>COUNTIFS(Tabella4[Rejected Element],Tabella4[[#This Row],[Rejected Element]])</f>
        <v>14</v>
      </c>
      <c r="V640" s="13" t="s">
        <v>1728</v>
      </c>
      <c r="W640" s="13"/>
      <c r="X640" s="13" t="str">
        <f>Tabella4[[#This Row],[User Impact]]</f>
        <v>2 - Serious</v>
      </c>
      <c r="Y640" s="13" t="str">
        <f>_xlfn.CONCAT("APP INDABOX ANDROID - ",Tabella4[[#This Row],[UNI CEI EN 301549]]," ",_xlfn.XLOOKUP(Tabella4[[#This Row],[Criterio]],Tabella5[ID],Tabella5[Criterio di successo],"")," - ",Tabella4[[#This Row],[Servizio]])</f>
        <v>APP INDABOX ANDROID - 11.2.5.8.1 Dimensione dell'obiettivo (minimo) - S010 Profilo</v>
      </c>
      <c r="Z6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(#AAD639)
S010 Profilo
Requisito: WCAG 2.5.8
Disabilità afflitte: Blind;Low Vision;Mobility
Impatto Utente: 2 - Serious
Descrizione: Touch target - 
Esempio di violazione individuata sull'oggetto: 
 - https://drive.google.com/file/d/1bsKvxulzV1GfqslNBziJls-uMKhH6Hr_/view?usp=drive_link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40" s="13"/>
      <c r="AB640" s="13"/>
      <c r="AC640" s="13"/>
      <c r="AD640" s="13"/>
      <c r="AE640" s="13" t="e">
        <f>_xlfn.XLOOKUP(Tabella4[[#This Row],[ID Silk]],outTable[ID Silk],outTable[Numero ticket  ],,0,1)</f>
        <v>#N/A</v>
      </c>
      <c r="AF640" s="13"/>
      <c r="AG640" s="13"/>
      <c r="AH640" s="13" t="e">
        <f>Tabella4[[#This Row],[Caricato su Silk]]&amp;Tabella4[[#This Row],[HC_01]]</f>
        <v>#N/A</v>
      </c>
      <c r="AI640" s="13" t="e">
        <f>Tabella4[[#This Row],[HC_ID]]&amp;": "&amp;Tabella4[[#This Row],[Descrizione]]</f>
        <v>#N/A</v>
      </c>
      <c r="AJ640" s="13" t="e">
        <f>Tabella4[[#This Row],[HC_ID]]&amp;": - "&amp;Tabella4[[#This Row],[Detail]]&amp;" con selettore: "&amp;Tabella4[[#This Row],[Rejected Element]]</f>
        <v>#N/A</v>
      </c>
      <c r="AK640" s="13" t="e">
        <f>Tabella4[[#This Row],[HC_ID]]&amp;": "&amp;Tabella4[[#This Row],[Share URL]]</f>
        <v>#N/A</v>
      </c>
      <c r="AL640" s="13" t="e">
        <f>Tabella4[[#This Row],[HC_ID]]&amp;": "&amp;Tabella4[[#This Row],[Soluzione note aggiuntive]]</f>
        <v>#N/A</v>
      </c>
      <c r="AM640" s="13"/>
    </row>
    <row r="641" spans="1:39" ht="15" hidden="1" x14ac:dyDescent="0.3">
      <c r="A641" s="41" t="str">
        <f>Tabella4[[#This Row],[UNI CEI EN 301549]]&amp;Tabella4[[#This Row],[Servizio]]</f>
        <v>11.2.5.8.1S010 Profilo</v>
      </c>
      <c r="B641" s="42" t="str">
        <f>Tabella4[[#This Row],[IssueID]]&amp;Tabella4[[#This Row],[Servizio]]</f>
        <v>S010 Profilo</v>
      </c>
      <c r="C641" s="41" t="s">
        <v>1037</v>
      </c>
      <c r="D641" s="41" t="str">
        <f>"(#"&amp;Tabella4[[#This Row],['#ID]]&amp;")"</f>
        <v>(#AAD640)</v>
      </c>
      <c r="E641" s="13" t="s">
        <v>50</v>
      </c>
      <c r="F641" s="13" t="s">
        <v>10</v>
      </c>
      <c r="G641" s="43" t="s">
        <v>56</v>
      </c>
      <c r="H641" s="13" t="s">
        <v>3283</v>
      </c>
      <c r="I641" s="13" t="s">
        <v>63</v>
      </c>
      <c r="J641" s="13" t="s">
        <v>1736</v>
      </c>
      <c r="K641" t="s">
        <v>52</v>
      </c>
      <c r="L641" s="13"/>
      <c r="M641" t="s">
        <v>1085</v>
      </c>
      <c r="N641" s="13" t="s">
        <v>1681</v>
      </c>
      <c r="O641" t="s">
        <v>1622</v>
      </c>
      <c r="P641" s="13" t="s">
        <v>1666</v>
      </c>
      <c r="Q641" s="13" t="s">
        <v>1670</v>
      </c>
      <c r="R641" s="13"/>
      <c r="S641" s="13" t="s">
        <v>1739</v>
      </c>
      <c r="T641" s="13" t="s">
        <v>1741</v>
      </c>
      <c r="U641" s="13">
        <f>COUNTIFS(Tabella4[Rejected Element],Tabella4[[#This Row],[Rejected Element]])</f>
        <v>14</v>
      </c>
      <c r="V641" s="13" t="s">
        <v>1728</v>
      </c>
      <c r="W641" s="13"/>
      <c r="X641" s="13" t="str">
        <f>Tabella4[[#This Row],[User Impact]]</f>
        <v>2 - Serious</v>
      </c>
      <c r="Y641" s="13" t="str">
        <f>_xlfn.CONCAT("APP INDABOX ANDROID - ",Tabella4[[#This Row],[UNI CEI EN 301549]]," ",_xlfn.XLOOKUP(Tabella4[[#This Row],[Criterio]],Tabella5[ID],Tabella5[Criterio di successo],"")," - ",Tabella4[[#This Row],[Servizio]])</f>
        <v>APP INDABOX ANDROID - 11.2.5.8.1 Dimensione dell'obiettivo (minimo) - S010 Profilo</v>
      </c>
      <c r="Z6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(#AAD640)
S010 Profilo
Requisito: WCAG 2.5.8
Disabilità afflitte: Blind;Low Vision;Mobility
Impatto Utente: 2 - Serious
Descrizione: Touch target - 
Esempio di violazione individuata sull'oggetto: 
 - https://drive.google.com/file/d/1bsKvxulzV1GfqslNBziJls-uMKhH6Hr_/view?usp=drive_link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41" s="13"/>
      <c r="AB641" s="13"/>
      <c r="AC641" s="13"/>
      <c r="AD641" s="13"/>
      <c r="AE641" s="13" t="e">
        <f>_xlfn.XLOOKUP(Tabella4[[#This Row],[ID Silk]],outTable[ID Silk],outTable[Numero ticket  ],,0,1)</f>
        <v>#N/A</v>
      </c>
      <c r="AF641" s="13"/>
      <c r="AG641" s="13"/>
      <c r="AH641" s="13" t="e">
        <f>Tabella4[[#This Row],[Caricato su Silk]]&amp;Tabella4[[#This Row],[HC_01]]</f>
        <v>#N/A</v>
      </c>
      <c r="AI641" s="13" t="e">
        <f>Tabella4[[#This Row],[HC_ID]]&amp;": "&amp;Tabella4[[#This Row],[Descrizione]]</f>
        <v>#N/A</v>
      </c>
      <c r="AJ641" s="13" t="e">
        <f>Tabella4[[#This Row],[HC_ID]]&amp;": - "&amp;Tabella4[[#This Row],[Detail]]&amp;" con selettore: "&amp;Tabella4[[#This Row],[Rejected Element]]</f>
        <v>#N/A</v>
      </c>
      <c r="AK641" s="13" t="e">
        <f>Tabella4[[#This Row],[HC_ID]]&amp;": "&amp;Tabella4[[#This Row],[Share URL]]</f>
        <v>#N/A</v>
      </c>
      <c r="AL641" s="13" t="e">
        <f>Tabella4[[#This Row],[HC_ID]]&amp;": "&amp;Tabella4[[#This Row],[Soluzione note aggiuntive]]</f>
        <v>#N/A</v>
      </c>
      <c r="AM641" s="13"/>
    </row>
    <row r="642" spans="1:39" ht="15" hidden="1" x14ac:dyDescent="0.3">
      <c r="A642" s="41" t="str">
        <f>Tabella4[[#This Row],[UNI CEI EN 301549]]&amp;Tabella4[[#This Row],[Servizio]]</f>
        <v>11.2.5.8.1S010 Profilo</v>
      </c>
      <c r="B642" s="42" t="str">
        <f>Tabella4[[#This Row],[IssueID]]&amp;Tabella4[[#This Row],[Servizio]]</f>
        <v>S010 Profilo</v>
      </c>
      <c r="C642" s="41" t="s">
        <v>1038</v>
      </c>
      <c r="D642" s="41" t="str">
        <f>"(#"&amp;Tabella4[[#This Row],['#ID]]&amp;")"</f>
        <v>(#AAD641)</v>
      </c>
      <c r="E642" s="13" t="s">
        <v>50</v>
      </c>
      <c r="F642" s="13" t="s">
        <v>10</v>
      </c>
      <c r="G642" s="43" t="s">
        <v>56</v>
      </c>
      <c r="H642" s="13" t="s">
        <v>3283</v>
      </c>
      <c r="I642" s="13" t="s">
        <v>63</v>
      </c>
      <c r="J642" s="13" t="s">
        <v>1736</v>
      </c>
      <c r="K642" t="s">
        <v>52</v>
      </c>
      <c r="L642" s="13"/>
      <c r="M642" t="s">
        <v>1086</v>
      </c>
      <c r="N642" s="13" t="s">
        <v>1681</v>
      </c>
      <c r="O642" t="s">
        <v>1622</v>
      </c>
      <c r="P642" s="13" t="s">
        <v>1666</v>
      </c>
      <c r="Q642" s="13" t="s">
        <v>1670</v>
      </c>
      <c r="R642" s="13"/>
      <c r="S642" s="13" t="s">
        <v>1739</v>
      </c>
      <c r="T642" s="13" t="s">
        <v>1741</v>
      </c>
      <c r="U642" s="13">
        <f>COUNTIFS(Tabella4[Rejected Element],Tabella4[[#This Row],[Rejected Element]])</f>
        <v>14</v>
      </c>
      <c r="V642" s="13" t="s">
        <v>1728</v>
      </c>
      <c r="W642" s="13"/>
      <c r="X642" s="13" t="str">
        <f>Tabella4[[#This Row],[User Impact]]</f>
        <v>2 - Serious</v>
      </c>
      <c r="Y642" s="13" t="str">
        <f>_xlfn.CONCAT("APP INDABOX ANDROID - ",Tabella4[[#This Row],[UNI CEI EN 301549]]," ",_xlfn.XLOOKUP(Tabella4[[#This Row],[Criterio]],Tabella5[ID],Tabella5[Criterio di successo],"")," - ",Tabella4[[#This Row],[Servizio]])</f>
        <v>APP INDABOX ANDROID - 11.2.5.8.1 Dimensione dell'obiettivo (minimo) - S010 Profilo</v>
      </c>
      <c r="Z6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(#AAD641)
S010 Profilo
Requisito: WCAG 2.5.8
Disabilità afflitte: Blind;Low Vision;Mobility
Impatto Utente: 2 - Serious
Descrizione: Touch target - 
Esempio di violazione individuata sull'oggetto: 
 - https://drive.google.com/file/d/1bsKvxulzV1GfqslNBziJls-uMKhH6Hr_/view?usp=drive_link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42" s="13"/>
      <c r="AB642" s="13"/>
      <c r="AC642" s="13"/>
      <c r="AD642" s="13"/>
      <c r="AE642" s="13" t="e">
        <f>_xlfn.XLOOKUP(Tabella4[[#This Row],[ID Silk]],outTable[ID Silk],outTable[Numero ticket  ],,0,1)</f>
        <v>#N/A</v>
      </c>
      <c r="AF642" s="13"/>
      <c r="AG642" s="13"/>
      <c r="AH642" s="13" t="e">
        <f>Tabella4[[#This Row],[Caricato su Silk]]&amp;Tabella4[[#This Row],[HC_01]]</f>
        <v>#N/A</v>
      </c>
      <c r="AI642" s="13" t="e">
        <f>Tabella4[[#This Row],[HC_ID]]&amp;": "&amp;Tabella4[[#This Row],[Descrizione]]</f>
        <v>#N/A</v>
      </c>
      <c r="AJ642" s="13" t="e">
        <f>Tabella4[[#This Row],[HC_ID]]&amp;": - "&amp;Tabella4[[#This Row],[Detail]]&amp;" con selettore: "&amp;Tabella4[[#This Row],[Rejected Element]]</f>
        <v>#N/A</v>
      </c>
      <c r="AK642" s="13" t="e">
        <f>Tabella4[[#This Row],[HC_ID]]&amp;": "&amp;Tabella4[[#This Row],[Share URL]]</f>
        <v>#N/A</v>
      </c>
      <c r="AL642" s="13" t="e">
        <f>Tabella4[[#This Row],[HC_ID]]&amp;": "&amp;Tabella4[[#This Row],[Soluzione note aggiuntive]]</f>
        <v>#N/A</v>
      </c>
      <c r="AM642" s="13"/>
    </row>
    <row r="643" spans="1:39" ht="15" hidden="1" x14ac:dyDescent="0.3">
      <c r="A643" s="41" t="str">
        <f>Tabella4[[#This Row],[UNI CEI EN 301549]]&amp;Tabella4[[#This Row],[Servizio]]</f>
        <v>11.2.5.8.1S010 Profilo</v>
      </c>
      <c r="B643" s="42" t="str">
        <f>Tabella4[[#This Row],[IssueID]]&amp;Tabella4[[#This Row],[Servizio]]</f>
        <v>S010 Profilo</v>
      </c>
      <c r="C643" s="41" t="s">
        <v>1039</v>
      </c>
      <c r="D643" s="41" t="str">
        <f>"(#"&amp;Tabella4[[#This Row],['#ID]]&amp;")"</f>
        <v>(#AAD642)</v>
      </c>
      <c r="E643" s="13" t="s">
        <v>50</v>
      </c>
      <c r="F643" s="13" t="s">
        <v>10</v>
      </c>
      <c r="G643" s="43" t="s">
        <v>56</v>
      </c>
      <c r="H643" s="13" t="s">
        <v>3283</v>
      </c>
      <c r="I643" s="13" t="s">
        <v>63</v>
      </c>
      <c r="J643" s="13" t="s">
        <v>1736</v>
      </c>
      <c r="K643" t="s">
        <v>52</v>
      </c>
      <c r="L643" s="13"/>
      <c r="M643" t="s">
        <v>1087</v>
      </c>
      <c r="N643" s="13" t="s">
        <v>1681</v>
      </c>
      <c r="O643" t="s">
        <v>1622</v>
      </c>
      <c r="P643" s="13" t="s">
        <v>1666</v>
      </c>
      <c r="Q643" s="13" t="s">
        <v>1670</v>
      </c>
      <c r="R643" s="13"/>
      <c r="S643" s="13" t="s">
        <v>1739</v>
      </c>
      <c r="T643" s="13" t="s">
        <v>1741</v>
      </c>
      <c r="U643" s="13">
        <f>COUNTIFS(Tabella4[Rejected Element],Tabella4[[#This Row],[Rejected Element]])</f>
        <v>14</v>
      </c>
      <c r="V643" s="13" t="s">
        <v>1728</v>
      </c>
      <c r="W643" s="13"/>
      <c r="X643" s="13" t="str">
        <f>Tabella4[[#This Row],[User Impact]]</f>
        <v>2 - Serious</v>
      </c>
      <c r="Y643" s="13" t="str">
        <f>_xlfn.CONCAT("APP INDABOX ANDROID - ",Tabella4[[#This Row],[UNI CEI EN 301549]]," ",_xlfn.XLOOKUP(Tabella4[[#This Row],[Criterio]],Tabella5[ID],Tabella5[Criterio di successo],"")," - ",Tabella4[[#This Row],[Servizio]])</f>
        <v>APP INDABOX ANDROID - 11.2.5.8.1 Dimensione dell'obiettivo (minimo) - S010 Profilo</v>
      </c>
      <c r="Z6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(#AAD642)
S010 Profilo
Requisito: WCAG 2.5.8
Disabilità afflitte: Blind;Low Vision;Mobility
Impatto Utente: 2 - Serious
Descrizione: Touch target - 
Esempio di violazione individuata sull'oggetto: 
 - https://drive.google.com/file/d/1bsKvxulzV1GfqslNBziJls-uMKhH6Hr_/view?usp=drive_link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43" s="13"/>
      <c r="AB643" s="13"/>
      <c r="AC643" s="13"/>
      <c r="AD643" s="13"/>
      <c r="AE643" s="13" t="e">
        <f>_xlfn.XLOOKUP(Tabella4[[#This Row],[ID Silk]],outTable[ID Silk],outTable[Numero ticket  ],,0,1)</f>
        <v>#N/A</v>
      </c>
      <c r="AF643" s="13"/>
      <c r="AG643" s="13"/>
      <c r="AH643" s="13" t="e">
        <f>Tabella4[[#This Row],[Caricato su Silk]]&amp;Tabella4[[#This Row],[HC_01]]</f>
        <v>#N/A</v>
      </c>
      <c r="AI643" s="13" t="e">
        <f>Tabella4[[#This Row],[HC_ID]]&amp;": "&amp;Tabella4[[#This Row],[Descrizione]]</f>
        <v>#N/A</v>
      </c>
      <c r="AJ643" s="13" t="e">
        <f>Tabella4[[#This Row],[HC_ID]]&amp;": - "&amp;Tabella4[[#This Row],[Detail]]&amp;" con selettore: "&amp;Tabella4[[#This Row],[Rejected Element]]</f>
        <v>#N/A</v>
      </c>
      <c r="AK643" s="13" t="e">
        <f>Tabella4[[#This Row],[HC_ID]]&amp;": "&amp;Tabella4[[#This Row],[Share URL]]</f>
        <v>#N/A</v>
      </c>
      <c r="AL643" s="13" t="e">
        <f>Tabella4[[#This Row],[HC_ID]]&amp;": "&amp;Tabella4[[#This Row],[Soluzione note aggiuntive]]</f>
        <v>#N/A</v>
      </c>
      <c r="AM643" s="13"/>
    </row>
    <row r="644" spans="1:39" ht="15" hidden="1" x14ac:dyDescent="0.3">
      <c r="A644" s="41" t="str">
        <f>Tabella4[[#This Row],[UNI CEI EN 301549]]&amp;Tabella4[[#This Row],[Servizio]]</f>
        <v>11.1.4.3.1S010 Profilo</v>
      </c>
      <c r="B644" s="42" t="str">
        <f>Tabella4[[#This Row],[IssueID]]&amp;Tabella4[[#This Row],[Servizio]]</f>
        <v>S010 Profilo</v>
      </c>
      <c r="C644" s="41" t="s">
        <v>1040</v>
      </c>
      <c r="D644" s="41" t="str">
        <f>"(#"&amp;Tabella4[[#This Row],['#ID]]&amp;")"</f>
        <v>(#AAD643)</v>
      </c>
      <c r="E644" s="13" t="s">
        <v>50</v>
      </c>
      <c r="F644" s="13" t="s">
        <v>10</v>
      </c>
      <c r="G644" s="43" t="s">
        <v>195</v>
      </c>
      <c r="H644" s="13" t="s">
        <v>3282</v>
      </c>
      <c r="I644" s="13" t="s">
        <v>63</v>
      </c>
      <c r="J644" s="13" t="s">
        <v>1735</v>
      </c>
      <c r="K644" t="s">
        <v>53</v>
      </c>
      <c r="L644" s="13"/>
      <c r="M644" t="s">
        <v>1557</v>
      </c>
      <c r="N644" s="13" t="s">
        <v>1682</v>
      </c>
      <c r="O644" t="s">
        <v>1623</v>
      </c>
      <c r="P644" s="13" t="s">
        <v>1667</v>
      </c>
      <c r="Q644" s="13" t="s">
        <v>1670</v>
      </c>
      <c r="R644" s="13"/>
      <c r="S644" s="13" t="s">
        <v>1738</v>
      </c>
      <c r="T644" s="13" t="s">
        <v>1740</v>
      </c>
      <c r="U644" s="13">
        <f>COUNTIFS(Tabella4[Rejected Element],Tabella4[[#This Row],[Rejected Element]])</f>
        <v>1</v>
      </c>
      <c r="V644" s="13" t="s">
        <v>1728</v>
      </c>
      <c r="W644" s="13"/>
      <c r="X644" s="13" t="str">
        <f>Tabella4[[#This Row],[User Impact]]</f>
        <v>2 - Serious</v>
      </c>
      <c r="Y644" s="13" t="str">
        <f>_xlfn.CONCAT("APP INDABOX ANDROID - ",Tabella4[[#This Row],[UNI CEI EN 301549]]," ",_xlfn.XLOOKUP(Tabella4[[#This Row],[Criterio]],Tabella5[ID],Tabella5[Criterio di successo],"")," - ",Tabella4[[#This Row],[Servizio]])</f>
        <v>APP INDABOX ANDROID - 11.1.4.3.1 Contrasto (minimo) - S010 Profilo</v>
      </c>
      <c r="Z6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(#AAD643)
S010 Profilo
Requisito: WCAG 1.4.3
Disabilità afflitte: Colorblindness;Low Vision
Impatto Utente: 2 - Serious
Descrizione: Contrasto del testo - 
Esempio di violazione individuata sull'oggetto: 
 - https://drive.google.com/file/d/1n_m36Sb4VMa68JPg5VQY6uEWph2RJKck/view?usp=drive_link con selettore: 
[19,447][1061,516]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644" s="13"/>
      <c r="AB644" s="13"/>
      <c r="AC644" s="13"/>
      <c r="AD644" s="13"/>
      <c r="AE644" s="13" t="e">
        <f>_xlfn.XLOOKUP(Tabella4[[#This Row],[ID Silk]],outTable[ID Silk],outTable[Numero ticket  ],,0,1)</f>
        <v>#N/A</v>
      </c>
      <c r="AF644" s="13"/>
      <c r="AG644" s="13"/>
      <c r="AH644" s="13" t="e">
        <f>Tabella4[[#This Row],[Caricato su Silk]]&amp;Tabella4[[#This Row],[HC_01]]</f>
        <v>#N/A</v>
      </c>
      <c r="AI644" s="13" t="e">
        <f>Tabella4[[#This Row],[HC_ID]]&amp;": "&amp;Tabella4[[#This Row],[Descrizione]]</f>
        <v>#N/A</v>
      </c>
      <c r="AJ644" s="13" t="e">
        <f>Tabella4[[#This Row],[HC_ID]]&amp;": - "&amp;Tabella4[[#This Row],[Detail]]&amp;" con selettore: "&amp;Tabella4[[#This Row],[Rejected Element]]</f>
        <v>#N/A</v>
      </c>
      <c r="AK644" s="13" t="e">
        <f>Tabella4[[#This Row],[HC_ID]]&amp;": "&amp;Tabella4[[#This Row],[Share URL]]</f>
        <v>#N/A</v>
      </c>
      <c r="AL644" s="13" t="e">
        <f>Tabella4[[#This Row],[HC_ID]]&amp;": "&amp;Tabella4[[#This Row],[Soluzione note aggiuntive]]</f>
        <v>#N/A</v>
      </c>
      <c r="AM644" s="13"/>
    </row>
    <row r="645" spans="1:39" ht="15" hidden="1" x14ac:dyDescent="0.3">
      <c r="A645" s="41" t="str">
        <f>Tabella4[[#This Row],[UNI CEI EN 301549]]&amp;Tabella4[[#This Row],[Servizio]]</f>
        <v>11.1.4.3.1S010 Profilo</v>
      </c>
      <c r="B645" s="42" t="str">
        <f>Tabella4[[#This Row],[IssueID]]&amp;Tabella4[[#This Row],[Servizio]]</f>
        <v>S010 Profilo</v>
      </c>
      <c r="C645" s="41" t="s">
        <v>1041</v>
      </c>
      <c r="D645" s="41" t="str">
        <f>"(#"&amp;Tabella4[[#This Row],['#ID]]&amp;")"</f>
        <v>(#AAD644)</v>
      </c>
      <c r="E645" s="13" t="s">
        <v>50</v>
      </c>
      <c r="F645" s="13" t="s">
        <v>10</v>
      </c>
      <c r="G645" s="43" t="s">
        <v>195</v>
      </c>
      <c r="H645" s="13" t="s">
        <v>3282</v>
      </c>
      <c r="I645" s="13" t="s">
        <v>63</v>
      </c>
      <c r="J645" s="13" t="s">
        <v>1735</v>
      </c>
      <c r="K645" t="s">
        <v>53</v>
      </c>
      <c r="L645" s="13"/>
      <c r="M645" t="s">
        <v>1558</v>
      </c>
      <c r="N645" s="13" t="s">
        <v>1682</v>
      </c>
      <c r="O645" t="s">
        <v>1623</v>
      </c>
      <c r="P645" s="13" t="s">
        <v>1667</v>
      </c>
      <c r="Q645" s="13" t="s">
        <v>1670</v>
      </c>
      <c r="R645" s="13"/>
      <c r="S645" s="13" t="s">
        <v>1738</v>
      </c>
      <c r="T645" s="13" t="s">
        <v>1740</v>
      </c>
      <c r="U645" s="13">
        <f>COUNTIFS(Tabella4[Rejected Element],Tabella4[[#This Row],[Rejected Element]])</f>
        <v>1</v>
      </c>
      <c r="V645" s="13" t="s">
        <v>1728</v>
      </c>
      <c r="W645" s="13"/>
      <c r="X645" s="13" t="str">
        <f>Tabella4[[#This Row],[User Impact]]</f>
        <v>2 - Serious</v>
      </c>
      <c r="Y645" s="13" t="str">
        <f>_xlfn.CONCAT("APP INDABOX ANDROID - ",Tabella4[[#This Row],[UNI CEI EN 301549]]," ",_xlfn.XLOOKUP(Tabella4[[#This Row],[Criterio]],Tabella5[ID],Tabella5[Criterio di successo],"")," - ",Tabella4[[#This Row],[Servizio]])</f>
        <v>APP INDABOX ANDROID - 11.1.4.3.1 Contrasto (minimo) - S010 Profilo</v>
      </c>
      <c r="Z6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(#AAD644)
S010 Profilo
Requisito: WCAG 1.4.3
Disabilità afflitte: Colorblindness;Low Vision
Impatto Utente: 2 - Serious
Descrizione: Contrasto del testo - 
Esempio di violazione individuata sull'oggetto: 
 - https://drive.google.com/file/d/1n_m36Sb4VMa68JPg5VQY6uEWph2RJKck/view?usp=drive_link con selettore: 
[825,640][1028,709]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645" s="13"/>
      <c r="AB645" s="13"/>
      <c r="AC645" s="13"/>
      <c r="AD645" s="13"/>
      <c r="AE645" s="13" t="e">
        <f>_xlfn.XLOOKUP(Tabella4[[#This Row],[ID Silk]],outTable[ID Silk],outTable[Numero ticket  ],,0,1)</f>
        <v>#N/A</v>
      </c>
      <c r="AF645" s="13"/>
      <c r="AG645" s="13"/>
      <c r="AH645" s="13" t="e">
        <f>Tabella4[[#This Row],[Caricato su Silk]]&amp;Tabella4[[#This Row],[HC_01]]</f>
        <v>#N/A</v>
      </c>
      <c r="AI645" s="13" t="e">
        <f>Tabella4[[#This Row],[HC_ID]]&amp;": "&amp;Tabella4[[#This Row],[Descrizione]]</f>
        <v>#N/A</v>
      </c>
      <c r="AJ645" s="13" t="e">
        <f>Tabella4[[#This Row],[HC_ID]]&amp;": - "&amp;Tabella4[[#This Row],[Detail]]&amp;" con selettore: "&amp;Tabella4[[#This Row],[Rejected Element]]</f>
        <v>#N/A</v>
      </c>
      <c r="AK645" s="13" t="e">
        <f>Tabella4[[#This Row],[HC_ID]]&amp;": "&amp;Tabella4[[#This Row],[Share URL]]</f>
        <v>#N/A</v>
      </c>
      <c r="AL645" s="13" t="e">
        <f>Tabella4[[#This Row],[HC_ID]]&amp;": "&amp;Tabella4[[#This Row],[Soluzione note aggiuntive]]</f>
        <v>#N/A</v>
      </c>
      <c r="AM645" s="13"/>
    </row>
    <row r="646" spans="1:39" ht="15" hidden="1" x14ac:dyDescent="0.3">
      <c r="A646" s="41" t="str">
        <f>Tabella4[[#This Row],[UNI CEI EN 301549]]&amp;Tabella4[[#This Row],[Servizio]]</f>
        <v>11.1.4.3.1S010 Profilo</v>
      </c>
      <c r="B646" s="42" t="str">
        <f>Tabella4[[#This Row],[IssueID]]&amp;Tabella4[[#This Row],[Servizio]]</f>
        <v>S010 Profilo</v>
      </c>
      <c r="C646" s="41" t="s">
        <v>1042</v>
      </c>
      <c r="D646" s="41" t="str">
        <f>"(#"&amp;Tabella4[[#This Row],['#ID]]&amp;")"</f>
        <v>(#AAD645)</v>
      </c>
      <c r="E646" s="13" t="s">
        <v>50</v>
      </c>
      <c r="F646" s="13" t="s">
        <v>10</v>
      </c>
      <c r="G646" s="43" t="s">
        <v>195</v>
      </c>
      <c r="H646" s="13" t="s">
        <v>3282</v>
      </c>
      <c r="I646" s="13" t="s">
        <v>63</v>
      </c>
      <c r="J646" s="13" t="s">
        <v>1735</v>
      </c>
      <c r="K646" t="s">
        <v>53</v>
      </c>
      <c r="L646" s="13"/>
      <c r="M646" t="s">
        <v>1559</v>
      </c>
      <c r="N646" s="13" t="s">
        <v>1682</v>
      </c>
      <c r="O646" t="s">
        <v>1623</v>
      </c>
      <c r="P646" s="13" t="s">
        <v>1667</v>
      </c>
      <c r="Q646" s="13" t="s">
        <v>1670</v>
      </c>
      <c r="R646" s="13"/>
      <c r="S646" s="13" t="s">
        <v>1738</v>
      </c>
      <c r="T646" s="13" t="s">
        <v>1740</v>
      </c>
      <c r="U646" s="13">
        <f>COUNTIFS(Tabella4[Rejected Element],Tabella4[[#This Row],[Rejected Element]])</f>
        <v>1</v>
      </c>
      <c r="V646" s="13" t="s">
        <v>1728</v>
      </c>
      <c r="W646" s="13"/>
      <c r="X646" s="13" t="str">
        <f>Tabella4[[#This Row],[User Impact]]</f>
        <v>2 - Serious</v>
      </c>
      <c r="Y646" s="13" t="str">
        <f>_xlfn.CONCAT("APP INDABOX ANDROID - ",Tabella4[[#This Row],[UNI CEI EN 301549]]," ",_xlfn.XLOOKUP(Tabella4[[#This Row],[Criterio]],Tabella5[ID],Tabella5[Criterio di successo],"")," - ",Tabella4[[#This Row],[Servizio]])</f>
        <v>APP INDABOX ANDROID - 11.1.4.3.1 Contrasto (minimo) - S010 Profilo</v>
      </c>
      <c r="Z6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(#AAD645)
S010 Profilo
Requisito: WCAG 1.4.3
Disabilità afflitte: Colorblindness;Low Vision
Impatto Utente: 2 - Serious
Descrizione: Contrasto del testo - 
Esempio di violazione individuata sull'oggetto: 
 - https://drive.google.com/file/d/1n_m36Sb4VMa68JPg5VQY6uEWph2RJKck/view?usp=drive_link con selettore: 
[19,893][1009,1003]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646" s="13"/>
      <c r="AB646" s="13"/>
      <c r="AC646" s="13"/>
      <c r="AD646" s="13"/>
      <c r="AE646" s="13" t="e">
        <f>_xlfn.XLOOKUP(Tabella4[[#This Row],[ID Silk]],outTable[ID Silk],outTable[Numero ticket  ],,0,1)</f>
        <v>#N/A</v>
      </c>
      <c r="AF646" s="13"/>
      <c r="AG646" s="13"/>
      <c r="AH646" s="13" t="e">
        <f>Tabella4[[#This Row],[Caricato su Silk]]&amp;Tabella4[[#This Row],[HC_01]]</f>
        <v>#N/A</v>
      </c>
      <c r="AI646" s="13" t="e">
        <f>Tabella4[[#This Row],[HC_ID]]&amp;": "&amp;Tabella4[[#This Row],[Descrizione]]</f>
        <v>#N/A</v>
      </c>
      <c r="AJ646" s="13" t="e">
        <f>Tabella4[[#This Row],[HC_ID]]&amp;": - "&amp;Tabella4[[#This Row],[Detail]]&amp;" con selettore: "&amp;Tabella4[[#This Row],[Rejected Element]]</f>
        <v>#N/A</v>
      </c>
      <c r="AK646" s="13" t="e">
        <f>Tabella4[[#This Row],[HC_ID]]&amp;": "&amp;Tabella4[[#This Row],[Share URL]]</f>
        <v>#N/A</v>
      </c>
      <c r="AL646" s="13" t="e">
        <f>Tabella4[[#This Row],[HC_ID]]&amp;": "&amp;Tabella4[[#This Row],[Soluzione note aggiuntive]]</f>
        <v>#N/A</v>
      </c>
      <c r="AM646" s="13"/>
    </row>
    <row r="647" spans="1:39" ht="15" hidden="1" x14ac:dyDescent="0.3">
      <c r="A647" s="41" t="str">
        <f>Tabella4[[#This Row],[UNI CEI EN 301549]]&amp;Tabella4[[#This Row],[Servizio]]</f>
        <v>11.1.4.3.1S010 Profilo</v>
      </c>
      <c r="B647" s="42" t="str">
        <f>Tabella4[[#This Row],[IssueID]]&amp;Tabella4[[#This Row],[Servizio]]</f>
        <v>S010 Profilo</v>
      </c>
      <c r="C647" s="41" t="s">
        <v>1043</v>
      </c>
      <c r="D647" s="41" t="str">
        <f>"(#"&amp;Tabella4[[#This Row],['#ID]]&amp;")"</f>
        <v>(#AAD646)</v>
      </c>
      <c r="E647" s="13" t="s">
        <v>50</v>
      </c>
      <c r="F647" s="13" t="s">
        <v>10</v>
      </c>
      <c r="G647" s="43" t="s">
        <v>195</v>
      </c>
      <c r="H647" s="13" t="s">
        <v>3282</v>
      </c>
      <c r="I647" s="13" t="s">
        <v>63</v>
      </c>
      <c r="J647" s="13" t="s">
        <v>1735</v>
      </c>
      <c r="K647" t="s">
        <v>53</v>
      </c>
      <c r="L647" s="13"/>
      <c r="M647" t="s">
        <v>1560</v>
      </c>
      <c r="N647" s="13" t="s">
        <v>1682</v>
      </c>
      <c r="O647" t="s">
        <v>1623</v>
      </c>
      <c r="P647" s="13" t="s">
        <v>1667</v>
      </c>
      <c r="Q647" s="13" t="s">
        <v>1670</v>
      </c>
      <c r="R647" s="13"/>
      <c r="S647" s="13" t="s">
        <v>1738</v>
      </c>
      <c r="T647" s="13" t="s">
        <v>1740</v>
      </c>
      <c r="U647" s="13">
        <f>COUNTIFS(Tabella4[Rejected Element],Tabella4[[#This Row],[Rejected Element]])</f>
        <v>1</v>
      </c>
      <c r="V647" s="13" t="s">
        <v>1728</v>
      </c>
      <c r="W647" s="13"/>
      <c r="X647" s="13" t="str">
        <f>Tabella4[[#This Row],[User Impact]]</f>
        <v>2 - Serious</v>
      </c>
      <c r="Y647" s="13" t="str">
        <f>_xlfn.CONCAT("APP INDABOX ANDROID - ",Tabella4[[#This Row],[UNI CEI EN 301549]]," ",_xlfn.XLOOKUP(Tabella4[[#This Row],[Criterio]],Tabella5[ID],Tabella5[Criterio di successo],"")," - ",Tabella4[[#This Row],[Servizio]])</f>
        <v>APP INDABOX ANDROID - 11.1.4.3.1 Contrasto (minimo) - S010 Profilo</v>
      </c>
      <c r="Z6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(#AAD646)
S010 Profilo
Requisito: WCAG 1.4.3
Disabilità afflitte: Colorblindness;Low Vision
Impatto Utente: 2 - Serious
Descrizione: Contrasto del testo - 
Esempio di violazione individuata sull'oggetto: 
 - https://drive.google.com/file/d/1n_m36Sb4VMa68JPg5VQY6uEWph2RJKck/view?usp=drive_link con selettore: 
[825,1140][1028,1209]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647" s="13"/>
      <c r="AB647" s="13"/>
      <c r="AC647" s="13"/>
      <c r="AD647" s="13"/>
      <c r="AE647" s="13" t="e">
        <f>_xlfn.XLOOKUP(Tabella4[[#This Row],[ID Silk]],outTable[ID Silk],outTable[Numero ticket  ],,0,1)</f>
        <v>#N/A</v>
      </c>
      <c r="AF647" s="13"/>
      <c r="AG647" s="13"/>
      <c r="AH647" s="13" t="e">
        <f>Tabella4[[#This Row],[Caricato su Silk]]&amp;Tabella4[[#This Row],[HC_01]]</f>
        <v>#N/A</v>
      </c>
      <c r="AI647" s="13" t="e">
        <f>Tabella4[[#This Row],[HC_ID]]&amp;": "&amp;Tabella4[[#This Row],[Descrizione]]</f>
        <v>#N/A</v>
      </c>
      <c r="AJ647" s="13" t="e">
        <f>Tabella4[[#This Row],[HC_ID]]&amp;": - "&amp;Tabella4[[#This Row],[Detail]]&amp;" con selettore: "&amp;Tabella4[[#This Row],[Rejected Element]]</f>
        <v>#N/A</v>
      </c>
      <c r="AK647" s="13" t="e">
        <f>Tabella4[[#This Row],[HC_ID]]&amp;": "&amp;Tabella4[[#This Row],[Share URL]]</f>
        <v>#N/A</v>
      </c>
      <c r="AL647" s="13" t="e">
        <f>Tabella4[[#This Row],[HC_ID]]&amp;": "&amp;Tabella4[[#This Row],[Soluzione note aggiuntive]]</f>
        <v>#N/A</v>
      </c>
      <c r="AM647" s="13"/>
    </row>
    <row r="648" spans="1:39" ht="15" hidden="1" x14ac:dyDescent="0.3">
      <c r="A648" s="41" t="str">
        <f>Tabella4[[#This Row],[UNI CEI EN 301549]]&amp;Tabella4[[#This Row],[Servizio]]</f>
        <v>11.1.4.3.1S010 Profilo</v>
      </c>
      <c r="B648" s="42" t="str">
        <f>Tabella4[[#This Row],[IssueID]]&amp;Tabella4[[#This Row],[Servizio]]</f>
        <v>S010 Profilo</v>
      </c>
      <c r="C648" s="41" t="s">
        <v>1044</v>
      </c>
      <c r="D648" s="41" t="str">
        <f>"(#"&amp;Tabella4[[#This Row],['#ID]]&amp;")"</f>
        <v>(#AAD647)</v>
      </c>
      <c r="E648" s="13" t="s">
        <v>50</v>
      </c>
      <c r="F648" s="13" t="s">
        <v>10</v>
      </c>
      <c r="G648" s="43" t="s">
        <v>195</v>
      </c>
      <c r="H648" s="13" t="s">
        <v>3282</v>
      </c>
      <c r="I648" s="13" t="s">
        <v>63</v>
      </c>
      <c r="J648" s="13" t="s">
        <v>1735</v>
      </c>
      <c r="K648" t="s">
        <v>53</v>
      </c>
      <c r="L648" s="13"/>
      <c r="M648" t="s">
        <v>1561</v>
      </c>
      <c r="N648" s="13" t="s">
        <v>1682</v>
      </c>
      <c r="O648" t="s">
        <v>1623</v>
      </c>
      <c r="P648" s="13" t="s">
        <v>1667</v>
      </c>
      <c r="Q648" s="13" t="s">
        <v>1670</v>
      </c>
      <c r="R648" s="13"/>
      <c r="S648" s="13" t="s">
        <v>1738</v>
      </c>
      <c r="T648" s="13" t="s">
        <v>1740</v>
      </c>
      <c r="U648" s="13">
        <f>COUNTIFS(Tabella4[Rejected Element],Tabella4[[#This Row],[Rejected Element]])</f>
        <v>1</v>
      </c>
      <c r="V648" s="13" t="s">
        <v>1728</v>
      </c>
      <c r="W648" s="13"/>
      <c r="X648" s="13" t="str">
        <f>Tabella4[[#This Row],[User Impact]]</f>
        <v>2 - Serious</v>
      </c>
      <c r="Y648" s="13" t="str">
        <f>_xlfn.CONCAT("APP INDABOX ANDROID - ",Tabella4[[#This Row],[UNI CEI EN 301549]]," ",_xlfn.XLOOKUP(Tabella4[[#This Row],[Criterio]],Tabella5[ID],Tabella5[Criterio di successo],"")," - ",Tabella4[[#This Row],[Servizio]])</f>
        <v>APP INDABOX ANDROID - 11.1.4.3.1 Contrasto (minimo) - S010 Profilo</v>
      </c>
      <c r="Z6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(#AAD647)
S010 Profilo
Requisito: WCAG 1.4.3
Disabilità afflitte: Colorblindness;Low Vision
Impatto Utente: 2 - Serious
Descrizione: Contrasto del testo - 
Esempio di violazione individuata sull'oggetto: 
 - https://drive.google.com/file/d/1n_m36Sb4VMa68JPg5VQY6uEWph2RJKck/view?usp=drive_link con selettore: 
[19,1440][1009,1498]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648" s="13"/>
      <c r="AB648" s="13"/>
      <c r="AC648" s="13"/>
      <c r="AD648" s="13"/>
      <c r="AE648" s="13" t="e">
        <f>_xlfn.XLOOKUP(Tabella4[[#This Row],[ID Silk]],outTable[ID Silk],outTable[Numero ticket  ],,0,1)</f>
        <v>#N/A</v>
      </c>
      <c r="AF648" s="13"/>
      <c r="AG648" s="13"/>
      <c r="AH648" s="13" t="e">
        <f>Tabella4[[#This Row],[Caricato su Silk]]&amp;Tabella4[[#This Row],[HC_01]]</f>
        <v>#N/A</v>
      </c>
      <c r="AI648" s="13" t="e">
        <f>Tabella4[[#This Row],[HC_ID]]&amp;": "&amp;Tabella4[[#This Row],[Descrizione]]</f>
        <v>#N/A</v>
      </c>
      <c r="AJ648" s="13" t="e">
        <f>Tabella4[[#This Row],[HC_ID]]&amp;": - "&amp;Tabella4[[#This Row],[Detail]]&amp;" con selettore: "&amp;Tabella4[[#This Row],[Rejected Element]]</f>
        <v>#N/A</v>
      </c>
      <c r="AK648" s="13" t="e">
        <f>Tabella4[[#This Row],[HC_ID]]&amp;": "&amp;Tabella4[[#This Row],[Share URL]]</f>
        <v>#N/A</v>
      </c>
      <c r="AL648" s="13" t="e">
        <f>Tabella4[[#This Row],[HC_ID]]&amp;": "&amp;Tabella4[[#This Row],[Soluzione note aggiuntive]]</f>
        <v>#N/A</v>
      </c>
      <c r="AM648" s="13"/>
    </row>
    <row r="649" spans="1:39" ht="15" hidden="1" x14ac:dyDescent="0.3">
      <c r="A649" s="41" t="str">
        <f>Tabella4[[#This Row],[UNI CEI EN 301549]]&amp;Tabella4[[#This Row],[Servizio]]</f>
        <v>11.1.4.3.1S010 Profilo</v>
      </c>
      <c r="B649" s="42" t="str">
        <f>Tabella4[[#This Row],[IssueID]]&amp;Tabella4[[#This Row],[Servizio]]</f>
        <v>S010 Profilo</v>
      </c>
      <c r="C649" s="41" t="s">
        <v>1045</v>
      </c>
      <c r="D649" s="41" t="str">
        <f>"(#"&amp;Tabella4[[#This Row],['#ID]]&amp;")"</f>
        <v>(#AAD648)</v>
      </c>
      <c r="E649" s="13" t="s">
        <v>50</v>
      </c>
      <c r="F649" s="13" t="s">
        <v>10</v>
      </c>
      <c r="G649" s="43" t="s">
        <v>195</v>
      </c>
      <c r="H649" s="13" t="s">
        <v>3282</v>
      </c>
      <c r="I649" s="13" t="s">
        <v>63</v>
      </c>
      <c r="J649" s="13" t="s">
        <v>1735</v>
      </c>
      <c r="K649" t="s">
        <v>53</v>
      </c>
      <c r="L649" s="13"/>
      <c r="M649" t="s">
        <v>1562</v>
      </c>
      <c r="N649" s="13" t="s">
        <v>1682</v>
      </c>
      <c r="O649" t="s">
        <v>1623</v>
      </c>
      <c r="P649" s="13" t="s">
        <v>1667</v>
      </c>
      <c r="Q649" s="13" t="s">
        <v>1670</v>
      </c>
      <c r="R649" s="13"/>
      <c r="S649" s="13" t="s">
        <v>1738</v>
      </c>
      <c r="T649" s="13" t="s">
        <v>1740</v>
      </c>
      <c r="U649" s="13">
        <f>COUNTIFS(Tabella4[Rejected Element],Tabella4[[#This Row],[Rejected Element]])</f>
        <v>1</v>
      </c>
      <c r="V649" s="13" t="s">
        <v>1728</v>
      </c>
      <c r="W649" s="13"/>
      <c r="X649" s="13" t="str">
        <f>Tabella4[[#This Row],[User Impact]]</f>
        <v>2 - Serious</v>
      </c>
      <c r="Y649" s="13" t="str">
        <f>_xlfn.CONCAT("APP INDABOX ANDROID - ",Tabella4[[#This Row],[UNI CEI EN 301549]]," ",_xlfn.XLOOKUP(Tabella4[[#This Row],[Criterio]],Tabella5[ID],Tabella5[Criterio di successo],"")," - ",Tabella4[[#This Row],[Servizio]])</f>
        <v>APP INDABOX ANDROID - 11.1.4.3.1 Contrasto (minimo) - S010 Profilo</v>
      </c>
      <c r="Z6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(#AAD648)
S010 Profilo
Requisito: WCAG 1.4.3
Disabilità afflitte: Colorblindness;Low Vision
Impatto Utente: 2 - Serious
Descrizione: Contrasto del testo - 
Esempio di violazione individuata sull'oggetto: 
 - https://drive.google.com/file/d/1n_m36Sb4VMa68JPg5VQY6uEWph2RJKck/view?usp=drive_link con selettore: 
[825,1635][1028,1704]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649" s="13"/>
      <c r="AB649" s="13"/>
      <c r="AC649" s="13"/>
      <c r="AD649" s="13"/>
      <c r="AE649" s="13" t="e">
        <f>_xlfn.XLOOKUP(Tabella4[[#This Row],[ID Silk]],outTable[ID Silk],outTable[Numero ticket  ],,0,1)</f>
        <v>#N/A</v>
      </c>
      <c r="AF649" s="13"/>
      <c r="AG649" s="13"/>
      <c r="AH649" s="13" t="e">
        <f>Tabella4[[#This Row],[Caricato su Silk]]&amp;Tabella4[[#This Row],[HC_01]]</f>
        <v>#N/A</v>
      </c>
      <c r="AI649" s="13" t="e">
        <f>Tabella4[[#This Row],[HC_ID]]&amp;": "&amp;Tabella4[[#This Row],[Descrizione]]</f>
        <v>#N/A</v>
      </c>
      <c r="AJ649" s="13" t="e">
        <f>Tabella4[[#This Row],[HC_ID]]&amp;": - "&amp;Tabella4[[#This Row],[Detail]]&amp;" con selettore: "&amp;Tabella4[[#This Row],[Rejected Element]]</f>
        <v>#N/A</v>
      </c>
      <c r="AK649" s="13" t="e">
        <f>Tabella4[[#This Row],[HC_ID]]&amp;": "&amp;Tabella4[[#This Row],[Share URL]]</f>
        <v>#N/A</v>
      </c>
      <c r="AL649" s="13" t="e">
        <f>Tabella4[[#This Row],[HC_ID]]&amp;": "&amp;Tabella4[[#This Row],[Soluzione note aggiuntive]]</f>
        <v>#N/A</v>
      </c>
      <c r="AM649" s="13"/>
    </row>
    <row r="650" spans="1:39" ht="15" hidden="1" x14ac:dyDescent="0.3">
      <c r="A650" s="41" t="str">
        <f>Tabella4[[#This Row],[UNI CEI EN 301549]]&amp;Tabella4[[#This Row],[Servizio]]</f>
        <v>11.1.4.3.1S010 Profilo</v>
      </c>
      <c r="B650" s="42" t="str">
        <f>Tabella4[[#This Row],[IssueID]]&amp;Tabella4[[#This Row],[Servizio]]</f>
        <v>S010 Profilo</v>
      </c>
      <c r="C650" s="41" t="s">
        <v>1046</v>
      </c>
      <c r="D650" s="41" t="str">
        <f>"(#"&amp;Tabella4[[#This Row],['#ID]]&amp;")"</f>
        <v>(#AAD649)</v>
      </c>
      <c r="E650" s="13" t="s">
        <v>50</v>
      </c>
      <c r="F650" s="13" t="s">
        <v>10</v>
      </c>
      <c r="G650" s="43" t="s">
        <v>195</v>
      </c>
      <c r="H650" s="13" t="s">
        <v>3282</v>
      </c>
      <c r="I650" s="13" t="s">
        <v>63</v>
      </c>
      <c r="J650" s="13" t="s">
        <v>1735</v>
      </c>
      <c r="K650" t="s">
        <v>53</v>
      </c>
      <c r="L650" s="13"/>
      <c r="M650" t="s">
        <v>1563</v>
      </c>
      <c r="N650" s="13" t="s">
        <v>1682</v>
      </c>
      <c r="O650" t="s">
        <v>1623</v>
      </c>
      <c r="P650" s="13" t="s">
        <v>1667</v>
      </c>
      <c r="Q650" s="13" t="s">
        <v>1670</v>
      </c>
      <c r="R650" s="13"/>
      <c r="S650" s="13" t="s">
        <v>1738</v>
      </c>
      <c r="T650" s="13" t="s">
        <v>1740</v>
      </c>
      <c r="U650" s="13">
        <f>COUNTIFS(Tabella4[Rejected Element],Tabella4[[#This Row],[Rejected Element]])</f>
        <v>1</v>
      </c>
      <c r="V650" s="13" t="s">
        <v>1728</v>
      </c>
      <c r="W650" s="13"/>
      <c r="X650" s="13" t="str">
        <f>Tabella4[[#This Row],[User Impact]]</f>
        <v>2 - Serious</v>
      </c>
      <c r="Y650" s="13" t="str">
        <f>_xlfn.CONCAT("APP INDABOX ANDROID - ",Tabella4[[#This Row],[UNI CEI EN 301549]]," ",_xlfn.XLOOKUP(Tabella4[[#This Row],[Criterio]],Tabella5[ID],Tabella5[Criterio di successo],"")," - ",Tabella4[[#This Row],[Servizio]])</f>
        <v>APP INDABOX ANDROID - 11.1.4.3.1 Contrasto (minimo) - S010 Profilo</v>
      </c>
      <c r="Z6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(#AAD649)
S010 Profilo
Requisito: WCAG 1.4.3
Disabilità afflitte: Colorblindness;Low Vision
Impatto Utente: 2 - Serious
Descrizione: Contrasto del testo - 
Esempio di violazione individuata sull'oggetto: 
 - https://drive.google.com/file/d/1n_m36Sb4VMa68JPg5VQY6uEWph2RJKck/view?usp=drive_link con selettore: 
[19,2078][1009,2188]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650" s="13"/>
      <c r="AB650" s="13"/>
      <c r="AC650" s="13"/>
      <c r="AD650" s="13"/>
      <c r="AE650" s="13" t="e">
        <f>_xlfn.XLOOKUP(Tabella4[[#This Row],[ID Silk]],outTable[ID Silk],outTable[Numero ticket  ],,0,1)</f>
        <v>#N/A</v>
      </c>
      <c r="AF650" s="13"/>
      <c r="AG650" s="13"/>
      <c r="AH650" s="13" t="e">
        <f>Tabella4[[#This Row],[Caricato su Silk]]&amp;Tabella4[[#This Row],[HC_01]]</f>
        <v>#N/A</v>
      </c>
      <c r="AI650" s="13" t="e">
        <f>Tabella4[[#This Row],[HC_ID]]&amp;": "&amp;Tabella4[[#This Row],[Descrizione]]</f>
        <v>#N/A</v>
      </c>
      <c r="AJ650" s="13" t="e">
        <f>Tabella4[[#This Row],[HC_ID]]&amp;": - "&amp;Tabella4[[#This Row],[Detail]]&amp;" con selettore: "&amp;Tabella4[[#This Row],[Rejected Element]]</f>
        <v>#N/A</v>
      </c>
      <c r="AK650" s="13" t="e">
        <f>Tabella4[[#This Row],[HC_ID]]&amp;": "&amp;Tabella4[[#This Row],[Share URL]]</f>
        <v>#N/A</v>
      </c>
      <c r="AL650" s="13" t="e">
        <f>Tabella4[[#This Row],[HC_ID]]&amp;": "&amp;Tabella4[[#This Row],[Soluzione note aggiuntive]]</f>
        <v>#N/A</v>
      </c>
      <c r="AM650" s="13"/>
    </row>
    <row r="651" spans="1:39" ht="15" hidden="1" x14ac:dyDescent="0.3">
      <c r="A651" s="41" t="str">
        <f>Tabella4[[#This Row],[UNI CEI EN 301549]]&amp;Tabella4[[#This Row],[Servizio]]</f>
        <v>11.1.4.3.1S010 Profilo</v>
      </c>
      <c r="B651" s="42" t="str">
        <f>Tabella4[[#This Row],[IssueID]]&amp;Tabella4[[#This Row],[Servizio]]</f>
        <v>S010 Profilo</v>
      </c>
      <c r="C651" s="41" t="s">
        <v>1047</v>
      </c>
      <c r="D651" s="41" t="str">
        <f>"(#"&amp;Tabella4[[#This Row],['#ID]]&amp;")"</f>
        <v>(#AAD650)</v>
      </c>
      <c r="E651" s="13" t="s">
        <v>50</v>
      </c>
      <c r="F651" s="13" t="s">
        <v>10</v>
      </c>
      <c r="G651" s="43" t="s">
        <v>195</v>
      </c>
      <c r="H651" s="13" t="s">
        <v>3282</v>
      </c>
      <c r="I651" s="13" t="s">
        <v>63</v>
      </c>
      <c r="J651" s="13" t="s">
        <v>1735</v>
      </c>
      <c r="K651" t="s">
        <v>53</v>
      </c>
      <c r="L651" s="13"/>
      <c r="M651" t="s">
        <v>1564</v>
      </c>
      <c r="N651" s="13" t="s">
        <v>1682</v>
      </c>
      <c r="O651" t="s">
        <v>1623</v>
      </c>
      <c r="P651" s="13" t="s">
        <v>1667</v>
      </c>
      <c r="Q651" s="13" t="s">
        <v>1670</v>
      </c>
      <c r="R651" s="13"/>
      <c r="S651" s="13" t="s">
        <v>1738</v>
      </c>
      <c r="T651" s="13" t="s">
        <v>1740</v>
      </c>
      <c r="U651" s="13">
        <f>COUNTIFS(Tabella4[Rejected Element],Tabella4[[#This Row],[Rejected Element]])</f>
        <v>1</v>
      </c>
      <c r="V651" s="13" t="s">
        <v>1728</v>
      </c>
      <c r="W651" s="13"/>
      <c r="X651" s="13" t="str">
        <f>Tabella4[[#This Row],[User Impact]]</f>
        <v>2 - Serious</v>
      </c>
      <c r="Y651" s="13" t="str">
        <f>_xlfn.CONCAT("APP INDABOX ANDROID - ",Tabella4[[#This Row],[UNI CEI EN 301549]]," ",_xlfn.XLOOKUP(Tabella4[[#This Row],[Criterio]],Tabella5[ID],Tabella5[Criterio di successo],"")," - ",Tabella4[[#This Row],[Servizio]])</f>
        <v>APP INDABOX ANDROID - 11.1.4.3.1 Contrasto (minimo) - S010 Profilo</v>
      </c>
      <c r="Z6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S010 Profilo (#AAD650)
S010 Profilo
Requisito: WCAG 1.4.3
Disabilità afflitte: Colorblindness;Low Vision
Impatto Utente: 2 - Serious
Descrizione: Contrasto del testo - 
Esempio di violazione individuata sull'oggetto: 
 - https://drive.google.com/file/d/1n_m36Sb4VMa68JPg5VQY6uEWph2RJKck/view?usp=drive_link con selettore: 
[825,2326][1028,2356]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14): https://posteitaliane.sharepoint.com/:x:/r/teams/ACCESSIBILITRISULTATIVERIFICHETECNICHE/Shared%20Documents/TGPOSTE_APP/TGPOSTE_APP/LOG/Log.xlsx?d=w630300a71bd74143a1658fe5ab688bc4&amp;csf=1&amp;web=1&amp;e=Y9XHGL
Link al dettaglio requisito WCAG: </v>
      </c>
      <c r="AA651" s="13"/>
      <c r="AB651" s="13"/>
      <c r="AC651" s="13"/>
      <c r="AD651" s="13"/>
      <c r="AE651" s="13" t="e">
        <f>_xlfn.XLOOKUP(Tabella4[[#This Row],[ID Silk]],outTable[ID Silk],outTable[Numero ticket  ],,0,1)</f>
        <v>#N/A</v>
      </c>
      <c r="AF651" s="13"/>
      <c r="AG651" s="13"/>
      <c r="AH651" s="13" t="e">
        <f>Tabella4[[#This Row],[Caricato su Silk]]&amp;Tabella4[[#This Row],[HC_01]]</f>
        <v>#N/A</v>
      </c>
      <c r="AI651" s="13" t="e">
        <f>Tabella4[[#This Row],[HC_ID]]&amp;": "&amp;Tabella4[[#This Row],[Descrizione]]</f>
        <v>#N/A</v>
      </c>
      <c r="AJ651" s="13" t="e">
        <f>Tabella4[[#This Row],[HC_ID]]&amp;": - "&amp;Tabella4[[#This Row],[Detail]]&amp;" con selettore: "&amp;Tabella4[[#This Row],[Rejected Element]]</f>
        <v>#N/A</v>
      </c>
      <c r="AK651" s="13" t="e">
        <f>Tabella4[[#This Row],[HC_ID]]&amp;": "&amp;Tabella4[[#This Row],[Share URL]]</f>
        <v>#N/A</v>
      </c>
      <c r="AL651" s="13" t="e">
        <f>Tabella4[[#This Row],[HC_ID]]&amp;": "&amp;Tabella4[[#This Row],[Soluzione note aggiuntive]]</f>
        <v>#N/A</v>
      </c>
      <c r="AM651" s="13"/>
    </row>
    <row r="652" spans="1:39" ht="15" hidden="1" x14ac:dyDescent="0.3">
      <c r="A652" s="41" t="str">
        <f>Tabella4[[#This Row],[UNI CEI EN 301549]]&amp;Tabella4[[#This Row],[Servizio]]</f>
        <v>11.2.5.8.1S010 Profilo</v>
      </c>
      <c r="B652" s="42" t="str">
        <f>Tabella4[[#This Row],[IssueID]]&amp;Tabella4[[#This Row],[Servizio]]</f>
        <v>S010 Profilo</v>
      </c>
      <c r="C652" s="41" t="s">
        <v>1048</v>
      </c>
      <c r="D652" s="41" t="str">
        <f>"(#"&amp;Tabella4[[#This Row],['#ID]]&amp;")"</f>
        <v>(#AAD651)</v>
      </c>
      <c r="E652" s="13" t="s">
        <v>50</v>
      </c>
      <c r="F652" s="13" t="s">
        <v>10</v>
      </c>
      <c r="G652" s="43" t="s">
        <v>56</v>
      </c>
      <c r="H652" s="13" t="s">
        <v>3283</v>
      </c>
      <c r="I652" s="13" t="s">
        <v>63</v>
      </c>
      <c r="J652" s="13" t="s">
        <v>1736</v>
      </c>
      <c r="K652" t="s">
        <v>52</v>
      </c>
      <c r="L652" s="13"/>
      <c r="M652" t="s">
        <v>1082</v>
      </c>
      <c r="N652" s="13" t="s">
        <v>1682</v>
      </c>
      <c r="O652" t="s">
        <v>1623</v>
      </c>
      <c r="P652" s="13" t="s">
        <v>1667</v>
      </c>
      <c r="Q652" s="13" t="s">
        <v>1670</v>
      </c>
      <c r="R652" s="13"/>
      <c r="S652" s="13" t="s">
        <v>1739</v>
      </c>
      <c r="T652" s="13" t="s">
        <v>1741</v>
      </c>
      <c r="U652" s="13">
        <f>COUNTIFS(Tabella4[Rejected Element],Tabella4[[#This Row],[Rejected Element]])</f>
        <v>15</v>
      </c>
      <c r="V652" s="13" t="s">
        <v>1728</v>
      </c>
      <c r="W652" s="13"/>
      <c r="X652" s="13" t="str">
        <f>Tabella4[[#This Row],[User Impact]]</f>
        <v>2 - Serious</v>
      </c>
      <c r="Y652" s="13" t="str">
        <f>_xlfn.CONCAT("APP INDABOX ANDROID - ",Tabella4[[#This Row],[UNI CEI EN 301549]]," ",_xlfn.XLOOKUP(Tabella4[[#This Row],[Criterio]],Tabella5[ID],Tabella5[Criterio di successo],"")," - ",Tabella4[[#This Row],[Servizio]])</f>
        <v>APP INDABOX ANDROID - 11.2.5.8.1 Dimensione dell'obiettivo (minimo) - S010 Profilo</v>
      </c>
      <c r="Z6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(#AAD651)
S010 Profilo
Requisito: WCAG 2.5.8
Disabilità afflitte: Blind;Low Vision;Mobility
Impatto Utente: 2 - Serious
Descrizione: Touch target - 
Esempio di violazione individuata sull'oggetto: 
 - https://drive.google.com/file/d/1n_m36Sb4VMa68JPg5VQY6uEWph2RJKck/view?usp=drive_link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52" s="13"/>
      <c r="AB652" s="13"/>
      <c r="AC652" s="13"/>
      <c r="AD652" s="13"/>
      <c r="AE652" s="13" t="e">
        <f>_xlfn.XLOOKUP(Tabella4[[#This Row],[ID Silk]],outTable[ID Silk],outTable[Numero ticket  ],,0,1)</f>
        <v>#N/A</v>
      </c>
      <c r="AF652" s="13"/>
      <c r="AG652" s="13"/>
      <c r="AH652" s="13" t="e">
        <f>Tabella4[[#This Row],[Caricato su Silk]]&amp;Tabella4[[#This Row],[HC_01]]</f>
        <v>#N/A</v>
      </c>
      <c r="AI652" s="13" t="e">
        <f>Tabella4[[#This Row],[HC_ID]]&amp;": "&amp;Tabella4[[#This Row],[Descrizione]]</f>
        <v>#N/A</v>
      </c>
      <c r="AJ652" s="13" t="e">
        <f>Tabella4[[#This Row],[HC_ID]]&amp;": - "&amp;Tabella4[[#This Row],[Detail]]&amp;" con selettore: "&amp;Tabella4[[#This Row],[Rejected Element]]</f>
        <v>#N/A</v>
      </c>
      <c r="AK652" s="13" t="e">
        <f>Tabella4[[#This Row],[HC_ID]]&amp;": "&amp;Tabella4[[#This Row],[Share URL]]</f>
        <v>#N/A</v>
      </c>
      <c r="AL652" s="13" t="e">
        <f>Tabella4[[#This Row],[HC_ID]]&amp;": "&amp;Tabella4[[#This Row],[Soluzione note aggiuntive]]</f>
        <v>#N/A</v>
      </c>
      <c r="AM652" s="13"/>
    </row>
    <row r="653" spans="1:39" ht="15" hidden="1" x14ac:dyDescent="0.3">
      <c r="A653" s="41" t="str">
        <f>Tabella4[[#This Row],[UNI CEI EN 301549]]&amp;Tabella4[[#This Row],[Servizio]]</f>
        <v>11.2.5.8.1S010 Profilo</v>
      </c>
      <c r="B653" s="42" t="str">
        <f>Tabella4[[#This Row],[IssueID]]&amp;Tabella4[[#This Row],[Servizio]]</f>
        <v>S010 Profilo</v>
      </c>
      <c r="C653" s="41" t="s">
        <v>1049</v>
      </c>
      <c r="D653" s="41" t="str">
        <f>"(#"&amp;Tabella4[[#This Row],['#ID]]&amp;")"</f>
        <v>(#AAD652)</v>
      </c>
      <c r="E653" s="13" t="s">
        <v>50</v>
      </c>
      <c r="F653" s="13" t="s">
        <v>10</v>
      </c>
      <c r="G653" s="43" t="s">
        <v>56</v>
      </c>
      <c r="H653" s="13" t="s">
        <v>3283</v>
      </c>
      <c r="I653" s="13" t="s">
        <v>63</v>
      </c>
      <c r="J653" s="13" t="s">
        <v>1736</v>
      </c>
      <c r="K653" t="s">
        <v>52</v>
      </c>
      <c r="L653" s="13"/>
      <c r="M653" t="s">
        <v>1083</v>
      </c>
      <c r="N653" s="13" t="s">
        <v>1682</v>
      </c>
      <c r="O653" t="s">
        <v>1623</v>
      </c>
      <c r="P653" s="13" t="s">
        <v>1667</v>
      </c>
      <c r="Q653" s="13" t="s">
        <v>1670</v>
      </c>
      <c r="R653" s="13"/>
      <c r="S653" s="13" t="s">
        <v>1739</v>
      </c>
      <c r="T653" s="13" t="s">
        <v>1741</v>
      </c>
      <c r="U653" s="13">
        <f>COUNTIFS(Tabella4[Rejected Element],Tabella4[[#This Row],[Rejected Element]])</f>
        <v>14</v>
      </c>
      <c r="V653" s="13" t="s">
        <v>1728</v>
      </c>
      <c r="W653" s="13"/>
      <c r="X653" s="13" t="str">
        <f>Tabella4[[#This Row],[User Impact]]</f>
        <v>2 - Serious</v>
      </c>
      <c r="Y653" s="13" t="str">
        <f>_xlfn.CONCAT("APP INDABOX ANDROID - ",Tabella4[[#This Row],[UNI CEI EN 301549]]," ",_xlfn.XLOOKUP(Tabella4[[#This Row],[Criterio]],Tabella5[ID],Tabella5[Criterio di successo],"")," - ",Tabella4[[#This Row],[Servizio]])</f>
        <v>APP INDABOX ANDROID - 11.2.5.8.1 Dimensione dell'obiettivo (minimo) - S010 Profilo</v>
      </c>
      <c r="Z6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(#AAD652)
S010 Profilo
Requisito: WCAG 2.5.8
Disabilità afflitte: Blind;Low Vision;Mobility
Impatto Utente: 2 - Serious
Descrizione: Touch target - 
Esempio di violazione individuata sull'oggetto: 
 - https://drive.google.com/file/d/1n_m36Sb4VMa68JPg5VQY6uEWph2RJKck/view?usp=drive_link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53" s="13"/>
      <c r="AB653" s="13"/>
      <c r="AC653" s="13"/>
      <c r="AD653" s="13"/>
      <c r="AE653" s="13" t="e">
        <f>_xlfn.XLOOKUP(Tabella4[[#This Row],[ID Silk]],outTable[ID Silk],outTable[Numero ticket  ],,0,1)</f>
        <v>#N/A</v>
      </c>
      <c r="AF653" s="13"/>
      <c r="AG653" s="13"/>
      <c r="AH653" s="13" t="e">
        <f>Tabella4[[#This Row],[Caricato su Silk]]&amp;Tabella4[[#This Row],[HC_01]]</f>
        <v>#N/A</v>
      </c>
      <c r="AI653" s="13" t="e">
        <f>Tabella4[[#This Row],[HC_ID]]&amp;": "&amp;Tabella4[[#This Row],[Descrizione]]</f>
        <v>#N/A</v>
      </c>
      <c r="AJ653" s="13" t="e">
        <f>Tabella4[[#This Row],[HC_ID]]&amp;": - "&amp;Tabella4[[#This Row],[Detail]]&amp;" con selettore: "&amp;Tabella4[[#This Row],[Rejected Element]]</f>
        <v>#N/A</v>
      </c>
      <c r="AK653" s="13" t="e">
        <f>Tabella4[[#This Row],[HC_ID]]&amp;": "&amp;Tabella4[[#This Row],[Share URL]]</f>
        <v>#N/A</v>
      </c>
      <c r="AL653" s="13" t="e">
        <f>Tabella4[[#This Row],[HC_ID]]&amp;": "&amp;Tabella4[[#This Row],[Soluzione note aggiuntive]]</f>
        <v>#N/A</v>
      </c>
      <c r="AM653" s="13"/>
    </row>
    <row r="654" spans="1:39" ht="15" hidden="1" x14ac:dyDescent="0.3">
      <c r="A654" s="41" t="str">
        <f>Tabella4[[#This Row],[UNI CEI EN 301549]]&amp;Tabella4[[#This Row],[Servizio]]</f>
        <v>11.2.5.8.1S010 Profilo</v>
      </c>
      <c r="B654" s="42" t="str">
        <f>Tabella4[[#This Row],[IssueID]]&amp;Tabella4[[#This Row],[Servizio]]</f>
        <v>S010 Profilo</v>
      </c>
      <c r="C654" s="41" t="s">
        <v>1050</v>
      </c>
      <c r="D654" s="41" t="str">
        <f>"(#"&amp;Tabella4[[#This Row],['#ID]]&amp;")"</f>
        <v>(#AAD653)</v>
      </c>
      <c r="E654" s="13" t="s">
        <v>50</v>
      </c>
      <c r="F654" s="13" t="s">
        <v>10</v>
      </c>
      <c r="G654" s="43" t="s">
        <v>56</v>
      </c>
      <c r="H654" s="13" t="s">
        <v>3283</v>
      </c>
      <c r="I654" s="13" t="s">
        <v>63</v>
      </c>
      <c r="J654" s="13" t="s">
        <v>1736</v>
      </c>
      <c r="K654" t="s">
        <v>52</v>
      </c>
      <c r="L654" s="13"/>
      <c r="M654" t="s">
        <v>1084</v>
      </c>
      <c r="N654" s="13" t="s">
        <v>1682</v>
      </c>
      <c r="O654" t="s">
        <v>1623</v>
      </c>
      <c r="P654" s="13" t="s">
        <v>1667</v>
      </c>
      <c r="Q654" s="13" t="s">
        <v>1670</v>
      </c>
      <c r="R654" s="13"/>
      <c r="S654" s="13" t="s">
        <v>1739</v>
      </c>
      <c r="T654" s="13" t="s">
        <v>1741</v>
      </c>
      <c r="U654" s="13">
        <f>COUNTIFS(Tabella4[Rejected Element],Tabella4[[#This Row],[Rejected Element]])</f>
        <v>14</v>
      </c>
      <c r="V654" s="13" t="s">
        <v>1728</v>
      </c>
      <c r="W654" s="13"/>
      <c r="X654" s="13" t="str">
        <f>Tabella4[[#This Row],[User Impact]]</f>
        <v>2 - Serious</v>
      </c>
      <c r="Y654" s="13" t="str">
        <f>_xlfn.CONCAT("APP INDABOX ANDROID - ",Tabella4[[#This Row],[UNI CEI EN 301549]]," ",_xlfn.XLOOKUP(Tabella4[[#This Row],[Criterio]],Tabella5[ID],Tabella5[Criterio di successo],"")," - ",Tabella4[[#This Row],[Servizio]])</f>
        <v>APP INDABOX ANDROID - 11.2.5.8.1 Dimensione dell'obiettivo (minimo) - S010 Profilo</v>
      </c>
      <c r="Z6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(#AAD653)
S010 Profilo
Requisito: WCAG 2.5.8
Disabilità afflitte: Blind;Low Vision;Mobility
Impatto Utente: 2 - Serious
Descrizione: Touch target - 
Esempio di violazione individuata sull'oggetto: 
 - https://drive.google.com/file/d/1n_m36Sb4VMa68JPg5VQY6uEWph2RJKck/view?usp=drive_link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54" s="13"/>
      <c r="AB654" s="13"/>
      <c r="AC654" s="13"/>
      <c r="AD654" s="13"/>
      <c r="AE654" s="13" t="e">
        <f>_xlfn.XLOOKUP(Tabella4[[#This Row],[ID Silk]],outTable[ID Silk],outTable[Numero ticket  ],,0,1)</f>
        <v>#N/A</v>
      </c>
      <c r="AF654" s="13"/>
      <c r="AG654" s="13"/>
      <c r="AH654" s="13" t="e">
        <f>Tabella4[[#This Row],[Caricato su Silk]]&amp;Tabella4[[#This Row],[HC_01]]</f>
        <v>#N/A</v>
      </c>
      <c r="AI654" s="13" t="e">
        <f>Tabella4[[#This Row],[HC_ID]]&amp;": "&amp;Tabella4[[#This Row],[Descrizione]]</f>
        <v>#N/A</v>
      </c>
      <c r="AJ654" s="13" t="e">
        <f>Tabella4[[#This Row],[HC_ID]]&amp;": - "&amp;Tabella4[[#This Row],[Detail]]&amp;" con selettore: "&amp;Tabella4[[#This Row],[Rejected Element]]</f>
        <v>#N/A</v>
      </c>
      <c r="AK654" s="13" t="e">
        <f>Tabella4[[#This Row],[HC_ID]]&amp;": "&amp;Tabella4[[#This Row],[Share URL]]</f>
        <v>#N/A</v>
      </c>
      <c r="AL654" s="13" t="e">
        <f>Tabella4[[#This Row],[HC_ID]]&amp;": "&amp;Tabella4[[#This Row],[Soluzione note aggiuntive]]</f>
        <v>#N/A</v>
      </c>
      <c r="AM654" s="13"/>
    </row>
    <row r="655" spans="1:39" ht="15" hidden="1" x14ac:dyDescent="0.3">
      <c r="A655" s="41" t="str">
        <f>Tabella4[[#This Row],[UNI CEI EN 301549]]&amp;Tabella4[[#This Row],[Servizio]]</f>
        <v>11.2.5.8.1S010 Profilo</v>
      </c>
      <c r="B655" s="42" t="str">
        <f>Tabella4[[#This Row],[IssueID]]&amp;Tabella4[[#This Row],[Servizio]]</f>
        <v>S010 Profilo</v>
      </c>
      <c r="C655" s="41" t="s">
        <v>1051</v>
      </c>
      <c r="D655" s="41" t="str">
        <f>"(#"&amp;Tabella4[[#This Row],['#ID]]&amp;")"</f>
        <v>(#AAD654)</v>
      </c>
      <c r="E655" s="13" t="s">
        <v>50</v>
      </c>
      <c r="F655" s="13" t="s">
        <v>10</v>
      </c>
      <c r="G655" s="43" t="s">
        <v>56</v>
      </c>
      <c r="H655" s="13" t="s">
        <v>3283</v>
      </c>
      <c r="I655" s="13" t="s">
        <v>63</v>
      </c>
      <c r="J655" s="13" t="s">
        <v>1736</v>
      </c>
      <c r="K655" t="s">
        <v>52</v>
      </c>
      <c r="L655" s="13"/>
      <c r="M655" t="s">
        <v>1085</v>
      </c>
      <c r="N655" s="13" t="s">
        <v>1682</v>
      </c>
      <c r="O655" t="s">
        <v>1623</v>
      </c>
      <c r="P655" s="13" t="s">
        <v>1667</v>
      </c>
      <c r="Q655" s="13" t="s">
        <v>1670</v>
      </c>
      <c r="R655" s="13"/>
      <c r="S655" s="13" t="s">
        <v>1739</v>
      </c>
      <c r="T655" s="13" t="s">
        <v>1741</v>
      </c>
      <c r="U655" s="13">
        <f>COUNTIFS(Tabella4[Rejected Element],Tabella4[[#This Row],[Rejected Element]])</f>
        <v>14</v>
      </c>
      <c r="V655" s="13" t="s">
        <v>1728</v>
      </c>
      <c r="W655" s="13"/>
      <c r="X655" s="13" t="str">
        <f>Tabella4[[#This Row],[User Impact]]</f>
        <v>2 - Serious</v>
      </c>
      <c r="Y655" s="13" t="str">
        <f>_xlfn.CONCAT("APP INDABOX ANDROID - ",Tabella4[[#This Row],[UNI CEI EN 301549]]," ",_xlfn.XLOOKUP(Tabella4[[#This Row],[Criterio]],Tabella5[ID],Tabella5[Criterio di successo],"")," - ",Tabella4[[#This Row],[Servizio]])</f>
        <v>APP INDABOX ANDROID - 11.2.5.8.1 Dimensione dell'obiettivo (minimo) - S010 Profilo</v>
      </c>
      <c r="Z6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(#AAD654)
S010 Profilo
Requisito: WCAG 2.5.8
Disabilità afflitte: Blind;Low Vision;Mobility
Impatto Utente: 2 - Serious
Descrizione: Touch target - 
Esempio di violazione individuata sull'oggetto: 
 - https://drive.google.com/file/d/1n_m36Sb4VMa68JPg5VQY6uEWph2RJKck/view?usp=drive_link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55" s="13"/>
      <c r="AB655" s="13"/>
      <c r="AC655" s="13"/>
      <c r="AD655" s="13"/>
      <c r="AE655" s="13" t="e">
        <f>_xlfn.XLOOKUP(Tabella4[[#This Row],[ID Silk]],outTable[ID Silk],outTable[Numero ticket  ],,0,1)</f>
        <v>#N/A</v>
      </c>
      <c r="AF655" s="13"/>
      <c r="AG655" s="13"/>
      <c r="AH655" s="13" t="e">
        <f>Tabella4[[#This Row],[Caricato su Silk]]&amp;Tabella4[[#This Row],[HC_01]]</f>
        <v>#N/A</v>
      </c>
      <c r="AI655" s="13" t="e">
        <f>Tabella4[[#This Row],[HC_ID]]&amp;": "&amp;Tabella4[[#This Row],[Descrizione]]</f>
        <v>#N/A</v>
      </c>
      <c r="AJ655" s="13" t="e">
        <f>Tabella4[[#This Row],[HC_ID]]&amp;": - "&amp;Tabella4[[#This Row],[Detail]]&amp;" con selettore: "&amp;Tabella4[[#This Row],[Rejected Element]]</f>
        <v>#N/A</v>
      </c>
      <c r="AK655" s="13" t="e">
        <f>Tabella4[[#This Row],[HC_ID]]&amp;": "&amp;Tabella4[[#This Row],[Share URL]]</f>
        <v>#N/A</v>
      </c>
      <c r="AL655" s="13" t="e">
        <f>Tabella4[[#This Row],[HC_ID]]&amp;": "&amp;Tabella4[[#This Row],[Soluzione note aggiuntive]]</f>
        <v>#N/A</v>
      </c>
      <c r="AM655" s="13"/>
    </row>
    <row r="656" spans="1:39" ht="15" hidden="1" x14ac:dyDescent="0.3">
      <c r="A656" s="41" t="str">
        <f>Tabella4[[#This Row],[UNI CEI EN 301549]]&amp;Tabella4[[#This Row],[Servizio]]</f>
        <v>11.2.5.8.1S010 Profilo</v>
      </c>
      <c r="B656" s="42" t="str">
        <f>Tabella4[[#This Row],[IssueID]]&amp;Tabella4[[#This Row],[Servizio]]</f>
        <v>S010 Profilo</v>
      </c>
      <c r="C656" s="41" t="s">
        <v>1052</v>
      </c>
      <c r="D656" s="41" t="str">
        <f>"(#"&amp;Tabella4[[#This Row],['#ID]]&amp;")"</f>
        <v>(#AAD655)</v>
      </c>
      <c r="E656" s="13" t="s">
        <v>50</v>
      </c>
      <c r="F656" s="13" t="s">
        <v>10</v>
      </c>
      <c r="G656" s="43" t="s">
        <v>56</v>
      </c>
      <c r="H656" s="13" t="s">
        <v>3283</v>
      </c>
      <c r="I656" s="13" t="s">
        <v>63</v>
      </c>
      <c r="J656" s="13" t="s">
        <v>1736</v>
      </c>
      <c r="K656" t="s">
        <v>52</v>
      </c>
      <c r="L656" s="13"/>
      <c r="M656" t="s">
        <v>1086</v>
      </c>
      <c r="N656" s="13" t="s">
        <v>1682</v>
      </c>
      <c r="O656" t="s">
        <v>1623</v>
      </c>
      <c r="P656" s="13" t="s">
        <v>1667</v>
      </c>
      <c r="Q656" s="13" t="s">
        <v>1670</v>
      </c>
      <c r="R656" s="13"/>
      <c r="S656" s="13" t="s">
        <v>1739</v>
      </c>
      <c r="T656" s="13" t="s">
        <v>1741</v>
      </c>
      <c r="U656" s="13">
        <f>COUNTIFS(Tabella4[Rejected Element],Tabella4[[#This Row],[Rejected Element]])</f>
        <v>14</v>
      </c>
      <c r="V656" s="13" t="s">
        <v>1728</v>
      </c>
      <c r="W656" s="13"/>
      <c r="X656" s="13" t="str">
        <f>Tabella4[[#This Row],[User Impact]]</f>
        <v>2 - Serious</v>
      </c>
      <c r="Y656" s="13" t="str">
        <f>_xlfn.CONCAT("APP INDABOX ANDROID - ",Tabella4[[#This Row],[UNI CEI EN 301549]]," ",_xlfn.XLOOKUP(Tabella4[[#This Row],[Criterio]],Tabella5[ID],Tabella5[Criterio di successo],"")," - ",Tabella4[[#This Row],[Servizio]])</f>
        <v>APP INDABOX ANDROID - 11.2.5.8.1 Dimensione dell'obiettivo (minimo) - S010 Profilo</v>
      </c>
      <c r="Z6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(#AAD655)
S010 Profilo
Requisito: WCAG 2.5.8
Disabilità afflitte: Blind;Low Vision;Mobility
Impatto Utente: 2 - Serious
Descrizione: Touch target - 
Esempio di violazione individuata sull'oggetto: 
 - https://drive.google.com/file/d/1n_m36Sb4VMa68JPg5VQY6uEWph2RJKck/view?usp=drive_link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56" s="13"/>
      <c r="AB656" s="13"/>
      <c r="AC656" s="13"/>
      <c r="AD656" s="13"/>
      <c r="AE656" s="13" t="e">
        <f>_xlfn.XLOOKUP(Tabella4[[#This Row],[ID Silk]],outTable[ID Silk],outTable[Numero ticket  ],,0,1)</f>
        <v>#N/A</v>
      </c>
      <c r="AF656" s="13"/>
      <c r="AG656" s="13"/>
      <c r="AH656" s="13" t="e">
        <f>Tabella4[[#This Row],[Caricato su Silk]]&amp;Tabella4[[#This Row],[HC_01]]</f>
        <v>#N/A</v>
      </c>
      <c r="AI656" s="13" t="e">
        <f>Tabella4[[#This Row],[HC_ID]]&amp;": "&amp;Tabella4[[#This Row],[Descrizione]]</f>
        <v>#N/A</v>
      </c>
      <c r="AJ656" s="13" t="e">
        <f>Tabella4[[#This Row],[HC_ID]]&amp;": - "&amp;Tabella4[[#This Row],[Detail]]&amp;" con selettore: "&amp;Tabella4[[#This Row],[Rejected Element]]</f>
        <v>#N/A</v>
      </c>
      <c r="AK656" s="13" t="e">
        <f>Tabella4[[#This Row],[HC_ID]]&amp;": "&amp;Tabella4[[#This Row],[Share URL]]</f>
        <v>#N/A</v>
      </c>
      <c r="AL656" s="13" t="e">
        <f>Tabella4[[#This Row],[HC_ID]]&amp;": "&amp;Tabella4[[#This Row],[Soluzione note aggiuntive]]</f>
        <v>#N/A</v>
      </c>
      <c r="AM656" s="13"/>
    </row>
    <row r="657" spans="1:39" ht="15" hidden="1" x14ac:dyDescent="0.3">
      <c r="A657" s="41" t="str">
        <f>Tabella4[[#This Row],[UNI CEI EN 301549]]&amp;Tabella4[[#This Row],[Servizio]]</f>
        <v>11.2.5.8.1S010 Profilo</v>
      </c>
      <c r="B657" s="42" t="str">
        <f>Tabella4[[#This Row],[IssueID]]&amp;Tabella4[[#This Row],[Servizio]]</f>
        <v>S010 Profilo</v>
      </c>
      <c r="C657" s="41" t="s">
        <v>1053</v>
      </c>
      <c r="D657" s="41" t="str">
        <f>"(#"&amp;Tabella4[[#This Row],['#ID]]&amp;")"</f>
        <v>(#AAD656)</v>
      </c>
      <c r="E657" s="13" t="s">
        <v>50</v>
      </c>
      <c r="F657" s="13" t="s">
        <v>10</v>
      </c>
      <c r="G657" s="43" t="s">
        <v>56</v>
      </c>
      <c r="H657" s="13" t="s">
        <v>3283</v>
      </c>
      <c r="I657" s="13" t="s">
        <v>63</v>
      </c>
      <c r="J657" s="13" t="s">
        <v>1736</v>
      </c>
      <c r="K657" t="s">
        <v>52</v>
      </c>
      <c r="L657" s="13"/>
      <c r="M657" t="s">
        <v>1087</v>
      </c>
      <c r="N657" s="13" t="s">
        <v>1682</v>
      </c>
      <c r="O657" t="s">
        <v>1623</v>
      </c>
      <c r="P657" s="13" t="s">
        <v>1667</v>
      </c>
      <c r="Q657" s="13" t="s">
        <v>1670</v>
      </c>
      <c r="R657" s="13"/>
      <c r="S657" s="13" t="s">
        <v>1739</v>
      </c>
      <c r="T657" s="13" t="s">
        <v>1741</v>
      </c>
      <c r="U657" s="13">
        <f>COUNTIFS(Tabella4[Rejected Element],Tabella4[[#This Row],[Rejected Element]])</f>
        <v>14</v>
      </c>
      <c r="V657" s="13" t="s">
        <v>1728</v>
      </c>
      <c r="W657" s="13"/>
      <c r="X657" s="13" t="str">
        <f>Tabella4[[#This Row],[User Impact]]</f>
        <v>2 - Serious</v>
      </c>
      <c r="Y657" s="13" t="str">
        <f>_xlfn.CONCAT("APP INDABOX ANDROID - ",Tabella4[[#This Row],[UNI CEI EN 301549]]," ",_xlfn.XLOOKUP(Tabella4[[#This Row],[Criterio]],Tabella5[ID],Tabella5[Criterio di successo],"")," - ",Tabella4[[#This Row],[Servizio]])</f>
        <v>APP INDABOX ANDROID - 11.2.5.8.1 Dimensione dell'obiettivo (minimo) - S010 Profilo</v>
      </c>
      <c r="Z6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(#AAD656)
S010 Profilo
Requisito: WCAG 2.5.8
Disabilità afflitte: Blind;Low Vision;Mobility
Impatto Utente: 2 - Serious
Descrizione: Touch target - 
Esempio di violazione individuata sull'oggetto: 
 - https://drive.google.com/file/d/1n_m36Sb4VMa68JPg5VQY6uEWph2RJKck/view?usp=drive_link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57" s="13"/>
      <c r="AB657" s="13"/>
      <c r="AC657" s="13"/>
      <c r="AD657" s="13"/>
      <c r="AE657" s="13" t="e">
        <f>_xlfn.XLOOKUP(Tabella4[[#This Row],[ID Silk]],outTable[ID Silk],outTable[Numero ticket  ],,0,1)</f>
        <v>#N/A</v>
      </c>
      <c r="AF657" s="13"/>
      <c r="AG657" s="13"/>
      <c r="AH657" s="13" t="e">
        <f>Tabella4[[#This Row],[Caricato su Silk]]&amp;Tabella4[[#This Row],[HC_01]]</f>
        <v>#N/A</v>
      </c>
      <c r="AI657" s="13" t="e">
        <f>Tabella4[[#This Row],[HC_ID]]&amp;": "&amp;Tabella4[[#This Row],[Descrizione]]</f>
        <v>#N/A</v>
      </c>
      <c r="AJ657" s="13" t="e">
        <f>Tabella4[[#This Row],[HC_ID]]&amp;": - "&amp;Tabella4[[#This Row],[Detail]]&amp;" con selettore: "&amp;Tabella4[[#This Row],[Rejected Element]]</f>
        <v>#N/A</v>
      </c>
      <c r="AK657" s="13" t="e">
        <f>Tabella4[[#This Row],[HC_ID]]&amp;": "&amp;Tabella4[[#This Row],[Share URL]]</f>
        <v>#N/A</v>
      </c>
      <c r="AL657" s="13" t="e">
        <f>Tabella4[[#This Row],[HC_ID]]&amp;": "&amp;Tabella4[[#This Row],[Soluzione note aggiuntive]]</f>
        <v>#N/A</v>
      </c>
      <c r="AM657" s="13"/>
    </row>
    <row r="658" spans="1:39" ht="15" hidden="1" x14ac:dyDescent="0.3">
      <c r="A658" s="41" t="str">
        <f>Tabella4[[#This Row],[UNI CEI EN 301549]]&amp;Tabella4[[#This Row],[Servizio]]</f>
        <v>11.2.5.8.1S010 Profilo</v>
      </c>
      <c r="B658" s="42" t="str">
        <f>Tabella4[[#This Row],[IssueID]]&amp;Tabella4[[#This Row],[Servizio]]</f>
        <v>S010 Profilo</v>
      </c>
      <c r="C658" s="41" t="s">
        <v>1054</v>
      </c>
      <c r="D658" s="41" t="str">
        <f>"(#"&amp;Tabella4[[#This Row],['#ID]]&amp;")"</f>
        <v>(#AAD657)</v>
      </c>
      <c r="E658" s="13" t="s">
        <v>50</v>
      </c>
      <c r="F658" s="13" t="s">
        <v>10</v>
      </c>
      <c r="G658" s="43" t="s">
        <v>56</v>
      </c>
      <c r="H658" s="13" t="s">
        <v>3283</v>
      </c>
      <c r="I658" s="13" t="s">
        <v>63</v>
      </c>
      <c r="J658" s="13" t="s">
        <v>1736</v>
      </c>
      <c r="K658" t="s">
        <v>52</v>
      </c>
      <c r="L658" s="13"/>
      <c r="M658" t="s">
        <v>1565</v>
      </c>
      <c r="N658" s="13" t="s">
        <v>1682</v>
      </c>
      <c r="O658" t="s">
        <v>1623</v>
      </c>
      <c r="P658" s="13" t="s">
        <v>1667</v>
      </c>
      <c r="Q658" s="13" t="s">
        <v>1670</v>
      </c>
      <c r="R658" s="13"/>
      <c r="S658" s="13" t="s">
        <v>1739</v>
      </c>
      <c r="T658" s="13" t="s">
        <v>1741</v>
      </c>
      <c r="U658" s="13">
        <f>COUNTIFS(Tabella4[Rejected Element],Tabella4[[#This Row],[Rejected Element]])</f>
        <v>1</v>
      </c>
      <c r="V658" s="13" t="s">
        <v>1728</v>
      </c>
      <c r="W658" s="13"/>
      <c r="X658" s="13" t="str">
        <f>Tabella4[[#This Row],[User Impact]]</f>
        <v>2 - Serious</v>
      </c>
      <c r="Y658" s="13" t="str">
        <f>_xlfn.CONCAT("APP INDABOX ANDROID - ",Tabella4[[#This Row],[UNI CEI EN 301549]]," ",_xlfn.XLOOKUP(Tabella4[[#This Row],[Criterio]],Tabella5[ID],Tabella5[Criterio di successo],"")," - ",Tabella4[[#This Row],[Servizio]])</f>
        <v>APP INDABOX ANDROID - 11.2.5.8.1 Dimensione dell'obiettivo (minimo) - S010 Profilo</v>
      </c>
      <c r="Z6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(#AAD657)
S010 Profilo
Requisito: WCAG 2.5.8
Disabilità afflitte: Blind;Low Vision;Mobility
Impatto Utente: 2 - Serious
Descrizione: Touch target - 
Esempio di violazione individuata sull'oggetto: 
 - https://drive.google.com/file/d/1n_m36Sb4VMa68JPg5VQY6uEWph2RJKck/view?usp=drive_link con selettore: 
[19,722][352,772]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58" s="13"/>
      <c r="AB658" s="13"/>
      <c r="AC658" s="13"/>
      <c r="AD658" s="13"/>
      <c r="AE658" s="13" t="e">
        <f>_xlfn.XLOOKUP(Tabella4[[#This Row],[ID Silk]],outTable[ID Silk],outTable[Numero ticket  ],,0,1)</f>
        <v>#N/A</v>
      </c>
      <c r="AF658" s="13"/>
      <c r="AG658" s="13"/>
      <c r="AH658" s="13" t="e">
        <f>Tabella4[[#This Row],[Caricato su Silk]]&amp;Tabella4[[#This Row],[HC_01]]</f>
        <v>#N/A</v>
      </c>
      <c r="AI658" s="13" t="e">
        <f>Tabella4[[#This Row],[HC_ID]]&amp;": "&amp;Tabella4[[#This Row],[Descrizione]]</f>
        <v>#N/A</v>
      </c>
      <c r="AJ658" s="13" t="e">
        <f>Tabella4[[#This Row],[HC_ID]]&amp;": - "&amp;Tabella4[[#This Row],[Detail]]&amp;" con selettore: "&amp;Tabella4[[#This Row],[Rejected Element]]</f>
        <v>#N/A</v>
      </c>
      <c r="AK658" s="13" t="e">
        <f>Tabella4[[#This Row],[HC_ID]]&amp;": "&amp;Tabella4[[#This Row],[Share URL]]</f>
        <v>#N/A</v>
      </c>
      <c r="AL658" s="13" t="e">
        <f>Tabella4[[#This Row],[HC_ID]]&amp;": "&amp;Tabella4[[#This Row],[Soluzione note aggiuntive]]</f>
        <v>#N/A</v>
      </c>
      <c r="AM658" s="13"/>
    </row>
    <row r="659" spans="1:39" ht="15" hidden="1" x14ac:dyDescent="0.3">
      <c r="A659" s="41" t="str">
        <f>Tabella4[[#This Row],[UNI CEI EN 301549]]&amp;Tabella4[[#This Row],[Servizio]]</f>
        <v>11.2.5.8.1S010 Profilo</v>
      </c>
      <c r="B659" s="42" t="str">
        <f>Tabella4[[#This Row],[IssueID]]&amp;Tabella4[[#This Row],[Servizio]]</f>
        <v>S010 Profilo</v>
      </c>
      <c r="C659" s="41" t="s">
        <v>1055</v>
      </c>
      <c r="D659" s="41" t="str">
        <f>"(#"&amp;Tabella4[[#This Row],['#ID]]&amp;")"</f>
        <v>(#AAD658)</v>
      </c>
      <c r="E659" s="13" t="s">
        <v>50</v>
      </c>
      <c r="F659" s="13" t="s">
        <v>10</v>
      </c>
      <c r="G659" s="43" t="s">
        <v>56</v>
      </c>
      <c r="H659" s="13" t="s">
        <v>3283</v>
      </c>
      <c r="I659" s="13" t="s">
        <v>63</v>
      </c>
      <c r="J659" s="13" t="s">
        <v>1736</v>
      </c>
      <c r="K659" t="s">
        <v>52</v>
      </c>
      <c r="L659" s="13"/>
      <c r="M659" t="s">
        <v>1566</v>
      </c>
      <c r="N659" s="13" t="s">
        <v>1682</v>
      </c>
      <c r="O659" t="s">
        <v>1623</v>
      </c>
      <c r="P659" s="13" t="s">
        <v>1667</v>
      </c>
      <c r="Q659" s="13" t="s">
        <v>1670</v>
      </c>
      <c r="R659" s="13"/>
      <c r="S659" s="13" t="s">
        <v>1739</v>
      </c>
      <c r="T659" s="13" t="s">
        <v>1741</v>
      </c>
      <c r="U659" s="13">
        <f>COUNTIFS(Tabella4[Rejected Element],Tabella4[[#This Row],[Rejected Element]])</f>
        <v>1</v>
      </c>
      <c r="V659" s="13" t="s">
        <v>1728</v>
      </c>
      <c r="W659" s="13"/>
      <c r="X659" s="13" t="str">
        <f>Tabella4[[#This Row],[User Impact]]</f>
        <v>2 - Serious</v>
      </c>
      <c r="Y659" s="13" t="str">
        <f>_xlfn.CONCAT("APP INDABOX ANDROID - ",Tabella4[[#This Row],[UNI CEI EN 301549]]," ",_xlfn.XLOOKUP(Tabella4[[#This Row],[Criterio]],Tabella5[ID],Tabella5[Criterio di successo],"")," - ",Tabella4[[#This Row],[Servizio]])</f>
        <v>APP INDABOX ANDROID - 11.2.5.8.1 Dimensione dell'obiettivo (minimo) - S010 Profilo</v>
      </c>
      <c r="Z6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(#AAD658)
S010 Profilo
Requisito: WCAG 2.5.8
Disabilità afflitte: Blind;Low Vision;Mobility
Impatto Utente: 2 - Serious
Descrizione: Touch target - 
Esempio di violazione individuata sull'oggetto: 
 - https://drive.google.com/file/d/1n_m36Sb4VMa68JPg5VQY6uEWph2RJKck/view?usp=drive_link con selettore: 
[19,786][1009,868]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59" s="13"/>
      <c r="AB659" s="13"/>
      <c r="AC659" s="13"/>
      <c r="AD659" s="13"/>
      <c r="AE659" s="13" t="e">
        <f>_xlfn.XLOOKUP(Tabella4[[#This Row],[ID Silk]],outTable[ID Silk],outTable[Numero ticket  ],,0,1)</f>
        <v>#N/A</v>
      </c>
      <c r="AF659" s="13"/>
      <c r="AG659" s="13"/>
      <c r="AH659" s="13" t="e">
        <f>Tabella4[[#This Row],[Caricato su Silk]]&amp;Tabella4[[#This Row],[HC_01]]</f>
        <v>#N/A</v>
      </c>
      <c r="AI659" s="13" t="e">
        <f>Tabella4[[#This Row],[HC_ID]]&amp;": "&amp;Tabella4[[#This Row],[Descrizione]]</f>
        <v>#N/A</v>
      </c>
      <c r="AJ659" s="13" t="e">
        <f>Tabella4[[#This Row],[HC_ID]]&amp;": - "&amp;Tabella4[[#This Row],[Detail]]&amp;" con selettore: "&amp;Tabella4[[#This Row],[Rejected Element]]</f>
        <v>#N/A</v>
      </c>
      <c r="AK659" s="13" t="e">
        <f>Tabella4[[#This Row],[HC_ID]]&amp;": "&amp;Tabella4[[#This Row],[Share URL]]</f>
        <v>#N/A</v>
      </c>
      <c r="AL659" s="13" t="e">
        <f>Tabella4[[#This Row],[HC_ID]]&amp;": "&amp;Tabella4[[#This Row],[Soluzione note aggiuntive]]</f>
        <v>#N/A</v>
      </c>
      <c r="AM659" s="13"/>
    </row>
    <row r="660" spans="1:39" ht="15" hidden="1" x14ac:dyDescent="0.3">
      <c r="A660" s="41" t="str">
        <f>Tabella4[[#This Row],[UNI CEI EN 301549]]&amp;Tabella4[[#This Row],[Servizio]]</f>
        <v>11.2.5.8.1S010 Profilo</v>
      </c>
      <c r="B660" s="42" t="str">
        <f>Tabella4[[#This Row],[IssueID]]&amp;Tabella4[[#This Row],[Servizio]]</f>
        <v>S010 Profilo</v>
      </c>
      <c r="C660" s="41" t="s">
        <v>1056</v>
      </c>
      <c r="D660" s="41" t="str">
        <f>"(#"&amp;Tabella4[[#This Row],['#ID]]&amp;")"</f>
        <v>(#AAD659)</v>
      </c>
      <c r="E660" s="13" t="s">
        <v>50</v>
      </c>
      <c r="F660" s="13" t="s">
        <v>10</v>
      </c>
      <c r="G660" s="43" t="s">
        <v>56</v>
      </c>
      <c r="H660" s="13" t="s">
        <v>3283</v>
      </c>
      <c r="I660" s="13" t="s">
        <v>63</v>
      </c>
      <c r="J660" s="13" t="s">
        <v>1736</v>
      </c>
      <c r="K660" t="s">
        <v>52</v>
      </c>
      <c r="L660" s="13"/>
      <c r="M660" t="s">
        <v>1567</v>
      </c>
      <c r="N660" s="13" t="s">
        <v>1682</v>
      </c>
      <c r="O660" t="s">
        <v>1623</v>
      </c>
      <c r="P660" s="13" t="s">
        <v>1667</v>
      </c>
      <c r="Q660" s="13" t="s">
        <v>1670</v>
      </c>
      <c r="R660" s="13"/>
      <c r="S660" s="13" t="s">
        <v>1739</v>
      </c>
      <c r="T660" s="13" t="s">
        <v>1741</v>
      </c>
      <c r="U660" s="13">
        <f>COUNTIFS(Tabella4[Rejected Element],Tabella4[[#This Row],[Rejected Element]])</f>
        <v>1</v>
      </c>
      <c r="V660" s="13" t="s">
        <v>1728</v>
      </c>
      <c r="W660" s="13"/>
      <c r="X660" s="13" t="str">
        <f>Tabella4[[#This Row],[User Impact]]</f>
        <v>2 - Serious</v>
      </c>
      <c r="Y660" s="13" t="str">
        <f>_xlfn.CONCAT("APP INDABOX ANDROID - ",Tabella4[[#This Row],[UNI CEI EN 301549]]," ",_xlfn.XLOOKUP(Tabella4[[#This Row],[Criterio]],Tabella5[ID],Tabella5[Criterio di successo],"")," - ",Tabella4[[#This Row],[Servizio]])</f>
        <v>APP INDABOX ANDROID - 11.2.5.8.1 Dimensione dell'obiettivo (minimo) - S010 Profilo</v>
      </c>
      <c r="Z6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(#AAD659)
S010 Profilo
Requisito: WCAG 2.5.8
Disabilità afflitte: Blind;Low Vision;Mobility
Impatto Utente: 2 - Serious
Descrizione: Touch target - 
Esempio di violazione individuata sull'oggetto: 
 - https://drive.google.com/file/d/1n_m36Sb4VMa68JPg5VQY6uEWph2RJKck/view?usp=drive_link con selettore: 
[19,1223][352,1319]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60" s="13"/>
      <c r="AB660" s="13"/>
      <c r="AC660" s="13"/>
      <c r="AD660" s="13"/>
      <c r="AE660" s="13" t="e">
        <f>_xlfn.XLOOKUP(Tabella4[[#This Row],[ID Silk]],outTable[ID Silk],outTable[Numero ticket  ],,0,1)</f>
        <v>#N/A</v>
      </c>
      <c r="AF660" s="13"/>
      <c r="AG660" s="13"/>
      <c r="AH660" s="13" t="e">
        <f>Tabella4[[#This Row],[Caricato su Silk]]&amp;Tabella4[[#This Row],[HC_01]]</f>
        <v>#N/A</v>
      </c>
      <c r="AI660" s="13" t="e">
        <f>Tabella4[[#This Row],[HC_ID]]&amp;": "&amp;Tabella4[[#This Row],[Descrizione]]</f>
        <v>#N/A</v>
      </c>
      <c r="AJ660" s="13" t="e">
        <f>Tabella4[[#This Row],[HC_ID]]&amp;": - "&amp;Tabella4[[#This Row],[Detail]]&amp;" con selettore: "&amp;Tabella4[[#This Row],[Rejected Element]]</f>
        <v>#N/A</v>
      </c>
      <c r="AK660" s="13" t="e">
        <f>Tabella4[[#This Row],[HC_ID]]&amp;": "&amp;Tabella4[[#This Row],[Share URL]]</f>
        <v>#N/A</v>
      </c>
      <c r="AL660" s="13" t="e">
        <f>Tabella4[[#This Row],[HC_ID]]&amp;": "&amp;Tabella4[[#This Row],[Soluzione note aggiuntive]]</f>
        <v>#N/A</v>
      </c>
      <c r="AM660" s="13"/>
    </row>
    <row r="661" spans="1:39" ht="15" hidden="1" x14ac:dyDescent="0.3">
      <c r="A661" s="41" t="str">
        <f>Tabella4[[#This Row],[UNI CEI EN 301549]]&amp;Tabella4[[#This Row],[Servizio]]</f>
        <v>11.2.5.8.1S010 Profilo</v>
      </c>
      <c r="B661" s="42" t="str">
        <f>Tabella4[[#This Row],[IssueID]]&amp;Tabella4[[#This Row],[Servizio]]</f>
        <v>S010 Profilo</v>
      </c>
      <c r="C661" s="41" t="s">
        <v>1057</v>
      </c>
      <c r="D661" s="41" t="str">
        <f>"(#"&amp;Tabella4[[#This Row],['#ID]]&amp;")"</f>
        <v>(#AAD660)</v>
      </c>
      <c r="E661" s="13" t="s">
        <v>50</v>
      </c>
      <c r="F661" s="13" t="s">
        <v>10</v>
      </c>
      <c r="G661" s="43" t="s">
        <v>56</v>
      </c>
      <c r="H661" s="13" t="s">
        <v>3283</v>
      </c>
      <c r="I661" s="13" t="s">
        <v>63</v>
      </c>
      <c r="J661" s="13" t="s">
        <v>1736</v>
      </c>
      <c r="K661" t="s">
        <v>52</v>
      </c>
      <c r="L661" s="13"/>
      <c r="M661" t="s">
        <v>1568</v>
      </c>
      <c r="N661" s="13" t="s">
        <v>1682</v>
      </c>
      <c r="O661" t="s">
        <v>1623</v>
      </c>
      <c r="P661" s="13" t="s">
        <v>1667</v>
      </c>
      <c r="Q661" s="13" t="s">
        <v>1670</v>
      </c>
      <c r="R661" s="13"/>
      <c r="S661" s="13" t="s">
        <v>1739</v>
      </c>
      <c r="T661" s="13" t="s">
        <v>1741</v>
      </c>
      <c r="U661" s="13">
        <f>COUNTIFS(Tabella4[Rejected Element],Tabella4[[#This Row],[Rejected Element]])</f>
        <v>1</v>
      </c>
      <c r="V661" s="13" t="s">
        <v>1728</v>
      </c>
      <c r="W661" s="13"/>
      <c r="X661" s="13" t="str">
        <f>Tabella4[[#This Row],[User Impact]]</f>
        <v>2 - Serious</v>
      </c>
      <c r="Y661" s="13" t="str">
        <f>_xlfn.CONCAT("APP INDABOX ANDROID - ",Tabella4[[#This Row],[UNI CEI EN 301549]]," ",_xlfn.XLOOKUP(Tabella4[[#This Row],[Criterio]],Tabella5[ID],Tabella5[Criterio di successo],"")," - ",Tabella4[[#This Row],[Servizio]])</f>
        <v>APP INDABOX ANDROID - 11.2.5.8.1 Dimensione dell'obiettivo (minimo) - S010 Profilo</v>
      </c>
      <c r="Z6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(#AAD660)
S010 Profilo
Requisito: WCAG 2.5.8
Disabilità afflitte: Blind;Low Vision;Mobility
Impatto Utente: 2 - Serious
Descrizione: Touch target - 
Esempio di violazione individuata sull'oggetto: 
 - https://drive.google.com/file/d/1n_m36Sb4VMa68JPg5VQY6uEWph2RJKck/view?usp=drive_link con selettore: 
[19,1333][1009,1418]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61" s="13"/>
      <c r="AB661" s="13"/>
      <c r="AC661" s="13"/>
      <c r="AD661" s="13"/>
      <c r="AE661" s="13" t="e">
        <f>_xlfn.XLOOKUP(Tabella4[[#This Row],[ID Silk]],outTable[ID Silk],outTable[Numero ticket  ],,0,1)</f>
        <v>#N/A</v>
      </c>
      <c r="AF661" s="13"/>
      <c r="AG661" s="13"/>
      <c r="AH661" s="13" t="e">
        <f>Tabella4[[#This Row],[Caricato su Silk]]&amp;Tabella4[[#This Row],[HC_01]]</f>
        <v>#N/A</v>
      </c>
      <c r="AI661" s="13" t="e">
        <f>Tabella4[[#This Row],[HC_ID]]&amp;": "&amp;Tabella4[[#This Row],[Descrizione]]</f>
        <v>#N/A</v>
      </c>
      <c r="AJ661" s="13" t="e">
        <f>Tabella4[[#This Row],[HC_ID]]&amp;": - "&amp;Tabella4[[#This Row],[Detail]]&amp;" con selettore: "&amp;Tabella4[[#This Row],[Rejected Element]]</f>
        <v>#N/A</v>
      </c>
      <c r="AK661" s="13" t="e">
        <f>Tabella4[[#This Row],[HC_ID]]&amp;": "&amp;Tabella4[[#This Row],[Share URL]]</f>
        <v>#N/A</v>
      </c>
      <c r="AL661" s="13" t="e">
        <f>Tabella4[[#This Row],[HC_ID]]&amp;": "&amp;Tabella4[[#This Row],[Soluzione note aggiuntive]]</f>
        <v>#N/A</v>
      </c>
      <c r="AM661" s="13"/>
    </row>
    <row r="662" spans="1:39" ht="15" hidden="1" x14ac:dyDescent="0.3">
      <c r="A662" s="41" t="str">
        <f>Tabella4[[#This Row],[UNI CEI EN 301549]]&amp;Tabella4[[#This Row],[Servizio]]</f>
        <v>11.2.5.8.1S010 Profilo</v>
      </c>
      <c r="B662" s="42" t="str">
        <f>Tabella4[[#This Row],[IssueID]]&amp;Tabella4[[#This Row],[Servizio]]</f>
        <v>S010 Profilo</v>
      </c>
      <c r="C662" s="41" t="s">
        <v>1058</v>
      </c>
      <c r="D662" s="41" t="str">
        <f>"(#"&amp;Tabella4[[#This Row],['#ID]]&amp;")"</f>
        <v>(#AAD661)</v>
      </c>
      <c r="E662" s="13" t="s">
        <v>50</v>
      </c>
      <c r="F662" s="13" t="s">
        <v>10</v>
      </c>
      <c r="G662" s="43" t="s">
        <v>56</v>
      </c>
      <c r="H662" s="13" t="s">
        <v>3283</v>
      </c>
      <c r="I662" s="13" t="s">
        <v>63</v>
      </c>
      <c r="J662" s="13" t="s">
        <v>1736</v>
      </c>
      <c r="K662" t="s">
        <v>52</v>
      </c>
      <c r="L662" s="13"/>
      <c r="M662" t="s">
        <v>1569</v>
      </c>
      <c r="N662" s="13" t="s">
        <v>1682</v>
      </c>
      <c r="O662" t="s">
        <v>1623</v>
      </c>
      <c r="P662" s="13" t="s">
        <v>1667</v>
      </c>
      <c r="Q662" s="13" t="s">
        <v>1670</v>
      </c>
      <c r="R662" s="13"/>
      <c r="S662" s="13" t="s">
        <v>1739</v>
      </c>
      <c r="T662" s="13" t="s">
        <v>1741</v>
      </c>
      <c r="U662" s="13">
        <f>COUNTIFS(Tabella4[Rejected Element],Tabella4[[#This Row],[Rejected Element]])</f>
        <v>1</v>
      </c>
      <c r="V662" s="13" t="s">
        <v>1728</v>
      </c>
      <c r="W662" s="13"/>
      <c r="X662" s="13" t="str">
        <f>Tabella4[[#This Row],[User Impact]]</f>
        <v>2 - Serious</v>
      </c>
      <c r="Y662" s="13" t="str">
        <f>_xlfn.CONCAT("APP INDABOX ANDROID - ",Tabella4[[#This Row],[UNI CEI EN 301549]]," ",_xlfn.XLOOKUP(Tabella4[[#This Row],[Criterio]],Tabella5[ID],Tabella5[Criterio di successo],"")," - ",Tabella4[[#This Row],[Servizio]])</f>
        <v>APP INDABOX ANDROID - 11.2.5.8.1 Dimensione dell'obiettivo (minimo) - S010 Profilo</v>
      </c>
      <c r="Z6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(#AAD661)
S010 Profilo
Requisito: WCAG 2.5.8
Disabilità afflitte: Blind;Low Vision;Mobility
Impatto Utente: 2 - Serious
Descrizione: Touch target - 
Esempio di violazione individuata sull'oggetto: 
 - https://drive.google.com/file/d/1n_m36Sb4VMa68JPg5VQY6uEWph2RJKck/view?usp=drive_link con selettore: 
[19,1971][1009,2053]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62): https://posteitaliane.sharepoint.com/:x:/r/teams/ACCESSIBILITRISULTATIVERIFICHETECNICHE/Shared%20Documents/TGPOSTE_APP/TGPOSTE_APP/LOG/Log.xlsx?d=w630300a71bd74143a1658fe5ab688bc4&amp;csf=1&amp;web=1&amp;e=Y9XHGL
Link al dettaglio requisito WCAG: </v>
      </c>
      <c r="AA662" s="13"/>
      <c r="AB662" s="13"/>
      <c r="AC662" s="13"/>
      <c r="AD662" s="13"/>
      <c r="AE662" s="13" t="e">
        <f>_xlfn.XLOOKUP(Tabella4[[#This Row],[ID Silk]],outTable[ID Silk],outTable[Numero ticket  ],,0,1)</f>
        <v>#N/A</v>
      </c>
      <c r="AF662" s="13"/>
      <c r="AG662" s="13"/>
      <c r="AH662" s="13" t="e">
        <f>Tabella4[[#This Row],[Caricato su Silk]]&amp;Tabella4[[#This Row],[HC_01]]</f>
        <v>#N/A</v>
      </c>
      <c r="AI662" s="13" t="e">
        <f>Tabella4[[#This Row],[HC_ID]]&amp;": "&amp;Tabella4[[#This Row],[Descrizione]]</f>
        <v>#N/A</v>
      </c>
      <c r="AJ662" s="13" t="e">
        <f>Tabella4[[#This Row],[HC_ID]]&amp;": - "&amp;Tabella4[[#This Row],[Detail]]&amp;" con selettore: "&amp;Tabella4[[#This Row],[Rejected Element]]</f>
        <v>#N/A</v>
      </c>
      <c r="AK662" s="13" t="e">
        <f>Tabella4[[#This Row],[HC_ID]]&amp;": "&amp;Tabella4[[#This Row],[Share URL]]</f>
        <v>#N/A</v>
      </c>
      <c r="AL662" s="13" t="e">
        <f>Tabella4[[#This Row],[HC_ID]]&amp;": "&amp;Tabella4[[#This Row],[Soluzione note aggiuntive]]</f>
        <v>#N/A</v>
      </c>
      <c r="AM662" s="13"/>
    </row>
    <row r="663" spans="1:39" ht="15" hidden="1" x14ac:dyDescent="0.3">
      <c r="A663" s="41" t="str">
        <f>Tabella4[[#This Row],[UNI CEI EN 301549]]&amp;Tabella4[[#This Row],[Servizio]]</f>
        <v>11.1.4.3.1S002 Registrazione</v>
      </c>
      <c r="B663" s="42" t="str">
        <f>Tabella4[[#This Row],[IssueID]]&amp;Tabella4[[#This Row],[Servizio]]</f>
        <v>S002 Registrazione</v>
      </c>
      <c r="C663" s="41" t="s">
        <v>1059</v>
      </c>
      <c r="D663" s="41" t="str">
        <f>"(#"&amp;Tabella4[[#This Row],['#ID]]&amp;")"</f>
        <v>(#AAD662)</v>
      </c>
      <c r="E663" s="13" t="s">
        <v>50</v>
      </c>
      <c r="F663" s="13" t="s">
        <v>10</v>
      </c>
      <c r="G663" s="43" t="s">
        <v>195</v>
      </c>
      <c r="H663" s="13" t="s">
        <v>3282</v>
      </c>
      <c r="I663" s="13" t="s">
        <v>63</v>
      </c>
      <c r="J663" s="13" t="s">
        <v>1735</v>
      </c>
      <c r="K663" t="s">
        <v>53</v>
      </c>
      <c r="L663" s="13"/>
      <c r="M663" t="s">
        <v>1570</v>
      </c>
      <c r="N663" s="13" t="s">
        <v>1683</v>
      </c>
      <c r="O663" t="s">
        <v>1624</v>
      </c>
      <c r="P663" s="13" t="s">
        <v>1668</v>
      </c>
      <c r="Q663" s="13" t="s">
        <v>1670</v>
      </c>
      <c r="R663" s="13"/>
      <c r="S663" s="13" t="s">
        <v>1738</v>
      </c>
      <c r="T663" s="13" t="s">
        <v>1740</v>
      </c>
      <c r="U663" s="13">
        <f>COUNTIFS(Tabella4[Rejected Element],Tabella4[[#This Row],[Rejected Element]])</f>
        <v>1</v>
      </c>
      <c r="V663" s="13" t="s">
        <v>1720</v>
      </c>
      <c r="W663" s="13"/>
      <c r="X663" s="13" t="str">
        <f>Tabella4[[#This Row],[User Impact]]</f>
        <v>2 - Serious</v>
      </c>
      <c r="Y663" s="13" t="str">
        <f>_xlfn.CONCAT("APP INDABOX ANDROID - ",Tabella4[[#This Row],[UNI CEI EN 301549]]," ",_xlfn.XLOOKUP(Tabella4[[#This Row],[Criterio]],Tabella5[ID],Tabella5[Criterio di successo],"")," - ",Tabella4[[#This Row],[Servizio]])</f>
        <v>APP INDABOX ANDROID - 11.1.4.3.1 Contrasto (minimo) - S002 Registrazione</v>
      </c>
      <c r="Z6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S002 Registrazione (#AAD662)
S002 Registrazione
Requisito: WCAG 1.4.3
Disabilità afflitte: Colorblindness;Low Vision
Impatto Utente: 2 - Serious
Descrizione: Contrasto del testo - 
Esempio di violazione individuata sull'oggetto: 
 - https://drive.google.com/file/d/190WVevSsJ4TLuD7iiOamAgdQvrQe9bQP/view?usp=drive_link con selettore: 
[475,681][602,852]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5): https://posteitaliane.sharepoint.com/:x:/r/teams/ACCESSIBILITRISULTATIVERIFICHETECNICHE/Shared%20Documents/TGPOSTE_APP/TGPOSTE_APP/LOG/Log.xlsx?d=w630300a71bd74143a1658fe5ab688bc4&amp;csf=1&amp;web=1&amp;e=Y9XHGL
Link al dettaglio requisito WCAG: </v>
      </c>
      <c r="AA663" s="13"/>
      <c r="AB663" s="13"/>
      <c r="AC663" s="13"/>
      <c r="AD663" s="13"/>
      <c r="AE663" s="13">
        <f>_xlfn.XLOOKUP(Tabella4[[#This Row],[ID Silk]],outTable[ID Silk],outTable[Numero ticket  ],,0,1)</f>
        <v>0</v>
      </c>
      <c r="AF663" s="13"/>
      <c r="AG663" s="13"/>
      <c r="AH663" s="13" t="str">
        <f>Tabella4[[#This Row],[Caricato su Silk]]&amp;Tabella4[[#This Row],[HC_01]]</f>
        <v>0</v>
      </c>
      <c r="AI663" s="13" t="str">
        <f>Tabella4[[#This Row],[HC_ID]]&amp;": "&amp;Tabella4[[#This Row],[Descrizione]]</f>
        <v xml:space="preserve">0: </v>
      </c>
      <c r="AJ663" s="13" t="str">
        <f>Tabella4[[#This Row],[HC_ID]]&amp;": - "&amp;Tabella4[[#This Row],[Detail]]&amp;" con selettore: "&amp;Tabella4[[#This Row],[Rejected Element]]</f>
        <v>0: - https://drive.google.com/file/d/190WVevSsJ4TLuD7iiOamAgdQvrQe9bQP/view?usp=drive_link con selettore: [475,681][602,852]</v>
      </c>
      <c r="AK663" s="13" t="str">
        <f>Tabella4[[#This Row],[HC_ID]]&amp;": "&amp;Tabella4[[#This Row],[Share URL]]</f>
        <v xml:space="preserve">0: </v>
      </c>
      <c r="AL663" s="13" t="str">
        <f>Tabella4[[#This Row],[HC_ID]]&amp;": "&amp;Tabella4[[#This Row],[Soluzione note aggiuntive]]</f>
        <v>0: Usa colori con un contrasto minimo di 4.5:1 per il testo normale e 3:1 per il testo grande. Controlla con strumenti come WebAIM o il contrast checker di Material Design.</v>
      </c>
      <c r="AM663" s="13"/>
    </row>
    <row r="664" spans="1:39" ht="15" hidden="1" x14ac:dyDescent="0.3">
      <c r="A664" s="41" t="str">
        <f>Tabella4[[#This Row],[UNI CEI EN 301549]]&amp;Tabella4[[#This Row],[Servizio]]</f>
        <v>11.1.4.3.1S002 Registrazione</v>
      </c>
      <c r="B664" s="42" t="str">
        <f>Tabella4[[#This Row],[IssueID]]&amp;Tabella4[[#This Row],[Servizio]]</f>
        <v>S002 Registrazione</v>
      </c>
      <c r="C664" s="41" t="s">
        <v>1060</v>
      </c>
      <c r="D664" s="41" t="str">
        <f>"(#"&amp;Tabella4[[#This Row],['#ID]]&amp;")"</f>
        <v>(#AAD663)</v>
      </c>
      <c r="E664" s="13" t="s">
        <v>50</v>
      </c>
      <c r="F664" s="13" t="s">
        <v>10</v>
      </c>
      <c r="G664" s="43" t="s">
        <v>195</v>
      </c>
      <c r="H664" s="13" t="s">
        <v>3282</v>
      </c>
      <c r="I664" s="13" t="s">
        <v>63</v>
      </c>
      <c r="J664" s="13" t="s">
        <v>1735</v>
      </c>
      <c r="K664" t="s">
        <v>53</v>
      </c>
      <c r="L664" s="13"/>
      <c r="M664" t="s">
        <v>1571</v>
      </c>
      <c r="N664" s="13" t="s">
        <v>1683</v>
      </c>
      <c r="O664" t="s">
        <v>1624</v>
      </c>
      <c r="P664" s="13" t="s">
        <v>1668</v>
      </c>
      <c r="Q664" s="13" t="s">
        <v>1670</v>
      </c>
      <c r="R664" s="13"/>
      <c r="S664" s="13" t="s">
        <v>1738</v>
      </c>
      <c r="T664" s="13" t="s">
        <v>1740</v>
      </c>
      <c r="U664" s="13">
        <f>COUNTIFS(Tabella4[Rejected Element],Tabella4[[#This Row],[Rejected Element]])</f>
        <v>1</v>
      </c>
      <c r="V664" s="13" t="s">
        <v>1720</v>
      </c>
      <c r="W664" s="13"/>
      <c r="X664" s="13" t="str">
        <f>Tabella4[[#This Row],[User Impact]]</f>
        <v>2 - Serious</v>
      </c>
      <c r="Y664" s="13" t="str">
        <f>_xlfn.CONCAT("APP INDABOX ANDROID - ",Tabella4[[#This Row],[UNI CEI EN 301549]]," ",_xlfn.XLOOKUP(Tabella4[[#This Row],[Criterio]],Tabella5[ID],Tabella5[Criterio di successo],"")," - ",Tabella4[[#This Row],[Servizio]])</f>
        <v>APP INDABOX ANDROID - 11.1.4.3.1 Contrasto (minimo) - S002 Registrazione</v>
      </c>
      <c r="Z6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S002 Registrazione (#AAD663)
S002 Registrazione
Requisito: WCAG 1.4.3
Disabilità afflitte: Colorblindness;Low Vision
Impatto Utente: 2 - Serious
Descrizione: Contrasto del testo - 
Esempio di violazione individuata sull'oggetto: 
 - https://drive.google.com/file/d/190WVevSsJ4TLuD7iiOamAgdQvrQe9bQP/view?usp=drive_link con selettore: 
[52,1052][1028,1124]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5): https://posteitaliane.sharepoint.com/:x:/r/teams/ACCESSIBILITRISULTATIVERIFICHETECNICHE/Shared%20Documents/TGPOSTE_APP/TGPOSTE_APP/LOG/Log.xlsx?d=w630300a71bd74143a1658fe5ab688bc4&amp;csf=1&amp;web=1&amp;e=Y9XHGL
Link al dettaglio requisito WCAG: </v>
      </c>
      <c r="AA664" s="13"/>
      <c r="AB664" s="13"/>
      <c r="AC664" s="13"/>
      <c r="AD664" s="13"/>
      <c r="AE664" s="13">
        <f>_xlfn.XLOOKUP(Tabella4[[#This Row],[ID Silk]],outTable[ID Silk],outTable[Numero ticket  ],,0,1)</f>
        <v>0</v>
      </c>
      <c r="AF664" s="13"/>
      <c r="AG664" s="13"/>
      <c r="AH664" s="13" t="str">
        <f>Tabella4[[#This Row],[Caricato su Silk]]&amp;Tabella4[[#This Row],[HC_01]]</f>
        <v>0</v>
      </c>
      <c r="AI664" s="13" t="str">
        <f>Tabella4[[#This Row],[HC_ID]]&amp;": "&amp;Tabella4[[#This Row],[Descrizione]]</f>
        <v xml:space="preserve">0: </v>
      </c>
      <c r="AJ664" s="13" t="str">
        <f>Tabella4[[#This Row],[HC_ID]]&amp;": - "&amp;Tabella4[[#This Row],[Detail]]&amp;" con selettore: "&amp;Tabella4[[#This Row],[Rejected Element]]</f>
        <v>0: - https://drive.google.com/file/d/190WVevSsJ4TLuD7iiOamAgdQvrQe9bQP/view?usp=drive_link con selettore: [52,1052][1028,1124]</v>
      </c>
      <c r="AK664" s="13" t="str">
        <f>Tabella4[[#This Row],[HC_ID]]&amp;": "&amp;Tabella4[[#This Row],[Share URL]]</f>
        <v xml:space="preserve">0: </v>
      </c>
      <c r="AL664" s="13" t="str">
        <f>Tabella4[[#This Row],[HC_ID]]&amp;": "&amp;Tabella4[[#This Row],[Soluzione note aggiuntive]]</f>
        <v>0: Usa colori con un contrasto minimo di 4.5:1 per il testo normale e 3:1 per il testo grande. Controlla con strumenti come WebAIM o il contrast checker di Material Design.</v>
      </c>
      <c r="AM664" s="13"/>
    </row>
    <row r="665" spans="1:39" ht="15" hidden="1" x14ac:dyDescent="0.3">
      <c r="A665" s="41" t="str">
        <f>Tabella4[[#This Row],[UNI CEI EN 301549]]&amp;Tabella4[[#This Row],[Servizio]]</f>
        <v>11.1.4.3.1S002 Registrazione</v>
      </c>
      <c r="B665" s="42" t="str">
        <f>Tabella4[[#This Row],[IssueID]]&amp;Tabella4[[#This Row],[Servizio]]</f>
        <v>S002 Registrazione</v>
      </c>
      <c r="C665" s="41" t="s">
        <v>1061</v>
      </c>
      <c r="D665" s="41" t="str">
        <f>"(#"&amp;Tabella4[[#This Row],['#ID]]&amp;")"</f>
        <v>(#AAD664)</v>
      </c>
      <c r="E665" s="13" t="s">
        <v>50</v>
      </c>
      <c r="F665" s="13" t="s">
        <v>10</v>
      </c>
      <c r="G665" s="43" t="s">
        <v>195</v>
      </c>
      <c r="H665" s="13" t="s">
        <v>3282</v>
      </c>
      <c r="I665" s="13" t="s">
        <v>63</v>
      </c>
      <c r="J665" s="13" t="s">
        <v>1735</v>
      </c>
      <c r="K665" t="s">
        <v>53</v>
      </c>
      <c r="L665" s="13"/>
      <c r="M665" t="s">
        <v>1572</v>
      </c>
      <c r="N665" s="13" t="s">
        <v>1683</v>
      </c>
      <c r="O665" t="s">
        <v>1624</v>
      </c>
      <c r="P665" s="13" t="s">
        <v>1668</v>
      </c>
      <c r="Q665" s="13" t="s">
        <v>1670</v>
      </c>
      <c r="R665" s="13"/>
      <c r="S665" s="13" t="s">
        <v>1738</v>
      </c>
      <c r="T665" s="13" t="s">
        <v>1740</v>
      </c>
      <c r="U665" s="13">
        <f>COUNTIFS(Tabella4[Rejected Element],Tabella4[[#This Row],[Rejected Element]])</f>
        <v>1</v>
      </c>
      <c r="V665" s="13" t="s">
        <v>1720</v>
      </c>
      <c r="W665" s="13"/>
      <c r="X665" s="13" t="str">
        <f>Tabella4[[#This Row],[User Impact]]</f>
        <v>2 - Serious</v>
      </c>
      <c r="Y665" s="13" t="str">
        <f>_xlfn.CONCAT("APP INDABOX ANDROID - ",Tabella4[[#This Row],[UNI CEI EN 301549]]," ",_xlfn.XLOOKUP(Tabella4[[#This Row],[Criterio]],Tabella5[ID],Tabella5[Criterio di successo],"")," - ",Tabella4[[#This Row],[Servizio]])</f>
        <v>APP INDABOX ANDROID - 11.1.4.3.1 Contrasto (minimo) - S002 Registrazione</v>
      </c>
      <c r="Z6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S002 Registrazione (#AAD664)
S002 Registrazione
Requisito: WCAG 1.4.3
Disabilità afflitte: Colorblindness;Low Vision
Impatto Utente: 2 - Serious
Descrizione: Contrasto del testo - 
Esempio di violazione individuata sull'oggetto: 
 - https://drive.google.com/file/d/190WVevSsJ4TLuD7iiOamAgdQvrQe9bQP/view?usp=drive_link con selettore: 
[52,2199][775,2282]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5): https://posteitaliane.sharepoint.com/:x:/r/teams/ACCESSIBILITRISULTATIVERIFICHETECNICHE/Shared%20Documents/TGPOSTE_APP/TGPOSTE_APP/LOG/Log.xlsx?d=w630300a71bd74143a1658fe5ab688bc4&amp;csf=1&amp;web=1&amp;e=Y9XHGL
Link al dettaglio requisito WCAG: </v>
      </c>
      <c r="AA665" s="13"/>
      <c r="AB665" s="13"/>
      <c r="AC665" s="13"/>
      <c r="AD665" s="13"/>
      <c r="AE665" s="13">
        <f>_xlfn.XLOOKUP(Tabella4[[#This Row],[ID Silk]],outTable[ID Silk],outTable[Numero ticket  ],,0,1)</f>
        <v>0</v>
      </c>
      <c r="AF665" s="13"/>
      <c r="AG665" s="13"/>
      <c r="AH665" s="13" t="str">
        <f>Tabella4[[#This Row],[Caricato su Silk]]&amp;Tabella4[[#This Row],[HC_01]]</f>
        <v>0</v>
      </c>
      <c r="AI665" s="13" t="str">
        <f>Tabella4[[#This Row],[HC_ID]]&amp;": "&amp;Tabella4[[#This Row],[Descrizione]]</f>
        <v xml:space="preserve">0: </v>
      </c>
      <c r="AJ665" s="13" t="str">
        <f>Tabella4[[#This Row],[HC_ID]]&amp;": - "&amp;Tabella4[[#This Row],[Detail]]&amp;" con selettore: "&amp;Tabella4[[#This Row],[Rejected Element]]</f>
        <v>0: - https://drive.google.com/file/d/190WVevSsJ4TLuD7iiOamAgdQvrQe9bQP/view?usp=drive_link con selettore: [52,2199][775,2282]</v>
      </c>
      <c r="AK665" s="13" t="str">
        <f>Tabella4[[#This Row],[HC_ID]]&amp;": "&amp;Tabella4[[#This Row],[Share URL]]</f>
        <v xml:space="preserve">0: </v>
      </c>
      <c r="AL665" s="13" t="str">
        <f>Tabella4[[#This Row],[HC_ID]]&amp;": "&amp;Tabella4[[#This Row],[Soluzione note aggiuntive]]</f>
        <v>0: Usa colori con un contrasto minimo di 4.5:1 per il testo normale e 3:1 per il testo grande. Controlla con strumenti come WebAIM o il contrast checker di Material Design.</v>
      </c>
      <c r="AM665" s="13"/>
    </row>
    <row r="666" spans="1:39" ht="15" hidden="1" x14ac:dyDescent="0.3">
      <c r="A666" s="41" t="str">
        <f>Tabella4[[#This Row],[UNI CEI EN 301549]]&amp;Tabella4[[#This Row],[Servizio]]</f>
        <v>11.1.4.3.1S002 Registrazione</v>
      </c>
      <c r="B666" s="42" t="str">
        <f>Tabella4[[#This Row],[IssueID]]&amp;Tabella4[[#This Row],[Servizio]]</f>
        <v>S002 Registrazione</v>
      </c>
      <c r="C666" s="41" t="s">
        <v>1062</v>
      </c>
      <c r="D666" s="41" t="str">
        <f>"(#"&amp;Tabella4[[#This Row],['#ID]]&amp;")"</f>
        <v>(#AAD665)</v>
      </c>
      <c r="E666" s="13" t="s">
        <v>50</v>
      </c>
      <c r="F666" s="13" t="s">
        <v>10</v>
      </c>
      <c r="G666" s="43" t="s">
        <v>195</v>
      </c>
      <c r="H666" s="13" t="s">
        <v>3282</v>
      </c>
      <c r="I666" s="13" t="s">
        <v>63</v>
      </c>
      <c r="J666" s="13" t="s">
        <v>1735</v>
      </c>
      <c r="K666" t="s">
        <v>53</v>
      </c>
      <c r="L666" s="13"/>
      <c r="M666" t="s">
        <v>1573</v>
      </c>
      <c r="N666" s="13" t="s">
        <v>1683</v>
      </c>
      <c r="O666" t="s">
        <v>1624</v>
      </c>
      <c r="P666" s="13" t="s">
        <v>1668</v>
      </c>
      <c r="Q666" s="13" t="s">
        <v>1670</v>
      </c>
      <c r="R666" s="13"/>
      <c r="S666" s="13" t="s">
        <v>1738</v>
      </c>
      <c r="T666" s="13" t="s">
        <v>1740</v>
      </c>
      <c r="U666" s="13">
        <f>COUNTIFS(Tabella4[Rejected Element],Tabella4[[#This Row],[Rejected Element]])</f>
        <v>1</v>
      </c>
      <c r="V666" s="13" t="s">
        <v>1720</v>
      </c>
      <c r="W666" s="13"/>
      <c r="X666" s="13" t="str">
        <f>Tabella4[[#This Row],[User Impact]]</f>
        <v>2 - Serious</v>
      </c>
      <c r="Y666" s="13" t="str">
        <f>_xlfn.CONCAT("APP INDABOX ANDROID - ",Tabella4[[#This Row],[UNI CEI EN 301549]]," ",_xlfn.XLOOKUP(Tabella4[[#This Row],[Criterio]],Tabella5[ID],Tabella5[Criterio di successo],"")," - ",Tabella4[[#This Row],[Servizio]])</f>
        <v>APP INDABOX ANDROID - 11.1.4.3.1 Contrasto (minimo) - S002 Registrazione</v>
      </c>
      <c r="Z6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S002 Registrazione (#AAD665)
S002 Registrazione
Requisito: WCAG 1.4.3
Disabilità afflitte: Colorblindness;Low Vision
Impatto Utente: 2 - Serious
Descrizione: Contrasto del testo - 
Esempio di violazione individuata sull'oggetto: 
 - https://drive.google.com/file/d/190WVevSsJ4TLuD7iiOamAgdQvrQe9bQP/view?usp=drive_link con selettore: 
[52,2238][866,2320]
Dettaglio + screenshot (accedere con le seguenti credenziali: user, axeposte@gmail.com; password, Poste2024!): 
Possibile metodologia risolutiva:
Usa colori con un contrasto minimo di 4.5:1 per il testo normale e 3:1 per il testo grande. Controlla con strumenti come WebAIM o il contrast checker di Material Design.
File di log (occorrenze rilevate: 5): https://posteitaliane.sharepoint.com/:x:/r/teams/ACCESSIBILITRISULTATIVERIFICHETECNICHE/Shared%20Documents/TGPOSTE_APP/TGPOSTE_APP/LOG/Log.xlsx?d=w630300a71bd74143a1658fe5ab688bc4&amp;csf=1&amp;web=1&amp;e=Y9XHGL
Link al dettaglio requisito WCAG: </v>
      </c>
      <c r="AA666" s="13"/>
      <c r="AB666" s="13"/>
      <c r="AC666" s="13"/>
      <c r="AD666" s="13"/>
      <c r="AE666" s="13">
        <f>_xlfn.XLOOKUP(Tabella4[[#This Row],[ID Silk]],outTable[ID Silk],outTable[Numero ticket  ],,0,1)</f>
        <v>0</v>
      </c>
      <c r="AF666" s="13"/>
      <c r="AG666" s="13"/>
      <c r="AH666" s="13" t="str">
        <f>Tabella4[[#This Row],[Caricato su Silk]]&amp;Tabella4[[#This Row],[HC_01]]</f>
        <v>0</v>
      </c>
      <c r="AI666" s="13" t="str">
        <f>Tabella4[[#This Row],[HC_ID]]&amp;": "&amp;Tabella4[[#This Row],[Descrizione]]</f>
        <v xml:space="preserve">0: </v>
      </c>
      <c r="AJ666" s="13" t="str">
        <f>Tabella4[[#This Row],[HC_ID]]&amp;": - "&amp;Tabella4[[#This Row],[Detail]]&amp;" con selettore: "&amp;Tabella4[[#This Row],[Rejected Element]]</f>
        <v>0: - https://drive.google.com/file/d/190WVevSsJ4TLuD7iiOamAgdQvrQe9bQP/view?usp=drive_link con selettore: [52,2238][866,2320]</v>
      </c>
      <c r="AK666" s="13" t="str">
        <f>Tabella4[[#This Row],[HC_ID]]&amp;": "&amp;Tabella4[[#This Row],[Share URL]]</f>
        <v xml:space="preserve">0: </v>
      </c>
      <c r="AL666" s="13" t="str">
        <f>Tabella4[[#This Row],[HC_ID]]&amp;": "&amp;Tabella4[[#This Row],[Soluzione note aggiuntive]]</f>
        <v>0: Usa colori con un contrasto minimo di 4.5:1 per il testo normale e 3:1 per il testo grande. Controlla con strumenti come WebAIM o il contrast checker di Material Design.</v>
      </c>
      <c r="AM666" s="13"/>
    </row>
    <row r="667" spans="1:39" ht="15" hidden="1" x14ac:dyDescent="0.3">
      <c r="A667" s="41" t="str">
        <f>Tabella4[[#This Row],[UNI CEI EN 301549]]&amp;Tabella4[[#This Row],[Servizio]]</f>
        <v>11.2.5.8.1S002 Registrazione</v>
      </c>
      <c r="B667" s="42" t="str">
        <f>Tabella4[[#This Row],[IssueID]]&amp;Tabella4[[#This Row],[Servizio]]</f>
        <v>S002 Registrazione</v>
      </c>
      <c r="C667" s="41" t="s">
        <v>1063</v>
      </c>
      <c r="D667" s="41" t="str">
        <f>"(#"&amp;Tabella4[[#This Row],['#ID]]&amp;")"</f>
        <v>(#AAD666)</v>
      </c>
      <c r="E667" s="13" t="s">
        <v>50</v>
      </c>
      <c r="F667" s="13" t="s">
        <v>10</v>
      </c>
      <c r="G667" s="43" t="s">
        <v>56</v>
      </c>
      <c r="H667" s="13" t="s">
        <v>3283</v>
      </c>
      <c r="I667" s="13" t="s">
        <v>63</v>
      </c>
      <c r="J667" s="13" t="s">
        <v>1736</v>
      </c>
      <c r="K667" t="s">
        <v>52</v>
      </c>
      <c r="L667" s="13"/>
      <c r="M667" t="s">
        <v>1082</v>
      </c>
      <c r="N667" s="13" t="s">
        <v>1683</v>
      </c>
      <c r="O667" t="s">
        <v>1624</v>
      </c>
      <c r="P667" s="13" t="s">
        <v>1668</v>
      </c>
      <c r="Q667" s="13" t="s">
        <v>1670</v>
      </c>
      <c r="R667" s="13"/>
      <c r="S667" s="13" t="s">
        <v>1739</v>
      </c>
      <c r="T667" s="13" t="s">
        <v>1741</v>
      </c>
      <c r="U667" s="13">
        <f>COUNTIFS(Tabella4[Rejected Element],Tabella4[[#This Row],[Rejected Element]])</f>
        <v>15</v>
      </c>
      <c r="V667" s="13" t="s">
        <v>1720</v>
      </c>
      <c r="W667" s="13"/>
      <c r="X667" s="13" t="str">
        <f>Tabella4[[#This Row],[User Impact]]</f>
        <v>2 - Serious</v>
      </c>
      <c r="Y667" s="13" t="str">
        <f>_xlfn.CONCAT("APP INDABOX ANDROID - ",Tabella4[[#This Row],[UNI CEI EN 301549]]," ",_xlfn.XLOOKUP(Tabella4[[#This Row],[Criterio]],Tabella5[ID],Tabella5[Criterio di successo],"")," - ",Tabella4[[#This Row],[Servizio]])</f>
        <v>APP INDABOX ANDROID - 11.2.5.8.1 Dimensione dell'obiettivo (minimo) - S002 Registrazione</v>
      </c>
      <c r="Z6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(#AAD666)
S002 Registrazione
Requisito: WCAG 2.5.8
Disabilità afflitte: Blind;Low Vision;Mobility
Impatto Utente: 2 - Serious
Descrizione: Touch target - 
Esempio di violazione individuata sull'oggetto: 
 - https://drive.google.com/file/d/190WVevSsJ4TLuD7iiOamAgdQvrQe9bQP/view?usp=drive_link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67" s="13"/>
      <c r="AB667" s="13"/>
      <c r="AC667" s="13"/>
      <c r="AD667" s="13"/>
      <c r="AE667" s="13" t="e">
        <f>_xlfn.XLOOKUP(Tabella4[[#This Row],[ID Silk]],outTable[ID Silk],outTable[Numero ticket  ],,0,1)</f>
        <v>#N/A</v>
      </c>
      <c r="AF667" s="13"/>
      <c r="AG667" s="13"/>
      <c r="AH667" s="13" t="e">
        <f>Tabella4[[#This Row],[Caricato su Silk]]&amp;Tabella4[[#This Row],[HC_01]]</f>
        <v>#N/A</v>
      </c>
      <c r="AI667" s="13" t="e">
        <f>Tabella4[[#This Row],[HC_ID]]&amp;": "&amp;Tabella4[[#This Row],[Descrizione]]</f>
        <v>#N/A</v>
      </c>
      <c r="AJ667" s="13" t="e">
        <f>Tabella4[[#This Row],[HC_ID]]&amp;": - "&amp;Tabella4[[#This Row],[Detail]]&amp;" con selettore: "&amp;Tabella4[[#This Row],[Rejected Element]]</f>
        <v>#N/A</v>
      </c>
      <c r="AK667" s="13" t="e">
        <f>Tabella4[[#This Row],[HC_ID]]&amp;": "&amp;Tabella4[[#This Row],[Share URL]]</f>
        <v>#N/A</v>
      </c>
      <c r="AL667" s="13" t="e">
        <f>Tabella4[[#This Row],[HC_ID]]&amp;": "&amp;Tabella4[[#This Row],[Soluzione note aggiuntive]]</f>
        <v>#N/A</v>
      </c>
      <c r="AM667" s="13"/>
    </row>
    <row r="668" spans="1:39" ht="15" hidden="1" x14ac:dyDescent="0.3">
      <c r="A668" s="41" t="str">
        <f>Tabella4[[#This Row],[UNI CEI EN 301549]]&amp;Tabella4[[#This Row],[Servizio]]</f>
        <v>11.2.5.8.1S002 Registrazione</v>
      </c>
      <c r="B668" s="42" t="str">
        <f>Tabella4[[#This Row],[IssueID]]&amp;Tabella4[[#This Row],[Servizio]]</f>
        <v>S002 Registrazione</v>
      </c>
      <c r="C668" s="41" t="s">
        <v>1064</v>
      </c>
      <c r="D668" s="41" t="str">
        <f>"(#"&amp;Tabella4[[#This Row],['#ID]]&amp;")"</f>
        <v>(#AAD667)</v>
      </c>
      <c r="E668" s="13" t="s">
        <v>50</v>
      </c>
      <c r="F668" s="13" t="s">
        <v>10</v>
      </c>
      <c r="G668" s="43" t="s">
        <v>56</v>
      </c>
      <c r="H668" s="13" t="s">
        <v>3283</v>
      </c>
      <c r="I668" s="13" t="s">
        <v>63</v>
      </c>
      <c r="J668" s="13" t="s">
        <v>1736</v>
      </c>
      <c r="K668" t="s">
        <v>52</v>
      </c>
      <c r="L668" s="13"/>
      <c r="M668" t="s">
        <v>1083</v>
      </c>
      <c r="N668" s="13" t="s">
        <v>1683</v>
      </c>
      <c r="O668" t="s">
        <v>1624</v>
      </c>
      <c r="P668" s="13" t="s">
        <v>1668</v>
      </c>
      <c r="Q668" s="13" t="s">
        <v>1670</v>
      </c>
      <c r="R668" s="13"/>
      <c r="S668" s="13" t="s">
        <v>1739</v>
      </c>
      <c r="T668" s="13" t="s">
        <v>1741</v>
      </c>
      <c r="U668" s="13">
        <f>COUNTIFS(Tabella4[Rejected Element],Tabella4[[#This Row],[Rejected Element]])</f>
        <v>14</v>
      </c>
      <c r="V668" s="13" t="s">
        <v>1720</v>
      </c>
      <c r="W668" s="13"/>
      <c r="X668" s="13" t="str">
        <f>Tabella4[[#This Row],[User Impact]]</f>
        <v>2 - Serious</v>
      </c>
      <c r="Y668" s="13" t="str">
        <f>_xlfn.CONCAT("APP INDABOX ANDROID - ",Tabella4[[#This Row],[UNI CEI EN 301549]]," ",_xlfn.XLOOKUP(Tabella4[[#This Row],[Criterio]],Tabella5[ID],Tabella5[Criterio di successo],"")," - ",Tabella4[[#This Row],[Servizio]])</f>
        <v>APP INDABOX ANDROID - 11.2.5.8.1 Dimensione dell'obiettivo (minimo) - S002 Registrazione</v>
      </c>
      <c r="Z6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(#AAD667)
S002 Registrazione
Requisito: WCAG 2.5.8
Disabilità afflitte: Blind;Low Vision;Mobility
Impatto Utente: 2 - Serious
Descrizione: Touch target - 
Esempio di violazione individuata sull'oggetto: 
 - https://drive.google.com/file/d/190WVevSsJ4TLuD7iiOamAgdQvrQe9bQP/view?usp=drive_link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68" s="13"/>
      <c r="AB668" s="13"/>
      <c r="AC668" s="13"/>
      <c r="AD668" s="13"/>
      <c r="AE668" s="13" t="e">
        <f>_xlfn.XLOOKUP(Tabella4[[#This Row],[ID Silk]],outTable[ID Silk],outTable[Numero ticket  ],,0,1)</f>
        <v>#N/A</v>
      </c>
      <c r="AF668" s="13"/>
      <c r="AG668" s="13"/>
      <c r="AH668" s="13" t="e">
        <f>Tabella4[[#This Row],[Caricato su Silk]]&amp;Tabella4[[#This Row],[HC_01]]</f>
        <v>#N/A</v>
      </c>
      <c r="AI668" s="13" t="e">
        <f>Tabella4[[#This Row],[HC_ID]]&amp;": "&amp;Tabella4[[#This Row],[Descrizione]]</f>
        <v>#N/A</v>
      </c>
      <c r="AJ668" s="13" t="e">
        <f>Tabella4[[#This Row],[HC_ID]]&amp;": - "&amp;Tabella4[[#This Row],[Detail]]&amp;" con selettore: "&amp;Tabella4[[#This Row],[Rejected Element]]</f>
        <v>#N/A</v>
      </c>
      <c r="AK668" s="13" t="e">
        <f>Tabella4[[#This Row],[HC_ID]]&amp;": "&amp;Tabella4[[#This Row],[Share URL]]</f>
        <v>#N/A</v>
      </c>
      <c r="AL668" s="13" t="e">
        <f>Tabella4[[#This Row],[HC_ID]]&amp;": "&amp;Tabella4[[#This Row],[Soluzione note aggiuntive]]</f>
        <v>#N/A</v>
      </c>
      <c r="AM668" s="13"/>
    </row>
    <row r="669" spans="1:39" ht="15" hidden="1" x14ac:dyDescent="0.3">
      <c r="A669" s="41" t="str">
        <f>Tabella4[[#This Row],[UNI CEI EN 301549]]&amp;Tabella4[[#This Row],[Servizio]]</f>
        <v>11.2.5.8.1S002 Registrazione</v>
      </c>
      <c r="B669" s="42" t="str">
        <f>Tabella4[[#This Row],[IssueID]]&amp;Tabella4[[#This Row],[Servizio]]</f>
        <v>S002 Registrazione</v>
      </c>
      <c r="C669" s="41" t="s">
        <v>1065</v>
      </c>
      <c r="D669" s="41" t="str">
        <f>"(#"&amp;Tabella4[[#This Row],['#ID]]&amp;")"</f>
        <v>(#AAD668)</v>
      </c>
      <c r="E669" s="13" t="s">
        <v>50</v>
      </c>
      <c r="F669" s="13" t="s">
        <v>10</v>
      </c>
      <c r="G669" s="43" t="s">
        <v>56</v>
      </c>
      <c r="H669" s="13" t="s">
        <v>3283</v>
      </c>
      <c r="I669" s="13" t="s">
        <v>63</v>
      </c>
      <c r="J669" s="13" t="s">
        <v>1736</v>
      </c>
      <c r="K669" t="s">
        <v>52</v>
      </c>
      <c r="L669" s="13"/>
      <c r="M669" t="s">
        <v>1574</v>
      </c>
      <c r="N669" s="13" t="s">
        <v>1683</v>
      </c>
      <c r="O669" t="s">
        <v>1624</v>
      </c>
      <c r="P669" s="13" t="s">
        <v>1668</v>
      </c>
      <c r="Q669" s="13" t="s">
        <v>1670</v>
      </c>
      <c r="R669" s="13"/>
      <c r="S669" s="13" t="s">
        <v>1739</v>
      </c>
      <c r="T669" s="13" t="s">
        <v>1741</v>
      </c>
      <c r="U669" s="13">
        <f>COUNTIFS(Tabella4[Rejected Element],Tabella4[[#This Row],[Rejected Element]])</f>
        <v>1</v>
      </c>
      <c r="V669" s="13" t="s">
        <v>1720</v>
      </c>
      <c r="W669" s="13"/>
      <c r="X669" s="13" t="str">
        <f>Tabella4[[#This Row],[User Impact]]</f>
        <v>2 - Serious</v>
      </c>
      <c r="Y669" s="13" t="str">
        <f>_xlfn.CONCAT("APP INDABOX ANDROID - ",Tabella4[[#This Row],[UNI CEI EN 301549]]," ",_xlfn.XLOOKUP(Tabella4[[#This Row],[Criterio]],Tabella5[ID],Tabella5[Criterio di successo],"")," - ",Tabella4[[#This Row],[Servizio]])</f>
        <v>APP INDABOX ANDROID - 11.2.5.8.1 Dimensione dell'obiettivo (minimo) - S002 Registrazione</v>
      </c>
      <c r="Z6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(#AAD668)
S002 Registrazione
Requisito: WCAG 2.5.8
Disabilità afflitte: Blind;Low Vision;Mobility
Impatto Utente: 2 - Serious
Descrizione: Touch target - 
Esempio di violazione individuata sull'oggetto: 
 - https://drive.google.com/file/d/190WVevSsJ4TLuD7iiOamAgdQvrQe9bQP/view?usp=drive_link con selettore: 
[341,225][486,288]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69" s="13"/>
      <c r="AB669" s="13"/>
      <c r="AC669" s="13"/>
      <c r="AD669" s="13"/>
      <c r="AE669" s="13" t="e">
        <f>_xlfn.XLOOKUP(Tabella4[[#This Row],[ID Silk]],outTable[ID Silk],outTable[Numero ticket  ],,0,1)</f>
        <v>#N/A</v>
      </c>
      <c r="AF669" s="13"/>
      <c r="AG669" s="13"/>
      <c r="AH669" s="13" t="e">
        <f>Tabella4[[#This Row],[Caricato su Silk]]&amp;Tabella4[[#This Row],[HC_01]]</f>
        <v>#N/A</v>
      </c>
      <c r="AI669" s="13" t="e">
        <f>Tabella4[[#This Row],[HC_ID]]&amp;": "&amp;Tabella4[[#This Row],[Descrizione]]</f>
        <v>#N/A</v>
      </c>
      <c r="AJ669" s="13" t="e">
        <f>Tabella4[[#This Row],[HC_ID]]&amp;": - "&amp;Tabella4[[#This Row],[Detail]]&amp;" con selettore: "&amp;Tabella4[[#This Row],[Rejected Element]]</f>
        <v>#N/A</v>
      </c>
      <c r="AK669" s="13" t="e">
        <f>Tabella4[[#This Row],[HC_ID]]&amp;": "&amp;Tabella4[[#This Row],[Share URL]]</f>
        <v>#N/A</v>
      </c>
      <c r="AL669" s="13" t="e">
        <f>Tabella4[[#This Row],[HC_ID]]&amp;": "&amp;Tabella4[[#This Row],[Soluzione note aggiuntive]]</f>
        <v>#N/A</v>
      </c>
      <c r="AM669" s="13"/>
    </row>
    <row r="670" spans="1:39" ht="15" hidden="1" x14ac:dyDescent="0.3">
      <c r="A670" s="41" t="str">
        <f>Tabella4[[#This Row],[UNI CEI EN 301549]]&amp;Tabella4[[#This Row],[Servizio]]</f>
        <v>11.2.5.8.1S002 Registrazione</v>
      </c>
      <c r="B670" s="42" t="str">
        <f>Tabella4[[#This Row],[IssueID]]&amp;Tabella4[[#This Row],[Servizio]]</f>
        <v>S002 Registrazione</v>
      </c>
      <c r="C670" s="41" t="s">
        <v>1066</v>
      </c>
      <c r="D670" s="41" t="str">
        <f>"(#"&amp;Tabella4[[#This Row],['#ID]]&amp;")"</f>
        <v>(#AAD669)</v>
      </c>
      <c r="E670" s="13" t="s">
        <v>50</v>
      </c>
      <c r="F670" s="13" t="s">
        <v>10</v>
      </c>
      <c r="G670" s="43" t="s">
        <v>56</v>
      </c>
      <c r="H670" s="13" t="s">
        <v>3283</v>
      </c>
      <c r="I670" s="13" t="s">
        <v>63</v>
      </c>
      <c r="J670" s="13" t="s">
        <v>1736</v>
      </c>
      <c r="K670" t="s">
        <v>52</v>
      </c>
      <c r="L670" s="13"/>
      <c r="M670" t="s">
        <v>1085</v>
      </c>
      <c r="N670" s="13" t="s">
        <v>1683</v>
      </c>
      <c r="O670" t="s">
        <v>1624</v>
      </c>
      <c r="P670" s="13" t="s">
        <v>1668</v>
      </c>
      <c r="Q670" s="13" t="s">
        <v>1670</v>
      </c>
      <c r="R670" s="13"/>
      <c r="S670" s="13" t="s">
        <v>1739</v>
      </c>
      <c r="T670" s="13" t="s">
        <v>1741</v>
      </c>
      <c r="U670" s="13">
        <f>COUNTIFS(Tabella4[Rejected Element],Tabella4[[#This Row],[Rejected Element]])</f>
        <v>14</v>
      </c>
      <c r="V670" s="13" t="s">
        <v>1720</v>
      </c>
      <c r="W670" s="13"/>
      <c r="X670" s="13" t="str">
        <f>Tabella4[[#This Row],[User Impact]]</f>
        <v>2 - Serious</v>
      </c>
      <c r="Y670" s="13" t="str">
        <f>_xlfn.CONCAT("APP INDABOX ANDROID - ",Tabella4[[#This Row],[UNI CEI EN 301549]]," ",_xlfn.XLOOKUP(Tabella4[[#This Row],[Criterio]],Tabella5[ID],Tabella5[Criterio di successo],"")," - ",Tabella4[[#This Row],[Servizio]])</f>
        <v>APP INDABOX ANDROID - 11.2.5.8.1 Dimensione dell'obiettivo (minimo) - S002 Registrazione</v>
      </c>
      <c r="Z6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(#AAD669)
S002 Registrazione
Requisito: WCAG 2.5.8
Disabilità afflitte: Blind;Low Vision;Mobility
Impatto Utente: 2 - Serious
Descrizione: Touch target - 
Esempio di violazione individuata sull'oggetto: 
 - https://drive.google.com/file/d/190WVevSsJ4TLuD7iiOamAgdQvrQe9bQP/view?usp=drive_link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70" s="13"/>
      <c r="AB670" s="13"/>
      <c r="AC670" s="13"/>
      <c r="AD670" s="13"/>
      <c r="AE670" s="13" t="e">
        <f>_xlfn.XLOOKUP(Tabella4[[#This Row],[ID Silk]],outTable[ID Silk],outTable[Numero ticket  ],,0,1)</f>
        <v>#N/A</v>
      </c>
      <c r="AF670" s="13"/>
      <c r="AG670" s="13"/>
      <c r="AH670" s="13" t="e">
        <f>Tabella4[[#This Row],[Caricato su Silk]]&amp;Tabella4[[#This Row],[HC_01]]</f>
        <v>#N/A</v>
      </c>
      <c r="AI670" s="13" t="e">
        <f>Tabella4[[#This Row],[HC_ID]]&amp;": "&amp;Tabella4[[#This Row],[Descrizione]]</f>
        <v>#N/A</v>
      </c>
      <c r="AJ670" s="13" t="e">
        <f>Tabella4[[#This Row],[HC_ID]]&amp;": - "&amp;Tabella4[[#This Row],[Detail]]&amp;" con selettore: "&amp;Tabella4[[#This Row],[Rejected Element]]</f>
        <v>#N/A</v>
      </c>
      <c r="AK670" s="13" t="e">
        <f>Tabella4[[#This Row],[HC_ID]]&amp;": "&amp;Tabella4[[#This Row],[Share URL]]</f>
        <v>#N/A</v>
      </c>
      <c r="AL670" s="13" t="e">
        <f>Tabella4[[#This Row],[HC_ID]]&amp;": "&amp;Tabella4[[#This Row],[Soluzione note aggiuntive]]</f>
        <v>#N/A</v>
      </c>
      <c r="AM670" s="13"/>
    </row>
    <row r="671" spans="1:39" ht="15" hidden="1" x14ac:dyDescent="0.3">
      <c r="A671" s="41" t="str">
        <f>Tabella4[[#This Row],[UNI CEI EN 301549]]&amp;Tabella4[[#This Row],[Servizio]]</f>
        <v>11.2.5.8.1S002 Registrazione</v>
      </c>
      <c r="B671" s="42" t="str">
        <f>Tabella4[[#This Row],[IssueID]]&amp;Tabella4[[#This Row],[Servizio]]</f>
        <v>S002 Registrazione</v>
      </c>
      <c r="C671" s="41" t="s">
        <v>1067</v>
      </c>
      <c r="D671" s="41" t="str">
        <f>"(#"&amp;Tabella4[[#This Row],['#ID]]&amp;")"</f>
        <v>(#AAD670)</v>
      </c>
      <c r="E671" s="13" t="s">
        <v>50</v>
      </c>
      <c r="F671" s="13" t="s">
        <v>10</v>
      </c>
      <c r="G671" s="43" t="s">
        <v>56</v>
      </c>
      <c r="H671" s="13" t="s">
        <v>3283</v>
      </c>
      <c r="I671" s="13" t="s">
        <v>63</v>
      </c>
      <c r="J671" s="13" t="s">
        <v>1736</v>
      </c>
      <c r="K671" t="s">
        <v>52</v>
      </c>
      <c r="L671" s="13"/>
      <c r="M671" t="s">
        <v>1086</v>
      </c>
      <c r="N671" s="13" t="s">
        <v>1683</v>
      </c>
      <c r="O671" t="s">
        <v>1624</v>
      </c>
      <c r="P671" s="13" t="s">
        <v>1668</v>
      </c>
      <c r="Q671" s="13" t="s">
        <v>1670</v>
      </c>
      <c r="R671" s="13"/>
      <c r="S671" s="13" t="s">
        <v>1739</v>
      </c>
      <c r="T671" s="13" t="s">
        <v>1741</v>
      </c>
      <c r="U671" s="13">
        <f>COUNTIFS(Tabella4[Rejected Element],Tabella4[[#This Row],[Rejected Element]])</f>
        <v>14</v>
      </c>
      <c r="V671" s="13" t="s">
        <v>1720</v>
      </c>
      <c r="W671" s="13"/>
      <c r="X671" s="13" t="str">
        <f>Tabella4[[#This Row],[User Impact]]</f>
        <v>2 - Serious</v>
      </c>
      <c r="Y671" s="13" t="str">
        <f>_xlfn.CONCAT("APP INDABOX ANDROID - ",Tabella4[[#This Row],[UNI CEI EN 301549]]," ",_xlfn.XLOOKUP(Tabella4[[#This Row],[Criterio]],Tabella5[ID],Tabella5[Criterio di successo],"")," - ",Tabella4[[#This Row],[Servizio]])</f>
        <v>APP INDABOX ANDROID - 11.2.5.8.1 Dimensione dell'obiettivo (minimo) - S002 Registrazione</v>
      </c>
      <c r="Z6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(#AAD670)
S002 Registrazione
Requisito: WCAG 2.5.8
Disabilità afflitte: Blind;Low Vision;Mobility
Impatto Utente: 2 - Serious
Descrizione: Touch target - 
Esempio di violazione individuata sull'oggetto: 
 - https://drive.google.com/file/d/190WVevSsJ4TLuD7iiOamAgdQvrQe9bQP/view?usp=drive_link con selettore: 
[654,225][781,271]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71" s="13"/>
      <c r="AB671" s="13"/>
      <c r="AC671" s="13"/>
      <c r="AD671" s="13"/>
      <c r="AE671" s="13" t="e">
        <f>_xlfn.XLOOKUP(Tabella4[[#This Row],[ID Silk]],outTable[ID Silk],outTable[Numero ticket  ],,0,1)</f>
        <v>#N/A</v>
      </c>
      <c r="AF671" s="13"/>
      <c r="AG671" s="13"/>
      <c r="AH671" s="13" t="e">
        <f>Tabella4[[#This Row],[Caricato su Silk]]&amp;Tabella4[[#This Row],[HC_01]]</f>
        <v>#N/A</v>
      </c>
      <c r="AI671" s="13" t="e">
        <f>Tabella4[[#This Row],[HC_ID]]&amp;": "&amp;Tabella4[[#This Row],[Descrizione]]</f>
        <v>#N/A</v>
      </c>
      <c r="AJ671" s="13" t="e">
        <f>Tabella4[[#This Row],[HC_ID]]&amp;": - "&amp;Tabella4[[#This Row],[Detail]]&amp;" con selettore: "&amp;Tabella4[[#This Row],[Rejected Element]]</f>
        <v>#N/A</v>
      </c>
      <c r="AK671" s="13" t="e">
        <f>Tabella4[[#This Row],[HC_ID]]&amp;": "&amp;Tabella4[[#This Row],[Share URL]]</f>
        <v>#N/A</v>
      </c>
      <c r="AL671" s="13" t="e">
        <f>Tabella4[[#This Row],[HC_ID]]&amp;": "&amp;Tabella4[[#This Row],[Soluzione note aggiuntive]]</f>
        <v>#N/A</v>
      </c>
      <c r="AM671" s="13"/>
    </row>
    <row r="672" spans="1:39" ht="15" hidden="1" x14ac:dyDescent="0.3">
      <c r="A672" s="41" t="str">
        <f>Tabella4[[#This Row],[UNI CEI EN 301549]]&amp;Tabella4[[#This Row],[Servizio]]</f>
        <v>11.2.5.8.1S002 Registrazione</v>
      </c>
      <c r="B672" s="42" t="str">
        <f>Tabella4[[#This Row],[IssueID]]&amp;Tabella4[[#This Row],[Servizio]]</f>
        <v>S002 Registrazione</v>
      </c>
      <c r="C672" s="41" t="s">
        <v>1068</v>
      </c>
      <c r="D672" s="41" t="str">
        <f>"(#"&amp;Tabella4[[#This Row],['#ID]]&amp;")"</f>
        <v>(#AAD671)</v>
      </c>
      <c r="E672" s="13" t="s">
        <v>50</v>
      </c>
      <c r="F672" s="13" t="s">
        <v>10</v>
      </c>
      <c r="G672" s="43" t="s">
        <v>56</v>
      </c>
      <c r="H672" s="13" t="s">
        <v>3283</v>
      </c>
      <c r="I672" s="13" t="s">
        <v>63</v>
      </c>
      <c r="J672" s="13" t="s">
        <v>1736</v>
      </c>
      <c r="K672" t="s">
        <v>52</v>
      </c>
      <c r="L672" s="13"/>
      <c r="M672" t="s">
        <v>1087</v>
      </c>
      <c r="N672" s="13" t="s">
        <v>1683</v>
      </c>
      <c r="O672" t="s">
        <v>1624</v>
      </c>
      <c r="P672" s="13" t="s">
        <v>1668</v>
      </c>
      <c r="Q672" s="13" t="s">
        <v>1670</v>
      </c>
      <c r="R672" s="13"/>
      <c r="S672" s="13" t="s">
        <v>1739</v>
      </c>
      <c r="T672" s="13" t="s">
        <v>1741</v>
      </c>
      <c r="U672" s="13">
        <f>COUNTIFS(Tabella4[Rejected Element],Tabella4[[#This Row],[Rejected Element]])</f>
        <v>14</v>
      </c>
      <c r="V672" s="13" t="s">
        <v>1720</v>
      </c>
      <c r="W672" s="13"/>
      <c r="X672" s="13" t="str">
        <f>Tabella4[[#This Row],[User Impact]]</f>
        <v>2 - Serious</v>
      </c>
      <c r="Y672" s="13" t="str">
        <f>_xlfn.CONCAT("APP INDABOX ANDROID - ",Tabella4[[#This Row],[UNI CEI EN 301549]]," ",_xlfn.XLOOKUP(Tabella4[[#This Row],[Criterio]],Tabella5[ID],Tabella5[Criterio di successo],"")," - ",Tabella4[[#This Row],[Servizio]])</f>
        <v>APP INDABOX ANDROID - 11.2.5.8.1 Dimensione dell'obiettivo (minimo) - S002 Registrazione</v>
      </c>
      <c r="Z6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(#AAD671)
S002 Registrazione
Requisito: WCAG 2.5.8
Disabilità afflitte: Blind;Low Vision;Mobility
Impatto Utente: 2 - Serious
Descrizione: Touch target - 
Esempio di violazione individuata sull'oggetto: 
 - https://drive.google.com/file/d/190WVevSsJ4TLuD7iiOamAgdQvrQe9bQP/view?usp=drive_link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72" s="13"/>
      <c r="AB672" s="13"/>
      <c r="AC672" s="13"/>
      <c r="AD672" s="13"/>
      <c r="AE672" s="13" t="e">
        <f>_xlfn.XLOOKUP(Tabella4[[#This Row],[ID Silk]],outTable[ID Silk],outTable[Numero ticket  ],,0,1)</f>
        <v>#N/A</v>
      </c>
      <c r="AF672" s="13"/>
      <c r="AG672" s="13"/>
      <c r="AH672" s="13" t="e">
        <f>Tabella4[[#This Row],[Caricato su Silk]]&amp;Tabella4[[#This Row],[HC_01]]</f>
        <v>#N/A</v>
      </c>
      <c r="AI672" s="13" t="e">
        <f>Tabella4[[#This Row],[HC_ID]]&amp;": "&amp;Tabella4[[#This Row],[Descrizione]]</f>
        <v>#N/A</v>
      </c>
      <c r="AJ672" s="13" t="e">
        <f>Tabella4[[#This Row],[HC_ID]]&amp;": - "&amp;Tabella4[[#This Row],[Detail]]&amp;" con selettore: "&amp;Tabella4[[#This Row],[Rejected Element]]</f>
        <v>#N/A</v>
      </c>
      <c r="AK672" s="13" t="e">
        <f>Tabella4[[#This Row],[HC_ID]]&amp;": "&amp;Tabella4[[#This Row],[Share URL]]</f>
        <v>#N/A</v>
      </c>
      <c r="AL672" s="13" t="e">
        <f>Tabella4[[#This Row],[HC_ID]]&amp;": "&amp;Tabella4[[#This Row],[Soluzione note aggiuntive]]</f>
        <v>#N/A</v>
      </c>
      <c r="AM672" s="13"/>
    </row>
    <row r="673" spans="1:39" ht="15" hidden="1" x14ac:dyDescent="0.3">
      <c r="A673" s="41" t="str">
        <f>Tabella4[[#This Row],[UNI CEI EN 301549]]&amp;Tabella4[[#This Row],[Servizio]]</f>
        <v>11.2.5.8.1S002 Registrazione</v>
      </c>
      <c r="B673" s="42" t="str">
        <f>Tabella4[[#This Row],[IssueID]]&amp;Tabella4[[#This Row],[Servizio]]</f>
        <v>S002 Registrazione</v>
      </c>
      <c r="C673" s="41" t="s">
        <v>1069</v>
      </c>
      <c r="D673" s="41" t="str">
        <f>"(#"&amp;Tabella4[[#This Row],['#ID]]&amp;")"</f>
        <v>(#AAD672)</v>
      </c>
      <c r="E673" s="13" t="s">
        <v>50</v>
      </c>
      <c r="F673" s="13" t="s">
        <v>10</v>
      </c>
      <c r="G673" s="43" t="s">
        <v>56</v>
      </c>
      <c r="H673" s="13" t="s">
        <v>3283</v>
      </c>
      <c r="I673" s="13" t="s">
        <v>63</v>
      </c>
      <c r="J673" s="13" t="s">
        <v>1736</v>
      </c>
      <c r="K673" t="s">
        <v>52</v>
      </c>
      <c r="L673" s="13"/>
      <c r="M673" t="s">
        <v>1575</v>
      </c>
      <c r="N673" s="13" t="s">
        <v>1683</v>
      </c>
      <c r="O673" t="s">
        <v>1624</v>
      </c>
      <c r="P673" s="13" t="s">
        <v>1668</v>
      </c>
      <c r="Q673" s="13" t="s">
        <v>1670</v>
      </c>
      <c r="R673" s="13"/>
      <c r="S673" s="13" t="s">
        <v>1739</v>
      </c>
      <c r="T673" s="13" t="s">
        <v>1741</v>
      </c>
      <c r="U673" s="13">
        <f>COUNTIFS(Tabella4[Rejected Element],Tabella4[[#This Row],[Rejected Element]])</f>
        <v>1</v>
      </c>
      <c r="V673" s="13" t="s">
        <v>1720</v>
      </c>
      <c r="W673" s="13"/>
      <c r="X673" s="13" t="str">
        <f>Tabella4[[#This Row],[User Impact]]</f>
        <v>2 - Serious</v>
      </c>
      <c r="Y673" s="13" t="str">
        <f>_xlfn.CONCAT("APP INDABOX ANDROID - ",Tabella4[[#This Row],[UNI CEI EN 301549]]," ",_xlfn.XLOOKUP(Tabella4[[#This Row],[Criterio]],Tabella5[ID],Tabella5[Criterio di successo],"")," - ",Tabella4[[#This Row],[Servizio]])</f>
        <v>APP INDABOX ANDROID - 11.2.5.8.1 Dimensione dell'obiettivo (minimo) - S002 Registrazione</v>
      </c>
      <c r="Z6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(#AAD672)
S002 Registrazione
Requisito: WCAG 2.5.8
Disabilità afflitte: Blind;Low Vision;Mobility
Impatto Utente: 2 - Serious
Descrizione: Touch target - 
Esempio di violazione individuata sull'oggetto: 
 - https://drive.google.com/file/d/190WVevSsJ4TLuD7iiOamAgdQvrQe9bQP/view?usp=drive_link con selettore: 
[244,918][833,1030]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73" s="13"/>
      <c r="AB673" s="13"/>
      <c r="AC673" s="13"/>
      <c r="AD673" s="13"/>
      <c r="AE673" s="13" t="e">
        <f>_xlfn.XLOOKUP(Tabella4[[#This Row],[ID Silk]],outTable[ID Silk],outTable[Numero ticket  ],,0,1)</f>
        <v>#N/A</v>
      </c>
      <c r="AF673" s="13"/>
      <c r="AG673" s="13"/>
      <c r="AH673" s="13" t="e">
        <f>Tabella4[[#This Row],[Caricato su Silk]]&amp;Tabella4[[#This Row],[HC_01]]</f>
        <v>#N/A</v>
      </c>
      <c r="AI673" s="13" t="e">
        <f>Tabella4[[#This Row],[HC_ID]]&amp;": "&amp;Tabella4[[#This Row],[Descrizione]]</f>
        <v>#N/A</v>
      </c>
      <c r="AJ673" s="13" t="e">
        <f>Tabella4[[#This Row],[HC_ID]]&amp;": - "&amp;Tabella4[[#This Row],[Detail]]&amp;" con selettore: "&amp;Tabella4[[#This Row],[Rejected Element]]</f>
        <v>#N/A</v>
      </c>
      <c r="AK673" s="13" t="e">
        <f>Tabella4[[#This Row],[HC_ID]]&amp;": "&amp;Tabella4[[#This Row],[Share URL]]</f>
        <v>#N/A</v>
      </c>
      <c r="AL673" s="13" t="e">
        <f>Tabella4[[#This Row],[HC_ID]]&amp;": "&amp;Tabella4[[#This Row],[Soluzione note aggiuntive]]</f>
        <v>#N/A</v>
      </c>
      <c r="AM673" s="13"/>
    </row>
    <row r="674" spans="1:39" ht="15" hidden="1" x14ac:dyDescent="0.3">
      <c r="A674" s="41" t="str">
        <f>Tabella4[[#This Row],[UNI CEI EN 301549]]&amp;Tabella4[[#This Row],[Servizio]]</f>
        <v>11.2.5.8.1S002 Registrazione</v>
      </c>
      <c r="B674" s="42" t="str">
        <f>Tabella4[[#This Row],[IssueID]]&amp;Tabella4[[#This Row],[Servizio]]</f>
        <v>S002 Registrazione</v>
      </c>
      <c r="C674" s="41" t="s">
        <v>1070</v>
      </c>
      <c r="D674" s="41" t="str">
        <f>"(#"&amp;Tabella4[[#This Row],['#ID]]&amp;")"</f>
        <v>(#AAD673)</v>
      </c>
      <c r="E674" s="13" t="s">
        <v>50</v>
      </c>
      <c r="F674" s="13" t="s">
        <v>10</v>
      </c>
      <c r="G674" s="43" t="s">
        <v>56</v>
      </c>
      <c r="H674" s="13" t="s">
        <v>3283</v>
      </c>
      <c r="I674" s="13" t="s">
        <v>63</v>
      </c>
      <c r="J674" s="13" t="s">
        <v>1736</v>
      </c>
      <c r="K674" t="s">
        <v>52</v>
      </c>
      <c r="L674" s="13"/>
      <c r="M674" t="s">
        <v>1576</v>
      </c>
      <c r="N674" s="13" t="s">
        <v>1683</v>
      </c>
      <c r="O674" t="s">
        <v>1624</v>
      </c>
      <c r="P674" s="13" t="s">
        <v>1668</v>
      </c>
      <c r="Q674" s="13" t="s">
        <v>1670</v>
      </c>
      <c r="R674" s="13"/>
      <c r="S674" s="13" t="s">
        <v>1739</v>
      </c>
      <c r="T674" s="13" t="s">
        <v>1741</v>
      </c>
      <c r="U674" s="13">
        <f>COUNTIFS(Tabella4[Rejected Element],Tabella4[[#This Row],[Rejected Element]])</f>
        <v>1</v>
      </c>
      <c r="V674" s="13" t="s">
        <v>1720</v>
      </c>
      <c r="W674" s="13"/>
      <c r="X674" s="13" t="str">
        <f>Tabella4[[#This Row],[User Impact]]</f>
        <v>2 - Serious</v>
      </c>
      <c r="Y674" s="13" t="str">
        <f>_xlfn.CONCAT("APP INDABOX ANDROID - ",Tabella4[[#This Row],[UNI CEI EN 301549]]," ",_xlfn.XLOOKUP(Tabella4[[#This Row],[Criterio]],Tabella5[ID],Tabella5[Criterio di successo],"")," - ",Tabella4[[#This Row],[Servizio]])</f>
        <v>APP INDABOX ANDROID - 11.2.5.8.1 Dimensione dell'obiettivo (minimo) - S002 Registrazione</v>
      </c>
      <c r="Z6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(#AAD673)
S002 Registrazione
Requisito: WCAG 2.5.8
Disabilità afflitte: Blind;Low Vision;Mobility
Impatto Utente: 2 - Serious
Descrizione: Touch target - 
Esempio di violazione individuata sull'oggetto: 
 - https://drive.google.com/file/d/190WVevSsJ4TLuD7iiOamAgdQvrQe9bQP/view?usp=drive_link con selettore: 
[679,2073][759,2111]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74" s="13"/>
      <c r="AB674" s="13"/>
      <c r="AC674" s="13"/>
      <c r="AD674" s="13"/>
      <c r="AE674" s="13" t="e">
        <f>_xlfn.XLOOKUP(Tabella4[[#This Row],[ID Silk]],outTable[ID Silk],outTable[Numero ticket  ],,0,1)</f>
        <v>#N/A</v>
      </c>
      <c r="AF674" s="13"/>
      <c r="AG674" s="13"/>
      <c r="AH674" s="13" t="e">
        <f>Tabella4[[#This Row],[Caricato su Silk]]&amp;Tabella4[[#This Row],[HC_01]]</f>
        <v>#N/A</v>
      </c>
      <c r="AI674" s="13" t="e">
        <f>Tabella4[[#This Row],[HC_ID]]&amp;": "&amp;Tabella4[[#This Row],[Descrizione]]</f>
        <v>#N/A</v>
      </c>
      <c r="AJ674" s="13" t="e">
        <f>Tabella4[[#This Row],[HC_ID]]&amp;": - "&amp;Tabella4[[#This Row],[Detail]]&amp;" con selettore: "&amp;Tabella4[[#This Row],[Rejected Element]]</f>
        <v>#N/A</v>
      </c>
      <c r="AK674" s="13" t="e">
        <f>Tabella4[[#This Row],[HC_ID]]&amp;": "&amp;Tabella4[[#This Row],[Share URL]]</f>
        <v>#N/A</v>
      </c>
      <c r="AL674" s="13" t="e">
        <f>Tabella4[[#This Row],[HC_ID]]&amp;": "&amp;Tabella4[[#This Row],[Soluzione note aggiuntive]]</f>
        <v>#N/A</v>
      </c>
      <c r="AM674" s="13"/>
    </row>
    <row r="675" spans="1:39" ht="15" hidden="1" x14ac:dyDescent="0.3">
      <c r="A675" s="41" t="str">
        <f>Tabella4[[#This Row],[UNI CEI EN 301549]]&amp;Tabella4[[#This Row],[Servizio]]</f>
        <v>11.2.5.8.1S002 Registrazione</v>
      </c>
      <c r="B675" s="42" t="str">
        <f>Tabella4[[#This Row],[IssueID]]&amp;Tabella4[[#This Row],[Servizio]]</f>
        <v>S002 Registrazione</v>
      </c>
      <c r="C675" s="41" t="s">
        <v>1071</v>
      </c>
      <c r="D675" s="41" t="str">
        <f>"(#"&amp;Tabella4[[#This Row],['#ID]]&amp;")"</f>
        <v>(#AAD674)</v>
      </c>
      <c r="E675" s="13" t="s">
        <v>50</v>
      </c>
      <c r="F675" s="13" t="s">
        <v>10</v>
      </c>
      <c r="G675" s="43" t="s">
        <v>56</v>
      </c>
      <c r="H675" s="13" t="s">
        <v>3283</v>
      </c>
      <c r="I675" s="13" t="s">
        <v>63</v>
      </c>
      <c r="J675" s="13" t="s">
        <v>1736</v>
      </c>
      <c r="K675" t="s">
        <v>52</v>
      </c>
      <c r="L675" s="13"/>
      <c r="M675" t="s">
        <v>1577</v>
      </c>
      <c r="N675" s="13" t="s">
        <v>1683</v>
      </c>
      <c r="O675" t="s">
        <v>1624</v>
      </c>
      <c r="P675" s="13" t="s">
        <v>1668</v>
      </c>
      <c r="Q675" s="13" t="s">
        <v>1670</v>
      </c>
      <c r="R675" s="13"/>
      <c r="S675" s="13" t="s">
        <v>1739</v>
      </c>
      <c r="T675" s="13" t="s">
        <v>1741</v>
      </c>
      <c r="U675" s="13">
        <f>COUNTIFS(Tabella4[Rejected Element],Tabella4[[#This Row],[Rejected Element]])</f>
        <v>1</v>
      </c>
      <c r="V675" s="13" t="s">
        <v>1720</v>
      </c>
      <c r="W675" s="13"/>
      <c r="X675" s="13" t="str">
        <f>Tabella4[[#This Row],[User Impact]]</f>
        <v>2 - Serious</v>
      </c>
      <c r="Y675" s="13" t="str">
        <f>_xlfn.CONCAT("APP INDABOX ANDROID - ",Tabella4[[#This Row],[UNI CEI EN 301549]]," ",_xlfn.XLOOKUP(Tabella4[[#This Row],[Criterio]],Tabella5[ID],Tabella5[Criterio di successo],"")," - ",Tabella4[[#This Row],[Servizio]])</f>
        <v>APP INDABOX ANDROID - 11.2.5.8.1 Dimensione dell'obiettivo (minimo) - S002 Registrazione</v>
      </c>
      <c r="Z6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(#AAD674)
S002 Registrazione
Requisito: WCAG 2.5.8
Disabilità afflitte: Blind;Low Vision;Mobility
Impatto Utente: 2 - Serious
Descrizione: Touch target - 
Esempio di violazione individuata sull'oggetto: 
 - https://drive.google.com/file/d/190WVevSsJ4TLuD7iiOamAgdQvrQe9bQP/view?usp=drive_link con selettore: 
[772,2073][855,2111]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75" s="13"/>
      <c r="AB675" s="13"/>
      <c r="AC675" s="13"/>
      <c r="AD675" s="13"/>
      <c r="AE675" s="13" t="e">
        <f>_xlfn.XLOOKUP(Tabella4[[#This Row],[ID Silk]],outTable[ID Silk],outTable[Numero ticket  ],,0,1)</f>
        <v>#N/A</v>
      </c>
      <c r="AF675" s="13"/>
      <c r="AG675" s="13"/>
      <c r="AH675" s="13" t="e">
        <f>Tabella4[[#This Row],[Caricato su Silk]]&amp;Tabella4[[#This Row],[HC_01]]</f>
        <v>#N/A</v>
      </c>
      <c r="AI675" s="13" t="e">
        <f>Tabella4[[#This Row],[HC_ID]]&amp;": "&amp;Tabella4[[#This Row],[Descrizione]]</f>
        <v>#N/A</v>
      </c>
      <c r="AJ675" s="13" t="e">
        <f>Tabella4[[#This Row],[HC_ID]]&amp;": - "&amp;Tabella4[[#This Row],[Detail]]&amp;" con selettore: "&amp;Tabella4[[#This Row],[Rejected Element]]</f>
        <v>#N/A</v>
      </c>
      <c r="AK675" s="13" t="e">
        <f>Tabella4[[#This Row],[HC_ID]]&amp;": "&amp;Tabella4[[#This Row],[Share URL]]</f>
        <v>#N/A</v>
      </c>
      <c r="AL675" s="13" t="e">
        <f>Tabella4[[#This Row],[HC_ID]]&amp;": "&amp;Tabella4[[#This Row],[Soluzione note aggiuntive]]</f>
        <v>#N/A</v>
      </c>
      <c r="AM675" s="13"/>
    </row>
    <row r="676" spans="1:39" ht="15" hidden="1" x14ac:dyDescent="0.3">
      <c r="A676" s="41" t="str">
        <f>Tabella4[[#This Row],[UNI CEI EN 301549]]&amp;Tabella4[[#This Row],[Servizio]]</f>
        <v>11.2.5.8.1S002 Registrazione</v>
      </c>
      <c r="B676" s="42" t="str">
        <f>Tabella4[[#This Row],[IssueID]]&amp;Tabella4[[#This Row],[Servizio]]</f>
        <v>S002 Registrazione</v>
      </c>
      <c r="C676" s="41" t="s">
        <v>1072</v>
      </c>
      <c r="D676" s="41" t="str">
        <f>"(#"&amp;Tabella4[[#This Row],['#ID]]&amp;")"</f>
        <v>(#AAD675)</v>
      </c>
      <c r="E676" s="13" t="s">
        <v>50</v>
      </c>
      <c r="F676" s="13" t="s">
        <v>10</v>
      </c>
      <c r="G676" s="43" t="s">
        <v>56</v>
      </c>
      <c r="H676" s="13" t="s">
        <v>3283</v>
      </c>
      <c r="I676" s="13" t="s">
        <v>63</v>
      </c>
      <c r="J676" s="13" t="s">
        <v>1736</v>
      </c>
      <c r="K676" t="s">
        <v>52</v>
      </c>
      <c r="L676" s="13"/>
      <c r="M676" t="s">
        <v>1578</v>
      </c>
      <c r="N676" s="13" t="s">
        <v>1683</v>
      </c>
      <c r="O676" t="s">
        <v>1624</v>
      </c>
      <c r="P676" s="13" t="s">
        <v>1668</v>
      </c>
      <c r="Q676" s="13" t="s">
        <v>1670</v>
      </c>
      <c r="R676" s="13"/>
      <c r="S676" s="13" t="s">
        <v>1739</v>
      </c>
      <c r="T676" s="13" t="s">
        <v>1741</v>
      </c>
      <c r="U676" s="13">
        <f>COUNTIFS(Tabella4[Rejected Element],Tabella4[[#This Row],[Rejected Element]])</f>
        <v>1</v>
      </c>
      <c r="V676" s="13" t="s">
        <v>1720</v>
      </c>
      <c r="W676" s="13"/>
      <c r="X676" s="13" t="str">
        <f>Tabella4[[#This Row],[User Impact]]</f>
        <v>2 - Serious</v>
      </c>
      <c r="Y676" s="13" t="str">
        <f>_xlfn.CONCAT("APP INDABOX ANDROID - ",Tabella4[[#This Row],[UNI CEI EN 301549]]," ",_xlfn.XLOOKUP(Tabella4[[#This Row],[Criterio]],Tabella5[ID],Tabella5[Criterio di successo],"")," - ",Tabella4[[#This Row],[Servizio]])</f>
        <v>APP INDABOX ANDROID - 11.2.5.8.1 Dimensione dell'obiettivo (minimo) - S002 Registrazione</v>
      </c>
      <c r="Z6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(#AAD675)
S002 Registrazione
Requisito: WCAG 2.5.8
Disabilità afflitte: Blind;Low Vision;Mobility
Impatto Utente: 2 - Serious
Descrizione: Touch target - 
Esempio di violazione individuata sull'oggetto: 
 - https://drive.google.com/file/d/190WVevSsJ4TLuD7iiOamAgdQvrQe9bQP/view?usp=drive_link con selettore: 
[63,2191][107,2235]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76" s="13"/>
      <c r="AB676" s="13"/>
      <c r="AC676" s="13"/>
      <c r="AD676" s="13"/>
      <c r="AE676" s="13" t="e">
        <f>_xlfn.XLOOKUP(Tabella4[[#This Row],[ID Silk]],outTable[ID Silk],outTable[Numero ticket  ],,0,1)</f>
        <v>#N/A</v>
      </c>
      <c r="AF676" s="13"/>
      <c r="AG676" s="13"/>
      <c r="AH676" s="13" t="e">
        <f>Tabella4[[#This Row],[Caricato su Silk]]&amp;Tabella4[[#This Row],[HC_01]]</f>
        <v>#N/A</v>
      </c>
      <c r="AI676" s="13" t="e">
        <f>Tabella4[[#This Row],[HC_ID]]&amp;": "&amp;Tabella4[[#This Row],[Descrizione]]</f>
        <v>#N/A</v>
      </c>
      <c r="AJ676" s="13" t="e">
        <f>Tabella4[[#This Row],[HC_ID]]&amp;": - "&amp;Tabella4[[#This Row],[Detail]]&amp;" con selettore: "&amp;Tabella4[[#This Row],[Rejected Element]]</f>
        <v>#N/A</v>
      </c>
      <c r="AK676" s="13" t="e">
        <f>Tabella4[[#This Row],[HC_ID]]&amp;": "&amp;Tabella4[[#This Row],[Share URL]]</f>
        <v>#N/A</v>
      </c>
      <c r="AL676" s="13" t="e">
        <f>Tabella4[[#This Row],[HC_ID]]&amp;": "&amp;Tabella4[[#This Row],[Soluzione note aggiuntive]]</f>
        <v>#N/A</v>
      </c>
      <c r="AM676" s="13"/>
    </row>
    <row r="677" spans="1:39" ht="15" hidden="1" x14ac:dyDescent="0.3">
      <c r="A677" s="41" t="str">
        <f>Tabella4[[#This Row],[UNI CEI EN 301549]]&amp;Tabella4[[#This Row],[Servizio]]</f>
        <v>11.2.5.8.1S002 Registrazione</v>
      </c>
      <c r="B677" s="42" t="str">
        <f>Tabella4[[#This Row],[IssueID]]&amp;Tabella4[[#This Row],[Servizio]]</f>
        <v>S002 Registrazione</v>
      </c>
      <c r="C677" s="41" t="s">
        <v>1073</v>
      </c>
      <c r="D677" s="41" t="str">
        <f>"(#"&amp;Tabella4[[#This Row],['#ID]]&amp;")"</f>
        <v>(#AAD676)</v>
      </c>
      <c r="E677" s="13" t="s">
        <v>50</v>
      </c>
      <c r="F677" s="13" t="s">
        <v>10</v>
      </c>
      <c r="G677" s="43" t="s">
        <v>56</v>
      </c>
      <c r="H677" s="13" t="s">
        <v>3283</v>
      </c>
      <c r="I677" s="13" t="s">
        <v>63</v>
      </c>
      <c r="J677" s="13" t="s">
        <v>1736</v>
      </c>
      <c r="K677" t="s">
        <v>52</v>
      </c>
      <c r="L677" s="13"/>
      <c r="M677" t="s">
        <v>1579</v>
      </c>
      <c r="N677" s="13" t="s">
        <v>1683</v>
      </c>
      <c r="O677" t="s">
        <v>1624</v>
      </c>
      <c r="P677" s="13" t="s">
        <v>1668</v>
      </c>
      <c r="Q677" s="13" t="s">
        <v>1670</v>
      </c>
      <c r="R677" s="13"/>
      <c r="S677" s="13" t="s">
        <v>1739</v>
      </c>
      <c r="T677" s="13" t="s">
        <v>1741</v>
      </c>
      <c r="U677" s="13">
        <f>COUNTIFS(Tabella4[Rejected Element],Tabella4[[#This Row],[Rejected Element]])</f>
        <v>1</v>
      </c>
      <c r="V677" s="13" t="s">
        <v>1720</v>
      </c>
      <c r="W677" s="13"/>
      <c r="X677" s="13" t="str">
        <f>Tabella4[[#This Row],[User Impact]]</f>
        <v>2 - Serious</v>
      </c>
      <c r="Y677" s="13" t="str">
        <f>_xlfn.CONCAT("APP INDABOX ANDROID - ",Tabella4[[#This Row],[UNI CEI EN 301549]]," ",_xlfn.XLOOKUP(Tabella4[[#This Row],[Criterio]],Tabella5[ID],Tabella5[Criterio di successo],"")," - ",Tabella4[[#This Row],[Servizio]])</f>
        <v>APP INDABOX ANDROID - 11.2.5.8.1 Dimensione dell'obiettivo (minimo) - S002 Registrazione</v>
      </c>
      <c r="Z6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(#AAD676)
S002 Registrazione
Requisito: WCAG 2.5.8
Disabilità afflitte: Blind;Low Vision;Mobility
Impatto Utente: 2 - Serious
Descrizione: Touch target - 
Esempio di violazione individuata sull'oggetto: 
 - https://drive.google.com/file/d/190WVevSsJ4TLuD7iiOamAgdQvrQe9bQP/view?usp=drive_link con selettore: 
[640,2238][841,2282]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77" s="13"/>
      <c r="AB677" s="13"/>
      <c r="AC677" s="13"/>
      <c r="AD677" s="13"/>
      <c r="AE677" s="13" t="e">
        <f>_xlfn.XLOOKUP(Tabella4[[#This Row],[ID Silk]],outTable[ID Silk],outTable[Numero ticket  ],,0,1)</f>
        <v>#N/A</v>
      </c>
      <c r="AF677" s="13"/>
      <c r="AG677" s="13"/>
      <c r="AH677" s="13" t="e">
        <f>Tabella4[[#This Row],[Caricato su Silk]]&amp;Tabella4[[#This Row],[HC_01]]</f>
        <v>#N/A</v>
      </c>
      <c r="AI677" s="13" t="e">
        <f>Tabella4[[#This Row],[HC_ID]]&amp;": "&amp;Tabella4[[#This Row],[Descrizione]]</f>
        <v>#N/A</v>
      </c>
      <c r="AJ677" s="13" t="e">
        <f>Tabella4[[#This Row],[HC_ID]]&amp;": - "&amp;Tabella4[[#This Row],[Detail]]&amp;" con selettore: "&amp;Tabella4[[#This Row],[Rejected Element]]</f>
        <v>#N/A</v>
      </c>
      <c r="AK677" s="13" t="e">
        <f>Tabella4[[#This Row],[HC_ID]]&amp;": "&amp;Tabella4[[#This Row],[Share URL]]</f>
        <v>#N/A</v>
      </c>
      <c r="AL677" s="13" t="e">
        <f>Tabella4[[#This Row],[HC_ID]]&amp;": "&amp;Tabella4[[#This Row],[Soluzione note aggiuntive]]</f>
        <v>#N/A</v>
      </c>
      <c r="AM677" s="13"/>
    </row>
    <row r="678" spans="1:39" ht="15" hidden="1" x14ac:dyDescent="0.3">
      <c r="A678" s="41" t="str">
        <f>Tabella4[[#This Row],[UNI CEI EN 301549]]&amp;Tabella4[[#This Row],[Servizio]]</f>
        <v>11.2.5.8.1S002 Registrazione</v>
      </c>
      <c r="B678" s="42" t="str">
        <f>Tabella4[[#This Row],[IssueID]]&amp;Tabella4[[#This Row],[Servizio]]</f>
        <v>S002 Registrazione</v>
      </c>
      <c r="C678" s="41" t="s">
        <v>1074</v>
      </c>
      <c r="D678" s="41" t="str">
        <f>"(#"&amp;Tabella4[[#This Row],['#ID]]&amp;")"</f>
        <v>(#AAD677)</v>
      </c>
      <c r="E678" s="13" t="s">
        <v>50</v>
      </c>
      <c r="F678" s="13" t="s">
        <v>10</v>
      </c>
      <c r="G678" s="43" t="s">
        <v>56</v>
      </c>
      <c r="H678" s="13" t="s">
        <v>3283</v>
      </c>
      <c r="I678" s="13" t="s">
        <v>63</v>
      </c>
      <c r="J678" s="13" t="s">
        <v>1736</v>
      </c>
      <c r="K678" t="s">
        <v>52</v>
      </c>
      <c r="L678" s="13"/>
      <c r="M678" t="s">
        <v>1580</v>
      </c>
      <c r="N678" s="13" t="s">
        <v>1683</v>
      </c>
      <c r="O678" t="s">
        <v>1624</v>
      </c>
      <c r="P678" s="13" t="s">
        <v>1668</v>
      </c>
      <c r="Q678" s="13" t="s">
        <v>1670</v>
      </c>
      <c r="R678" s="13"/>
      <c r="S678" s="13" t="s">
        <v>1739</v>
      </c>
      <c r="T678" s="13" t="s">
        <v>1741</v>
      </c>
      <c r="U678" s="13">
        <f>COUNTIFS(Tabella4[Rejected Element],Tabella4[[#This Row],[Rejected Element]])</f>
        <v>1</v>
      </c>
      <c r="V678" s="13" t="s">
        <v>1720</v>
      </c>
      <c r="W678" s="13"/>
      <c r="X678" s="13" t="str">
        <f>Tabella4[[#This Row],[User Impact]]</f>
        <v>2 - Serious</v>
      </c>
      <c r="Y678" s="13" t="str">
        <f>_xlfn.CONCAT("APP INDABOX ANDROID - ",Tabella4[[#This Row],[UNI CEI EN 301549]]," ",_xlfn.XLOOKUP(Tabella4[[#This Row],[Criterio]],Tabella5[ID],Tabella5[Criterio di successo],"")," - ",Tabella4[[#This Row],[Servizio]])</f>
        <v>APP INDABOX ANDROID - 11.2.5.8.1 Dimensione dell'obiettivo (minimo) - S002 Registrazione</v>
      </c>
      <c r="Z6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(#AAD677)
S002 Registrazione
Requisito: WCAG 2.5.8
Disabilità afflitte: Blind;Low Vision;Mobility
Impatto Utente: 2 - Serious
Descrizione: Touch target - 
Esempio di violazione individuata sull'oggetto: 
 - https://drive.google.com/file/d/190WVevSsJ4TLuD7iiOamAgdQvrQe9bQP/view?usp=drive_link con selettore: 
[649,2276][808,2320]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31): https://posteitaliane.sharepoint.com/:x:/r/teams/ACCESSIBILITRISULTATIVERIFICHETECNICHE/Shared%20Documents/TGPOSTE_APP/TGPOSTE_APP/LOG/Log.xlsx?d=w630300a71bd74143a1658fe5ab688bc4&amp;csf=1&amp;web=1&amp;e=Y9XHGL
Link al dettaglio requisito WCAG: </v>
      </c>
      <c r="AA678" s="13"/>
      <c r="AB678" s="13"/>
      <c r="AC678" s="13"/>
      <c r="AD678" s="13"/>
      <c r="AE678" s="13" t="e">
        <f>_xlfn.XLOOKUP(Tabella4[[#This Row],[ID Silk]],outTable[ID Silk],outTable[Numero ticket  ],,0,1)</f>
        <v>#N/A</v>
      </c>
      <c r="AF678" s="13"/>
      <c r="AG678" s="13"/>
      <c r="AH678" s="13" t="e">
        <f>Tabella4[[#This Row],[Caricato su Silk]]&amp;Tabella4[[#This Row],[HC_01]]</f>
        <v>#N/A</v>
      </c>
      <c r="AI678" s="13" t="e">
        <f>Tabella4[[#This Row],[HC_ID]]&amp;": "&amp;Tabella4[[#This Row],[Descrizione]]</f>
        <v>#N/A</v>
      </c>
      <c r="AJ678" s="13" t="e">
        <f>Tabella4[[#This Row],[HC_ID]]&amp;": - "&amp;Tabella4[[#This Row],[Detail]]&amp;" con selettore: "&amp;Tabella4[[#This Row],[Rejected Element]]</f>
        <v>#N/A</v>
      </c>
      <c r="AK678" s="13" t="e">
        <f>Tabella4[[#This Row],[HC_ID]]&amp;": "&amp;Tabella4[[#This Row],[Share URL]]</f>
        <v>#N/A</v>
      </c>
      <c r="AL678" s="13" t="e">
        <f>Tabella4[[#This Row],[HC_ID]]&amp;": "&amp;Tabella4[[#This Row],[Soluzione note aggiuntive]]</f>
        <v>#N/A</v>
      </c>
      <c r="AM678" s="13"/>
    </row>
    <row r="679" spans="1:39" ht="15" hidden="1" x14ac:dyDescent="0.3">
      <c r="A679" s="41" t="str">
        <f>Tabella4[[#This Row],[UNI CEI EN 301549]]&amp;Tabella4[[#This Row],[Servizio]]</f>
        <v>11.2.5.8.1S004 Spedisci (IndaBox Spedizione Pacchi)</v>
      </c>
      <c r="B679" s="42" t="str">
        <f>Tabella4[[#This Row],[IssueID]]&amp;Tabella4[[#This Row],[Servizio]]</f>
        <v>S004 Spedisci (IndaBox Spedizione Pacchi)</v>
      </c>
      <c r="C679" s="41" t="s">
        <v>1075</v>
      </c>
      <c r="D679" s="41" t="str">
        <f>"(#"&amp;Tabella4[[#This Row],['#ID]]&amp;")"</f>
        <v>(#AAD678)</v>
      </c>
      <c r="E679" s="13" t="s">
        <v>50</v>
      </c>
      <c r="F679" s="13" t="s">
        <v>10</v>
      </c>
      <c r="G679" s="43" t="s">
        <v>56</v>
      </c>
      <c r="H679" s="13" t="s">
        <v>3283</v>
      </c>
      <c r="I679" s="13" t="s">
        <v>63</v>
      </c>
      <c r="J679" s="13" t="s">
        <v>1736</v>
      </c>
      <c r="K679" t="s">
        <v>52</v>
      </c>
      <c r="L679" s="13"/>
      <c r="M679" t="s">
        <v>1082</v>
      </c>
      <c r="N679" s="13" t="s">
        <v>1684</v>
      </c>
      <c r="O679" t="s">
        <v>1625</v>
      </c>
      <c r="P679" s="13" t="s">
        <v>1669</v>
      </c>
      <c r="Q679" s="13" t="s">
        <v>1670</v>
      </c>
      <c r="R679" s="13"/>
      <c r="S679" s="13" t="s">
        <v>1739</v>
      </c>
      <c r="T679" s="13" t="s">
        <v>1741</v>
      </c>
      <c r="U679" s="13">
        <f>COUNTIFS(Tabella4[Rejected Element],Tabella4[[#This Row],[Rejected Element]])</f>
        <v>15</v>
      </c>
      <c r="V679" s="13" t="s">
        <v>1722</v>
      </c>
      <c r="W679" s="13"/>
      <c r="X679" s="13" t="str">
        <f>Tabella4[[#This Row],[User Impact]]</f>
        <v>2 - Serious</v>
      </c>
      <c r="Y679"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6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(#AAD678)
S004 Spedisci (IndaBox Spedizione Pacchi)
Requisito: WCAG 2.5.8
Disabilità afflitte: Blind;Low Vision;Mobility
Impatto Utente: 2 - Serious
Descrizione: Touch target - 
Esempio di violazione individuata sull'oggetto: 
 - https://drive.google.com/file/d/1djppeH8re_JWS3xCFkC5VFxVcgJmbPTZ/view?usp=drive_link con selettore: 
[836,139][1028,181]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679" s="13"/>
      <c r="AB679" s="13"/>
      <c r="AC679" s="13"/>
      <c r="AD679" s="13"/>
      <c r="AE679" s="13" t="e">
        <f>_xlfn.XLOOKUP(Tabella4[[#This Row],[ID Silk]],outTable[ID Silk],outTable[Numero ticket  ],,0,1)</f>
        <v>#N/A</v>
      </c>
      <c r="AF679" s="13"/>
      <c r="AG679" s="13"/>
      <c r="AH679" s="13" t="e">
        <f>Tabella4[[#This Row],[Caricato su Silk]]&amp;Tabella4[[#This Row],[HC_01]]</f>
        <v>#N/A</v>
      </c>
      <c r="AI679" s="13" t="e">
        <f>Tabella4[[#This Row],[HC_ID]]&amp;": "&amp;Tabella4[[#This Row],[Descrizione]]</f>
        <v>#N/A</v>
      </c>
      <c r="AJ679" s="13" t="e">
        <f>Tabella4[[#This Row],[HC_ID]]&amp;": - "&amp;Tabella4[[#This Row],[Detail]]&amp;" con selettore: "&amp;Tabella4[[#This Row],[Rejected Element]]</f>
        <v>#N/A</v>
      </c>
      <c r="AK679" s="13" t="e">
        <f>Tabella4[[#This Row],[HC_ID]]&amp;": "&amp;Tabella4[[#This Row],[Share URL]]</f>
        <v>#N/A</v>
      </c>
      <c r="AL679" s="13" t="e">
        <f>Tabella4[[#This Row],[HC_ID]]&amp;": "&amp;Tabella4[[#This Row],[Soluzione note aggiuntive]]</f>
        <v>#N/A</v>
      </c>
      <c r="AM679" s="13"/>
    </row>
    <row r="680" spans="1:39" ht="15" hidden="1" x14ac:dyDescent="0.3">
      <c r="A680" s="41" t="str">
        <f>Tabella4[[#This Row],[UNI CEI EN 301549]]&amp;Tabella4[[#This Row],[Servizio]]</f>
        <v>11.2.5.8.1S004 Spedisci (IndaBox Spedizione Pacchi)</v>
      </c>
      <c r="B680" s="42" t="str">
        <f>Tabella4[[#This Row],[IssueID]]&amp;Tabella4[[#This Row],[Servizio]]</f>
        <v>S004 Spedisci (IndaBox Spedizione Pacchi)</v>
      </c>
      <c r="C680" s="41" t="s">
        <v>1076</v>
      </c>
      <c r="D680" s="41" t="str">
        <f>"(#"&amp;Tabella4[[#This Row],['#ID]]&amp;")"</f>
        <v>(#AAD679)</v>
      </c>
      <c r="E680" s="13" t="s">
        <v>50</v>
      </c>
      <c r="F680" s="13" t="s">
        <v>10</v>
      </c>
      <c r="G680" s="43" t="s">
        <v>56</v>
      </c>
      <c r="H680" s="13" t="s">
        <v>3283</v>
      </c>
      <c r="I680" s="13" t="s">
        <v>63</v>
      </c>
      <c r="J680" s="13" t="s">
        <v>1736</v>
      </c>
      <c r="K680" t="s">
        <v>52</v>
      </c>
      <c r="L680" s="13"/>
      <c r="M680" t="s">
        <v>1083</v>
      </c>
      <c r="N680" s="13" t="s">
        <v>1684</v>
      </c>
      <c r="O680" t="s">
        <v>1625</v>
      </c>
      <c r="P680" s="13" t="s">
        <v>1669</v>
      </c>
      <c r="Q680" s="13" t="s">
        <v>1670</v>
      </c>
      <c r="R680" s="13"/>
      <c r="S680" s="13" t="s">
        <v>1739</v>
      </c>
      <c r="T680" s="13" t="s">
        <v>1741</v>
      </c>
      <c r="U680" s="13">
        <f>COUNTIFS(Tabella4[Rejected Element],Tabella4[[#This Row],[Rejected Element]])</f>
        <v>14</v>
      </c>
      <c r="V680" s="13" t="s">
        <v>1722</v>
      </c>
      <c r="W680" s="13"/>
      <c r="X680" s="13" t="str">
        <f>Tabella4[[#This Row],[User Impact]]</f>
        <v>2 - Serious</v>
      </c>
      <c r="Y680"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6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(#AAD679)
S004 Spedisci (IndaBox Spedizione Pacchi)
Requisito: WCAG 2.5.8
Disabilità afflitte: Blind;Low Vision;Mobility
Impatto Utente: 2 - Serious
Descrizione: Touch target - 
Esempio di violazione individuata sull'oggetto: 
 - https://drive.google.com/file/d/1djppeH8re_JWS3xCFkC5VFxVcgJmbPTZ/view?usp=drive_link con selettore: 
[195,225][297,271]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680" s="13"/>
      <c r="AB680" s="13"/>
      <c r="AC680" s="13"/>
      <c r="AD680" s="13"/>
      <c r="AE680" s="13" t="e">
        <f>_xlfn.XLOOKUP(Tabella4[[#This Row],[ID Silk]],outTable[ID Silk],outTable[Numero ticket  ],,0,1)</f>
        <v>#N/A</v>
      </c>
      <c r="AF680" s="13"/>
      <c r="AG680" s="13"/>
      <c r="AH680" s="13" t="e">
        <f>Tabella4[[#This Row],[Caricato su Silk]]&amp;Tabella4[[#This Row],[HC_01]]</f>
        <v>#N/A</v>
      </c>
      <c r="AI680" s="13" t="e">
        <f>Tabella4[[#This Row],[HC_ID]]&amp;": "&amp;Tabella4[[#This Row],[Descrizione]]</f>
        <v>#N/A</v>
      </c>
      <c r="AJ680" s="13" t="e">
        <f>Tabella4[[#This Row],[HC_ID]]&amp;": - "&amp;Tabella4[[#This Row],[Detail]]&amp;" con selettore: "&amp;Tabella4[[#This Row],[Rejected Element]]</f>
        <v>#N/A</v>
      </c>
      <c r="AK680" s="13" t="e">
        <f>Tabella4[[#This Row],[HC_ID]]&amp;": "&amp;Tabella4[[#This Row],[Share URL]]</f>
        <v>#N/A</v>
      </c>
      <c r="AL680" s="13" t="e">
        <f>Tabella4[[#This Row],[HC_ID]]&amp;": "&amp;Tabella4[[#This Row],[Soluzione note aggiuntive]]</f>
        <v>#N/A</v>
      </c>
      <c r="AM680" s="13"/>
    </row>
    <row r="681" spans="1:39" ht="15" hidden="1" x14ac:dyDescent="0.3">
      <c r="A681" s="41" t="str">
        <f>Tabella4[[#This Row],[UNI CEI EN 301549]]&amp;Tabella4[[#This Row],[Servizio]]</f>
        <v>11.2.5.8.1S004 Spedisci (IndaBox Spedizione Pacchi)</v>
      </c>
      <c r="B681" s="42" t="str">
        <f>Tabella4[[#This Row],[IssueID]]&amp;Tabella4[[#This Row],[Servizio]]</f>
        <v>S004 Spedisci (IndaBox Spedizione Pacchi)</v>
      </c>
      <c r="C681" s="41" t="s">
        <v>1077</v>
      </c>
      <c r="D681" s="41" t="str">
        <f>"(#"&amp;Tabella4[[#This Row],['#ID]]&amp;")"</f>
        <v>(#AAD680)</v>
      </c>
      <c r="E681" s="13" t="s">
        <v>50</v>
      </c>
      <c r="F681" s="13" t="s">
        <v>10</v>
      </c>
      <c r="G681" s="43" t="s">
        <v>56</v>
      </c>
      <c r="H681" s="13" t="s">
        <v>3283</v>
      </c>
      <c r="I681" s="13" t="s">
        <v>63</v>
      </c>
      <c r="J681" s="13" t="s">
        <v>1736</v>
      </c>
      <c r="K681" t="s">
        <v>52</v>
      </c>
      <c r="L681" s="13"/>
      <c r="M681" t="s">
        <v>1084</v>
      </c>
      <c r="N681" s="13" t="s">
        <v>1684</v>
      </c>
      <c r="O681" t="s">
        <v>1625</v>
      </c>
      <c r="P681" s="13" t="s">
        <v>1669</v>
      </c>
      <c r="Q681" s="13" t="s">
        <v>1670</v>
      </c>
      <c r="R681" s="13"/>
      <c r="S681" s="13" t="s">
        <v>1739</v>
      </c>
      <c r="T681" s="13" t="s">
        <v>1741</v>
      </c>
      <c r="U681" s="13">
        <f>COUNTIFS(Tabella4[Rejected Element],Tabella4[[#This Row],[Rejected Element]])</f>
        <v>14</v>
      </c>
      <c r="V681" s="13" t="s">
        <v>1722</v>
      </c>
      <c r="W681" s="13"/>
      <c r="X681" s="13" t="str">
        <f>Tabella4[[#This Row],[User Impact]]</f>
        <v>2 - Serious</v>
      </c>
      <c r="Y681"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6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(#AAD680)
S004 Spedisci (IndaBox Spedizione Pacchi)
Requisito: WCAG 2.5.8
Disabilità afflitte: Blind;Low Vision;Mobility
Impatto Utente: 2 - Serious
Descrizione: Touch target - 
Esempio di violazione individuata sull'oggetto: 
 - https://drive.google.com/file/d/1djppeH8re_JWS3xCFkC5VFxVcgJmbPTZ/view?usp=drive_link con selettore: 
[341,225][486,271]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681" s="13"/>
      <c r="AB681" s="13"/>
      <c r="AC681" s="13"/>
      <c r="AD681" s="13"/>
      <c r="AE681" s="13" t="e">
        <f>_xlfn.XLOOKUP(Tabella4[[#This Row],[ID Silk]],outTable[ID Silk],outTable[Numero ticket  ],,0,1)</f>
        <v>#N/A</v>
      </c>
      <c r="AF681" s="13"/>
      <c r="AG681" s="13"/>
      <c r="AH681" s="13" t="e">
        <f>Tabella4[[#This Row],[Caricato su Silk]]&amp;Tabella4[[#This Row],[HC_01]]</f>
        <v>#N/A</v>
      </c>
      <c r="AI681" s="13" t="e">
        <f>Tabella4[[#This Row],[HC_ID]]&amp;": "&amp;Tabella4[[#This Row],[Descrizione]]</f>
        <v>#N/A</v>
      </c>
      <c r="AJ681" s="13" t="e">
        <f>Tabella4[[#This Row],[HC_ID]]&amp;": - "&amp;Tabella4[[#This Row],[Detail]]&amp;" con selettore: "&amp;Tabella4[[#This Row],[Rejected Element]]</f>
        <v>#N/A</v>
      </c>
      <c r="AK681" s="13" t="e">
        <f>Tabella4[[#This Row],[HC_ID]]&amp;": "&amp;Tabella4[[#This Row],[Share URL]]</f>
        <v>#N/A</v>
      </c>
      <c r="AL681" s="13" t="e">
        <f>Tabella4[[#This Row],[HC_ID]]&amp;": "&amp;Tabella4[[#This Row],[Soluzione note aggiuntive]]</f>
        <v>#N/A</v>
      </c>
      <c r="AM681" s="13"/>
    </row>
    <row r="682" spans="1:39" ht="15" hidden="1" x14ac:dyDescent="0.3">
      <c r="A682" s="41" t="str">
        <f>Tabella4[[#This Row],[UNI CEI EN 301549]]&amp;Tabella4[[#This Row],[Servizio]]</f>
        <v>11.2.5.8.1S004 Spedisci (IndaBox Spedizione Pacchi)</v>
      </c>
      <c r="B682" s="42" t="str">
        <f>Tabella4[[#This Row],[IssueID]]&amp;Tabella4[[#This Row],[Servizio]]</f>
        <v>S004 Spedisci (IndaBox Spedizione Pacchi)</v>
      </c>
      <c r="C682" s="41" t="s">
        <v>1078</v>
      </c>
      <c r="D682" s="41" t="str">
        <f>"(#"&amp;Tabella4[[#This Row],['#ID]]&amp;")"</f>
        <v>(#AAD681)</v>
      </c>
      <c r="E682" s="13" t="s">
        <v>50</v>
      </c>
      <c r="F682" s="13" t="s">
        <v>10</v>
      </c>
      <c r="G682" s="43" t="s">
        <v>56</v>
      </c>
      <c r="H682" s="13" t="s">
        <v>3283</v>
      </c>
      <c r="I682" s="13" t="s">
        <v>63</v>
      </c>
      <c r="J682" s="13" t="s">
        <v>1736</v>
      </c>
      <c r="K682" t="s">
        <v>52</v>
      </c>
      <c r="L682" s="13"/>
      <c r="M682" t="s">
        <v>1085</v>
      </c>
      <c r="N682" s="13" t="s">
        <v>1684</v>
      </c>
      <c r="O682" t="s">
        <v>1625</v>
      </c>
      <c r="P682" s="13" t="s">
        <v>1669</v>
      </c>
      <c r="Q682" s="13" t="s">
        <v>1670</v>
      </c>
      <c r="R682" s="13"/>
      <c r="S682" s="13" t="s">
        <v>1739</v>
      </c>
      <c r="T682" s="13" t="s">
        <v>1741</v>
      </c>
      <c r="U682" s="13">
        <f>COUNTIFS(Tabella4[Rejected Element],Tabella4[[#This Row],[Rejected Element]])</f>
        <v>14</v>
      </c>
      <c r="V682" s="13" t="s">
        <v>1722</v>
      </c>
      <c r="W682" s="13"/>
      <c r="X682" s="13" t="str">
        <f>Tabella4[[#This Row],[User Impact]]</f>
        <v>2 - Serious</v>
      </c>
      <c r="Y682"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6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(#AAD681)
S004 Spedisci (IndaBox Spedizione Pacchi)
Requisito: WCAG 2.5.8
Disabilità afflitte: Blind;Low Vision;Mobility
Impatto Utente: 2 - Serious
Descrizione: Touch target - 
Esempio di violazione individuata sull'oggetto: 
 - https://drive.google.com/file/d/1djppeH8re_JWS3xCFkC5VFxVcgJmbPTZ/view?usp=drive_link con selettore: 
[528,225][613,271]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682" s="13"/>
      <c r="AB682" s="13"/>
      <c r="AC682" s="13"/>
      <c r="AD682" s="13"/>
      <c r="AE682" s="13" t="e">
        <f>_xlfn.XLOOKUP(Tabella4[[#This Row],[ID Silk]],outTable[ID Silk],outTable[Numero ticket  ],,0,1)</f>
        <v>#N/A</v>
      </c>
      <c r="AF682" s="13"/>
      <c r="AG682" s="13"/>
      <c r="AH682" s="13" t="e">
        <f>Tabella4[[#This Row],[Caricato su Silk]]&amp;Tabella4[[#This Row],[HC_01]]</f>
        <v>#N/A</v>
      </c>
      <c r="AI682" s="13" t="e">
        <f>Tabella4[[#This Row],[HC_ID]]&amp;": "&amp;Tabella4[[#This Row],[Descrizione]]</f>
        <v>#N/A</v>
      </c>
      <c r="AJ682" s="13" t="e">
        <f>Tabella4[[#This Row],[HC_ID]]&amp;": - "&amp;Tabella4[[#This Row],[Detail]]&amp;" con selettore: "&amp;Tabella4[[#This Row],[Rejected Element]]</f>
        <v>#N/A</v>
      </c>
      <c r="AK682" s="13" t="e">
        <f>Tabella4[[#This Row],[HC_ID]]&amp;": "&amp;Tabella4[[#This Row],[Share URL]]</f>
        <v>#N/A</v>
      </c>
      <c r="AL682" s="13" t="e">
        <f>Tabella4[[#This Row],[HC_ID]]&amp;": "&amp;Tabella4[[#This Row],[Soluzione note aggiuntive]]</f>
        <v>#N/A</v>
      </c>
      <c r="AM682" s="13"/>
    </row>
    <row r="683" spans="1:39" ht="15" hidden="1" x14ac:dyDescent="0.3">
      <c r="A683" s="41" t="str">
        <f>Tabella4[[#This Row],[UNI CEI EN 301549]]&amp;Tabella4[[#This Row],[Servizio]]</f>
        <v>11.2.5.8.1S004 Spedisci (IndaBox Spedizione Pacchi)</v>
      </c>
      <c r="B683" s="42" t="str">
        <f>Tabella4[[#This Row],[IssueID]]&amp;Tabella4[[#This Row],[Servizio]]</f>
        <v>S004 Spedisci (IndaBox Spedizione Pacchi)</v>
      </c>
      <c r="C683" s="41" t="s">
        <v>1079</v>
      </c>
      <c r="D683" s="41" t="str">
        <f>"(#"&amp;Tabella4[[#This Row],['#ID]]&amp;")"</f>
        <v>(#AAD682)</v>
      </c>
      <c r="E683" s="13" t="s">
        <v>50</v>
      </c>
      <c r="F683" s="13" t="s">
        <v>10</v>
      </c>
      <c r="G683" s="43" t="s">
        <v>56</v>
      </c>
      <c r="H683" s="13" t="s">
        <v>3283</v>
      </c>
      <c r="I683" s="13" t="s">
        <v>63</v>
      </c>
      <c r="J683" s="13" t="s">
        <v>1736</v>
      </c>
      <c r="K683" t="s">
        <v>52</v>
      </c>
      <c r="L683" s="13"/>
      <c r="M683" t="s">
        <v>1581</v>
      </c>
      <c r="N683" s="13" t="s">
        <v>1684</v>
      </c>
      <c r="O683" t="s">
        <v>1625</v>
      </c>
      <c r="P683" s="13" t="s">
        <v>1669</v>
      </c>
      <c r="Q683" s="13" t="s">
        <v>1670</v>
      </c>
      <c r="R683" s="13"/>
      <c r="S683" s="13" t="s">
        <v>1739</v>
      </c>
      <c r="T683" s="13" t="s">
        <v>1741</v>
      </c>
      <c r="U683" s="13">
        <f>COUNTIFS(Tabella4[Rejected Element],Tabella4[[#This Row],[Rejected Element]])</f>
        <v>1</v>
      </c>
      <c r="V683" s="13" t="s">
        <v>1722</v>
      </c>
      <c r="W683" s="13"/>
      <c r="X683" s="13" t="str">
        <f>Tabella4[[#This Row],[User Impact]]</f>
        <v>2 - Serious</v>
      </c>
      <c r="Y683"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6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(#AAD682)
S004 Spedisci (IndaBox Spedizione Pacchi)
Requisito: WCAG 2.5.8
Disabilità afflitte: Blind;Low Vision;Mobility
Impatto Utente: 2 - Serious
Descrizione: Touch target - 
Esempio di violazione individuata sull'oggetto: 
 - https://drive.google.com/file/d/1djppeH8re_JWS3xCFkC5VFxVcgJmbPTZ/view?usp=drive_link con selettore: 
[654,225][781,288]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683" s="13"/>
      <c r="AB683" s="13"/>
      <c r="AC683" s="13"/>
      <c r="AD683" s="13"/>
      <c r="AE683" s="13" t="e">
        <f>_xlfn.XLOOKUP(Tabella4[[#This Row],[ID Silk]],outTable[ID Silk],outTable[Numero ticket  ],,0,1)</f>
        <v>#N/A</v>
      </c>
      <c r="AF683" s="13"/>
      <c r="AG683" s="13"/>
      <c r="AH683" s="13" t="e">
        <f>Tabella4[[#This Row],[Caricato su Silk]]&amp;Tabella4[[#This Row],[HC_01]]</f>
        <v>#N/A</v>
      </c>
      <c r="AI683" s="13" t="e">
        <f>Tabella4[[#This Row],[HC_ID]]&amp;": "&amp;Tabella4[[#This Row],[Descrizione]]</f>
        <v>#N/A</v>
      </c>
      <c r="AJ683" s="13" t="e">
        <f>Tabella4[[#This Row],[HC_ID]]&amp;": - "&amp;Tabella4[[#This Row],[Detail]]&amp;" con selettore: "&amp;Tabella4[[#This Row],[Rejected Element]]</f>
        <v>#N/A</v>
      </c>
      <c r="AK683" s="13" t="e">
        <f>Tabella4[[#This Row],[HC_ID]]&amp;": "&amp;Tabella4[[#This Row],[Share URL]]</f>
        <v>#N/A</v>
      </c>
      <c r="AL683" s="13" t="e">
        <f>Tabella4[[#This Row],[HC_ID]]&amp;": "&amp;Tabella4[[#This Row],[Soluzione note aggiuntive]]</f>
        <v>#N/A</v>
      </c>
      <c r="AM683" s="13"/>
    </row>
    <row r="684" spans="1:39" ht="15" hidden="1" x14ac:dyDescent="0.3">
      <c r="A684" s="41" t="str">
        <f>Tabella4[[#This Row],[UNI CEI EN 301549]]&amp;Tabella4[[#This Row],[Servizio]]</f>
        <v>11.2.5.8.1S004 Spedisci (IndaBox Spedizione Pacchi)</v>
      </c>
      <c r="B684" s="42" t="str">
        <f>Tabella4[[#This Row],[IssueID]]&amp;Tabella4[[#This Row],[Servizio]]</f>
        <v>S004 Spedisci (IndaBox Spedizione Pacchi)</v>
      </c>
      <c r="C684" s="41" t="s">
        <v>1080</v>
      </c>
      <c r="D684" s="41" t="str">
        <f>"(#"&amp;Tabella4[[#This Row],['#ID]]&amp;")"</f>
        <v>(#AAD683)</v>
      </c>
      <c r="E684" s="13" t="s">
        <v>50</v>
      </c>
      <c r="F684" s="13" t="s">
        <v>10</v>
      </c>
      <c r="G684" s="43" t="s">
        <v>56</v>
      </c>
      <c r="H684" s="13" t="s">
        <v>3283</v>
      </c>
      <c r="I684" s="13" t="s">
        <v>63</v>
      </c>
      <c r="J684" s="13" t="s">
        <v>1736</v>
      </c>
      <c r="K684" t="s">
        <v>52</v>
      </c>
      <c r="L684" s="13"/>
      <c r="M684" t="s">
        <v>1087</v>
      </c>
      <c r="N684" s="13" t="s">
        <v>1684</v>
      </c>
      <c r="O684" t="s">
        <v>1625</v>
      </c>
      <c r="P684" s="13" t="s">
        <v>1669</v>
      </c>
      <c r="Q684" s="13" t="s">
        <v>1670</v>
      </c>
      <c r="R684" s="13"/>
      <c r="S684" s="13" t="s">
        <v>1739</v>
      </c>
      <c r="T684" s="13" t="s">
        <v>1741</v>
      </c>
      <c r="U684" s="13">
        <f>COUNTIFS(Tabella4[Rejected Element],Tabella4[[#This Row],[Rejected Element]])</f>
        <v>14</v>
      </c>
      <c r="V684" s="13" t="s">
        <v>1722</v>
      </c>
      <c r="W684" s="13"/>
      <c r="X684" s="13" t="str">
        <f>Tabella4[[#This Row],[User Impact]]</f>
        <v>2 - Serious</v>
      </c>
      <c r="Y684"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6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(#AAD683)
S004 Spedisci (IndaBox Spedizione Pacchi)
Requisito: WCAG 2.5.8
Disabilità afflitte: Blind;Low Vision;Mobility
Impatto Utente: 2 - Serious
Descrizione: Touch target - 
Esempio di violazione individuata sull'oggetto: 
 - https://drive.google.com/file/d/1djppeH8re_JWS3xCFkC5VFxVcgJmbPTZ/view?usp=drive_link con selettore: 
[822,225][918,271]
Dettaglio + screenshot (accedere con le seguenti credenziali: user, axeposte@gmail.com; password, Poste2024!): 
Possibile metodologia risolutiva:
Aumenta le dimensioni minime degli elementi cliccabili o aggiungi padding/click area extra invisibile per raggiungere la dimensione minima.
File di log (occorrenze rilevate: 70): https://posteitaliane.sharepoint.com/:x:/r/teams/ACCESSIBILITRISULTATIVERIFICHETECNICHE/Shared%20Documents/TGPOSTE_APP/TGPOSTE_APP/LOG/Log.xlsx?d=w630300a71bd74143a1658fe5ab688bc4&amp;csf=1&amp;web=1&amp;e=Y9XHGL
Link al dettaglio requisito WCAG: </v>
      </c>
      <c r="AA684" s="13"/>
      <c r="AB684" s="13"/>
      <c r="AC684" s="13"/>
      <c r="AD684" s="13"/>
      <c r="AE684" s="13" t="e">
        <f>_xlfn.XLOOKUP(Tabella4[[#This Row],[ID Silk]],outTable[ID Silk],outTable[Numero ticket  ],,0,1)</f>
        <v>#N/A</v>
      </c>
      <c r="AF684" s="13"/>
      <c r="AG684" s="13"/>
      <c r="AH684" s="13" t="e">
        <f>Tabella4[[#This Row],[Caricato su Silk]]&amp;Tabella4[[#This Row],[HC_01]]</f>
        <v>#N/A</v>
      </c>
      <c r="AI684" s="13" t="e">
        <f>Tabella4[[#This Row],[HC_ID]]&amp;": "&amp;Tabella4[[#This Row],[Descrizione]]</f>
        <v>#N/A</v>
      </c>
      <c r="AJ684" s="13" t="e">
        <f>Tabella4[[#This Row],[HC_ID]]&amp;": - "&amp;Tabella4[[#This Row],[Detail]]&amp;" con selettore: "&amp;Tabella4[[#This Row],[Rejected Element]]</f>
        <v>#N/A</v>
      </c>
      <c r="AK684" s="13" t="e">
        <f>Tabella4[[#This Row],[HC_ID]]&amp;": "&amp;Tabella4[[#This Row],[Share URL]]</f>
        <v>#N/A</v>
      </c>
      <c r="AL684" s="13" t="e">
        <f>Tabella4[[#This Row],[HC_ID]]&amp;": "&amp;Tabella4[[#This Row],[Soluzione note aggiuntive]]</f>
        <v>#N/A</v>
      </c>
      <c r="AM684" s="13"/>
    </row>
    <row r="685" spans="1:39" ht="15" x14ac:dyDescent="0.3">
      <c r="A685" s="41" t="str">
        <f>Tabella4[[#This Row],[UNI CEI EN 301549]]&amp;Tabella4[[#This Row],[Servizio]]</f>
        <v>11.1.3.4.1S002 Registrazione</v>
      </c>
      <c r="B685" s="42" t="str">
        <f>Tabella4[[#This Row],[IssueID]]&amp;Tabella4[[#This Row],[Servizio]]</f>
        <v>S002 Registrazione</v>
      </c>
      <c r="C685" s="41" t="s">
        <v>1737</v>
      </c>
      <c r="D685" s="41" t="str">
        <f>"(#"&amp;Tabella4[[#This Row],['#ID]]&amp;")"</f>
        <v>(#AAD684)</v>
      </c>
      <c r="E685" s="13" t="s">
        <v>50</v>
      </c>
      <c r="F685" s="13" t="s">
        <v>10</v>
      </c>
      <c r="G685" s="13" t="s">
        <v>160</v>
      </c>
      <c r="H685" s="13" t="s">
        <v>3284</v>
      </c>
      <c r="I685" s="13" t="s">
        <v>63</v>
      </c>
      <c r="J685" s="13" t="s">
        <v>3170</v>
      </c>
      <c r="K685" t="s">
        <v>1743</v>
      </c>
      <c r="L685" s="13" t="s">
        <v>3171</v>
      </c>
      <c r="M685" t="s">
        <v>1744</v>
      </c>
      <c r="N685" s="13"/>
      <c r="O685" t="s">
        <v>1582</v>
      </c>
      <c r="P685" s="13" t="s">
        <v>12</v>
      </c>
      <c r="Q685" s="13" t="s">
        <v>1742</v>
      </c>
      <c r="R685" s="13"/>
      <c r="S685" s="13" t="s">
        <v>3181</v>
      </c>
      <c r="T685" s="13" t="s">
        <v>3182</v>
      </c>
      <c r="U685" s="13">
        <f>COUNTIFS(Tabella4[Rejected Element],Tabella4[[#This Row],[Rejected Element]])</f>
        <v>1254</v>
      </c>
      <c r="V685" s="13" t="s">
        <v>1720</v>
      </c>
      <c r="W685" s="13" t="s">
        <v>3167</v>
      </c>
      <c r="X685" s="13" t="str">
        <f>Tabella4[[#This Row],[User Impact]]</f>
        <v>2 - Serious</v>
      </c>
      <c r="Y685" s="13" t="str">
        <f>_xlfn.CONCAT("APP INDABOX ANDROID - ",Tabella4[[#This Row],[UNI CEI EN 301549]]," ",_xlfn.XLOOKUP(Tabella4[[#This Row],[Criterio]],Tabella5[ID],Tabella5[Criterio di successo],"")," - ",Tabella4[[#This Row],[Servizio]])</f>
        <v>APP INDABOX ANDROID - 11.1.3.4.1 Orientamento - S002 Registrazione</v>
      </c>
      <c r="Z6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S002 Registrazione (#AAD684)
S002 Registrazione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Rimuovi android:screenOrientation="portrait" per supportare sia landscape che portrait, salvo che non sia un requisito.
File di log (occorrenze rilevate: 2): https://posteitaliane.sharepoint.com/:x:/r/teams/ACCESSIBILITRISULTATIVERIFICHETECNICHE/Shared%20Documents/TGPOSTE_APP/TGPOSTE_APP/LOG/Log.xlsx?d=w630300a71bd74143a1658fe5ab688bc4&amp;csf=1&amp;web=1&amp;e=Y9XHGL
Link al dettaglio requisito WCAG: </v>
      </c>
      <c r="AA685" s="13"/>
      <c r="AB685" s="13"/>
      <c r="AC685" s="13"/>
      <c r="AD685" s="13"/>
      <c r="AE685" s="13">
        <f>_xlfn.XLOOKUP(Tabella4[[#This Row],[ID Silk]],outTable[ID Silk],outTable[Numero ticket  ],,0,1)</f>
        <v>0</v>
      </c>
      <c r="AF685" s="13"/>
      <c r="AG685" s="13"/>
      <c r="AH685" s="13" t="str">
        <f>Tabella4[[#This Row],[Caricato su Silk]]&amp;Tabella4[[#This Row],[HC_01]]</f>
        <v>0</v>
      </c>
      <c r="AI685" s="13" t="str">
        <f>Tabella4[[#This Row],[HC_ID]]&amp;": "&amp;Tabella4[[#This Row],[Descrizione]]</f>
        <v>0: Le visualizzazioni devono essere conformi all'orientamento di visualizzazione preferito dall'utente. [Per saperne di più] (https://docs.deque.com/devtools-mobile/2024.2.14/en/android-screen-orientation)</v>
      </c>
      <c r="AJ685" s="13" t="str">
        <f>Tabella4[[#This Row],[HC_ID]]&amp;": - "&amp;Tabella4[[#This Row],[Detail]]&amp;" con selettore: "&amp;Tabella4[[#This Row],[Rejected Element]]</f>
        <v>0: -  con selettore: No ID Available</v>
      </c>
      <c r="AK685" s="13" t="str">
        <f>Tabella4[[#This Row],[HC_ID]]&amp;": "&amp;Tabella4[[#This Row],[Share URL]]</f>
        <v>0: https://axe-mobile.deque.com/scan?userId=747da6b3-5f03-493b-bc9b-3a10276b7d6b&amp;packageName=com.android.chrome&amp;resultId=01987498-918f-7639-bf08-09d26a0751d4</v>
      </c>
      <c r="AL685" s="13" t="str">
        <f>Tabella4[[#This Row],[HC_ID]]&amp;": "&amp;Tabella4[[#This Row],[Soluzione note aggiuntive]]</f>
        <v>0: Rimuovi android:screenOrientation="portrait" per supportare sia landscape che portrait, salvo che non sia un requisito.</v>
      </c>
      <c r="AM685" s="13"/>
    </row>
    <row r="686" spans="1:39" ht="15" x14ac:dyDescent="0.3">
      <c r="A686" s="41" t="str">
        <f>Tabella4[[#This Row],[UNI CEI EN 301549]]&amp;Tabella4[[#This Row],[Servizio]]</f>
        <v>11.2.5.3.1S002 Registrazione</v>
      </c>
      <c r="B686" s="42" t="str">
        <f>Tabella4[[#This Row],[IssueID]]&amp;Tabella4[[#This Row],[Servizio]]</f>
        <v>S002 Registrazione</v>
      </c>
      <c r="C686" s="41" t="s">
        <v>1784</v>
      </c>
      <c r="D686" s="41" t="str">
        <f>"(#"&amp;Tabella4[[#This Row],['#ID]]&amp;")"</f>
        <v>(#AAD685)</v>
      </c>
      <c r="E686" s="13" t="s">
        <v>50</v>
      </c>
      <c r="F686" s="13" t="s">
        <v>9</v>
      </c>
      <c r="G686" s="13" t="s">
        <v>342</v>
      </c>
      <c r="H686" s="13" t="s">
        <v>3285</v>
      </c>
      <c r="I686" s="13" t="s">
        <v>63</v>
      </c>
      <c r="J686" s="13" t="s">
        <v>3172</v>
      </c>
      <c r="K686" t="s">
        <v>1745</v>
      </c>
      <c r="L686" s="13" t="s">
        <v>3173</v>
      </c>
      <c r="M686" t="s">
        <v>1744</v>
      </c>
      <c r="N686" s="13"/>
      <c r="O686" t="s">
        <v>1582</v>
      </c>
      <c r="P686" s="13" t="s">
        <v>12</v>
      </c>
      <c r="Q686" s="13" t="s">
        <v>1742</v>
      </c>
      <c r="R686" s="13"/>
      <c r="S686" s="13" t="s">
        <v>3183</v>
      </c>
      <c r="T686" s="13" t="s">
        <v>3184</v>
      </c>
      <c r="U686" s="13">
        <f>COUNTIFS(Tabella4[Rejected Element],Tabella4[[#This Row],[Rejected Element]])</f>
        <v>1254</v>
      </c>
      <c r="V686" s="13" t="s">
        <v>1720</v>
      </c>
      <c r="W686" s="13" t="s">
        <v>3167</v>
      </c>
      <c r="X686" s="13" t="str">
        <f>Tabella4[[#This Row],[User Impact]]</f>
        <v>2 - Serious</v>
      </c>
      <c r="Y686" s="13" t="str">
        <f>_xlfn.CONCAT("APP INDABOX ANDROID - ",Tabella4[[#This Row],[UNI CEI EN 301549]]," ",_xlfn.XLOOKUP(Tabella4[[#This Row],[Criterio]],Tabella5[ID],Tabella5[Criterio di successo],"")," - ",Tabella4[[#This Row],[Servizio]])</f>
        <v>APP INDABOX ANDROID - 11.2.5.3.1 Etichetta nel nome - S002 Registrazione</v>
      </c>
      <c r="Z6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(#AAD685)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686" s="13"/>
      <c r="AB686" s="13"/>
      <c r="AC686" s="13"/>
      <c r="AD686" s="13"/>
      <c r="AE686" s="13" t="e">
        <f>_xlfn.XLOOKUP(Tabella4[[#This Row],[ID Silk]],outTable[ID Silk],outTable[Numero ticket  ],,0,1)</f>
        <v>#N/A</v>
      </c>
      <c r="AF686" s="13"/>
      <c r="AG686" s="13"/>
      <c r="AH686" s="13" t="e">
        <f>Tabella4[[#This Row],[Caricato su Silk]]&amp;Tabella4[[#This Row],[HC_01]]</f>
        <v>#N/A</v>
      </c>
      <c r="AI686" s="13" t="e">
        <f>Tabella4[[#This Row],[HC_ID]]&amp;": "&amp;Tabella4[[#This Row],[Descrizione]]</f>
        <v>#N/A</v>
      </c>
      <c r="AJ686" s="13" t="e">
        <f>Tabella4[[#This Row],[HC_ID]]&amp;": - "&amp;Tabella4[[#This Row],[Detail]]&amp;" con selettore: "&amp;Tabella4[[#This Row],[Rejected Element]]</f>
        <v>#N/A</v>
      </c>
      <c r="AK686" s="13" t="e">
        <f>Tabella4[[#This Row],[HC_ID]]&amp;": "&amp;Tabella4[[#This Row],[Share URL]]</f>
        <v>#N/A</v>
      </c>
      <c r="AL686" s="13" t="e">
        <f>Tabella4[[#This Row],[HC_ID]]&amp;": "&amp;Tabella4[[#This Row],[Soluzione note aggiuntive]]</f>
        <v>#N/A</v>
      </c>
      <c r="AM686" s="13"/>
    </row>
    <row r="687" spans="1:39" ht="15" x14ac:dyDescent="0.3">
      <c r="A687" s="41" t="str">
        <f>Tabella4[[#This Row],[UNI CEI EN 301549]]&amp;Tabella4[[#This Row],[Servizio]]</f>
        <v>11.2.5.3.1S002 Registrazione</v>
      </c>
      <c r="B687" s="42" t="str">
        <f>Tabella4[[#This Row],[IssueID]]&amp;Tabella4[[#This Row],[Servizio]]</f>
        <v>S002 Registrazione</v>
      </c>
      <c r="C687" s="41" t="s">
        <v>1785</v>
      </c>
      <c r="D687" s="41" t="str">
        <f>"(#"&amp;Tabella4[[#This Row],['#ID]]&amp;")"</f>
        <v>(#AAD686)</v>
      </c>
      <c r="E687" s="13" t="s">
        <v>50</v>
      </c>
      <c r="F687" s="13" t="s">
        <v>9</v>
      </c>
      <c r="G687" s="13" t="s">
        <v>342</v>
      </c>
      <c r="H687" s="13" t="s">
        <v>3285</v>
      </c>
      <c r="I687" s="13" t="s">
        <v>63</v>
      </c>
      <c r="J687" s="13" t="s">
        <v>3172</v>
      </c>
      <c r="K687" t="s">
        <v>1745</v>
      </c>
      <c r="L687" s="13" t="s">
        <v>3173</v>
      </c>
      <c r="M687" t="s">
        <v>1746</v>
      </c>
      <c r="N687" s="13"/>
      <c r="O687" t="s">
        <v>1582</v>
      </c>
      <c r="P687" s="13" t="s">
        <v>12</v>
      </c>
      <c r="Q687" s="13" t="s">
        <v>1742</v>
      </c>
      <c r="R687" s="13"/>
      <c r="S687" s="13" t="s">
        <v>3183</v>
      </c>
      <c r="T687" s="13" t="s">
        <v>3184</v>
      </c>
      <c r="U687" s="13">
        <f>COUNTIFS(Tabella4[Rejected Element],Tabella4[[#This Row],[Rejected Element]])</f>
        <v>42</v>
      </c>
      <c r="V687" s="13" t="s">
        <v>1720</v>
      </c>
      <c r="W687" s="13" t="s">
        <v>3167</v>
      </c>
      <c r="X687" s="13" t="str">
        <f>Tabella4[[#This Row],[User Impact]]</f>
        <v>2 - Serious</v>
      </c>
      <c r="Y687" s="13" t="str">
        <f>_xlfn.CONCAT("APP INDABOX ANDROID - ",Tabella4[[#This Row],[UNI CEI EN 301549]]," ",_xlfn.XLOOKUP(Tabella4[[#This Row],[Criterio]],Tabella5[ID],Tabella5[Criterio di successo],"")," - ",Tabella4[[#This Row],[Servizio]])</f>
        <v>APP INDABOX ANDROID - 11.2.5.3.1 Etichetta nel nome - S002 Registrazione</v>
      </c>
      <c r="Z6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(#AAD686)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https://axe-mobile.deque.com/scan?userId=747da6b3-5f03-493b-bc9b-3a10276b7d6b&amp;packageName=com.android.chrome&amp;resultId=01987498-918f-7639-bf08-09d26a0751d4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687" s="13"/>
      <c r="AB687" s="13"/>
      <c r="AC687" s="13"/>
      <c r="AD687" s="13"/>
      <c r="AE687" s="13" t="e">
        <f>_xlfn.XLOOKUP(Tabella4[[#This Row],[ID Silk]],outTable[ID Silk],outTable[Numero ticket  ],,0,1)</f>
        <v>#N/A</v>
      </c>
      <c r="AF687" s="13"/>
      <c r="AG687" s="13"/>
      <c r="AH687" s="13" t="e">
        <f>Tabella4[[#This Row],[Caricato su Silk]]&amp;Tabella4[[#This Row],[HC_01]]</f>
        <v>#N/A</v>
      </c>
      <c r="AI687" s="13" t="e">
        <f>Tabella4[[#This Row],[HC_ID]]&amp;": "&amp;Tabella4[[#This Row],[Descrizione]]</f>
        <v>#N/A</v>
      </c>
      <c r="AJ687" s="13" t="e">
        <f>Tabella4[[#This Row],[HC_ID]]&amp;": - "&amp;Tabella4[[#This Row],[Detail]]&amp;" con selettore: "&amp;Tabella4[[#This Row],[Rejected Element]]</f>
        <v>#N/A</v>
      </c>
      <c r="AK687" s="13" t="e">
        <f>Tabella4[[#This Row],[HC_ID]]&amp;": "&amp;Tabella4[[#This Row],[Share URL]]</f>
        <v>#N/A</v>
      </c>
      <c r="AL687" s="13" t="e">
        <f>Tabella4[[#This Row],[HC_ID]]&amp;": "&amp;Tabella4[[#This Row],[Soluzione note aggiuntive]]</f>
        <v>#N/A</v>
      </c>
      <c r="AM687" s="13"/>
    </row>
    <row r="688" spans="1:39" ht="15" x14ac:dyDescent="0.3">
      <c r="A688" s="41" t="str">
        <f>Tabella4[[#This Row],[UNI CEI EN 301549]]&amp;Tabella4[[#This Row],[Servizio]]</f>
        <v>11.2.5.3.1S002 Registrazione</v>
      </c>
      <c r="B688" s="42" t="str">
        <f>Tabella4[[#This Row],[IssueID]]&amp;Tabella4[[#This Row],[Servizio]]</f>
        <v>S002 Registrazione</v>
      </c>
      <c r="C688" s="41" t="s">
        <v>1786</v>
      </c>
      <c r="D688" s="41" t="str">
        <f>"(#"&amp;Tabella4[[#This Row],['#ID]]&amp;")"</f>
        <v>(#AAD687)</v>
      </c>
      <c r="E688" s="13" t="s">
        <v>50</v>
      </c>
      <c r="F688" s="13" t="s">
        <v>9</v>
      </c>
      <c r="G688" s="13" t="s">
        <v>342</v>
      </c>
      <c r="H688" s="13" t="s">
        <v>3285</v>
      </c>
      <c r="I688" s="13" t="s">
        <v>63</v>
      </c>
      <c r="J688" s="13" t="s">
        <v>3172</v>
      </c>
      <c r="K688" t="s">
        <v>1745</v>
      </c>
      <c r="L688" s="13" t="s">
        <v>3173</v>
      </c>
      <c r="M688" t="s">
        <v>1744</v>
      </c>
      <c r="N688" s="13"/>
      <c r="O688" t="s">
        <v>1582</v>
      </c>
      <c r="P688" s="13" t="s">
        <v>12</v>
      </c>
      <c r="Q688" s="13" t="s">
        <v>1742</v>
      </c>
      <c r="R688" s="13"/>
      <c r="S688" s="13" t="s">
        <v>3183</v>
      </c>
      <c r="T688" s="13" t="s">
        <v>3184</v>
      </c>
      <c r="U688" s="13">
        <f>COUNTIFS(Tabella4[Rejected Element],Tabella4[[#This Row],[Rejected Element]])</f>
        <v>1254</v>
      </c>
      <c r="V688" s="13" t="s">
        <v>1720</v>
      </c>
      <c r="W688" s="13" t="s">
        <v>3167</v>
      </c>
      <c r="X688" s="13" t="str">
        <f>Tabella4[[#This Row],[User Impact]]</f>
        <v>2 - Serious</v>
      </c>
      <c r="Y688" s="13" t="str">
        <f>_xlfn.CONCAT("APP INDABOX ANDROID - ",Tabella4[[#This Row],[UNI CEI EN 301549]]," ",_xlfn.XLOOKUP(Tabella4[[#This Row],[Criterio]],Tabella5[ID],Tabella5[Criterio di successo],"")," - ",Tabella4[[#This Row],[Servizio]])</f>
        <v>APP INDABOX ANDROID - 11.2.5.3.1 Etichetta nel nome - S002 Registrazione</v>
      </c>
      <c r="Z6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(#AAD687)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688" s="13"/>
      <c r="AB688" s="13"/>
      <c r="AC688" s="13"/>
      <c r="AD688" s="13"/>
      <c r="AE688" s="13" t="e">
        <f>_xlfn.XLOOKUP(Tabella4[[#This Row],[ID Silk]],outTable[ID Silk],outTable[Numero ticket  ],,0,1)</f>
        <v>#N/A</v>
      </c>
      <c r="AF688" s="13"/>
      <c r="AG688" s="13"/>
      <c r="AH688" s="13" t="e">
        <f>Tabella4[[#This Row],[Caricato su Silk]]&amp;Tabella4[[#This Row],[HC_01]]</f>
        <v>#N/A</v>
      </c>
      <c r="AI688" s="13" t="e">
        <f>Tabella4[[#This Row],[HC_ID]]&amp;": "&amp;Tabella4[[#This Row],[Descrizione]]</f>
        <v>#N/A</v>
      </c>
      <c r="AJ688" s="13" t="e">
        <f>Tabella4[[#This Row],[HC_ID]]&amp;": - "&amp;Tabella4[[#This Row],[Detail]]&amp;" con selettore: "&amp;Tabella4[[#This Row],[Rejected Element]]</f>
        <v>#N/A</v>
      </c>
      <c r="AK688" s="13" t="e">
        <f>Tabella4[[#This Row],[HC_ID]]&amp;": "&amp;Tabella4[[#This Row],[Share URL]]</f>
        <v>#N/A</v>
      </c>
      <c r="AL688" s="13" t="e">
        <f>Tabella4[[#This Row],[HC_ID]]&amp;": "&amp;Tabella4[[#This Row],[Soluzione note aggiuntive]]</f>
        <v>#N/A</v>
      </c>
      <c r="AM688" s="13"/>
    </row>
    <row r="689" spans="1:39" ht="15" x14ac:dyDescent="0.3">
      <c r="A689" s="41" t="str">
        <f>Tabella4[[#This Row],[UNI CEI EN 301549]]&amp;Tabella4[[#This Row],[Servizio]]</f>
        <v>11.2.5.5.1S002 Registrazione</v>
      </c>
      <c r="B689" s="42" t="str">
        <f>Tabella4[[#This Row],[IssueID]]&amp;Tabella4[[#This Row],[Servizio]]</f>
        <v>S002 Registrazione</v>
      </c>
      <c r="C689" s="41" t="s">
        <v>1787</v>
      </c>
      <c r="D689" s="41" t="str">
        <f>"(#"&amp;Tabella4[[#This Row],['#ID]]&amp;")"</f>
        <v>(#AAD688)</v>
      </c>
      <c r="E689" s="13" t="s">
        <v>50</v>
      </c>
      <c r="F689" s="13" t="s">
        <v>3168</v>
      </c>
      <c r="G689" s="13" t="s">
        <v>346</v>
      </c>
      <c r="H689" s="13" t="s">
        <v>3286</v>
      </c>
      <c r="I689" s="13" t="s">
        <v>64</v>
      </c>
      <c r="J689" s="13" t="s">
        <v>1736</v>
      </c>
      <c r="K689" t="s">
        <v>1747</v>
      </c>
      <c r="L689" s="13" t="s">
        <v>3174</v>
      </c>
      <c r="M689" t="s">
        <v>1744</v>
      </c>
      <c r="N689" s="13"/>
      <c r="O689" t="s">
        <v>1582</v>
      </c>
      <c r="P689" s="13" t="s">
        <v>12</v>
      </c>
      <c r="Q689" s="13" t="s">
        <v>1742</v>
      </c>
      <c r="R689" s="13"/>
      <c r="S689" s="13" t="s">
        <v>3185</v>
      </c>
      <c r="T689" s="13" t="s">
        <v>3186</v>
      </c>
      <c r="U689" s="13">
        <f>COUNTIFS(Tabella4[Rejected Element],Tabella4[[#This Row],[Rejected Element]])</f>
        <v>1254</v>
      </c>
      <c r="V689" s="13" t="s">
        <v>1720</v>
      </c>
      <c r="W689" s="13" t="s">
        <v>3167</v>
      </c>
      <c r="X689" s="13" t="str">
        <f>Tabella4[[#This Row],[User Impact]]</f>
        <v>3 - Moderate</v>
      </c>
      <c r="Y689" s="13" t="str">
        <f>_xlfn.CONCAT("APP INDABOX ANDROID - ",Tabella4[[#This Row],[UNI CEI EN 301549]]," ",_xlfn.XLOOKUP(Tabella4[[#This Row],[Criterio]],Tabella5[ID],Tabella5[Criterio di successo],"")," - ",Tabella4[[#This Row],[Servizio]])</f>
        <v>APP INDABOX ANDROID - 11.2.5.5.1 Dimensione dell'obiettivo (avanzato) - S002 Registrazione</v>
      </c>
      <c r="Z6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(#AAD688)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689" s="13"/>
      <c r="AB689" s="13"/>
      <c r="AC689" s="13"/>
      <c r="AD689" s="13"/>
      <c r="AE689" s="13" t="e">
        <f>_xlfn.XLOOKUP(Tabella4[[#This Row],[ID Silk]],outTable[ID Silk],outTable[Numero ticket  ],,0,1)</f>
        <v>#N/A</v>
      </c>
      <c r="AF689" s="13"/>
      <c r="AG689" s="13"/>
      <c r="AH689" s="13" t="e">
        <f>Tabella4[[#This Row],[Caricato su Silk]]&amp;Tabella4[[#This Row],[HC_01]]</f>
        <v>#N/A</v>
      </c>
      <c r="AI689" s="13" t="e">
        <f>Tabella4[[#This Row],[HC_ID]]&amp;": "&amp;Tabella4[[#This Row],[Descrizione]]</f>
        <v>#N/A</v>
      </c>
      <c r="AJ689" s="13" t="e">
        <f>Tabella4[[#This Row],[HC_ID]]&amp;": - "&amp;Tabella4[[#This Row],[Detail]]&amp;" con selettore: "&amp;Tabella4[[#This Row],[Rejected Element]]</f>
        <v>#N/A</v>
      </c>
      <c r="AK689" s="13" t="e">
        <f>Tabella4[[#This Row],[HC_ID]]&amp;": "&amp;Tabella4[[#This Row],[Share URL]]</f>
        <v>#N/A</v>
      </c>
      <c r="AL689" s="13" t="e">
        <f>Tabella4[[#This Row],[HC_ID]]&amp;": "&amp;Tabella4[[#This Row],[Soluzione note aggiuntive]]</f>
        <v>#N/A</v>
      </c>
      <c r="AM689" s="13"/>
    </row>
    <row r="690" spans="1:39" ht="15" x14ac:dyDescent="0.3">
      <c r="A690" s="41" t="str">
        <f>Tabella4[[#This Row],[UNI CEI EN 301549]]&amp;Tabella4[[#This Row],[Servizio]]</f>
        <v>11.2.5.8.1S002 Registrazione</v>
      </c>
      <c r="B690" s="42" t="str">
        <f>Tabella4[[#This Row],[IssueID]]&amp;Tabella4[[#This Row],[Servizio]]</f>
        <v>S002 Registrazione</v>
      </c>
      <c r="C690" s="41" t="s">
        <v>1788</v>
      </c>
      <c r="D690" s="41" t="str">
        <f>"(#"&amp;Tabella4[[#This Row],['#ID]]&amp;")"</f>
        <v>(#AAD689)</v>
      </c>
      <c r="E690" s="13" t="s">
        <v>50</v>
      </c>
      <c r="F690" s="13" t="s">
        <v>10</v>
      </c>
      <c r="G690" s="13" t="s">
        <v>56</v>
      </c>
      <c r="H690" s="13" t="s">
        <v>3283</v>
      </c>
      <c r="I690" s="13" t="s">
        <v>63</v>
      </c>
      <c r="J690" s="13" t="s">
        <v>1736</v>
      </c>
      <c r="K690" t="s">
        <v>1748</v>
      </c>
      <c r="L690" s="13" t="s">
        <v>3175</v>
      </c>
      <c r="M690" t="s">
        <v>1744</v>
      </c>
      <c r="N690" s="13"/>
      <c r="O690" t="s">
        <v>1582</v>
      </c>
      <c r="P690" s="13" t="s">
        <v>12</v>
      </c>
      <c r="Q690" s="13" t="s">
        <v>1742</v>
      </c>
      <c r="R690" s="13"/>
      <c r="S690" s="13" t="s">
        <v>3187</v>
      </c>
      <c r="T690" s="13" t="s">
        <v>3188</v>
      </c>
      <c r="U690" s="13">
        <f>COUNTIFS(Tabella4[Rejected Element],Tabella4[[#This Row],[Rejected Element]])</f>
        <v>1254</v>
      </c>
      <c r="V690" s="13" t="s">
        <v>1720</v>
      </c>
      <c r="W690" s="13" t="s">
        <v>3167</v>
      </c>
      <c r="X690" s="13" t="str">
        <f>Tabella4[[#This Row],[User Impact]]</f>
        <v>2 - Serious</v>
      </c>
      <c r="Y690" s="13" t="str">
        <f>_xlfn.CONCAT("APP INDABOX ANDROID - ",Tabella4[[#This Row],[UNI CEI EN 301549]]," ",_xlfn.XLOOKUP(Tabella4[[#This Row],[Criterio]],Tabella5[ID],Tabella5[Criterio di successo],"")," - ",Tabella4[[#This Row],[Servizio]])</f>
        <v>APP INDABOX ANDROID - 11.2.5.8.1 Dimensione dell'obiettivo (minimo) - S002 Registrazione</v>
      </c>
      <c r="Z6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(#AAD689)
S002 Registrazione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690" s="13"/>
      <c r="AB690" s="13"/>
      <c r="AC690" s="13"/>
      <c r="AD690" s="13"/>
      <c r="AE690" s="13" t="e">
        <f>_xlfn.XLOOKUP(Tabella4[[#This Row],[ID Silk]],outTable[ID Silk],outTable[Numero ticket  ],,0,1)</f>
        <v>#N/A</v>
      </c>
      <c r="AF690" s="13"/>
      <c r="AG690" s="13"/>
      <c r="AH690" s="13" t="e">
        <f>Tabella4[[#This Row],[Caricato su Silk]]&amp;Tabella4[[#This Row],[HC_01]]</f>
        <v>#N/A</v>
      </c>
      <c r="AI690" s="13" t="e">
        <f>Tabella4[[#This Row],[HC_ID]]&amp;": "&amp;Tabella4[[#This Row],[Descrizione]]</f>
        <v>#N/A</v>
      </c>
      <c r="AJ690" s="13" t="e">
        <f>Tabella4[[#This Row],[HC_ID]]&amp;": - "&amp;Tabella4[[#This Row],[Detail]]&amp;" con selettore: "&amp;Tabella4[[#This Row],[Rejected Element]]</f>
        <v>#N/A</v>
      </c>
      <c r="AK690" s="13" t="e">
        <f>Tabella4[[#This Row],[HC_ID]]&amp;": "&amp;Tabella4[[#This Row],[Share URL]]</f>
        <v>#N/A</v>
      </c>
      <c r="AL690" s="13" t="e">
        <f>Tabella4[[#This Row],[HC_ID]]&amp;": "&amp;Tabella4[[#This Row],[Soluzione note aggiuntive]]</f>
        <v>#N/A</v>
      </c>
      <c r="AM690" s="13"/>
    </row>
    <row r="691" spans="1:39" ht="15" x14ac:dyDescent="0.3">
      <c r="A691" s="41" t="str">
        <f>Tabella4[[#This Row],[UNI CEI EN 301549]]&amp;Tabella4[[#This Row],[Servizio]]</f>
        <v>11.1.3.2.1S002 Registrazione</v>
      </c>
      <c r="B691" s="42" t="str">
        <f>Tabella4[[#This Row],[IssueID]]&amp;Tabella4[[#This Row],[Servizio]]</f>
        <v>S002 Registrazione</v>
      </c>
      <c r="C691" s="41" t="s">
        <v>1789</v>
      </c>
      <c r="D691" s="41" t="str">
        <f>"(#"&amp;Tabella4[[#This Row],['#ID]]&amp;")"</f>
        <v>(#AAD690)</v>
      </c>
      <c r="E691" s="13" t="s">
        <v>50</v>
      </c>
      <c r="F691" s="13" t="s">
        <v>9</v>
      </c>
      <c r="G691" s="13" t="s">
        <v>57</v>
      </c>
      <c r="H691" s="13" t="s">
        <v>3287</v>
      </c>
      <c r="I691" s="13" t="s">
        <v>62</v>
      </c>
      <c r="J691" s="13" t="s">
        <v>3176</v>
      </c>
      <c r="K691" t="s">
        <v>1749</v>
      </c>
      <c r="L691" s="13" t="s">
        <v>3177</v>
      </c>
      <c r="M691" t="s">
        <v>1744</v>
      </c>
      <c r="N691" s="13"/>
      <c r="O691" t="s">
        <v>1582</v>
      </c>
      <c r="P691" s="13" t="s">
        <v>12</v>
      </c>
      <c r="Q691" s="13" t="s">
        <v>1742</v>
      </c>
      <c r="R691" s="13"/>
      <c r="S691" s="13" t="s">
        <v>3189</v>
      </c>
      <c r="T691" s="13" t="s">
        <v>3190</v>
      </c>
      <c r="U691" s="13">
        <f>COUNTIFS(Tabella4[Rejected Element],Tabella4[[#This Row],[Rejected Element]])</f>
        <v>1254</v>
      </c>
      <c r="V691" s="13" t="s">
        <v>1720</v>
      </c>
      <c r="W691" s="13" t="s">
        <v>3167</v>
      </c>
      <c r="X691" s="13" t="str">
        <f>Tabella4[[#This Row],[User Impact]]</f>
        <v>1 - Critical</v>
      </c>
      <c r="Y691" s="13" t="str">
        <f>_xlfn.CONCAT("APP INDABOX ANDROID - ",Tabella4[[#This Row],[UNI CEI EN 301549]]," ",_xlfn.XLOOKUP(Tabella4[[#This Row],[Criterio]],Tabella5[ID],Tabella5[Criterio di successo],"")," - ",Tabella4[[#This Row],[Servizio]])</f>
        <v>APP INDABOX ANDROID - 11.1.3.2.1 Sequenza significativa - S002 Registrazione</v>
      </c>
      <c r="Z6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(#AAD690)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691" s="13"/>
      <c r="AB691" s="13"/>
      <c r="AC691" s="13"/>
      <c r="AD691" s="13"/>
      <c r="AE691" s="13">
        <f>_xlfn.XLOOKUP(Tabella4[[#This Row],[ID Silk]],outTable[ID Silk],outTable[Numero ticket  ],,0,1)</f>
        <v>0</v>
      </c>
      <c r="AF691" s="13"/>
      <c r="AG691" s="13"/>
      <c r="AH691" s="13" t="str">
        <f>Tabella4[[#This Row],[Caricato su Silk]]&amp;Tabella4[[#This Row],[HC_01]]</f>
        <v>0</v>
      </c>
      <c r="AI691"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691" s="13" t="str">
        <f>Tabella4[[#This Row],[HC_ID]]&amp;": - "&amp;Tabella4[[#This Row],[Detail]]&amp;" con selettore: "&amp;Tabella4[[#This Row],[Rejected Element]]</f>
        <v>0: -  con selettore: No ID Available</v>
      </c>
      <c r="AK691" s="13" t="str">
        <f>Tabella4[[#This Row],[HC_ID]]&amp;": "&amp;Tabella4[[#This Row],[Share URL]]</f>
        <v>0: https://axe-mobile.deque.com/scan?userId=747da6b3-5f03-493b-bc9b-3a10276b7d6b&amp;packageName=com.android.chrome&amp;resultId=01987498-918f-7639-bf08-09d26a0751d4</v>
      </c>
      <c r="AL691" s="13" t="str">
        <f>Tabella4[[#This Row],[HC_ID]]&amp;": "&amp;Tabella4[[#This Row],[Soluzione note aggiuntive]]</f>
        <v>0: Rimuovi android:focusable="true" dal testo statico non interattivo.</v>
      </c>
      <c r="AM691" s="13"/>
    </row>
    <row r="692" spans="1:39" ht="15" x14ac:dyDescent="0.3">
      <c r="A692" s="41" t="str">
        <f>Tabella4[[#This Row],[UNI CEI EN 301549]]&amp;Tabella4[[#This Row],[Servizio]]</f>
        <v>11.2.5.3.1S002 Registrazione</v>
      </c>
      <c r="B692" s="42" t="str">
        <f>Tabella4[[#This Row],[IssueID]]&amp;Tabella4[[#This Row],[Servizio]]</f>
        <v>S002 Registrazione</v>
      </c>
      <c r="C692" s="41" t="s">
        <v>1790</v>
      </c>
      <c r="D692" s="41" t="str">
        <f>"(#"&amp;Tabella4[[#This Row],['#ID]]&amp;")"</f>
        <v>(#AAD691)</v>
      </c>
      <c r="E692" s="13" t="s">
        <v>50</v>
      </c>
      <c r="F692" s="13" t="s">
        <v>9</v>
      </c>
      <c r="G692" s="13" t="s">
        <v>342</v>
      </c>
      <c r="H692" s="13" t="s">
        <v>3285</v>
      </c>
      <c r="I692" s="13" t="s">
        <v>63</v>
      </c>
      <c r="J692" s="13" t="s">
        <v>3172</v>
      </c>
      <c r="K692" t="s">
        <v>1745</v>
      </c>
      <c r="L692" s="13" t="s">
        <v>3173</v>
      </c>
      <c r="M692" t="s">
        <v>1744</v>
      </c>
      <c r="N692" s="13"/>
      <c r="O692" t="s">
        <v>1582</v>
      </c>
      <c r="P692" s="13" t="s">
        <v>12</v>
      </c>
      <c r="Q692" s="13" t="s">
        <v>1742</v>
      </c>
      <c r="R692" s="13"/>
      <c r="S692" s="13" t="s">
        <v>3183</v>
      </c>
      <c r="T692" s="13" t="s">
        <v>3184</v>
      </c>
      <c r="U692" s="13">
        <f>COUNTIFS(Tabella4[Rejected Element],Tabella4[[#This Row],[Rejected Element]])</f>
        <v>1254</v>
      </c>
      <c r="V692" s="13" t="s">
        <v>1720</v>
      </c>
      <c r="W692" s="13" t="s">
        <v>3167</v>
      </c>
      <c r="X692" s="13" t="str">
        <f>Tabella4[[#This Row],[User Impact]]</f>
        <v>2 - Serious</v>
      </c>
      <c r="Y692" s="13" t="str">
        <f>_xlfn.CONCAT("APP INDABOX ANDROID - ",Tabella4[[#This Row],[UNI CEI EN 301549]]," ",_xlfn.XLOOKUP(Tabella4[[#This Row],[Criterio]],Tabella5[ID],Tabella5[Criterio di successo],"")," - ",Tabella4[[#This Row],[Servizio]])</f>
        <v>APP INDABOX ANDROID - 11.2.5.3.1 Etichetta nel nome - S002 Registrazione</v>
      </c>
      <c r="Z6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(#AAD691)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692" s="13"/>
      <c r="AB692" s="13"/>
      <c r="AC692" s="13"/>
      <c r="AD692" s="13"/>
      <c r="AE692" s="13" t="e">
        <f>_xlfn.XLOOKUP(Tabella4[[#This Row],[ID Silk]],outTable[ID Silk],outTable[Numero ticket  ],,0,1)</f>
        <v>#N/A</v>
      </c>
      <c r="AF692" s="13"/>
      <c r="AG692" s="13"/>
      <c r="AH692" s="13" t="e">
        <f>Tabella4[[#This Row],[Caricato su Silk]]&amp;Tabella4[[#This Row],[HC_01]]</f>
        <v>#N/A</v>
      </c>
      <c r="AI692" s="13" t="e">
        <f>Tabella4[[#This Row],[HC_ID]]&amp;": "&amp;Tabella4[[#This Row],[Descrizione]]</f>
        <v>#N/A</v>
      </c>
      <c r="AJ692" s="13" t="e">
        <f>Tabella4[[#This Row],[HC_ID]]&amp;": - "&amp;Tabella4[[#This Row],[Detail]]&amp;" con selettore: "&amp;Tabella4[[#This Row],[Rejected Element]]</f>
        <v>#N/A</v>
      </c>
      <c r="AK692" s="13" t="e">
        <f>Tabella4[[#This Row],[HC_ID]]&amp;": "&amp;Tabella4[[#This Row],[Share URL]]</f>
        <v>#N/A</v>
      </c>
      <c r="AL692" s="13" t="e">
        <f>Tabella4[[#This Row],[HC_ID]]&amp;": "&amp;Tabella4[[#This Row],[Soluzione note aggiuntive]]</f>
        <v>#N/A</v>
      </c>
      <c r="AM692" s="13"/>
    </row>
    <row r="693" spans="1:39" ht="15" x14ac:dyDescent="0.3">
      <c r="A693" s="41" t="str">
        <f>Tabella4[[#This Row],[UNI CEI EN 301549]]&amp;Tabella4[[#This Row],[Servizio]]</f>
        <v>11.2.5.5.1S002 Registrazione</v>
      </c>
      <c r="B693" s="42" t="str">
        <f>Tabella4[[#This Row],[IssueID]]&amp;Tabella4[[#This Row],[Servizio]]</f>
        <v>S002 Registrazione</v>
      </c>
      <c r="C693" s="41" t="s">
        <v>1791</v>
      </c>
      <c r="D693" s="41" t="str">
        <f>"(#"&amp;Tabella4[[#This Row],['#ID]]&amp;")"</f>
        <v>(#AAD692)</v>
      </c>
      <c r="E693" s="13" t="s">
        <v>50</v>
      </c>
      <c r="F693" s="13" t="s">
        <v>3168</v>
      </c>
      <c r="G693" s="13" t="s">
        <v>346</v>
      </c>
      <c r="H693" s="13" t="s">
        <v>3286</v>
      </c>
      <c r="I693" s="13" t="s">
        <v>64</v>
      </c>
      <c r="J693" s="13" t="s">
        <v>1736</v>
      </c>
      <c r="K693" t="s">
        <v>1747</v>
      </c>
      <c r="L693" s="13" t="s">
        <v>3174</v>
      </c>
      <c r="M693" t="s">
        <v>1744</v>
      </c>
      <c r="N693" s="13"/>
      <c r="O693" t="s">
        <v>1582</v>
      </c>
      <c r="P693" s="13" t="s">
        <v>12</v>
      </c>
      <c r="Q693" s="13" t="s">
        <v>1742</v>
      </c>
      <c r="R693" s="13"/>
      <c r="S693" s="13" t="s">
        <v>3185</v>
      </c>
      <c r="T693" s="13" t="s">
        <v>3186</v>
      </c>
      <c r="U693" s="13">
        <f>COUNTIFS(Tabella4[Rejected Element],Tabella4[[#This Row],[Rejected Element]])</f>
        <v>1254</v>
      </c>
      <c r="V693" s="13" t="s">
        <v>1720</v>
      </c>
      <c r="W693" s="13" t="s">
        <v>3167</v>
      </c>
      <c r="X693" s="13" t="str">
        <f>Tabella4[[#This Row],[User Impact]]</f>
        <v>3 - Moderate</v>
      </c>
      <c r="Y693" s="13" t="str">
        <f>_xlfn.CONCAT("APP INDABOX ANDROID - ",Tabella4[[#This Row],[UNI CEI EN 301549]]," ",_xlfn.XLOOKUP(Tabella4[[#This Row],[Criterio]],Tabella5[ID],Tabella5[Criterio di successo],"")," - ",Tabella4[[#This Row],[Servizio]])</f>
        <v>APP INDABOX ANDROID - 11.2.5.5.1 Dimensione dell'obiettivo (avanzato) - S002 Registrazione</v>
      </c>
      <c r="Z6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(#AAD692)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693" s="13"/>
      <c r="AB693" s="13"/>
      <c r="AC693" s="13"/>
      <c r="AD693" s="13"/>
      <c r="AE693" s="13" t="e">
        <f>_xlfn.XLOOKUP(Tabella4[[#This Row],[ID Silk]],outTable[ID Silk],outTable[Numero ticket  ],,0,1)</f>
        <v>#N/A</v>
      </c>
      <c r="AF693" s="13"/>
      <c r="AG693" s="13"/>
      <c r="AH693" s="13" t="e">
        <f>Tabella4[[#This Row],[Caricato su Silk]]&amp;Tabella4[[#This Row],[HC_01]]</f>
        <v>#N/A</v>
      </c>
      <c r="AI693" s="13" t="e">
        <f>Tabella4[[#This Row],[HC_ID]]&amp;": "&amp;Tabella4[[#This Row],[Descrizione]]</f>
        <v>#N/A</v>
      </c>
      <c r="AJ693" s="13" t="e">
        <f>Tabella4[[#This Row],[HC_ID]]&amp;": - "&amp;Tabella4[[#This Row],[Detail]]&amp;" con selettore: "&amp;Tabella4[[#This Row],[Rejected Element]]</f>
        <v>#N/A</v>
      </c>
      <c r="AK693" s="13" t="e">
        <f>Tabella4[[#This Row],[HC_ID]]&amp;": "&amp;Tabella4[[#This Row],[Share URL]]</f>
        <v>#N/A</v>
      </c>
      <c r="AL693" s="13" t="e">
        <f>Tabella4[[#This Row],[HC_ID]]&amp;": "&amp;Tabella4[[#This Row],[Soluzione note aggiuntive]]</f>
        <v>#N/A</v>
      </c>
      <c r="AM693" s="13"/>
    </row>
    <row r="694" spans="1:39" ht="15" x14ac:dyDescent="0.3">
      <c r="A694" s="41" t="str">
        <f>Tabella4[[#This Row],[UNI CEI EN 301549]]&amp;Tabella4[[#This Row],[Servizio]]</f>
        <v>11.2.5.8.1S002 Registrazione</v>
      </c>
      <c r="B694" s="42" t="str">
        <f>Tabella4[[#This Row],[IssueID]]&amp;Tabella4[[#This Row],[Servizio]]</f>
        <v>S002 Registrazione</v>
      </c>
      <c r="C694" s="41" t="s">
        <v>1792</v>
      </c>
      <c r="D694" s="41" t="str">
        <f>"(#"&amp;Tabella4[[#This Row],['#ID]]&amp;")"</f>
        <v>(#AAD693)</v>
      </c>
      <c r="E694" s="13" t="s">
        <v>50</v>
      </c>
      <c r="F694" s="13" t="s">
        <v>10</v>
      </c>
      <c r="G694" s="13" t="s">
        <v>56</v>
      </c>
      <c r="H694" s="13" t="s">
        <v>3283</v>
      </c>
      <c r="I694" s="13" t="s">
        <v>63</v>
      </c>
      <c r="J694" s="13" t="s">
        <v>1736</v>
      </c>
      <c r="K694" t="s">
        <v>1748</v>
      </c>
      <c r="L694" s="13" t="s">
        <v>3175</v>
      </c>
      <c r="M694" t="s">
        <v>1744</v>
      </c>
      <c r="N694" s="13"/>
      <c r="O694" t="s">
        <v>1582</v>
      </c>
      <c r="P694" s="13" t="s">
        <v>12</v>
      </c>
      <c r="Q694" s="13" t="s">
        <v>1742</v>
      </c>
      <c r="R694" s="13"/>
      <c r="S694" s="13" t="s">
        <v>3187</v>
      </c>
      <c r="T694" s="13" t="s">
        <v>3188</v>
      </c>
      <c r="U694" s="13">
        <f>COUNTIFS(Tabella4[Rejected Element],Tabella4[[#This Row],[Rejected Element]])</f>
        <v>1254</v>
      </c>
      <c r="V694" s="13" t="s">
        <v>1720</v>
      </c>
      <c r="W694" s="13" t="s">
        <v>3167</v>
      </c>
      <c r="X694" s="13" t="str">
        <f>Tabella4[[#This Row],[User Impact]]</f>
        <v>2 - Serious</v>
      </c>
      <c r="Y694" s="13" t="str">
        <f>_xlfn.CONCAT("APP INDABOX ANDROID - ",Tabella4[[#This Row],[UNI CEI EN 301549]]," ",_xlfn.XLOOKUP(Tabella4[[#This Row],[Criterio]],Tabella5[ID],Tabella5[Criterio di successo],"")," - ",Tabella4[[#This Row],[Servizio]])</f>
        <v>APP INDABOX ANDROID - 11.2.5.8.1 Dimensione dell'obiettivo (minimo) - S002 Registrazione</v>
      </c>
      <c r="Z6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(#AAD693)
S002 Registrazione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694" s="13"/>
      <c r="AB694" s="13"/>
      <c r="AC694" s="13"/>
      <c r="AD694" s="13"/>
      <c r="AE694" s="13" t="e">
        <f>_xlfn.XLOOKUP(Tabella4[[#This Row],[ID Silk]],outTable[ID Silk],outTable[Numero ticket  ],,0,1)</f>
        <v>#N/A</v>
      </c>
      <c r="AF694" s="13"/>
      <c r="AG694" s="13"/>
      <c r="AH694" s="13" t="e">
        <f>Tabella4[[#This Row],[Caricato su Silk]]&amp;Tabella4[[#This Row],[HC_01]]</f>
        <v>#N/A</v>
      </c>
      <c r="AI694" s="13" t="e">
        <f>Tabella4[[#This Row],[HC_ID]]&amp;": "&amp;Tabella4[[#This Row],[Descrizione]]</f>
        <v>#N/A</v>
      </c>
      <c r="AJ694" s="13" t="e">
        <f>Tabella4[[#This Row],[HC_ID]]&amp;": - "&amp;Tabella4[[#This Row],[Detail]]&amp;" con selettore: "&amp;Tabella4[[#This Row],[Rejected Element]]</f>
        <v>#N/A</v>
      </c>
      <c r="AK694" s="13" t="e">
        <f>Tabella4[[#This Row],[HC_ID]]&amp;": "&amp;Tabella4[[#This Row],[Share URL]]</f>
        <v>#N/A</v>
      </c>
      <c r="AL694" s="13" t="e">
        <f>Tabella4[[#This Row],[HC_ID]]&amp;": "&amp;Tabella4[[#This Row],[Soluzione note aggiuntive]]</f>
        <v>#N/A</v>
      </c>
      <c r="AM694" s="13"/>
    </row>
    <row r="695" spans="1:39" ht="15" x14ac:dyDescent="0.3">
      <c r="A695" s="41" t="str">
        <f>Tabella4[[#This Row],[UNI CEI EN 301549]]&amp;Tabella4[[#This Row],[Servizio]]</f>
        <v>11.1.3.2.1S002 Registrazione</v>
      </c>
      <c r="B695" s="42" t="str">
        <f>Tabella4[[#This Row],[IssueID]]&amp;Tabella4[[#This Row],[Servizio]]</f>
        <v>S002 Registrazione</v>
      </c>
      <c r="C695" s="41" t="s">
        <v>1793</v>
      </c>
      <c r="D695" s="41" t="str">
        <f>"(#"&amp;Tabella4[[#This Row],['#ID]]&amp;")"</f>
        <v>(#AAD694)</v>
      </c>
      <c r="E695" s="13" t="s">
        <v>50</v>
      </c>
      <c r="F695" s="13" t="s">
        <v>9</v>
      </c>
      <c r="G695" s="13" t="s">
        <v>57</v>
      </c>
      <c r="H695" s="13" t="s">
        <v>3287</v>
      </c>
      <c r="I695" s="13" t="s">
        <v>62</v>
      </c>
      <c r="J695" s="13" t="s">
        <v>3176</v>
      </c>
      <c r="K695" t="s">
        <v>1749</v>
      </c>
      <c r="L695" s="13" t="s">
        <v>3177</v>
      </c>
      <c r="M695" t="s">
        <v>1744</v>
      </c>
      <c r="N695" s="13"/>
      <c r="O695" t="s">
        <v>1582</v>
      </c>
      <c r="P695" s="13" t="s">
        <v>12</v>
      </c>
      <c r="Q695" s="13" t="s">
        <v>1742</v>
      </c>
      <c r="R695" s="13"/>
      <c r="S695" s="13" t="s">
        <v>3189</v>
      </c>
      <c r="T695" s="13" t="s">
        <v>3190</v>
      </c>
      <c r="U695" s="13">
        <f>COUNTIFS(Tabella4[Rejected Element],Tabella4[[#This Row],[Rejected Element]])</f>
        <v>1254</v>
      </c>
      <c r="V695" s="13" t="s">
        <v>1720</v>
      </c>
      <c r="W695" s="13" t="s">
        <v>3167</v>
      </c>
      <c r="X695" s="13" t="str">
        <f>Tabella4[[#This Row],[User Impact]]</f>
        <v>1 - Critical</v>
      </c>
      <c r="Y695" s="13" t="str">
        <f>_xlfn.CONCAT("APP INDABOX ANDROID - ",Tabella4[[#This Row],[UNI CEI EN 301549]]," ",_xlfn.XLOOKUP(Tabella4[[#This Row],[Criterio]],Tabella5[ID],Tabella5[Criterio di successo],"")," - ",Tabella4[[#This Row],[Servizio]])</f>
        <v>APP INDABOX ANDROID - 11.1.3.2.1 Sequenza significativa - S002 Registrazione</v>
      </c>
      <c r="Z6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(#AAD694)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695" s="13"/>
      <c r="AB695" s="13"/>
      <c r="AC695" s="13"/>
      <c r="AD695" s="13"/>
      <c r="AE695" s="13">
        <f>_xlfn.XLOOKUP(Tabella4[[#This Row],[ID Silk]],outTable[ID Silk],outTable[Numero ticket  ],,0,1)</f>
        <v>0</v>
      </c>
      <c r="AF695" s="13"/>
      <c r="AG695" s="13"/>
      <c r="AH695" s="13" t="str">
        <f>Tabella4[[#This Row],[Caricato su Silk]]&amp;Tabella4[[#This Row],[HC_01]]</f>
        <v>0</v>
      </c>
      <c r="AI695"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695" s="13" t="str">
        <f>Tabella4[[#This Row],[HC_ID]]&amp;": - "&amp;Tabella4[[#This Row],[Detail]]&amp;" con selettore: "&amp;Tabella4[[#This Row],[Rejected Element]]</f>
        <v>0: -  con selettore: No ID Available</v>
      </c>
      <c r="AK695" s="13" t="str">
        <f>Tabella4[[#This Row],[HC_ID]]&amp;": "&amp;Tabella4[[#This Row],[Share URL]]</f>
        <v>0: https://axe-mobile.deque.com/scan?userId=747da6b3-5f03-493b-bc9b-3a10276b7d6b&amp;packageName=com.android.chrome&amp;resultId=01987498-918f-7639-bf08-09d26a0751d4</v>
      </c>
      <c r="AL695" s="13" t="str">
        <f>Tabella4[[#This Row],[HC_ID]]&amp;": "&amp;Tabella4[[#This Row],[Soluzione note aggiuntive]]</f>
        <v>0: Rimuovi android:focusable="true" dal testo statico non interattivo.</v>
      </c>
      <c r="AM695" s="13"/>
    </row>
    <row r="696" spans="1:39" ht="15" x14ac:dyDescent="0.3">
      <c r="A696" s="41" t="str">
        <f>Tabella4[[#This Row],[UNI CEI EN 301549]]&amp;Tabella4[[#This Row],[Servizio]]</f>
        <v>11.2.5.3.1S002 Registrazione</v>
      </c>
      <c r="B696" s="42" t="str">
        <f>Tabella4[[#This Row],[IssueID]]&amp;Tabella4[[#This Row],[Servizio]]</f>
        <v>S002 Registrazione</v>
      </c>
      <c r="C696" s="41" t="s">
        <v>1794</v>
      </c>
      <c r="D696" s="41" t="str">
        <f>"(#"&amp;Tabella4[[#This Row],['#ID]]&amp;")"</f>
        <v>(#AAD695)</v>
      </c>
      <c r="E696" s="13" t="s">
        <v>50</v>
      </c>
      <c r="F696" s="13" t="s">
        <v>9</v>
      </c>
      <c r="G696" s="13" t="s">
        <v>342</v>
      </c>
      <c r="H696" s="13" t="s">
        <v>3285</v>
      </c>
      <c r="I696" s="13" t="s">
        <v>63</v>
      </c>
      <c r="J696" s="13" t="s">
        <v>3172</v>
      </c>
      <c r="K696" t="s">
        <v>1745</v>
      </c>
      <c r="L696" s="13" t="s">
        <v>3173</v>
      </c>
      <c r="M696" t="s">
        <v>1744</v>
      </c>
      <c r="N696" s="13"/>
      <c r="O696" t="s">
        <v>1582</v>
      </c>
      <c r="P696" s="13" t="s">
        <v>12</v>
      </c>
      <c r="Q696" s="13" t="s">
        <v>1742</v>
      </c>
      <c r="R696" s="13"/>
      <c r="S696" s="13" t="s">
        <v>3183</v>
      </c>
      <c r="T696" s="13" t="s">
        <v>3184</v>
      </c>
      <c r="U696" s="13">
        <f>COUNTIFS(Tabella4[Rejected Element],Tabella4[[#This Row],[Rejected Element]])</f>
        <v>1254</v>
      </c>
      <c r="V696" s="13" t="s">
        <v>1720</v>
      </c>
      <c r="W696" s="13" t="s">
        <v>3167</v>
      </c>
      <c r="X696" s="13" t="str">
        <f>Tabella4[[#This Row],[User Impact]]</f>
        <v>2 - Serious</v>
      </c>
      <c r="Y696" s="13" t="str">
        <f>_xlfn.CONCAT("APP INDABOX ANDROID - ",Tabella4[[#This Row],[UNI CEI EN 301549]]," ",_xlfn.XLOOKUP(Tabella4[[#This Row],[Criterio]],Tabella5[ID],Tabella5[Criterio di successo],"")," - ",Tabella4[[#This Row],[Servizio]])</f>
        <v>APP INDABOX ANDROID - 11.2.5.3.1 Etichetta nel nome - S002 Registrazione</v>
      </c>
      <c r="Z6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(#AAD695)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696" s="13"/>
      <c r="AB696" s="13"/>
      <c r="AC696" s="13"/>
      <c r="AD696" s="13"/>
      <c r="AE696" s="13" t="e">
        <f>_xlfn.XLOOKUP(Tabella4[[#This Row],[ID Silk]],outTable[ID Silk],outTable[Numero ticket  ],,0,1)</f>
        <v>#N/A</v>
      </c>
      <c r="AF696" s="13"/>
      <c r="AG696" s="13"/>
      <c r="AH696" s="13" t="e">
        <f>Tabella4[[#This Row],[Caricato su Silk]]&amp;Tabella4[[#This Row],[HC_01]]</f>
        <v>#N/A</v>
      </c>
      <c r="AI696" s="13" t="e">
        <f>Tabella4[[#This Row],[HC_ID]]&amp;": "&amp;Tabella4[[#This Row],[Descrizione]]</f>
        <v>#N/A</v>
      </c>
      <c r="AJ696" s="13" t="e">
        <f>Tabella4[[#This Row],[HC_ID]]&amp;": - "&amp;Tabella4[[#This Row],[Detail]]&amp;" con selettore: "&amp;Tabella4[[#This Row],[Rejected Element]]</f>
        <v>#N/A</v>
      </c>
      <c r="AK696" s="13" t="e">
        <f>Tabella4[[#This Row],[HC_ID]]&amp;": "&amp;Tabella4[[#This Row],[Share URL]]</f>
        <v>#N/A</v>
      </c>
      <c r="AL696" s="13" t="e">
        <f>Tabella4[[#This Row],[HC_ID]]&amp;": "&amp;Tabella4[[#This Row],[Soluzione note aggiuntive]]</f>
        <v>#N/A</v>
      </c>
      <c r="AM696" s="13"/>
    </row>
    <row r="697" spans="1:39" ht="15" x14ac:dyDescent="0.3">
      <c r="A697" s="41" t="str">
        <f>Tabella4[[#This Row],[UNI CEI EN 301549]]&amp;Tabella4[[#This Row],[Servizio]]</f>
        <v>11.2.5.5.1S002 Registrazione</v>
      </c>
      <c r="B697" s="42" t="str">
        <f>Tabella4[[#This Row],[IssueID]]&amp;Tabella4[[#This Row],[Servizio]]</f>
        <v>S002 Registrazione</v>
      </c>
      <c r="C697" s="41" t="s">
        <v>1795</v>
      </c>
      <c r="D697" s="41" t="str">
        <f>"(#"&amp;Tabella4[[#This Row],['#ID]]&amp;")"</f>
        <v>(#AAD696)</v>
      </c>
      <c r="E697" s="13" t="s">
        <v>50</v>
      </c>
      <c r="F697" s="13" t="s">
        <v>3168</v>
      </c>
      <c r="G697" s="13" t="s">
        <v>346</v>
      </c>
      <c r="H697" s="13" t="s">
        <v>3286</v>
      </c>
      <c r="I697" s="13" t="s">
        <v>64</v>
      </c>
      <c r="J697" s="13" t="s">
        <v>1736</v>
      </c>
      <c r="K697" t="s">
        <v>1747</v>
      </c>
      <c r="L697" s="13" t="s">
        <v>3174</v>
      </c>
      <c r="M697" t="s">
        <v>1744</v>
      </c>
      <c r="N697" s="13"/>
      <c r="O697" t="s">
        <v>1582</v>
      </c>
      <c r="P697" s="13" t="s">
        <v>12</v>
      </c>
      <c r="Q697" s="13" t="s">
        <v>1742</v>
      </c>
      <c r="R697" s="13"/>
      <c r="S697" s="13" t="s">
        <v>3185</v>
      </c>
      <c r="T697" s="13" t="s">
        <v>3186</v>
      </c>
      <c r="U697" s="13">
        <f>COUNTIFS(Tabella4[Rejected Element],Tabella4[[#This Row],[Rejected Element]])</f>
        <v>1254</v>
      </c>
      <c r="V697" s="13" t="s">
        <v>1720</v>
      </c>
      <c r="W697" s="13" t="s">
        <v>3167</v>
      </c>
      <c r="X697" s="13" t="str">
        <f>Tabella4[[#This Row],[User Impact]]</f>
        <v>3 - Moderate</v>
      </c>
      <c r="Y697" s="13" t="str">
        <f>_xlfn.CONCAT("APP INDABOX ANDROID - ",Tabella4[[#This Row],[UNI CEI EN 301549]]," ",_xlfn.XLOOKUP(Tabella4[[#This Row],[Criterio]],Tabella5[ID],Tabella5[Criterio di successo],"")," - ",Tabella4[[#This Row],[Servizio]])</f>
        <v>APP INDABOX ANDROID - 11.2.5.5.1 Dimensione dell'obiettivo (avanzato) - S002 Registrazione</v>
      </c>
      <c r="Z6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(#AAD696)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697" s="13"/>
      <c r="AB697" s="13"/>
      <c r="AC697" s="13"/>
      <c r="AD697" s="13"/>
      <c r="AE697" s="13" t="e">
        <f>_xlfn.XLOOKUP(Tabella4[[#This Row],[ID Silk]],outTable[ID Silk],outTable[Numero ticket  ],,0,1)</f>
        <v>#N/A</v>
      </c>
      <c r="AF697" s="13"/>
      <c r="AG697" s="13"/>
      <c r="AH697" s="13" t="e">
        <f>Tabella4[[#This Row],[Caricato su Silk]]&amp;Tabella4[[#This Row],[HC_01]]</f>
        <v>#N/A</v>
      </c>
      <c r="AI697" s="13" t="e">
        <f>Tabella4[[#This Row],[HC_ID]]&amp;": "&amp;Tabella4[[#This Row],[Descrizione]]</f>
        <v>#N/A</v>
      </c>
      <c r="AJ697" s="13" t="e">
        <f>Tabella4[[#This Row],[HC_ID]]&amp;": - "&amp;Tabella4[[#This Row],[Detail]]&amp;" con selettore: "&amp;Tabella4[[#This Row],[Rejected Element]]</f>
        <v>#N/A</v>
      </c>
      <c r="AK697" s="13" t="e">
        <f>Tabella4[[#This Row],[HC_ID]]&amp;": "&amp;Tabella4[[#This Row],[Share URL]]</f>
        <v>#N/A</v>
      </c>
      <c r="AL697" s="13" t="e">
        <f>Tabella4[[#This Row],[HC_ID]]&amp;": "&amp;Tabella4[[#This Row],[Soluzione note aggiuntive]]</f>
        <v>#N/A</v>
      </c>
      <c r="AM697" s="13"/>
    </row>
    <row r="698" spans="1:39" ht="15" x14ac:dyDescent="0.3">
      <c r="A698" s="41" t="str">
        <f>Tabella4[[#This Row],[UNI CEI EN 301549]]&amp;Tabella4[[#This Row],[Servizio]]</f>
        <v>11.2.5.8.1S002 Registrazione</v>
      </c>
      <c r="B698" s="42" t="str">
        <f>Tabella4[[#This Row],[IssueID]]&amp;Tabella4[[#This Row],[Servizio]]</f>
        <v>S002 Registrazione</v>
      </c>
      <c r="C698" s="41" t="s">
        <v>1796</v>
      </c>
      <c r="D698" s="41" t="str">
        <f>"(#"&amp;Tabella4[[#This Row],['#ID]]&amp;")"</f>
        <v>(#AAD697)</v>
      </c>
      <c r="E698" s="13" t="s">
        <v>50</v>
      </c>
      <c r="F698" s="13" t="s">
        <v>10</v>
      </c>
      <c r="G698" s="13" t="s">
        <v>56</v>
      </c>
      <c r="H698" s="13" t="s">
        <v>3283</v>
      </c>
      <c r="I698" s="13" t="s">
        <v>63</v>
      </c>
      <c r="J698" s="13" t="s">
        <v>1736</v>
      </c>
      <c r="K698" t="s">
        <v>1748</v>
      </c>
      <c r="L698" s="13" t="s">
        <v>3175</v>
      </c>
      <c r="M698" t="s">
        <v>1744</v>
      </c>
      <c r="N698" s="13"/>
      <c r="O698" t="s">
        <v>1582</v>
      </c>
      <c r="P698" s="13" t="s">
        <v>12</v>
      </c>
      <c r="Q698" s="13" t="s">
        <v>1742</v>
      </c>
      <c r="R698" s="13"/>
      <c r="S698" s="13" t="s">
        <v>3187</v>
      </c>
      <c r="T698" s="13" t="s">
        <v>3188</v>
      </c>
      <c r="U698" s="13">
        <f>COUNTIFS(Tabella4[Rejected Element],Tabella4[[#This Row],[Rejected Element]])</f>
        <v>1254</v>
      </c>
      <c r="V698" s="13" t="s">
        <v>1720</v>
      </c>
      <c r="W698" s="13" t="s">
        <v>3167</v>
      </c>
      <c r="X698" s="13" t="str">
        <f>Tabella4[[#This Row],[User Impact]]</f>
        <v>2 - Serious</v>
      </c>
      <c r="Y698" s="13" t="str">
        <f>_xlfn.CONCAT("APP INDABOX ANDROID - ",Tabella4[[#This Row],[UNI CEI EN 301549]]," ",_xlfn.XLOOKUP(Tabella4[[#This Row],[Criterio]],Tabella5[ID],Tabella5[Criterio di successo],"")," - ",Tabella4[[#This Row],[Servizio]])</f>
        <v>APP INDABOX ANDROID - 11.2.5.8.1 Dimensione dell'obiettivo (minimo) - S002 Registrazione</v>
      </c>
      <c r="Z6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(#AAD697)
S002 Registrazione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698" s="13"/>
      <c r="AB698" s="13"/>
      <c r="AC698" s="13"/>
      <c r="AD698" s="13"/>
      <c r="AE698" s="13" t="e">
        <f>_xlfn.XLOOKUP(Tabella4[[#This Row],[ID Silk]],outTable[ID Silk],outTable[Numero ticket  ],,0,1)</f>
        <v>#N/A</v>
      </c>
      <c r="AF698" s="13"/>
      <c r="AG698" s="13"/>
      <c r="AH698" s="13" t="e">
        <f>Tabella4[[#This Row],[Caricato su Silk]]&amp;Tabella4[[#This Row],[HC_01]]</f>
        <v>#N/A</v>
      </c>
      <c r="AI698" s="13" t="e">
        <f>Tabella4[[#This Row],[HC_ID]]&amp;": "&amp;Tabella4[[#This Row],[Descrizione]]</f>
        <v>#N/A</v>
      </c>
      <c r="AJ698" s="13" t="e">
        <f>Tabella4[[#This Row],[HC_ID]]&amp;": - "&amp;Tabella4[[#This Row],[Detail]]&amp;" con selettore: "&amp;Tabella4[[#This Row],[Rejected Element]]</f>
        <v>#N/A</v>
      </c>
      <c r="AK698" s="13" t="e">
        <f>Tabella4[[#This Row],[HC_ID]]&amp;": "&amp;Tabella4[[#This Row],[Share URL]]</f>
        <v>#N/A</v>
      </c>
      <c r="AL698" s="13" t="e">
        <f>Tabella4[[#This Row],[HC_ID]]&amp;": "&amp;Tabella4[[#This Row],[Soluzione note aggiuntive]]</f>
        <v>#N/A</v>
      </c>
      <c r="AM698" s="13"/>
    </row>
    <row r="699" spans="1:39" ht="15" x14ac:dyDescent="0.3">
      <c r="A699" s="41" t="str">
        <f>Tabella4[[#This Row],[UNI CEI EN 301549]]&amp;Tabella4[[#This Row],[Servizio]]</f>
        <v>11.1.3.2.1S002 Registrazione</v>
      </c>
      <c r="B699" s="42" t="str">
        <f>Tabella4[[#This Row],[IssueID]]&amp;Tabella4[[#This Row],[Servizio]]</f>
        <v>S002 Registrazione</v>
      </c>
      <c r="C699" s="41" t="s">
        <v>1797</v>
      </c>
      <c r="D699" s="41" t="str">
        <f>"(#"&amp;Tabella4[[#This Row],['#ID]]&amp;")"</f>
        <v>(#AAD698)</v>
      </c>
      <c r="E699" s="13" t="s">
        <v>50</v>
      </c>
      <c r="F699" s="13" t="s">
        <v>9</v>
      </c>
      <c r="G699" s="13" t="s">
        <v>57</v>
      </c>
      <c r="H699" s="13" t="s">
        <v>3287</v>
      </c>
      <c r="I699" s="13" t="s">
        <v>62</v>
      </c>
      <c r="J699" s="13" t="s">
        <v>3176</v>
      </c>
      <c r="K699" t="s">
        <v>1749</v>
      </c>
      <c r="L699" s="13" t="s">
        <v>3177</v>
      </c>
      <c r="M699" t="s">
        <v>1744</v>
      </c>
      <c r="N699" s="13"/>
      <c r="O699" t="s">
        <v>1582</v>
      </c>
      <c r="P699" s="13" t="s">
        <v>12</v>
      </c>
      <c r="Q699" s="13" t="s">
        <v>1742</v>
      </c>
      <c r="R699" s="13"/>
      <c r="S699" s="13" t="s">
        <v>3189</v>
      </c>
      <c r="T699" s="13" t="s">
        <v>3190</v>
      </c>
      <c r="U699" s="13">
        <f>COUNTIFS(Tabella4[Rejected Element],Tabella4[[#This Row],[Rejected Element]])</f>
        <v>1254</v>
      </c>
      <c r="V699" s="13" t="s">
        <v>1720</v>
      </c>
      <c r="W699" s="13" t="s">
        <v>3167</v>
      </c>
      <c r="X699" s="13" t="str">
        <f>Tabella4[[#This Row],[User Impact]]</f>
        <v>1 - Critical</v>
      </c>
      <c r="Y699" s="13" t="str">
        <f>_xlfn.CONCAT("APP INDABOX ANDROID - ",Tabella4[[#This Row],[UNI CEI EN 301549]]," ",_xlfn.XLOOKUP(Tabella4[[#This Row],[Criterio]],Tabella5[ID],Tabella5[Criterio di successo],"")," - ",Tabella4[[#This Row],[Servizio]])</f>
        <v>APP INDABOX ANDROID - 11.1.3.2.1 Sequenza significativa - S002 Registrazione</v>
      </c>
      <c r="Z6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(#AAD698)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699" s="13"/>
      <c r="AB699" s="13"/>
      <c r="AC699" s="13"/>
      <c r="AD699" s="13"/>
      <c r="AE699" s="13">
        <f>_xlfn.XLOOKUP(Tabella4[[#This Row],[ID Silk]],outTable[ID Silk],outTable[Numero ticket  ],,0,1)</f>
        <v>0</v>
      </c>
      <c r="AF699" s="13"/>
      <c r="AG699" s="13"/>
      <c r="AH699" s="13" t="str">
        <f>Tabella4[[#This Row],[Caricato su Silk]]&amp;Tabella4[[#This Row],[HC_01]]</f>
        <v>0</v>
      </c>
      <c r="AI699"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699" s="13" t="str">
        <f>Tabella4[[#This Row],[HC_ID]]&amp;": - "&amp;Tabella4[[#This Row],[Detail]]&amp;" con selettore: "&amp;Tabella4[[#This Row],[Rejected Element]]</f>
        <v>0: -  con selettore: No ID Available</v>
      </c>
      <c r="AK699" s="13" t="str">
        <f>Tabella4[[#This Row],[HC_ID]]&amp;": "&amp;Tabella4[[#This Row],[Share URL]]</f>
        <v>0: https://axe-mobile.deque.com/scan?userId=747da6b3-5f03-493b-bc9b-3a10276b7d6b&amp;packageName=com.android.chrome&amp;resultId=01987498-918f-7639-bf08-09d26a0751d4</v>
      </c>
      <c r="AL699" s="13" t="str">
        <f>Tabella4[[#This Row],[HC_ID]]&amp;": "&amp;Tabella4[[#This Row],[Soluzione note aggiuntive]]</f>
        <v>0: Rimuovi android:focusable="true" dal testo statico non interattivo.</v>
      </c>
      <c r="AM699" s="13"/>
    </row>
    <row r="700" spans="1:39" ht="15" x14ac:dyDescent="0.3">
      <c r="A700" s="41" t="str">
        <f>Tabella4[[#This Row],[UNI CEI EN 301549]]&amp;Tabella4[[#This Row],[Servizio]]</f>
        <v>11.2.5.3.1S002 Registrazione</v>
      </c>
      <c r="B700" s="42" t="str">
        <f>Tabella4[[#This Row],[IssueID]]&amp;Tabella4[[#This Row],[Servizio]]</f>
        <v>S002 Registrazione</v>
      </c>
      <c r="C700" s="41" t="s">
        <v>1798</v>
      </c>
      <c r="D700" s="41" t="str">
        <f>"(#"&amp;Tabella4[[#This Row],['#ID]]&amp;")"</f>
        <v>(#AAD699)</v>
      </c>
      <c r="E700" s="13" t="s">
        <v>50</v>
      </c>
      <c r="F700" s="13" t="s">
        <v>9</v>
      </c>
      <c r="G700" s="13" t="s">
        <v>342</v>
      </c>
      <c r="H700" s="13" t="s">
        <v>3285</v>
      </c>
      <c r="I700" s="13" t="s">
        <v>63</v>
      </c>
      <c r="J700" s="13" t="s">
        <v>3172</v>
      </c>
      <c r="K700" t="s">
        <v>1745</v>
      </c>
      <c r="L700" s="13" t="s">
        <v>3173</v>
      </c>
      <c r="M700" t="s">
        <v>1744</v>
      </c>
      <c r="N700" s="13"/>
      <c r="O700" t="s">
        <v>1582</v>
      </c>
      <c r="P700" s="13" t="s">
        <v>12</v>
      </c>
      <c r="Q700" s="13" t="s">
        <v>1742</v>
      </c>
      <c r="R700" s="13"/>
      <c r="S700" s="13" t="s">
        <v>3183</v>
      </c>
      <c r="T700" s="13" t="s">
        <v>3184</v>
      </c>
      <c r="U700" s="13">
        <f>COUNTIFS(Tabella4[Rejected Element],Tabella4[[#This Row],[Rejected Element]])</f>
        <v>1254</v>
      </c>
      <c r="V700" s="13" t="s">
        <v>1720</v>
      </c>
      <c r="W700" s="13" t="s">
        <v>3167</v>
      </c>
      <c r="X700" s="13" t="str">
        <f>Tabella4[[#This Row],[User Impact]]</f>
        <v>2 - Serious</v>
      </c>
      <c r="Y700" s="13" t="str">
        <f>_xlfn.CONCAT("APP INDABOX ANDROID - ",Tabella4[[#This Row],[UNI CEI EN 301549]]," ",_xlfn.XLOOKUP(Tabella4[[#This Row],[Criterio]],Tabella5[ID],Tabella5[Criterio di successo],"")," - ",Tabella4[[#This Row],[Servizio]])</f>
        <v>APP INDABOX ANDROID - 11.2.5.3.1 Etichetta nel nome - S002 Registrazione</v>
      </c>
      <c r="Z7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(#AAD699)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700" s="13"/>
      <c r="AB700" s="13"/>
      <c r="AC700" s="13"/>
      <c r="AD700" s="13"/>
      <c r="AE700" s="13" t="e">
        <f>_xlfn.XLOOKUP(Tabella4[[#This Row],[ID Silk]],outTable[ID Silk],outTable[Numero ticket  ],,0,1)</f>
        <v>#N/A</v>
      </c>
      <c r="AF700" s="13"/>
      <c r="AG700" s="13"/>
      <c r="AH700" s="13" t="e">
        <f>Tabella4[[#This Row],[Caricato su Silk]]&amp;Tabella4[[#This Row],[HC_01]]</f>
        <v>#N/A</v>
      </c>
      <c r="AI700" s="13" t="e">
        <f>Tabella4[[#This Row],[HC_ID]]&amp;": "&amp;Tabella4[[#This Row],[Descrizione]]</f>
        <v>#N/A</v>
      </c>
      <c r="AJ700" s="13" t="e">
        <f>Tabella4[[#This Row],[HC_ID]]&amp;": - "&amp;Tabella4[[#This Row],[Detail]]&amp;" con selettore: "&amp;Tabella4[[#This Row],[Rejected Element]]</f>
        <v>#N/A</v>
      </c>
      <c r="AK700" s="13" t="e">
        <f>Tabella4[[#This Row],[HC_ID]]&amp;": "&amp;Tabella4[[#This Row],[Share URL]]</f>
        <v>#N/A</v>
      </c>
      <c r="AL700" s="13" t="e">
        <f>Tabella4[[#This Row],[HC_ID]]&amp;": "&amp;Tabella4[[#This Row],[Soluzione note aggiuntive]]</f>
        <v>#N/A</v>
      </c>
      <c r="AM700" s="13"/>
    </row>
    <row r="701" spans="1:39" ht="15" x14ac:dyDescent="0.3">
      <c r="A701" s="41" t="str">
        <f>Tabella4[[#This Row],[UNI CEI EN 301549]]&amp;Tabella4[[#This Row],[Servizio]]</f>
        <v>11.2.5.5.1S002 Registrazione</v>
      </c>
      <c r="B701" s="42" t="str">
        <f>Tabella4[[#This Row],[IssueID]]&amp;Tabella4[[#This Row],[Servizio]]</f>
        <v>S002 Registrazione</v>
      </c>
      <c r="C701" s="41" t="s">
        <v>1799</v>
      </c>
      <c r="D701" s="41" t="str">
        <f>"(#"&amp;Tabella4[[#This Row],['#ID]]&amp;")"</f>
        <v>(#AAD700)</v>
      </c>
      <c r="E701" s="13" t="s">
        <v>50</v>
      </c>
      <c r="F701" s="13" t="s">
        <v>3168</v>
      </c>
      <c r="G701" s="13" t="s">
        <v>346</v>
      </c>
      <c r="H701" s="13" t="s">
        <v>3286</v>
      </c>
      <c r="I701" s="13" t="s">
        <v>64</v>
      </c>
      <c r="J701" s="13" t="s">
        <v>1736</v>
      </c>
      <c r="K701" t="s">
        <v>1747</v>
      </c>
      <c r="L701" s="13" t="s">
        <v>3174</v>
      </c>
      <c r="M701" t="s">
        <v>1744</v>
      </c>
      <c r="N701" s="13"/>
      <c r="O701" t="s">
        <v>1582</v>
      </c>
      <c r="P701" s="13" t="s">
        <v>12</v>
      </c>
      <c r="Q701" s="13" t="s">
        <v>1742</v>
      </c>
      <c r="R701" s="13"/>
      <c r="S701" s="13" t="s">
        <v>3185</v>
      </c>
      <c r="T701" s="13" t="s">
        <v>3186</v>
      </c>
      <c r="U701" s="13">
        <f>COUNTIFS(Tabella4[Rejected Element],Tabella4[[#This Row],[Rejected Element]])</f>
        <v>1254</v>
      </c>
      <c r="V701" s="13" t="s">
        <v>1720</v>
      </c>
      <c r="W701" s="13" t="s">
        <v>3167</v>
      </c>
      <c r="X701" s="13" t="str">
        <f>Tabella4[[#This Row],[User Impact]]</f>
        <v>3 - Moderate</v>
      </c>
      <c r="Y701" s="13" t="str">
        <f>_xlfn.CONCAT("APP INDABOX ANDROID - ",Tabella4[[#This Row],[UNI CEI EN 301549]]," ",_xlfn.XLOOKUP(Tabella4[[#This Row],[Criterio]],Tabella5[ID],Tabella5[Criterio di successo],"")," - ",Tabella4[[#This Row],[Servizio]])</f>
        <v>APP INDABOX ANDROID - 11.2.5.5.1 Dimensione dell'obiettivo (avanzato) - S002 Registrazione</v>
      </c>
      <c r="Z7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(#AAD700)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701" s="13"/>
      <c r="AB701" s="13"/>
      <c r="AC701" s="13"/>
      <c r="AD701" s="13"/>
      <c r="AE701" s="13" t="e">
        <f>_xlfn.XLOOKUP(Tabella4[[#This Row],[ID Silk]],outTable[ID Silk],outTable[Numero ticket  ],,0,1)</f>
        <v>#N/A</v>
      </c>
      <c r="AF701" s="13"/>
      <c r="AG701" s="13"/>
      <c r="AH701" s="13" t="e">
        <f>Tabella4[[#This Row],[Caricato su Silk]]&amp;Tabella4[[#This Row],[HC_01]]</f>
        <v>#N/A</v>
      </c>
      <c r="AI701" s="13" t="e">
        <f>Tabella4[[#This Row],[HC_ID]]&amp;": "&amp;Tabella4[[#This Row],[Descrizione]]</f>
        <v>#N/A</v>
      </c>
      <c r="AJ701" s="13" t="e">
        <f>Tabella4[[#This Row],[HC_ID]]&amp;": - "&amp;Tabella4[[#This Row],[Detail]]&amp;" con selettore: "&amp;Tabella4[[#This Row],[Rejected Element]]</f>
        <v>#N/A</v>
      </c>
      <c r="AK701" s="13" t="e">
        <f>Tabella4[[#This Row],[HC_ID]]&amp;": "&amp;Tabella4[[#This Row],[Share URL]]</f>
        <v>#N/A</v>
      </c>
      <c r="AL701" s="13" t="e">
        <f>Tabella4[[#This Row],[HC_ID]]&amp;": "&amp;Tabella4[[#This Row],[Soluzione note aggiuntive]]</f>
        <v>#N/A</v>
      </c>
      <c r="AM701" s="13"/>
    </row>
    <row r="702" spans="1:39" ht="15" x14ac:dyDescent="0.3">
      <c r="A702" s="41" t="str">
        <f>Tabella4[[#This Row],[UNI CEI EN 301549]]&amp;Tabella4[[#This Row],[Servizio]]</f>
        <v>11.2.5.8.1S002 Registrazione</v>
      </c>
      <c r="B702" s="42" t="str">
        <f>Tabella4[[#This Row],[IssueID]]&amp;Tabella4[[#This Row],[Servizio]]</f>
        <v>S002 Registrazione</v>
      </c>
      <c r="C702" s="41" t="s">
        <v>1800</v>
      </c>
      <c r="D702" s="41" t="str">
        <f>"(#"&amp;Tabella4[[#This Row],['#ID]]&amp;")"</f>
        <v>(#AAD701)</v>
      </c>
      <c r="E702" s="13" t="s">
        <v>50</v>
      </c>
      <c r="F702" s="13" t="s">
        <v>10</v>
      </c>
      <c r="G702" s="13" t="s">
        <v>56</v>
      </c>
      <c r="H702" s="13" t="s">
        <v>3283</v>
      </c>
      <c r="I702" s="13" t="s">
        <v>63</v>
      </c>
      <c r="J702" s="13" t="s">
        <v>1736</v>
      </c>
      <c r="K702" t="s">
        <v>1748</v>
      </c>
      <c r="L702" s="13" t="s">
        <v>3175</v>
      </c>
      <c r="M702" t="s">
        <v>1744</v>
      </c>
      <c r="N702" s="13"/>
      <c r="O702" t="s">
        <v>1582</v>
      </c>
      <c r="P702" s="13" t="s">
        <v>12</v>
      </c>
      <c r="Q702" s="13" t="s">
        <v>1742</v>
      </c>
      <c r="R702" s="13"/>
      <c r="S702" s="13" t="s">
        <v>3187</v>
      </c>
      <c r="T702" s="13" t="s">
        <v>3188</v>
      </c>
      <c r="U702" s="13">
        <f>COUNTIFS(Tabella4[Rejected Element],Tabella4[[#This Row],[Rejected Element]])</f>
        <v>1254</v>
      </c>
      <c r="V702" s="13" t="s">
        <v>1720</v>
      </c>
      <c r="W702" s="13" t="s">
        <v>3167</v>
      </c>
      <c r="X702" s="13" t="str">
        <f>Tabella4[[#This Row],[User Impact]]</f>
        <v>2 - Serious</v>
      </c>
      <c r="Y702" s="13" t="str">
        <f>_xlfn.CONCAT("APP INDABOX ANDROID - ",Tabella4[[#This Row],[UNI CEI EN 301549]]," ",_xlfn.XLOOKUP(Tabella4[[#This Row],[Criterio]],Tabella5[ID],Tabella5[Criterio di successo],"")," - ",Tabella4[[#This Row],[Servizio]])</f>
        <v>APP INDABOX ANDROID - 11.2.5.8.1 Dimensione dell'obiettivo (minimo) - S002 Registrazione</v>
      </c>
      <c r="Z7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(#AAD701)
S002 Registrazione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702" s="13"/>
      <c r="AB702" s="13"/>
      <c r="AC702" s="13"/>
      <c r="AD702" s="13"/>
      <c r="AE702" s="13" t="e">
        <f>_xlfn.XLOOKUP(Tabella4[[#This Row],[ID Silk]],outTable[ID Silk],outTable[Numero ticket  ],,0,1)</f>
        <v>#N/A</v>
      </c>
      <c r="AF702" s="13"/>
      <c r="AG702" s="13"/>
      <c r="AH702" s="13" t="e">
        <f>Tabella4[[#This Row],[Caricato su Silk]]&amp;Tabella4[[#This Row],[HC_01]]</f>
        <v>#N/A</v>
      </c>
      <c r="AI702" s="13" t="e">
        <f>Tabella4[[#This Row],[HC_ID]]&amp;": "&amp;Tabella4[[#This Row],[Descrizione]]</f>
        <v>#N/A</v>
      </c>
      <c r="AJ702" s="13" t="e">
        <f>Tabella4[[#This Row],[HC_ID]]&amp;": - "&amp;Tabella4[[#This Row],[Detail]]&amp;" con selettore: "&amp;Tabella4[[#This Row],[Rejected Element]]</f>
        <v>#N/A</v>
      </c>
      <c r="AK702" s="13" t="e">
        <f>Tabella4[[#This Row],[HC_ID]]&amp;": "&amp;Tabella4[[#This Row],[Share URL]]</f>
        <v>#N/A</v>
      </c>
      <c r="AL702" s="13" t="e">
        <f>Tabella4[[#This Row],[HC_ID]]&amp;": "&amp;Tabella4[[#This Row],[Soluzione note aggiuntive]]</f>
        <v>#N/A</v>
      </c>
      <c r="AM702" s="13"/>
    </row>
    <row r="703" spans="1:39" ht="15" x14ac:dyDescent="0.3">
      <c r="A703" s="41" t="str">
        <f>Tabella4[[#This Row],[UNI CEI EN 301549]]&amp;Tabella4[[#This Row],[Servizio]]</f>
        <v>11.1.3.2.1S002 Registrazione</v>
      </c>
      <c r="B703" s="42" t="str">
        <f>Tabella4[[#This Row],[IssueID]]&amp;Tabella4[[#This Row],[Servizio]]</f>
        <v>S002 Registrazione</v>
      </c>
      <c r="C703" s="41" t="s">
        <v>1801</v>
      </c>
      <c r="D703" s="41" t="str">
        <f>"(#"&amp;Tabella4[[#This Row],['#ID]]&amp;")"</f>
        <v>(#AAD702)</v>
      </c>
      <c r="E703" s="13" t="s">
        <v>50</v>
      </c>
      <c r="F703" s="13" t="s">
        <v>9</v>
      </c>
      <c r="G703" s="13" t="s">
        <v>57</v>
      </c>
      <c r="H703" s="13" t="s">
        <v>3287</v>
      </c>
      <c r="I703" s="13" t="s">
        <v>62</v>
      </c>
      <c r="J703" s="13" t="s">
        <v>3176</v>
      </c>
      <c r="K703" t="s">
        <v>1749</v>
      </c>
      <c r="L703" s="13" t="s">
        <v>3177</v>
      </c>
      <c r="M703" t="s">
        <v>1744</v>
      </c>
      <c r="N703" s="13"/>
      <c r="O703" t="s">
        <v>1582</v>
      </c>
      <c r="P703" s="13" t="s">
        <v>12</v>
      </c>
      <c r="Q703" s="13" t="s">
        <v>1742</v>
      </c>
      <c r="R703" s="13"/>
      <c r="S703" s="13" t="s">
        <v>3189</v>
      </c>
      <c r="T703" s="13" t="s">
        <v>3190</v>
      </c>
      <c r="U703" s="13">
        <f>COUNTIFS(Tabella4[Rejected Element],Tabella4[[#This Row],[Rejected Element]])</f>
        <v>1254</v>
      </c>
      <c r="V703" s="13" t="s">
        <v>1720</v>
      </c>
      <c r="W703" s="13" t="s">
        <v>3167</v>
      </c>
      <c r="X703" s="13" t="str">
        <f>Tabella4[[#This Row],[User Impact]]</f>
        <v>1 - Critical</v>
      </c>
      <c r="Y703" s="13" t="str">
        <f>_xlfn.CONCAT("APP INDABOX ANDROID - ",Tabella4[[#This Row],[UNI CEI EN 301549]]," ",_xlfn.XLOOKUP(Tabella4[[#This Row],[Criterio]],Tabella5[ID],Tabella5[Criterio di successo],"")," - ",Tabella4[[#This Row],[Servizio]])</f>
        <v>APP INDABOX ANDROID - 11.1.3.2.1 Sequenza significativa - S002 Registrazione</v>
      </c>
      <c r="Z7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(#AAD702)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703" s="13"/>
      <c r="AB703" s="13"/>
      <c r="AC703" s="13"/>
      <c r="AD703" s="13"/>
      <c r="AE703" s="13">
        <f>_xlfn.XLOOKUP(Tabella4[[#This Row],[ID Silk]],outTable[ID Silk],outTable[Numero ticket  ],,0,1)</f>
        <v>0</v>
      </c>
      <c r="AF703" s="13"/>
      <c r="AG703" s="13"/>
      <c r="AH703" s="13" t="str">
        <f>Tabella4[[#This Row],[Caricato su Silk]]&amp;Tabella4[[#This Row],[HC_01]]</f>
        <v>0</v>
      </c>
      <c r="AI70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03" s="13" t="str">
        <f>Tabella4[[#This Row],[HC_ID]]&amp;": - "&amp;Tabella4[[#This Row],[Detail]]&amp;" con selettore: "&amp;Tabella4[[#This Row],[Rejected Element]]</f>
        <v>0: -  con selettore: No ID Available</v>
      </c>
      <c r="AK703" s="13" t="str">
        <f>Tabella4[[#This Row],[HC_ID]]&amp;": "&amp;Tabella4[[#This Row],[Share URL]]</f>
        <v>0: https://axe-mobile.deque.com/scan?userId=747da6b3-5f03-493b-bc9b-3a10276b7d6b&amp;packageName=com.android.chrome&amp;resultId=01987498-918f-7639-bf08-09d26a0751d4</v>
      </c>
      <c r="AL703" s="13" t="str">
        <f>Tabella4[[#This Row],[HC_ID]]&amp;": "&amp;Tabella4[[#This Row],[Soluzione note aggiuntive]]</f>
        <v>0: Rimuovi android:focusable="true" dal testo statico non interattivo.</v>
      </c>
      <c r="AM703" s="13"/>
    </row>
    <row r="704" spans="1:39" ht="15" x14ac:dyDescent="0.3">
      <c r="A704" s="41" t="str">
        <f>Tabella4[[#This Row],[UNI CEI EN 301549]]&amp;Tabella4[[#This Row],[Servizio]]</f>
        <v>11.2.5.3.1S002 Registrazione</v>
      </c>
      <c r="B704" s="42" t="str">
        <f>Tabella4[[#This Row],[IssueID]]&amp;Tabella4[[#This Row],[Servizio]]</f>
        <v>S002 Registrazione</v>
      </c>
      <c r="C704" s="41" t="s">
        <v>1802</v>
      </c>
      <c r="D704" s="41" t="str">
        <f>"(#"&amp;Tabella4[[#This Row],['#ID]]&amp;")"</f>
        <v>(#AAD703)</v>
      </c>
      <c r="E704" s="13" t="s">
        <v>50</v>
      </c>
      <c r="F704" s="13" t="s">
        <v>9</v>
      </c>
      <c r="G704" s="13" t="s">
        <v>342</v>
      </c>
      <c r="H704" s="13" t="s">
        <v>3285</v>
      </c>
      <c r="I704" s="13" t="s">
        <v>63</v>
      </c>
      <c r="J704" s="13" t="s">
        <v>3172</v>
      </c>
      <c r="K704" t="s">
        <v>1745</v>
      </c>
      <c r="L704" s="13" t="s">
        <v>3173</v>
      </c>
      <c r="M704" t="s">
        <v>1744</v>
      </c>
      <c r="N704" s="13"/>
      <c r="O704" t="s">
        <v>1582</v>
      </c>
      <c r="P704" s="13" t="s">
        <v>12</v>
      </c>
      <c r="Q704" s="13" t="s">
        <v>1742</v>
      </c>
      <c r="R704" s="13"/>
      <c r="S704" s="13" t="s">
        <v>3183</v>
      </c>
      <c r="T704" s="13" t="s">
        <v>3184</v>
      </c>
      <c r="U704" s="13">
        <f>COUNTIFS(Tabella4[Rejected Element],Tabella4[[#This Row],[Rejected Element]])</f>
        <v>1254</v>
      </c>
      <c r="V704" s="13" t="s">
        <v>1720</v>
      </c>
      <c r="W704" s="13" t="s">
        <v>3167</v>
      </c>
      <c r="X704" s="13" t="str">
        <f>Tabella4[[#This Row],[User Impact]]</f>
        <v>2 - Serious</v>
      </c>
      <c r="Y704" s="13" t="str">
        <f>_xlfn.CONCAT("APP INDABOX ANDROID - ",Tabella4[[#This Row],[UNI CEI EN 301549]]," ",_xlfn.XLOOKUP(Tabella4[[#This Row],[Criterio]],Tabella5[ID],Tabella5[Criterio di successo],"")," - ",Tabella4[[#This Row],[Servizio]])</f>
        <v>APP INDABOX ANDROID - 11.2.5.3.1 Etichetta nel nome - S002 Registrazione</v>
      </c>
      <c r="Z7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(#AAD703)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704" s="13"/>
      <c r="AB704" s="13"/>
      <c r="AC704" s="13"/>
      <c r="AD704" s="13"/>
      <c r="AE704" s="13" t="e">
        <f>_xlfn.XLOOKUP(Tabella4[[#This Row],[ID Silk]],outTable[ID Silk],outTable[Numero ticket  ],,0,1)</f>
        <v>#N/A</v>
      </c>
      <c r="AF704" s="13"/>
      <c r="AG704" s="13"/>
      <c r="AH704" s="13" t="e">
        <f>Tabella4[[#This Row],[Caricato su Silk]]&amp;Tabella4[[#This Row],[HC_01]]</f>
        <v>#N/A</v>
      </c>
      <c r="AI704" s="13" t="e">
        <f>Tabella4[[#This Row],[HC_ID]]&amp;": "&amp;Tabella4[[#This Row],[Descrizione]]</f>
        <v>#N/A</v>
      </c>
      <c r="AJ704" s="13" t="e">
        <f>Tabella4[[#This Row],[HC_ID]]&amp;": - "&amp;Tabella4[[#This Row],[Detail]]&amp;" con selettore: "&amp;Tabella4[[#This Row],[Rejected Element]]</f>
        <v>#N/A</v>
      </c>
      <c r="AK704" s="13" t="e">
        <f>Tabella4[[#This Row],[HC_ID]]&amp;": "&amp;Tabella4[[#This Row],[Share URL]]</f>
        <v>#N/A</v>
      </c>
      <c r="AL704" s="13" t="e">
        <f>Tabella4[[#This Row],[HC_ID]]&amp;": "&amp;Tabella4[[#This Row],[Soluzione note aggiuntive]]</f>
        <v>#N/A</v>
      </c>
      <c r="AM704" s="13"/>
    </row>
    <row r="705" spans="1:39" ht="15" x14ac:dyDescent="0.3">
      <c r="A705" s="41" t="str">
        <f>Tabella4[[#This Row],[UNI CEI EN 301549]]&amp;Tabella4[[#This Row],[Servizio]]</f>
        <v>11.2.5.5.1S002 Registrazione</v>
      </c>
      <c r="B705" s="42" t="str">
        <f>Tabella4[[#This Row],[IssueID]]&amp;Tabella4[[#This Row],[Servizio]]</f>
        <v>S002 Registrazione</v>
      </c>
      <c r="C705" s="41" t="s">
        <v>1803</v>
      </c>
      <c r="D705" s="41" t="str">
        <f>"(#"&amp;Tabella4[[#This Row],['#ID]]&amp;")"</f>
        <v>(#AAD704)</v>
      </c>
      <c r="E705" s="13" t="s">
        <v>50</v>
      </c>
      <c r="F705" s="13" t="s">
        <v>3168</v>
      </c>
      <c r="G705" s="13" t="s">
        <v>346</v>
      </c>
      <c r="H705" s="13" t="s">
        <v>3286</v>
      </c>
      <c r="I705" s="13" t="s">
        <v>64</v>
      </c>
      <c r="J705" s="13" t="s">
        <v>1736</v>
      </c>
      <c r="K705" t="s">
        <v>1747</v>
      </c>
      <c r="L705" s="13" t="s">
        <v>3174</v>
      </c>
      <c r="M705" t="s">
        <v>1744</v>
      </c>
      <c r="N705" s="13"/>
      <c r="O705" t="s">
        <v>1582</v>
      </c>
      <c r="P705" s="13" t="s">
        <v>12</v>
      </c>
      <c r="Q705" s="13" t="s">
        <v>1742</v>
      </c>
      <c r="R705" s="13"/>
      <c r="S705" s="13" t="s">
        <v>3185</v>
      </c>
      <c r="T705" s="13" t="s">
        <v>3186</v>
      </c>
      <c r="U705" s="13">
        <f>COUNTIFS(Tabella4[Rejected Element],Tabella4[[#This Row],[Rejected Element]])</f>
        <v>1254</v>
      </c>
      <c r="V705" s="13" t="s">
        <v>1720</v>
      </c>
      <c r="W705" s="13" t="s">
        <v>3167</v>
      </c>
      <c r="X705" s="13" t="str">
        <f>Tabella4[[#This Row],[User Impact]]</f>
        <v>3 - Moderate</v>
      </c>
      <c r="Y705" s="13" t="str">
        <f>_xlfn.CONCAT("APP INDABOX ANDROID - ",Tabella4[[#This Row],[UNI CEI EN 301549]]," ",_xlfn.XLOOKUP(Tabella4[[#This Row],[Criterio]],Tabella5[ID],Tabella5[Criterio di successo],"")," - ",Tabella4[[#This Row],[Servizio]])</f>
        <v>APP INDABOX ANDROID - 11.2.5.5.1 Dimensione dell'obiettivo (avanzato) - S002 Registrazione</v>
      </c>
      <c r="Z7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(#AAD704)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705" s="13"/>
      <c r="AB705" s="13"/>
      <c r="AC705" s="13"/>
      <c r="AD705" s="13"/>
      <c r="AE705" s="13" t="e">
        <f>_xlfn.XLOOKUP(Tabella4[[#This Row],[ID Silk]],outTable[ID Silk],outTable[Numero ticket  ],,0,1)</f>
        <v>#N/A</v>
      </c>
      <c r="AF705" s="13"/>
      <c r="AG705" s="13"/>
      <c r="AH705" s="13" t="e">
        <f>Tabella4[[#This Row],[Caricato su Silk]]&amp;Tabella4[[#This Row],[HC_01]]</f>
        <v>#N/A</v>
      </c>
      <c r="AI705" s="13" t="e">
        <f>Tabella4[[#This Row],[HC_ID]]&amp;": "&amp;Tabella4[[#This Row],[Descrizione]]</f>
        <v>#N/A</v>
      </c>
      <c r="AJ705" s="13" t="e">
        <f>Tabella4[[#This Row],[HC_ID]]&amp;": - "&amp;Tabella4[[#This Row],[Detail]]&amp;" con selettore: "&amp;Tabella4[[#This Row],[Rejected Element]]</f>
        <v>#N/A</v>
      </c>
      <c r="AK705" s="13" t="e">
        <f>Tabella4[[#This Row],[HC_ID]]&amp;": "&amp;Tabella4[[#This Row],[Share URL]]</f>
        <v>#N/A</v>
      </c>
      <c r="AL705" s="13" t="e">
        <f>Tabella4[[#This Row],[HC_ID]]&amp;": "&amp;Tabella4[[#This Row],[Soluzione note aggiuntive]]</f>
        <v>#N/A</v>
      </c>
      <c r="AM705" s="13"/>
    </row>
    <row r="706" spans="1:39" ht="15" x14ac:dyDescent="0.3">
      <c r="A706" s="41" t="str">
        <f>Tabella4[[#This Row],[UNI CEI EN 301549]]&amp;Tabella4[[#This Row],[Servizio]]</f>
        <v>11.2.5.8.1S002 Registrazione</v>
      </c>
      <c r="B706" s="42" t="str">
        <f>Tabella4[[#This Row],[IssueID]]&amp;Tabella4[[#This Row],[Servizio]]</f>
        <v>S002 Registrazione</v>
      </c>
      <c r="C706" s="41" t="s">
        <v>1804</v>
      </c>
      <c r="D706" s="41" t="str">
        <f>"(#"&amp;Tabella4[[#This Row],['#ID]]&amp;")"</f>
        <v>(#AAD705)</v>
      </c>
      <c r="E706" s="13" t="s">
        <v>50</v>
      </c>
      <c r="F706" s="13" t="s">
        <v>10</v>
      </c>
      <c r="G706" s="13" t="s">
        <v>56</v>
      </c>
      <c r="H706" s="13" t="s">
        <v>3283</v>
      </c>
      <c r="I706" s="13" t="s">
        <v>63</v>
      </c>
      <c r="J706" s="13" t="s">
        <v>1736</v>
      </c>
      <c r="K706" t="s">
        <v>1748</v>
      </c>
      <c r="L706" s="13" t="s">
        <v>3175</v>
      </c>
      <c r="M706" t="s">
        <v>1744</v>
      </c>
      <c r="N706" s="13"/>
      <c r="O706" t="s">
        <v>1582</v>
      </c>
      <c r="P706" s="13" t="s">
        <v>12</v>
      </c>
      <c r="Q706" s="13" t="s">
        <v>1742</v>
      </c>
      <c r="R706" s="13"/>
      <c r="S706" s="13" t="s">
        <v>3187</v>
      </c>
      <c r="T706" s="13" t="s">
        <v>3188</v>
      </c>
      <c r="U706" s="13">
        <f>COUNTIFS(Tabella4[Rejected Element],Tabella4[[#This Row],[Rejected Element]])</f>
        <v>1254</v>
      </c>
      <c r="V706" s="13" t="s">
        <v>1720</v>
      </c>
      <c r="W706" s="13" t="s">
        <v>3167</v>
      </c>
      <c r="X706" s="13" t="str">
        <f>Tabella4[[#This Row],[User Impact]]</f>
        <v>2 - Serious</v>
      </c>
      <c r="Y706" s="13" t="str">
        <f>_xlfn.CONCAT("APP INDABOX ANDROID - ",Tabella4[[#This Row],[UNI CEI EN 301549]]," ",_xlfn.XLOOKUP(Tabella4[[#This Row],[Criterio]],Tabella5[ID],Tabella5[Criterio di successo],"")," - ",Tabella4[[#This Row],[Servizio]])</f>
        <v>APP INDABOX ANDROID - 11.2.5.8.1 Dimensione dell'obiettivo (minimo) - S002 Registrazione</v>
      </c>
      <c r="Z7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(#AAD705)
S002 Registrazione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706" s="13"/>
      <c r="AB706" s="13"/>
      <c r="AC706" s="13"/>
      <c r="AD706" s="13"/>
      <c r="AE706" s="13" t="e">
        <f>_xlfn.XLOOKUP(Tabella4[[#This Row],[ID Silk]],outTable[ID Silk],outTable[Numero ticket  ],,0,1)</f>
        <v>#N/A</v>
      </c>
      <c r="AF706" s="13"/>
      <c r="AG706" s="13"/>
      <c r="AH706" s="13" t="e">
        <f>Tabella4[[#This Row],[Caricato su Silk]]&amp;Tabella4[[#This Row],[HC_01]]</f>
        <v>#N/A</v>
      </c>
      <c r="AI706" s="13" t="e">
        <f>Tabella4[[#This Row],[HC_ID]]&amp;": "&amp;Tabella4[[#This Row],[Descrizione]]</f>
        <v>#N/A</v>
      </c>
      <c r="AJ706" s="13" t="e">
        <f>Tabella4[[#This Row],[HC_ID]]&amp;": - "&amp;Tabella4[[#This Row],[Detail]]&amp;" con selettore: "&amp;Tabella4[[#This Row],[Rejected Element]]</f>
        <v>#N/A</v>
      </c>
      <c r="AK706" s="13" t="e">
        <f>Tabella4[[#This Row],[HC_ID]]&amp;": "&amp;Tabella4[[#This Row],[Share URL]]</f>
        <v>#N/A</v>
      </c>
      <c r="AL706" s="13" t="e">
        <f>Tabella4[[#This Row],[HC_ID]]&amp;": "&amp;Tabella4[[#This Row],[Soluzione note aggiuntive]]</f>
        <v>#N/A</v>
      </c>
      <c r="AM706" s="13"/>
    </row>
    <row r="707" spans="1:39" ht="15" x14ac:dyDescent="0.3">
      <c r="A707" s="41" t="str">
        <f>Tabella4[[#This Row],[UNI CEI EN 301549]]&amp;Tabella4[[#This Row],[Servizio]]</f>
        <v>11.1.3.2.1S002 Registrazione</v>
      </c>
      <c r="B707" s="42" t="str">
        <f>Tabella4[[#This Row],[IssueID]]&amp;Tabella4[[#This Row],[Servizio]]</f>
        <v>S002 Registrazione</v>
      </c>
      <c r="C707" s="41" t="s">
        <v>1805</v>
      </c>
      <c r="D707" s="41" t="str">
        <f>"(#"&amp;Tabella4[[#This Row],['#ID]]&amp;")"</f>
        <v>(#AAD706)</v>
      </c>
      <c r="E707" s="13" t="s">
        <v>50</v>
      </c>
      <c r="F707" s="13" t="s">
        <v>9</v>
      </c>
      <c r="G707" s="13" t="s">
        <v>57</v>
      </c>
      <c r="H707" s="13" t="s">
        <v>3287</v>
      </c>
      <c r="I707" s="13" t="s">
        <v>62</v>
      </c>
      <c r="J707" s="13" t="s">
        <v>3176</v>
      </c>
      <c r="K707" t="s">
        <v>1749</v>
      </c>
      <c r="L707" s="13" t="s">
        <v>3177</v>
      </c>
      <c r="M707" t="s">
        <v>1744</v>
      </c>
      <c r="N707" s="13"/>
      <c r="O707" t="s">
        <v>1582</v>
      </c>
      <c r="P707" s="13" t="s">
        <v>12</v>
      </c>
      <c r="Q707" s="13" t="s">
        <v>1742</v>
      </c>
      <c r="R707" s="13"/>
      <c r="S707" s="13" t="s">
        <v>3189</v>
      </c>
      <c r="T707" s="13" t="s">
        <v>3190</v>
      </c>
      <c r="U707" s="13">
        <f>COUNTIFS(Tabella4[Rejected Element],Tabella4[[#This Row],[Rejected Element]])</f>
        <v>1254</v>
      </c>
      <c r="V707" s="13" t="s">
        <v>1720</v>
      </c>
      <c r="W707" s="13" t="s">
        <v>3167</v>
      </c>
      <c r="X707" s="13" t="str">
        <f>Tabella4[[#This Row],[User Impact]]</f>
        <v>1 - Critical</v>
      </c>
      <c r="Y707" s="13" t="str">
        <f>_xlfn.CONCAT("APP INDABOX ANDROID - ",Tabella4[[#This Row],[UNI CEI EN 301549]]," ",_xlfn.XLOOKUP(Tabella4[[#This Row],[Criterio]],Tabella5[ID],Tabella5[Criterio di successo],"")," - ",Tabella4[[#This Row],[Servizio]])</f>
        <v>APP INDABOX ANDROID - 11.1.3.2.1 Sequenza significativa - S002 Registrazione</v>
      </c>
      <c r="Z7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(#AAD706)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707" s="13"/>
      <c r="AB707" s="13"/>
      <c r="AC707" s="13"/>
      <c r="AD707" s="13"/>
      <c r="AE707" s="13">
        <f>_xlfn.XLOOKUP(Tabella4[[#This Row],[ID Silk]],outTable[ID Silk],outTable[Numero ticket  ],,0,1)</f>
        <v>0</v>
      </c>
      <c r="AF707" s="13"/>
      <c r="AG707" s="13"/>
      <c r="AH707" s="13" t="str">
        <f>Tabella4[[#This Row],[Caricato su Silk]]&amp;Tabella4[[#This Row],[HC_01]]</f>
        <v>0</v>
      </c>
      <c r="AI70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07" s="13" t="str">
        <f>Tabella4[[#This Row],[HC_ID]]&amp;": - "&amp;Tabella4[[#This Row],[Detail]]&amp;" con selettore: "&amp;Tabella4[[#This Row],[Rejected Element]]</f>
        <v>0: -  con selettore: No ID Available</v>
      </c>
      <c r="AK707" s="13" t="str">
        <f>Tabella4[[#This Row],[HC_ID]]&amp;": "&amp;Tabella4[[#This Row],[Share URL]]</f>
        <v>0: https://axe-mobile.deque.com/scan?userId=747da6b3-5f03-493b-bc9b-3a10276b7d6b&amp;packageName=com.android.chrome&amp;resultId=01987498-918f-7639-bf08-09d26a0751d4</v>
      </c>
      <c r="AL707" s="13" t="str">
        <f>Tabella4[[#This Row],[HC_ID]]&amp;": "&amp;Tabella4[[#This Row],[Soluzione note aggiuntive]]</f>
        <v>0: Rimuovi android:focusable="true" dal testo statico non interattivo.</v>
      </c>
      <c r="AM707" s="13"/>
    </row>
    <row r="708" spans="1:39" ht="15" x14ac:dyDescent="0.3">
      <c r="A708" s="41" t="str">
        <f>Tabella4[[#This Row],[UNI CEI EN 301549]]&amp;Tabella4[[#This Row],[Servizio]]</f>
        <v>11.2.5.3.1S002 Registrazione</v>
      </c>
      <c r="B708" s="42" t="str">
        <f>Tabella4[[#This Row],[IssueID]]&amp;Tabella4[[#This Row],[Servizio]]</f>
        <v>S002 Registrazione</v>
      </c>
      <c r="C708" s="41" t="s">
        <v>1806</v>
      </c>
      <c r="D708" s="41" t="str">
        <f>"(#"&amp;Tabella4[[#This Row],['#ID]]&amp;")"</f>
        <v>(#AAD707)</v>
      </c>
      <c r="E708" s="13" t="s">
        <v>50</v>
      </c>
      <c r="F708" s="13" t="s">
        <v>9</v>
      </c>
      <c r="G708" s="13" t="s">
        <v>342</v>
      </c>
      <c r="H708" s="13" t="s">
        <v>3285</v>
      </c>
      <c r="I708" s="13" t="s">
        <v>63</v>
      </c>
      <c r="J708" s="13" t="s">
        <v>3172</v>
      </c>
      <c r="K708" t="s">
        <v>1745</v>
      </c>
      <c r="L708" s="13" t="s">
        <v>3173</v>
      </c>
      <c r="M708" t="s">
        <v>1744</v>
      </c>
      <c r="N708" s="13"/>
      <c r="O708" t="s">
        <v>1582</v>
      </c>
      <c r="P708" s="13" t="s">
        <v>12</v>
      </c>
      <c r="Q708" s="13" t="s">
        <v>1742</v>
      </c>
      <c r="R708" s="13"/>
      <c r="S708" s="13" t="s">
        <v>3183</v>
      </c>
      <c r="T708" s="13" t="s">
        <v>3184</v>
      </c>
      <c r="U708" s="13">
        <f>COUNTIFS(Tabella4[Rejected Element],Tabella4[[#This Row],[Rejected Element]])</f>
        <v>1254</v>
      </c>
      <c r="V708" s="13" t="s">
        <v>1720</v>
      </c>
      <c r="W708" s="13" t="s">
        <v>3167</v>
      </c>
      <c r="X708" s="13" t="str">
        <f>Tabella4[[#This Row],[User Impact]]</f>
        <v>2 - Serious</v>
      </c>
      <c r="Y708" s="13" t="str">
        <f>_xlfn.CONCAT("APP INDABOX ANDROID - ",Tabella4[[#This Row],[UNI CEI EN 301549]]," ",_xlfn.XLOOKUP(Tabella4[[#This Row],[Criterio]],Tabella5[ID],Tabella5[Criterio di successo],"")," - ",Tabella4[[#This Row],[Servizio]])</f>
        <v>APP INDABOX ANDROID - 11.2.5.3.1 Etichetta nel nome - S002 Registrazione</v>
      </c>
      <c r="Z7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(#AAD707)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708" s="13"/>
      <c r="AB708" s="13"/>
      <c r="AC708" s="13"/>
      <c r="AD708" s="13"/>
      <c r="AE708" s="13" t="e">
        <f>_xlfn.XLOOKUP(Tabella4[[#This Row],[ID Silk]],outTable[ID Silk],outTable[Numero ticket  ],,0,1)</f>
        <v>#N/A</v>
      </c>
      <c r="AF708" s="13"/>
      <c r="AG708" s="13"/>
      <c r="AH708" s="13" t="e">
        <f>Tabella4[[#This Row],[Caricato su Silk]]&amp;Tabella4[[#This Row],[HC_01]]</f>
        <v>#N/A</v>
      </c>
      <c r="AI708" s="13" t="e">
        <f>Tabella4[[#This Row],[HC_ID]]&amp;": "&amp;Tabella4[[#This Row],[Descrizione]]</f>
        <v>#N/A</v>
      </c>
      <c r="AJ708" s="13" t="e">
        <f>Tabella4[[#This Row],[HC_ID]]&amp;": - "&amp;Tabella4[[#This Row],[Detail]]&amp;" con selettore: "&amp;Tabella4[[#This Row],[Rejected Element]]</f>
        <v>#N/A</v>
      </c>
      <c r="AK708" s="13" t="e">
        <f>Tabella4[[#This Row],[HC_ID]]&amp;": "&amp;Tabella4[[#This Row],[Share URL]]</f>
        <v>#N/A</v>
      </c>
      <c r="AL708" s="13" t="e">
        <f>Tabella4[[#This Row],[HC_ID]]&amp;": "&amp;Tabella4[[#This Row],[Soluzione note aggiuntive]]</f>
        <v>#N/A</v>
      </c>
      <c r="AM708" s="13"/>
    </row>
    <row r="709" spans="1:39" ht="15" x14ac:dyDescent="0.3">
      <c r="A709" s="41" t="str">
        <f>Tabella4[[#This Row],[UNI CEI EN 301549]]&amp;Tabella4[[#This Row],[Servizio]]</f>
        <v>11.2.5.5.1S002 Registrazione</v>
      </c>
      <c r="B709" s="42" t="str">
        <f>Tabella4[[#This Row],[IssueID]]&amp;Tabella4[[#This Row],[Servizio]]</f>
        <v>S002 Registrazione</v>
      </c>
      <c r="C709" s="41" t="s">
        <v>1807</v>
      </c>
      <c r="D709" s="41" t="str">
        <f>"(#"&amp;Tabella4[[#This Row],['#ID]]&amp;")"</f>
        <v>(#AAD708)</v>
      </c>
      <c r="E709" s="13" t="s">
        <v>50</v>
      </c>
      <c r="F709" s="13" t="s">
        <v>3168</v>
      </c>
      <c r="G709" s="13" t="s">
        <v>346</v>
      </c>
      <c r="H709" s="13" t="s">
        <v>3286</v>
      </c>
      <c r="I709" s="13" t="s">
        <v>64</v>
      </c>
      <c r="J709" s="13" t="s">
        <v>1736</v>
      </c>
      <c r="K709" t="s">
        <v>1747</v>
      </c>
      <c r="L709" s="13" t="s">
        <v>3174</v>
      </c>
      <c r="M709" t="s">
        <v>1744</v>
      </c>
      <c r="N709" s="13"/>
      <c r="O709" t="s">
        <v>1582</v>
      </c>
      <c r="P709" s="13" t="s">
        <v>12</v>
      </c>
      <c r="Q709" s="13" t="s">
        <v>1742</v>
      </c>
      <c r="R709" s="13"/>
      <c r="S709" s="13" t="s">
        <v>3185</v>
      </c>
      <c r="T709" s="13" t="s">
        <v>3186</v>
      </c>
      <c r="U709" s="13">
        <f>COUNTIFS(Tabella4[Rejected Element],Tabella4[[#This Row],[Rejected Element]])</f>
        <v>1254</v>
      </c>
      <c r="V709" s="13" t="s">
        <v>1720</v>
      </c>
      <c r="W709" s="13" t="s">
        <v>3167</v>
      </c>
      <c r="X709" s="13" t="str">
        <f>Tabella4[[#This Row],[User Impact]]</f>
        <v>3 - Moderate</v>
      </c>
      <c r="Y709" s="13" t="str">
        <f>_xlfn.CONCAT("APP INDABOX ANDROID - ",Tabella4[[#This Row],[UNI CEI EN 301549]]," ",_xlfn.XLOOKUP(Tabella4[[#This Row],[Criterio]],Tabella5[ID],Tabella5[Criterio di successo],"")," - ",Tabella4[[#This Row],[Servizio]])</f>
        <v>APP INDABOX ANDROID - 11.2.5.5.1 Dimensione dell'obiettivo (avanzato) - S002 Registrazione</v>
      </c>
      <c r="Z7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(#AAD708)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709" s="13"/>
      <c r="AB709" s="13"/>
      <c r="AC709" s="13"/>
      <c r="AD709" s="13"/>
      <c r="AE709" s="13" t="e">
        <f>_xlfn.XLOOKUP(Tabella4[[#This Row],[ID Silk]],outTable[ID Silk],outTable[Numero ticket  ],,0,1)</f>
        <v>#N/A</v>
      </c>
      <c r="AF709" s="13"/>
      <c r="AG709" s="13"/>
      <c r="AH709" s="13" t="e">
        <f>Tabella4[[#This Row],[Caricato su Silk]]&amp;Tabella4[[#This Row],[HC_01]]</f>
        <v>#N/A</v>
      </c>
      <c r="AI709" s="13" t="e">
        <f>Tabella4[[#This Row],[HC_ID]]&amp;": "&amp;Tabella4[[#This Row],[Descrizione]]</f>
        <v>#N/A</v>
      </c>
      <c r="AJ709" s="13" t="e">
        <f>Tabella4[[#This Row],[HC_ID]]&amp;": - "&amp;Tabella4[[#This Row],[Detail]]&amp;" con selettore: "&amp;Tabella4[[#This Row],[Rejected Element]]</f>
        <v>#N/A</v>
      </c>
      <c r="AK709" s="13" t="e">
        <f>Tabella4[[#This Row],[HC_ID]]&amp;": "&amp;Tabella4[[#This Row],[Share URL]]</f>
        <v>#N/A</v>
      </c>
      <c r="AL709" s="13" t="e">
        <f>Tabella4[[#This Row],[HC_ID]]&amp;": "&amp;Tabella4[[#This Row],[Soluzione note aggiuntive]]</f>
        <v>#N/A</v>
      </c>
      <c r="AM709" s="13"/>
    </row>
    <row r="710" spans="1:39" ht="15" x14ac:dyDescent="0.3">
      <c r="A710" s="41" t="str">
        <f>Tabella4[[#This Row],[UNI CEI EN 301549]]&amp;Tabella4[[#This Row],[Servizio]]</f>
        <v>11.2.5.8.1S002 Registrazione</v>
      </c>
      <c r="B710" s="42" t="str">
        <f>Tabella4[[#This Row],[IssueID]]&amp;Tabella4[[#This Row],[Servizio]]</f>
        <v>S002 Registrazione</v>
      </c>
      <c r="C710" s="41" t="s">
        <v>1808</v>
      </c>
      <c r="D710" s="41" t="str">
        <f>"(#"&amp;Tabella4[[#This Row],['#ID]]&amp;")"</f>
        <v>(#AAD709)</v>
      </c>
      <c r="E710" s="13" t="s">
        <v>50</v>
      </c>
      <c r="F710" s="13" t="s">
        <v>10</v>
      </c>
      <c r="G710" s="13" t="s">
        <v>56</v>
      </c>
      <c r="H710" s="13" t="s">
        <v>3283</v>
      </c>
      <c r="I710" s="13" t="s">
        <v>63</v>
      </c>
      <c r="J710" s="13" t="s">
        <v>1736</v>
      </c>
      <c r="K710" t="s">
        <v>1748</v>
      </c>
      <c r="L710" s="13" t="s">
        <v>3175</v>
      </c>
      <c r="M710" t="s">
        <v>1744</v>
      </c>
      <c r="N710" s="13"/>
      <c r="O710" t="s">
        <v>1582</v>
      </c>
      <c r="P710" s="13" t="s">
        <v>12</v>
      </c>
      <c r="Q710" s="13" t="s">
        <v>1742</v>
      </c>
      <c r="R710" s="13"/>
      <c r="S710" s="13" t="s">
        <v>3187</v>
      </c>
      <c r="T710" s="13" t="s">
        <v>3188</v>
      </c>
      <c r="U710" s="13">
        <f>COUNTIFS(Tabella4[Rejected Element],Tabella4[[#This Row],[Rejected Element]])</f>
        <v>1254</v>
      </c>
      <c r="V710" s="13" t="s">
        <v>1720</v>
      </c>
      <c r="W710" s="13" t="s">
        <v>3167</v>
      </c>
      <c r="X710" s="13" t="str">
        <f>Tabella4[[#This Row],[User Impact]]</f>
        <v>2 - Serious</v>
      </c>
      <c r="Y710" s="13" t="str">
        <f>_xlfn.CONCAT("APP INDABOX ANDROID - ",Tabella4[[#This Row],[UNI CEI EN 301549]]," ",_xlfn.XLOOKUP(Tabella4[[#This Row],[Criterio]],Tabella5[ID],Tabella5[Criterio di successo],"")," - ",Tabella4[[#This Row],[Servizio]])</f>
        <v>APP INDABOX ANDROID - 11.2.5.8.1 Dimensione dell'obiettivo (minimo) - S002 Registrazione</v>
      </c>
      <c r="Z7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(#AAD709)
S002 Registrazione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710" s="13"/>
      <c r="AB710" s="13"/>
      <c r="AC710" s="13"/>
      <c r="AD710" s="13"/>
      <c r="AE710" s="13" t="e">
        <f>_xlfn.XLOOKUP(Tabella4[[#This Row],[ID Silk]],outTable[ID Silk],outTable[Numero ticket  ],,0,1)</f>
        <v>#N/A</v>
      </c>
      <c r="AF710" s="13"/>
      <c r="AG710" s="13"/>
      <c r="AH710" s="13" t="e">
        <f>Tabella4[[#This Row],[Caricato su Silk]]&amp;Tabella4[[#This Row],[HC_01]]</f>
        <v>#N/A</v>
      </c>
      <c r="AI710" s="13" t="e">
        <f>Tabella4[[#This Row],[HC_ID]]&amp;": "&amp;Tabella4[[#This Row],[Descrizione]]</f>
        <v>#N/A</v>
      </c>
      <c r="AJ710" s="13" t="e">
        <f>Tabella4[[#This Row],[HC_ID]]&amp;": - "&amp;Tabella4[[#This Row],[Detail]]&amp;" con selettore: "&amp;Tabella4[[#This Row],[Rejected Element]]</f>
        <v>#N/A</v>
      </c>
      <c r="AK710" s="13" t="e">
        <f>Tabella4[[#This Row],[HC_ID]]&amp;": "&amp;Tabella4[[#This Row],[Share URL]]</f>
        <v>#N/A</v>
      </c>
      <c r="AL710" s="13" t="e">
        <f>Tabella4[[#This Row],[HC_ID]]&amp;": "&amp;Tabella4[[#This Row],[Soluzione note aggiuntive]]</f>
        <v>#N/A</v>
      </c>
      <c r="AM710" s="13"/>
    </row>
    <row r="711" spans="1:39" ht="15" x14ac:dyDescent="0.3">
      <c r="A711" s="41" t="str">
        <f>Tabella4[[#This Row],[UNI CEI EN 301549]]&amp;Tabella4[[#This Row],[Servizio]]</f>
        <v>11.1.3.2.1S002 Registrazione</v>
      </c>
      <c r="B711" s="42" t="str">
        <f>Tabella4[[#This Row],[IssueID]]&amp;Tabella4[[#This Row],[Servizio]]</f>
        <v>S002 Registrazione</v>
      </c>
      <c r="C711" s="41" t="s">
        <v>1809</v>
      </c>
      <c r="D711" s="41" t="str">
        <f>"(#"&amp;Tabella4[[#This Row],['#ID]]&amp;")"</f>
        <v>(#AAD710)</v>
      </c>
      <c r="E711" s="13" t="s">
        <v>50</v>
      </c>
      <c r="F711" s="13" t="s">
        <v>9</v>
      </c>
      <c r="G711" s="13" t="s">
        <v>57</v>
      </c>
      <c r="H711" s="13" t="s">
        <v>3287</v>
      </c>
      <c r="I711" s="13" t="s">
        <v>62</v>
      </c>
      <c r="J711" s="13" t="s">
        <v>3176</v>
      </c>
      <c r="K711" t="s">
        <v>1749</v>
      </c>
      <c r="L711" s="13" t="s">
        <v>3177</v>
      </c>
      <c r="M711" t="s">
        <v>1744</v>
      </c>
      <c r="N711" s="13"/>
      <c r="O711" t="s">
        <v>1582</v>
      </c>
      <c r="P711" s="13" t="s">
        <v>12</v>
      </c>
      <c r="Q711" s="13" t="s">
        <v>1742</v>
      </c>
      <c r="R711" s="13"/>
      <c r="S711" s="13" t="s">
        <v>3189</v>
      </c>
      <c r="T711" s="13" t="s">
        <v>3190</v>
      </c>
      <c r="U711" s="13">
        <f>COUNTIFS(Tabella4[Rejected Element],Tabella4[[#This Row],[Rejected Element]])</f>
        <v>1254</v>
      </c>
      <c r="V711" s="13" t="s">
        <v>1720</v>
      </c>
      <c r="W711" s="13" t="s">
        <v>3167</v>
      </c>
      <c r="X711" s="13" t="str">
        <f>Tabella4[[#This Row],[User Impact]]</f>
        <v>1 - Critical</v>
      </c>
      <c r="Y711" s="13" t="str">
        <f>_xlfn.CONCAT("APP INDABOX ANDROID - ",Tabella4[[#This Row],[UNI CEI EN 301549]]," ",_xlfn.XLOOKUP(Tabella4[[#This Row],[Criterio]],Tabella5[ID],Tabella5[Criterio di successo],"")," - ",Tabella4[[#This Row],[Servizio]])</f>
        <v>APP INDABOX ANDROID - 11.1.3.2.1 Sequenza significativa - S002 Registrazione</v>
      </c>
      <c r="Z7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(#AAD710)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711" s="13"/>
      <c r="AB711" s="13"/>
      <c r="AC711" s="13"/>
      <c r="AD711" s="13"/>
      <c r="AE711" s="13">
        <f>_xlfn.XLOOKUP(Tabella4[[#This Row],[ID Silk]],outTable[ID Silk],outTable[Numero ticket  ],,0,1)</f>
        <v>0</v>
      </c>
      <c r="AF711" s="13"/>
      <c r="AG711" s="13"/>
      <c r="AH711" s="13" t="str">
        <f>Tabella4[[#This Row],[Caricato su Silk]]&amp;Tabella4[[#This Row],[HC_01]]</f>
        <v>0</v>
      </c>
      <c r="AI711"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11" s="13" t="str">
        <f>Tabella4[[#This Row],[HC_ID]]&amp;": - "&amp;Tabella4[[#This Row],[Detail]]&amp;" con selettore: "&amp;Tabella4[[#This Row],[Rejected Element]]</f>
        <v>0: -  con selettore: No ID Available</v>
      </c>
      <c r="AK711" s="13" t="str">
        <f>Tabella4[[#This Row],[HC_ID]]&amp;": "&amp;Tabella4[[#This Row],[Share URL]]</f>
        <v>0: https://axe-mobile.deque.com/scan?userId=747da6b3-5f03-493b-bc9b-3a10276b7d6b&amp;packageName=com.android.chrome&amp;resultId=01987498-918f-7639-bf08-09d26a0751d4</v>
      </c>
      <c r="AL711" s="13" t="str">
        <f>Tabella4[[#This Row],[HC_ID]]&amp;": "&amp;Tabella4[[#This Row],[Soluzione note aggiuntive]]</f>
        <v>0: Rimuovi android:focusable="true" dal testo statico non interattivo.</v>
      </c>
      <c r="AM711" s="13"/>
    </row>
    <row r="712" spans="1:39" ht="15" x14ac:dyDescent="0.3">
      <c r="A712" s="41" t="str">
        <f>Tabella4[[#This Row],[UNI CEI EN 301549]]&amp;Tabella4[[#This Row],[Servizio]]</f>
        <v>11.1.3.2.1S002 Registrazione</v>
      </c>
      <c r="B712" s="42" t="str">
        <f>Tabella4[[#This Row],[IssueID]]&amp;Tabella4[[#This Row],[Servizio]]</f>
        <v>S002 Registrazione</v>
      </c>
      <c r="C712" s="41" t="s">
        <v>1810</v>
      </c>
      <c r="D712" s="41" t="str">
        <f>"(#"&amp;Tabella4[[#This Row],['#ID]]&amp;")"</f>
        <v>(#AAD711)</v>
      </c>
      <c r="E712" s="13" t="s">
        <v>50</v>
      </c>
      <c r="F712" s="13" t="s">
        <v>9</v>
      </c>
      <c r="G712" s="13" t="s">
        <v>57</v>
      </c>
      <c r="H712" s="13" t="s">
        <v>3287</v>
      </c>
      <c r="I712" s="13" t="s">
        <v>62</v>
      </c>
      <c r="J712" s="13" t="s">
        <v>3176</v>
      </c>
      <c r="K712" t="s">
        <v>1749</v>
      </c>
      <c r="L712" s="13" t="s">
        <v>3177</v>
      </c>
      <c r="M712" t="s">
        <v>1744</v>
      </c>
      <c r="N712" s="13"/>
      <c r="O712" t="s">
        <v>1582</v>
      </c>
      <c r="P712" s="13" t="s">
        <v>12</v>
      </c>
      <c r="Q712" s="13" t="s">
        <v>1742</v>
      </c>
      <c r="R712" s="13"/>
      <c r="S712" s="13" t="s">
        <v>3189</v>
      </c>
      <c r="T712" s="13" t="s">
        <v>3190</v>
      </c>
      <c r="U712" s="13">
        <f>COUNTIFS(Tabella4[Rejected Element],Tabella4[[#This Row],[Rejected Element]])</f>
        <v>1254</v>
      </c>
      <c r="V712" s="13" t="s">
        <v>1720</v>
      </c>
      <c r="W712" s="13" t="s">
        <v>3167</v>
      </c>
      <c r="X712" s="13" t="str">
        <f>Tabella4[[#This Row],[User Impact]]</f>
        <v>1 - Critical</v>
      </c>
      <c r="Y712" s="13" t="str">
        <f>_xlfn.CONCAT("APP INDABOX ANDROID - ",Tabella4[[#This Row],[UNI CEI EN 301549]]," ",_xlfn.XLOOKUP(Tabella4[[#This Row],[Criterio]],Tabella5[ID],Tabella5[Criterio di successo],"")," - ",Tabella4[[#This Row],[Servizio]])</f>
        <v>APP INDABOX ANDROID - 11.1.3.2.1 Sequenza significativa - S002 Registrazione</v>
      </c>
      <c r="Z7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(#AAD711)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https://axe-mobile.deque.com/scan?userId=747da6b3-5f03-493b-bc9b-3a10276b7d6b&amp;packageName=com.android.chrome&amp;resultId=01987498-918f-7639-bf08-09d26a0751d4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712" s="13"/>
      <c r="AB712" s="13"/>
      <c r="AC712" s="13"/>
      <c r="AD712" s="13"/>
      <c r="AE712" s="13">
        <f>_xlfn.XLOOKUP(Tabella4[[#This Row],[ID Silk]],outTable[ID Silk],outTable[Numero ticket  ],,0,1)</f>
        <v>0</v>
      </c>
      <c r="AF712" s="13"/>
      <c r="AG712" s="13"/>
      <c r="AH712" s="13" t="str">
        <f>Tabella4[[#This Row],[Caricato su Silk]]&amp;Tabella4[[#This Row],[HC_01]]</f>
        <v>0</v>
      </c>
      <c r="AI71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12" s="13" t="str">
        <f>Tabella4[[#This Row],[HC_ID]]&amp;": - "&amp;Tabella4[[#This Row],[Detail]]&amp;" con selettore: "&amp;Tabella4[[#This Row],[Rejected Element]]</f>
        <v>0: -  con selettore: No ID Available</v>
      </c>
      <c r="AK712" s="13" t="str">
        <f>Tabella4[[#This Row],[HC_ID]]&amp;": "&amp;Tabella4[[#This Row],[Share URL]]</f>
        <v>0: https://axe-mobile.deque.com/scan?userId=747da6b3-5f03-493b-bc9b-3a10276b7d6b&amp;packageName=com.android.chrome&amp;resultId=01987498-918f-7639-bf08-09d26a0751d4</v>
      </c>
      <c r="AL712" s="13" t="str">
        <f>Tabella4[[#This Row],[HC_ID]]&amp;": "&amp;Tabella4[[#This Row],[Soluzione note aggiuntive]]</f>
        <v>0: Rimuovi android:focusable="true" dal testo statico non interattivo.</v>
      </c>
      <c r="AM712" s="13"/>
    </row>
    <row r="713" spans="1:39" ht="15" x14ac:dyDescent="0.3">
      <c r="A713" s="41" t="str">
        <f>Tabella4[[#This Row],[UNI CEI EN 301549]]&amp;Tabella4[[#This Row],[Servizio]]</f>
        <v>11.1.3.4.1S001 Accedi</v>
      </c>
      <c r="B713" s="42" t="str">
        <f>Tabella4[[#This Row],[IssueID]]&amp;Tabella4[[#This Row],[Servizio]]</f>
        <v>S001 Accedi</v>
      </c>
      <c r="C713" s="41" t="s">
        <v>1811</v>
      </c>
      <c r="D713" s="41" t="str">
        <f>"(#"&amp;Tabella4[[#This Row],['#ID]]&amp;")"</f>
        <v>(#AAD712)</v>
      </c>
      <c r="E713" s="13" t="s">
        <v>50</v>
      </c>
      <c r="F713" s="13" t="s">
        <v>10</v>
      </c>
      <c r="G713" s="13" t="s">
        <v>160</v>
      </c>
      <c r="H713" s="13" t="s">
        <v>3284</v>
      </c>
      <c r="I713" s="13" t="s">
        <v>63</v>
      </c>
      <c r="J713" s="13" t="s">
        <v>3170</v>
      </c>
      <c r="K713" t="s">
        <v>1743</v>
      </c>
      <c r="L713" s="13" t="s">
        <v>3171</v>
      </c>
      <c r="M713" t="s">
        <v>1744</v>
      </c>
      <c r="N713" s="13"/>
      <c r="O713" t="s">
        <v>1583</v>
      </c>
      <c r="P713" s="13" t="s">
        <v>1626</v>
      </c>
      <c r="Q713" s="13" t="s">
        <v>1742</v>
      </c>
      <c r="R713" s="13"/>
      <c r="S713" s="13" t="s">
        <v>3181</v>
      </c>
      <c r="T713" s="13" t="s">
        <v>3182</v>
      </c>
      <c r="U713" s="13">
        <f>COUNTIFS(Tabella4[Rejected Element],Tabella4[[#This Row],[Rejected Element]])</f>
        <v>1254</v>
      </c>
      <c r="V713" s="13" t="s">
        <v>1719</v>
      </c>
      <c r="W713" s="13" t="s">
        <v>3166</v>
      </c>
      <c r="X713" s="13" t="str">
        <f>Tabella4[[#This Row],[User Impact]]</f>
        <v>2 - Serious</v>
      </c>
      <c r="Y713" s="13" t="str">
        <f>_xlfn.CONCAT("APP INDABOX ANDROID - ",Tabella4[[#This Row],[UNI CEI EN 301549]]," ",_xlfn.XLOOKUP(Tabella4[[#This Row],[Criterio]],Tabella5[ID],Tabella5[Criterio di successo],"")," - ",Tabella4[[#This Row],[Servizio]])</f>
        <v>APP INDABOX ANDROID - 11.1.3.4.1 Orientamento - S001 Accedi</v>
      </c>
      <c r="Z7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S001 Accedi (#AAD712)
S001 Accedi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Rimuovi android:screenOrientation="portrait" per supportare sia landscape che portrait, salvo che non sia un requisito.
File di log (occorrenze rilevate: 7): https://posteitaliane.sharepoint.com/:x:/r/teams/ACCESSIBILITRISULTATIVERIFICHETECNICHE/Shared%20Documents/TGPOSTE_APP/TGPOSTE_APP/LOG/Log.xlsx?d=w630300a71bd74143a1658fe5ab688bc4&amp;csf=1&amp;web=1&amp;e=Y9XHGL
Link al dettaglio requisito WCAG: </v>
      </c>
      <c r="AA713" s="13"/>
      <c r="AB713" s="13"/>
      <c r="AC713" s="13"/>
      <c r="AD713" s="13"/>
      <c r="AE713" s="13">
        <f>_xlfn.XLOOKUP(Tabella4[[#This Row],[ID Silk]],outTable[ID Silk],outTable[Numero ticket  ],,0,1)</f>
        <v>0</v>
      </c>
      <c r="AF713" s="13"/>
      <c r="AG713" s="13"/>
      <c r="AH713" s="13" t="str">
        <f>Tabella4[[#This Row],[Caricato su Silk]]&amp;Tabella4[[#This Row],[HC_01]]</f>
        <v>0</v>
      </c>
      <c r="AI713" s="13" t="str">
        <f>Tabella4[[#This Row],[HC_ID]]&amp;": "&amp;Tabella4[[#This Row],[Descrizione]]</f>
        <v>0: Le visualizzazioni devono essere conformi all'orientamento di visualizzazione preferito dall'utente. [Per saperne di più] (https://docs.deque.com/devtools-mobile/2024.2.14/en/android-screen-orientation)</v>
      </c>
      <c r="AJ713" s="13" t="str">
        <f>Tabella4[[#This Row],[HC_ID]]&amp;": - "&amp;Tabella4[[#This Row],[Detail]]&amp;" con selettore: "&amp;Tabella4[[#This Row],[Rejected Element]]</f>
        <v>0: -  con selettore: No ID Available</v>
      </c>
      <c r="AK713" s="13" t="str">
        <f>Tabella4[[#This Row],[HC_ID]]&amp;": "&amp;Tabella4[[#This Row],[Share URL]]</f>
        <v>0: https://axe-mobile.deque.com/scan?userId=747da6b3-5f03-493b-bc9b-3a10276b7d6b&amp;packageName=com.android.chrome&amp;resultId=01987498-f715-719a-bc64-9e610b8007d0</v>
      </c>
      <c r="AL713" s="13" t="str">
        <f>Tabella4[[#This Row],[HC_ID]]&amp;": "&amp;Tabella4[[#This Row],[Soluzione note aggiuntive]]</f>
        <v>0: Rimuovi android:screenOrientation="portrait" per supportare sia landscape che portrait, salvo che non sia un requisito.</v>
      </c>
      <c r="AM713" s="13"/>
    </row>
    <row r="714" spans="1:39" ht="15" x14ac:dyDescent="0.3">
      <c r="A714" s="41" t="str">
        <f>Tabella4[[#This Row],[UNI CEI EN 301549]]&amp;Tabella4[[#This Row],[Servizio]]</f>
        <v>11.2.5.3.1S001 Accedi</v>
      </c>
      <c r="B714" s="42" t="str">
        <f>Tabella4[[#This Row],[IssueID]]&amp;Tabella4[[#This Row],[Servizio]]</f>
        <v>S001 Accedi</v>
      </c>
      <c r="C714" s="41" t="s">
        <v>1812</v>
      </c>
      <c r="D714" s="41" t="str">
        <f>"(#"&amp;Tabella4[[#This Row],['#ID]]&amp;")"</f>
        <v>(#AAD713)</v>
      </c>
      <c r="E714" s="13" t="s">
        <v>50</v>
      </c>
      <c r="F714" s="13" t="s">
        <v>9</v>
      </c>
      <c r="G714" s="13" t="s">
        <v>342</v>
      </c>
      <c r="H714" s="13" t="s">
        <v>3285</v>
      </c>
      <c r="I714" s="13" t="s">
        <v>63</v>
      </c>
      <c r="J714" s="13" t="s">
        <v>3172</v>
      </c>
      <c r="K714" t="s">
        <v>1745</v>
      </c>
      <c r="L714" s="13" t="s">
        <v>3173</v>
      </c>
      <c r="M714" t="s">
        <v>1746</v>
      </c>
      <c r="N714" s="13"/>
      <c r="O714" t="s">
        <v>1583</v>
      </c>
      <c r="P714" s="13" t="s">
        <v>1626</v>
      </c>
      <c r="Q714" s="13" t="s">
        <v>1742</v>
      </c>
      <c r="R714" s="13"/>
      <c r="S714" s="13" t="s">
        <v>3183</v>
      </c>
      <c r="T714" s="13" t="s">
        <v>3184</v>
      </c>
      <c r="U714" s="13">
        <f>COUNTIFS(Tabella4[Rejected Element],Tabella4[[#This Row],[Rejected Element]])</f>
        <v>42</v>
      </c>
      <c r="V714" s="13" t="s">
        <v>1719</v>
      </c>
      <c r="W714" s="13" t="s">
        <v>3166</v>
      </c>
      <c r="X714" s="13" t="str">
        <f>Tabella4[[#This Row],[User Impact]]</f>
        <v>2 - Serious</v>
      </c>
      <c r="Y714" s="13" t="str">
        <f>_xlfn.CONCAT("APP INDABOX ANDROID - ",Tabella4[[#This Row],[UNI CEI EN 301549]]," ",_xlfn.XLOOKUP(Tabella4[[#This Row],[Criterio]],Tabella5[ID],Tabella5[Criterio di successo],"")," - ",Tabella4[[#This Row],[Servizio]])</f>
        <v>APP INDABOX ANDROID - 11.2.5.3.1 Etichetta nel nome - S001 Accedi</v>
      </c>
      <c r="Z7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(#AAD713)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https://axe-mobile.deque.com/scan?userId=747da6b3-5f03-493b-bc9b-3a10276b7d6b&amp;packageName=com.android.chrome&amp;resultId=01987498-f715-719a-bc64-9e610b8007d0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14" s="13"/>
      <c r="AB714" s="13"/>
      <c r="AC714" s="13"/>
      <c r="AD714" s="13"/>
      <c r="AE714" s="13">
        <f>_xlfn.XLOOKUP(Tabella4[[#This Row],[ID Silk]],outTable[ID Silk],outTable[Numero ticket  ],,0,1)</f>
        <v>0</v>
      </c>
      <c r="AF714" s="13"/>
      <c r="AG714" s="13"/>
      <c r="AH714" s="13" t="str">
        <f>Tabella4[[#This Row],[Caricato su Silk]]&amp;Tabella4[[#This Row],[HC_01]]</f>
        <v>0</v>
      </c>
      <c r="AI714" s="13" t="str">
        <f>Tabella4[[#This Row],[HC_ID]]&amp;": "&amp;Tabella4[[#This Row],[Descrizione]]</f>
        <v>0: Una vista focalizzabile accessibile deve garantire che il nome sia incluso nell'etichetta visibile. [Per saperne di più] (https://docs.deque.com/devtools-mobile/2024.2.14/en/android-label-in-name)</v>
      </c>
      <c r="AJ714" s="13" t="str">
        <f>Tabella4[[#This Row],[HC_ID]]&amp;": - "&amp;Tabella4[[#This Row],[Detail]]&amp;" con selettore: "&amp;Tabella4[[#This Row],[Rejected Element]]</f>
        <v>0: -  con selettore: logo</v>
      </c>
      <c r="AK714" s="13" t="str">
        <f>Tabella4[[#This Row],[HC_ID]]&amp;": "&amp;Tabella4[[#This Row],[Share URL]]</f>
        <v>0: https://axe-mobile.deque.com/scan?userId=747da6b3-5f03-493b-bc9b-3a10276b7d6b&amp;packageName=com.android.chrome&amp;resultId=01987498-f715-719a-bc64-9e610b8007d0</v>
      </c>
      <c r="AL714" s="13" t="str">
        <f>Tabella4[[#This Row],[HC_ID]]&amp;": "&amp;Tabella4[[#This Row],[Soluzione note aggiuntive]]</f>
        <v>0: Assicurati che contentDescription o labelFor contengano l’etichetta visibile dell’elemento.</v>
      </c>
      <c r="AM714" s="13"/>
    </row>
    <row r="715" spans="1:39" ht="15" x14ac:dyDescent="0.3">
      <c r="A715" s="41" t="str">
        <f>Tabella4[[#This Row],[UNI CEI EN 301549]]&amp;Tabella4[[#This Row],[Servizio]]</f>
        <v>11.2.5.3.1S001 Accedi</v>
      </c>
      <c r="B715" s="42" t="str">
        <f>Tabella4[[#This Row],[IssueID]]&amp;Tabella4[[#This Row],[Servizio]]</f>
        <v>S001 Accedi</v>
      </c>
      <c r="C715" s="41" t="s">
        <v>1813</v>
      </c>
      <c r="D715" s="41" t="str">
        <f>"(#"&amp;Tabella4[[#This Row],['#ID]]&amp;")"</f>
        <v>(#AAD714)</v>
      </c>
      <c r="E715" s="13" t="s">
        <v>50</v>
      </c>
      <c r="F715" s="13" t="s">
        <v>9</v>
      </c>
      <c r="G715" s="13" t="s">
        <v>342</v>
      </c>
      <c r="H715" s="13" t="s">
        <v>3285</v>
      </c>
      <c r="I715" s="13" t="s">
        <v>63</v>
      </c>
      <c r="J715" s="13" t="s">
        <v>3172</v>
      </c>
      <c r="K715" t="s">
        <v>1745</v>
      </c>
      <c r="L715" s="13" t="s">
        <v>3173</v>
      </c>
      <c r="M715" t="s">
        <v>1744</v>
      </c>
      <c r="N715" s="13"/>
      <c r="O715" t="s">
        <v>1583</v>
      </c>
      <c r="P715" s="13" t="s">
        <v>1626</v>
      </c>
      <c r="Q715" s="13" t="s">
        <v>1742</v>
      </c>
      <c r="R715" s="13"/>
      <c r="S715" s="13" t="s">
        <v>3183</v>
      </c>
      <c r="T715" s="13" t="s">
        <v>3184</v>
      </c>
      <c r="U715" s="13">
        <f>COUNTIFS(Tabella4[Rejected Element],Tabella4[[#This Row],[Rejected Element]])</f>
        <v>1254</v>
      </c>
      <c r="V715" s="13" t="s">
        <v>1719</v>
      </c>
      <c r="W715" s="13" t="s">
        <v>3166</v>
      </c>
      <c r="X715" s="13" t="str">
        <f>Tabella4[[#This Row],[User Impact]]</f>
        <v>2 - Serious</v>
      </c>
      <c r="Y715" s="13" t="str">
        <f>_xlfn.CONCAT("APP INDABOX ANDROID - ",Tabella4[[#This Row],[UNI CEI EN 301549]]," ",_xlfn.XLOOKUP(Tabella4[[#This Row],[Criterio]],Tabella5[ID],Tabella5[Criterio di successo],"")," - ",Tabella4[[#This Row],[Servizio]])</f>
        <v>APP INDABOX ANDROID - 11.2.5.3.1 Etichetta nel nome - S001 Accedi</v>
      </c>
      <c r="Z7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(#AAD714)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15" s="13"/>
      <c r="AB715" s="13"/>
      <c r="AC715" s="13"/>
      <c r="AD715" s="13"/>
      <c r="AE715" s="13">
        <f>_xlfn.XLOOKUP(Tabella4[[#This Row],[ID Silk]],outTable[ID Silk],outTable[Numero ticket  ],,0,1)</f>
        <v>0</v>
      </c>
      <c r="AF715" s="13"/>
      <c r="AG715" s="13"/>
      <c r="AH715" s="13" t="str">
        <f>Tabella4[[#This Row],[Caricato su Silk]]&amp;Tabella4[[#This Row],[HC_01]]</f>
        <v>0</v>
      </c>
      <c r="AI715" s="13" t="str">
        <f>Tabella4[[#This Row],[HC_ID]]&amp;": "&amp;Tabella4[[#This Row],[Descrizione]]</f>
        <v>0: Una vista focalizzabile accessibile deve garantire che il nome sia incluso nell'etichetta visibile. [Per saperne di più] (https://docs.deque.com/devtools-mobile/2024.2.14/en/android-label-in-name)</v>
      </c>
      <c r="AJ715" s="13" t="str">
        <f>Tabella4[[#This Row],[HC_ID]]&amp;": - "&amp;Tabella4[[#This Row],[Detail]]&amp;" con selettore: "&amp;Tabella4[[#This Row],[Rejected Element]]</f>
        <v>0: -  con selettore: No ID Available</v>
      </c>
      <c r="AK715" s="13" t="str">
        <f>Tabella4[[#This Row],[HC_ID]]&amp;": "&amp;Tabella4[[#This Row],[Share URL]]</f>
        <v>0: https://axe-mobile.deque.com/scan?userId=747da6b3-5f03-493b-bc9b-3a10276b7d6b&amp;packageName=com.android.chrome&amp;resultId=01987498-f715-719a-bc64-9e610b8007d0</v>
      </c>
      <c r="AL715" s="13" t="str">
        <f>Tabella4[[#This Row],[HC_ID]]&amp;": "&amp;Tabella4[[#This Row],[Soluzione note aggiuntive]]</f>
        <v>0: Assicurati che contentDescription o labelFor contengano l’etichetta visibile dell’elemento.</v>
      </c>
      <c r="AM715" s="13"/>
    </row>
    <row r="716" spans="1:39" ht="15" x14ac:dyDescent="0.3">
      <c r="A716" s="41" t="str">
        <f>Tabella4[[#This Row],[UNI CEI EN 301549]]&amp;Tabella4[[#This Row],[Servizio]]</f>
        <v>11.2.5.8.1S001 Accedi</v>
      </c>
      <c r="B716" s="42" t="str">
        <f>Tabella4[[#This Row],[IssueID]]&amp;Tabella4[[#This Row],[Servizio]]</f>
        <v>S001 Accedi</v>
      </c>
      <c r="C716" s="41" t="s">
        <v>1814</v>
      </c>
      <c r="D716" s="41" t="str">
        <f>"(#"&amp;Tabella4[[#This Row],['#ID]]&amp;")"</f>
        <v>(#AAD715)</v>
      </c>
      <c r="E716" s="13" t="s">
        <v>50</v>
      </c>
      <c r="F716" s="13" t="s">
        <v>10</v>
      </c>
      <c r="G716" s="13" t="s">
        <v>56</v>
      </c>
      <c r="H716" s="13" t="s">
        <v>3283</v>
      </c>
      <c r="I716" s="13" t="s">
        <v>63</v>
      </c>
      <c r="J716" s="13" t="s">
        <v>1736</v>
      </c>
      <c r="K716" t="s">
        <v>1748</v>
      </c>
      <c r="L716" s="13" t="s">
        <v>3175</v>
      </c>
      <c r="M716" t="s">
        <v>1744</v>
      </c>
      <c r="N716" s="13"/>
      <c r="O716" t="s">
        <v>1583</v>
      </c>
      <c r="P716" s="13" t="s">
        <v>1626</v>
      </c>
      <c r="Q716" s="13" t="s">
        <v>1742</v>
      </c>
      <c r="R716" s="13"/>
      <c r="S716" s="13" t="s">
        <v>3187</v>
      </c>
      <c r="T716" s="13" t="s">
        <v>3188</v>
      </c>
      <c r="U716" s="13">
        <f>COUNTIFS(Tabella4[Rejected Element],Tabella4[[#This Row],[Rejected Element]])</f>
        <v>1254</v>
      </c>
      <c r="V716" s="13" t="s">
        <v>1719</v>
      </c>
      <c r="W716" s="13" t="s">
        <v>3166</v>
      </c>
      <c r="X716" s="13" t="str">
        <f>Tabella4[[#This Row],[User Impact]]</f>
        <v>2 - Serious</v>
      </c>
      <c r="Y716" s="13" t="str">
        <f>_xlfn.CONCAT("APP INDABOX ANDROID - ",Tabella4[[#This Row],[UNI CEI EN 301549]]," ",_xlfn.XLOOKUP(Tabella4[[#This Row],[Criterio]],Tabella5[ID],Tabella5[Criterio di successo],"")," - ",Tabella4[[#This Row],[Servizio]])</f>
        <v>APP INDABOX ANDROID - 11.2.5.8.1 Dimensione dell'obiettivo (minimo) - S001 Accedi</v>
      </c>
      <c r="Z7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(#AAD715)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716" s="13"/>
      <c r="AB716" s="13"/>
      <c r="AC716" s="13"/>
      <c r="AD716" s="13"/>
      <c r="AE716" s="13" t="e">
        <f>_xlfn.XLOOKUP(Tabella4[[#This Row],[ID Silk]],outTable[ID Silk],outTable[Numero ticket  ],,0,1)</f>
        <v>#N/A</v>
      </c>
      <c r="AF716" s="13"/>
      <c r="AG716" s="13"/>
      <c r="AH716" s="13" t="e">
        <f>Tabella4[[#This Row],[Caricato su Silk]]&amp;Tabella4[[#This Row],[HC_01]]</f>
        <v>#N/A</v>
      </c>
      <c r="AI716" s="13" t="e">
        <f>Tabella4[[#This Row],[HC_ID]]&amp;": "&amp;Tabella4[[#This Row],[Descrizione]]</f>
        <v>#N/A</v>
      </c>
      <c r="AJ716" s="13" t="e">
        <f>Tabella4[[#This Row],[HC_ID]]&amp;": - "&amp;Tabella4[[#This Row],[Detail]]&amp;" con selettore: "&amp;Tabella4[[#This Row],[Rejected Element]]</f>
        <v>#N/A</v>
      </c>
      <c r="AK716" s="13" t="e">
        <f>Tabella4[[#This Row],[HC_ID]]&amp;": "&amp;Tabella4[[#This Row],[Share URL]]</f>
        <v>#N/A</v>
      </c>
      <c r="AL716" s="13" t="e">
        <f>Tabella4[[#This Row],[HC_ID]]&amp;": "&amp;Tabella4[[#This Row],[Soluzione note aggiuntive]]</f>
        <v>#N/A</v>
      </c>
      <c r="AM716" s="13"/>
    </row>
    <row r="717" spans="1:39" ht="15" x14ac:dyDescent="0.3">
      <c r="A717" s="41" t="str">
        <f>Tabella4[[#This Row],[UNI CEI EN 301549]]&amp;Tabella4[[#This Row],[Servizio]]</f>
        <v>11.2.5.5.1S001 Accedi</v>
      </c>
      <c r="B717" s="42" t="str">
        <f>Tabella4[[#This Row],[IssueID]]&amp;Tabella4[[#This Row],[Servizio]]</f>
        <v>S001 Accedi</v>
      </c>
      <c r="C717" s="41" t="s">
        <v>1815</v>
      </c>
      <c r="D717" s="41" t="str">
        <f>"(#"&amp;Tabella4[[#This Row],['#ID]]&amp;")"</f>
        <v>(#AAD716)</v>
      </c>
      <c r="E717" s="13" t="s">
        <v>50</v>
      </c>
      <c r="F717" s="13" t="s">
        <v>3168</v>
      </c>
      <c r="G717" s="13" t="s">
        <v>346</v>
      </c>
      <c r="H717" s="13" t="s">
        <v>3286</v>
      </c>
      <c r="I717" s="13" t="s">
        <v>64</v>
      </c>
      <c r="J717" s="13" t="s">
        <v>1736</v>
      </c>
      <c r="K717" t="s">
        <v>1747</v>
      </c>
      <c r="L717" s="13" t="s">
        <v>3174</v>
      </c>
      <c r="M717" t="s">
        <v>1744</v>
      </c>
      <c r="N717" s="13"/>
      <c r="O717" t="s">
        <v>1583</v>
      </c>
      <c r="P717" s="13" t="s">
        <v>1626</v>
      </c>
      <c r="Q717" s="13" t="s">
        <v>1742</v>
      </c>
      <c r="R717" s="13"/>
      <c r="S717" s="13" t="s">
        <v>3185</v>
      </c>
      <c r="T717" s="13" t="s">
        <v>3186</v>
      </c>
      <c r="U717" s="13">
        <f>COUNTIFS(Tabella4[Rejected Element],Tabella4[[#This Row],[Rejected Element]])</f>
        <v>1254</v>
      </c>
      <c r="V717" s="13" t="s">
        <v>1719</v>
      </c>
      <c r="W717" s="13" t="s">
        <v>3166</v>
      </c>
      <c r="X717" s="13" t="str">
        <f>Tabella4[[#This Row],[User Impact]]</f>
        <v>3 - Moderate</v>
      </c>
      <c r="Y717" s="13" t="str">
        <f>_xlfn.CONCAT("APP INDABOX ANDROID - ",Tabella4[[#This Row],[UNI CEI EN 301549]]," ",_xlfn.XLOOKUP(Tabella4[[#This Row],[Criterio]],Tabella5[ID],Tabella5[Criterio di successo],"")," - ",Tabella4[[#This Row],[Servizio]])</f>
        <v>APP INDABOX ANDROID - 11.2.5.5.1 Dimensione dell'obiettivo (avanzato) - S001 Accedi</v>
      </c>
      <c r="Z7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(#AAD716)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717" s="13"/>
      <c r="AB717" s="13"/>
      <c r="AC717" s="13"/>
      <c r="AD717" s="13"/>
      <c r="AE717" s="13" t="e">
        <f>_xlfn.XLOOKUP(Tabella4[[#This Row],[ID Silk]],outTable[ID Silk],outTable[Numero ticket  ],,0,1)</f>
        <v>#N/A</v>
      </c>
      <c r="AF717" s="13"/>
      <c r="AG717" s="13"/>
      <c r="AH717" s="13" t="e">
        <f>Tabella4[[#This Row],[Caricato su Silk]]&amp;Tabella4[[#This Row],[HC_01]]</f>
        <v>#N/A</v>
      </c>
      <c r="AI717" s="13" t="e">
        <f>Tabella4[[#This Row],[HC_ID]]&amp;": "&amp;Tabella4[[#This Row],[Descrizione]]</f>
        <v>#N/A</v>
      </c>
      <c r="AJ717" s="13" t="e">
        <f>Tabella4[[#This Row],[HC_ID]]&amp;": - "&amp;Tabella4[[#This Row],[Detail]]&amp;" con selettore: "&amp;Tabella4[[#This Row],[Rejected Element]]</f>
        <v>#N/A</v>
      </c>
      <c r="AK717" s="13" t="e">
        <f>Tabella4[[#This Row],[HC_ID]]&amp;": "&amp;Tabella4[[#This Row],[Share URL]]</f>
        <v>#N/A</v>
      </c>
      <c r="AL717" s="13" t="e">
        <f>Tabella4[[#This Row],[HC_ID]]&amp;": "&amp;Tabella4[[#This Row],[Soluzione note aggiuntive]]</f>
        <v>#N/A</v>
      </c>
      <c r="AM717" s="13"/>
    </row>
    <row r="718" spans="1:39" ht="15" x14ac:dyDescent="0.3">
      <c r="A718" s="41" t="str">
        <f>Tabella4[[#This Row],[UNI CEI EN 301549]]&amp;Tabella4[[#This Row],[Servizio]]</f>
        <v>11.1.3.2.1S001 Accedi</v>
      </c>
      <c r="B718" s="42" t="str">
        <f>Tabella4[[#This Row],[IssueID]]&amp;Tabella4[[#This Row],[Servizio]]</f>
        <v>S001 Accedi</v>
      </c>
      <c r="C718" s="41" t="s">
        <v>1816</v>
      </c>
      <c r="D718" s="41" t="str">
        <f>"(#"&amp;Tabella4[[#This Row],['#ID]]&amp;")"</f>
        <v>(#AAD717)</v>
      </c>
      <c r="E718" s="13" t="s">
        <v>50</v>
      </c>
      <c r="F718" s="13" t="s">
        <v>9</v>
      </c>
      <c r="G718" s="13" t="s">
        <v>57</v>
      </c>
      <c r="H718" s="13" t="s">
        <v>3287</v>
      </c>
      <c r="I718" s="13" t="s">
        <v>62</v>
      </c>
      <c r="J718" s="13" t="s">
        <v>3176</v>
      </c>
      <c r="K718" t="s">
        <v>1749</v>
      </c>
      <c r="L718" s="13" t="s">
        <v>3177</v>
      </c>
      <c r="M718" t="s">
        <v>1744</v>
      </c>
      <c r="N718" s="13"/>
      <c r="O718" t="s">
        <v>1583</v>
      </c>
      <c r="P718" s="13" t="s">
        <v>1626</v>
      </c>
      <c r="Q718" s="13" t="s">
        <v>1742</v>
      </c>
      <c r="R718" s="13"/>
      <c r="S718" s="13" t="s">
        <v>3189</v>
      </c>
      <c r="T718" s="13" t="s">
        <v>3190</v>
      </c>
      <c r="U718" s="13">
        <f>COUNTIFS(Tabella4[Rejected Element],Tabella4[[#This Row],[Rejected Element]])</f>
        <v>1254</v>
      </c>
      <c r="V718" s="13" t="s">
        <v>1719</v>
      </c>
      <c r="W718" s="13" t="s">
        <v>3166</v>
      </c>
      <c r="X718" s="13" t="str">
        <f>Tabella4[[#This Row],[User Impact]]</f>
        <v>1 - Critical</v>
      </c>
      <c r="Y718" s="13" t="str">
        <f>_xlfn.CONCAT("APP INDABOX ANDROID - ",Tabella4[[#This Row],[UNI CEI EN 301549]]," ",_xlfn.XLOOKUP(Tabella4[[#This Row],[Criterio]],Tabella5[ID],Tabella5[Criterio di successo],"")," - ",Tabella4[[#This Row],[Servizio]])</f>
        <v>APP INDABOX ANDROID - 11.1.3.2.1 Sequenza significativa - S001 Accedi</v>
      </c>
      <c r="Z7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(#AAD717)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18" s="13"/>
      <c r="AB718" s="13"/>
      <c r="AC718" s="13"/>
      <c r="AD718" s="13"/>
      <c r="AE718" s="13">
        <f>_xlfn.XLOOKUP(Tabella4[[#This Row],[ID Silk]],outTable[ID Silk],outTable[Numero ticket  ],,0,1)</f>
        <v>0</v>
      </c>
      <c r="AF718" s="13"/>
      <c r="AG718" s="13"/>
      <c r="AH718" s="13" t="str">
        <f>Tabella4[[#This Row],[Caricato su Silk]]&amp;Tabella4[[#This Row],[HC_01]]</f>
        <v>0</v>
      </c>
      <c r="AI71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18" s="13" t="str">
        <f>Tabella4[[#This Row],[HC_ID]]&amp;": - "&amp;Tabella4[[#This Row],[Detail]]&amp;" con selettore: "&amp;Tabella4[[#This Row],[Rejected Element]]</f>
        <v>0: -  con selettore: No ID Available</v>
      </c>
      <c r="AK718" s="13" t="str">
        <f>Tabella4[[#This Row],[HC_ID]]&amp;": "&amp;Tabella4[[#This Row],[Share URL]]</f>
        <v>0: https://axe-mobile.deque.com/scan?userId=747da6b3-5f03-493b-bc9b-3a10276b7d6b&amp;packageName=com.android.chrome&amp;resultId=01987498-f715-719a-bc64-9e610b8007d0</v>
      </c>
      <c r="AL718" s="13" t="str">
        <f>Tabella4[[#This Row],[HC_ID]]&amp;": "&amp;Tabella4[[#This Row],[Soluzione note aggiuntive]]</f>
        <v>0: Rimuovi android:focusable="true" dal testo statico non interattivo.</v>
      </c>
      <c r="AM718" s="13"/>
    </row>
    <row r="719" spans="1:39" ht="15" x14ac:dyDescent="0.3">
      <c r="A719" s="41" t="str">
        <f>Tabella4[[#This Row],[UNI CEI EN 301549]]&amp;Tabella4[[#This Row],[Servizio]]</f>
        <v>11.2.5.3.1S001 Accedi</v>
      </c>
      <c r="B719" s="42" t="str">
        <f>Tabella4[[#This Row],[IssueID]]&amp;Tabella4[[#This Row],[Servizio]]</f>
        <v>S001 Accedi</v>
      </c>
      <c r="C719" s="41" t="s">
        <v>1817</v>
      </c>
      <c r="D719" s="41" t="str">
        <f>"(#"&amp;Tabella4[[#This Row],['#ID]]&amp;")"</f>
        <v>(#AAD718)</v>
      </c>
      <c r="E719" s="13" t="s">
        <v>50</v>
      </c>
      <c r="F719" s="13" t="s">
        <v>9</v>
      </c>
      <c r="G719" s="13" t="s">
        <v>342</v>
      </c>
      <c r="H719" s="13" t="s">
        <v>3285</v>
      </c>
      <c r="I719" s="13" t="s">
        <v>63</v>
      </c>
      <c r="J719" s="13" t="s">
        <v>3172</v>
      </c>
      <c r="K719" t="s">
        <v>1745</v>
      </c>
      <c r="L719" s="13" t="s">
        <v>3173</v>
      </c>
      <c r="M719" t="s">
        <v>1744</v>
      </c>
      <c r="N719" s="13"/>
      <c r="O719" t="s">
        <v>1583</v>
      </c>
      <c r="P719" s="13" t="s">
        <v>1626</v>
      </c>
      <c r="Q719" s="13" t="s">
        <v>1742</v>
      </c>
      <c r="R719" s="13"/>
      <c r="S719" s="13" t="s">
        <v>3183</v>
      </c>
      <c r="T719" s="13" t="s">
        <v>3184</v>
      </c>
      <c r="U719" s="13">
        <f>COUNTIFS(Tabella4[Rejected Element],Tabella4[[#This Row],[Rejected Element]])</f>
        <v>1254</v>
      </c>
      <c r="V719" s="13" t="s">
        <v>1719</v>
      </c>
      <c r="W719" s="13" t="s">
        <v>3166</v>
      </c>
      <c r="X719" s="13" t="str">
        <f>Tabella4[[#This Row],[User Impact]]</f>
        <v>2 - Serious</v>
      </c>
      <c r="Y719" s="13" t="str">
        <f>_xlfn.CONCAT("APP INDABOX ANDROID - ",Tabella4[[#This Row],[UNI CEI EN 301549]]," ",_xlfn.XLOOKUP(Tabella4[[#This Row],[Criterio]],Tabella5[ID],Tabella5[Criterio di successo],"")," - ",Tabella4[[#This Row],[Servizio]])</f>
        <v>APP INDABOX ANDROID - 11.2.5.3.1 Etichetta nel nome - S001 Accedi</v>
      </c>
      <c r="Z7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(#AAD718)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19" s="13"/>
      <c r="AB719" s="13"/>
      <c r="AC719" s="13"/>
      <c r="AD719" s="13"/>
      <c r="AE719" s="13">
        <f>_xlfn.XLOOKUP(Tabella4[[#This Row],[ID Silk]],outTable[ID Silk],outTable[Numero ticket  ],,0,1)</f>
        <v>0</v>
      </c>
      <c r="AF719" s="13"/>
      <c r="AG719" s="13"/>
      <c r="AH719" s="13" t="str">
        <f>Tabella4[[#This Row],[Caricato su Silk]]&amp;Tabella4[[#This Row],[HC_01]]</f>
        <v>0</v>
      </c>
      <c r="AI719" s="13" t="str">
        <f>Tabella4[[#This Row],[HC_ID]]&amp;": "&amp;Tabella4[[#This Row],[Descrizione]]</f>
        <v>0: Una vista focalizzabile accessibile deve garantire che il nome sia incluso nell'etichetta visibile. [Per saperne di più] (https://docs.deque.com/devtools-mobile/2024.2.14/en/android-label-in-name)</v>
      </c>
      <c r="AJ719" s="13" t="str">
        <f>Tabella4[[#This Row],[HC_ID]]&amp;": - "&amp;Tabella4[[#This Row],[Detail]]&amp;" con selettore: "&amp;Tabella4[[#This Row],[Rejected Element]]</f>
        <v>0: -  con selettore: No ID Available</v>
      </c>
      <c r="AK719" s="13" t="str">
        <f>Tabella4[[#This Row],[HC_ID]]&amp;": "&amp;Tabella4[[#This Row],[Share URL]]</f>
        <v>0: https://axe-mobile.deque.com/scan?userId=747da6b3-5f03-493b-bc9b-3a10276b7d6b&amp;packageName=com.android.chrome&amp;resultId=01987498-f715-719a-bc64-9e610b8007d0</v>
      </c>
      <c r="AL719" s="13" t="str">
        <f>Tabella4[[#This Row],[HC_ID]]&amp;": "&amp;Tabella4[[#This Row],[Soluzione note aggiuntive]]</f>
        <v>0: Assicurati che contentDescription o labelFor contengano l’etichetta visibile dell’elemento.</v>
      </c>
      <c r="AM719" s="13"/>
    </row>
    <row r="720" spans="1:39" ht="15" x14ac:dyDescent="0.3">
      <c r="A720" s="41" t="str">
        <f>Tabella4[[#This Row],[UNI CEI EN 301549]]&amp;Tabella4[[#This Row],[Servizio]]</f>
        <v>11.2.5.8.1S001 Accedi</v>
      </c>
      <c r="B720" s="42" t="str">
        <f>Tabella4[[#This Row],[IssueID]]&amp;Tabella4[[#This Row],[Servizio]]</f>
        <v>S001 Accedi</v>
      </c>
      <c r="C720" s="41" t="s">
        <v>1818</v>
      </c>
      <c r="D720" s="41" t="str">
        <f>"(#"&amp;Tabella4[[#This Row],['#ID]]&amp;")"</f>
        <v>(#AAD719)</v>
      </c>
      <c r="E720" s="13" t="s">
        <v>50</v>
      </c>
      <c r="F720" s="13" t="s">
        <v>10</v>
      </c>
      <c r="G720" s="13" t="s">
        <v>56</v>
      </c>
      <c r="H720" s="13" t="s">
        <v>3283</v>
      </c>
      <c r="I720" s="13" t="s">
        <v>63</v>
      </c>
      <c r="J720" s="13" t="s">
        <v>1736</v>
      </c>
      <c r="K720" t="s">
        <v>1748</v>
      </c>
      <c r="L720" s="13" t="s">
        <v>3175</v>
      </c>
      <c r="M720" t="s">
        <v>1744</v>
      </c>
      <c r="N720" s="13"/>
      <c r="O720" t="s">
        <v>1583</v>
      </c>
      <c r="P720" s="13" t="s">
        <v>1626</v>
      </c>
      <c r="Q720" s="13" t="s">
        <v>1742</v>
      </c>
      <c r="R720" s="13"/>
      <c r="S720" s="13" t="s">
        <v>3187</v>
      </c>
      <c r="T720" s="13" t="s">
        <v>3188</v>
      </c>
      <c r="U720" s="13">
        <f>COUNTIFS(Tabella4[Rejected Element],Tabella4[[#This Row],[Rejected Element]])</f>
        <v>1254</v>
      </c>
      <c r="V720" s="13" t="s">
        <v>1719</v>
      </c>
      <c r="W720" s="13" t="s">
        <v>3166</v>
      </c>
      <c r="X720" s="13" t="str">
        <f>Tabella4[[#This Row],[User Impact]]</f>
        <v>2 - Serious</v>
      </c>
      <c r="Y720" s="13" t="str">
        <f>_xlfn.CONCAT("APP INDABOX ANDROID - ",Tabella4[[#This Row],[UNI CEI EN 301549]]," ",_xlfn.XLOOKUP(Tabella4[[#This Row],[Criterio]],Tabella5[ID],Tabella5[Criterio di successo],"")," - ",Tabella4[[#This Row],[Servizio]])</f>
        <v>APP INDABOX ANDROID - 11.2.5.8.1 Dimensione dell'obiettivo (minimo) - S001 Accedi</v>
      </c>
      <c r="Z7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(#AAD719)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720" s="13"/>
      <c r="AB720" s="13"/>
      <c r="AC720" s="13"/>
      <c r="AD720" s="13"/>
      <c r="AE720" s="13" t="e">
        <f>_xlfn.XLOOKUP(Tabella4[[#This Row],[ID Silk]],outTable[ID Silk],outTable[Numero ticket  ],,0,1)</f>
        <v>#N/A</v>
      </c>
      <c r="AF720" s="13"/>
      <c r="AG720" s="13"/>
      <c r="AH720" s="13" t="e">
        <f>Tabella4[[#This Row],[Caricato su Silk]]&amp;Tabella4[[#This Row],[HC_01]]</f>
        <v>#N/A</v>
      </c>
      <c r="AI720" s="13" t="e">
        <f>Tabella4[[#This Row],[HC_ID]]&amp;": "&amp;Tabella4[[#This Row],[Descrizione]]</f>
        <v>#N/A</v>
      </c>
      <c r="AJ720" s="13" t="e">
        <f>Tabella4[[#This Row],[HC_ID]]&amp;": - "&amp;Tabella4[[#This Row],[Detail]]&amp;" con selettore: "&amp;Tabella4[[#This Row],[Rejected Element]]</f>
        <v>#N/A</v>
      </c>
      <c r="AK720" s="13" t="e">
        <f>Tabella4[[#This Row],[HC_ID]]&amp;": "&amp;Tabella4[[#This Row],[Share URL]]</f>
        <v>#N/A</v>
      </c>
      <c r="AL720" s="13" t="e">
        <f>Tabella4[[#This Row],[HC_ID]]&amp;": "&amp;Tabella4[[#This Row],[Soluzione note aggiuntive]]</f>
        <v>#N/A</v>
      </c>
      <c r="AM720" s="13"/>
    </row>
    <row r="721" spans="1:39" ht="15" x14ac:dyDescent="0.3">
      <c r="A721" s="41" t="str">
        <f>Tabella4[[#This Row],[UNI CEI EN 301549]]&amp;Tabella4[[#This Row],[Servizio]]</f>
        <v>11.2.5.5.1S001 Accedi</v>
      </c>
      <c r="B721" s="42" t="str">
        <f>Tabella4[[#This Row],[IssueID]]&amp;Tabella4[[#This Row],[Servizio]]</f>
        <v>S001 Accedi</v>
      </c>
      <c r="C721" s="41" t="s">
        <v>1819</v>
      </c>
      <c r="D721" s="41" t="str">
        <f>"(#"&amp;Tabella4[[#This Row],['#ID]]&amp;")"</f>
        <v>(#AAD720)</v>
      </c>
      <c r="E721" s="13" t="s">
        <v>50</v>
      </c>
      <c r="F721" s="13" t="s">
        <v>3168</v>
      </c>
      <c r="G721" s="13" t="s">
        <v>346</v>
      </c>
      <c r="H721" s="13" t="s">
        <v>3286</v>
      </c>
      <c r="I721" s="13" t="s">
        <v>64</v>
      </c>
      <c r="J721" s="13" t="s">
        <v>1736</v>
      </c>
      <c r="K721" t="s">
        <v>1747</v>
      </c>
      <c r="L721" s="13" t="s">
        <v>3174</v>
      </c>
      <c r="M721" t="s">
        <v>1744</v>
      </c>
      <c r="N721" s="13"/>
      <c r="O721" t="s">
        <v>1583</v>
      </c>
      <c r="P721" s="13" t="s">
        <v>1626</v>
      </c>
      <c r="Q721" s="13" t="s">
        <v>1742</v>
      </c>
      <c r="R721" s="13"/>
      <c r="S721" s="13" t="s">
        <v>3185</v>
      </c>
      <c r="T721" s="13" t="s">
        <v>3186</v>
      </c>
      <c r="U721" s="13">
        <f>COUNTIFS(Tabella4[Rejected Element],Tabella4[[#This Row],[Rejected Element]])</f>
        <v>1254</v>
      </c>
      <c r="V721" s="13" t="s">
        <v>1719</v>
      </c>
      <c r="W721" s="13" t="s">
        <v>3166</v>
      </c>
      <c r="X721" s="13" t="str">
        <f>Tabella4[[#This Row],[User Impact]]</f>
        <v>3 - Moderate</v>
      </c>
      <c r="Y721" s="13" t="str">
        <f>_xlfn.CONCAT("APP INDABOX ANDROID - ",Tabella4[[#This Row],[UNI CEI EN 301549]]," ",_xlfn.XLOOKUP(Tabella4[[#This Row],[Criterio]],Tabella5[ID],Tabella5[Criterio di successo],"")," - ",Tabella4[[#This Row],[Servizio]])</f>
        <v>APP INDABOX ANDROID - 11.2.5.5.1 Dimensione dell'obiettivo (avanzato) - S001 Accedi</v>
      </c>
      <c r="Z7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(#AAD720)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721" s="13"/>
      <c r="AB721" s="13"/>
      <c r="AC721" s="13"/>
      <c r="AD721" s="13"/>
      <c r="AE721" s="13" t="e">
        <f>_xlfn.XLOOKUP(Tabella4[[#This Row],[ID Silk]],outTable[ID Silk],outTable[Numero ticket  ],,0,1)</f>
        <v>#N/A</v>
      </c>
      <c r="AF721" s="13"/>
      <c r="AG721" s="13"/>
      <c r="AH721" s="13" t="e">
        <f>Tabella4[[#This Row],[Caricato su Silk]]&amp;Tabella4[[#This Row],[HC_01]]</f>
        <v>#N/A</v>
      </c>
      <c r="AI721" s="13" t="e">
        <f>Tabella4[[#This Row],[HC_ID]]&amp;": "&amp;Tabella4[[#This Row],[Descrizione]]</f>
        <v>#N/A</v>
      </c>
      <c r="AJ721" s="13" t="e">
        <f>Tabella4[[#This Row],[HC_ID]]&amp;": - "&amp;Tabella4[[#This Row],[Detail]]&amp;" con selettore: "&amp;Tabella4[[#This Row],[Rejected Element]]</f>
        <v>#N/A</v>
      </c>
      <c r="AK721" s="13" t="e">
        <f>Tabella4[[#This Row],[HC_ID]]&amp;": "&amp;Tabella4[[#This Row],[Share URL]]</f>
        <v>#N/A</v>
      </c>
      <c r="AL721" s="13" t="e">
        <f>Tabella4[[#This Row],[HC_ID]]&amp;": "&amp;Tabella4[[#This Row],[Soluzione note aggiuntive]]</f>
        <v>#N/A</v>
      </c>
      <c r="AM721" s="13"/>
    </row>
    <row r="722" spans="1:39" ht="15" x14ac:dyDescent="0.3">
      <c r="A722" s="41" t="str">
        <f>Tabella4[[#This Row],[UNI CEI EN 301549]]&amp;Tabella4[[#This Row],[Servizio]]</f>
        <v>11.1.3.2.1S001 Accedi</v>
      </c>
      <c r="B722" s="42" t="str">
        <f>Tabella4[[#This Row],[IssueID]]&amp;Tabella4[[#This Row],[Servizio]]</f>
        <v>S001 Accedi</v>
      </c>
      <c r="C722" s="41" t="s">
        <v>1820</v>
      </c>
      <c r="D722" s="41" t="str">
        <f>"(#"&amp;Tabella4[[#This Row],['#ID]]&amp;")"</f>
        <v>(#AAD721)</v>
      </c>
      <c r="E722" s="13" t="s">
        <v>50</v>
      </c>
      <c r="F722" s="13" t="s">
        <v>9</v>
      </c>
      <c r="G722" s="13" t="s">
        <v>57</v>
      </c>
      <c r="H722" s="13" t="s">
        <v>3287</v>
      </c>
      <c r="I722" s="13" t="s">
        <v>62</v>
      </c>
      <c r="J722" s="13" t="s">
        <v>3176</v>
      </c>
      <c r="K722" t="s">
        <v>1749</v>
      </c>
      <c r="L722" s="13" t="s">
        <v>3177</v>
      </c>
      <c r="M722" t="s">
        <v>1744</v>
      </c>
      <c r="N722" s="13"/>
      <c r="O722" t="s">
        <v>1583</v>
      </c>
      <c r="P722" s="13" t="s">
        <v>1626</v>
      </c>
      <c r="Q722" s="13" t="s">
        <v>1742</v>
      </c>
      <c r="R722" s="13"/>
      <c r="S722" s="13" t="s">
        <v>3189</v>
      </c>
      <c r="T722" s="13" t="s">
        <v>3190</v>
      </c>
      <c r="U722" s="13">
        <f>COUNTIFS(Tabella4[Rejected Element],Tabella4[[#This Row],[Rejected Element]])</f>
        <v>1254</v>
      </c>
      <c r="V722" s="13" t="s">
        <v>1719</v>
      </c>
      <c r="W722" s="13" t="s">
        <v>3166</v>
      </c>
      <c r="X722" s="13" t="str">
        <f>Tabella4[[#This Row],[User Impact]]</f>
        <v>1 - Critical</v>
      </c>
      <c r="Y722" s="13" t="str">
        <f>_xlfn.CONCAT("APP INDABOX ANDROID - ",Tabella4[[#This Row],[UNI CEI EN 301549]]," ",_xlfn.XLOOKUP(Tabella4[[#This Row],[Criterio]],Tabella5[ID],Tabella5[Criterio di successo],"")," - ",Tabella4[[#This Row],[Servizio]])</f>
        <v>APP INDABOX ANDROID - 11.1.3.2.1 Sequenza significativa - S001 Accedi</v>
      </c>
      <c r="Z7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(#AAD721)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22" s="13"/>
      <c r="AB722" s="13"/>
      <c r="AC722" s="13"/>
      <c r="AD722" s="13"/>
      <c r="AE722" s="13">
        <f>_xlfn.XLOOKUP(Tabella4[[#This Row],[ID Silk]],outTable[ID Silk],outTable[Numero ticket  ],,0,1)</f>
        <v>0</v>
      </c>
      <c r="AF722" s="13"/>
      <c r="AG722" s="13"/>
      <c r="AH722" s="13" t="str">
        <f>Tabella4[[#This Row],[Caricato su Silk]]&amp;Tabella4[[#This Row],[HC_01]]</f>
        <v>0</v>
      </c>
      <c r="AI72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22" s="13" t="str">
        <f>Tabella4[[#This Row],[HC_ID]]&amp;": - "&amp;Tabella4[[#This Row],[Detail]]&amp;" con selettore: "&amp;Tabella4[[#This Row],[Rejected Element]]</f>
        <v>0: -  con selettore: No ID Available</v>
      </c>
      <c r="AK722" s="13" t="str">
        <f>Tabella4[[#This Row],[HC_ID]]&amp;": "&amp;Tabella4[[#This Row],[Share URL]]</f>
        <v>0: https://axe-mobile.deque.com/scan?userId=747da6b3-5f03-493b-bc9b-3a10276b7d6b&amp;packageName=com.android.chrome&amp;resultId=01987498-f715-719a-bc64-9e610b8007d0</v>
      </c>
      <c r="AL722" s="13" t="str">
        <f>Tabella4[[#This Row],[HC_ID]]&amp;": "&amp;Tabella4[[#This Row],[Soluzione note aggiuntive]]</f>
        <v>0: Rimuovi android:focusable="true" dal testo statico non interattivo.</v>
      </c>
      <c r="AM722" s="13"/>
    </row>
    <row r="723" spans="1:39" ht="15" x14ac:dyDescent="0.3">
      <c r="A723" s="41" t="str">
        <f>Tabella4[[#This Row],[UNI CEI EN 301549]]&amp;Tabella4[[#This Row],[Servizio]]</f>
        <v>11.2.5.3.1S001 Accedi</v>
      </c>
      <c r="B723" s="42" t="str">
        <f>Tabella4[[#This Row],[IssueID]]&amp;Tabella4[[#This Row],[Servizio]]</f>
        <v>S001 Accedi</v>
      </c>
      <c r="C723" s="41" t="s">
        <v>1821</v>
      </c>
      <c r="D723" s="41" t="str">
        <f>"(#"&amp;Tabella4[[#This Row],['#ID]]&amp;")"</f>
        <v>(#AAD722)</v>
      </c>
      <c r="E723" s="13" t="s">
        <v>50</v>
      </c>
      <c r="F723" s="13" t="s">
        <v>9</v>
      </c>
      <c r="G723" s="13" t="s">
        <v>342</v>
      </c>
      <c r="H723" s="13" t="s">
        <v>3285</v>
      </c>
      <c r="I723" s="13" t="s">
        <v>63</v>
      </c>
      <c r="J723" s="13" t="s">
        <v>3172</v>
      </c>
      <c r="K723" t="s">
        <v>1745</v>
      </c>
      <c r="L723" s="13" t="s">
        <v>3173</v>
      </c>
      <c r="M723" t="s">
        <v>1744</v>
      </c>
      <c r="N723" s="13"/>
      <c r="O723" t="s">
        <v>1583</v>
      </c>
      <c r="P723" s="13" t="s">
        <v>1626</v>
      </c>
      <c r="Q723" s="13" t="s">
        <v>1742</v>
      </c>
      <c r="R723" s="13"/>
      <c r="S723" s="13" t="s">
        <v>3183</v>
      </c>
      <c r="T723" s="13" t="s">
        <v>3184</v>
      </c>
      <c r="U723" s="13">
        <f>COUNTIFS(Tabella4[Rejected Element],Tabella4[[#This Row],[Rejected Element]])</f>
        <v>1254</v>
      </c>
      <c r="V723" s="13" t="s">
        <v>1719</v>
      </c>
      <c r="W723" s="13" t="s">
        <v>3166</v>
      </c>
      <c r="X723" s="13" t="str">
        <f>Tabella4[[#This Row],[User Impact]]</f>
        <v>2 - Serious</v>
      </c>
      <c r="Y723" s="13" t="str">
        <f>_xlfn.CONCAT("APP INDABOX ANDROID - ",Tabella4[[#This Row],[UNI CEI EN 301549]]," ",_xlfn.XLOOKUP(Tabella4[[#This Row],[Criterio]],Tabella5[ID],Tabella5[Criterio di successo],"")," - ",Tabella4[[#This Row],[Servizio]])</f>
        <v>APP INDABOX ANDROID - 11.2.5.3.1 Etichetta nel nome - S001 Accedi</v>
      </c>
      <c r="Z7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(#AAD722)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23" s="13"/>
      <c r="AB723" s="13"/>
      <c r="AC723" s="13"/>
      <c r="AD723" s="13"/>
      <c r="AE723" s="13">
        <f>_xlfn.XLOOKUP(Tabella4[[#This Row],[ID Silk]],outTable[ID Silk],outTable[Numero ticket  ],,0,1)</f>
        <v>0</v>
      </c>
      <c r="AF723" s="13"/>
      <c r="AG723" s="13"/>
      <c r="AH723" s="13" t="str">
        <f>Tabella4[[#This Row],[Caricato su Silk]]&amp;Tabella4[[#This Row],[HC_01]]</f>
        <v>0</v>
      </c>
      <c r="AI723" s="13" t="str">
        <f>Tabella4[[#This Row],[HC_ID]]&amp;": "&amp;Tabella4[[#This Row],[Descrizione]]</f>
        <v>0: Una vista focalizzabile accessibile deve garantire che il nome sia incluso nell'etichetta visibile. [Per saperne di più] (https://docs.deque.com/devtools-mobile/2024.2.14/en/android-label-in-name)</v>
      </c>
      <c r="AJ723" s="13" t="str">
        <f>Tabella4[[#This Row],[HC_ID]]&amp;": - "&amp;Tabella4[[#This Row],[Detail]]&amp;" con selettore: "&amp;Tabella4[[#This Row],[Rejected Element]]</f>
        <v>0: -  con selettore: No ID Available</v>
      </c>
      <c r="AK723" s="13" t="str">
        <f>Tabella4[[#This Row],[HC_ID]]&amp;": "&amp;Tabella4[[#This Row],[Share URL]]</f>
        <v>0: https://axe-mobile.deque.com/scan?userId=747da6b3-5f03-493b-bc9b-3a10276b7d6b&amp;packageName=com.android.chrome&amp;resultId=01987498-f715-719a-bc64-9e610b8007d0</v>
      </c>
      <c r="AL723" s="13" t="str">
        <f>Tabella4[[#This Row],[HC_ID]]&amp;": "&amp;Tabella4[[#This Row],[Soluzione note aggiuntive]]</f>
        <v>0: Assicurati che contentDescription o labelFor contengano l’etichetta visibile dell’elemento.</v>
      </c>
      <c r="AM723" s="13"/>
    </row>
    <row r="724" spans="1:39" ht="15" x14ac:dyDescent="0.3">
      <c r="A724" s="41" t="str">
        <f>Tabella4[[#This Row],[UNI CEI EN 301549]]&amp;Tabella4[[#This Row],[Servizio]]</f>
        <v>11.2.5.8.1S001 Accedi</v>
      </c>
      <c r="B724" s="42" t="str">
        <f>Tabella4[[#This Row],[IssueID]]&amp;Tabella4[[#This Row],[Servizio]]</f>
        <v>S001 Accedi</v>
      </c>
      <c r="C724" s="41" t="s">
        <v>1822</v>
      </c>
      <c r="D724" s="41" t="str">
        <f>"(#"&amp;Tabella4[[#This Row],['#ID]]&amp;")"</f>
        <v>(#AAD723)</v>
      </c>
      <c r="E724" s="13" t="s">
        <v>50</v>
      </c>
      <c r="F724" s="13" t="s">
        <v>10</v>
      </c>
      <c r="G724" s="13" t="s">
        <v>56</v>
      </c>
      <c r="H724" s="13" t="s">
        <v>3283</v>
      </c>
      <c r="I724" s="13" t="s">
        <v>63</v>
      </c>
      <c r="J724" s="13" t="s">
        <v>1736</v>
      </c>
      <c r="K724" t="s">
        <v>1748</v>
      </c>
      <c r="L724" s="13" t="s">
        <v>3175</v>
      </c>
      <c r="M724" t="s">
        <v>1744</v>
      </c>
      <c r="N724" s="13"/>
      <c r="O724" t="s">
        <v>1583</v>
      </c>
      <c r="P724" s="13" t="s">
        <v>1626</v>
      </c>
      <c r="Q724" s="13" t="s">
        <v>1742</v>
      </c>
      <c r="R724" s="13"/>
      <c r="S724" s="13" t="s">
        <v>3187</v>
      </c>
      <c r="T724" s="13" t="s">
        <v>3188</v>
      </c>
      <c r="U724" s="13">
        <f>COUNTIFS(Tabella4[Rejected Element],Tabella4[[#This Row],[Rejected Element]])</f>
        <v>1254</v>
      </c>
      <c r="V724" s="13" t="s">
        <v>1719</v>
      </c>
      <c r="W724" s="13" t="s">
        <v>3166</v>
      </c>
      <c r="X724" s="13" t="str">
        <f>Tabella4[[#This Row],[User Impact]]</f>
        <v>2 - Serious</v>
      </c>
      <c r="Y724" s="13" t="str">
        <f>_xlfn.CONCAT("APP INDABOX ANDROID - ",Tabella4[[#This Row],[UNI CEI EN 301549]]," ",_xlfn.XLOOKUP(Tabella4[[#This Row],[Criterio]],Tabella5[ID],Tabella5[Criterio di successo],"")," - ",Tabella4[[#This Row],[Servizio]])</f>
        <v>APP INDABOX ANDROID - 11.2.5.8.1 Dimensione dell'obiettivo (minimo) - S001 Accedi</v>
      </c>
      <c r="Z7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(#AAD723)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724" s="13"/>
      <c r="AB724" s="13"/>
      <c r="AC724" s="13"/>
      <c r="AD724" s="13"/>
      <c r="AE724" s="13" t="e">
        <f>_xlfn.XLOOKUP(Tabella4[[#This Row],[ID Silk]],outTable[ID Silk],outTable[Numero ticket  ],,0,1)</f>
        <v>#N/A</v>
      </c>
      <c r="AF724" s="13"/>
      <c r="AG724" s="13"/>
      <c r="AH724" s="13" t="e">
        <f>Tabella4[[#This Row],[Caricato su Silk]]&amp;Tabella4[[#This Row],[HC_01]]</f>
        <v>#N/A</v>
      </c>
      <c r="AI724" s="13" t="e">
        <f>Tabella4[[#This Row],[HC_ID]]&amp;": "&amp;Tabella4[[#This Row],[Descrizione]]</f>
        <v>#N/A</v>
      </c>
      <c r="AJ724" s="13" t="e">
        <f>Tabella4[[#This Row],[HC_ID]]&amp;": - "&amp;Tabella4[[#This Row],[Detail]]&amp;" con selettore: "&amp;Tabella4[[#This Row],[Rejected Element]]</f>
        <v>#N/A</v>
      </c>
      <c r="AK724" s="13" t="e">
        <f>Tabella4[[#This Row],[HC_ID]]&amp;": "&amp;Tabella4[[#This Row],[Share URL]]</f>
        <v>#N/A</v>
      </c>
      <c r="AL724" s="13" t="e">
        <f>Tabella4[[#This Row],[HC_ID]]&amp;": "&amp;Tabella4[[#This Row],[Soluzione note aggiuntive]]</f>
        <v>#N/A</v>
      </c>
      <c r="AM724" s="13"/>
    </row>
    <row r="725" spans="1:39" ht="15" x14ac:dyDescent="0.3">
      <c r="A725" s="41" t="str">
        <f>Tabella4[[#This Row],[UNI CEI EN 301549]]&amp;Tabella4[[#This Row],[Servizio]]</f>
        <v>11.2.5.5.1S001 Accedi</v>
      </c>
      <c r="B725" s="42" t="str">
        <f>Tabella4[[#This Row],[IssueID]]&amp;Tabella4[[#This Row],[Servizio]]</f>
        <v>S001 Accedi</v>
      </c>
      <c r="C725" s="41" t="s">
        <v>1823</v>
      </c>
      <c r="D725" s="41" t="str">
        <f>"(#"&amp;Tabella4[[#This Row],['#ID]]&amp;")"</f>
        <v>(#AAD724)</v>
      </c>
      <c r="E725" s="13" t="s">
        <v>50</v>
      </c>
      <c r="F725" s="13" t="s">
        <v>3168</v>
      </c>
      <c r="G725" s="13" t="s">
        <v>346</v>
      </c>
      <c r="H725" s="13" t="s">
        <v>3286</v>
      </c>
      <c r="I725" s="13" t="s">
        <v>64</v>
      </c>
      <c r="J725" s="13" t="s">
        <v>1736</v>
      </c>
      <c r="K725" t="s">
        <v>1747</v>
      </c>
      <c r="L725" s="13" t="s">
        <v>3174</v>
      </c>
      <c r="M725" t="s">
        <v>1744</v>
      </c>
      <c r="N725" s="13"/>
      <c r="O725" t="s">
        <v>1583</v>
      </c>
      <c r="P725" s="13" t="s">
        <v>1626</v>
      </c>
      <c r="Q725" s="13" t="s">
        <v>1742</v>
      </c>
      <c r="R725" s="13"/>
      <c r="S725" s="13" t="s">
        <v>3185</v>
      </c>
      <c r="T725" s="13" t="s">
        <v>3186</v>
      </c>
      <c r="U725" s="13">
        <f>COUNTIFS(Tabella4[Rejected Element],Tabella4[[#This Row],[Rejected Element]])</f>
        <v>1254</v>
      </c>
      <c r="V725" s="13" t="s">
        <v>1719</v>
      </c>
      <c r="W725" s="13" t="s">
        <v>3166</v>
      </c>
      <c r="X725" s="13" t="str">
        <f>Tabella4[[#This Row],[User Impact]]</f>
        <v>3 - Moderate</v>
      </c>
      <c r="Y725" s="13" t="str">
        <f>_xlfn.CONCAT("APP INDABOX ANDROID - ",Tabella4[[#This Row],[UNI CEI EN 301549]]," ",_xlfn.XLOOKUP(Tabella4[[#This Row],[Criterio]],Tabella5[ID],Tabella5[Criterio di successo],"")," - ",Tabella4[[#This Row],[Servizio]])</f>
        <v>APP INDABOX ANDROID - 11.2.5.5.1 Dimensione dell'obiettivo (avanzato) - S001 Accedi</v>
      </c>
      <c r="Z7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(#AAD724)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725" s="13"/>
      <c r="AB725" s="13"/>
      <c r="AC725" s="13"/>
      <c r="AD725" s="13"/>
      <c r="AE725" s="13" t="e">
        <f>_xlfn.XLOOKUP(Tabella4[[#This Row],[ID Silk]],outTable[ID Silk],outTable[Numero ticket  ],,0,1)</f>
        <v>#N/A</v>
      </c>
      <c r="AF725" s="13"/>
      <c r="AG725" s="13"/>
      <c r="AH725" s="13" t="e">
        <f>Tabella4[[#This Row],[Caricato su Silk]]&amp;Tabella4[[#This Row],[HC_01]]</f>
        <v>#N/A</v>
      </c>
      <c r="AI725" s="13" t="e">
        <f>Tabella4[[#This Row],[HC_ID]]&amp;": "&amp;Tabella4[[#This Row],[Descrizione]]</f>
        <v>#N/A</v>
      </c>
      <c r="AJ725" s="13" t="e">
        <f>Tabella4[[#This Row],[HC_ID]]&amp;": - "&amp;Tabella4[[#This Row],[Detail]]&amp;" con selettore: "&amp;Tabella4[[#This Row],[Rejected Element]]</f>
        <v>#N/A</v>
      </c>
      <c r="AK725" s="13" t="e">
        <f>Tabella4[[#This Row],[HC_ID]]&amp;": "&amp;Tabella4[[#This Row],[Share URL]]</f>
        <v>#N/A</v>
      </c>
      <c r="AL725" s="13" t="e">
        <f>Tabella4[[#This Row],[HC_ID]]&amp;": "&amp;Tabella4[[#This Row],[Soluzione note aggiuntive]]</f>
        <v>#N/A</v>
      </c>
      <c r="AM725" s="13"/>
    </row>
    <row r="726" spans="1:39" ht="15" x14ac:dyDescent="0.3">
      <c r="A726" s="41" t="str">
        <f>Tabella4[[#This Row],[UNI CEI EN 301549]]&amp;Tabella4[[#This Row],[Servizio]]</f>
        <v>11.1.3.2.1S001 Accedi</v>
      </c>
      <c r="B726" s="42" t="str">
        <f>Tabella4[[#This Row],[IssueID]]&amp;Tabella4[[#This Row],[Servizio]]</f>
        <v>S001 Accedi</v>
      </c>
      <c r="C726" s="41" t="s">
        <v>1824</v>
      </c>
      <c r="D726" s="41" t="str">
        <f>"(#"&amp;Tabella4[[#This Row],['#ID]]&amp;")"</f>
        <v>(#AAD725)</v>
      </c>
      <c r="E726" s="13" t="s">
        <v>50</v>
      </c>
      <c r="F726" s="13" t="s">
        <v>9</v>
      </c>
      <c r="G726" s="13" t="s">
        <v>57</v>
      </c>
      <c r="H726" s="13" t="s">
        <v>3287</v>
      </c>
      <c r="I726" s="13" t="s">
        <v>62</v>
      </c>
      <c r="J726" s="13" t="s">
        <v>3176</v>
      </c>
      <c r="K726" t="s">
        <v>1749</v>
      </c>
      <c r="L726" s="13" t="s">
        <v>3177</v>
      </c>
      <c r="M726" t="s">
        <v>1744</v>
      </c>
      <c r="N726" s="13"/>
      <c r="O726" t="s">
        <v>1583</v>
      </c>
      <c r="P726" s="13" t="s">
        <v>1626</v>
      </c>
      <c r="Q726" s="13" t="s">
        <v>1742</v>
      </c>
      <c r="R726" s="13"/>
      <c r="S726" s="13" t="s">
        <v>3189</v>
      </c>
      <c r="T726" s="13" t="s">
        <v>3190</v>
      </c>
      <c r="U726" s="13">
        <f>COUNTIFS(Tabella4[Rejected Element],Tabella4[[#This Row],[Rejected Element]])</f>
        <v>1254</v>
      </c>
      <c r="V726" s="13" t="s">
        <v>1719</v>
      </c>
      <c r="W726" s="13" t="s">
        <v>3166</v>
      </c>
      <c r="X726" s="13" t="str">
        <f>Tabella4[[#This Row],[User Impact]]</f>
        <v>1 - Critical</v>
      </c>
      <c r="Y726" s="13" t="str">
        <f>_xlfn.CONCAT("APP INDABOX ANDROID - ",Tabella4[[#This Row],[UNI CEI EN 301549]]," ",_xlfn.XLOOKUP(Tabella4[[#This Row],[Criterio]],Tabella5[ID],Tabella5[Criterio di successo],"")," - ",Tabella4[[#This Row],[Servizio]])</f>
        <v>APP INDABOX ANDROID - 11.1.3.2.1 Sequenza significativa - S001 Accedi</v>
      </c>
      <c r="Z7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(#AAD725)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26" s="13"/>
      <c r="AB726" s="13"/>
      <c r="AC726" s="13"/>
      <c r="AD726" s="13"/>
      <c r="AE726" s="13">
        <f>_xlfn.XLOOKUP(Tabella4[[#This Row],[ID Silk]],outTable[ID Silk],outTable[Numero ticket  ],,0,1)</f>
        <v>0</v>
      </c>
      <c r="AF726" s="13"/>
      <c r="AG726" s="13"/>
      <c r="AH726" s="13" t="str">
        <f>Tabella4[[#This Row],[Caricato su Silk]]&amp;Tabella4[[#This Row],[HC_01]]</f>
        <v>0</v>
      </c>
      <c r="AI72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26" s="13" t="str">
        <f>Tabella4[[#This Row],[HC_ID]]&amp;": - "&amp;Tabella4[[#This Row],[Detail]]&amp;" con selettore: "&amp;Tabella4[[#This Row],[Rejected Element]]</f>
        <v>0: -  con selettore: No ID Available</v>
      </c>
      <c r="AK726" s="13" t="str">
        <f>Tabella4[[#This Row],[HC_ID]]&amp;": "&amp;Tabella4[[#This Row],[Share URL]]</f>
        <v>0: https://axe-mobile.deque.com/scan?userId=747da6b3-5f03-493b-bc9b-3a10276b7d6b&amp;packageName=com.android.chrome&amp;resultId=01987498-f715-719a-bc64-9e610b8007d0</v>
      </c>
      <c r="AL726" s="13" t="str">
        <f>Tabella4[[#This Row],[HC_ID]]&amp;": "&amp;Tabella4[[#This Row],[Soluzione note aggiuntive]]</f>
        <v>0: Rimuovi android:focusable="true" dal testo statico non interattivo.</v>
      </c>
      <c r="AM726" s="13"/>
    </row>
    <row r="727" spans="1:39" ht="15" x14ac:dyDescent="0.3">
      <c r="A727" s="41" t="str">
        <f>Tabella4[[#This Row],[UNI CEI EN 301549]]&amp;Tabella4[[#This Row],[Servizio]]</f>
        <v>11.2.5.3.1S001 Accedi</v>
      </c>
      <c r="B727" s="42" t="str">
        <f>Tabella4[[#This Row],[IssueID]]&amp;Tabella4[[#This Row],[Servizio]]</f>
        <v>S001 Accedi</v>
      </c>
      <c r="C727" s="41" t="s">
        <v>1825</v>
      </c>
      <c r="D727" s="41" t="str">
        <f>"(#"&amp;Tabella4[[#This Row],['#ID]]&amp;")"</f>
        <v>(#AAD726)</v>
      </c>
      <c r="E727" s="13" t="s">
        <v>50</v>
      </c>
      <c r="F727" s="13" t="s">
        <v>9</v>
      </c>
      <c r="G727" s="13" t="s">
        <v>342</v>
      </c>
      <c r="H727" s="13" t="s">
        <v>3285</v>
      </c>
      <c r="I727" s="13" t="s">
        <v>63</v>
      </c>
      <c r="J727" s="13" t="s">
        <v>3172</v>
      </c>
      <c r="K727" t="s">
        <v>1745</v>
      </c>
      <c r="L727" s="13" t="s">
        <v>3173</v>
      </c>
      <c r="M727" t="s">
        <v>1744</v>
      </c>
      <c r="N727" s="13"/>
      <c r="O727" t="s">
        <v>1583</v>
      </c>
      <c r="P727" s="13" t="s">
        <v>1626</v>
      </c>
      <c r="Q727" s="13" t="s">
        <v>1742</v>
      </c>
      <c r="R727" s="13"/>
      <c r="S727" s="13" t="s">
        <v>3183</v>
      </c>
      <c r="T727" s="13" t="s">
        <v>3184</v>
      </c>
      <c r="U727" s="13">
        <f>COUNTIFS(Tabella4[Rejected Element],Tabella4[[#This Row],[Rejected Element]])</f>
        <v>1254</v>
      </c>
      <c r="V727" s="13" t="s">
        <v>1719</v>
      </c>
      <c r="W727" s="13" t="s">
        <v>3166</v>
      </c>
      <c r="X727" s="13" t="str">
        <f>Tabella4[[#This Row],[User Impact]]</f>
        <v>2 - Serious</v>
      </c>
      <c r="Y727" s="13" t="str">
        <f>_xlfn.CONCAT("APP INDABOX ANDROID - ",Tabella4[[#This Row],[UNI CEI EN 301549]]," ",_xlfn.XLOOKUP(Tabella4[[#This Row],[Criterio]],Tabella5[ID],Tabella5[Criterio di successo],"")," - ",Tabella4[[#This Row],[Servizio]])</f>
        <v>APP INDABOX ANDROID - 11.2.5.3.1 Etichetta nel nome - S001 Accedi</v>
      </c>
      <c r="Z7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(#AAD726)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27" s="13"/>
      <c r="AB727" s="13"/>
      <c r="AC727" s="13"/>
      <c r="AD727" s="13"/>
      <c r="AE727" s="13">
        <f>_xlfn.XLOOKUP(Tabella4[[#This Row],[ID Silk]],outTable[ID Silk],outTable[Numero ticket  ],,0,1)</f>
        <v>0</v>
      </c>
      <c r="AF727" s="13"/>
      <c r="AG727" s="13"/>
      <c r="AH727" s="13" t="str">
        <f>Tabella4[[#This Row],[Caricato su Silk]]&amp;Tabella4[[#This Row],[HC_01]]</f>
        <v>0</v>
      </c>
      <c r="AI727" s="13" t="str">
        <f>Tabella4[[#This Row],[HC_ID]]&amp;": "&amp;Tabella4[[#This Row],[Descrizione]]</f>
        <v>0: Una vista focalizzabile accessibile deve garantire che il nome sia incluso nell'etichetta visibile. [Per saperne di più] (https://docs.deque.com/devtools-mobile/2024.2.14/en/android-label-in-name)</v>
      </c>
      <c r="AJ727" s="13" t="str">
        <f>Tabella4[[#This Row],[HC_ID]]&amp;": - "&amp;Tabella4[[#This Row],[Detail]]&amp;" con selettore: "&amp;Tabella4[[#This Row],[Rejected Element]]</f>
        <v>0: -  con selettore: No ID Available</v>
      </c>
      <c r="AK727" s="13" t="str">
        <f>Tabella4[[#This Row],[HC_ID]]&amp;": "&amp;Tabella4[[#This Row],[Share URL]]</f>
        <v>0: https://axe-mobile.deque.com/scan?userId=747da6b3-5f03-493b-bc9b-3a10276b7d6b&amp;packageName=com.android.chrome&amp;resultId=01987498-f715-719a-bc64-9e610b8007d0</v>
      </c>
      <c r="AL727" s="13" t="str">
        <f>Tabella4[[#This Row],[HC_ID]]&amp;": "&amp;Tabella4[[#This Row],[Soluzione note aggiuntive]]</f>
        <v>0: Assicurati che contentDescription o labelFor contengano l’etichetta visibile dell’elemento.</v>
      </c>
      <c r="AM727" s="13"/>
    </row>
    <row r="728" spans="1:39" ht="15" x14ac:dyDescent="0.3">
      <c r="A728" s="41" t="str">
        <f>Tabella4[[#This Row],[UNI CEI EN 301549]]&amp;Tabella4[[#This Row],[Servizio]]</f>
        <v>11.2.5.8.1S001 Accedi</v>
      </c>
      <c r="B728" s="42" t="str">
        <f>Tabella4[[#This Row],[IssueID]]&amp;Tabella4[[#This Row],[Servizio]]</f>
        <v>S001 Accedi</v>
      </c>
      <c r="C728" s="41" t="s">
        <v>1826</v>
      </c>
      <c r="D728" s="41" t="str">
        <f>"(#"&amp;Tabella4[[#This Row],['#ID]]&amp;")"</f>
        <v>(#AAD727)</v>
      </c>
      <c r="E728" s="13" t="s">
        <v>50</v>
      </c>
      <c r="F728" s="13" t="s">
        <v>10</v>
      </c>
      <c r="G728" s="13" t="s">
        <v>56</v>
      </c>
      <c r="H728" s="13" t="s">
        <v>3283</v>
      </c>
      <c r="I728" s="13" t="s">
        <v>63</v>
      </c>
      <c r="J728" s="13" t="s">
        <v>1736</v>
      </c>
      <c r="K728" t="s">
        <v>1748</v>
      </c>
      <c r="L728" s="13" t="s">
        <v>3175</v>
      </c>
      <c r="M728" t="s">
        <v>1744</v>
      </c>
      <c r="N728" s="13"/>
      <c r="O728" t="s">
        <v>1583</v>
      </c>
      <c r="P728" s="13" t="s">
        <v>1626</v>
      </c>
      <c r="Q728" s="13" t="s">
        <v>1742</v>
      </c>
      <c r="R728" s="13"/>
      <c r="S728" s="13" t="s">
        <v>3187</v>
      </c>
      <c r="T728" s="13" t="s">
        <v>3188</v>
      </c>
      <c r="U728" s="13">
        <f>COUNTIFS(Tabella4[Rejected Element],Tabella4[[#This Row],[Rejected Element]])</f>
        <v>1254</v>
      </c>
      <c r="V728" s="13" t="s">
        <v>1719</v>
      </c>
      <c r="W728" s="13" t="s">
        <v>3166</v>
      </c>
      <c r="X728" s="13" t="str">
        <f>Tabella4[[#This Row],[User Impact]]</f>
        <v>2 - Serious</v>
      </c>
      <c r="Y728" s="13" t="str">
        <f>_xlfn.CONCAT("APP INDABOX ANDROID - ",Tabella4[[#This Row],[UNI CEI EN 301549]]," ",_xlfn.XLOOKUP(Tabella4[[#This Row],[Criterio]],Tabella5[ID],Tabella5[Criterio di successo],"")," - ",Tabella4[[#This Row],[Servizio]])</f>
        <v>APP INDABOX ANDROID - 11.2.5.8.1 Dimensione dell'obiettivo (minimo) - S001 Accedi</v>
      </c>
      <c r="Z7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(#AAD727)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728" s="13"/>
      <c r="AB728" s="13"/>
      <c r="AC728" s="13"/>
      <c r="AD728" s="13"/>
      <c r="AE728" s="13" t="e">
        <f>_xlfn.XLOOKUP(Tabella4[[#This Row],[ID Silk]],outTable[ID Silk],outTable[Numero ticket  ],,0,1)</f>
        <v>#N/A</v>
      </c>
      <c r="AF728" s="13"/>
      <c r="AG728" s="13"/>
      <c r="AH728" s="13" t="e">
        <f>Tabella4[[#This Row],[Caricato su Silk]]&amp;Tabella4[[#This Row],[HC_01]]</f>
        <v>#N/A</v>
      </c>
      <c r="AI728" s="13" t="e">
        <f>Tabella4[[#This Row],[HC_ID]]&amp;": "&amp;Tabella4[[#This Row],[Descrizione]]</f>
        <v>#N/A</v>
      </c>
      <c r="AJ728" s="13" t="e">
        <f>Tabella4[[#This Row],[HC_ID]]&amp;": - "&amp;Tabella4[[#This Row],[Detail]]&amp;" con selettore: "&amp;Tabella4[[#This Row],[Rejected Element]]</f>
        <v>#N/A</v>
      </c>
      <c r="AK728" s="13" t="e">
        <f>Tabella4[[#This Row],[HC_ID]]&amp;": "&amp;Tabella4[[#This Row],[Share URL]]</f>
        <v>#N/A</v>
      </c>
      <c r="AL728" s="13" t="e">
        <f>Tabella4[[#This Row],[HC_ID]]&amp;": "&amp;Tabella4[[#This Row],[Soluzione note aggiuntive]]</f>
        <v>#N/A</v>
      </c>
      <c r="AM728" s="13"/>
    </row>
    <row r="729" spans="1:39" ht="15" x14ac:dyDescent="0.3">
      <c r="A729" s="41" t="str">
        <f>Tabella4[[#This Row],[UNI CEI EN 301549]]&amp;Tabella4[[#This Row],[Servizio]]</f>
        <v>11.2.5.5.1S001 Accedi</v>
      </c>
      <c r="B729" s="42" t="str">
        <f>Tabella4[[#This Row],[IssueID]]&amp;Tabella4[[#This Row],[Servizio]]</f>
        <v>S001 Accedi</v>
      </c>
      <c r="C729" s="41" t="s">
        <v>1827</v>
      </c>
      <c r="D729" s="41" t="str">
        <f>"(#"&amp;Tabella4[[#This Row],['#ID]]&amp;")"</f>
        <v>(#AAD728)</v>
      </c>
      <c r="E729" s="13" t="s">
        <v>50</v>
      </c>
      <c r="F729" s="13" t="s">
        <v>3168</v>
      </c>
      <c r="G729" s="13" t="s">
        <v>346</v>
      </c>
      <c r="H729" s="13" t="s">
        <v>3286</v>
      </c>
      <c r="I729" s="13" t="s">
        <v>64</v>
      </c>
      <c r="J729" s="13" t="s">
        <v>1736</v>
      </c>
      <c r="K729" t="s">
        <v>1747</v>
      </c>
      <c r="L729" s="13" t="s">
        <v>3174</v>
      </c>
      <c r="M729" t="s">
        <v>1744</v>
      </c>
      <c r="N729" s="13"/>
      <c r="O729" t="s">
        <v>1583</v>
      </c>
      <c r="P729" s="13" t="s">
        <v>1626</v>
      </c>
      <c r="Q729" s="13" t="s">
        <v>1742</v>
      </c>
      <c r="R729" s="13"/>
      <c r="S729" s="13" t="s">
        <v>3185</v>
      </c>
      <c r="T729" s="13" t="s">
        <v>3186</v>
      </c>
      <c r="U729" s="13">
        <f>COUNTIFS(Tabella4[Rejected Element],Tabella4[[#This Row],[Rejected Element]])</f>
        <v>1254</v>
      </c>
      <c r="V729" s="13" t="s">
        <v>1719</v>
      </c>
      <c r="W729" s="13" t="s">
        <v>3166</v>
      </c>
      <c r="X729" s="13" t="str">
        <f>Tabella4[[#This Row],[User Impact]]</f>
        <v>3 - Moderate</v>
      </c>
      <c r="Y729" s="13" t="str">
        <f>_xlfn.CONCAT("APP INDABOX ANDROID - ",Tabella4[[#This Row],[UNI CEI EN 301549]]," ",_xlfn.XLOOKUP(Tabella4[[#This Row],[Criterio]],Tabella5[ID],Tabella5[Criterio di successo],"")," - ",Tabella4[[#This Row],[Servizio]])</f>
        <v>APP INDABOX ANDROID - 11.2.5.5.1 Dimensione dell'obiettivo (avanzato) - S001 Accedi</v>
      </c>
      <c r="Z7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(#AAD728)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729" s="13"/>
      <c r="AB729" s="13"/>
      <c r="AC729" s="13"/>
      <c r="AD729" s="13"/>
      <c r="AE729" s="13" t="e">
        <f>_xlfn.XLOOKUP(Tabella4[[#This Row],[ID Silk]],outTable[ID Silk],outTable[Numero ticket  ],,0,1)</f>
        <v>#N/A</v>
      </c>
      <c r="AF729" s="13"/>
      <c r="AG729" s="13"/>
      <c r="AH729" s="13" t="e">
        <f>Tabella4[[#This Row],[Caricato su Silk]]&amp;Tabella4[[#This Row],[HC_01]]</f>
        <v>#N/A</v>
      </c>
      <c r="AI729" s="13" t="e">
        <f>Tabella4[[#This Row],[HC_ID]]&amp;": "&amp;Tabella4[[#This Row],[Descrizione]]</f>
        <v>#N/A</v>
      </c>
      <c r="AJ729" s="13" t="e">
        <f>Tabella4[[#This Row],[HC_ID]]&amp;": - "&amp;Tabella4[[#This Row],[Detail]]&amp;" con selettore: "&amp;Tabella4[[#This Row],[Rejected Element]]</f>
        <v>#N/A</v>
      </c>
      <c r="AK729" s="13" t="e">
        <f>Tabella4[[#This Row],[HC_ID]]&amp;": "&amp;Tabella4[[#This Row],[Share URL]]</f>
        <v>#N/A</v>
      </c>
      <c r="AL729" s="13" t="e">
        <f>Tabella4[[#This Row],[HC_ID]]&amp;": "&amp;Tabella4[[#This Row],[Soluzione note aggiuntive]]</f>
        <v>#N/A</v>
      </c>
      <c r="AM729" s="13"/>
    </row>
    <row r="730" spans="1:39" ht="15" x14ac:dyDescent="0.3">
      <c r="A730" s="41" t="str">
        <f>Tabella4[[#This Row],[UNI CEI EN 301549]]&amp;Tabella4[[#This Row],[Servizio]]</f>
        <v>11.1.3.2.1S001 Accedi</v>
      </c>
      <c r="B730" s="42" t="str">
        <f>Tabella4[[#This Row],[IssueID]]&amp;Tabella4[[#This Row],[Servizio]]</f>
        <v>S001 Accedi</v>
      </c>
      <c r="C730" s="41" t="s">
        <v>1828</v>
      </c>
      <c r="D730" s="41" t="str">
        <f>"(#"&amp;Tabella4[[#This Row],['#ID]]&amp;")"</f>
        <v>(#AAD729)</v>
      </c>
      <c r="E730" s="13" t="s">
        <v>50</v>
      </c>
      <c r="F730" s="13" t="s">
        <v>9</v>
      </c>
      <c r="G730" s="13" t="s">
        <v>57</v>
      </c>
      <c r="H730" s="13" t="s">
        <v>3287</v>
      </c>
      <c r="I730" s="13" t="s">
        <v>62</v>
      </c>
      <c r="J730" s="13" t="s">
        <v>3176</v>
      </c>
      <c r="K730" t="s">
        <v>1749</v>
      </c>
      <c r="L730" s="13" t="s">
        <v>3177</v>
      </c>
      <c r="M730" t="s">
        <v>1744</v>
      </c>
      <c r="N730" s="13"/>
      <c r="O730" t="s">
        <v>1583</v>
      </c>
      <c r="P730" s="13" t="s">
        <v>1626</v>
      </c>
      <c r="Q730" s="13" t="s">
        <v>1742</v>
      </c>
      <c r="R730" s="13"/>
      <c r="S730" s="13" t="s">
        <v>3189</v>
      </c>
      <c r="T730" s="13" t="s">
        <v>3190</v>
      </c>
      <c r="U730" s="13">
        <f>COUNTIFS(Tabella4[Rejected Element],Tabella4[[#This Row],[Rejected Element]])</f>
        <v>1254</v>
      </c>
      <c r="V730" s="13" t="s">
        <v>1719</v>
      </c>
      <c r="W730" s="13" t="s">
        <v>3166</v>
      </c>
      <c r="X730" s="13" t="str">
        <f>Tabella4[[#This Row],[User Impact]]</f>
        <v>1 - Critical</v>
      </c>
      <c r="Y730" s="13" t="str">
        <f>_xlfn.CONCAT("APP INDABOX ANDROID - ",Tabella4[[#This Row],[UNI CEI EN 301549]]," ",_xlfn.XLOOKUP(Tabella4[[#This Row],[Criterio]],Tabella5[ID],Tabella5[Criterio di successo],"")," - ",Tabella4[[#This Row],[Servizio]])</f>
        <v>APP INDABOX ANDROID - 11.1.3.2.1 Sequenza significativa - S001 Accedi</v>
      </c>
      <c r="Z7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(#AAD729)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30" s="13"/>
      <c r="AB730" s="13"/>
      <c r="AC730" s="13"/>
      <c r="AD730" s="13"/>
      <c r="AE730" s="13">
        <f>_xlfn.XLOOKUP(Tabella4[[#This Row],[ID Silk]],outTable[ID Silk],outTable[Numero ticket  ],,0,1)</f>
        <v>0</v>
      </c>
      <c r="AF730" s="13"/>
      <c r="AG730" s="13"/>
      <c r="AH730" s="13" t="str">
        <f>Tabella4[[#This Row],[Caricato su Silk]]&amp;Tabella4[[#This Row],[HC_01]]</f>
        <v>0</v>
      </c>
      <c r="AI730"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30" s="13" t="str">
        <f>Tabella4[[#This Row],[HC_ID]]&amp;": - "&amp;Tabella4[[#This Row],[Detail]]&amp;" con selettore: "&amp;Tabella4[[#This Row],[Rejected Element]]</f>
        <v>0: -  con selettore: No ID Available</v>
      </c>
      <c r="AK730" s="13" t="str">
        <f>Tabella4[[#This Row],[HC_ID]]&amp;": "&amp;Tabella4[[#This Row],[Share URL]]</f>
        <v>0: https://axe-mobile.deque.com/scan?userId=747da6b3-5f03-493b-bc9b-3a10276b7d6b&amp;packageName=com.android.chrome&amp;resultId=01987498-f715-719a-bc64-9e610b8007d0</v>
      </c>
      <c r="AL730" s="13" t="str">
        <f>Tabella4[[#This Row],[HC_ID]]&amp;": "&amp;Tabella4[[#This Row],[Soluzione note aggiuntive]]</f>
        <v>0: Rimuovi android:focusable="true" dal testo statico non interattivo.</v>
      </c>
      <c r="AM730" s="13"/>
    </row>
    <row r="731" spans="1:39" ht="15" x14ac:dyDescent="0.3">
      <c r="A731" s="41" t="str">
        <f>Tabella4[[#This Row],[UNI CEI EN 301549]]&amp;Tabella4[[#This Row],[Servizio]]</f>
        <v>11.2.5.3.1S001 Accedi</v>
      </c>
      <c r="B731" s="42" t="str">
        <f>Tabella4[[#This Row],[IssueID]]&amp;Tabella4[[#This Row],[Servizio]]</f>
        <v>S001 Accedi</v>
      </c>
      <c r="C731" s="41" t="s">
        <v>1829</v>
      </c>
      <c r="D731" s="41" t="str">
        <f>"(#"&amp;Tabella4[[#This Row],['#ID]]&amp;")"</f>
        <v>(#AAD730)</v>
      </c>
      <c r="E731" s="13" t="s">
        <v>50</v>
      </c>
      <c r="F731" s="13" t="s">
        <v>9</v>
      </c>
      <c r="G731" s="13" t="s">
        <v>342</v>
      </c>
      <c r="H731" s="13" t="s">
        <v>3285</v>
      </c>
      <c r="I731" s="13" t="s">
        <v>63</v>
      </c>
      <c r="J731" s="13" t="s">
        <v>3172</v>
      </c>
      <c r="K731" t="s">
        <v>1745</v>
      </c>
      <c r="L731" s="13" t="s">
        <v>3173</v>
      </c>
      <c r="M731" t="s">
        <v>1744</v>
      </c>
      <c r="N731" s="13"/>
      <c r="O731" t="s">
        <v>1583</v>
      </c>
      <c r="P731" s="13" t="s">
        <v>1626</v>
      </c>
      <c r="Q731" s="13" t="s">
        <v>1742</v>
      </c>
      <c r="R731" s="13"/>
      <c r="S731" s="13" t="s">
        <v>3183</v>
      </c>
      <c r="T731" s="13" t="s">
        <v>3184</v>
      </c>
      <c r="U731" s="13">
        <f>COUNTIFS(Tabella4[Rejected Element],Tabella4[[#This Row],[Rejected Element]])</f>
        <v>1254</v>
      </c>
      <c r="V731" s="13" t="s">
        <v>1719</v>
      </c>
      <c r="W731" s="13" t="s">
        <v>3166</v>
      </c>
      <c r="X731" s="13" t="str">
        <f>Tabella4[[#This Row],[User Impact]]</f>
        <v>2 - Serious</v>
      </c>
      <c r="Y731" s="13" t="str">
        <f>_xlfn.CONCAT("APP INDABOX ANDROID - ",Tabella4[[#This Row],[UNI CEI EN 301549]]," ",_xlfn.XLOOKUP(Tabella4[[#This Row],[Criterio]],Tabella5[ID],Tabella5[Criterio di successo],"")," - ",Tabella4[[#This Row],[Servizio]])</f>
        <v>APP INDABOX ANDROID - 11.2.5.3.1 Etichetta nel nome - S001 Accedi</v>
      </c>
      <c r="Z7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(#AAD730)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31" s="13"/>
      <c r="AB731" s="13"/>
      <c r="AC731" s="13"/>
      <c r="AD731" s="13"/>
      <c r="AE731" s="13">
        <f>_xlfn.XLOOKUP(Tabella4[[#This Row],[ID Silk]],outTable[ID Silk],outTable[Numero ticket  ],,0,1)</f>
        <v>0</v>
      </c>
      <c r="AF731" s="13"/>
      <c r="AG731" s="13"/>
      <c r="AH731" s="13" t="str">
        <f>Tabella4[[#This Row],[Caricato su Silk]]&amp;Tabella4[[#This Row],[HC_01]]</f>
        <v>0</v>
      </c>
      <c r="AI731" s="13" t="str">
        <f>Tabella4[[#This Row],[HC_ID]]&amp;": "&amp;Tabella4[[#This Row],[Descrizione]]</f>
        <v>0: Una vista focalizzabile accessibile deve garantire che il nome sia incluso nell'etichetta visibile. [Per saperne di più] (https://docs.deque.com/devtools-mobile/2024.2.14/en/android-label-in-name)</v>
      </c>
      <c r="AJ731" s="13" t="str">
        <f>Tabella4[[#This Row],[HC_ID]]&amp;": - "&amp;Tabella4[[#This Row],[Detail]]&amp;" con selettore: "&amp;Tabella4[[#This Row],[Rejected Element]]</f>
        <v>0: -  con selettore: No ID Available</v>
      </c>
      <c r="AK731" s="13" t="str">
        <f>Tabella4[[#This Row],[HC_ID]]&amp;": "&amp;Tabella4[[#This Row],[Share URL]]</f>
        <v>0: https://axe-mobile.deque.com/scan?userId=747da6b3-5f03-493b-bc9b-3a10276b7d6b&amp;packageName=com.android.chrome&amp;resultId=01987498-f715-719a-bc64-9e610b8007d0</v>
      </c>
      <c r="AL731" s="13" t="str">
        <f>Tabella4[[#This Row],[HC_ID]]&amp;": "&amp;Tabella4[[#This Row],[Soluzione note aggiuntive]]</f>
        <v>0: Assicurati che contentDescription o labelFor contengano l’etichetta visibile dell’elemento.</v>
      </c>
      <c r="AM731" s="13"/>
    </row>
    <row r="732" spans="1:39" ht="15" x14ac:dyDescent="0.3">
      <c r="A732" s="41" t="str">
        <f>Tabella4[[#This Row],[UNI CEI EN 301549]]&amp;Tabella4[[#This Row],[Servizio]]</f>
        <v>11.2.5.8.1S001 Accedi</v>
      </c>
      <c r="B732" s="42" t="str">
        <f>Tabella4[[#This Row],[IssueID]]&amp;Tabella4[[#This Row],[Servizio]]</f>
        <v>S001 Accedi</v>
      </c>
      <c r="C732" s="41" t="s">
        <v>1830</v>
      </c>
      <c r="D732" s="41" t="str">
        <f>"(#"&amp;Tabella4[[#This Row],['#ID]]&amp;")"</f>
        <v>(#AAD731)</v>
      </c>
      <c r="E732" s="13" t="s">
        <v>50</v>
      </c>
      <c r="F732" s="13" t="s">
        <v>10</v>
      </c>
      <c r="G732" s="13" t="s">
        <v>56</v>
      </c>
      <c r="H732" s="13" t="s">
        <v>3283</v>
      </c>
      <c r="I732" s="13" t="s">
        <v>63</v>
      </c>
      <c r="J732" s="13" t="s">
        <v>1736</v>
      </c>
      <c r="K732" t="s">
        <v>1748</v>
      </c>
      <c r="L732" s="13" t="s">
        <v>3175</v>
      </c>
      <c r="M732" t="s">
        <v>1744</v>
      </c>
      <c r="N732" s="13"/>
      <c r="O732" t="s">
        <v>1583</v>
      </c>
      <c r="P732" s="13" t="s">
        <v>1626</v>
      </c>
      <c r="Q732" s="13" t="s">
        <v>1742</v>
      </c>
      <c r="R732" s="13"/>
      <c r="S732" s="13" t="s">
        <v>3187</v>
      </c>
      <c r="T732" s="13" t="s">
        <v>3188</v>
      </c>
      <c r="U732" s="13">
        <f>COUNTIFS(Tabella4[Rejected Element],Tabella4[[#This Row],[Rejected Element]])</f>
        <v>1254</v>
      </c>
      <c r="V732" s="13" t="s">
        <v>1719</v>
      </c>
      <c r="W732" s="13" t="s">
        <v>3166</v>
      </c>
      <c r="X732" s="13" t="str">
        <f>Tabella4[[#This Row],[User Impact]]</f>
        <v>2 - Serious</v>
      </c>
      <c r="Y732" s="13" t="str">
        <f>_xlfn.CONCAT("APP INDABOX ANDROID - ",Tabella4[[#This Row],[UNI CEI EN 301549]]," ",_xlfn.XLOOKUP(Tabella4[[#This Row],[Criterio]],Tabella5[ID],Tabella5[Criterio di successo],"")," - ",Tabella4[[#This Row],[Servizio]])</f>
        <v>APP INDABOX ANDROID - 11.2.5.8.1 Dimensione dell'obiettivo (minimo) - S001 Accedi</v>
      </c>
      <c r="Z7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(#AAD731)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732" s="13"/>
      <c r="AB732" s="13"/>
      <c r="AC732" s="13"/>
      <c r="AD732" s="13"/>
      <c r="AE732" s="13" t="e">
        <f>_xlfn.XLOOKUP(Tabella4[[#This Row],[ID Silk]],outTable[ID Silk],outTable[Numero ticket  ],,0,1)</f>
        <v>#N/A</v>
      </c>
      <c r="AF732" s="13"/>
      <c r="AG732" s="13"/>
      <c r="AH732" s="13" t="e">
        <f>Tabella4[[#This Row],[Caricato su Silk]]&amp;Tabella4[[#This Row],[HC_01]]</f>
        <v>#N/A</v>
      </c>
      <c r="AI732" s="13" t="e">
        <f>Tabella4[[#This Row],[HC_ID]]&amp;": "&amp;Tabella4[[#This Row],[Descrizione]]</f>
        <v>#N/A</v>
      </c>
      <c r="AJ732" s="13" t="e">
        <f>Tabella4[[#This Row],[HC_ID]]&amp;": - "&amp;Tabella4[[#This Row],[Detail]]&amp;" con selettore: "&amp;Tabella4[[#This Row],[Rejected Element]]</f>
        <v>#N/A</v>
      </c>
      <c r="AK732" s="13" t="e">
        <f>Tabella4[[#This Row],[HC_ID]]&amp;": "&amp;Tabella4[[#This Row],[Share URL]]</f>
        <v>#N/A</v>
      </c>
      <c r="AL732" s="13" t="e">
        <f>Tabella4[[#This Row],[HC_ID]]&amp;": "&amp;Tabella4[[#This Row],[Soluzione note aggiuntive]]</f>
        <v>#N/A</v>
      </c>
      <c r="AM732" s="13"/>
    </row>
    <row r="733" spans="1:39" ht="15" x14ac:dyDescent="0.3">
      <c r="A733" s="41" t="str">
        <f>Tabella4[[#This Row],[UNI CEI EN 301549]]&amp;Tabella4[[#This Row],[Servizio]]</f>
        <v>11.2.5.5.1S001 Accedi</v>
      </c>
      <c r="B733" s="42" t="str">
        <f>Tabella4[[#This Row],[IssueID]]&amp;Tabella4[[#This Row],[Servizio]]</f>
        <v>S001 Accedi</v>
      </c>
      <c r="C733" s="41" t="s">
        <v>1831</v>
      </c>
      <c r="D733" s="41" t="str">
        <f>"(#"&amp;Tabella4[[#This Row],['#ID]]&amp;")"</f>
        <v>(#AAD732)</v>
      </c>
      <c r="E733" s="13" t="s">
        <v>50</v>
      </c>
      <c r="F733" s="13" t="s">
        <v>3168</v>
      </c>
      <c r="G733" s="13" t="s">
        <v>346</v>
      </c>
      <c r="H733" s="13" t="s">
        <v>3286</v>
      </c>
      <c r="I733" s="13" t="s">
        <v>64</v>
      </c>
      <c r="J733" s="13" t="s">
        <v>1736</v>
      </c>
      <c r="K733" t="s">
        <v>1747</v>
      </c>
      <c r="L733" s="13" t="s">
        <v>3174</v>
      </c>
      <c r="M733" t="s">
        <v>1744</v>
      </c>
      <c r="N733" s="13"/>
      <c r="O733" t="s">
        <v>1583</v>
      </c>
      <c r="P733" s="13" t="s">
        <v>1626</v>
      </c>
      <c r="Q733" s="13" t="s">
        <v>1742</v>
      </c>
      <c r="R733" s="13"/>
      <c r="S733" s="13" t="s">
        <v>3185</v>
      </c>
      <c r="T733" s="13" t="s">
        <v>3186</v>
      </c>
      <c r="U733" s="13">
        <f>COUNTIFS(Tabella4[Rejected Element],Tabella4[[#This Row],[Rejected Element]])</f>
        <v>1254</v>
      </c>
      <c r="V733" s="13" t="s">
        <v>1719</v>
      </c>
      <c r="W733" s="13" t="s">
        <v>3166</v>
      </c>
      <c r="X733" s="13" t="str">
        <f>Tabella4[[#This Row],[User Impact]]</f>
        <v>3 - Moderate</v>
      </c>
      <c r="Y733" s="13" t="str">
        <f>_xlfn.CONCAT("APP INDABOX ANDROID - ",Tabella4[[#This Row],[UNI CEI EN 301549]]," ",_xlfn.XLOOKUP(Tabella4[[#This Row],[Criterio]],Tabella5[ID],Tabella5[Criterio di successo],"")," - ",Tabella4[[#This Row],[Servizio]])</f>
        <v>APP INDABOX ANDROID - 11.2.5.5.1 Dimensione dell'obiettivo (avanzato) - S001 Accedi</v>
      </c>
      <c r="Z7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(#AAD732)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733" s="13"/>
      <c r="AB733" s="13"/>
      <c r="AC733" s="13"/>
      <c r="AD733" s="13"/>
      <c r="AE733" s="13" t="e">
        <f>_xlfn.XLOOKUP(Tabella4[[#This Row],[ID Silk]],outTable[ID Silk],outTable[Numero ticket  ],,0,1)</f>
        <v>#N/A</v>
      </c>
      <c r="AF733" s="13"/>
      <c r="AG733" s="13"/>
      <c r="AH733" s="13" t="e">
        <f>Tabella4[[#This Row],[Caricato su Silk]]&amp;Tabella4[[#This Row],[HC_01]]</f>
        <v>#N/A</v>
      </c>
      <c r="AI733" s="13" t="e">
        <f>Tabella4[[#This Row],[HC_ID]]&amp;": "&amp;Tabella4[[#This Row],[Descrizione]]</f>
        <v>#N/A</v>
      </c>
      <c r="AJ733" s="13" t="e">
        <f>Tabella4[[#This Row],[HC_ID]]&amp;": - "&amp;Tabella4[[#This Row],[Detail]]&amp;" con selettore: "&amp;Tabella4[[#This Row],[Rejected Element]]</f>
        <v>#N/A</v>
      </c>
      <c r="AK733" s="13" t="e">
        <f>Tabella4[[#This Row],[HC_ID]]&amp;": "&amp;Tabella4[[#This Row],[Share URL]]</f>
        <v>#N/A</v>
      </c>
      <c r="AL733" s="13" t="e">
        <f>Tabella4[[#This Row],[HC_ID]]&amp;": "&amp;Tabella4[[#This Row],[Soluzione note aggiuntive]]</f>
        <v>#N/A</v>
      </c>
      <c r="AM733" s="13"/>
    </row>
    <row r="734" spans="1:39" ht="15" x14ac:dyDescent="0.3">
      <c r="A734" s="41" t="str">
        <f>Tabella4[[#This Row],[UNI CEI EN 301549]]&amp;Tabella4[[#This Row],[Servizio]]</f>
        <v>11.1.3.2.1S001 Accedi</v>
      </c>
      <c r="B734" s="42" t="str">
        <f>Tabella4[[#This Row],[IssueID]]&amp;Tabella4[[#This Row],[Servizio]]</f>
        <v>S001 Accedi</v>
      </c>
      <c r="C734" s="41" t="s">
        <v>1832</v>
      </c>
      <c r="D734" s="41" t="str">
        <f>"(#"&amp;Tabella4[[#This Row],['#ID]]&amp;")"</f>
        <v>(#AAD733)</v>
      </c>
      <c r="E734" s="13" t="s">
        <v>50</v>
      </c>
      <c r="F734" s="13" t="s">
        <v>9</v>
      </c>
      <c r="G734" s="13" t="s">
        <v>57</v>
      </c>
      <c r="H734" s="13" t="s">
        <v>3287</v>
      </c>
      <c r="I734" s="13" t="s">
        <v>62</v>
      </c>
      <c r="J734" s="13" t="s">
        <v>3176</v>
      </c>
      <c r="K734" t="s">
        <v>1749</v>
      </c>
      <c r="L734" s="13" t="s">
        <v>3177</v>
      </c>
      <c r="M734" t="s">
        <v>1744</v>
      </c>
      <c r="N734" s="13"/>
      <c r="O734" t="s">
        <v>1583</v>
      </c>
      <c r="P734" s="13" t="s">
        <v>1626</v>
      </c>
      <c r="Q734" s="13" t="s">
        <v>1742</v>
      </c>
      <c r="R734" s="13"/>
      <c r="S734" s="13" t="s">
        <v>3189</v>
      </c>
      <c r="T734" s="13" t="s">
        <v>3190</v>
      </c>
      <c r="U734" s="13">
        <f>COUNTIFS(Tabella4[Rejected Element],Tabella4[[#This Row],[Rejected Element]])</f>
        <v>1254</v>
      </c>
      <c r="V734" s="13" t="s">
        <v>1719</v>
      </c>
      <c r="W734" s="13" t="s">
        <v>3166</v>
      </c>
      <c r="X734" s="13" t="str">
        <f>Tabella4[[#This Row],[User Impact]]</f>
        <v>1 - Critical</v>
      </c>
      <c r="Y734" s="13" t="str">
        <f>_xlfn.CONCAT("APP INDABOX ANDROID - ",Tabella4[[#This Row],[UNI CEI EN 301549]]," ",_xlfn.XLOOKUP(Tabella4[[#This Row],[Criterio]],Tabella5[ID],Tabella5[Criterio di successo],"")," - ",Tabella4[[#This Row],[Servizio]])</f>
        <v>APP INDABOX ANDROID - 11.1.3.2.1 Sequenza significativa - S001 Accedi</v>
      </c>
      <c r="Z7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(#AAD733)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34" s="13"/>
      <c r="AB734" s="13"/>
      <c r="AC734" s="13"/>
      <c r="AD734" s="13"/>
      <c r="AE734" s="13">
        <f>_xlfn.XLOOKUP(Tabella4[[#This Row],[ID Silk]],outTable[ID Silk],outTable[Numero ticket  ],,0,1)</f>
        <v>0</v>
      </c>
      <c r="AF734" s="13"/>
      <c r="AG734" s="13"/>
      <c r="AH734" s="13" t="str">
        <f>Tabella4[[#This Row],[Caricato su Silk]]&amp;Tabella4[[#This Row],[HC_01]]</f>
        <v>0</v>
      </c>
      <c r="AI734"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34" s="13" t="str">
        <f>Tabella4[[#This Row],[HC_ID]]&amp;": - "&amp;Tabella4[[#This Row],[Detail]]&amp;" con selettore: "&amp;Tabella4[[#This Row],[Rejected Element]]</f>
        <v>0: -  con selettore: No ID Available</v>
      </c>
      <c r="AK734" s="13" t="str">
        <f>Tabella4[[#This Row],[HC_ID]]&amp;": "&amp;Tabella4[[#This Row],[Share URL]]</f>
        <v>0: https://axe-mobile.deque.com/scan?userId=747da6b3-5f03-493b-bc9b-3a10276b7d6b&amp;packageName=com.android.chrome&amp;resultId=01987498-f715-719a-bc64-9e610b8007d0</v>
      </c>
      <c r="AL734" s="13" t="str">
        <f>Tabella4[[#This Row],[HC_ID]]&amp;": "&amp;Tabella4[[#This Row],[Soluzione note aggiuntive]]</f>
        <v>0: Rimuovi android:focusable="true" dal testo statico non interattivo.</v>
      </c>
      <c r="AM734" s="13"/>
    </row>
    <row r="735" spans="1:39" ht="15" x14ac:dyDescent="0.3">
      <c r="A735" s="41" t="str">
        <f>Tabella4[[#This Row],[UNI CEI EN 301549]]&amp;Tabella4[[#This Row],[Servizio]]</f>
        <v>11.2.5.3.1S001 Accedi</v>
      </c>
      <c r="B735" s="42" t="str">
        <f>Tabella4[[#This Row],[IssueID]]&amp;Tabella4[[#This Row],[Servizio]]</f>
        <v>S001 Accedi</v>
      </c>
      <c r="C735" s="41" t="s">
        <v>1833</v>
      </c>
      <c r="D735" s="41" t="str">
        <f>"(#"&amp;Tabella4[[#This Row],['#ID]]&amp;")"</f>
        <v>(#AAD734)</v>
      </c>
      <c r="E735" s="13" t="s">
        <v>50</v>
      </c>
      <c r="F735" s="13" t="s">
        <v>9</v>
      </c>
      <c r="G735" s="13" t="s">
        <v>342</v>
      </c>
      <c r="H735" s="13" t="s">
        <v>3285</v>
      </c>
      <c r="I735" s="13" t="s">
        <v>63</v>
      </c>
      <c r="J735" s="13" t="s">
        <v>3172</v>
      </c>
      <c r="K735" t="s">
        <v>1745</v>
      </c>
      <c r="L735" s="13" t="s">
        <v>3173</v>
      </c>
      <c r="M735" t="s">
        <v>1744</v>
      </c>
      <c r="N735" s="13"/>
      <c r="O735" t="s">
        <v>1583</v>
      </c>
      <c r="P735" s="13" t="s">
        <v>1626</v>
      </c>
      <c r="Q735" s="13" t="s">
        <v>1742</v>
      </c>
      <c r="R735" s="13"/>
      <c r="S735" s="13" t="s">
        <v>3183</v>
      </c>
      <c r="T735" s="13" t="s">
        <v>3184</v>
      </c>
      <c r="U735" s="13">
        <f>COUNTIFS(Tabella4[Rejected Element],Tabella4[[#This Row],[Rejected Element]])</f>
        <v>1254</v>
      </c>
      <c r="V735" s="13" t="s">
        <v>1719</v>
      </c>
      <c r="W735" s="13" t="s">
        <v>3166</v>
      </c>
      <c r="X735" s="13" t="str">
        <f>Tabella4[[#This Row],[User Impact]]</f>
        <v>2 - Serious</v>
      </c>
      <c r="Y735" s="13" t="str">
        <f>_xlfn.CONCAT("APP INDABOX ANDROID - ",Tabella4[[#This Row],[UNI CEI EN 301549]]," ",_xlfn.XLOOKUP(Tabella4[[#This Row],[Criterio]],Tabella5[ID],Tabella5[Criterio di successo],"")," - ",Tabella4[[#This Row],[Servizio]])</f>
        <v>APP INDABOX ANDROID - 11.2.5.3.1 Etichetta nel nome - S001 Accedi</v>
      </c>
      <c r="Z7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(#AAD734)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35" s="13"/>
      <c r="AB735" s="13"/>
      <c r="AC735" s="13"/>
      <c r="AD735" s="13"/>
      <c r="AE735" s="13">
        <f>_xlfn.XLOOKUP(Tabella4[[#This Row],[ID Silk]],outTable[ID Silk],outTable[Numero ticket  ],,0,1)</f>
        <v>0</v>
      </c>
      <c r="AF735" s="13"/>
      <c r="AG735" s="13"/>
      <c r="AH735" s="13" t="str">
        <f>Tabella4[[#This Row],[Caricato su Silk]]&amp;Tabella4[[#This Row],[HC_01]]</f>
        <v>0</v>
      </c>
      <c r="AI735" s="13" t="str">
        <f>Tabella4[[#This Row],[HC_ID]]&amp;": "&amp;Tabella4[[#This Row],[Descrizione]]</f>
        <v>0: Una vista focalizzabile accessibile deve garantire che il nome sia incluso nell'etichetta visibile. [Per saperne di più] (https://docs.deque.com/devtools-mobile/2024.2.14/en/android-label-in-name)</v>
      </c>
      <c r="AJ735" s="13" t="str">
        <f>Tabella4[[#This Row],[HC_ID]]&amp;": - "&amp;Tabella4[[#This Row],[Detail]]&amp;" con selettore: "&amp;Tabella4[[#This Row],[Rejected Element]]</f>
        <v>0: -  con selettore: No ID Available</v>
      </c>
      <c r="AK735" s="13" t="str">
        <f>Tabella4[[#This Row],[HC_ID]]&amp;": "&amp;Tabella4[[#This Row],[Share URL]]</f>
        <v>0: https://axe-mobile.deque.com/scan?userId=747da6b3-5f03-493b-bc9b-3a10276b7d6b&amp;packageName=com.android.chrome&amp;resultId=01987498-f715-719a-bc64-9e610b8007d0</v>
      </c>
      <c r="AL735" s="13" t="str">
        <f>Tabella4[[#This Row],[HC_ID]]&amp;": "&amp;Tabella4[[#This Row],[Soluzione note aggiuntive]]</f>
        <v>0: Assicurati che contentDescription o labelFor contengano l’etichetta visibile dell’elemento.</v>
      </c>
      <c r="AM735" s="13"/>
    </row>
    <row r="736" spans="1:39" ht="15" x14ac:dyDescent="0.3">
      <c r="A736" s="41" t="str">
        <f>Tabella4[[#This Row],[UNI CEI EN 301549]]&amp;Tabella4[[#This Row],[Servizio]]</f>
        <v>11.2.5.8.1S001 Accedi</v>
      </c>
      <c r="B736" s="42" t="str">
        <f>Tabella4[[#This Row],[IssueID]]&amp;Tabella4[[#This Row],[Servizio]]</f>
        <v>S001 Accedi</v>
      </c>
      <c r="C736" s="41" t="s">
        <v>1834</v>
      </c>
      <c r="D736" s="41" t="str">
        <f>"(#"&amp;Tabella4[[#This Row],['#ID]]&amp;")"</f>
        <v>(#AAD735)</v>
      </c>
      <c r="E736" s="13" t="s">
        <v>50</v>
      </c>
      <c r="F736" s="13" t="s">
        <v>10</v>
      </c>
      <c r="G736" s="13" t="s">
        <v>56</v>
      </c>
      <c r="H736" s="13" t="s">
        <v>3283</v>
      </c>
      <c r="I736" s="13" t="s">
        <v>63</v>
      </c>
      <c r="J736" s="13" t="s">
        <v>1736</v>
      </c>
      <c r="K736" t="s">
        <v>1748</v>
      </c>
      <c r="L736" s="13" t="s">
        <v>3175</v>
      </c>
      <c r="M736" t="s">
        <v>1744</v>
      </c>
      <c r="N736" s="13"/>
      <c r="O736" t="s">
        <v>1583</v>
      </c>
      <c r="P736" s="13" t="s">
        <v>1626</v>
      </c>
      <c r="Q736" s="13" t="s">
        <v>1742</v>
      </c>
      <c r="R736" s="13"/>
      <c r="S736" s="13" t="s">
        <v>3187</v>
      </c>
      <c r="T736" s="13" t="s">
        <v>3188</v>
      </c>
      <c r="U736" s="13">
        <f>COUNTIFS(Tabella4[Rejected Element],Tabella4[[#This Row],[Rejected Element]])</f>
        <v>1254</v>
      </c>
      <c r="V736" s="13" t="s">
        <v>1719</v>
      </c>
      <c r="W736" s="13" t="s">
        <v>3166</v>
      </c>
      <c r="X736" s="13" t="str">
        <f>Tabella4[[#This Row],[User Impact]]</f>
        <v>2 - Serious</v>
      </c>
      <c r="Y736" s="13" t="str">
        <f>_xlfn.CONCAT("APP INDABOX ANDROID - ",Tabella4[[#This Row],[UNI CEI EN 301549]]," ",_xlfn.XLOOKUP(Tabella4[[#This Row],[Criterio]],Tabella5[ID],Tabella5[Criterio di successo],"")," - ",Tabella4[[#This Row],[Servizio]])</f>
        <v>APP INDABOX ANDROID - 11.2.5.8.1 Dimensione dell'obiettivo (minimo) - S001 Accedi</v>
      </c>
      <c r="Z7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(#AAD735)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736" s="13"/>
      <c r="AB736" s="13"/>
      <c r="AC736" s="13"/>
      <c r="AD736" s="13"/>
      <c r="AE736" s="13" t="e">
        <f>_xlfn.XLOOKUP(Tabella4[[#This Row],[ID Silk]],outTable[ID Silk],outTable[Numero ticket  ],,0,1)</f>
        <v>#N/A</v>
      </c>
      <c r="AF736" s="13"/>
      <c r="AG736" s="13"/>
      <c r="AH736" s="13" t="e">
        <f>Tabella4[[#This Row],[Caricato su Silk]]&amp;Tabella4[[#This Row],[HC_01]]</f>
        <v>#N/A</v>
      </c>
      <c r="AI736" s="13" t="e">
        <f>Tabella4[[#This Row],[HC_ID]]&amp;": "&amp;Tabella4[[#This Row],[Descrizione]]</f>
        <v>#N/A</v>
      </c>
      <c r="AJ736" s="13" t="e">
        <f>Tabella4[[#This Row],[HC_ID]]&amp;": - "&amp;Tabella4[[#This Row],[Detail]]&amp;" con selettore: "&amp;Tabella4[[#This Row],[Rejected Element]]</f>
        <v>#N/A</v>
      </c>
      <c r="AK736" s="13" t="e">
        <f>Tabella4[[#This Row],[HC_ID]]&amp;": "&amp;Tabella4[[#This Row],[Share URL]]</f>
        <v>#N/A</v>
      </c>
      <c r="AL736" s="13" t="e">
        <f>Tabella4[[#This Row],[HC_ID]]&amp;": "&amp;Tabella4[[#This Row],[Soluzione note aggiuntive]]</f>
        <v>#N/A</v>
      </c>
      <c r="AM736" s="13"/>
    </row>
    <row r="737" spans="1:39" ht="15" x14ac:dyDescent="0.3">
      <c r="A737" s="41" t="str">
        <f>Tabella4[[#This Row],[UNI CEI EN 301549]]&amp;Tabella4[[#This Row],[Servizio]]</f>
        <v>11.2.5.5.1S001 Accedi</v>
      </c>
      <c r="B737" s="42" t="str">
        <f>Tabella4[[#This Row],[IssueID]]&amp;Tabella4[[#This Row],[Servizio]]</f>
        <v>S001 Accedi</v>
      </c>
      <c r="C737" s="41" t="s">
        <v>1835</v>
      </c>
      <c r="D737" s="41" t="str">
        <f>"(#"&amp;Tabella4[[#This Row],['#ID]]&amp;")"</f>
        <v>(#AAD736)</v>
      </c>
      <c r="E737" s="13" t="s">
        <v>50</v>
      </c>
      <c r="F737" s="13" t="s">
        <v>3168</v>
      </c>
      <c r="G737" s="13" t="s">
        <v>346</v>
      </c>
      <c r="H737" s="13" t="s">
        <v>3286</v>
      </c>
      <c r="I737" s="13" t="s">
        <v>64</v>
      </c>
      <c r="J737" s="13" t="s">
        <v>1736</v>
      </c>
      <c r="K737" t="s">
        <v>1747</v>
      </c>
      <c r="L737" s="13" t="s">
        <v>3174</v>
      </c>
      <c r="M737" t="s">
        <v>1744</v>
      </c>
      <c r="N737" s="13"/>
      <c r="O737" t="s">
        <v>1583</v>
      </c>
      <c r="P737" s="13" t="s">
        <v>1626</v>
      </c>
      <c r="Q737" s="13" t="s">
        <v>1742</v>
      </c>
      <c r="R737" s="13"/>
      <c r="S737" s="13" t="s">
        <v>3185</v>
      </c>
      <c r="T737" s="13" t="s">
        <v>3186</v>
      </c>
      <c r="U737" s="13">
        <f>COUNTIFS(Tabella4[Rejected Element],Tabella4[[#This Row],[Rejected Element]])</f>
        <v>1254</v>
      </c>
      <c r="V737" s="13" t="s">
        <v>1719</v>
      </c>
      <c r="W737" s="13" t="s">
        <v>3166</v>
      </c>
      <c r="X737" s="13" t="str">
        <f>Tabella4[[#This Row],[User Impact]]</f>
        <v>3 - Moderate</v>
      </c>
      <c r="Y737" s="13" t="str">
        <f>_xlfn.CONCAT("APP INDABOX ANDROID - ",Tabella4[[#This Row],[UNI CEI EN 301549]]," ",_xlfn.XLOOKUP(Tabella4[[#This Row],[Criterio]],Tabella5[ID],Tabella5[Criterio di successo],"")," - ",Tabella4[[#This Row],[Servizio]])</f>
        <v>APP INDABOX ANDROID - 11.2.5.5.1 Dimensione dell'obiettivo (avanzato) - S001 Accedi</v>
      </c>
      <c r="Z7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(#AAD736)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737" s="13"/>
      <c r="AB737" s="13"/>
      <c r="AC737" s="13"/>
      <c r="AD737" s="13"/>
      <c r="AE737" s="13" t="e">
        <f>_xlfn.XLOOKUP(Tabella4[[#This Row],[ID Silk]],outTable[ID Silk],outTable[Numero ticket  ],,0,1)</f>
        <v>#N/A</v>
      </c>
      <c r="AF737" s="13"/>
      <c r="AG737" s="13"/>
      <c r="AH737" s="13" t="e">
        <f>Tabella4[[#This Row],[Caricato su Silk]]&amp;Tabella4[[#This Row],[HC_01]]</f>
        <v>#N/A</v>
      </c>
      <c r="AI737" s="13" t="e">
        <f>Tabella4[[#This Row],[HC_ID]]&amp;": "&amp;Tabella4[[#This Row],[Descrizione]]</f>
        <v>#N/A</v>
      </c>
      <c r="AJ737" s="13" t="e">
        <f>Tabella4[[#This Row],[HC_ID]]&amp;": - "&amp;Tabella4[[#This Row],[Detail]]&amp;" con selettore: "&amp;Tabella4[[#This Row],[Rejected Element]]</f>
        <v>#N/A</v>
      </c>
      <c r="AK737" s="13" t="e">
        <f>Tabella4[[#This Row],[HC_ID]]&amp;": "&amp;Tabella4[[#This Row],[Share URL]]</f>
        <v>#N/A</v>
      </c>
      <c r="AL737" s="13" t="e">
        <f>Tabella4[[#This Row],[HC_ID]]&amp;": "&amp;Tabella4[[#This Row],[Soluzione note aggiuntive]]</f>
        <v>#N/A</v>
      </c>
      <c r="AM737" s="13"/>
    </row>
    <row r="738" spans="1:39" ht="15" x14ac:dyDescent="0.3">
      <c r="A738" s="41" t="str">
        <f>Tabella4[[#This Row],[UNI CEI EN 301549]]&amp;Tabella4[[#This Row],[Servizio]]</f>
        <v>11.1.3.2.1S001 Accedi</v>
      </c>
      <c r="B738" s="42" t="str">
        <f>Tabella4[[#This Row],[IssueID]]&amp;Tabella4[[#This Row],[Servizio]]</f>
        <v>S001 Accedi</v>
      </c>
      <c r="C738" s="41" t="s">
        <v>1836</v>
      </c>
      <c r="D738" s="41" t="str">
        <f>"(#"&amp;Tabella4[[#This Row],['#ID]]&amp;")"</f>
        <v>(#AAD737)</v>
      </c>
      <c r="E738" s="13" t="s">
        <v>50</v>
      </c>
      <c r="F738" s="13" t="s">
        <v>9</v>
      </c>
      <c r="G738" s="13" t="s">
        <v>57</v>
      </c>
      <c r="H738" s="13" t="s">
        <v>3287</v>
      </c>
      <c r="I738" s="13" t="s">
        <v>62</v>
      </c>
      <c r="J738" s="13" t="s">
        <v>3176</v>
      </c>
      <c r="K738" t="s">
        <v>1749</v>
      </c>
      <c r="L738" s="13" t="s">
        <v>3177</v>
      </c>
      <c r="M738" t="s">
        <v>1744</v>
      </c>
      <c r="N738" s="13"/>
      <c r="O738" t="s">
        <v>1583</v>
      </c>
      <c r="P738" s="13" t="s">
        <v>1626</v>
      </c>
      <c r="Q738" s="13" t="s">
        <v>1742</v>
      </c>
      <c r="R738" s="13"/>
      <c r="S738" s="13" t="s">
        <v>3189</v>
      </c>
      <c r="T738" s="13" t="s">
        <v>3190</v>
      </c>
      <c r="U738" s="13">
        <f>COUNTIFS(Tabella4[Rejected Element],Tabella4[[#This Row],[Rejected Element]])</f>
        <v>1254</v>
      </c>
      <c r="V738" s="13" t="s">
        <v>1719</v>
      </c>
      <c r="W738" s="13" t="s">
        <v>3166</v>
      </c>
      <c r="X738" s="13" t="str">
        <f>Tabella4[[#This Row],[User Impact]]</f>
        <v>1 - Critical</v>
      </c>
      <c r="Y738" s="13" t="str">
        <f>_xlfn.CONCAT("APP INDABOX ANDROID - ",Tabella4[[#This Row],[UNI CEI EN 301549]]," ",_xlfn.XLOOKUP(Tabella4[[#This Row],[Criterio]],Tabella5[ID],Tabella5[Criterio di successo],"")," - ",Tabella4[[#This Row],[Servizio]])</f>
        <v>APP INDABOX ANDROID - 11.1.3.2.1 Sequenza significativa - S001 Accedi</v>
      </c>
      <c r="Z7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(#AAD737)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https://axe-mobile.deque.com/scan?userId=747da6b3-5f03-493b-bc9b-3a10276b7d6b&amp;packageName=com.android.chrome&amp;resultId=01987498-f715-719a-bc64-9e610b8007d0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38" s="13"/>
      <c r="AB738" s="13"/>
      <c r="AC738" s="13"/>
      <c r="AD738" s="13"/>
      <c r="AE738" s="13">
        <f>_xlfn.XLOOKUP(Tabella4[[#This Row],[ID Silk]],outTable[ID Silk],outTable[Numero ticket  ],,0,1)</f>
        <v>0</v>
      </c>
      <c r="AF738" s="13"/>
      <c r="AG738" s="13"/>
      <c r="AH738" s="13" t="str">
        <f>Tabella4[[#This Row],[Caricato su Silk]]&amp;Tabella4[[#This Row],[HC_01]]</f>
        <v>0</v>
      </c>
      <c r="AI73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38" s="13" t="str">
        <f>Tabella4[[#This Row],[HC_ID]]&amp;": - "&amp;Tabella4[[#This Row],[Detail]]&amp;" con selettore: "&amp;Tabella4[[#This Row],[Rejected Element]]</f>
        <v>0: -  con selettore: No ID Available</v>
      </c>
      <c r="AK738" s="13" t="str">
        <f>Tabella4[[#This Row],[HC_ID]]&amp;": "&amp;Tabella4[[#This Row],[Share URL]]</f>
        <v>0: https://axe-mobile.deque.com/scan?userId=747da6b3-5f03-493b-bc9b-3a10276b7d6b&amp;packageName=com.android.chrome&amp;resultId=01987498-f715-719a-bc64-9e610b8007d0</v>
      </c>
      <c r="AL738" s="13" t="str">
        <f>Tabella4[[#This Row],[HC_ID]]&amp;": "&amp;Tabella4[[#This Row],[Soluzione note aggiuntive]]</f>
        <v>0: Rimuovi android:focusable="true" dal testo statico non interattivo.</v>
      </c>
      <c r="AM738" s="13"/>
    </row>
    <row r="739" spans="1:39" ht="15" x14ac:dyDescent="0.3">
      <c r="A739" s="41" t="str">
        <f>Tabella4[[#This Row],[UNI CEI EN 301549]]&amp;Tabella4[[#This Row],[Servizio]]</f>
        <v>11.2.5.3.1S001 Accedi</v>
      </c>
      <c r="B739" s="42" t="str">
        <f>Tabella4[[#This Row],[IssueID]]&amp;Tabella4[[#This Row],[Servizio]]</f>
        <v>S001 Accedi</v>
      </c>
      <c r="C739" s="41" t="s">
        <v>1837</v>
      </c>
      <c r="D739" s="41" t="str">
        <f>"(#"&amp;Tabella4[[#This Row],['#ID]]&amp;")"</f>
        <v>(#AAD738)</v>
      </c>
      <c r="E739" s="13" t="s">
        <v>50</v>
      </c>
      <c r="F739" s="13" t="s">
        <v>9</v>
      </c>
      <c r="G739" s="13" t="s">
        <v>342</v>
      </c>
      <c r="H739" s="13" t="s">
        <v>3285</v>
      </c>
      <c r="I739" s="13" t="s">
        <v>63</v>
      </c>
      <c r="J739" s="13" t="s">
        <v>3172</v>
      </c>
      <c r="K739" t="s">
        <v>1745</v>
      </c>
      <c r="L739" s="13" t="s">
        <v>3173</v>
      </c>
      <c r="M739" t="s">
        <v>1751</v>
      </c>
      <c r="N739" s="13"/>
      <c r="O739" t="s">
        <v>1583</v>
      </c>
      <c r="P739" s="13" t="s">
        <v>1626</v>
      </c>
      <c r="Q739" s="13" t="s">
        <v>1742</v>
      </c>
      <c r="R739" s="13"/>
      <c r="S739" s="13" t="s">
        <v>3183</v>
      </c>
      <c r="T739" s="13" t="s">
        <v>3184</v>
      </c>
      <c r="U739" s="13">
        <f>COUNTIFS(Tabella4[Rejected Element],Tabella4[[#This Row],[Rejected Element]])</f>
        <v>1</v>
      </c>
      <c r="V739" s="13" t="s">
        <v>1719</v>
      </c>
      <c r="W739" s="13" t="s">
        <v>3166</v>
      </c>
      <c r="X739" s="13" t="str">
        <f>Tabella4[[#This Row],[User Impact]]</f>
        <v>2 - Serious</v>
      </c>
      <c r="Y739" s="13" t="str">
        <f>_xlfn.CONCAT("APP INDABOX ANDROID - ",Tabella4[[#This Row],[UNI CEI EN 301549]]," ",_xlfn.XLOOKUP(Tabella4[[#This Row],[Criterio]],Tabella5[ID],Tabella5[Criterio di successo],"")," - ",Tabella4[[#This Row],[Servizio]])</f>
        <v>APP INDABOX ANDROID - 11.2.5.3.1 Etichetta nel nome - S001 Accedi</v>
      </c>
      <c r="Z7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(#AAD738)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link_ritiro_pacchi
Dettaglio + screenshot (accedere con le seguenti credenziali: user, axeposte@gmail.com; password, Poste2024!): https://axe-mobile.deque.com/scan?userId=747da6b3-5f03-493b-bc9b-3a10276b7d6b&amp;packageName=com.android.chrome&amp;resultId=01987498-f715-719a-bc64-9e610b8007d0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39" s="13"/>
      <c r="AB739" s="13"/>
      <c r="AC739" s="13"/>
      <c r="AD739" s="13"/>
      <c r="AE739" s="13">
        <f>_xlfn.XLOOKUP(Tabella4[[#This Row],[ID Silk]],outTable[ID Silk],outTable[Numero ticket  ],,0,1)</f>
        <v>0</v>
      </c>
      <c r="AF739" s="13"/>
      <c r="AG739" s="13"/>
      <c r="AH739" s="13" t="str">
        <f>Tabella4[[#This Row],[Caricato su Silk]]&amp;Tabella4[[#This Row],[HC_01]]</f>
        <v>0</v>
      </c>
      <c r="AI739" s="13" t="str">
        <f>Tabella4[[#This Row],[HC_ID]]&amp;": "&amp;Tabella4[[#This Row],[Descrizione]]</f>
        <v>0: Una vista focalizzabile accessibile deve garantire che il nome sia incluso nell'etichetta visibile. [Per saperne di più] (https://docs.deque.com/devtools-mobile/2024.2.14/en/android-label-in-name)</v>
      </c>
      <c r="AJ739" s="13" t="str">
        <f>Tabella4[[#This Row],[HC_ID]]&amp;": - "&amp;Tabella4[[#This Row],[Detail]]&amp;" con selettore: "&amp;Tabella4[[#This Row],[Rejected Element]]</f>
        <v>0: -  con selettore: link_ritiro_pacchi</v>
      </c>
      <c r="AK739" s="13" t="str">
        <f>Tabella4[[#This Row],[HC_ID]]&amp;": "&amp;Tabella4[[#This Row],[Share URL]]</f>
        <v>0: https://axe-mobile.deque.com/scan?userId=747da6b3-5f03-493b-bc9b-3a10276b7d6b&amp;packageName=com.android.chrome&amp;resultId=01987498-f715-719a-bc64-9e610b8007d0</v>
      </c>
      <c r="AL739" s="13" t="str">
        <f>Tabella4[[#This Row],[HC_ID]]&amp;": "&amp;Tabella4[[#This Row],[Soluzione note aggiuntive]]</f>
        <v>0: Assicurati che contentDescription o labelFor contengano l’etichetta visibile dell’elemento.</v>
      </c>
      <c r="AM739" s="13"/>
    </row>
    <row r="740" spans="1:39" ht="15" x14ac:dyDescent="0.3">
      <c r="A740" s="41" t="str">
        <f>Tabella4[[#This Row],[UNI CEI EN 301549]]&amp;Tabella4[[#This Row],[Servizio]]</f>
        <v>11.2.5.3.1S001 Accedi</v>
      </c>
      <c r="B740" s="42" t="str">
        <f>Tabella4[[#This Row],[IssueID]]&amp;Tabella4[[#This Row],[Servizio]]</f>
        <v>S001 Accedi</v>
      </c>
      <c r="C740" s="41" t="s">
        <v>1838</v>
      </c>
      <c r="D740" s="41" t="str">
        <f>"(#"&amp;Tabella4[[#This Row],['#ID]]&amp;")"</f>
        <v>(#AAD739)</v>
      </c>
      <c r="E740" s="13" t="s">
        <v>50</v>
      </c>
      <c r="F740" s="13" t="s">
        <v>9</v>
      </c>
      <c r="G740" s="13" t="s">
        <v>342</v>
      </c>
      <c r="H740" s="13" t="s">
        <v>3285</v>
      </c>
      <c r="I740" s="13" t="s">
        <v>63</v>
      </c>
      <c r="J740" s="13" t="s">
        <v>3172</v>
      </c>
      <c r="K740" t="s">
        <v>1745</v>
      </c>
      <c r="L740" s="13" t="s">
        <v>3173</v>
      </c>
      <c r="M740" t="s">
        <v>1752</v>
      </c>
      <c r="N740" s="13"/>
      <c r="O740" t="s">
        <v>1583</v>
      </c>
      <c r="P740" s="13" t="s">
        <v>1626</v>
      </c>
      <c r="Q740" s="13" t="s">
        <v>1742</v>
      </c>
      <c r="R740" s="13"/>
      <c r="S740" s="13" t="s">
        <v>3183</v>
      </c>
      <c r="T740" s="13" t="s">
        <v>3184</v>
      </c>
      <c r="U740" s="13">
        <f>COUNTIFS(Tabella4[Rejected Element],Tabella4[[#This Row],[Rejected Element]])</f>
        <v>1</v>
      </c>
      <c r="V740" s="13" t="s">
        <v>1719</v>
      </c>
      <c r="W740" s="13" t="s">
        <v>3166</v>
      </c>
      <c r="X740" s="13" t="str">
        <f>Tabella4[[#This Row],[User Impact]]</f>
        <v>2 - Serious</v>
      </c>
      <c r="Y740" s="13" t="str">
        <f>_xlfn.CONCAT("APP INDABOX ANDROID - ",Tabella4[[#This Row],[UNI CEI EN 301549]]," ",_xlfn.XLOOKUP(Tabella4[[#This Row],[Criterio]],Tabella5[ID],Tabella5[Criterio di successo],"")," - ",Tabella4[[#This Row],[Servizio]])</f>
        <v>APP INDABOX ANDROID - 11.2.5.3.1 Etichetta nel nome - S001 Accedi</v>
      </c>
      <c r="Z7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(#AAD739)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link_fresh
Dettaglio + screenshot (accedere con le seguenti credenziali: user, axeposte@gmail.com; password, Poste2024!): https://axe-mobile.deque.com/scan?userId=747da6b3-5f03-493b-bc9b-3a10276b7d6b&amp;packageName=com.android.chrome&amp;resultId=01987498-f715-719a-bc64-9e610b8007d0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40" s="13"/>
      <c r="AB740" s="13"/>
      <c r="AC740" s="13"/>
      <c r="AD740" s="13"/>
      <c r="AE740" s="13">
        <f>_xlfn.XLOOKUP(Tabella4[[#This Row],[ID Silk]],outTable[ID Silk],outTable[Numero ticket  ],,0,1)</f>
        <v>0</v>
      </c>
      <c r="AF740" s="13"/>
      <c r="AG740" s="13"/>
      <c r="AH740" s="13" t="str">
        <f>Tabella4[[#This Row],[Caricato su Silk]]&amp;Tabella4[[#This Row],[HC_01]]</f>
        <v>0</v>
      </c>
      <c r="AI740" s="13" t="str">
        <f>Tabella4[[#This Row],[HC_ID]]&amp;": "&amp;Tabella4[[#This Row],[Descrizione]]</f>
        <v>0: Una vista focalizzabile accessibile deve garantire che il nome sia incluso nell'etichetta visibile. [Per saperne di più] (https://docs.deque.com/devtools-mobile/2024.2.14/en/android-label-in-name)</v>
      </c>
      <c r="AJ740" s="13" t="str">
        <f>Tabella4[[#This Row],[HC_ID]]&amp;": - "&amp;Tabella4[[#This Row],[Detail]]&amp;" con selettore: "&amp;Tabella4[[#This Row],[Rejected Element]]</f>
        <v>0: -  con selettore: link_fresh</v>
      </c>
      <c r="AK740" s="13" t="str">
        <f>Tabella4[[#This Row],[HC_ID]]&amp;": "&amp;Tabella4[[#This Row],[Share URL]]</f>
        <v>0: https://axe-mobile.deque.com/scan?userId=747da6b3-5f03-493b-bc9b-3a10276b7d6b&amp;packageName=com.android.chrome&amp;resultId=01987498-f715-719a-bc64-9e610b8007d0</v>
      </c>
      <c r="AL740" s="13" t="str">
        <f>Tabella4[[#This Row],[HC_ID]]&amp;": "&amp;Tabella4[[#This Row],[Soluzione note aggiuntive]]</f>
        <v>0: Assicurati che contentDescription o labelFor contengano l’etichetta visibile dell’elemento.</v>
      </c>
      <c r="AM740" s="13"/>
    </row>
    <row r="741" spans="1:39" ht="15" x14ac:dyDescent="0.3">
      <c r="A741" s="41" t="str">
        <f>Tabella4[[#This Row],[UNI CEI EN 301549]]&amp;Tabella4[[#This Row],[Servizio]]</f>
        <v>11.1.3.4.1S001 Accedi</v>
      </c>
      <c r="B741" s="42" t="str">
        <f>Tabella4[[#This Row],[IssueID]]&amp;Tabella4[[#This Row],[Servizio]]</f>
        <v>S001 Accedi</v>
      </c>
      <c r="C741" s="41" t="s">
        <v>1839</v>
      </c>
      <c r="D741" s="41" t="str">
        <f>"(#"&amp;Tabella4[[#This Row],['#ID]]&amp;")"</f>
        <v>(#AAD740)</v>
      </c>
      <c r="E741" s="13" t="s">
        <v>50</v>
      </c>
      <c r="F741" s="13" t="s">
        <v>10</v>
      </c>
      <c r="G741" s="13" t="s">
        <v>160</v>
      </c>
      <c r="H741" s="13" t="s">
        <v>3284</v>
      </c>
      <c r="I741" s="13" t="s">
        <v>63</v>
      </c>
      <c r="J741" s="13" t="s">
        <v>3170</v>
      </c>
      <c r="K741" t="s">
        <v>1743</v>
      </c>
      <c r="L741" s="13" t="s">
        <v>3171</v>
      </c>
      <c r="M741" t="s">
        <v>1744</v>
      </c>
      <c r="N741" s="13"/>
      <c r="O741" t="s">
        <v>1584</v>
      </c>
      <c r="P741" s="13" t="s">
        <v>1627</v>
      </c>
      <c r="Q741" s="13" t="s">
        <v>1742</v>
      </c>
      <c r="R741" s="13"/>
      <c r="S741" s="13" t="s">
        <v>3181</v>
      </c>
      <c r="T741" s="13" t="s">
        <v>3182</v>
      </c>
      <c r="U741" s="13">
        <f>COUNTIFS(Tabella4[Rejected Element],Tabella4[[#This Row],[Rejected Element]])</f>
        <v>1254</v>
      </c>
      <c r="V741" s="13" t="s">
        <v>1719</v>
      </c>
      <c r="W741" s="13" t="s">
        <v>3165</v>
      </c>
      <c r="X741" s="13" t="str">
        <f>Tabella4[[#This Row],[User Impact]]</f>
        <v>2 - Serious</v>
      </c>
      <c r="Y741" s="13" t="str">
        <f>_xlfn.CONCAT("APP INDABOX ANDROID - ",Tabella4[[#This Row],[UNI CEI EN 301549]]," ",_xlfn.XLOOKUP(Tabella4[[#This Row],[Criterio]],Tabella5[ID],Tabella5[Criterio di successo],"")," - ",Tabella4[[#This Row],[Servizio]])</f>
        <v>APP INDABOX ANDROID - 11.1.3.4.1 Orientamento - S001 Accedi</v>
      </c>
      <c r="Z7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S001 Accedi (#AAD740)
S001 Accedi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android:screenOrientation="portrait" per supportare sia landscape che portrait, salvo che non sia un requisito.
File di log (occorrenze rilevate: 7): https://posteitaliane.sharepoint.com/:x:/r/teams/ACCESSIBILITRISULTATIVERIFICHETECNICHE/Shared%20Documents/TGPOSTE_APP/TGPOSTE_APP/LOG/Log.xlsx?d=w630300a71bd74143a1658fe5ab688bc4&amp;csf=1&amp;web=1&amp;e=Y9XHGL
Link al dettaglio requisito WCAG: </v>
      </c>
      <c r="AA741" s="13"/>
      <c r="AB741" s="13"/>
      <c r="AC741" s="13"/>
      <c r="AD741" s="13"/>
      <c r="AE741" s="13">
        <f>_xlfn.XLOOKUP(Tabella4[[#This Row],[ID Silk]],outTable[ID Silk],outTable[Numero ticket  ],,0,1)</f>
        <v>0</v>
      </c>
      <c r="AF741" s="13"/>
      <c r="AG741" s="13"/>
      <c r="AH741" s="13" t="str">
        <f>Tabella4[[#This Row],[Caricato su Silk]]&amp;Tabella4[[#This Row],[HC_01]]</f>
        <v>0</v>
      </c>
      <c r="AI741" s="13" t="str">
        <f>Tabella4[[#This Row],[HC_ID]]&amp;": "&amp;Tabella4[[#This Row],[Descrizione]]</f>
        <v>0: Le visualizzazioni devono essere conformi all'orientamento di visualizzazione preferito dall'utente. [Per saperne di più] (https://docs.deque.com/devtools-mobile/2024.2.14/en/android-screen-orientation)</v>
      </c>
      <c r="AJ741" s="13" t="str">
        <f>Tabella4[[#This Row],[HC_ID]]&amp;": - "&amp;Tabella4[[#This Row],[Detail]]&amp;" con selettore: "&amp;Tabella4[[#This Row],[Rejected Element]]</f>
        <v>0: -  con selettore: No ID Available</v>
      </c>
      <c r="AK741" s="13" t="str">
        <f>Tabella4[[#This Row],[HC_ID]]&amp;": "&amp;Tabella4[[#This Row],[Share URL]]</f>
        <v>0: https://axe-mobile.deque.com/scan?userId=747da6b3-5f03-493b-bc9b-3a10276b7d6b&amp;packageName=com.android.chrome&amp;resultId=0198749a-43f1-742c-995d-71144f460828</v>
      </c>
      <c r="AL741" s="13" t="str">
        <f>Tabella4[[#This Row],[HC_ID]]&amp;": "&amp;Tabella4[[#This Row],[Soluzione note aggiuntive]]</f>
        <v>0: Rimuovi android:screenOrientation="portrait" per supportare sia landscape che portrait, salvo che non sia un requisito.</v>
      </c>
      <c r="AM741" s="13"/>
    </row>
    <row r="742" spans="1:39" ht="15" x14ac:dyDescent="0.3">
      <c r="A742" s="41" t="str">
        <f>Tabella4[[#This Row],[UNI CEI EN 301549]]&amp;Tabella4[[#This Row],[Servizio]]</f>
        <v>11.2.5.3.1S001 Accedi</v>
      </c>
      <c r="B742" s="42" t="str">
        <f>Tabella4[[#This Row],[IssueID]]&amp;Tabella4[[#This Row],[Servizio]]</f>
        <v>S001 Accedi</v>
      </c>
      <c r="C742" s="41" t="s">
        <v>1840</v>
      </c>
      <c r="D742" s="41" t="str">
        <f>"(#"&amp;Tabella4[[#This Row],['#ID]]&amp;")"</f>
        <v>(#AAD741)</v>
      </c>
      <c r="E742" s="13" t="s">
        <v>50</v>
      </c>
      <c r="F742" s="13" t="s">
        <v>9</v>
      </c>
      <c r="G742" s="13" t="s">
        <v>342</v>
      </c>
      <c r="H742" s="13" t="s">
        <v>3285</v>
      </c>
      <c r="I742" s="13" t="s">
        <v>63</v>
      </c>
      <c r="J742" s="13" t="s">
        <v>3172</v>
      </c>
      <c r="K742" t="s">
        <v>1745</v>
      </c>
      <c r="L742" s="13" t="s">
        <v>3173</v>
      </c>
      <c r="M742" t="s">
        <v>1746</v>
      </c>
      <c r="N742" s="13"/>
      <c r="O742" t="s">
        <v>1584</v>
      </c>
      <c r="P742" s="13" t="s">
        <v>1627</v>
      </c>
      <c r="Q742" s="13" t="s">
        <v>1742</v>
      </c>
      <c r="R742" s="13"/>
      <c r="S742" s="13" t="s">
        <v>3183</v>
      </c>
      <c r="T742" s="13" t="s">
        <v>3184</v>
      </c>
      <c r="U742" s="13">
        <f>COUNTIFS(Tabella4[Rejected Element],Tabella4[[#This Row],[Rejected Element]])</f>
        <v>42</v>
      </c>
      <c r="V742" s="13" t="s">
        <v>1719</v>
      </c>
      <c r="W742" s="13" t="s">
        <v>3165</v>
      </c>
      <c r="X742" s="13" t="str">
        <f>Tabella4[[#This Row],[User Impact]]</f>
        <v>2 - Serious</v>
      </c>
      <c r="Y742" s="13" t="str">
        <f>_xlfn.CONCAT("APP INDABOX ANDROID - ",Tabella4[[#This Row],[UNI CEI EN 301549]]," ",_xlfn.XLOOKUP(Tabella4[[#This Row],[Criterio]],Tabella5[ID],Tabella5[Criterio di successo],"")," - ",Tabella4[[#This Row],[Servizio]])</f>
        <v>APP INDABOX ANDROID - 11.2.5.3.1 Etichetta nel nome - S001 Accedi</v>
      </c>
      <c r="Z7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(#AAD741)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https://axe-mobile.deque.com/scan?userId=747da6b3-5f03-493b-bc9b-3a10276b7d6b&amp;packageName=com.android.chrome&amp;resultId=0198749a-43f1-742c-995d-71144f460828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42" s="13"/>
      <c r="AB742" s="13"/>
      <c r="AC742" s="13"/>
      <c r="AD742" s="13"/>
      <c r="AE742" s="13">
        <f>_xlfn.XLOOKUP(Tabella4[[#This Row],[ID Silk]],outTable[ID Silk],outTable[Numero ticket  ],,0,1)</f>
        <v>0</v>
      </c>
      <c r="AF742" s="13"/>
      <c r="AG742" s="13"/>
      <c r="AH742" s="13" t="str">
        <f>Tabella4[[#This Row],[Caricato su Silk]]&amp;Tabella4[[#This Row],[HC_01]]</f>
        <v>0</v>
      </c>
      <c r="AI742" s="13" t="str">
        <f>Tabella4[[#This Row],[HC_ID]]&amp;": "&amp;Tabella4[[#This Row],[Descrizione]]</f>
        <v>0: Una vista focalizzabile accessibile deve garantire che il nome sia incluso nell'etichetta visibile. [Per saperne di più] (https://docs.deque.com/devtools-mobile/2024.2.14/en/android-label-in-name)</v>
      </c>
      <c r="AJ742" s="13" t="str">
        <f>Tabella4[[#This Row],[HC_ID]]&amp;": - "&amp;Tabella4[[#This Row],[Detail]]&amp;" con selettore: "&amp;Tabella4[[#This Row],[Rejected Element]]</f>
        <v>0: -  con selettore: logo</v>
      </c>
      <c r="AK742" s="13" t="str">
        <f>Tabella4[[#This Row],[HC_ID]]&amp;": "&amp;Tabella4[[#This Row],[Share URL]]</f>
        <v>0: https://axe-mobile.deque.com/scan?userId=747da6b3-5f03-493b-bc9b-3a10276b7d6b&amp;packageName=com.android.chrome&amp;resultId=0198749a-43f1-742c-995d-71144f460828</v>
      </c>
      <c r="AL742" s="13" t="str">
        <f>Tabella4[[#This Row],[HC_ID]]&amp;": "&amp;Tabella4[[#This Row],[Soluzione note aggiuntive]]</f>
        <v>0: Assicurati che contentDescription o labelFor contengano l’etichetta visibile dell’elemento.</v>
      </c>
      <c r="AM742" s="13"/>
    </row>
    <row r="743" spans="1:39" ht="15" x14ac:dyDescent="0.3">
      <c r="A743" s="41" t="str">
        <f>Tabella4[[#This Row],[UNI CEI EN 301549]]&amp;Tabella4[[#This Row],[Servizio]]</f>
        <v>11.2.5.8.1S001 Accedi</v>
      </c>
      <c r="B743" s="42" t="str">
        <f>Tabella4[[#This Row],[IssueID]]&amp;Tabella4[[#This Row],[Servizio]]</f>
        <v>S001 Accedi</v>
      </c>
      <c r="C743" s="41" t="s">
        <v>1841</v>
      </c>
      <c r="D743" s="41" t="str">
        <f>"(#"&amp;Tabella4[[#This Row],['#ID]]&amp;")"</f>
        <v>(#AAD742)</v>
      </c>
      <c r="E743" s="13" t="s">
        <v>50</v>
      </c>
      <c r="F743" s="13" t="s">
        <v>10</v>
      </c>
      <c r="G743" s="13" t="s">
        <v>56</v>
      </c>
      <c r="H743" s="13" t="s">
        <v>3283</v>
      </c>
      <c r="I743" s="13" t="s">
        <v>63</v>
      </c>
      <c r="J743" s="13" t="s">
        <v>1736</v>
      </c>
      <c r="K743" t="s">
        <v>1748</v>
      </c>
      <c r="L743" s="13" t="s">
        <v>3175</v>
      </c>
      <c r="M743" t="s">
        <v>1744</v>
      </c>
      <c r="N743" s="13"/>
      <c r="O743" t="s">
        <v>1584</v>
      </c>
      <c r="P743" s="13" t="s">
        <v>1627</v>
      </c>
      <c r="Q743" s="13" t="s">
        <v>1742</v>
      </c>
      <c r="R743" s="13"/>
      <c r="S743" s="13" t="s">
        <v>3187</v>
      </c>
      <c r="T743" s="13" t="s">
        <v>3188</v>
      </c>
      <c r="U743" s="13">
        <f>COUNTIFS(Tabella4[Rejected Element],Tabella4[[#This Row],[Rejected Element]])</f>
        <v>1254</v>
      </c>
      <c r="V743" s="13" t="s">
        <v>1719</v>
      </c>
      <c r="W743" s="13" t="s">
        <v>3165</v>
      </c>
      <c r="X743" s="13" t="str">
        <f>Tabella4[[#This Row],[User Impact]]</f>
        <v>2 - Serious</v>
      </c>
      <c r="Y743" s="13" t="str">
        <f>_xlfn.CONCAT("APP INDABOX ANDROID - ",Tabella4[[#This Row],[UNI CEI EN 301549]]," ",_xlfn.XLOOKUP(Tabella4[[#This Row],[Criterio]],Tabella5[ID],Tabella5[Criterio di successo],"")," - ",Tabella4[[#This Row],[Servizio]])</f>
        <v>APP INDABOX ANDROID - 11.2.5.8.1 Dimensione dell'obiettivo (minimo) - S001 Accedi</v>
      </c>
      <c r="Z7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(#AAD742)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743" s="13"/>
      <c r="AB743" s="13"/>
      <c r="AC743" s="13"/>
      <c r="AD743" s="13"/>
      <c r="AE743" s="13" t="e">
        <f>_xlfn.XLOOKUP(Tabella4[[#This Row],[ID Silk]],outTable[ID Silk],outTable[Numero ticket  ],,0,1)</f>
        <v>#N/A</v>
      </c>
      <c r="AF743" s="13"/>
      <c r="AG743" s="13"/>
      <c r="AH743" s="13" t="e">
        <f>Tabella4[[#This Row],[Caricato su Silk]]&amp;Tabella4[[#This Row],[HC_01]]</f>
        <v>#N/A</v>
      </c>
      <c r="AI743" s="13" t="e">
        <f>Tabella4[[#This Row],[HC_ID]]&amp;": "&amp;Tabella4[[#This Row],[Descrizione]]</f>
        <v>#N/A</v>
      </c>
      <c r="AJ743" s="13" t="e">
        <f>Tabella4[[#This Row],[HC_ID]]&amp;": - "&amp;Tabella4[[#This Row],[Detail]]&amp;" con selettore: "&amp;Tabella4[[#This Row],[Rejected Element]]</f>
        <v>#N/A</v>
      </c>
      <c r="AK743" s="13" t="e">
        <f>Tabella4[[#This Row],[HC_ID]]&amp;": "&amp;Tabella4[[#This Row],[Share URL]]</f>
        <v>#N/A</v>
      </c>
      <c r="AL743" s="13" t="e">
        <f>Tabella4[[#This Row],[HC_ID]]&amp;": "&amp;Tabella4[[#This Row],[Soluzione note aggiuntive]]</f>
        <v>#N/A</v>
      </c>
      <c r="AM743" s="13"/>
    </row>
    <row r="744" spans="1:39" ht="15" x14ac:dyDescent="0.3">
      <c r="A744" s="41" t="str">
        <f>Tabella4[[#This Row],[UNI CEI EN 301549]]&amp;Tabella4[[#This Row],[Servizio]]</f>
        <v>11.2.5.5.1S001 Accedi</v>
      </c>
      <c r="B744" s="42" t="str">
        <f>Tabella4[[#This Row],[IssueID]]&amp;Tabella4[[#This Row],[Servizio]]</f>
        <v>S001 Accedi</v>
      </c>
      <c r="C744" s="41" t="s">
        <v>1842</v>
      </c>
      <c r="D744" s="41" t="str">
        <f>"(#"&amp;Tabella4[[#This Row],['#ID]]&amp;")"</f>
        <v>(#AAD743)</v>
      </c>
      <c r="E744" s="13" t="s">
        <v>50</v>
      </c>
      <c r="F744" s="13" t="s">
        <v>3168</v>
      </c>
      <c r="G744" s="13" t="s">
        <v>346</v>
      </c>
      <c r="H744" s="13" t="s">
        <v>3286</v>
      </c>
      <c r="I744" s="13" t="s">
        <v>64</v>
      </c>
      <c r="J744" s="13" t="s">
        <v>1736</v>
      </c>
      <c r="K744" t="s">
        <v>1747</v>
      </c>
      <c r="L744" s="13" t="s">
        <v>3174</v>
      </c>
      <c r="M744" t="s">
        <v>1744</v>
      </c>
      <c r="N744" s="13"/>
      <c r="O744" t="s">
        <v>1584</v>
      </c>
      <c r="P744" s="13" t="s">
        <v>1627</v>
      </c>
      <c r="Q744" s="13" t="s">
        <v>1742</v>
      </c>
      <c r="R744" s="13"/>
      <c r="S744" s="13" t="s">
        <v>3185</v>
      </c>
      <c r="T744" s="13" t="s">
        <v>3186</v>
      </c>
      <c r="U744" s="13">
        <f>COUNTIFS(Tabella4[Rejected Element],Tabella4[[#This Row],[Rejected Element]])</f>
        <v>1254</v>
      </c>
      <c r="V744" s="13" t="s">
        <v>1719</v>
      </c>
      <c r="W744" s="13" t="s">
        <v>3165</v>
      </c>
      <c r="X744" s="13" t="str">
        <f>Tabella4[[#This Row],[User Impact]]</f>
        <v>3 - Moderate</v>
      </c>
      <c r="Y744" s="13" t="str">
        <f>_xlfn.CONCAT("APP INDABOX ANDROID - ",Tabella4[[#This Row],[UNI CEI EN 301549]]," ",_xlfn.XLOOKUP(Tabella4[[#This Row],[Criterio]],Tabella5[ID],Tabella5[Criterio di successo],"")," - ",Tabella4[[#This Row],[Servizio]])</f>
        <v>APP INDABOX ANDROID - 11.2.5.5.1 Dimensione dell'obiettivo (avanzato) - S001 Accedi</v>
      </c>
      <c r="Z7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(#AAD743)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744" s="13"/>
      <c r="AB744" s="13"/>
      <c r="AC744" s="13"/>
      <c r="AD744" s="13"/>
      <c r="AE744" s="13" t="e">
        <f>_xlfn.XLOOKUP(Tabella4[[#This Row],[ID Silk]],outTable[ID Silk],outTable[Numero ticket  ],,0,1)</f>
        <v>#N/A</v>
      </c>
      <c r="AF744" s="13"/>
      <c r="AG744" s="13"/>
      <c r="AH744" s="13" t="e">
        <f>Tabella4[[#This Row],[Caricato su Silk]]&amp;Tabella4[[#This Row],[HC_01]]</f>
        <v>#N/A</v>
      </c>
      <c r="AI744" s="13" t="e">
        <f>Tabella4[[#This Row],[HC_ID]]&amp;": "&amp;Tabella4[[#This Row],[Descrizione]]</f>
        <v>#N/A</v>
      </c>
      <c r="AJ744" s="13" t="e">
        <f>Tabella4[[#This Row],[HC_ID]]&amp;": - "&amp;Tabella4[[#This Row],[Detail]]&amp;" con selettore: "&amp;Tabella4[[#This Row],[Rejected Element]]</f>
        <v>#N/A</v>
      </c>
      <c r="AK744" s="13" t="e">
        <f>Tabella4[[#This Row],[HC_ID]]&amp;": "&amp;Tabella4[[#This Row],[Share URL]]</f>
        <v>#N/A</v>
      </c>
      <c r="AL744" s="13" t="e">
        <f>Tabella4[[#This Row],[HC_ID]]&amp;": "&amp;Tabella4[[#This Row],[Soluzione note aggiuntive]]</f>
        <v>#N/A</v>
      </c>
      <c r="AM744" s="13"/>
    </row>
    <row r="745" spans="1:39" ht="15" x14ac:dyDescent="0.3">
      <c r="A745" s="41" t="str">
        <f>Tabella4[[#This Row],[UNI CEI EN 301549]]&amp;Tabella4[[#This Row],[Servizio]]</f>
        <v>11.2.5.3.1S001 Accedi</v>
      </c>
      <c r="B745" s="42" t="str">
        <f>Tabella4[[#This Row],[IssueID]]&amp;Tabella4[[#This Row],[Servizio]]</f>
        <v>S001 Accedi</v>
      </c>
      <c r="C745" s="41" t="s">
        <v>1843</v>
      </c>
      <c r="D745" s="41" t="str">
        <f>"(#"&amp;Tabella4[[#This Row],['#ID]]&amp;")"</f>
        <v>(#AAD744)</v>
      </c>
      <c r="E745" s="13" t="s">
        <v>50</v>
      </c>
      <c r="F745" s="13" t="s">
        <v>9</v>
      </c>
      <c r="G745" s="13" t="s">
        <v>342</v>
      </c>
      <c r="H745" s="13" t="s">
        <v>3285</v>
      </c>
      <c r="I745" s="13" t="s">
        <v>63</v>
      </c>
      <c r="J745" s="13" t="s">
        <v>3172</v>
      </c>
      <c r="K745" t="s">
        <v>1745</v>
      </c>
      <c r="L745" s="13" t="s">
        <v>3173</v>
      </c>
      <c r="M745" t="s">
        <v>1744</v>
      </c>
      <c r="N745" s="13"/>
      <c r="O745" t="s">
        <v>1584</v>
      </c>
      <c r="P745" s="13" t="s">
        <v>1627</v>
      </c>
      <c r="Q745" s="13" t="s">
        <v>1742</v>
      </c>
      <c r="R745" s="13"/>
      <c r="S745" s="13" t="s">
        <v>3183</v>
      </c>
      <c r="T745" s="13" t="s">
        <v>3184</v>
      </c>
      <c r="U745" s="13">
        <f>COUNTIFS(Tabella4[Rejected Element],Tabella4[[#This Row],[Rejected Element]])</f>
        <v>1254</v>
      </c>
      <c r="V745" s="13" t="s">
        <v>1719</v>
      </c>
      <c r="W745" s="13" t="s">
        <v>3165</v>
      </c>
      <c r="X745" s="13" t="str">
        <f>Tabella4[[#This Row],[User Impact]]</f>
        <v>2 - Serious</v>
      </c>
      <c r="Y745" s="13" t="str">
        <f>_xlfn.CONCAT("APP INDABOX ANDROID - ",Tabella4[[#This Row],[UNI CEI EN 301549]]," ",_xlfn.XLOOKUP(Tabella4[[#This Row],[Criterio]],Tabella5[ID],Tabella5[Criterio di successo],"")," - ",Tabella4[[#This Row],[Servizio]])</f>
        <v>APP INDABOX ANDROID - 11.2.5.3.1 Etichetta nel nome - S001 Accedi</v>
      </c>
      <c r="Z7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(#AAD744)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45" s="13"/>
      <c r="AB745" s="13"/>
      <c r="AC745" s="13"/>
      <c r="AD745" s="13"/>
      <c r="AE745" s="13">
        <f>_xlfn.XLOOKUP(Tabella4[[#This Row],[ID Silk]],outTable[ID Silk],outTable[Numero ticket  ],,0,1)</f>
        <v>0</v>
      </c>
      <c r="AF745" s="13"/>
      <c r="AG745" s="13"/>
      <c r="AH745" s="13" t="str">
        <f>Tabella4[[#This Row],[Caricato su Silk]]&amp;Tabella4[[#This Row],[HC_01]]</f>
        <v>0</v>
      </c>
      <c r="AI745" s="13" t="str">
        <f>Tabella4[[#This Row],[HC_ID]]&amp;": "&amp;Tabella4[[#This Row],[Descrizione]]</f>
        <v>0: Una vista focalizzabile accessibile deve garantire che il nome sia incluso nell'etichetta visibile. [Per saperne di più] (https://docs.deque.com/devtools-mobile/2024.2.14/en/android-label-in-name)</v>
      </c>
      <c r="AJ745" s="13" t="str">
        <f>Tabella4[[#This Row],[HC_ID]]&amp;": - "&amp;Tabella4[[#This Row],[Detail]]&amp;" con selettore: "&amp;Tabella4[[#This Row],[Rejected Element]]</f>
        <v>0: -  con selettore: No ID Available</v>
      </c>
      <c r="AK745" s="13" t="str">
        <f>Tabella4[[#This Row],[HC_ID]]&amp;": "&amp;Tabella4[[#This Row],[Share URL]]</f>
        <v>0: https://axe-mobile.deque.com/scan?userId=747da6b3-5f03-493b-bc9b-3a10276b7d6b&amp;packageName=com.android.chrome&amp;resultId=0198749a-43f1-742c-995d-71144f460828</v>
      </c>
      <c r="AL745" s="13" t="str">
        <f>Tabella4[[#This Row],[HC_ID]]&amp;": "&amp;Tabella4[[#This Row],[Soluzione note aggiuntive]]</f>
        <v>0: Assicurati che contentDescription o labelFor contengano l’etichetta visibile dell’elemento.</v>
      </c>
      <c r="AM745" s="13"/>
    </row>
    <row r="746" spans="1:39" ht="15" x14ac:dyDescent="0.3">
      <c r="A746" s="41" t="str">
        <f>Tabella4[[#This Row],[UNI CEI EN 301549]]&amp;Tabella4[[#This Row],[Servizio]]</f>
        <v>11.1.3.2.1S001 Accedi</v>
      </c>
      <c r="B746" s="42" t="str">
        <f>Tabella4[[#This Row],[IssueID]]&amp;Tabella4[[#This Row],[Servizio]]</f>
        <v>S001 Accedi</v>
      </c>
      <c r="C746" s="41" t="s">
        <v>1844</v>
      </c>
      <c r="D746" s="41" t="str">
        <f>"(#"&amp;Tabella4[[#This Row],['#ID]]&amp;")"</f>
        <v>(#AAD745)</v>
      </c>
      <c r="E746" s="13" t="s">
        <v>50</v>
      </c>
      <c r="F746" s="13" t="s">
        <v>9</v>
      </c>
      <c r="G746" s="13" t="s">
        <v>57</v>
      </c>
      <c r="H746" s="13" t="s">
        <v>3287</v>
      </c>
      <c r="I746" s="13" t="s">
        <v>62</v>
      </c>
      <c r="J746" s="13" t="s">
        <v>3176</v>
      </c>
      <c r="K746" t="s">
        <v>1749</v>
      </c>
      <c r="L746" s="13" t="s">
        <v>3177</v>
      </c>
      <c r="M746" t="s">
        <v>1744</v>
      </c>
      <c r="N746" s="13"/>
      <c r="O746" t="s">
        <v>1584</v>
      </c>
      <c r="P746" s="13" t="s">
        <v>1627</v>
      </c>
      <c r="Q746" s="13" t="s">
        <v>1742</v>
      </c>
      <c r="R746" s="13"/>
      <c r="S746" s="13" t="s">
        <v>3189</v>
      </c>
      <c r="T746" s="13" t="s">
        <v>3190</v>
      </c>
      <c r="U746" s="13">
        <f>COUNTIFS(Tabella4[Rejected Element],Tabella4[[#This Row],[Rejected Element]])</f>
        <v>1254</v>
      </c>
      <c r="V746" s="13" t="s">
        <v>1719</v>
      </c>
      <c r="W746" s="13" t="s">
        <v>3165</v>
      </c>
      <c r="X746" s="13" t="str">
        <f>Tabella4[[#This Row],[User Impact]]</f>
        <v>1 - Critical</v>
      </c>
      <c r="Y746" s="13" t="str">
        <f>_xlfn.CONCAT("APP INDABOX ANDROID - ",Tabella4[[#This Row],[UNI CEI EN 301549]]," ",_xlfn.XLOOKUP(Tabella4[[#This Row],[Criterio]],Tabella5[ID],Tabella5[Criterio di successo],"")," - ",Tabella4[[#This Row],[Servizio]])</f>
        <v>APP INDABOX ANDROID - 11.1.3.2.1 Sequenza significativa - S001 Accedi</v>
      </c>
      <c r="Z7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(#AAD745)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46" s="13"/>
      <c r="AB746" s="13"/>
      <c r="AC746" s="13"/>
      <c r="AD746" s="13"/>
      <c r="AE746" s="13">
        <f>_xlfn.XLOOKUP(Tabella4[[#This Row],[ID Silk]],outTable[ID Silk],outTable[Numero ticket  ],,0,1)</f>
        <v>0</v>
      </c>
      <c r="AF746" s="13"/>
      <c r="AG746" s="13"/>
      <c r="AH746" s="13" t="str">
        <f>Tabella4[[#This Row],[Caricato su Silk]]&amp;Tabella4[[#This Row],[HC_01]]</f>
        <v>0</v>
      </c>
      <c r="AI74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46" s="13" t="str">
        <f>Tabella4[[#This Row],[HC_ID]]&amp;": - "&amp;Tabella4[[#This Row],[Detail]]&amp;" con selettore: "&amp;Tabella4[[#This Row],[Rejected Element]]</f>
        <v>0: -  con selettore: No ID Available</v>
      </c>
      <c r="AK746" s="13" t="str">
        <f>Tabella4[[#This Row],[HC_ID]]&amp;": "&amp;Tabella4[[#This Row],[Share URL]]</f>
        <v>0: https://axe-mobile.deque.com/scan?userId=747da6b3-5f03-493b-bc9b-3a10276b7d6b&amp;packageName=com.android.chrome&amp;resultId=0198749a-43f1-742c-995d-71144f460828</v>
      </c>
      <c r="AL746" s="13" t="str">
        <f>Tabella4[[#This Row],[HC_ID]]&amp;": "&amp;Tabella4[[#This Row],[Soluzione note aggiuntive]]</f>
        <v>0: Rimuovi android:focusable="true" dal testo statico non interattivo.</v>
      </c>
      <c r="AM746" s="13"/>
    </row>
    <row r="747" spans="1:39" ht="15" x14ac:dyDescent="0.3">
      <c r="A747" s="41" t="str">
        <f>Tabella4[[#This Row],[UNI CEI EN 301549]]&amp;Tabella4[[#This Row],[Servizio]]</f>
        <v>11.2.5.8.1S001 Accedi</v>
      </c>
      <c r="B747" s="42" t="str">
        <f>Tabella4[[#This Row],[IssueID]]&amp;Tabella4[[#This Row],[Servizio]]</f>
        <v>S001 Accedi</v>
      </c>
      <c r="C747" s="41" t="s">
        <v>1845</v>
      </c>
      <c r="D747" s="41" t="str">
        <f>"(#"&amp;Tabella4[[#This Row],['#ID]]&amp;")"</f>
        <v>(#AAD746)</v>
      </c>
      <c r="E747" s="13" t="s">
        <v>50</v>
      </c>
      <c r="F747" s="13" t="s">
        <v>10</v>
      </c>
      <c r="G747" s="13" t="s">
        <v>56</v>
      </c>
      <c r="H747" s="13" t="s">
        <v>3283</v>
      </c>
      <c r="I747" s="13" t="s">
        <v>63</v>
      </c>
      <c r="J747" s="13" t="s">
        <v>1736</v>
      </c>
      <c r="K747" t="s">
        <v>1748</v>
      </c>
      <c r="L747" s="13" t="s">
        <v>3175</v>
      </c>
      <c r="M747" t="s">
        <v>1744</v>
      </c>
      <c r="N747" s="13"/>
      <c r="O747" t="s">
        <v>1584</v>
      </c>
      <c r="P747" s="13" t="s">
        <v>1627</v>
      </c>
      <c r="Q747" s="13" t="s">
        <v>1742</v>
      </c>
      <c r="R747" s="13"/>
      <c r="S747" s="13" t="s">
        <v>3187</v>
      </c>
      <c r="T747" s="13" t="s">
        <v>3188</v>
      </c>
      <c r="U747" s="13">
        <f>COUNTIFS(Tabella4[Rejected Element],Tabella4[[#This Row],[Rejected Element]])</f>
        <v>1254</v>
      </c>
      <c r="V747" s="13" t="s">
        <v>1719</v>
      </c>
      <c r="W747" s="13" t="s">
        <v>3165</v>
      </c>
      <c r="X747" s="13" t="str">
        <f>Tabella4[[#This Row],[User Impact]]</f>
        <v>2 - Serious</v>
      </c>
      <c r="Y747" s="13" t="str">
        <f>_xlfn.CONCAT("APP INDABOX ANDROID - ",Tabella4[[#This Row],[UNI CEI EN 301549]]," ",_xlfn.XLOOKUP(Tabella4[[#This Row],[Criterio]],Tabella5[ID],Tabella5[Criterio di successo],"")," - ",Tabella4[[#This Row],[Servizio]])</f>
        <v>APP INDABOX ANDROID - 11.2.5.8.1 Dimensione dell'obiettivo (minimo) - S001 Accedi</v>
      </c>
      <c r="Z7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(#AAD746)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747" s="13"/>
      <c r="AB747" s="13"/>
      <c r="AC747" s="13"/>
      <c r="AD747" s="13"/>
      <c r="AE747" s="13" t="e">
        <f>_xlfn.XLOOKUP(Tabella4[[#This Row],[ID Silk]],outTable[ID Silk],outTable[Numero ticket  ],,0,1)</f>
        <v>#N/A</v>
      </c>
      <c r="AF747" s="13"/>
      <c r="AG747" s="13"/>
      <c r="AH747" s="13" t="e">
        <f>Tabella4[[#This Row],[Caricato su Silk]]&amp;Tabella4[[#This Row],[HC_01]]</f>
        <v>#N/A</v>
      </c>
      <c r="AI747" s="13" t="e">
        <f>Tabella4[[#This Row],[HC_ID]]&amp;": "&amp;Tabella4[[#This Row],[Descrizione]]</f>
        <v>#N/A</v>
      </c>
      <c r="AJ747" s="13" t="e">
        <f>Tabella4[[#This Row],[HC_ID]]&amp;": - "&amp;Tabella4[[#This Row],[Detail]]&amp;" con selettore: "&amp;Tabella4[[#This Row],[Rejected Element]]</f>
        <v>#N/A</v>
      </c>
      <c r="AK747" s="13" t="e">
        <f>Tabella4[[#This Row],[HC_ID]]&amp;": "&amp;Tabella4[[#This Row],[Share URL]]</f>
        <v>#N/A</v>
      </c>
      <c r="AL747" s="13" t="e">
        <f>Tabella4[[#This Row],[HC_ID]]&amp;": "&amp;Tabella4[[#This Row],[Soluzione note aggiuntive]]</f>
        <v>#N/A</v>
      </c>
      <c r="AM747" s="13"/>
    </row>
    <row r="748" spans="1:39" ht="15" x14ac:dyDescent="0.3">
      <c r="A748" s="41" t="str">
        <f>Tabella4[[#This Row],[UNI CEI EN 301549]]&amp;Tabella4[[#This Row],[Servizio]]</f>
        <v>11.2.5.5.1S001 Accedi</v>
      </c>
      <c r="B748" s="42" t="str">
        <f>Tabella4[[#This Row],[IssueID]]&amp;Tabella4[[#This Row],[Servizio]]</f>
        <v>S001 Accedi</v>
      </c>
      <c r="C748" s="41" t="s">
        <v>1846</v>
      </c>
      <c r="D748" s="41" t="str">
        <f>"(#"&amp;Tabella4[[#This Row],['#ID]]&amp;")"</f>
        <v>(#AAD747)</v>
      </c>
      <c r="E748" s="13" t="s">
        <v>50</v>
      </c>
      <c r="F748" s="13" t="s">
        <v>3168</v>
      </c>
      <c r="G748" s="13" t="s">
        <v>346</v>
      </c>
      <c r="H748" s="13" t="s">
        <v>3286</v>
      </c>
      <c r="I748" s="13" t="s">
        <v>64</v>
      </c>
      <c r="J748" s="13" t="s">
        <v>1736</v>
      </c>
      <c r="K748" t="s">
        <v>1747</v>
      </c>
      <c r="L748" s="13" t="s">
        <v>3174</v>
      </c>
      <c r="M748" t="s">
        <v>1744</v>
      </c>
      <c r="N748" s="13"/>
      <c r="O748" t="s">
        <v>1584</v>
      </c>
      <c r="P748" s="13" t="s">
        <v>1627</v>
      </c>
      <c r="Q748" s="13" t="s">
        <v>1742</v>
      </c>
      <c r="R748" s="13"/>
      <c r="S748" s="13" t="s">
        <v>3185</v>
      </c>
      <c r="T748" s="13" t="s">
        <v>3186</v>
      </c>
      <c r="U748" s="13">
        <f>COUNTIFS(Tabella4[Rejected Element],Tabella4[[#This Row],[Rejected Element]])</f>
        <v>1254</v>
      </c>
      <c r="V748" s="13" t="s">
        <v>1719</v>
      </c>
      <c r="W748" s="13" t="s">
        <v>3165</v>
      </c>
      <c r="X748" s="13" t="str">
        <f>Tabella4[[#This Row],[User Impact]]</f>
        <v>3 - Moderate</v>
      </c>
      <c r="Y748" s="13" t="str">
        <f>_xlfn.CONCAT("APP INDABOX ANDROID - ",Tabella4[[#This Row],[UNI CEI EN 301549]]," ",_xlfn.XLOOKUP(Tabella4[[#This Row],[Criterio]],Tabella5[ID],Tabella5[Criterio di successo],"")," - ",Tabella4[[#This Row],[Servizio]])</f>
        <v>APP INDABOX ANDROID - 11.2.5.5.1 Dimensione dell'obiettivo (avanzato) - S001 Accedi</v>
      </c>
      <c r="Z7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(#AAD747)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748" s="13"/>
      <c r="AB748" s="13"/>
      <c r="AC748" s="13"/>
      <c r="AD748" s="13"/>
      <c r="AE748" s="13" t="e">
        <f>_xlfn.XLOOKUP(Tabella4[[#This Row],[ID Silk]],outTable[ID Silk],outTable[Numero ticket  ],,0,1)</f>
        <v>#N/A</v>
      </c>
      <c r="AF748" s="13"/>
      <c r="AG748" s="13"/>
      <c r="AH748" s="13" t="e">
        <f>Tabella4[[#This Row],[Caricato su Silk]]&amp;Tabella4[[#This Row],[HC_01]]</f>
        <v>#N/A</v>
      </c>
      <c r="AI748" s="13" t="e">
        <f>Tabella4[[#This Row],[HC_ID]]&amp;": "&amp;Tabella4[[#This Row],[Descrizione]]</f>
        <v>#N/A</v>
      </c>
      <c r="AJ748" s="13" t="e">
        <f>Tabella4[[#This Row],[HC_ID]]&amp;": - "&amp;Tabella4[[#This Row],[Detail]]&amp;" con selettore: "&amp;Tabella4[[#This Row],[Rejected Element]]</f>
        <v>#N/A</v>
      </c>
      <c r="AK748" s="13" t="e">
        <f>Tabella4[[#This Row],[HC_ID]]&amp;": "&amp;Tabella4[[#This Row],[Share URL]]</f>
        <v>#N/A</v>
      </c>
      <c r="AL748" s="13" t="e">
        <f>Tabella4[[#This Row],[HC_ID]]&amp;": "&amp;Tabella4[[#This Row],[Soluzione note aggiuntive]]</f>
        <v>#N/A</v>
      </c>
      <c r="AM748" s="13"/>
    </row>
    <row r="749" spans="1:39" ht="15" x14ac:dyDescent="0.3">
      <c r="A749" s="41" t="str">
        <f>Tabella4[[#This Row],[UNI CEI EN 301549]]&amp;Tabella4[[#This Row],[Servizio]]</f>
        <v>11.2.5.3.1S001 Accedi</v>
      </c>
      <c r="B749" s="42" t="str">
        <f>Tabella4[[#This Row],[IssueID]]&amp;Tabella4[[#This Row],[Servizio]]</f>
        <v>S001 Accedi</v>
      </c>
      <c r="C749" s="41" t="s">
        <v>1847</v>
      </c>
      <c r="D749" s="41" t="str">
        <f>"(#"&amp;Tabella4[[#This Row],['#ID]]&amp;")"</f>
        <v>(#AAD748)</v>
      </c>
      <c r="E749" s="13" t="s">
        <v>50</v>
      </c>
      <c r="F749" s="13" t="s">
        <v>9</v>
      </c>
      <c r="G749" s="13" t="s">
        <v>342</v>
      </c>
      <c r="H749" s="13" t="s">
        <v>3285</v>
      </c>
      <c r="I749" s="13" t="s">
        <v>63</v>
      </c>
      <c r="J749" s="13" t="s">
        <v>3172</v>
      </c>
      <c r="K749" t="s">
        <v>1745</v>
      </c>
      <c r="L749" s="13" t="s">
        <v>3173</v>
      </c>
      <c r="M749" t="s">
        <v>1744</v>
      </c>
      <c r="N749" s="13"/>
      <c r="O749" t="s">
        <v>1584</v>
      </c>
      <c r="P749" s="13" t="s">
        <v>1627</v>
      </c>
      <c r="Q749" s="13" t="s">
        <v>1742</v>
      </c>
      <c r="R749" s="13"/>
      <c r="S749" s="13" t="s">
        <v>3183</v>
      </c>
      <c r="T749" s="13" t="s">
        <v>3184</v>
      </c>
      <c r="U749" s="13">
        <f>COUNTIFS(Tabella4[Rejected Element],Tabella4[[#This Row],[Rejected Element]])</f>
        <v>1254</v>
      </c>
      <c r="V749" s="13" t="s">
        <v>1719</v>
      </c>
      <c r="W749" s="13" t="s">
        <v>3165</v>
      </c>
      <c r="X749" s="13" t="str">
        <f>Tabella4[[#This Row],[User Impact]]</f>
        <v>2 - Serious</v>
      </c>
      <c r="Y749" s="13" t="str">
        <f>_xlfn.CONCAT("APP INDABOX ANDROID - ",Tabella4[[#This Row],[UNI CEI EN 301549]]," ",_xlfn.XLOOKUP(Tabella4[[#This Row],[Criterio]],Tabella5[ID],Tabella5[Criterio di successo],"")," - ",Tabella4[[#This Row],[Servizio]])</f>
        <v>APP INDABOX ANDROID - 11.2.5.3.1 Etichetta nel nome - S001 Accedi</v>
      </c>
      <c r="Z7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(#AAD748)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49" s="13"/>
      <c r="AB749" s="13"/>
      <c r="AC749" s="13"/>
      <c r="AD749" s="13"/>
      <c r="AE749" s="13">
        <f>_xlfn.XLOOKUP(Tabella4[[#This Row],[ID Silk]],outTable[ID Silk],outTable[Numero ticket  ],,0,1)</f>
        <v>0</v>
      </c>
      <c r="AF749" s="13"/>
      <c r="AG749" s="13"/>
      <c r="AH749" s="13" t="str">
        <f>Tabella4[[#This Row],[Caricato su Silk]]&amp;Tabella4[[#This Row],[HC_01]]</f>
        <v>0</v>
      </c>
      <c r="AI749" s="13" t="str">
        <f>Tabella4[[#This Row],[HC_ID]]&amp;": "&amp;Tabella4[[#This Row],[Descrizione]]</f>
        <v>0: Una vista focalizzabile accessibile deve garantire che il nome sia incluso nell'etichetta visibile. [Per saperne di più] (https://docs.deque.com/devtools-mobile/2024.2.14/en/android-label-in-name)</v>
      </c>
      <c r="AJ749" s="13" t="str">
        <f>Tabella4[[#This Row],[HC_ID]]&amp;": - "&amp;Tabella4[[#This Row],[Detail]]&amp;" con selettore: "&amp;Tabella4[[#This Row],[Rejected Element]]</f>
        <v>0: -  con selettore: No ID Available</v>
      </c>
      <c r="AK749" s="13" t="str">
        <f>Tabella4[[#This Row],[HC_ID]]&amp;": "&amp;Tabella4[[#This Row],[Share URL]]</f>
        <v>0: https://axe-mobile.deque.com/scan?userId=747da6b3-5f03-493b-bc9b-3a10276b7d6b&amp;packageName=com.android.chrome&amp;resultId=0198749a-43f1-742c-995d-71144f460828</v>
      </c>
      <c r="AL749" s="13" t="str">
        <f>Tabella4[[#This Row],[HC_ID]]&amp;": "&amp;Tabella4[[#This Row],[Soluzione note aggiuntive]]</f>
        <v>0: Assicurati che contentDescription o labelFor contengano l’etichetta visibile dell’elemento.</v>
      </c>
      <c r="AM749" s="13"/>
    </row>
    <row r="750" spans="1:39" ht="15" x14ac:dyDescent="0.3">
      <c r="A750" s="41" t="str">
        <f>Tabella4[[#This Row],[UNI CEI EN 301549]]&amp;Tabella4[[#This Row],[Servizio]]</f>
        <v>11.1.3.2.1S001 Accedi</v>
      </c>
      <c r="B750" s="42" t="str">
        <f>Tabella4[[#This Row],[IssueID]]&amp;Tabella4[[#This Row],[Servizio]]</f>
        <v>S001 Accedi</v>
      </c>
      <c r="C750" s="41" t="s">
        <v>1848</v>
      </c>
      <c r="D750" s="41" t="str">
        <f>"(#"&amp;Tabella4[[#This Row],['#ID]]&amp;")"</f>
        <v>(#AAD749)</v>
      </c>
      <c r="E750" s="13" t="s">
        <v>50</v>
      </c>
      <c r="F750" s="13" t="s">
        <v>9</v>
      </c>
      <c r="G750" s="13" t="s">
        <v>57</v>
      </c>
      <c r="H750" s="13" t="s">
        <v>3287</v>
      </c>
      <c r="I750" s="13" t="s">
        <v>62</v>
      </c>
      <c r="J750" s="13" t="s">
        <v>3176</v>
      </c>
      <c r="K750" t="s">
        <v>1749</v>
      </c>
      <c r="L750" s="13" t="s">
        <v>3177</v>
      </c>
      <c r="M750" t="s">
        <v>1744</v>
      </c>
      <c r="N750" s="13"/>
      <c r="O750" t="s">
        <v>1584</v>
      </c>
      <c r="P750" s="13" t="s">
        <v>1627</v>
      </c>
      <c r="Q750" s="13" t="s">
        <v>1742</v>
      </c>
      <c r="R750" s="13"/>
      <c r="S750" s="13" t="s">
        <v>3189</v>
      </c>
      <c r="T750" s="13" t="s">
        <v>3190</v>
      </c>
      <c r="U750" s="13">
        <f>COUNTIFS(Tabella4[Rejected Element],Tabella4[[#This Row],[Rejected Element]])</f>
        <v>1254</v>
      </c>
      <c r="V750" s="13" t="s">
        <v>1719</v>
      </c>
      <c r="W750" s="13" t="s">
        <v>3165</v>
      </c>
      <c r="X750" s="13" t="str">
        <f>Tabella4[[#This Row],[User Impact]]</f>
        <v>1 - Critical</v>
      </c>
      <c r="Y750" s="13" t="str">
        <f>_xlfn.CONCAT("APP INDABOX ANDROID - ",Tabella4[[#This Row],[UNI CEI EN 301549]]," ",_xlfn.XLOOKUP(Tabella4[[#This Row],[Criterio]],Tabella5[ID],Tabella5[Criterio di successo],"")," - ",Tabella4[[#This Row],[Servizio]])</f>
        <v>APP INDABOX ANDROID - 11.1.3.2.1 Sequenza significativa - S001 Accedi</v>
      </c>
      <c r="Z7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(#AAD749)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50" s="13"/>
      <c r="AB750" s="13"/>
      <c r="AC750" s="13"/>
      <c r="AD750" s="13"/>
      <c r="AE750" s="13">
        <f>_xlfn.XLOOKUP(Tabella4[[#This Row],[ID Silk]],outTable[ID Silk],outTable[Numero ticket  ],,0,1)</f>
        <v>0</v>
      </c>
      <c r="AF750" s="13"/>
      <c r="AG750" s="13"/>
      <c r="AH750" s="13" t="str">
        <f>Tabella4[[#This Row],[Caricato su Silk]]&amp;Tabella4[[#This Row],[HC_01]]</f>
        <v>0</v>
      </c>
      <c r="AI750"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50" s="13" t="str">
        <f>Tabella4[[#This Row],[HC_ID]]&amp;": - "&amp;Tabella4[[#This Row],[Detail]]&amp;" con selettore: "&amp;Tabella4[[#This Row],[Rejected Element]]</f>
        <v>0: -  con selettore: No ID Available</v>
      </c>
      <c r="AK750" s="13" t="str">
        <f>Tabella4[[#This Row],[HC_ID]]&amp;": "&amp;Tabella4[[#This Row],[Share URL]]</f>
        <v>0: https://axe-mobile.deque.com/scan?userId=747da6b3-5f03-493b-bc9b-3a10276b7d6b&amp;packageName=com.android.chrome&amp;resultId=0198749a-43f1-742c-995d-71144f460828</v>
      </c>
      <c r="AL750" s="13" t="str">
        <f>Tabella4[[#This Row],[HC_ID]]&amp;": "&amp;Tabella4[[#This Row],[Soluzione note aggiuntive]]</f>
        <v>0: Rimuovi android:focusable="true" dal testo statico non interattivo.</v>
      </c>
      <c r="AM750" s="13"/>
    </row>
    <row r="751" spans="1:39" ht="15" x14ac:dyDescent="0.3">
      <c r="A751" s="41" t="str">
        <f>Tabella4[[#This Row],[UNI CEI EN 301549]]&amp;Tabella4[[#This Row],[Servizio]]</f>
        <v>11.2.5.8.1S001 Accedi</v>
      </c>
      <c r="B751" s="42" t="str">
        <f>Tabella4[[#This Row],[IssueID]]&amp;Tabella4[[#This Row],[Servizio]]</f>
        <v>S001 Accedi</v>
      </c>
      <c r="C751" s="41" t="s">
        <v>1849</v>
      </c>
      <c r="D751" s="41" t="str">
        <f>"(#"&amp;Tabella4[[#This Row],['#ID]]&amp;")"</f>
        <v>(#AAD750)</v>
      </c>
      <c r="E751" s="13" t="s">
        <v>50</v>
      </c>
      <c r="F751" s="13" t="s">
        <v>10</v>
      </c>
      <c r="G751" s="13" t="s">
        <v>56</v>
      </c>
      <c r="H751" s="13" t="s">
        <v>3283</v>
      </c>
      <c r="I751" s="13" t="s">
        <v>63</v>
      </c>
      <c r="J751" s="13" t="s">
        <v>1736</v>
      </c>
      <c r="K751" t="s">
        <v>1748</v>
      </c>
      <c r="L751" s="13" t="s">
        <v>3175</v>
      </c>
      <c r="M751" t="s">
        <v>1744</v>
      </c>
      <c r="N751" s="13"/>
      <c r="O751" t="s">
        <v>1584</v>
      </c>
      <c r="P751" s="13" t="s">
        <v>1627</v>
      </c>
      <c r="Q751" s="13" t="s">
        <v>1742</v>
      </c>
      <c r="R751" s="13"/>
      <c r="S751" s="13" t="s">
        <v>3187</v>
      </c>
      <c r="T751" s="13" t="s">
        <v>3188</v>
      </c>
      <c r="U751" s="13">
        <f>COUNTIFS(Tabella4[Rejected Element],Tabella4[[#This Row],[Rejected Element]])</f>
        <v>1254</v>
      </c>
      <c r="V751" s="13" t="s">
        <v>1719</v>
      </c>
      <c r="W751" s="13" t="s">
        <v>3165</v>
      </c>
      <c r="X751" s="13" t="str">
        <f>Tabella4[[#This Row],[User Impact]]</f>
        <v>2 - Serious</v>
      </c>
      <c r="Y751" s="13" t="str">
        <f>_xlfn.CONCAT("APP INDABOX ANDROID - ",Tabella4[[#This Row],[UNI CEI EN 301549]]," ",_xlfn.XLOOKUP(Tabella4[[#This Row],[Criterio]],Tabella5[ID],Tabella5[Criterio di successo],"")," - ",Tabella4[[#This Row],[Servizio]])</f>
        <v>APP INDABOX ANDROID - 11.2.5.8.1 Dimensione dell'obiettivo (minimo) - S001 Accedi</v>
      </c>
      <c r="Z7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(#AAD750)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751" s="13"/>
      <c r="AB751" s="13"/>
      <c r="AC751" s="13"/>
      <c r="AD751" s="13"/>
      <c r="AE751" s="13" t="e">
        <f>_xlfn.XLOOKUP(Tabella4[[#This Row],[ID Silk]],outTable[ID Silk],outTable[Numero ticket  ],,0,1)</f>
        <v>#N/A</v>
      </c>
      <c r="AF751" s="13"/>
      <c r="AG751" s="13"/>
      <c r="AH751" s="13" t="e">
        <f>Tabella4[[#This Row],[Caricato su Silk]]&amp;Tabella4[[#This Row],[HC_01]]</f>
        <v>#N/A</v>
      </c>
      <c r="AI751" s="13" t="e">
        <f>Tabella4[[#This Row],[HC_ID]]&amp;": "&amp;Tabella4[[#This Row],[Descrizione]]</f>
        <v>#N/A</v>
      </c>
      <c r="AJ751" s="13" t="e">
        <f>Tabella4[[#This Row],[HC_ID]]&amp;": - "&amp;Tabella4[[#This Row],[Detail]]&amp;" con selettore: "&amp;Tabella4[[#This Row],[Rejected Element]]</f>
        <v>#N/A</v>
      </c>
      <c r="AK751" s="13" t="e">
        <f>Tabella4[[#This Row],[HC_ID]]&amp;": "&amp;Tabella4[[#This Row],[Share URL]]</f>
        <v>#N/A</v>
      </c>
      <c r="AL751" s="13" t="e">
        <f>Tabella4[[#This Row],[HC_ID]]&amp;": "&amp;Tabella4[[#This Row],[Soluzione note aggiuntive]]</f>
        <v>#N/A</v>
      </c>
      <c r="AM751" s="13"/>
    </row>
    <row r="752" spans="1:39" ht="15" x14ac:dyDescent="0.3">
      <c r="A752" s="41" t="str">
        <f>Tabella4[[#This Row],[UNI CEI EN 301549]]&amp;Tabella4[[#This Row],[Servizio]]</f>
        <v>11.2.5.5.1S001 Accedi</v>
      </c>
      <c r="B752" s="42" t="str">
        <f>Tabella4[[#This Row],[IssueID]]&amp;Tabella4[[#This Row],[Servizio]]</f>
        <v>S001 Accedi</v>
      </c>
      <c r="C752" s="41" t="s">
        <v>1850</v>
      </c>
      <c r="D752" s="41" t="str">
        <f>"(#"&amp;Tabella4[[#This Row],['#ID]]&amp;")"</f>
        <v>(#AAD751)</v>
      </c>
      <c r="E752" s="13" t="s">
        <v>50</v>
      </c>
      <c r="F752" s="13" t="s">
        <v>3168</v>
      </c>
      <c r="G752" s="13" t="s">
        <v>346</v>
      </c>
      <c r="H752" s="13" t="s">
        <v>3286</v>
      </c>
      <c r="I752" s="13" t="s">
        <v>64</v>
      </c>
      <c r="J752" s="13" t="s">
        <v>1736</v>
      </c>
      <c r="K752" t="s">
        <v>1747</v>
      </c>
      <c r="L752" s="13" t="s">
        <v>3174</v>
      </c>
      <c r="M752" t="s">
        <v>1744</v>
      </c>
      <c r="N752" s="13"/>
      <c r="O752" t="s">
        <v>1584</v>
      </c>
      <c r="P752" s="13" t="s">
        <v>1627</v>
      </c>
      <c r="Q752" s="13" t="s">
        <v>1742</v>
      </c>
      <c r="R752" s="13"/>
      <c r="S752" s="13" t="s">
        <v>3185</v>
      </c>
      <c r="T752" s="13" t="s">
        <v>3186</v>
      </c>
      <c r="U752" s="13">
        <f>COUNTIFS(Tabella4[Rejected Element],Tabella4[[#This Row],[Rejected Element]])</f>
        <v>1254</v>
      </c>
      <c r="V752" s="13" t="s">
        <v>1719</v>
      </c>
      <c r="W752" s="13" t="s">
        <v>3165</v>
      </c>
      <c r="X752" s="13" t="str">
        <f>Tabella4[[#This Row],[User Impact]]</f>
        <v>3 - Moderate</v>
      </c>
      <c r="Y752" s="13" t="str">
        <f>_xlfn.CONCAT("APP INDABOX ANDROID - ",Tabella4[[#This Row],[UNI CEI EN 301549]]," ",_xlfn.XLOOKUP(Tabella4[[#This Row],[Criterio]],Tabella5[ID],Tabella5[Criterio di successo],"")," - ",Tabella4[[#This Row],[Servizio]])</f>
        <v>APP INDABOX ANDROID - 11.2.5.5.1 Dimensione dell'obiettivo (avanzato) - S001 Accedi</v>
      </c>
      <c r="Z7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(#AAD751)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752" s="13"/>
      <c r="AB752" s="13"/>
      <c r="AC752" s="13"/>
      <c r="AD752" s="13"/>
      <c r="AE752" s="13" t="e">
        <f>_xlfn.XLOOKUP(Tabella4[[#This Row],[ID Silk]],outTable[ID Silk],outTable[Numero ticket  ],,0,1)</f>
        <v>#N/A</v>
      </c>
      <c r="AF752" s="13"/>
      <c r="AG752" s="13"/>
      <c r="AH752" s="13" t="e">
        <f>Tabella4[[#This Row],[Caricato su Silk]]&amp;Tabella4[[#This Row],[HC_01]]</f>
        <v>#N/A</v>
      </c>
      <c r="AI752" s="13" t="e">
        <f>Tabella4[[#This Row],[HC_ID]]&amp;": "&amp;Tabella4[[#This Row],[Descrizione]]</f>
        <v>#N/A</v>
      </c>
      <c r="AJ752" s="13" t="e">
        <f>Tabella4[[#This Row],[HC_ID]]&amp;": - "&amp;Tabella4[[#This Row],[Detail]]&amp;" con selettore: "&amp;Tabella4[[#This Row],[Rejected Element]]</f>
        <v>#N/A</v>
      </c>
      <c r="AK752" s="13" t="e">
        <f>Tabella4[[#This Row],[HC_ID]]&amp;": "&amp;Tabella4[[#This Row],[Share URL]]</f>
        <v>#N/A</v>
      </c>
      <c r="AL752" s="13" t="e">
        <f>Tabella4[[#This Row],[HC_ID]]&amp;": "&amp;Tabella4[[#This Row],[Soluzione note aggiuntive]]</f>
        <v>#N/A</v>
      </c>
      <c r="AM752" s="13"/>
    </row>
    <row r="753" spans="1:39" ht="15" x14ac:dyDescent="0.3">
      <c r="A753" s="41" t="str">
        <f>Tabella4[[#This Row],[UNI CEI EN 301549]]&amp;Tabella4[[#This Row],[Servizio]]</f>
        <v>11.2.5.3.1S001 Accedi</v>
      </c>
      <c r="B753" s="42" t="str">
        <f>Tabella4[[#This Row],[IssueID]]&amp;Tabella4[[#This Row],[Servizio]]</f>
        <v>S001 Accedi</v>
      </c>
      <c r="C753" s="41" t="s">
        <v>1851</v>
      </c>
      <c r="D753" s="41" t="str">
        <f>"(#"&amp;Tabella4[[#This Row],['#ID]]&amp;")"</f>
        <v>(#AAD752)</v>
      </c>
      <c r="E753" s="13" t="s">
        <v>50</v>
      </c>
      <c r="F753" s="13" t="s">
        <v>9</v>
      </c>
      <c r="G753" s="13" t="s">
        <v>342</v>
      </c>
      <c r="H753" s="13" t="s">
        <v>3285</v>
      </c>
      <c r="I753" s="13" t="s">
        <v>63</v>
      </c>
      <c r="J753" s="13" t="s">
        <v>3172</v>
      </c>
      <c r="K753" t="s">
        <v>1745</v>
      </c>
      <c r="L753" s="13" t="s">
        <v>3173</v>
      </c>
      <c r="M753" t="s">
        <v>1744</v>
      </c>
      <c r="N753" s="13"/>
      <c r="O753" t="s">
        <v>1584</v>
      </c>
      <c r="P753" s="13" t="s">
        <v>1627</v>
      </c>
      <c r="Q753" s="13" t="s">
        <v>1742</v>
      </c>
      <c r="R753" s="13"/>
      <c r="S753" s="13" t="s">
        <v>3183</v>
      </c>
      <c r="T753" s="13" t="s">
        <v>3184</v>
      </c>
      <c r="U753" s="13">
        <f>COUNTIFS(Tabella4[Rejected Element],Tabella4[[#This Row],[Rejected Element]])</f>
        <v>1254</v>
      </c>
      <c r="V753" s="13" t="s">
        <v>1719</v>
      </c>
      <c r="W753" s="13" t="s">
        <v>3165</v>
      </c>
      <c r="X753" s="13" t="str">
        <f>Tabella4[[#This Row],[User Impact]]</f>
        <v>2 - Serious</v>
      </c>
      <c r="Y753" s="13" t="str">
        <f>_xlfn.CONCAT("APP INDABOX ANDROID - ",Tabella4[[#This Row],[UNI CEI EN 301549]]," ",_xlfn.XLOOKUP(Tabella4[[#This Row],[Criterio]],Tabella5[ID],Tabella5[Criterio di successo],"")," - ",Tabella4[[#This Row],[Servizio]])</f>
        <v>APP INDABOX ANDROID - 11.2.5.3.1 Etichetta nel nome - S001 Accedi</v>
      </c>
      <c r="Z7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(#AAD752)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53" s="13"/>
      <c r="AB753" s="13"/>
      <c r="AC753" s="13"/>
      <c r="AD753" s="13"/>
      <c r="AE753" s="13">
        <f>_xlfn.XLOOKUP(Tabella4[[#This Row],[ID Silk]],outTable[ID Silk],outTable[Numero ticket  ],,0,1)</f>
        <v>0</v>
      </c>
      <c r="AF753" s="13"/>
      <c r="AG753" s="13"/>
      <c r="AH753" s="13" t="str">
        <f>Tabella4[[#This Row],[Caricato su Silk]]&amp;Tabella4[[#This Row],[HC_01]]</f>
        <v>0</v>
      </c>
      <c r="AI753" s="13" t="str">
        <f>Tabella4[[#This Row],[HC_ID]]&amp;": "&amp;Tabella4[[#This Row],[Descrizione]]</f>
        <v>0: Una vista focalizzabile accessibile deve garantire che il nome sia incluso nell'etichetta visibile. [Per saperne di più] (https://docs.deque.com/devtools-mobile/2024.2.14/en/android-label-in-name)</v>
      </c>
      <c r="AJ753" s="13" t="str">
        <f>Tabella4[[#This Row],[HC_ID]]&amp;": - "&amp;Tabella4[[#This Row],[Detail]]&amp;" con selettore: "&amp;Tabella4[[#This Row],[Rejected Element]]</f>
        <v>0: -  con selettore: No ID Available</v>
      </c>
      <c r="AK753" s="13" t="str">
        <f>Tabella4[[#This Row],[HC_ID]]&amp;": "&amp;Tabella4[[#This Row],[Share URL]]</f>
        <v>0: https://axe-mobile.deque.com/scan?userId=747da6b3-5f03-493b-bc9b-3a10276b7d6b&amp;packageName=com.android.chrome&amp;resultId=0198749a-43f1-742c-995d-71144f460828</v>
      </c>
      <c r="AL753" s="13" t="str">
        <f>Tabella4[[#This Row],[HC_ID]]&amp;": "&amp;Tabella4[[#This Row],[Soluzione note aggiuntive]]</f>
        <v>0: Assicurati che contentDescription o labelFor contengano l’etichetta visibile dell’elemento.</v>
      </c>
      <c r="AM753" s="13"/>
    </row>
    <row r="754" spans="1:39" ht="15" x14ac:dyDescent="0.3">
      <c r="A754" s="41" t="str">
        <f>Tabella4[[#This Row],[UNI CEI EN 301549]]&amp;Tabella4[[#This Row],[Servizio]]</f>
        <v>11.1.3.2.1S001 Accedi</v>
      </c>
      <c r="B754" s="42" t="str">
        <f>Tabella4[[#This Row],[IssueID]]&amp;Tabella4[[#This Row],[Servizio]]</f>
        <v>S001 Accedi</v>
      </c>
      <c r="C754" s="41" t="s">
        <v>1852</v>
      </c>
      <c r="D754" s="41" t="str">
        <f>"(#"&amp;Tabella4[[#This Row],['#ID]]&amp;")"</f>
        <v>(#AAD753)</v>
      </c>
      <c r="E754" s="13" t="s">
        <v>50</v>
      </c>
      <c r="F754" s="13" t="s">
        <v>9</v>
      </c>
      <c r="G754" s="13" t="s">
        <v>57</v>
      </c>
      <c r="H754" s="13" t="s">
        <v>3287</v>
      </c>
      <c r="I754" s="13" t="s">
        <v>62</v>
      </c>
      <c r="J754" s="13" t="s">
        <v>3176</v>
      </c>
      <c r="K754" t="s">
        <v>1749</v>
      </c>
      <c r="L754" s="13" t="s">
        <v>3177</v>
      </c>
      <c r="M754" t="s">
        <v>1744</v>
      </c>
      <c r="N754" s="13"/>
      <c r="O754" t="s">
        <v>1584</v>
      </c>
      <c r="P754" s="13" t="s">
        <v>1627</v>
      </c>
      <c r="Q754" s="13" t="s">
        <v>1742</v>
      </c>
      <c r="R754" s="13"/>
      <c r="S754" s="13" t="s">
        <v>3189</v>
      </c>
      <c r="T754" s="13" t="s">
        <v>3190</v>
      </c>
      <c r="U754" s="13">
        <f>COUNTIFS(Tabella4[Rejected Element],Tabella4[[#This Row],[Rejected Element]])</f>
        <v>1254</v>
      </c>
      <c r="V754" s="13" t="s">
        <v>1719</v>
      </c>
      <c r="W754" s="13" t="s">
        <v>3165</v>
      </c>
      <c r="X754" s="13" t="str">
        <f>Tabella4[[#This Row],[User Impact]]</f>
        <v>1 - Critical</v>
      </c>
      <c r="Y754" s="13" t="str">
        <f>_xlfn.CONCAT("APP INDABOX ANDROID - ",Tabella4[[#This Row],[UNI CEI EN 301549]]," ",_xlfn.XLOOKUP(Tabella4[[#This Row],[Criterio]],Tabella5[ID],Tabella5[Criterio di successo],"")," - ",Tabella4[[#This Row],[Servizio]])</f>
        <v>APP INDABOX ANDROID - 11.1.3.2.1 Sequenza significativa - S001 Accedi</v>
      </c>
      <c r="Z7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(#AAD753)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54" s="13"/>
      <c r="AB754" s="13"/>
      <c r="AC754" s="13"/>
      <c r="AD754" s="13"/>
      <c r="AE754" s="13">
        <f>_xlfn.XLOOKUP(Tabella4[[#This Row],[ID Silk]],outTable[ID Silk],outTable[Numero ticket  ],,0,1)</f>
        <v>0</v>
      </c>
      <c r="AF754" s="13"/>
      <c r="AG754" s="13"/>
      <c r="AH754" s="13" t="str">
        <f>Tabella4[[#This Row],[Caricato su Silk]]&amp;Tabella4[[#This Row],[HC_01]]</f>
        <v>0</v>
      </c>
      <c r="AI754"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54" s="13" t="str">
        <f>Tabella4[[#This Row],[HC_ID]]&amp;": - "&amp;Tabella4[[#This Row],[Detail]]&amp;" con selettore: "&amp;Tabella4[[#This Row],[Rejected Element]]</f>
        <v>0: -  con selettore: No ID Available</v>
      </c>
      <c r="AK754" s="13" t="str">
        <f>Tabella4[[#This Row],[HC_ID]]&amp;": "&amp;Tabella4[[#This Row],[Share URL]]</f>
        <v>0: https://axe-mobile.deque.com/scan?userId=747da6b3-5f03-493b-bc9b-3a10276b7d6b&amp;packageName=com.android.chrome&amp;resultId=0198749a-43f1-742c-995d-71144f460828</v>
      </c>
      <c r="AL754" s="13" t="str">
        <f>Tabella4[[#This Row],[HC_ID]]&amp;": "&amp;Tabella4[[#This Row],[Soluzione note aggiuntive]]</f>
        <v>0: Rimuovi android:focusable="true" dal testo statico non interattivo.</v>
      </c>
      <c r="AM754" s="13"/>
    </row>
    <row r="755" spans="1:39" ht="15" x14ac:dyDescent="0.3">
      <c r="A755" s="41" t="str">
        <f>Tabella4[[#This Row],[UNI CEI EN 301549]]&amp;Tabella4[[#This Row],[Servizio]]</f>
        <v>11.2.5.8.1S001 Accedi</v>
      </c>
      <c r="B755" s="42" t="str">
        <f>Tabella4[[#This Row],[IssueID]]&amp;Tabella4[[#This Row],[Servizio]]</f>
        <v>S001 Accedi</v>
      </c>
      <c r="C755" s="41" t="s">
        <v>1853</v>
      </c>
      <c r="D755" s="41" t="str">
        <f>"(#"&amp;Tabella4[[#This Row],['#ID]]&amp;")"</f>
        <v>(#AAD754)</v>
      </c>
      <c r="E755" s="13" t="s">
        <v>50</v>
      </c>
      <c r="F755" s="13" t="s">
        <v>10</v>
      </c>
      <c r="G755" s="13" t="s">
        <v>56</v>
      </c>
      <c r="H755" s="13" t="s">
        <v>3283</v>
      </c>
      <c r="I755" s="13" t="s">
        <v>63</v>
      </c>
      <c r="J755" s="13" t="s">
        <v>1736</v>
      </c>
      <c r="K755" t="s">
        <v>1748</v>
      </c>
      <c r="L755" s="13" t="s">
        <v>3175</v>
      </c>
      <c r="M755" t="s">
        <v>1744</v>
      </c>
      <c r="N755" s="13"/>
      <c r="O755" t="s">
        <v>1584</v>
      </c>
      <c r="P755" s="13" t="s">
        <v>1627</v>
      </c>
      <c r="Q755" s="13" t="s">
        <v>1742</v>
      </c>
      <c r="R755" s="13"/>
      <c r="S755" s="13" t="s">
        <v>3187</v>
      </c>
      <c r="T755" s="13" t="s">
        <v>3188</v>
      </c>
      <c r="U755" s="13">
        <f>COUNTIFS(Tabella4[Rejected Element],Tabella4[[#This Row],[Rejected Element]])</f>
        <v>1254</v>
      </c>
      <c r="V755" s="13" t="s">
        <v>1719</v>
      </c>
      <c r="W755" s="13" t="s">
        <v>3165</v>
      </c>
      <c r="X755" s="13" t="str">
        <f>Tabella4[[#This Row],[User Impact]]</f>
        <v>2 - Serious</v>
      </c>
      <c r="Y755" s="13" t="str">
        <f>_xlfn.CONCAT("APP INDABOX ANDROID - ",Tabella4[[#This Row],[UNI CEI EN 301549]]," ",_xlfn.XLOOKUP(Tabella4[[#This Row],[Criterio]],Tabella5[ID],Tabella5[Criterio di successo],"")," - ",Tabella4[[#This Row],[Servizio]])</f>
        <v>APP INDABOX ANDROID - 11.2.5.8.1 Dimensione dell'obiettivo (minimo) - S001 Accedi</v>
      </c>
      <c r="Z7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(#AAD754)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755" s="13"/>
      <c r="AB755" s="13"/>
      <c r="AC755" s="13"/>
      <c r="AD755" s="13"/>
      <c r="AE755" s="13" t="e">
        <f>_xlfn.XLOOKUP(Tabella4[[#This Row],[ID Silk]],outTable[ID Silk],outTable[Numero ticket  ],,0,1)</f>
        <v>#N/A</v>
      </c>
      <c r="AF755" s="13"/>
      <c r="AG755" s="13"/>
      <c r="AH755" s="13" t="e">
        <f>Tabella4[[#This Row],[Caricato su Silk]]&amp;Tabella4[[#This Row],[HC_01]]</f>
        <v>#N/A</v>
      </c>
      <c r="AI755" s="13" t="e">
        <f>Tabella4[[#This Row],[HC_ID]]&amp;": "&amp;Tabella4[[#This Row],[Descrizione]]</f>
        <v>#N/A</v>
      </c>
      <c r="AJ755" s="13" t="e">
        <f>Tabella4[[#This Row],[HC_ID]]&amp;": - "&amp;Tabella4[[#This Row],[Detail]]&amp;" con selettore: "&amp;Tabella4[[#This Row],[Rejected Element]]</f>
        <v>#N/A</v>
      </c>
      <c r="AK755" s="13" t="e">
        <f>Tabella4[[#This Row],[HC_ID]]&amp;": "&amp;Tabella4[[#This Row],[Share URL]]</f>
        <v>#N/A</v>
      </c>
      <c r="AL755" s="13" t="e">
        <f>Tabella4[[#This Row],[HC_ID]]&amp;": "&amp;Tabella4[[#This Row],[Soluzione note aggiuntive]]</f>
        <v>#N/A</v>
      </c>
      <c r="AM755" s="13"/>
    </row>
    <row r="756" spans="1:39" ht="15" x14ac:dyDescent="0.3">
      <c r="A756" s="41" t="str">
        <f>Tabella4[[#This Row],[UNI CEI EN 301549]]&amp;Tabella4[[#This Row],[Servizio]]</f>
        <v>11.2.5.5.1S001 Accedi</v>
      </c>
      <c r="B756" s="42" t="str">
        <f>Tabella4[[#This Row],[IssueID]]&amp;Tabella4[[#This Row],[Servizio]]</f>
        <v>S001 Accedi</v>
      </c>
      <c r="C756" s="41" t="s">
        <v>1854</v>
      </c>
      <c r="D756" s="41" t="str">
        <f>"(#"&amp;Tabella4[[#This Row],['#ID]]&amp;")"</f>
        <v>(#AAD755)</v>
      </c>
      <c r="E756" s="13" t="s">
        <v>50</v>
      </c>
      <c r="F756" s="13" t="s">
        <v>3168</v>
      </c>
      <c r="G756" s="13" t="s">
        <v>346</v>
      </c>
      <c r="H756" s="13" t="s">
        <v>3286</v>
      </c>
      <c r="I756" s="13" t="s">
        <v>64</v>
      </c>
      <c r="J756" s="13" t="s">
        <v>1736</v>
      </c>
      <c r="K756" t="s">
        <v>1747</v>
      </c>
      <c r="L756" s="13" t="s">
        <v>3174</v>
      </c>
      <c r="M756" t="s">
        <v>1744</v>
      </c>
      <c r="N756" s="13"/>
      <c r="O756" t="s">
        <v>1584</v>
      </c>
      <c r="P756" s="13" t="s">
        <v>1627</v>
      </c>
      <c r="Q756" s="13" t="s">
        <v>1742</v>
      </c>
      <c r="R756" s="13"/>
      <c r="S756" s="13" t="s">
        <v>3185</v>
      </c>
      <c r="T756" s="13" t="s">
        <v>3186</v>
      </c>
      <c r="U756" s="13">
        <f>COUNTIFS(Tabella4[Rejected Element],Tabella4[[#This Row],[Rejected Element]])</f>
        <v>1254</v>
      </c>
      <c r="V756" s="13" t="s">
        <v>1719</v>
      </c>
      <c r="W756" s="13" t="s">
        <v>3165</v>
      </c>
      <c r="X756" s="13" t="str">
        <f>Tabella4[[#This Row],[User Impact]]</f>
        <v>3 - Moderate</v>
      </c>
      <c r="Y756" s="13" t="str">
        <f>_xlfn.CONCAT("APP INDABOX ANDROID - ",Tabella4[[#This Row],[UNI CEI EN 301549]]," ",_xlfn.XLOOKUP(Tabella4[[#This Row],[Criterio]],Tabella5[ID],Tabella5[Criterio di successo],"")," - ",Tabella4[[#This Row],[Servizio]])</f>
        <v>APP INDABOX ANDROID - 11.2.5.5.1 Dimensione dell'obiettivo (avanzato) - S001 Accedi</v>
      </c>
      <c r="Z7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(#AAD755)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756" s="13"/>
      <c r="AB756" s="13"/>
      <c r="AC756" s="13"/>
      <c r="AD756" s="13"/>
      <c r="AE756" s="13" t="e">
        <f>_xlfn.XLOOKUP(Tabella4[[#This Row],[ID Silk]],outTable[ID Silk],outTable[Numero ticket  ],,0,1)</f>
        <v>#N/A</v>
      </c>
      <c r="AF756" s="13"/>
      <c r="AG756" s="13"/>
      <c r="AH756" s="13" t="e">
        <f>Tabella4[[#This Row],[Caricato su Silk]]&amp;Tabella4[[#This Row],[HC_01]]</f>
        <v>#N/A</v>
      </c>
      <c r="AI756" s="13" t="e">
        <f>Tabella4[[#This Row],[HC_ID]]&amp;": "&amp;Tabella4[[#This Row],[Descrizione]]</f>
        <v>#N/A</v>
      </c>
      <c r="AJ756" s="13" t="e">
        <f>Tabella4[[#This Row],[HC_ID]]&amp;": - "&amp;Tabella4[[#This Row],[Detail]]&amp;" con selettore: "&amp;Tabella4[[#This Row],[Rejected Element]]</f>
        <v>#N/A</v>
      </c>
      <c r="AK756" s="13" t="e">
        <f>Tabella4[[#This Row],[HC_ID]]&amp;": "&amp;Tabella4[[#This Row],[Share URL]]</f>
        <v>#N/A</v>
      </c>
      <c r="AL756" s="13" t="e">
        <f>Tabella4[[#This Row],[HC_ID]]&amp;": "&amp;Tabella4[[#This Row],[Soluzione note aggiuntive]]</f>
        <v>#N/A</v>
      </c>
      <c r="AM756" s="13"/>
    </row>
    <row r="757" spans="1:39" ht="15" x14ac:dyDescent="0.3">
      <c r="A757" s="41" t="str">
        <f>Tabella4[[#This Row],[UNI CEI EN 301549]]&amp;Tabella4[[#This Row],[Servizio]]</f>
        <v>11.2.5.3.1S001 Accedi</v>
      </c>
      <c r="B757" s="42" t="str">
        <f>Tabella4[[#This Row],[IssueID]]&amp;Tabella4[[#This Row],[Servizio]]</f>
        <v>S001 Accedi</v>
      </c>
      <c r="C757" s="41" t="s">
        <v>1855</v>
      </c>
      <c r="D757" s="41" t="str">
        <f>"(#"&amp;Tabella4[[#This Row],['#ID]]&amp;")"</f>
        <v>(#AAD756)</v>
      </c>
      <c r="E757" s="13" t="s">
        <v>50</v>
      </c>
      <c r="F757" s="13" t="s">
        <v>9</v>
      </c>
      <c r="G757" s="13" t="s">
        <v>342</v>
      </c>
      <c r="H757" s="13" t="s">
        <v>3285</v>
      </c>
      <c r="I757" s="13" t="s">
        <v>63</v>
      </c>
      <c r="J757" s="13" t="s">
        <v>3172</v>
      </c>
      <c r="K757" t="s">
        <v>1745</v>
      </c>
      <c r="L757" s="13" t="s">
        <v>3173</v>
      </c>
      <c r="M757" t="s">
        <v>1744</v>
      </c>
      <c r="N757" s="13"/>
      <c r="O757" t="s">
        <v>1584</v>
      </c>
      <c r="P757" s="13" t="s">
        <v>1627</v>
      </c>
      <c r="Q757" s="13" t="s">
        <v>1742</v>
      </c>
      <c r="R757" s="13"/>
      <c r="S757" s="13" t="s">
        <v>3183</v>
      </c>
      <c r="T757" s="13" t="s">
        <v>3184</v>
      </c>
      <c r="U757" s="13">
        <f>COUNTIFS(Tabella4[Rejected Element],Tabella4[[#This Row],[Rejected Element]])</f>
        <v>1254</v>
      </c>
      <c r="V757" s="13" t="s">
        <v>1719</v>
      </c>
      <c r="W757" s="13" t="s">
        <v>3165</v>
      </c>
      <c r="X757" s="13" t="str">
        <f>Tabella4[[#This Row],[User Impact]]</f>
        <v>2 - Serious</v>
      </c>
      <c r="Y757" s="13" t="str">
        <f>_xlfn.CONCAT("APP INDABOX ANDROID - ",Tabella4[[#This Row],[UNI CEI EN 301549]]," ",_xlfn.XLOOKUP(Tabella4[[#This Row],[Criterio]],Tabella5[ID],Tabella5[Criterio di successo],"")," - ",Tabella4[[#This Row],[Servizio]])</f>
        <v>APP INDABOX ANDROID - 11.2.5.3.1 Etichetta nel nome - S001 Accedi</v>
      </c>
      <c r="Z7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(#AAD756)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57" s="13"/>
      <c r="AB757" s="13"/>
      <c r="AC757" s="13"/>
      <c r="AD757" s="13"/>
      <c r="AE757" s="13">
        <f>_xlfn.XLOOKUP(Tabella4[[#This Row],[ID Silk]],outTable[ID Silk],outTable[Numero ticket  ],,0,1)</f>
        <v>0</v>
      </c>
      <c r="AF757" s="13"/>
      <c r="AG757" s="13"/>
      <c r="AH757" s="13" t="str">
        <f>Tabella4[[#This Row],[Caricato su Silk]]&amp;Tabella4[[#This Row],[HC_01]]</f>
        <v>0</v>
      </c>
      <c r="AI757" s="13" t="str">
        <f>Tabella4[[#This Row],[HC_ID]]&amp;": "&amp;Tabella4[[#This Row],[Descrizione]]</f>
        <v>0: Una vista focalizzabile accessibile deve garantire che il nome sia incluso nell'etichetta visibile. [Per saperne di più] (https://docs.deque.com/devtools-mobile/2024.2.14/en/android-label-in-name)</v>
      </c>
      <c r="AJ757" s="13" t="str">
        <f>Tabella4[[#This Row],[HC_ID]]&amp;": - "&amp;Tabella4[[#This Row],[Detail]]&amp;" con selettore: "&amp;Tabella4[[#This Row],[Rejected Element]]</f>
        <v>0: -  con selettore: No ID Available</v>
      </c>
      <c r="AK757" s="13" t="str">
        <f>Tabella4[[#This Row],[HC_ID]]&amp;": "&amp;Tabella4[[#This Row],[Share URL]]</f>
        <v>0: https://axe-mobile.deque.com/scan?userId=747da6b3-5f03-493b-bc9b-3a10276b7d6b&amp;packageName=com.android.chrome&amp;resultId=0198749a-43f1-742c-995d-71144f460828</v>
      </c>
      <c r="AL757" s="13" t="str">
        <f>Tabella4[[#This Row],[HC_ID]]&amp;": "&amp;Tabella4[[#This Row],[Soluzione note aggiuntive]]</f>
        <v>0: Assicurati che contentDescription o labelFor contengano l’etichetta visibile dell’elemento.</v>
      </c>
      <c r="AM757" s="13"/>
    </row>
    <row r="758" spans="1:39" ht="15" x14ac:dyDescent="0.3">
      <c r="A758" s="41" t="str">
        <f>Tabella4[[#This Row],[UNI CEI EN 301549]]&amp;Tabella4[[#This Row],[Servizio]]</f>
        <v>11.1.3.2.1S001 Accedi</v>
      </c>
      <c r="B758" s="42" t="str">
        <f>Tabella4[[#This Row],[IssueID]]&amp;Tabella4[[#This Row],[Servizio]]</f>
        <v>S001 Accedi</v>
      </c>
      <c r="C758" s="41" t="s">
        <v>1856</v>
      </c>
      <c r="D758" s="41" t="str">
        <f>"(#"&amp;Tabella4[[#This Row],['#ID]]&amp;")"</f>
        <v>(#AAD757)</v>
      </c>
      <c r="E758" s="13" t="s">
        <v>50</v>
      </c>
      <c r="F758" s="13" t="s">
        <v>9</v>
      </c>
      <c r="G758" s="13" t="s">
        <v>57</v>
      </c>
      <c r="H758" s="13" t="s">
        <v>3287</v>
      </c>
      <c r="I758" s="13" t="s">
        <v>62</v>
      </c>
      <c r="J758" s="13" t="s">
        <v>3176</v>
      </c>
      <c r="K758" t="s">
        <v>1749</v>
      </c>
      <c r="L758" s="13" t="s">
        <v>3177</v>
      </c>
      <c r="M758" t="s">
        <v>1744</v>
      </c>
      <c r="N758" s="13"/>
      <c r="O758" t="s">
        <v>1584</v>
      </c>
      <c r="P758" s="13" t="s">
        <v>1627</v>
      </c>
      <c r="Q758" s="13" t="s">
        <v>1742</v>
      </c>
      <c r="R758" s="13"/>
      <c r="S758" s="13" t="s">
        <v>3189</v>
      </c>
      <c r="T758" s="13" t="s">
        <v>3190</v>
      </c>
      <c r="U758" s="13">
        <f>COUNTIFS(Tabella4[Rejected Element],Tabella4[[#This Row],[Rejected Element]])</f>
        <v>1254</v>
      </c>
      <c r="V758" s="13" t="s">
        <v>1719</v>
      </c>
      <c r="W758" s="13" t="s">
        <v>3165</v>
      </c>
      <c r="X758" s="13" t="str">
        <f>Tabella4[[#This Row],[User Impact]]</f>
        <v>1 - Critical</v>
      </c>
      <c r="Y758" s="13" t="str">
        <f>_xlfn.CONCAT("APP INDABOX ANDROID - ",Tabella4[[#This Row],[UNI CEI EN 301549]]," ",_xlfn.XLOOKUP(Tabella4[[#This Row],[Criterio]],Tabella5[ID],Tabella5[Criterio di successo],"")," - ",Tabella4[[#This Row],[Servizio]])</f>
        <v>APP INDABOX ANDROID - 11.1.3.2.1 Sequenza significativa - S001 Accedi</v>
      </c>
      <c r="Z7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(#AAD757)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58" s="13"/>
      <c r="AB758" s="13"/>
      <c r="AC758" s="13"/>
      <c r="AD758" s="13"/>
      <c r="AE758" s="13">
        <f>_xlfn.XLOOKUP(Tabella4[[#This Row],[ID Silk]],outTable[ID Silk],outTable[Numero ticket  ],,0,1)</f>
        <v>0</v>
      </c>
      <c r="AF758" s="13"/>
      <c r="AG758" s="13"/>
      <c r="AH758" s="13" t="str">
        <f>Tabella4[[#This Row],[Caricato su Silk]]&amp;Tabella4[[#This Row],[HC_01]]</f>
        <v>0</v>
      </c>
      <c r="AI75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58" s="13" t="str">
        <f>Tabella4[[#This Row],[HC_ID]]&amp;": - "&amp;Tabella4[[#This Row],[Detail]]&amp;" con selettore: "&amp;Tabella4[[#This Row],[Rejected Element]]</f>
        <v>0: -  con selettore: No ID Available</v>
      </c>
      <c r="AK758" s="13" t="str">
        <f>Tabella4[[#This Row],[HC_ID]]&amp;": "&amp;Tabella4[[#This Row],[Share URL]]</f>
        <v>0: https://axe-mobile.deque.com/scan?userId=747da6b3-5f03-493b-bc9b-3a10276b7d6b&amp;packageName=com.android.chrome&amp;resultId=0198749a-43f1-742c-995d-71144f460828</v>
      </c>
      <c r="AL758" s="13" t="str">
        <f>Tabella4[[#This Row],[HC_ID]]&amp;": "&amp;Tabella4[[#This Row],[Soluzione note aggiuntive]]</f>
        <v>0: Rimuovi android:focusable="true" dal testo statico non interattivo.</v>
      </c>
      <c r="AM758" s="13"/>
    </row>
    <row r="759" spans="1:39" ht="15" x14ac:dyDescent="0.3">
      <c r="A759" s="41" t="str">
        <f>Tabella4[[#This Row],[UNI CEI EN 301549]]&amp;Tabella4[[#This Row],[Servizio]]</f>
        <v>11.2.5.8.1S001 Accedi</v>
      </c>
      <c r="B759" s="42" t="str">
        <f>Tabella4[[#This Row],[IssueID]]&amp;Tabella4[[#This Row],[Servizio]]</f>
        <v>S001 Accedi</v>
      </c>
      <c r="C759" s="41" t="s">
        <v>1857</v>
      </c>
      <c r="D759" s="41" t="str">
        <f>"(#"&amp;Tabella4[[#This Row],['#ID]]&amp;")"</f>
        <v>(#AAD758)</v>
      </c>
      <c r="E759" s="13" t="s">
        <v>50</v>
      </c>
      <c r="F759" s="13" t="s">
        <v>10</v>
      </c>
      <c r="G759" s="13" t="s">
        <v>56</v>
      </c>
      <c r="H759" s="13" t="s">
        <v>3283</v>
      </c>
      <c r="I759" s="13" t="s">
        <v>63</v>
      </c>
      <c r="J759" s="13" t="s">
        <v>1736</v>
      </c>
      <c r="K759" t="s">
        <v>1748</v>
      </c>
      <c r="L759" s="13" t="s">
        <v>3175</v>
      </c>
      <c r="M759" t="s">
        <v>1744</v>
      </c>
      <c r="N759" s="13"/>
      <c r="O759" t="s">
        <v>1584</v>
      </c>
      <c r="P759" s="13" t="s">
        <v>1627</v>
      </c>
      <c r="Q759" s="13" t="s">
        <v>1742</v>
      </c>
      <c r="R759" s="13"/>
      <c r="S759" s="13" t="s">
        <v>3187</v>
      </c>
      <c r="T759" s="13" t="s">
        <v>3188</v>
      </c>
      <c r="U759" s="13">
        <f>COUNTIFS(Tabella4[Rejected Element],Tabella4[[#This Row],[Rejected Element]])</f>
        <v>1254</v>
      </c>
      <c r="V759" s="13" t="s">
        <v>1719</v>
      </c>
      <c r="W759" s="13" t="s">
        <v>3165</v>
      </c>
      <c r="X759" s="13" t="str">
        <f>Tabella4[[#This Row],[User Impact]]</f>
        <v>2 - Serious</v>
      </c>
      <c r="Y759" s="13" t="str">
        <f>_xlfn.CONCAT("APP INDABOX ANDROID - ",Tabella4[[#This Row],[UNI CEI EN 301549]]," ",_xlfn.XLOOKUP(Tabella4[[#This Row],[Criterio]],Tabella5[ID],Tabella5[Criterio di successo],"")," - ",Tabella4[[#This Row],[Servizio]])</f>
        <v>APP INDABOX ANDROID - 11.2.5.8.1 Dimensione dell'obiettivo (minimo) - S001 Accedi</v>
      </c>
      <c r="Z7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(#AAD758)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759" s="13"/>
      <c r="AB759" s="13"/>
      <c r="AC759" s="13"/>
      <c r="AD759" s="13"/>
      <c r="AE759" s="13" t="e">
        <f>_xlfn.XLOOKUP(Tabella4[[#This Row],[ID Silk]],outTable[ID Silk],outTable[Numero ticket  ],,0,1)</f>
        <v>#N/A</v>
      </c>
      <c r="AF759" s="13"/>
      <c r="AG759" s="13"/>
      <c r="AH759" s="13" t="e">
        <f>Tabella4[[#This Row],[Caricato su Silk]]&amp;Tabella4[[#This Row],[HC_01]]</f>
        <v>#N/A</v>
      </c>
      <c r="AI759" s="13" t="e">
        <f>Tabella4[[#This Row],[HC_ID]]&amp;": "&amp;Tabella4[[#This Row],[Descrizione]]</f>
        <v>#N/A</v>
      </c>
      <c r="AJ759" s="13" t="e">
        <f>Tabella4[[#This Row],[HC_ID]]&amp;": - "&amp;Tabella4[[#This Row],[Detail]]&amp;" con selettore: "&amp;Tabella4[[#This Row],[Rejected Element]]</f>
        <v>#N/A</v>
      </c>
      <c r="AK759" s="13" t="e">
        <f>Tabella4[[#This Row],[HC_ID]]&amp;": "&amp;Tabella4[[#This Row],[Share URL]]</f>
        <v>#N/A</v>
      </c>
      <c r="AL759" s="13" t="e">
        <f>Tabella4[[#This Row],[HC_ID]]&amp;": "&amp;Tabella4[[#This Row],[Soluzione note aggiuntive]]</f>
        <v>#N/A</v>
      </c>
      <c r="AM759" s="13"/>
    </row>
    <row r="760" spans="1:39" ht="15" x14ac:dyDescent="0.3">
      <c r="A760" s="41" t="str">
        <f>Tabella4[[#This Row],[UNI CEI EN 301549]]&amp;Tabella4[[#This Row],[Servizio]]</f>
        <v>11.2.5.5.1S001 Accedi</v>
      </c>
      <c r="B760" s="42" t="str">
        <f>Tabella4[[#This Row],[IssueID]]&amp;Tabella4[[#This Row],[Servizio]]</f>
        <v>S001 Accedi</v>
      </c>
      <c r="C760" s="41" t="s">
        <v>1858</v>
      </c>
      <c r="D760" s="41" t="str">
        <f>"(#"&amp;Tabella4[[#This Row],['#ID]]&amp;")"</f>
        <v>(#AAD759)</v>
      </c>
      <c r="E760" s="13" t="s">
        <v>50</v>
      </c>
      <c r="F760" s="13" t="s">
        <v>3168</v>
      </c>
      <c r="G760" s="13" t="s">
        <v>346</v>
      </c>
      <c r="H760" s="13" t="s">
        <v>3286</v>
      </c>
      <c r="I760" s="13" t="s">
        <v>64</v>
      </c>
      <c r="J760" s="13" t="s">
        <v>1736</v>
      </c>
      <c r="K760" t="s">
        <v>1747</v>
      </c>
      <c r="L760" s="13" t="s">
        <v>3174</v>
      </c>
      <c r="M760" t="s">
        <v>1744</v>
      </c>
      <c r="N760" s="13"/>
      <c r="O760" t="s">
        <v>1584</v>
      </c>
      <c r="P760" s="13" t="s">
        <v>1627</v>
      </c>
      <c r="Q760" s="13" t="s">
        <v>1742</v>
      </c>
      <c r="R760" s="13"/>
      <c r="S760" s="13" t="s">
        <v>3185</v>
      </c>
      <c r="T760" s="13" t="s">
        <v>3186</v>
      </c>
      <c r="U760" s="13">
        <f>COUNTIFS(Tabella4[Rejected Element],Tabella4[[#This Row],[Rejected Element]])</f>
        <v>1254</v>
      </c>
      <c r="V760" s="13" t="s">
        <v>1719</v>
      </c>
      <c r="W760" s="13" t="s">
        <v>3165</v>
      </c>
      <c r="X760" s="13" t="str">
        <f>Tabella4[[#This Row],[User Impact]]</f>
        <v>3 - Moderate</v>
      </c>
      <c r="Y760" s="13" t="str">
        <f>_xlfn.CONCAT("APP INDABOX ANDROID - ",Tabella4[[#This Row],[UNI CEI EN 301549]]," ",_xlfn.XLOOKUP(Tabella4[[#This Row],[Criterio]],Tabella5[ID],Tabella5[Criterio di successo],"")," - ",Tabella4[[#This Row],[Servizio]])</f>
        <v>APP INDABOX ANDROID - 11.2.5.5.1 Dimensione dell'obiettivo (avanzato) - S001 Accedi</v>
      </c>
      <c r="Z7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(#AAD759)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760" s="13"/>
      <c r="AB760" s="13"/>
      <c r="AC760" s="13"/>
      <c r="AD760" s="13"/>
      <c r="AE760" s="13" t="e">
        <f>_xlfn.XLOOKUP(Tabella4[[#This Row],[ID Silk]],outTable[ID Silk],outTable[Numero ticket  ],,0,1)</f>
        <v>#N/A</v>
      </c>
      <c r="AF760" s="13"/>
      <c r="AG760" s="13"/>
      <c r="AH760" s="13" t="e">
        <f>Tabella4[[#This Row],[Caricato su Silk]]&amp;Tabella4[[#This Row],[HC_01]]</f>
        <v>#N/A</v>
      </c>
      <c r="AI760" s="13" t="e">
        <f>Tabella4[[#This Row],[HC_ID]]&amp;": "&amp;Tabella4[[#This Row],[Descrizione]]</f>
        <v>#N/A</v>
      </c>
      <c r="AJ760" s="13" t="e">
        <f>Tabella4[[#This Row],[HC_ID]]&amp;": - "&amp;Tabella4[[#This Row],[Detail]]&amp;" con selettore: "&amp;Tabella4[[#This Row],[Rejected Element]]</f>
        <v>#N/A</v>
      </c>
      <c r="AK760" s="13" t="e">
        <f>Tabella4[[#This Row],[HC_ID]]&amp;": "&amp;Tabella4[[#This Row],[Share URL]]</f>
        <v>#N/A</v>
      </c>
      <c r="AL760" s="13" t="e">
        <f>Tabella4[[#This Row],[HC_ID]]&amp;": "&amp;Tabella4[[#This Row],[Soluzione note aggiuntive]]</f>
        <v>#N/A</v>
      </c>
      <c r="AM760" s="13"/>
    </row>
    <row r="761" spans="1:39" ht="15" x14ac:dyDescent="0.3">
      <c r="A761" s="41" t="str">
        <f>Tabella4[[#This Row],[UNI CEI EN 301549]]&amp;Tabella4[[#This Row],[Servizio]]</f>
        <v>11.2.5.3.1S001 Accedi</v>
      </c>
      <c r="B761" s="42" t="str">
        <f>Tabella4[[#This Row],[IssueID]]&amp;Tabella4[[#This Row],[Servizio]]</f>
        <v>S001 Accedi</v>
      </c>
      <c r="C761" s="41" t="s">
        <v>1859</v>
      </c>
      <c r="D761" s="41" t="str">
        <f>"(#"&amp;Tabella4[[#This Row],['#ID]]&amp;")"</f>
        <v>(#AAD760)</v>
      </c>
      <c r="E761" s="13" t="s">
        <v>50</v>
      </c>
      <c r="F761" s="13" t="s">
        <v>9</v>
      </c>
      <c r="G761" s="13" t="s">
        <v>342</v>
      </c>
      <c r="H761" s="13" t="s">
        <v>3285</v>
      </c>
      <c r="I761" s="13" t="s">
        <v>63</v>
      </c>
      <c r="J761" s="13" t="s">
        <v>3172</v>
      </c>
      <c r="K761" t="s">
        <v>1745</v>
      </c>
      <c r="L761" s="13" t="s">
        <v>3173</v>
      </c>
      <c r="M761" t="s">
        <v>1744</v>
      </c>
      <c r="N761" s="13"/>
      <c r="O761" t="s">
        <v>1584</v>
      </c>
      <c r="P761" s="13" t="s">
        <v>1627</v>
      </c>
      <c r="Q761" s="13" t="s">
        <v>1742</v>
      </c>
      <c r="R761" s="13"/>
      <c r="S761" s="13" t="s">
        <v>3183</v>
      </c>
      <c r="T761" s="13" t="s">
        <v>3184</v>
      </c>
      <c r="U761" s="13">
        <f>COUNTIFS(Tabella4[Rejected Element],Tabella4[[#This Row],[Rejected Element]])</f>
        <v>1254</v>
      </c>
      <c r="V761" s="13" t="s">
        <v>1719</v>
      </c>
      <c r="W761" s="13" t="s">
        <v>3165</v>
      </c>
      <c r="X761" s="13" t="str">
        <f>Tabella4[[#This Row],[User Impact]]</f>
        <v>2 - Serious</v>
      </c>
      <c r="Y761" s="13" t="str">
        <f>_xlfn.CONCAT("APP INDABOX ANDROID - ",Tabella4[[#This Row],[UNI CEI EN 301549]]," ",_xlfn.XLOOKUP(Tabella4[[#This Row],[Criterio]],Tabella5[ID],Tabella5[Criterio di successo],"")," - ",Tabella4[[#This Row],[Servizio]])</f>
        <v>APP INDABOX ANDROID - 11.2.5.3.1 Etichetta nel nome - S001 Accedi</v>
      </c>
      <c r="Z7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(#AAD760)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61" s="13"/>
      <c r="AB761" s="13"/>
      <c r="AC761" s="13"/>
      <c r="AD761" s="13"/>
      <c r="AE761" s="13">
        <f>_xlfn.XLOOKUP(Tabella4[[#This Row],[ID Silk]],outTable[ID Silk],outTable[Numero ticket  ],,0,1)</f>
        <v>0</v>
      </c>
      <c r="AF761" s="13"/>
      <c r="AG761" s="13"/>
      <c r="AH761" s="13" t="str">
        <f>Tabella4[[#This Row],[Caricato su Silk]]&amp;Tabella4[[#This Row],[HC_01]]</f>
        <v>0</v>
      </c>
      <c r="AI761" s="13" t="str">
        <f>Tabella4[[#This Row],[HC_ID]]&amp;": "&amp;Tabella4[[#This Row],[Descrizione]]</f>
        <v>0: Una vista focalizzabile accessibile deve garantire che il nome sia incluso nell'etichetta visibile. [Per saperne di più] (https://docs.deque.com/devtools-mobile/2024.2.14/en/android-label-in-name)</v>
      </c>
      <c r="AJ761" s="13" t="str">
        <f>Tabella4[[#This Row],[HC_ID]]&amp;": - "&amp;Tabella4[[#This Row],[Detail]]&amp;" con selettore: "&amp;Tabella4[[#This Row],[Rejected Element]]</f>
        <v>0: -  con selettore: No ID Available</v>
      </c>
      <c r="AK761" s="13" t="str">
        <f>Tabella4[[#This Row],[HC_ID]]&amp;": "&amp;Tabella4[[#This Row],[Share URL]]</f>
        <v>0: https://axe-mobile.deque.com/scan?userId=747da6b3-5f03-493b-bc9b-3a10276b7d6b&amp;packageName=com.android.chrome&amp;resultId=0198749a-43f1-742c-995d-71144f460828</v>
      </c>
      <c r="AL761" s="13" t="str">
        <f>Tabella4[[#This Row],[HC_ID]]&amp;": "&amp;Tabella4[[#This Row],[Soluzione note aggiuntive]]</f>
        <v>0: Assicurati che contentDescription o labelFor contengano l’etichetta visibile dell’elemento.</v>
      </c>
      <c r="AM761" s="13"/>
    </row>
    <row r="762" spans="1:39" ht="15" x14ac:dyDescent="0.3">
      <c r="A762" s="41" t="str">
        <f>Tabella4[[#This Row],[UNI CEI EN 301549]]&amp;Tabella4[[#This Row],[Servizio]]</f>
        <v>11.1.3.2.1S001 Accedi</v>
      </c>
      <c r="B762" s="42" t="str">
        <f>Tabella4[[#This Row],[IssueID]]&amp;Tabella4[[#This Row],[Servizio]]</f>
        <v>S001 Accedi</v>
      </c>
      <c r="C762" s="41" t="s">
        <v>1860</v>
      </c>
      <c r="D762" s="41" t="str">
        <f>"(#"&amp;Tabella4[[#This Row],['#ID]]&amp;")"</f>
        <v>(#AAD761)</v>
      </c>
      <c r="E762" s="13" t="s">
        <v>50</v>
      </c>
      <c r="F762" s="13" t="s">
        <v>9</v>
      </c>
      <c r="G762" s="13" t="s">
        <v>57</v>
      </c>
      <c r="H762" s="13" t="s">
        <v>3287</v>
      </c>
      <c r="I762" s="13" t="s">
        <v>62</v>
      </c>
      <c r="J762" s="13" t="s">
        <v>3176</v>
      </c>
      <c r="K762" t="s">
        <v>1749</v>
      </c>
      <c r="L762" s="13" t="s">
        <v>3177</v>
      </c>
      <c r="M762" t="s">
        <v>1744</v>
      </c>
      <c r="N762" s="13"/>
      <c r="O762" t="s">
        <v>1584</v>
      </c>
      <c r="P762" s="13" t="s">
        <v>1627</v>
      </c>
      <c r="Q762" s="13" t="s">
        <v>1742</v>
      </c>
      <c r="R762" s="13"/>
      <c r="S762" s="13" t="s">
        <v>3189</v>
      </c>
      <c r="T762" s="13" t="s">
        <v>3190</v>
      </c>
      <c r="U762" s="13">
        <f>COUNTIFS(Tabella4[Rejected Element],Tabella4[[#This Row],[Rejected Element]])</f>
        <v>1254</v>
      </c>
      <c r="V762" s="13" t="s">
        <v>1719</v>
      </c>
      <c r="W762" s="13" t="s">
        <v>3165</v>
      </c>
      <c r="X762" s="13" t="str">
        <f>Tabella4[[#This Row],[User Impact]]</f>
        <v>1 - Critical</v>
      </c>
      <c r="Y762" s="13" t="str">
        <f>_xlfn.CONCAT("APP INDABOX ANDROID - ",Tabella4[[#This Row],[UNI CEI EN 301549]]," ",_xlfn.XLOOKUP(Tabella4[[#This Row],[Criterio]],Tabella5[ID],Tabella5[Criterio di successo],"")," - ",Tabella4[[#This Row],[Servizio]])</f>
        <v>APP INDABOX ANDROID - 11.1.3.2.1 Sequenza significativa - S001 Accedi</v>
      </c>
      <c r="Z7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(#AAD761)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62" s="13"/>
      <c r="AB762" s="13"/>
      <c r="AC762" s="13"/>
      <c r="AD762" s="13"/>
      <c r="AE762" s="13">
        <f>_xlfn.XLOOKUP(Tabella4[[#This Row],[ID Silk]],outTable[ID Silk],outTable[Numero ticket  ],,0,1)</f>
        <v>0</v>
      </c>
      <c r="AF762" s="13"/>
      <c r="AG762" s="13"/>
      <c r="AH762" s="13" t="str">
        <f>Tabella4[[#This Row],[Caricato su Silk]]&amp;Tabella4[[#This Row],[HC_01]]</f>
        <v>0</v>
      </c>
      <c r="AI76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62" s="13" t="str">
        <f>Tabella4[[#This Row],[HC_ID]]&amp;": - "&amp;Tabella4[[#This Row],[Detail]]&amp;" con selettore: "&amp;Tabella4[[#This Row],[Rejected Element]]</f>
        <v>0: -  con selettore: No ID Available</v>
      </c>
      <c r="AK762" s="13" t="str">
        <f>Tabella4[[#This Row],[HC_ID]]&amp;": "&amp;Tabella4[[#This Row],[Share URL]]</f>
        <v>0: https://axe-mobile.deque.com/scan?userId=747da6b3-5f03-493b-bc9b-3a10276b7d6b&amp;packageName=com.android.chrome&amp;resultId=0198749a-43f1-742c-995d-71144f460828</v>
      </c>
      <c r="AL762" s="13" t="str">
        <f>Tabella4[[#This Row],[HC_ID]]&amp;": "&amp;Tabella4[[#This Row],[Soluzione note aggiuntive]]</f>
        <v>0: Rimuovi android:focusable="true" dal testo statico non interattivo.</v>
      </c>
      <c r="AM762" s="13"/>
    </row>
    <row r="763" spans="1:39" ht="15" x14ac:dyDescent="0.3">
      <c r="A763" s="41" t="str">
        <f>Tabella4[[#This Row],[UNI CEI EN 301549]]&amp;Tabella4[[#This Row],[Servizio]]</f>
        <v>11.2.5.8.1S001 Accedi</v>
      </c>
      <c r="B763" s="42" t="str">
        <f>Tabella4[[#This Row],[IssueID]]&amp;Tabella4[[#This Row],[Servizio]]</f>
        <v>S001 Accedi</v>
      </c>
      <c r="C763" s="41" t="s">
        <v>1861</v>
      </c>
      <c r="D763" s="41" t="str">
        <f>"(#"&amp;Tabella4[[#This Row],['#ID]]&amp;")"</f>
        <v>(#AAD762)</v>
      </c>
      <c r="E763" s="13" t="s">
        <v>50</v>
      </c>
      <c r="F763" s="13" t="s">
        <v>10</v>
      </c>
      <c r="G763" s="13" t="s">
        <v>56</v>
      </c>
      <c r="H763" s="13" t="s">
        <v>3283</v>
      </c>
      <c r="I763" s="13" t="s">
        <v>63</v>
      </c>
      <c r="J763" s="13" t="s">
        <v>1736</v>
      </c>
      <c r="K763" t="s">
        <v>1748</v>
      </c>
      <c r="L763" s="13" t="s">
        <v>3175</v>
      </c>
      <c r="M763" t="s">
        <v>1744</v>
      </c>
      <c r="N763" s="13"/>
      <c r="O763" t="s">
        <v>1584</v>
      </c>
      <c r="P763" s="13" t="s">
        <v>1627</v>
      </c>
      <c r="Q763" s="13" t="s">
        <v>1742</v>
      </c>
      <c r="R763" s="13"/>
      <c r="S763" s="13" t="s">
        <v>3187</v>
      </c>
      <c r="T763" s="13" t="s">
        <v>3188</v>
      </c>
      <c r="U763" s="13">
        <f>COUNTIFS(Tabella4[Rejected Element],Tabella4[[#This Row],[Rejected Element]])</f>
        <v>1254</v>
      </c>
      <c r="V763" s="13" t="s">
        <v>1719</v>
      </c>
      <c r="W763" s="13" t="s">
        <v>3165</v>
      </c>
      <c r="X763" s="13" t="str">
        <f>Tabella4[[#This Row],[User Impact]]</f>
        <v>2 - Serious</v>
      </c>
      <c r="Y763" s="13" t="str">
        <f>_xlfn.CONCAT("APP INDABOX ANDROID - ",Tabella4[[#This Row],[UNI CEI EN 301549]]," ",_xlfn.XLOOKUP(Tabella4[[#This Row],[Criterio]],Tabella5[ID],Tabella5[Criterio di successo],"")," - ",Tabella4[[#This Row],[Servizio]])</f>
        <v>APP INDABOX ANDROID - 11.2.5.8.1 Dimensione dell'obiettivo (minimo) - S001 Accedi</v>
      </c>
      <c r="Z7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(#AAD762)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763" s="13"/>
      <c r="AB763" s="13"/>
      <c r="AC763" s="13"/>
      <c r="AD763" s="13"/>
      <c r="AE763" s="13" t="e">
        <f>_xlfn.XLOOKUP(Tabella4[[#This Row],[ID Silk]],outTable[ID Silk],outTable[Numero ticket  ],,0,1)</f>
        <v>#N/A</v>
      </c>
      <c r="AF763" s="13"/>
      <c r="AG763" s="13"/>
      <c r="AH763" s="13" t="e">
        <f>Tabella4[[#This Row],[Caricato su Silk]]&amp;Tabella4[[#This Row],[HC_01]]</f>
        <v>#N/A</v>
      </c>
      <c r="AI763" s="13" t="e">
        <f>Tabella4[[#This Row],[HC_ID]]&amp;": "&amp;Tabella4[[#This Row],[Descrizione]]</f>
        <v>#N/A</v>
      </c>
      <c r="AJ763" s="13" t="e">
        <f>Tabella4[[#This Row],[HC_ID]]&amp;": - "&amp;Tabella4[[#This Row],[Detail]]&amp;" con selettore: "&amp;Tabella4[[#This Row],[Rejected Element]]</f>
        <v>#N/A</v>
      </c>
      <c r="AK763" s="13" t="e">
        <f>Tabella4[[#This Row],[HC_ID]]&amp;": "&amp;Tabella4[[#This Row],[Share URL]]</f>
        <v>#N/A</v>
      </c>
      <c r="AL763" s="13" t="e">
        <f>Tabella4[[#This Row],[HC_ID]]&amp;": "&amp;Tabella4[[#This Row],[Soluzione note aggiuntive]]</f>
        <v>#N/A</v>
      </c>
      <c r="AM763" s="13"/>
    </row>
    <row r="764" spans="1:39" ht="15" x14ac:dyDescent="0.3">
      <c r="A764" s="41" t="str">
        <f>Tabella4[[#This Row],[UNI CEI EN 301549]]&amp;Tabella4[[#This Row],[Servizio]]</f>
        <v>11.2.5.5.1S001 Accedi</v>
      </c>
      <c r="B764" s="42" t="str">
        <f>Tabella4[[#This Row],[IssueID]]&amp;Tabella4[[#This Row],[Servizio]]</f>
        <v>S001 Accedi</v>
      </c>
      <c r="C764" s="41" t="s">
        <v>1862</v>
      </c>
      <c r="D764" s="41" t="str">
        <f>"(#"&amp;Tabella4[[#This Row],['#ID]]&amp;")"</f>
        <v>(#AAD763)</v>
      </c>
      <c r="E764" s="13" t="s">
        <v>50</v>
      </c>
      <c r="F764" s="13" t="s">
        <v>3168</v>
      </c>
      <c r="G764" s="13" t="s">
        <v>346</v>
      </c>
      <c r="H764" s="13" t="s">
        <v>3286</v>
      </c>
      <c r="I764" s="13" t="s">
        <v>64</v>
      </c>
      <c r="J764" s="13" t="s">
        <v>1736</v>
      </c>
      <c r="K764" t="s">
        <v>1747</v>
      </c>
      <c r="L764" s="13" t="s">
        <v>3174</v>
      </c>
      <c r="M764" t="s">
        <v>1744</v>
      </c>
      <c r="N764" s="13"/>
      <c r="O764" t="s">
        <v>1584</v>
      </c>
      <c r="P764" s="13" t="s">
        <v>1627</v>
      </c>
      <c r="Q764" s="13" t="s">
        <v>1742</v>
      </c>
      <c r="R764" s="13"/>
      <c r="S764" s="13" t="s">
        <v>3185</v>
      </c>
      <c r="T764" s="13" t="s">
        <v>3186</v>
      </c>
      <c r="U764" s="13">
        <f>COUNTIFS(Tabella4[Rejected Element],Tabella4[[#This Row],[Rejected Element]])</f>
        <v>1254</v>
      </c>
      <c r="V764" s="13" t="s">
        <v>1719</v>
      </c>
      <c r="W764" s="13" t="s">
        <v>3165</v>
      </c>
      <c r="X764" s="13" t="str">
        <f>Tabella4[[#This Row],[User Impact]]</f>
        <v>3 - Moderate</v>
      </c>
      <c r="Y764" s="13" t="str">
        <f>_xlfn.CONCAT("APP INDABOX ANDROID - ",Tabella4[[#This Row],[UNI CEI EN 301549]]," ",_xlfn.XLOOKUP(Tabella4[[#This Row],[Criterio]],Tabella5[ID],Tabella5[Criterio di successo],"")," - ",Tabella4[[#This Row],[Servizio]])</f>
        <v>APP INDABOX ANDROID - 11.2.5.5.1 Dimensione dell'obiettivo (avanzato) - S001 Accedi</v>
      </c>
      <c r="Z7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(#AAD763)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764" s="13"/>
      <c r="AB764" s="13"/>
      <c r="AC764" s="13"/>
      <c r="AD764" s="13"/>
      <c r="AE764" s="13" t="e">
        <f>_xlfn.XLOOKUP(Tabella4[[#This Row],[ID Silk]],outTable[ID Silk],outTable[Numero ticket  ],,0,1)</f>
        <v>#N/A</v>
      </c>
      <c r="AF764" s="13"/>
      <c r="AG764" s="13"/>
      <c r="AH764" s="13" t="e">
        <f>Tabella4[[#This Row],[Caricato su Silk]]&amp;Tabella4[[#This Row],[HC_01]]</f>
        <v>#N/A</v>
      </c>
      <c r="AI764" s="13" t="e">
        <f>Tabella4[[#This Row],[HC_ID]]&amp;": "&amp;Tabella4[[#This Row],[Descrizione]]</f>
        <v>#N/A</v>
      </c>
      <c r="AJ764" s="13" t="e">
        <f>Tabella4[[#This Row],[HC_ID]]&amp;": - "&amp;Tabella4[[#This Row],[Detail]]&amp;" con selettore: "&amp;Tabella4[[#This Row],[Rejected Element]]</f>
        <v>#N/A</v>
      </c>
      <c r="AK764" s="13" t="e">
        <f>Tabella4[[#This Row],[HC_ID]]&amp;": "&amp;Tabella4[[#This Row],[Share URL]]</f>
        <v>#N/A</v>
      </c>
      <c r="AL764" s="13" t="e">
        <f>Tabella4[[#This Row],[HC_ID]]&amp;": "&amp;Tabella4[[#This Row],[Soluzione note aggiuntive]]</f>
        <v>#N/A</v>
      </c>
      <c r="AM764" s="13"/>
    </row>
    <row r="765" spans="1:39" ht="15" x14ac:dyDescent="0.3">
      <c r="A765" s="41" t="str">
        <f>Tabella4[[#This Row],[UNI CEI EN 301549]]&amp;Tabella4[[#This Row],[Servizio]]</f>
        <v>11.2.5.3.1S001 Accedi</v>
      </c>
      <c r="B765" s="42" t="str">
        <f>Tabella4[[#This Row],[IssueID]]&amp;Tabella4[[#This Row],[Servizio]]</f>
        <v>S001 Accedi</v>
      </c>
      <c r="C765" s="41" t="s">
        <v>1863</v>
      </c>
      <c r="D765" s="41" t="str">
        <f>"(#"&amp;Tabella4[[#This Row],['#ID]]&amp;")"</f>
        <v>(#AAD764)</v>
      </c>
      <c r="E765" s="13" t="s">
        <v>50</v>
      </c>
      <c r="F765" s="13" t="s">
        <v>9</v>
      </c>
      <c r="G765" s="13" t="s">
        <v>342</v>
      </c>
      <c r="H765" s="13" t="s">
        <v>3285</v>
      </c>
      <c r="I765" s="13" t="s">
        <v>63</v>
      </c>
      <c r="J765" s="13" t="s">
        <v>3172</v>
      </c>
      <c r="K765" t="s">
        <v>1745</v>
      </c>
      <c r="L765" s="13" t="s">
        <v>3173</v>
      </c>
      <c r="M765" t="s">
        <v>1744</v>
      </c>
      <c r="N765" s="13"/>
      <c r="O765" t="s">
        <v>1584</v>
      </c>
      <c r="P765" s="13" t="s">
        <v>1627</v>
      </c>
      <c r="Q765" s="13" t="s">
        <v>1742</v>
      </c>
      <c r="R765" s="13"/>
      <c r="S765" s="13" t="s">
        <v>3183</v>
      </c>
      <c r="T765" s="13" t="s">
        <v>3184</v>
      </c>
      <c r="U765" s="13">
        <f>COUNTIFS(Tabella4[Rejected Element],Tabella4[[#This Row],[Rejected Element]])</f>
        <v>1254</v>
      </c>
      <c r="V765" s="13" t="s">
        <v>1719</v>
      </c>
      <c r="W765" s="13" t="s">
        <v>3165</v>
      </c>
      <c r="X765" s="13" t="str">
        <f>Tabella4[[#This Row],[User Impact]]</f>
        <v>2 - Serious</v>
      </c>
      <c r="Y765" s="13" t="str">
        <f>_xlfn.CONCAT("APP INDABOX ANDROID - ",Tabella4[[#This Row],[UNI CEI EN 301549]]," ",_xlfn.XLOOKUP(Tabella4[[#This Row],[Criterio]],Tabella5[ID],Tabella5[Criterio di successo],"")," - ",Tabella4[[#This Row],[Servizio]])</f>
        <v>APP INDABOX ANDROID - 11.2.5.3.1 Etichetta nel nome - S001 Accedi</v>
      </c>
      <c r="Z7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(#AAD764)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65" s="13"/>
      <c r="AB765" s="13"/>
      <c r="AC765" s="13"/>
      <c r="AD765" s="13"/>
      <c r="AE765" s="13">
        <f>_xlfn.XLOOKUP(Tabella4[[#This Row],[ID Silk]],outTable[ID Silk],outTable[Numero ticket  ],,0,1)</f>
        <v>0</v>
      </c>
      <c r="AF765" s="13"/>
      <c r="AG765" s="13"/>
      <c r="AH765" s="13" t="str">
        <f>Tabella4[[#This Row],[Caricato su Silk]]&amp;Tabella4[[#This Row],[HC_01]]</f>
        <v>0</v>
      </c>
      <c r="AI765" s="13" t="str">
        <f>Tabella4[[#This Row],[HC_ID]]&amp;": "&amp;Tabella4[[#This Row],[Descrizione]]</f>
        <v>0: Una vista focalizzabile accessibile deve garantire che il nome sia incluso nell'etichetta visibile. [Per saperne di più] (https://docs.deque.com/devtools-mobile/2024.2.14/en/android-label-in-name)</v>
      </c>
      <c r="AJ765" s="13" t="str">
        <f>Tabella4[[#This Row],[HC_ID]]&amp;": - "&amp;Tabella4[[#This Row],[Detail]]&amp;" con selettore: "&amp;Tabella4[[#This Row],[Rejected Element]]</f>
        <v>0: -  con selettore: No ID Available</v>
      </c>
      <c r="AK765" s="13" t="str">
        <f>Tabella4[[#This Row],[HC_ID]]&amp;": "&amp;Tabella4[[#This Row],[Share URL]]</f>
        <v>0: https://axe-mobile.deque.com/scan?userId=747da6b3-5f03-493b-bc9b-3a10276b7d6b&amp;packageName=com.android.chrome&amp;resultId=0198749a-43f1-742c-995d-71144f460828</v>
      </c>
      <c r="AL765" s="13" t="str">
        <f>Tabella4[[#This Row],[HC_ID]]&amp;": "&amp;Tabella4[[#This Row],[Soluzione note aggiuntive]]</f>
        <v>0: Assicurati che contentDescription o labelFor contengano l’etichetta visibile dell’elemento.</v>
      </c>
      <c r="AM765" s="13"/>
    </row>
    <row r="766" spans="1:39" ht="15" x14ac:dyDescent="0.3">
      <c r="A766" s="41" t="str">
        <f>Tabella4[[#This Row],[UNI CEI EN 301549]]&amp;Tabella4[[#This Row],[Servizio]]</f>
        <v>11.1.3.2.1S001 Accedi</v>
      </c>
      <c r="B766" s="42" t="str">
        <f>Tabella4[[#This Row],[IssueID]]&amp;Tabella4[[#This Row],[Servizio]]</f>
        <v>S001 Accedi</v>
      </c>
      <c r="C766" s="41" t="s">
        <v>1864</v>
      </c>
      <c r="D766" s="41" t="str">
        <f>"(#"&amp;Tabella4[[#This Row],['#ID]]&amp;")"</f>
        <v>(#AAD765)</v>
      </c>
      <c r="E766" s="13" t="s">
        <v>50</v>
      </c>
      <c r="F766" s="13" t="s">
        <v>9</v>
      </c>
      <c r="G766" s="13" t="s">
        <v>57</v>
      </c>
      <c r="H766" s="13" t="s">
        <v>3287</v>
      </c>
      <c r="I766" s="13" t="s">
        <v>62</v>
      </c>
      <c r="J766" s="13" t="s">
        <v>3176</v>
      </c>
      <c r="K766" t="s">
        <v>1749</v>
      </c>
      <c r="L766" s="13" t="s">
        <v>3177</v>
      </c>
      <c r="M766" t="s">
        <v>1744</v>
      </c>
      <c r="N766" s="13"/>
      <c r="O766" t="s">
        <v>1584</v>
      </c>
      <c r="P766" s="13" t="s">
        <v>1627</v>
      </c>
      <c r="Q766" s="13" t="s">
        <v>1742</v>
      </c>
      <c r="R766" s="13"/>
      <c r="S766" s="13" t="s">
        <v>3189</v>
      </c>
      <c r="T766" s="13" t="s">
        <v>3190</v>
      </c>
      <c r="U766" s="13">
        <f>COUNTIFS(Tabella4[Rejected Element],Tabella4[[#This Row],[Rejected Element]])</f>
        <v>1254</v>
      </c>
      <c r="V766" s="13" t="s">
        <v>1719</v>
      </c>
      <c r="W766" s="13" t="s">
        <v>3165</v>
      </c>
      <c r="X766" s="13" t="str">
        <f>Tabella4[[#This Row],[User Impact]]</f>
        <v>1 - Critical</v>
      </c>
      <c r="Y766" s="13" t="str">
        <f>_xlfn.CONCAT("APP INDABOX ANDROID - ",Tabella4[[#This Row],[UNI CEI EN 301549]]," ",_xlfn.XLOOKUP(Tabella4[[#This Row],[Criterio]],Tabella5[ID],Tabella5[Criterio di successo],"")," - ",Tabella4[[#This Row],[Servizio]])</f>
        <v>APP INDABOX ANDROID - 11.1.3.2.1 Sequenza significativa - S001 Accedi</v>
      </c>
      <c r="Z7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(#AAD765)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66" s="13"/>
      <c r="AB766" s="13"/>
      <c r="AC766" s="13"/>
      <c r="AD766" s="13"/>
      <c r="AE766" s="13">
        <f>_xlfn.XLOOKUP(Tabella4[[#This Row],[ID Silk]],outTable[ID Silk],outTable[Numero ticket  ],,0,1)</f>
        <v>0</v>
      </c>
      <c r="AF766" s="13"/>
      <c r="AG766" s="13"/>
      <c r="AH766" s="13" t="str">
        <f>Tabella4[[#This Row],[Caricato su Silk]]&amp;Tabella4[[#This Row],[HC_01]]</f>
        <v>0</v>
      </c>
      <c r="AI76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66" s="13" t="str">
        <f>Tabella4[[#This Row],[HC_ID]]&amp;": - "&amp;Tabella4[[#This Row],[Detail]]&amp;" con selettore: "&amp;Tabella4[[#This Row],[Rejected Element]]</f>
        <v>0: -  con selettore: No ID Available</v>
      </c>
      <c r="AK766" s="13" t="str">
        <f>Tabella4[[#This Row],[HC_ID]]&amp;": "&amp;Tabella4[[#This Row],[Share URL]]</f>
        <v>0: https://axe-mobile.deque.com/scan?userId=747da6b3-5f03-493b-bc9b-3a10276b7d6b&amp;packageName=com.android.chrome&amp;resultId=0198749a-43f1-742c-995d-71144f460828</v>
      </c>
      <c r="AL766" s="13" t="str">
        <f>Tabella4[[#This Row],[HC_ID]]&amp;": "&amp;Tabella4[[#This Row],[Soluzione note aggiuntive]]</f>
        <v>0: Rimuovi android:focusable="true" dal testo statico non interattivo.</v>
      </c>
      <c r="AM766" s="13"/>
    </row>
    <row r="767" spans="1:39" ht="15" x14ac:dyDescent="0.3">
      <c r="A767" s="41" t="str">
        <f>Tabella4[[#This Row],[UNI CEI EN 301549]]&amp;Tabella4[[#This Row],[Servizio]]</f>
        <v>11.1.3.2.1S001 Accedi</v>
      </c>
      <c r="B767" s="42" t="str">
        <f>Tabella4[[#This Row],[IssueID]]&amp;Tabella4[[#This Row],[Servizio]]</f>
        <v>S001 Accedi</v>
      </c>
      <c r="C767" s="41" t="s">
        <v>1865</v>
      </c>
      <c r="D767" s="41" t="str">
        <f>"(#"&amp;Tabella4[[#This Row],['#ID]]&amp;")"</f>
        <v>(#AAD766)</v>
      </c>
      <c r="E767" s="13" t="s">
        <v>50</v>
      </c>
      <c r="F767" s="13" t="s">
        <v>9</v>
      </c>
      <c r="G767" s="13" t="s">
        <v>57</v>
      </c>
      <c r="H767" s="13" t="s">
        <v>3287</v>
      </c>
      <c r="I767" s="13" t="s">
        <v>62</v>
      </c>
      <c r="J767" s="13" t="s">
        <v>3176</v>
      </c>
      <c r="K767" t="s">
        <v>1749</v>
      </c>
      <c r="L767" s="13" t="s">
        <v>3177</v>
      </c>
      <c r="M767" t="s">
        <v>1744</v>
      </c>
      <c r="N767" s="13"/>
      <c r="O767" t="s">
        <v>1584</v>
      </c>
      <c r="P767" s="13" t="s">
        <v>1627</v>
      </c>
      <c r="Q767" s="13" t="s">
        <v>1742</v>
      </c>
      <c r="R767" s="13"/>
      <c r="S767" s="13" t="s">
        <v>3189</v>
      </c>
      <c r="T767" s="13" t="s">
        <v>3190</v>
      </c>
      <c r="U767" s="13">
        <f>COUNTIFS(Tabella4[Rejected Element],Tabella4[[#This Row],[Rejected Element]])</f>
        <v>1254</v>
      </c>
      <c r="V767" s="13" t="s">
        <v>1719</v>
      </c>
      <c r="W767" s="13" t="s">
        <v>3165</v>
      </c>
      <c r="X767" s="13" t="str">
        <f>Tabella4[[#This Row],[User Impact]]</f>
        <v>1 - Critical</v>
      </c>
      <c r="Y767" s="13" t="str">
        <f>_xlfn.CONCAT("APP INDABOX ANDROID - ",Tabella4[[#This Row],[UNI CEI EN 301549]]," ",_xlfn.XLOOKUP(Tabella4[[#This Row],[Criterio]],Tabella5[ID],Tabella5[Criterio di successo],"")," - ",Tabella4[[#This Row],[Servizio]])</f>
        <v>APP INDABOX ANDROID - 11.1.3.2.1 Sequenza significativa - S001 Accedi</v>
      </c>
      <c r="Z7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(#AAD766)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67" s="13"/>
      <c r="AB767" s="13"/>
      <c r="AC767" s="13"/>
      <c r="AD767" s="13"/>
      <c r="AE767" s="13">
        <f>_xlfn.XLOOKUP(Tabella4[[#This Row],[ID Silk]],outTable[ID Silk],outTable[Numero ticket  ],,0,1)</f>
        <v>0</v>
      </c>
      <c r="AF767" s="13"/>
      <c r="AG767" s="13"/>
      <c r="AH767" s="13" t="str">
        <f>Tabella4[[#This Row],[Caricato su Silk]]&amp;Tabella4[[#This Row],[HC_01]]</f>
        <v>0</v>
      </c>
      <c r="AI76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67" s="13" t="str">
        <f>Tabella4[[#This Row],[HC_ID]]&amp;": - "&amp;Tabella4[[#This Row],[Detail]]&amp;" con selettore: "&amp;Tabella4[[#This Row],[Rejected Element]]</f>
        <v>0: -  con selettore: No ID Available</v>
      </c>
      <c r="AK767" s="13" t="str">
        <f>Tabella4[[#This Row],[HC_ID]]&amp;": "&amp;Tabella4[[#This Row],[Share URL]]</f>
        <v>0: https://axe-mobile.deque.com/scan?userId=747da6b3-5f03-493b-bc9b-3a10276b7d6b&amp;packageName=com.android.chrome&amp;resultId=0198749a-43f1-742c-995d-71144f460828</v>
      </c>
      <c r="AL767" s="13" t="str">
        <f>Tabella4[[#This Row],[HC_ID]]&amp;": "&amp;Tabella4[[#This Row],[Soluzione note aggiuntive]]</f>
        <v>0: Rimuovi android:focusable="true" dal testo statico non interattivo.</v>
      </c>
      <c r="AM767" s="13"/>
    </row>
    <row r="768" spans="1:39" ht="15" x14ac:dyDescent="0.3">
      <c r="A768" s="41" t="str">
        <f>Tabella4[[#This Row],[UNI CEI EN 301549]]&amp;Tabella4[[#This Row],[Servizio]]</f>
        <v>11.1.3.2.1S001 Accedi</v>
      </c>
      <c r="B768" s="42" t="str">
        <f>Tabella4[[#This Row],[IssueID]]&amp;Tabella4[[#This Row],[Servizio]]</f>
        <v>S001 Accedi</v>
      </c>
      <c r="C768" s="41" t="s">
        <v>1866</v>
      </c>
      <c r="D768" s="41" t="str">
        <f>"(#"&amp;Tabella4[[#This Row],['#ID]]&amp;")"</f>
        <v>(#AAD767)</v>
      </c>
      <c r="E768" s="13" t="s">
        <v>50</v>
      </c>
      <c r="F768" s="13" t="s">
        <v>9</v>
      </c>
      <c r="G768" s="13" t="s">
        <v>57</v>
      </c>
      <c r="H768" s="13" t="s">
        <v>3287</v>
      </c>
      <c r="I768" s="13" t="s">
        <v>62</v>
      </c>
      <c r="J768" s="13" t="s">
        <v>3176</v>
      </c>
      <c r="K768" t="s">
        <v>1749</v>
      </c>
      <c r="L768" s="13" t="s">
        <v>3177</v>
      </c>
      <c r="M768" t="s">
        <v>1744</v>
      </c>
      <c r="N768" s="13"/>
      <c r="O768" t="s">
        <v>1584</v>
      </c>
      <c r="P768" s="13" t="s">
        <v>1627</v>
      </c>
      <c r="Q768" s="13" t="s">
        <v>1742</v>
      </c>
      <c r="R768" s="13"/>
      <c r="S768" s="13" t="s">
        <v>3189</v>
      </c>
      <c r="T768" s="13" t="s">
        <v>3190</v>
      </c>
      <c r="U768" s="13">
        <f>COUNTIFS(Tabella4[Rejected Element],Tabella4[[#This Row],[Rejected Element]])</f>
        <v>1254</v>
      </c>
      <c r="V768" s="13" t="s">
        <v>1719</v>
      </c>
      <c r="W768" s="13" t="s">
        <v>3165</v>
      </c>
      <c r="X768" s="13" t="str">
        <f>Tabella4[[#This Row],[User Impact]]</f>
        <v>1 - Critical</v>
      </c>
      <c r="Y768" s="13" t="str">
        <f>_xlfn.CONCAT("APP INDABOX ANDROID - ",Tabella4[[#This Row],[UNI CEI EN 301549]]," ",_xlfn.XLOOKUP(Tabella4[[#This Row],[Criterio]],Tabella5[ID],Tabella5[Criterio di successo],"")," - ",Tabella4[[#This Row],[Servizio]])</f>
        <v>APP INDABOX ANDROID - 11.1.3.2.1 Sequenza significativa - S001 Accedi</v>
      </c>
      <c r="Z7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(#AAD767)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68" s="13"/>
      <c r="AB768" s="13"/>
      <c r="AC768" s="13"/>
      <c r="AD768" s="13"/>
      <c r="AE768" s="13">
        <f>_xlfn.XLOOKUP(Tabella4[[#This Row],[ID Silk]],outTable[ID Silk],outTable[Numero ticket  ],,0,1)</f>
        <v>0</v>
      </c>
      <c r="AF768" s="13"/>
      <c r="AG768" s="13"/>
      <c r="AH768" s="13" t="str">
        <f>Tabella4[[#This Row],[Caricato su Silk]]&amp;Tabella4[[#This Row],[HC_01]]</f>
        <v>0</v>
      </c>
      <c r="AI76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68" s="13" t="str">
        <f>Tabella4[[#This Row],[HC_ID]]&amp;": - "&amp;Tabella4[[#This Row],[Detail]]&amp;" con selettore: "&amp;Tabella4[[#This Row],[Rejected Element]]</f>
        <v>0: -  con selettore: No ID Available</v>
      </c>
      <c r="AK768" s="13" t="str">
        <f>Tabella4[[#This Row],[HC_ID]]&amp;": "&amp;Tabella4[[#This Row],[Share URL]]</f>
        <v>0: https://axe-mobile.deque.com/scan?userId=747da6b3-5f03-493b-bc9b-3a10276b7d6b&amp;packageName=com.android.chrome&amp;resultId=0198749a-43f1-742c-995d-71144f460828</v>
      </c>
      <c r="AL768" s="13" t="str">
        <f>Tabella4[[#This Row],[HC_ID]]&amp;": "&amp;Tabella4[[#This Row],[Soluzione note aggiuntive]]</f>
        <v>0: Rimuovi android:focusable="true" dal testo statico non interattivo.</v>
      </c>
      <c r="AM768" s="13"/>
    </row>
    <row r="769" spans="1:39" ht="15" x14ac:dyDescent="0.3">
      <c r="A769" s="41" t="str">
        <f>Tabella4[[#This Row],[UNI CEI EN 301549]]&amp;Tabella4[[#This Row],[Servizio]]</f>
        <v>11.2.5.8.1S001 Accedi</v>
      </c>
      <c r="B769" s="42" t="str">
        <f>Tabella4[[#This Row],[IssueID]]&amp;Tabella4[[#This Row],[Servizio]]</f>
        <v>S001 Accedi</v>
      </c>
      <c r="C769" s="41" t="s">
        <v>1867</v>
      </c>
      <c r="D769" s="41" t="str">
        <f>"(#"&amp;Tabella4[[#This Row],['#ID]]&amp;")"</f>
        <v>(#AAD768)</v>
      </c>
      <c r="E769" s="13" t="s">
        <v>50</v>
      </c>
      <c r="F769" s="13" t="s">
        <v>10</v>
      </c>
      <c r="G769" s="13" t="s">
        <v>56</v>
      </c>
      <c r="H769" s="13" t="s">
        <v>3283</v>
      </c>
      <c r="I769" s="13" t="s">
        <v>63</v>
      </c>
      <c r="J769" s="13" t="s">
        <v>1736</v>
      </c>
      <c r="K769" t="s">
        <v>1748</v>
      </c>
      <c r="L769" s="13" t="s">
        <v>3175</v>
      </c>
      <c r="M769" t="s">
        <v>1744</v>
      </c>
      <c r="N769" s="13"/>
      <c r="O769" t="s">
        <v>1584</v>
      </c>
      <c r="P769" s="13" t="s">
        <v>1627</v>
      </c>
      <c r="Q769" s="13" t="s">
        <v>1742</v>
      </c>
      <c r="R769" s="13"/>
      <c r="S769" s="13" t="s">
        <v>3187</v>
      </c>
      <c r="T769" s="13" t="s">
        <v>3188</v>
      </c>
      <c r="U769" s="13">
        <f>COUNTIFS(Tabella4[Rejected Element],Tabella4[[#This Row],[Rejected Element]])</f>
        <v>1254</v>
      </c>
      <c r="V769" s="13" t="s">
        <v>1719</v>
      </c>
      <c r="W769" s="13" t="s">
        <v>3165</v>
      </c>
      <c r="X769" s="13" t="str">
        <f>Tabella4[[#This Row],[User Impact]]</f>
        <v>2 - Serious</v>
      </c>
      <c r="Y769" s="13" t="str">
        <f>_xlfn.CONCAT("APP INDABOX ANDROID - ",Tabella4[[#This Row],[UNI CEI EN 301549]]," ",_xlfn.XLOOKUP(Tabella4[[#This Row],[Criterio]],Tabella5[ID],Tabella5[Criterio di successo],"")," - ",Tabella4[[#This Row],[Servizio]])</f>
        <v>APP INDABOX ANDROID - 11.2.5.8.1 Dimensione dell'obiettivo (minimo) - S001 Accedi</v>
      </c>
      <c r="Z7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(#AAD768)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769" s="13"/>
      <c r="AB769" s="13"/>
      <c r="AC769" s="13"/>
      <c r="AD769" s="13"/>
      <c r="AE769" s="13" t="e">
        <f>_xlfn.XLOOKUP(Tabella4[[#This Row],[ID Silk]],outTable[ID Silk],outTable[Numero ticket  ],,0,1)</f>
        <v>#N/A</v>
      </c>
      <c r="AF769" s="13"/>
      <c r="AG769" s="13"/>
      <c r="AH769" s="13" t="e">
        <f>Tabella4[[#This Row],[Caricato su Silk]]&amp;Tabella4[[#This Row],[HC_01]]</f>
        <v>#N/A</v>
      </c>
      <c r="AI769" s="13" t="e">
        <f>Tabella4[[#This Row],[HC_ID]]&amp;": "&amp;Tabella4[[#This Row],[Descrizione]]</f>
        <v>#N/A</v>
      </c>
      <c r="AJ769" s="13" t="e">
        <f>Tabella4[[#This Row],[HC_ID]]&amp;": - "&amp;Tabella4[[#This Row],[Detail]]&amp;" con selettore: "&amp;Tabella4[[#This Row],[Rejected Element]]</f>
        <v>#N/A</v>
      </c>
      <c r="AK769" s="13" t="e">
        <f>Tabella4[[#This Row],[HC_ID]]&amp;": "&amp;Tabella4[[#This Row],[Share URL]]</f>
        <v>#N/A</v>
      </c>
      <c r="AL769" s="13" t="e">
        <f>Tabella4[[#This Row],[HC_ID]]&amp;": "&amp;Tabella4[[#This Row],[Soluzione note aggiuntive]]</f>
        <v>#N/A</v>
      </c>
      <c r="AM769" s="13"/>
    </row>
    <row r="770" spans="1:39" ht="15" x14ac:dyDescent="0.3">
      <c r="A770" s="41" t="str">
        <f>Tabella4[[#This Row],[UNI CEI EN 301549]]&amp;Tabella4[[#This Row],[Servizio]]</f>
        <v>11.2.5.5.1S001 Accedi</v>
      </c>
      <c r="B770" s="42" t="str">
        <f>Tabella4[[#This Row],[IssueID]]&amp;Tabella4[[#This Row],[Servizio]]</f>
        <v>S001 Accedi</v>
      </c>
      <c r="C770" s="41" t="s">
        <v>1868</v>
      </c>
      <c r="D770" s="41" t="str">
        <f>"(#"&amp;Tabella4[[#This Row],['#ID]]&amp;")"</f>
        <v>(#AAD769)</v>
      </c>
      <c r="E770" s="13" t="s">
        <v>50</v>
      </c>
      <c r="F770" s="13" t="s">
        <v>3168</v>
      </c>
      <c r="G770" s="13" t="s">
        <v>346</v>
      </c>
      <c r="H770" s="13" t="s">
        <v>3286</v>
      </c>
      <c r="I770" s="13" t="s">
        <v>64</v>
      </c>
      <c r="J770" s="13" t="s">
        <v>1736</v>
      </c>
      <c r="K770" t="s">
        <v>1747</v>
      </c>
      <c r="L770" s="13" t="s">
        <v>3174</v>
      </c>
      <c r="M770" t="s">
        <v>1744</v>
      </c>
      <c r="N770" s="13"/>
      <c r="O770" t="s">
        <v>1584</v>
      </c>
      <c r="P770" s="13" t="s">
        <v>1627</v>
      </c>
      <c r="Q770" s="13" t="s">
        <v>1742</v>
      </c>
      <c r="R770" s="13"/>
      <c r="S770" s="13" t="s">
        <v>3185</v>
      </c>
      <c r="T770" s="13" t="s">
        <v>3186</v>
      </c>
      <c r="U770" s="13">
        <f>COUNTIFS(Tabella4[Rejected Element],Tabella4[[#This Row],[Rejected Element]])</f>
        <v>1254</v>
      </c>
      <c r="V770" s="13" t="s">
        <v>1719</v>
      </c>
      <c r="W770" s="13" t="s">
        <v>3165</v>
      </c>
      <c r="X770" s="13" t="str">
        <f>Tabella4[[#This Row],[User Impact]]</f>
        <v>3 - Moderate</v>
      </c>
      <c r="Y770" s="13" t="str">
        <f>_xlfn.CONCAT("APP INDABOX ANDROID - ",Tabella4[[#This Row],[UNI CEI EN 301549]]," ",_xlfn.XLOOKUP(Tabella4[[#This Row],[Criterio]],Tabella5[ID],Tabella5[Criterio di successo],"")," - ",Tabella4[[#This Row],[Servizio]])</f>
        <v>APP INDABOX ANDROID - 11.2.5.5.1 Dimensione dell'obiettivo (avanzato) - S001 Accedi</v>
      </c>
      <c r="Z7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(#AAD769)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770" s="13"/>
      <c r="AB770" s="13"/>
      <c r="AC770" s="13"/>
      <c r="AD770" s="13"/>
      <c r="AE770" s="13" t="e">
        <f>_xlfn.XLOOKUP(Tabella4[[#This Row],[ID Silk]],outTable[ID Silk],outTable[Numero ticket  ],,0,1)</f>
        <v>#N/A</v>
      </c>
      <c r="AF770" s="13"/>
      <c r="AG770" s="13"/>
      <c r="AH770" s="13" t="e">
        <f>Tabella4[[#This Row],[Caricato su Silk]]&amp;Tabella4[[#This Row],[HC_01]]</f>
        <v>#N/A</v>
      </c>
      <c r="AI770" s="13" t="e">
        <f>Tabella4[[#This Row],[HC_ID]]&amp;": "&amp;Tabella4[[#This Row],[Descrizione]]</f>
        <v>#N/A</v>
      </c>
      <c r="AJ770" s="13" t="e">
        <f>Tabella4[[#This Row],[HC_ID]]&amp;": - "&amp;Tabella4[[#This Row],[Detail]]&amp;" con selettore: "&amp;Tabella4[[#This Row],[Rejected Element]]</f>
        <v>#N/A</v>
      </c>
      <c r="AK770" s="13" t="e">
        <f>Tabella4[[#This Row],[HC_ID]]&amp;": "&amp;Tabella4[[#This Row],[Share URL]]</f>
        <v>#N/A</v>
      </c>
      <c r="AL770" s="13" t="e">
        <f>Tabella4[[#This Row],[HC_ID]]&amp;": "&amp;Tabella4[[#This Row],[Soluzione note aggiuntive]]</f>
        <v>#N/A</v>
      </c>
      <c r="AM770" s="13"/>
    </row>
    <row r="771" spans="1:39" ht="15" x14ac:dyDescent="0.3">
      <c r="A771" s="41" t="str">
        <f>Tabella4[[#This Row],[UNI CEI EN 301549]]&amp;Tabella4[[#This Row],[Servizio]]</f>
        <v>11.2.5.3.1S001 Accedi</v>
      </c>
      <c r="B771" s="42" t="str">
        <f>Tabella4[[#This Row],[IssueID]]&amp;Tabella4[[#This Row],[Servizio]]</f>
        <v>S001 Accedi</v>
      </c>
      <c r="C771" s="41" t="s">
        <v>1869</v>
      </c>
      <c r="D771" s="41" t="str">
        <f>"(#"&amp;Tabella4[[#This Row],['#ID]]&amp;")"</f>
        <v>(#AAD770)</v>
      </c>
      <c r="E771" s="13" t="s">
        <v>50</v>
      </c>
      <c r="F771" s="13" t="s">
        <v>9</v>
      </c>
      <c r="G771" s="13" t="s">
        <v>342</v>
      </c>
      <c r="H771" s="13" t="s">
        <v>3285</v>
      </c>
      <c r="I771" s="13" t="s">
        <v>63</v>
      </c>
      <c r="J771" s="13" t="s">
        <v>3172</v>
      </c>
      <c r="K771" t="s">
        <v>1745</v>
      </c>
      <c r="L771" s="13" t="s">
        <v>3173</v>
      </c>
      <c r="M771" t="s">
        <v>1744</v>
      </c>
      <c r="N771" s="13"/>
      <c r="O771" t="s">
        <v>1584</v>
      </c>
      <c r="P771" s="13" t="s">
        <v>1627</v>
      </c>
      <c r="Q771" s="13" t="s">
        <v>1742</v>
      </c>
      <c r="R771" s="13"/>
      <c r="S771" s="13" t="s">
        <v>3183</v>
      </c>
      <c r="T771" s="13" t="s">
        <v>3184</v>
      </c>
      <c r="U771" s="13">
        <f>COUNTIFS(Tabella4[Rejected Element],Tabella4[[#This Row],[Rejected Element]])</f>
        <v>1254</v>
      </c>
      <c r="V771" s="13" t="s">
        <v>1719</v>
      </c>
      <c r="W771" s="13" t="s">
        <v>3165</v>
      </c>
      <c r="X771" s="13" t="str">
        <f>Tabella4[[#This Row],[User Impact]]</f>
        <v>2 - Serious</v>
      </c>
      <c r="Y771" s="13" t="str">
        <f>_xlfn.CONCAT("APP INDABOX ANDROID - ",Tabella4[[#This Row],[UNI CEI EN 301549]]," ",_xlfn.XLOOKUP(Tabella4[[#This Row],[Criterio]],Tabella5[ID],Tabella5[Criterio di successo],"")," - ",Tabella4[[#This Row],[Servizio]])</f>
        <v>APP INDABOX ANDROID - 11.2.5.3.1 Etichetta nel nome - S001 Accedi</v>
      </c>
      <c r="Z7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(#AAD770)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771" s="13"/>
      <c r="AB771" s="13"/>
      <c r="AC771" s="13"/>
      <c r="AD771" s="13"/>
      <c r="AE771" s="13">
        <f>_xlfn.XLOOKUP(Tabella4[[#This Row],[ID Silk]],outTable[ID Silk],outTable[Numero ticket  ],,0,1)</f>
        <v>0</v>
      </c>
      <c r="AF771" s="13"/>
      <c r="AG771" s="13"/>
      <c r="AH771" s="13" t="str">
        <f>Tabella4[[#This Row],[Caricato su Silk]]&amp;Tabella4[[#This Row],[HC_01]]</f>
        <v>0</v>
      </c>
      <c r="AI771" s="13" t="str">
        <f>Tabella4[[#This Row],[HC_ID]]&amp;": "&amp;Tabella4[[#This Row],[Descrizione]]</f>
        <v>0: Una vista focalizzabile accessibile deve garantire che il nome sia incluso nell'etichetta visibile. [Per saperne di più] (https://docs.deque.com/devtools-mobile/2024.2.14/en/android-label-in-name)</v>
      </c>
      <c r="AJ771" s="13" t="str">
        <f>Tabella4[[#This Row],[HC_ID]]&amp;": - "&amp;Tabella4[[#This Row],[Detail]]&amp;" con selettore: "&amp;Tabella4[[#This Row],[Rejected Element]]</f>
        <v>0: -  con selettore: No ID Available</v>
      </c>
      <c r="AK771" s="13" t="str">
        <f>Tabella4[[#This Row],[HC_ID]]&amp;": "&amp;Tabella4[[#This Row],[Share URL]]</f>
        <v>0: https://axe-mobile.deque.com/scan?userId=747da6b3-5f03-493b-bc9b-3a10276b7d6b&amp;packageName=com.android.chrome&amp;resultId=0198749a-43f1-742c-995d-71144f460828</v>
      </c>
      <c r="AL771" s="13" t="str">
        <f>Tabella4[[#This Row],[HC_ID]]&amp;": "&amp;Tabella4[[#This Row],[Soluzione note aggiuntive]]</f>
        <v>0: Assicurati che contentDescription o labelFor contengano l’etichetta visibile dell’elemento.</v>
      </c>
      <c r="AM771" s="13"/>
    </row>
    <row r="772" spans="1:39" ht="15" x14ac:dyDescent="0.3">
      <c r="A772" s="41" t="str">
        <f>Tabella4[[#This Row],[UNI CEI EN 301549]]&amp;Tabella4[[#This Row],[Servizio]]</f>
        <v>11.1.3.2.1S001 Accedi</v>
      </c>
      <c r="B772" s="42" t="str">
        <f>Tabella4[[#This Row],[IssueID]]&amp;Tabella4[[#This Row],[Servizio]]</f>
        <v>S001 Accedi</v>
      </c>
      <c r="C772" s="41" t="s">
        <v>1870</v>
      </c>
      <c r="D772" s="41" t="str">
        <f>"(#"&amp;Tabella4[[#This Row],['#ID]]&amp;")"</f>
        <v>(#AAD771)</v>
      </c>
      <c r="E772" s="13" t="s">
        <v>50</v>
      </c>
      <c r="F772" s="13" t="s">
        <v>9</v>
      </c>
      <c r="G772" s="13" t="s">
        <v>57</v>
      </c>
      <c r="H772" s="13" t="s">
        <v>3287</v>
      </c>
      <c r="I772" s="13" t="s">
        <v>62</v>
      </c>
      <c r="J772" s="13" t="s">
        <v>3176</v>
      </c>
      <c r="K772" t="s">
        <v>1749</v>
      </c>
      <c r="L772" s="13" t="s">
        <v>3177</v>
      </c>
      <c r="M772" t="s">
        <v>1744</v>
      </c>
      <c r="N772" s="13"/>
      <c r="O772" t="s">
        <v>1584</v>
      </c>
      <c r="P772" s="13" t="s">
        <v>1627</v>
      </c>
      <c r="Q772" s="13" t="s">
        <v>1742</v>
      </c>
      <c r="R772" s="13"/>
      <c r="S772" s="13" t="s">
        <v>3189</v>
      </c>
      <c r="T772" s="13" t="s">
        <v>3190</v>
      </c>
      <c r="U772" s="13">
        <f>COUNTIFS(Tabella4[Rejected Element],Tabella4[[#This Row],[Rejected Element]])</f>
        <v>1254</v>
      </c>
      <c r="V772" s="13" t="s">
        <v>1719</v>
      </c>
      <c r="W772" s="13" t="s">
        <v>3165</v>
      </c>
      <c r="X772" s="13" t="str">
        <f>Tabella4[[#This Row],[User Impact]]</f>
        <v>1 - Critical</v>
      </c>
      <c r="Y772" s="13" t="str">
        <f>_xlfn.CONCAT("APP INDABOX ANDROID - ",Tabella4[[#This Row],[UNI CEI EN 301549]]," ",_xlfn.XLOOKUP(Tabella4[[#This Row],[Criterio]],Tabella5[ID],Tabella5[Criterio di successo],"")," - ",Tabella4[[#This Row],[Servizio]])</f>
        <v>APP INDABOX ANDROID - 11.1.3.2.1 Sequenza significativa - S001 Accedi</v>
      </c>
      <c r="Z7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(#AAD771)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72" s="13"/>
      <c r="AB772" s="13"/>
      <c r="AC772" s="13"/>
      <c r="AD772" s="13"/>
      <c r="AE772" s="13">
        <f>_xlfn.XLOOKUP(Tabella4[[#This Row],[ID Silk]],outTable[ID Silk],outTable[Numero ticket  ],,0,1)</f>
        <v>0</v>
      </c>
      <c r="AF772" s="13"/>
      <c r="AG772" s="13"/>
      <c r="AH772" s="13" t="str">
        <f>Tabella4[[#This Row],[Caricato su Silk]]&amp;Tabella4[[#This Row],[HC_01]]</f>
        <v>0</v>
      </c>
      <c r="AI77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72" s="13" t="str">
        <f>Tabella4[[#This Row],[HC_ID]]&amp;": - "&amp;Tabella4[[#This Row],[Detail]]&amp;" con selettore: "&amp;Tabella4[[#This Row],[Rejected Element]]</f>
        <v>0: -  con selettore: No ID Available</v>
      </c>
      <c r="AK772" s="13" t="str">
        <f>Tabella4[[#This Row],[HC_ID]]&amp;": "&amp;Tabella4[[#This Row],[Share URL]]</f>
        <v>0: https://axe-mobile.deque.com/scan?userId=747da6b3-5f03-493b-bc9b-3a10276b7d6b&amp;packageName=com.android.chrome&amp;resultId=0198749a-43f1-742c-995d-71144f460828</v>
      </c>
      <c r="AL772" s="13" t="str">
        <f>Tabella4[[#This Row],[HC_ID]]&amp;": "&amp;Tabella4[[#This Row],[Soluzione note aggiuntive]]</f>
        <v>0: Rimuovi android:focusable="true" dal testo statico non interattivo.</v>
      </c>
      <c r="AM772" s="13"/>
    </row>
    <row r="773" spans="1:39" ht="15" x14ac:dyDescent="0.3">
      <c r="A773" s="41" t="str">
        <f>Tabella4[[#This Row],[UNI CEI EN 301549]]&amp;Tabella4[[#This Row],[Servizio]]</f>
        <v>11.1.3.2.1S001 Accedi</v>
      </c>
      <c r="B773" s="42" t="str">
        <f>Tabella4[[#This Row],[IssueID]]&amp;Tabella4[[#This Row],[Servizio]]</f>
        <v>S001 Accedi</v>
      </c>
      <c r="C773" s="41" t="s">
        <v>1871</v>
      </c>
      <c r="D773" s="41" t="str">
        <f>"(#"&amp;Tabella4[[#This Row],['#ID]]&amp;")"</f>
        <v>(#AAD772)</v>
      </c>
      <c r="E773" s="13" t="s">
        <v>50</v>
      </c>
      <c r="F773" s="13" t="s">
        <v>9</v>
      </c>
      <c r="G773" s="13" t="s">
        <v>57</v>
      </c>
      <c r="H773" s="13" t="s">
        <v>3287</v>
      </c>
      <c r="I773" s="13" t="s">
        <v>62</v>
      </c>
      <c r="J773" s="13" t="s">
        <v>3176</v>
      </c>
      <c r="K773" t="s">
        <v>1749</v>
      </c>
      <c r="L773" s="13" t="s">
        <v>3177</v>
      </c>
      <c r="M773" t="s">
        <v>1744</v>
      </c>
      <c r="N773" s="13"/>
      <c r="O773" t="s">
        <v>1584</v>
      </c>
      <c r="P773" s="13" t="s">
        <v>1627</v>
      </c>
      <c r="Q773" s="13" t="s">
        <v>1742</v>
      </c>
      <c r="R773" s="13"/>
      <c r="S773" s="13" t="s">
        <v>3189</v>
      </c>
      <c r="T773" s="13" t="s">
        <v>3190</v>
      </c>
      <c r="U773" s="13">
        <f>COUNTIFS(Tabella4[Rejected Element],Tabella4[[#This Row],[Rejected Element]])</f>
        <v>1254</v>
      </c>
      <c r="V773" s="13" t="s">
        <v>1719</v>
      </c>
      <c r="W773" s="13" t="s">
        <v>3165</v>
      </c>
      <c r="X773" s="13" t="str">
        <f>Tabella4[[#This Row],[User Impact]]</f>
        <v>1 - Critical</v>
      </c>
      <c r="Y773" s="13" t="str">
        <f>_xlfn.CONCAT("APP INDABOX ANDROID - ",Tabella4[[#This Row],[UNI CEI EN 301549]]," ",_xlfn.XLOOKUP(Tabella4[[#This Row],[Criterio]],Tabella5[ID],Tabella5[Criterio di successo],"")," - ",Tabella4[[#This Row],[Servizio]])</f>
        <v>APP INDABOX ANDROID - 11.1.3.2.1 Sequenza significativa - S001 Accedi</v>
      </c>
      <c r="Z7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(#AAD772)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73" s="13"/>
      <c r="AB773" s="13"/>
      <c r="AC773" s="13"/>
      <c r="AD773" s="13"/>
      <c r="AE773" s="13">
        <f>_xlfn.XLOOKUP(Tabella4[[#This Row],[ID Silk]],outTable[ID Silk],outTable[Numero ticket  ],,0,1)</f>
        <v>0</v>
      </c>
      <c r="AF773" s="13"/>
      <c r="AG773" s="13"/>
      <c r="AH773" s="13" t="str">
        <f>Tabella4[[#This Row],[Caricato su Silk]]&amp;Tabella4[[#This Row],[HC_01]]</f>
        <v>0</v>
      </c>
      <c r="AI77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73" s="13" t="str">
        <f>Tabella4[[#This Row],[HC_ID]]&amp;": - "&amp;Tabella4[[#This Row],[Detail]]&amp;" con selettore: "&amp;Tabella4[[#This Row],[Rejected Element]]</f>
        <v>0: -  con selettore: No ID Available</v>
      </c>
      <c r="AK773" s="13" t="str">
        <f>Tabella4[[#This Row],[HC_ID]]&amp;": "&amp;Tabella4[[#This Row],[Share URL]]</f>
        <v>0: https://axe-mobile.deque.com/scan?userId=747da6b3-5f03-493b-bc9b-3a10276b7d6b&amp;packageName=com.android.chrome&amp;resultId=0198749a-43f1-742c-995d-71144f460828</v>
      </c>
      <c r="AL773" s="13" t="str">
        <f>Tabella4[[#This Row],[HC_ID]]&amp;": "&amp;Tabella4[[#This Row],[Soluzione note aggiuntive]]</f>
        <v>0: Rimuovi android:focusable="true" dal testo statico non interattivo.</v>
      </c>
      <c r="AM773" s="13"/>
    </row>
    <row r="774" spans="1:39" ht="15" x14ac:dyDescent="0.3">
      <c r="A774" s="41" t="str">
        <f>Tabella4[[#This Row],[UNI CEI EN 301549]]&amp;Tabella4[[#This Row],[Servizio]]</f>
        <v>11.1.3.2.1S001 Accedi</v>
      </c>
      <c r="B774" s="42" t="str">
        <f>Tabella4[[#This Row],[IssueID]]&amp;Tabella4[[#This Row],[Servizio]]</f>
        <v>S001 Accedi</v>
      </c>
      <c r="C774" s="41" t="s">
        <v>1872</v>
      </c>
      <c r="D774" s="41" t="str">
        <f>"(#"&amp;Tabella4[[#This Row],['#ID]]&amp;")"</f>
        <v>(#AAD773)</v>
      </c>
      <c r="E774" s="13" t="s">
        <v>50</v>
      </c>
      <c r="F774" s="13" t="s">
        <v>9</v>
      </c>
      <c r="G774" s="13" t="s">
        <v>57</v>
      </c>
      <c r="H774" s="13" t="s">
        <v>3287</v>
      </c>
      <c r="I774" s="13" t="s">
        <v>62</v>
      </c>
      <c r="J774" s="13" t="s">
        <v>3176</v>
      </c>
      <c r="K774" t="s">
        <v>1749</v>
      </c>
      <c r="L774" s="13" t="s">
        <v>3177</v>
      </c>
      <c r="M774" t="s">
        <v>1744</v>
      </c>
      <c r="N774" s="13"/>
      <c r="O774" t="s">
        <v>1584</v>
      </c>
      <c r="P774" s="13" t="s">
        <v>1627</v>
      </c>
      <c r="Q774" s="13" t="s">
        <v>1742</v>
      </c>
      <c r="R774" s="13"/>
      <c r="S774" s="13" t="s">
        <v>3189</v>
      </c>
      <c r="T774" s="13" t="s">
        <v>3190</v>
      </c>
      <c r="U774" s="13">
        <f>COUNTIFS(Tabella4[Rejected Element],Tabella4[[#This Row],[Rejected Element]])</f>
        <v>1254</v>
      </c>
      <c r="V774" s="13" t="s">
        <v>1719</v>
      </c>
      <c r="W774" s="13" t="s">
        <v>3165</v>
      </c>
      <c r="X774" s="13" t="str">
        <f>Tabella4[[#This Row],[User Impact]]</f>
        <v>1 - Critical</v>
      </c>
      <c r="Y774" s="13" t="str">
        <f>_xlfn.CONCAT("APP INDABOX ANDROID - ",Tabella4[[#This Row],[UNI CEI EN 301549]]," ",_xlfn.XLOOKUP(Tabella4[[#This Row],[Criterio]],Tabella5[ID],Tabella5[Criterio di successo],"")," - ",Tabella4[[#This Row],[Servizio]])</f>
        <v>APP INDABOX ANDROID - 11.1.3.2.1 Sequenza significativa - S001 Accedi</v>
      </c>
      <c r="Z7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(#AAD773)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74" s="13"/>
      <c r="AB774" s="13"/>
      <c r="AC774" s="13"/>
      <c r="AD774" s="13"/>
      <c r="AE774" s="13">
        <f>_xlfn.XLOOKUP(Tabella4[[#This Row],[ID Silk]],outTable[ID Silk],outTable[Numero ticket  ],,0,1)</f>
        <v>0</v>
      </c>
      <c r="AF774" s="13"/>
      <c r="AG774" s="13"/>
      <c r="AH774" s="13" t="str">
        <f>Tabella4[[#This Row],[Caricato su Silk]]&amp;Tabella4[[#This Row],[HC_01]]</f>
        <v>0</v>
      </c>
      <c r="AI774"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74" s="13" t="str">
        <f>Tabella4[[#This Row],[HC_ID]]&amp;": - "&amp;Tabella4[[#This Row],[Detail]]&amp;" con selettore: "&amp;Tabella4[[#This Row],[Rejected Element]]</f>
        <v>0: -  con selettore: No ID Available</v>
      </c>
      <c r="AK774" s="13" t="str">
        <f>Tabella4[[#This Row],[HC_ID]]&amp;": "&amp;Tabella4[[#This Row],[Share URL]]</f>
        <v>0: https://axe-mobile.deque.com/scan?userId=747da6b3-5f03-493b-bc9b-3a10276b7d6b&amp;packageName=com.android.chrome&amp;resultId=0198749a-43f1-742c-995d-71144f460828</v>
      </c>
      <c r="AL774" s="13" t="str">
        <f>Tabella4[[#This Row],[HC_ID]]&amp;": "&amp;Tabella4[[#This Row],[Soluzione note aggiuntive]]</f>
        <v>0: Rimuovi android:focusable="true" dal testo statico non interattivo.</v>
      </c>
      <c r="AM774" s="13"/>
    </row>
    <row r="775" spans="1:39" ht="15" x14ac:dyDescent="0.3">
      <c r="A775" s="41" t="str">
        <f>Tabella4[[#This Row],[UNI CEI EN 301549]]&amp;Tabella4[[#This Row],[Servizio]]</f>
        <v>11.1.3.2.1S001 Accedi</v>
      </c>
      <c r="B775" s="42" t="str">
        <f>Tabella4[[#This Row],[IssueID]]&amp;Tabella4[[#This Row],[Servizio]]</f>
        <v>S001 Accedi</v>
      </c>
      <c r="C775" s="41" t="s">
        <v>1873</v>
      </c>
      <c r="D775" s="41" t="str">
        <f>"(#"&amp;Tabella4[[#This Row],['#ID]]&amp;")"</f>
        <v>(#AAD774)</v>
      </c>
      <c r="E775" s="13" t="s">
        <v>50</v>
      </c>
      <c r="F775" s="13" t="s">
        <v>9</v>
      </c>
      <c r="G775" s="13" t="s">
        <v>57</v>
      </c>
      <c r="H775" s="13" t="s">
        <v>3287</v>
      </c>
      <c r="I775" s="13" t="s">
        <v>62</v>
      </c>
      <c r="J775" s="13" t="s">
        <v>3176</v>
      </c>
      <c r="K775" t="s">
        <v>1749</v>
      </c>
      <c r="L775" s="13" t="s">
        <v>3177</v>
      </c>
      <c r="M775" t="s">
        <v>1744</v>
      </c>
      <c r="N775" s="13"/>
      <c r="O775" t="s">
        <v>1584</v>
      </c>
      <c r="P775" s="13" t="s">
        <v>1627</v>
      </c>
      <c r="Q775" s="13" t="s">
        <v>1742</v>
      </c>
      <c r="R775" s="13"/>
      <c r="S775" s="13" t="s">
        <v>3189</v>
      </c>
      <c r="T775" s="13" t="s">
        <v>3190</v>
      </c>
      <c r="U775" s="13">
        <f>COUNTIFS(Tabella4[Rejected Element],Tabella4[[#This Row],[Rejected Element]])</f>
        <v>1254</v>
      </c>
      <c r="V775" s="13" t="s">
        <v>1719</v>
      </c>
      <c r="W775" s="13" t="s">
        <v>3165</v>
      </c>
      <c r="X775" s="13" t="str">
        <f>Tabella4[[#This Row],[User Impact]]</f>
        <v>1 - Critical</v>
      </c>
      <c r="Y775" s="13" t="str">
        <f>_xlfn.CONCAT("APP INDABOX ANDROID - ",Tabella4[[#This Row],[UNI CEI EN 301549]]," ",_xlfn.XLOOKUP(Tabella4[[#This Row],[Criterio]],Tabella5[ID],Tabella5[Criterio di successo],"")," - ",Tabella4[[#This Row],[Servizio]])</f>
        <v>APP INDABOX ANDROID - 11.1.3.2.1 Sequenza significativa - S001 Accedi</v>
      </c>
      <c r="Z7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(#AAD774)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75" s="13"/>
      <c r="AB775" s="13"/>
      <c r="AC775" s="13"/>
      <c r="AD775" s="13"/>
      <c r="AE775" s="13">
        <f>_xlfn.XLOOKUP(Tabella4[[#This Row],[ID Silk]],outTable[ID Silk],outTable[Numero ticket  ],,0,1)</f>
        <v>0</v>
      </c>
      <c r="AF775" s="13"/>
      <c r="AG775" s="13"/>
      <c r="AH775" s="13" t="str">
        <f>Tabella4[[#This Row],[Caricato su Silk]]&amp;Tabella4[[#This Row],[HC_01]]</f>
        <v>0</v>
      </c>
      <c r="AI775"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75" s="13" t="str">
        <f>Tabella4[[#This Row],[HC_ID]]&amp;": - "&amp;Tabella4[[#This Row],[Detail]]&amp;" con selettore: "&amp;Tabella4[[#This Row],[Rejected Element]]</f>
        <v>0: -  con selettore: No ID Available</v>
      </c>
      <c r="AK775" s="13" t="str">
        <f>Tabella4[[#This Row],[HC_ID]]&amp;": "&amp;Tabella4[[#This Row],[Share URL]]</f>
        <v>0: https://axe-mobile.deque.com/scan?userId=747da6b3-5f03-493b-bc9b-3a10276b7d6b&amp;packageName=com.android.chrome&amp;resultId=0198749a-43f1-742c-995d-71144f460828</v>
      </c>
      <c r="AL775" s="13" t="str">
        <f>Tabella4[[#This Row],[HC_ID]]&amp;": "&amp;Tabella4[[#This Row],[Soluzione note aggiuntive]]</f>
        <v>0: Rimuovi android:focusable="true" dal testo statico non interattivo.</v>
      </c>
      <c r="AM775" s="13"/>
    </row>
    <row r="776" spans="1:39" ht="15" x14ac:dyDescent="0.3">
      <c r="A776" s="41" t="str">
        <f>Tabella4[[#This Row],[UNI CEI EN 301549]]&amp;Tabella4[[#This Row],[Servizio]]</f>
        <v>11.1.3.2.1S001 Accedi</v>
      </c>
      <c r="B776" s="42" t="str">
        <f>Tabella4[[#This Row],[IssueID]]&amp;Tabella4[[#This Row],[Servizio]]</f>
        <v>S001 Accedi</v>
      </c>
      <c r="C776" s="41" t="s">
        <v>1874</v>
      </c>
      <c r="D776" s="41" t="str">
        <f>"(#"&amp;Tabella4[[#This Row],['#ID]]&amp;")"</f>
        <v>(#AAD775)</v>
      </c>
      <c r="E776" s="13" t="s">
        <v>50</v>
      </c>
      <c r="F776" s="13" t="s">
        <v>9</v>
      </c>
      <c r="G776" s="13" t="s">
        <v>57</v>
      </c>
      <c r="H776" s="13" t="s">
        <v>3287</v>
      </c>
      <c r="I776" s="13" t="s">
        <v>62</v>
      </c>
      <c r="J776" s="13" t="s">
        <v>3176</v>
      </c>
      <c r="K776" t="s">
        <v>1749</v>
      </c>
      <c r="L776" s="13" t="s">
        <v>3177</v>
      </c>
      <c r="M776" t="s">
        <v>1744</v>
      </c>
      <c r="N776" s="13"/>
      <c r="O776" t="s">
        <v>1584</v>
      </c>
      <c r="P776" s="13" t="s">
        <v>1627</v>
      </c>
      <c r="Q776" s="13" t="s">
        <v>1742</v>
      </c>
      <c r="R776" s="13"/>
      <c r="S776" s="13" t="s">
        <v>3189</v>
      </c>
      <c r="T776" s="13" t="s">
        <v>3190</v>
      </c>
      <c r="U776" s="13">
        <f>COUNTIFS(Tabella4[Rejected Element],Tabella4[[#This Row],[Rejected Element]])</f>
        <v>1254</v>
      </c>
      <c r="V776" s="13" t="s">
        <v>1719</v>
      </c>
      <c r="W776" s="13" t="s">
        <v>3165</v>
      </c>
      <c r="X776" s="13" t="str">
        <f>Tabella4[[#This Row],[User Impact]]</f>
        <v>1 - Critical</v>
      </c>
      <c r="Y776" s="13" t="str">
        <f>_xlfn.CONCAT("APP INDABOX ANDROID - ",Tabella4[[#This Row],[UNI CEI EN 301549]]," ",_xlfn.XLOOKUP(Tabella4[[#This Row],[Criterio]],Tabella5[ID],Tabella5[Criterio di successo],"")," - ",Tabella4[[#This Row],[Servizio]])</f>
        <v>APP INDABOX ANDROID - 11.1.3.2.1 Sequenza significativa - S001 Accedi</v>
      </c>
      <c r="Z7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(#AAD775)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https://axe-mobile.deque.com/scan?userId=747da6b3-5f03-493b-bc9b-3a10276b7d6b&amp;packageName=com.android.chrome&amp;resultId=0198749a-43f1-742c-995d-71144f460828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776" s="13"/>
      <c r="AB776" s="13"/>
      <c r="AC776" s="13"/>
      <c r="AD776" s="13"/>
      <c r="AE776" s="13">
        <f>_xlfn.XLOOKUP(Tabella4[[#This Row],[ID Silk]],outTable[ID Silk],outTable[Numero ticket  ],,0,1)</f>
        <v>0</v>
      </c>
      <c r="AF776" s="13"/>
      <c r="AG776" s="13"/>
      <c r="AH776" s="13" t="str">
        <f>Tabella4[[#This Row],[Caricato su Silk]]&amp;Tabella4[[#This Row],[HC_01]]</f>
        <v>0</v>
      </c>
      <c r="AI77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776" s="13" t="str">
        <f>Tabella4[[#This Row],[HC_ID]]&amp;": - "&amp;Tabella4[[#This Row],[Detail]]&amp;" con selettore: "&amp;Tabella4[[#This Row],[Rejected Element]]</f>
        <v>0: -  con selettore: No ID Available</v>
      </c>
      <c r="AK776" s="13" t="str">
        <f>Tabella4[[#This Row],[HC_ID]]&amp;": "&amp;Tabella4[[#This Row],[Share URL]]</f>
        <v>0: https://axe-mobile.deque.com/scan?userId=747da6b3-5f03-493b-bc9b-3a10276b7d6b&amp;packageName=com.android.chrome&amp;resultId=0198749a-43f1-742c-995d-71144f460828</v>
      </c>
      <c r="AL776" s="13" t="str">
        <f>Tabella4[[#This Row],[HC_ID]]&amp;": "&amp;Tabella4[[#This Row],[Soluzione note aggiuntive]]</f>
        <v>0: Rimuovi android:focusable="true" dal testo statico non interattivo.</v>
      </c>
      <c r="AM776" s="13"/>
    </row>
    <row r="777" spans="1:39" ht="15" x14ac:dyDescent="0.3">
      <c r="A777" s="41" t="str">
        <f>Tabella4[[#This Row],[UNI CEI EN 301549]]&amp;Tabella4[[#This Row],[Servizio]]</f>
        <v>11.1.3.4.1S003 Ritira (IndaBox Ritiro Pacchi)</v>
      </c>
      <c r="B777" s="42" t="str">
        <f>Tabella4[[#This Row],[IssueID]]&amp;Tabella4[[#This Row],[Servizio]]</f>
        <v>S003 Ritira (IndaBox Ritiro Pacchi)</v>
      </c>
      <c r="C777" s="41" t="s">
        <v>1875</v>
      </c>
      <c r="D777" s="41" t="str">
        <f>"(#"&amp;Tabella4[[#This Row],['#ID]]&amp;")"</f>
        <v>(#AAD776)</v>
      </c>
      <c r="E777" s="13" t="s">
        <v>50</v>
      </c>
      <c r="F777" s="13" t="s">
        <v>10</v>
      </c>
      <c r="G777" s="13" t="s">
        <v>160</v>
      </c>
      <c r="H777" s="13" t="s">
        <v>3284</v>
      </c>
      <c r="I777" s="13" t="s">
        <v>63</v>
      </c>
      <c r="J777" s="13" t="s">
        <v>3170</v>
      </c>
      <c r="K777" t="s">
        <v>1743</v>
      </c>
      <c r="L777" s="13" t="s">
        <v>3171</v>
      </c>
      <c r="M777" t="s">
        <v>1744</v>
      </c>
      <c r="N777" s="13"/>
      <c r="O777" t="s">
        <v>1585</v>
      </c>
      <c r="P777" s="13" t="s">
        <v>1628</v>
      </c>
      <c r="Q777" s="13" t="s">
        <v>1742</v>
      </c>
      <c r="R777" s="13"/>
      <c r="S777" s="13" t="s">
        <v>3181</v>
      </c>
      <c r="T777" s="13" t="s">
        <v>3182</v>
      </c>
      <c r="U777" s="13">
        <f>COUNTIFS(Tabella4[Rejected Element],Tabella4[[#This Row],[Rejected Element]])</f>
        <v>1254</v>
      </c>
      <c r="V777" s="13" t="s">
        <v>1721</v>
      </c>
      <c r="W777" s="13" t="s">
        <v>3164</v>
      </c>
      <c r="X777" s="13" t="str">
        <f>Tabella4[[#This Row],[User Impact]]</f>
        <v>2 - Serious</v>
      </c>
      <c r="Y777" s="13" t="str">
        <f>_xlfn.CONCAT("APP INDABOX ANDROID - ",Tabella4[[#This Row],[UNI CEI EN 301549]]," ",_xlfn.XLOOKUP(Tabella4[[#This Row],[Criterio]],Tabella5[ID],Tabella5[Criterio di successo],"")," - ",Tabella4[[#This Row],[Servizio]])</f>
        <v>APP INDABOX ANDROID - 11.1.3.4.1 Orientamento - S003 Ritira (IndaBox Ritiro Pacchi)</v>
      </c>
      <c r="Z7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S003 Ritira (IndaBox Ritiro Pacchi) (#AAD776)
S003 Ritira (IndaBox Ritiro Pacchi)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Rimuovi android:screenOrientation="portrait" per supportare sia landscape che portrait, salvo che non sia un requisito.
File di log (occorrenze rilevate: 4): https://posteitaliane.sharepoint.com/:x:/r/teams/ACCESSIBILITRISULTATIVERIFICHETECNICHE/Shared%20Documents/TGPOSTE_APP/TGPOSTE_APP/LOG/Log.xlsx?d=w630300a71bd74143a1658fe5ab688bc4&amp;csf=1&amp;web=1&amp;e=Y9XHGL
Link al dettaglio requisito WCAG: </v>
      </c>
      <c r="AA777" s="13"/>
      <c r="AB777" s="13"/>
      <c r="AC777" s="13"/>
      <c r="AD777" s="13"/>
      <c r="AE777" s="13" t="e">
        <f>_xlfn.XLOOKUP(Tabella4[[#This Row],[ID Silk]],outTable[ID Silk],outTable[Numero ticket  ],,0,1)</f>
        <v>#N/A</v>
      </c>
      <c r="AF777" s="13"/>
      <c r="AG777" s="13"/>
      <c r="AH777" s="13" t="e">
        <f>Tabella4[[#This Row],[Caricato su Silk]]&amp;Tabella4[[#This Row],[HC_01]]</f>
        <v>#N/A</v>
      </c>
      <c r="AI777" s="13" t="e">
        <f>Tabella4[[#This Row],[HC_ID]]&amp;": "&amp;Tabella4[[#This Row],[Descrizione]]</f>
        <v>#N/A</v>
      </c>
      <c r="AJ777" s="13" t="e">
        <f>Tabella4[[#This Row],[HC_ID]]&amp;": - "&amp;Tabella4[[#This Row],[Detail]]&amp;" con selettore: "&amp;Tabella4[[#This Row],[Rejected Element]]</f>
        <v>#N/A</v>
      </c>
      <c r="AK777" s="13" t="e">
        <f>Tabella4[[#This Row],[HC_ID]]&amp;": "&amp;Tabella4[[#This Row],[Share URL]]</f>
        <v>#N/A</v>
      </c>
      <c r="AL777" s="13" t="e">
        <f>Tabella4[[#This Row],[HC_ID]]&amp;": "&amp;Tabella4[[#This Row],[Soluzione note aggiuntive]]</f>
        <v>#N/A</v>
      </c>
      <c r="AM777" s="13"/>
    </row>
    <row r="778" spans="1:39" ht="15" x14ac:dyDescent="0.3">
      <c r="A778" s="41" t="str">
        <f>Tabella4[[#This Row],[UNI CEI EN 301549]]&amp;Tabella4[[#This Row],[Servizio]]</f>
        <v>11.2.5.3.1S003 Ritira (IndaBox Ritiro Pacchi)</v>
      </c>
      <c r="B778" s="42" t="str">
        <f>Tabella4[[#This Row],[IssueID]]&amp;Tabella4[[#This Row],[Servizio]]</f>
        <v>S003 Ritira (IndaBox Ritiro Pacchi)</v>
      </c>
      <c r="C778" s="41" t="s">
        <v>1876</v>
      </c>
      <c r="D778" s="41" t="str">
        <f>"(#"&amp;Tabella4[[#This Row],['#ID]]&amp;")"</f>
        <v>(#AAD777)</v>
      </c>
      <c r="E778" s="13" t="s">
        <v>50</v>
      </c>
      <c r="F778" s="13" t="s">
        <v>9</v>
      </c>
      <c r="G778" s="13" t="s">
        <v>342</v>
      </c>
      <c r="H778" s="13" t="s">
        <v>3285</v>
      </c>
      <c r="I778" s="13" t="s">
        <v>63</v>
      </c>
      <c r="J778" s="13" t="s">
        <v>3172</v>
      </c>
      <c r="K778" t="s">
        <v>1745</v>
      </c>
      <c r="L778" s="13" t="s">
        <v>3173</v>
      </c>
      <c r="M778" t="s">
        <v>1746</v>
      </c>
      <c r="N778" s="13"/>
      <c r="O778" t="s">
        <v>1585</v>
      </c>
      <c r="P778" s="13" t="s">
        <v>1628</v>
      </c>
      <c r="Q778" s="13" t="s">
        <v>1742</v>
      </c>
      <c r="R778" s="13"/>
      <c r="S778" s="13" t="s">
        <v>3183</v>
      </c>
      <c r="T778" s="13" t="s">
        <v>3184</v>
      </c>
      <c r="U778" s="13">
        <f>COUNTIFS(Tabella4[Rejected Element],Tabella4[[#This Row],[Rejected Element]])</f>
        <v>42</v>
      </c>
      <c r="V778" s="13" t="s">
        <v>1721</v>
      </c>
      <c r="W778" s="13" t="s">
        <v>3164</v>
      </c>
      <c r="X778" s="13" t="str">
        <f>Tabella4[[#This Row],[User Impact]]</f>
        <v>2 - Serious</v>
      </c>
      <c r="Y778" s="13" t="str">
        <f>_xlfn.CONCAT("APP INDABOX ANDROID - ",Tabella4[[#This Row],[UNI CEI EN 301549]]," ",_xlfn.XLOOKUP(Tabella4[[#This Row],[Criterio]],Tabella5[ID],Tabella5[Criterio di successo],"")," - ",Tabella4[[#This Row],[Servizio]])</f>
        <v>APP INDABOX ANDROID - 11.2.5.3.1 Etichetta nel nome - S003 Ritira (IndaBox Ritiro Pacchi)</v>
      </c>
      <c r="Z7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(#AAD777)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https://axe-mobile.deque.com/scan?userId=747da6b3-5f03-493b-bc9b-3a10276b7d6b&amp;packageName=com.android.chrome&amp;resultId=0198749a-9142-708e-819f-096111387bae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778" s="13"/>
      <c r="AB778" s="13"/>
      <c r="AC778" s="13"/>
      <c r="AD778" s="13"/>
      <c r="AE778" s="13" t="e">
        <f>_xlfn.XLOOKUP(Tabella4[[#This Row],[ID Silk]],outTable[ID Silk],outTable[Numero ticket  ],,0,1)</f>
        <v>#N/A</v>
      </c>
      <c r="AF778" s="13"/>
      <c r="AG778" s="13"/>
      <c r="AH778" s="13" t="e">
        <f>Tabella4[[#This Row],[Caricato su Silk]]&amp;Tabella4[[#This Row],[HC_01]]</f>
        <v>#N/A</v>
      </c>
      <c r="AI778" s="13" t="e">
        <f>Tabella4[[#This Row],[HC_ID]]&amp;": "&amp;Tabella4[[#This Row],[Descrizione]]</f>
        <v>#N/A</v>
      </c>
      <c r="AJ778" s="13" t="e">
        <f>Tabella4[[#This Row],[HC_ID]]&amp;": - "&amp;Tabella4[[#This Row],[Detail]]&amp;" con selettore: "&amp;Tabella4[[#This Row],[Rejected Element]]</f>
        <v>#N/A</v>
      </c>
      <c r="AK778" s="13" t="e">
        <f>Tabella4[[#This Row],[HC_ID]]&amp;": "&amp;Tabella4[[#This Row],[Share URL]]</f>
        <v>#N/A</v>
      </c>
      <c r="AL778" s="13" t="e">
        <f>Tabella4[[#This Row],[HC_ID]]&amp;": "&amp;Tabella4[[#This Row],[Soluzione note aggiuntive]]</f>
        <v>#N/A</v>
      </c>
      <c r="AM778" s="13"/>
    </row>
    <row r="779" spans="1:39" ht="15" x14ac:dyDescent="0.3">
      <c r="A779" s="41" t="str">
        <f>Tabella4[[#This Row],[UNI CEI EN 301549]]&amp;Tabella4[[#This Row],[Servizio]]</f>
        <v>11.2.5.8.1S003 Ritira (IndaBox Ritiro Pacchi)</v>
      </c>
      <c r="B779" s="42" t="str">
        <f>Tabella4[[#This Row],[IssueID]]&amp;Tabella4[[#This Row],[Servizio]]</f>
        <v>S003 Ritira (IndaBox Ritiro Pacchi)</v>
      </c>
      <c r="C779" s="41" t="s">
        <v>1877</v>
      </c>
      <c r="D779" s="41" t="str">
        <f>"(#"&amp;Tabella4[[#This Row],['#ID]]&amp;")"</f>
        <v>(#AAD778)</v>
      </c>
      <c r="E779" s="13" t="s">
        <v>50</v>
      </c>
      <c r="F779" s="13" t="s">
        <v>10</v>
      </c>
      <c r="G779" s="13" t="s">
        <v>56</v>
      </c>
      <c r="H779" s="13" t="s">
        <v>3283</v>
      </c>
      <c r="I779" s="13" t="s">
        <v>63</v>
      </c>
      <c r="J779" s="13" t="s">
        <v>1736</v>
      </c>
      <c r="K779" t="s">
        <v>1748</v>
      </c>
      <c r="L779" s="13" t="s">
        <v>3175</v>
      </c>
      <c r="M779" t="s">
        <v>1744</v>
      </c>
      <c r="N779" s="13"/>
      <c r="O779" t="s">
        <v>1585</v>
      </c>
      <c r="P779" s="13" t="s">
        <v>1628</v>
      </c>
      <c r="Q779" s="13" t="s">
        <v>1742</v>
      </c>
      <c r="R779" s="13"/>
      <c r="S779" s="13" t="s">
        <v>3187</v>
      </c>
      <c r="T779" s="13" t="s">
        <v>3188</v>
      </c>
      <c r="U779" s="13">
        <f>COUNTIFS(Tabella4[Rejected Element],Tabella4[[#This Row],[Rejected Element]])</f>
        <v>1254</v>
      </c>
      <c r="V779" s="13" t="s">
        <v>1721</v>
      </c>
      <c r="W779" s="13" t="s">
        <v>3164</v>
      </c>
      <c r="X779" s="13" t="str">
        <f>Tabella4[[#This Row],[User Impact]]</f>
        <v>2 - Serious</v>
      </c>
      <c r="Y779"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7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(#AAD778)
S003 Ritira (IndaBox Ritiro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779" s="13"/>
      <c r="AB779" s="13"/>
      <c r="AC779" s="13"/>
      <c r="AD779" s="13"/>
      <c r="AE779" s="13" t="e">
        <f>_xlfn.XLOOKUP(Tabella4[[#This Row],[ID Silk]],outTable[ID Silk],outTable[Numero ticket  ],,0,1)</f>
        <v>#N/A</v>
      </c>
      <c r="AF779" s="13"/>
      <c r="AG779" s="13"/>
      <c r="AH779" s="13" t="e">
        <f>Tabella4[[#This Row],[Caricato su Silk]]&amp;Tabella4[[#This Row],[HC_01]]</f>
        <v>#N/A</v>
      </c>
      <c r="AI779" s="13" t="e">
        <f>Tabella4[[#This Row],[HC_ID]]&amp;": "&amp;Tabella4[[#This Row],[Descrizione]]</f>
        <v>#N/A</v>
      </c>
      <c r="AJ779" s="13" t="e">
        <f>Tabella4[[#This Row],[HC_ID]]&amp;": - "&amp;Tabella4[[#This Row],[Detail]]&amp;" con selettore: "&amp;Tabella4[[#This Row],[Rejected Element]]</f>
        <v>#N/A</v>
      </c>
      <c r="AK779" s="13" t="e">
        <f>Tabella4[[#This Row],[HC_ID]]&amp;": "&amp;Tabella4[[#This Row],[Share URL]]</f>
        <v>#N/A</v>
      </c>
      <c r="AL779" s="13" t="e">
        <f>Tabella4[[#This Row],[HC_ID]]&amp;": "&amp;Tabella4[[#This Row],[Soluzione note aggiuntive]]</f>
        <v>#N/A</v>
      </c>
      <c r="AM779" s="13"/>
    </row>
    <row r="780" spans="1:39" ht="15" x14ac:dyDescent="0.3">
      <c r="A780" s="41" t="str">
        <f>Tabella4[[#This Row],[UNI CEI EN 301549]]&amp;Tabella4[[#This Row],[Servizio]]</f>
        <v>11.2.5.5.1S003 Ritira (IndaBox Ritiro Pacchi)</v>
      </c>
      <c r="B780" s="42" t="str">
        <f>Tabella4[[#This Row],[IssueID]]&amp;Tabella4[[#This Row],[Servizio]]</f>
        <v>S003 Ritira (IndaBox Ritiro Pacchi)</v>
      </c>
      <c r="C780" s="41" t="s">
        <v>1878</v>
      </c>
      <c r="D780" s="41" t="str">
        <f>"(#"&amp;Tabella4[[#This Row],['#ID]]&amp;")"</f>
        <v>(#AAD779)</v>
      </c>
      <c r="E780" s="13" t="s">
        <v>50</v>
      </c>
      <c r="F780" s="13" t="s">
        <v>3168</v>
      </c>
      <c r="G780" s="13" t="s">
        <v>346</v>
      </c>
      <c r="H780" s="13" t="s">
        <v>3286</v>
      </c>
      <c r="I780" s="13" t="s">
        <v>64</v>
      </c>
      <c r="J780" s="13" t="s">
        <v>1736</v>
      </c>
      <c r="K780" t="s">
        <v>1747</v>
      </c>
      <c r="L780" s="13" t="s">
        <v>3174</v>
      </c>
      <c r="M780" t="s">
        <v>1744</v>
      </c>
      <c r="N780" s="13"/>
      <c r="O780" t="s">
        <v>1585</v>
      </c>
      <c r="P780" s="13" t="s">
        <v>1628</v>
      </c>
      <c r="Q780" s="13" t="s">
        <v>1742</v>
      </c>
      <c r="R780" s="13"/>
      <c r="S780" s="13" t="s">
        <v>3185</v>
      </c>
      <c r="T780" s="13" t="s">
        <v>3186</v>
      </c>
      <c r="U780" s="13">
        <f>COUNTIFS(Tabella4[Rejected Element],Tabella4[[#This Row],[Rejected Element]])</f>
        <v>1254</v>
      </c>
      <c r="V780" s="13" t="s">
        <v>1721</v>
      </c>
      <c r="W780" s="13" t="s">
        <v>3164</v>
      </c>
      <c r="X780" s="13" t="str">
        <f>Tabella4[[#This Row],[User Impact]]</f>
        <v>3 - Moderate</v>
      </c>
      <c r="Y780" s="13" t="str">
        <f>_xlfn.CONCAT("APP INDABOX ANDROID - ",Tabella4[[#This Row],[UNI CEI EN 301549]]," ",_xlfn.XLOOKUP(Tabella4[[#This Row],[Criterio]],Tabella5[ID],Tabella5[Criterio di successo],"")," - ",Tabella4[[#This Row],[Servizio]])</f>
        <v>APP INDABOX ANDROID - 11.2.5.5.1 Dimensione dell'obiettivo (avanzato) - S003 Ritira (IndaBox Ritiro Pacchi)</v>
      </c>
      <c r="Z7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S003 Ritira (IndaBox Ritiro Pacchi) (#AAD779)
S003 Ritira (IndaBox Ritiro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Estendi il padding o usa un contenitore cliccabile più grande per rispettare la dimensione minima.
File di log (occorrenze rilevate: 13): https://posteitaliane.sharepoint.com/:x:/r/teams/ACCESSIBILITRISULTATIVERIFICHETECNICHE/Shared%20Documents/TGPOSTE_APP/TGPOSTE_APP/LOG/Log.xlsx?d=w630300a71bd74143a1658fe5ab688bc4&amp;csf=1&amp;web=1&amp;e=Y9XHGL
Link al dettaglio requisito WCAG: </v>
      </c>
      <c r="AA780" s="13"/>
      <c r="AB780" s="13"/>
      <c r="AC780" s="13"/>
      <c r="AD780" s="13"/>
      <c r="AE780" s="13" t="e">
        <f>_xlfn.XLOOKUP(Tabella4[[#This Row],[ID Silk]],outTable[ID Silk],outTable[Numero ticket  ],,0,1)</f>
        <v>#N/A</v>
      </c>
      <c r="AF780" s="13"/>
      <c r="AG780" s="13"/>
      <c r="AH780" s="13" t="e">
        <f>Tabella4[[#This Row],[Caricato su Silk]]&amp;Tabella4[[#This Row],[HC_01]]</f>
        <v>#N/A</v>
      </c>
      <c r="AI780" s="13" t="e">
        <f>Tabella4[[#This Row],[HC_ID]]&amp;": "&amp;Tabella4[[#This Row],[Descrizione]]</f>
        <v>#N/A</v>
      </c>
      <c r="AJ780" s="13" t="e">
        <f>Tabella4[[#This Row],[HC_ID]]&amp;": - "&amp;Tabella4[[#This Row],[Detail]]&amp;" con selettore: "&amp;Tabella4[[#This Row],[Rejected Element]]</f>
        <v>#N/A</v>
      </c>
      <c r="AK780" s="13" t="e">
        <f>Tabella4[[#This Row],[HC_ID]]&amp;": "&amp;Tabella4[[#This Row],[Share URL]]</f>
        <v>#N/A</v>
      </c>
      <c r="AL780" s="13" t="e">
        <f>Tabella4[[#This Row],[HC_ID]]&amp;": "&amp;Tabella4[[#This Row],[Soluzione note aggiuntive]]</f>
        <v>#N/A</v>
      </c>
      <c r="AM780" s="13"/>
    </row>
    <row r="781" spans="1:39" ht="15" x14ac:dyDescent="0.3">
      <c r="A781" s="41" t="str">
        <f>Tabella4[[#This Row],[UNI CEI EN 301549]]&amp;Tabella4[[#This Row],[Servizio]]</f>
        <v>11.2.5.3.1S003 Ritira (IndaBox Ritiro Pacchi)</v>
      </c>
      <c r="B781" s="42" t="str">
        <f>Tabella4[[#This Row],[IssueID]]&amp;Tabella4[[#This Row],[Servizio]]</f>
        <v>S003 Ritira (IndaBox Ritiro Pacchi)</v>
      </c>
      <c r="C781" s="41" t="s">
        <v>1879</v>
      </c>
      <c r="D781" s="41" t="str">
        <f>"(#"&amp;Tabella4[[#This Row],['#ID]]&amp;")"</f>
        <v>(#AAD780)</v>
      </c>
      <c r="E781" s="13" t="s">
        <v>50</v>
      </c>
      <c r="F781" s="13" t="s">
        <v>9</v>
      </c>
      <c r="G781" s="13" t="s">
        <v>342</v>
      </c>
      <c r="H781" s="13" t="s">
        <v>3285</v>
      </c>
      <c r="I781" s="13" t="s">
        <v>63</v>
      </c>
      <c r="J781" s="13" t="s">
        <v>3172</v>
      </c>
      <c r="K781" t="s">
        <v>1745</v>
      </c>
      <c r="L781" s="13" t="s">
        <v>3173</v>
      </c>
      <c r="M781" t="s">
        <v>1744</v>
      </c>
      <c r="N781" s="13"/>
      <c r="O781" t="s">
        <v>1585</v>
      </c>
      <c r="P781" s="13" t="s">
        <v>1628</v>
      </c>
      <c r="Q781" s="13" t="s">
        <v>1742</v>
      </c>
      <c r="R781" s="13"/>
      <c r="S781" s="13" t="s">
        <v>3183</v>
      </c>
      <c r="T781" s="13" t="s">
        <v>3184</v>
      </c>
      <c r="U781" s="13">
        <f>COUNTIFS(Tabella4[Rejected Element],Tabella4[[#This Row],[Rejected Element]])</f>
        <v>1254</v>
      </c>
      <c r="V781" s="13" t="s">
        <v>1721</v>
      </c>
      <c r="W781" s="13" t="s">
        <v>3164</v>
      </c>
      <c r="X781" s="13" t="str">
        <f>Tabella4[[#This Row],[User Impact]]</f>
        <v>2 - Serious</v>
      </c>
      <c r="Y781" s="13" t="str">
        <f>_xlfn.CONCAT("APP INDABOX ANDROID - ",Tabella4[[#This Row],[UNI CEI EN 301549]]," ",_xlfn.XLOOKUP(Tabella4[[#This Row],[Criterio]],Tabella5[ID],Tabella5[Criterio di successo],"")," - ",Tabella4[[#This Row],[Servizio]])</f>
        <v>APP INDABOX ANDROID - 11.2.5.3.1 Etichetta nel nome - S003 Ritira (IndaBox Ritiro Pacchi)</v>
      </c>
      <c r="Z7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(#AAD780)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781" s="13"/>
      <c r="AB781" s="13"/>
      <c r="AC781" s="13"/>
      <c r="AD781" s="13"/>
      <c r="AE781" s="13" t="e">
        <f>_xlfn.XLOOKUP(Tabella4[[#This Row],[ID Silk]],outTable[ID Silk],outTable[Numero ticket  ],,0,1)</f>
        <v>#N/A</v>
      </c>
      <c r="AF781" s="13"/>
      <c r="AG781" s="13"/>
      <c r="AH781" s="13" t="e">
        <f>Tabella4[[#This Row],[Caricato su Silk]]&amp;Tabella4[[#This Row],[HC_01]]</f>
        <v>#N/A</v>
      </c>
      <c r="AI781" s="13" t="e">
        <f>Tabella4[[#This Row],[HC_ID]]&amp;": "&amp;Tabella4[[#This Row],[Descrizione]]</f>
        <v>#N/A</v>
      </c>
      <c r="AJ781" s="13" t="e">
        <f>Tabella4[[#This Row],[HC_ID]]&amp;": - "&amp;Tabella4[[#This Row],[Detail]]&amp;" con selettore: "&amp;Tabella4[[#This Row],[Rejected Element]]</f>
        <v>#N/A</v>
      </c>
      <c r="AK781" s="13" t="e">
        <f>Tabella4[[#This Row],[HC_ID]]&amp;": "&amp;Tabella4[[#This Row],[Share URL]]</f>
        <v>#N/A</v>
      </c>
      <c r="AL781" s="13" t="e">
        <f>Tabella4[[#This Row],[HC_ID]]&amp;": "&amp;Tabella4[[#This Row],[Soluzione note aggiuntive]]</f>
        <v>#N/A</v>
      </c>
      <c r="AM781" s="13"/>
    </row>
    <row r="782" spans="1:39" ht="15" x14ac:dyDescent="0.3">
      <c r="A782" s="41" t="str">
        <f>Tabella4[[#This Row],[UNI CEI EN 301549]]&amp;Tabella4[[#This Row],[Servizio]]</f>
        <v>11.1.3.2.1S003 Ritira (IndaBox Ritiro Pacchi)</v>
      </c>
      <c r="B782" s="42" t="str">
        <f>Tabella4[[#This Row],[IssueID]]&amp;Tabella4[[#This Row],[Servizio]]</f>
        <v>S003 Ritira (IndaBox Ritiro Pacchi)</v>
      </c>
      <c r="C782" s="41" t="s">
        <v>1880</v>
      </c>
      <c r="D782" s="41" t="str">
        <f>"(#"&amp;Tabella4[[#This Row],['#ID]]&amp;")"</f>
        <v>(#AAD781)</v>
      </c>
      <c r="E782" s="13" t="s">
        <v>50</v>
      </c>
      <c r="F782" s="13" t="s">
        <v>9</v>
      </c>
      <c r="G782" s="13" t="s">
        <v>57</v>
      </c>
      <c r="H782" s="13" t="s">
        <v>3287</v>
      </c>
      <c r="I782" s="13" t="s">
        <v>62</v>
      </c>
      <c r="J782" s="13" t="s">
        <v>3176</v>
      </c>
      <c r="K782" t="s">
        <v>1749</v>
      </c>
      <c r="L782" s="13" t="s">
        <v>3177</v>
      </c>
      <c r="M782" t="s">
        <v>1744</v>
      </c>
      <c r="N782" s="13"/>
      <c r="O782" t="s">
        <v>1585</v>
      </c>
      <c r="P782" s="13" t="s">
        <v>1628</v>
      </c>
      <c r="Q782" s="13" t="s">
        <v>1742</v>
      </c>
      <c r="R782" s="13"/>
      <c r="S782" s="13" t="s">
        <v>3189</v>
      </c>
      <c r="T782" s="13" t="s">
        <v>3190</v>
      </c>
      <c r="U782" s="13">
        <f>COUNTIFS(Tabella4[Rejected Element],Tabella4[[#This Row],[Rejected Element]])</f>
        <v>1254</v>
      </c>
      <c r="V782" s="13" t="s">
        <v>1721</v>
      </c>
      <c r="W782" s="13" t="s">
        <v>3164</v>
      </c>
      <c r="X782" s="13" t="str">
        <f>Tabella4[[#This Row],[User Impact]]</f>
        <v>1 - Critical</v>
      </c>
      <c r="Y782" s="13" t="str">
        <f>_xlfn.CONCAT("APP INDABOX ANDROID - ",Tabella4[[#This Row],[UNI CEI EN 301549]]," ",_xlfn.XLOOKUP(Tabella4[[#This Row],[Criterio]],Tabella5[ID],Tabella5[Criterio di successo],"")," - ",Tabella4[[#This Row],[Servizio]])</f>
        <v>APP INDABOX ANDROID - 11.1.3.2.1 Sequenza significativa - S003 Ritira (IndaBox Ritiro Pacchi)</v>
      </c>
      <c r="Z7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(#AAD781)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782" s="13"/>
      <c r="AB782" s="13"/>
      <c r="AC782" s="13"/>
      <c r="AD782" s="13"/>
      <c r="AE782" s="13" t="e">
        <f>_xlfn.XLOOKUP(Tabella4[[#This Row],[ID Silk]],outTable[ID Silk],outTable[Numero ticket  ],,0,1)</f>
        <v>#N/A</v>
      </c>
      <c r="AF782" s="13"/>
      <c r="AG782" s="13"/>
      <c r="AH782" s="13" t="e">
        <f>Tabella4[[#This Row],[Caricato su Silk]]&amp;Tabella4[[#This Row],[HC_01]]</f>
        <v>#N/A</v>
      </c>
      <c r="AI782" s="13" t="e">
        <f>Tabella4[[#This Row],[HC_ID]]&amp;": "&amp;Tabella4[[#This Row],[Descrizione]]</f>
        <v>#N/A</v>
      </c>
      <c r="AJ782" s="13" t="e">
        <f>Tabella4[[#This Row],[HC_ID]]&amp;": - "&amp;Tabella4[[#This Row],[Detail]]&amp;" con selettore: "&amp;Tabella4[[#This Row],[Rejected Element]]</f>
        <v>#N/A</v>
      </c>
      <c r="AK782" s="13" t="e">
        <f>Tabella4[[#This Row],[HC_ID]]&amp;": "&amp;Tabella4[[#This Row],[Share URL]]</f>
        <v>#N/A</v>
      </c>
      <c r="AL782" s="13" t="e">
        <f>Tabella4[[#This Row],[HC_ID]]&amp;": "&amp;Tabella4[[#This Row],[Soluzione note aggiuntive]]</f>
        <v>#N/A</v>
      </c>
      <c r="AM782" s="13"/>
    </row>
    <row r="783" spans="1:39" ht="15" x14ac:dyDescent="0.3">
      <c r="A783" s="41" t="str">
        <f>Tabella4[[#This Row],[UNI CEI EN 301549]]&amp;Tabella4[[#This Row],[Servizio]]</f>
        <v>11.2.5.8.1S003 Ritira (IndaBox Ritiro Pacchi)</v>
      </c>
      <c r="B783" s="42" t="str">
        <f>Tabella4[[#This Row],[IssueID]]&amp;Tabella4[[#This Row],[Servizio]]</f>
        <v>S003 Ritira (IndaBox Ritiro Pacchi)</v>
      </c>
      <c r="C783" s="41" t="s">
        <v>1881</v>
      </c>
      <c r="D783" s="41" t="str">
        <f>"(#"&amp;Tabella4[[#This Row],['#ID]]&amp;")"</f>
        <v>(#AAD782)</v>
      </c>
      <c r="E783" s="13" t="s">
        <v>50</v>
      </c>
      <c r="F783" s="13" t="s">
        <v>10</v>
      </c>
      <c r="G783" s="13" t="s">
        <v>56</v>
      </c>
      <c r="H783" s="13" t="s">
        <v>3283</v>
      </c>
      <c r="I783" s="13" t="s">
        <v>63</v>
      </c>
      <c r="J783" s="13" t="s">
        <v>1736</v>
      </c>
      <c r="K783" t="s">
        <v>1748</v>
      </c>
      <c r="L783" s="13" t="s">
        <v>3175</v>
      </c>
      <c r="M783" t="s">
        <v>1744</v>
      </c>
      <c r="N783" s="13"/>
      <c r="O783" t="s">
        <v>1585</v>
      </c>
      <c r="P783" s="13" t="s">
        <v>1628</v>
      </c>
      <c r="Q783" s="13" t="s">
        <v>1742</v>
      </c>
      <c r="R783" s="13"/>
      <c r="S783" s="13" t="s">
        <v>3187</v>
      </c>
      <c r="T783" s="13" t="s">
        <v>3188</v>
      </c>
      <c r="U783" s="13">
        <f>COUNTIFS(Tabella4[Rejected Element],Tabella4[[#This Row],[Rejected Element]])</f>
        <v>1254</v>
      </c>
      <c r="V783" s="13" t="s">
        <v>1721</v>
      </c>
      <c r="W783" s="13" t="s">
        <v>3164</v>
      </c>
      <c r="X783" s="13" t="str">
        <f>Tabella4[[#This Row],[User Impact]]</f>
        <v>2 - Serious</v>
      </c>
      <c r="Y783"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7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(#AAD782)
S003 Ritira (IndaBox Ritiro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783" s="13"/>
      <c r="AB783" s="13"/>
      <c r="AC783" s="13"/>
      <c r="AD783" s="13"/>
      <c r="AE783" s="13" t="e">
        <f>_xlfn.XLOOKUP(Tabella4[[#This Row],[ID Silk]],outTable[ID Silk],outTable[Numero ticket  ],,0,1)</f>
        <v>#N/A</v>
      </c>
      <c r="AF783" s="13"/>
      <c r="AG783" s="13"/>
      <c r="AH783" s="13" t="e">
        <f>Tabella4[[#This Row],[Caricato su Silk]]&amp;Tabella4[[#This Row],[HC_01]]</f>
        <v>#N/A</v>
      </c>
      <c r="AI783" s="13" t="e">
        <f>Tabella4[[#This Row],[HC_ID]]&amp;": "&amp;Tabella4[[#This Row],[Descrizione]]</f>
        <v>#N/A</v>
      </c>
      <c r="AJ783" s="13" t="e">
        <f>Tabella4[[#This Row],[HC_ID]]&amp;": - "&amp;Tabella4[[#This Row],[Detail]]&amp;" con selettore: "&amp;Tabella4[[#This Row],[Rejected Element]]</f>
        <v>#N/A</v>
      </c>
      <c r="AK783" s="13" t="e">
        <f>Tabella4[[#This Row],[HC_ID]]&amp;": "&amp;Tabella4[[#This Row],[Share URL]]</f>
        <v>#N/A</v>
      </c>
      <c r="AL783" s="13" t="e">
        <f>Tabella4[[#This Row],[HC_ID]]&amp;": "&amp;Tabella4[[#This Row],[Soluzione note aggiuntive]]</f>
        <v>#N/A</v>
      </c>
      <c r="AM783" s="13"/>
    </row>
    <row r="784" spans="1:39" ht="15" x14ac:dyDescent="0.3">
      <c r="A784" s="41" t="str">
        <f>Tabella4[[#This Row],[UNI CEI EN 301549]]&amp;Tabella4[[#This Row],[Servizio]]</f>
        <v>11.2.5.5.1S003 Ritira (IndaBox Ritiro Pacchi)</v>
      </c>
      <c r="B784" s="42" t="str">
        <f>Tabella4[[#This Row],[IssueID]]&amp;Tabella4[[#This Row],[Servizio]]</f>
        <v>S003 Ritira (IndaBox Ritiro Pacchi)</v>
      </c>
      <c r="C784" s="41" t="s">
        <v>1882</v>
      </c>
      <c r="D784" s="41" t="str">
        <f>"(#"&amp;Tabella4[[#This Row],['#ID]]&amp;")"</f>
        <v>(#AAD783)</v>
      </c>
      <c r="E784" s="13" t="s">
        <v>50</v>
      </c>
      <c r="F784" s="13" t="s">
        <v>3168</v>
      </c>
      <c r="G784" s="13" t="s">
        <v>346</v>
      </c>
      <c r="H784" s="13" t="s">
        <v>3286</v>
      </c>
      <c r="I784" s="13" t="s">
        <v>64</v>
      </c>
      <c r="J784" s="13" t="s">
        <v>1736</v>
      </c>
      <c r="K784" t="s">
        <v>1747</v>
      </c>
      <c r="L784" s="13" t="s">
        <v>3174</v>
      </c>
      <c r="M784" t="s">
        <v>1744</v>
      </c>
      <c r="N784" s="13"/>
      <c r="O784" t="s">
        <v>1585</v>
      </c>
      <c r="P784" s="13" t="s">
        <v>1628</v>
      </c>
      <c r="Q784" s="13" t="s">
        <v>1742</v>
      </c>
      <c r="R784" s="13"/>
      <c r="S784" s="13" t="s">
        <v>3185</v>
      </c>
      <c r="T784" s="13" t="s">
        <v>3186</v>
      </c>
      <c r="U784" s="13">
        <f>COUNTIFS(Tabella4[Rejected Element],Tabella4[[#This Row],[Rejected Element]])</f>
        <v>1254</v>
      </c>
      <c r="V784" s="13" t="s">
        <v>1721</v>
      </c>
      <c r="W784" s="13" t="s">
        <v>3164</v>
      </c>
      <c r="X784" s="13" t="str">
        <f>Tabella4[[#This Row],[User Impact]]</f>
        <v>3 - Moderate</v>
      </c>
      <c r="Y784" s="13" t="str">
        <f>_xlfn.CONCAT("APP INDABOX ANDROID - ",Tabella4[[#This Row],[UNI CEI EN 301549]]," ",_xlfn.XLOOKUP(Tabella4[[#This Row],[Criterio]],Tabella5[ID],Tabella5[Criterio di successo],"")," - ",Tabella4[[#This Row],[Servizio]])</f>
        <v>APP INDABOX ANDROID - 11.2.5.5.1 Dimensione dell'obiettivo (avanzato) - S003 Ritira (IndaBox Ritiro Pacchi)</v>
      </c>
      <c r="Z7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S003 Ritira (IndaBox Ritiro Pacchi) (#AAD783)
S003 Ritira (IndaBox Ritiro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Estendi il padding o usa un contenitore cliccabile più grande per rispettare la dimensione minima.
File di log (occorrenze rilevate: 13): https://posteitaliane.sharepoint.com/:x:/r/teams/ACCESSIBILITRISULTATIVERIFICHETECNICHE/Shared%20Documents/TGPOSTE_APP/TGPOSTE_APP/LOG/Log.xlsx?d=w630300a71bd74143a1658fe5ab688bc4&amp;csf=1&amp;web=1&amp;e=Y9XHGL
Link al dettaglio requisito WCAG: </v>
      </c>
      <c r="AA784" s="13"/>
      <c r="AB784" s="13"/>
      <c r="AC784" s="13"/>
      <c r="AD784" s="13"/>
      <c r="AE784" s="13" t="e">
        <f>_xlfn.XLOOKUP(Tabella4[[#This Row],[ID Silk]],outTable[ID Silk],outTable[Numero ticket  ],,0,1)</f>
        <v>#N/A</v>
      </c>
      <c r="AF784" s="13"/>
      <c r="AG784" s="13"/>
      <c r="AH784" s="13" t="e">
        <f>Tabella4[[#This Row],[Caricato su Silk]]&amp;Tabella4[[#This Row],[HC_01]]</f>
        <v>#N/A</v>
      </c>
      <c r="AI784" s="13" t="e">
        <f>Tabella4[[#This Row],[HC_ID]]&amp;": "&amp;Tabella4[[#This Row],[Descrizione]]</f>
        <v>#N/A</v>
      </c>
      <c r="AJ784" s="13" t="e">
        <f>Tabella4[[#This Row],[HC_ID]]&amp;": - "&amp;Tabella4[[#This Row],[Detail]]&amp;" con selettore: "&amp;Tabella4[[#This Row],[Rejected Element]]</f>
        <v>#N/A</v>
      </c>
      <c r="AK784" s="13" t="e">
        <f>Tabella4[[#This Row],[HC_ID]]&amp;": "&amp;Tabella4[[#This Row],[Share URL]]</f>
        <v>#N/A</v>
      </c>
      <c r="AL784" s="13" t="e">
        <f>Tabella4[[#This Row],[HC_ID]]&amp;": "&amp;Tabella4[[#This Row],[Soluzione note aggiuntive]]</f>
        <v>#N/A</v>
      </c>
      <c r="AM784" s="13"/>
    </row>
    <row r="785" spans="1:39" ht="15" x14ac:dyDescent="0.3">
      <c r="A785" s="41" t="str">
        <f>Tabella4[[#This Row],[UNI CEI EN 301549]]&amp;Tabella4[[#This Row],[Servizio]]</f>
        <v>11.2.5.3.1S003 Ritira (IndaBox Ritiro Pacchi)</v>
      </c>
      <c r="B785" s="42" t="str">
        <f>Tabella4[[#This Row],[IssueID]]&amp;Tabella4[[#This Row],[Servizio]]</f>
        <v>S003 Ritira (IndaBox Ritiro Pacchi)</v>
      </c>
      <c r="C785" s="41" t="s">
        <v>1883</v>
      </c>
      <c r="D785" s="41" t="str">
        <f>"(#"&amp;Tabella4[[#This Row],['#ID]]&amp;")"</f>
        <v>(#AAD784)</v>
      </c>
      <c r="E785" s="13" t="s">
        <v>50</v>
      </c>
      <c r="F785" s="13" t="s">
        <v>9</v>
      </c>
      <c r="G785" s="13" t="s">
        <v>342</v>
      </c>
      <c r="H785" s="13" t="s">
        <v>3285</v>
      </c>
      <c r="I785" s="13" t="s">
        <v>63</v>
      </c>
      <c r="J785" s="13" t="s">
        <v>3172</v>
      </c>
      <c r="K785" t="s">
        <v>1745</v>
      </c>
      <c r="L785" s="13" t="s">
        <v>3173</v>
      </c>
      <c r="M785" t="s">
        <v>1744</v>
      </c>
      <c r="N785" s="13"/>
      <c r="O785" t="s">
        <v>1585</v>
      </c>
      <c r="P785" s="13" t="s">
        <v>1628</v>
      </c>
      <c r="Q785" s="13" t="s">
        <v>1742</v>
      </c>
      <c r="R785" s="13"/>
      <c r="S785" s="13" t="s">
        <v>3183</v>
      </c>
      <c r="T785" s="13" t="s">
        <v>3184</v>
      </c>
      <c r="U785" s="13">
        <f>COUNTIFS(Tabella4[Rejected Element],Tabella4[[#This Row],[Rejected Element]])</f>
        <v>1254</v>
      </c>
      <c r="V785" s="13" t="s">
        <v>1721</v>
      </c>
      <c r="W785" s="13" t="s">
        <v>3164</v>
      </c>
      <c r="X785" s="13" t="str">
        <f>Tabella4[[#This Row],[User Impact]]</f>
        <v>2 - Serious</v>
      </c>
      <c r="Y785" s="13" t="str">
        <f>_xlfn.CONCAT("APP INDABOX ANDROID - ",Tabella4[[#This Row],[UNI CEI EN 301549]]," ",_xlfn.XLOOKUP(Tabella4[[#This Row],[Criterio]],Tabella5[ID],Tabella5[Criterio di successo],"")," - ",Tabella4[[#This Row],[Servizio]])</f>
        <v>APP INDABOX ANDROID - 11.2.5.3.1 Etichetta nel nome - S003 Ritira (IndaBox Ritiro Pacchi)</v>
      </c>
      <c r="Z7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(#AAD784)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785" s="13"/>
      <c r="AB785" s="13"/>
      <c r="AC785" s="13"/>
      <c r="AD785" s="13"/>
      <c r="AE785" s="13" t="e">
        <f>_xlfn.XLOOKUP(Tabella4[[#This Row],[ID Silk]],outTable[ID Silk],outTable[Numero ticket  ],,0,1)</f>
        <v>#N/A</v>
      </c>
      <c r="AF785" s="13"/>
      <c r="AG785" s="13"/>
      <c r="AH785" s="13" t="e">
        <f>Tabella4[[#This Row],[Caricato su Silk]]&amp;Tabella4[[#This Row],[HC_01]]</f>
        <v>#N/A</v>
      </c>
      <c r="AI785" s="13" t="e">
        <f>Tabella4[[#This Row],[HC_ID]]&amp;": "&amp;Tabella4[[#This Row],[Descrizione]]</f>
        <v>#N/A</v>
      </c>
      <c r="AJ785" s="13" t="e">
        <f>Tabella4[[#This Row],[HC_ID]]&amp;": - "&amp;Tabella4[[#This Row],[Detail]]&amp;" con selettore: "&amp;Tabella4[[#This Row],[Rejected Element]]</f>
        <v>#N/A</v>
      </c>
      <c r="AK785" s="13" t="e">
        <f>Tabella4[[#This Row],[HC_ID]]&amp;": "&amp;Tabella4[[#This Row],[Share URL]]</f>
        <v>#N/A</v>
      </c>
      <c r="AL785" s="13" t="e">
        <f>Tabella4[[#This Row],[HC_ID]]&amp;": "&amp;Tabella4[[#This Row],[Soluzione note aggiuntive]]</f>
        <v>#N/A</v>
      </c>
      <c r="AM785" s="13"/>
    </row>
    <row r="786" spans="1:39" ht="15" x14ac:dyDescent="0.3">
      <c r="A786" s="41" t="str">
        <f>Tabella4[[#This Row],[UNI CEI EN 301549]]&amp;Tabella4[[#This Row],[Servizio]]</f>
        <v>11.1.3.2.1S003 Ritira (IndaBox Ritiro Pacchi)</v>
      </c>
      <c r="B786" s="42" t="str">
        <f>Tabella4[[#This Row],[IssueID]]&amp;Tabella4[[#This Row],[Servizio]]</f>
        <v>S003 Ritira (IndaBox Ritiro Pacchi)</v>
      </c>
      <c r="C786" s="41" t="s">
        <v>1884</v>
      </c>
      <c r="D786" s="41" t="str">
        <f>"(#"&amp;Tabella4[[#This Row],['#ID]]&amp;")"</f>
        <v>(#AAD785)</v>
      </c>
      <c r="E786" s="13" t="s">
        <v>50</v>
      </c>
      <c r="F786" s="13" t="s">
        <v>9</v>
      </c>
      <c r="G786" s="13" t="s">
        <v>57</v>
      </c>
      <c r="H786" s="13" t="s">
        <v>3287</v>
      </c>
      <c r="I786" s="13" t="s">
        <v>62</v>
      </c>
      <c r="J786" s="13" t="s">
        <v>3176</v>
      </c>
      <c r="K786" t="s">
        <v>1749</v>
      </c>
      <c r="L786" s="13" t="s">
        <v>3177</v>
      </c>
      <c r="M786" t="s">
        <v>1744</v>
      </c>
      <c r="N786" s="13"/>
      <c r="O786" t="s">
        <v>1585</v>
      </c>
      <c r="P786" s="13" t="s">
        <v>1628</v>
      </c>
      <c r="Q786" s="13" t="s">
        <v>1742</v>
      </c>
      <c r="R786" s="13"/>
      <c r="S786" s="13" t="s">
        <v>3189</v>
      </c>
      <c r="T786" s="13" t="s">
        <v>3190</v>
      </c>
      <c r="U786" s="13">
        <f>COUNTIFS(Tabella4[Rejected Element],Tabella4[[#This Row],[Rejected Element]])</f>
        <v>1254</v>
      </c>
      <c r="V786" s="13" t="s">
        <v>1721</v>
      </c>
      <c r="W786" s="13" t="s">
        <v>3164</v>
      </c>
      <c r="X786" s="13" t="str">
        <f>Tabella4[[#This Row],[User Impact]]</f>
        <v>1 - Critical</v>
      </c>
      <c r="Y786" s="13" t="str">
        <f>_xlfn.CONCAT("APP INDABOX ANDROID - ",Tabella4[[#This Row],[UNI CEI EN 301549]]," ",_xlfn.XLOOKUP(Tabella4[[#This Row],[Criterio]],Tabella5[ID],Tabella5[Criterio di successo],"")," - ",Tabella4[[#This Row],[Servizio]])</f>
        <v>APP INDABOX ANDROID - 11.1.3.2.1 Sequenza significativa - S003 Ritira (IndaBox Ritiro Pacchi)</v>
      </c>
      <c r="Z7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(#AAD785)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786" s="13"/>
      <c r="AB786" s="13"/>
      <c r="AC786" s="13"/>
      <c r="AD786" s="13"/>
      <c r="AE786" s="13" t="e">
        <f>_xlfn.XLOOKUP(Tabella4[[#This Row],[ID Silk]],outTable[ID Silk],outTable[Numero ticket  ],,0,1)</f>
        <v>#N/A</v>
      </c>
      <c r="AF786" s="13"/>
      <c r="AG786" s="13"/>
      <c r="AH786" s="13" t="e">
        <f>Tabella4[[#This Row],[Caricato su Silk]]&amp;Tabella4[[#This Row],[HC_01]]</f>
        <v>#N/A</v>
      </c>
      <c r="AI786" s="13" t="e">
        <f>Tabella4[[#This Row],[HC_ID]]&amp;": "&amp;Tabella4[[#This Row],[Descrizione]]</f>
        <v>#N/A</v>
      </c>
      <c r="AJ786" s="13" t="e">
        <f>Tabella4[[#This Row],[HC_ID]]&amp;": - "&amp;Tabella4[[#This Row],[Detail]]&amp;" con selettore: "&amp;Tabella4[[#This Row],[Rejected Element]]</f>
        <v>#N/A</v>
      </c>
      <c r="AK786" s="13" t="e">
        <f>Tabella4[[#This Row],[HC_ID]]&amp;": "&amp;Tabella4[[#This Row],[Share URL]]</f>
        <v>#N/A</v>
      </c>
      <c r="AL786" s="13" t="e">
        <f>Tabella4[[#This Row],[HC_ID]]&amp;": "&amp;Tabella4[[#This Row],[Soluzione note aggiuntive]]</f>
        <v>#N/A</v>
      </c>
      <c r="AM786" s="13"/>
    </row>
    <row r="787" spans="1:39" ht="15" x14ac:dyDescent="0.3">
      <c r="A787" s="41" t="str">
        <f>Tabella4[[#This Row],[UNI CEI EN 301549]]&amp;Tabella4[[#This Row],[Servizio]]</f>
        <v>11.2.5.8.1S003 Ritira (IndaBox Ritiro Pacchi)</v>
      </c>
      <c r="B787" s="42" t="str">
        <f>Tabella4[[#This Row],[IssueID]]&amp;Tabella4[[#This Row],[Servizio]]</f>
        <v>S003 Ritira (IndaBox Ritiro Pacchi)</v>
      </c>
      <c r="C787" s="41" t="s">
        <v>1885</v>
      </c>
      <c r="D787" s="41" t="str">
        <f>"(#"&amp;Tabella4[[#This Row],['#ID]]&amp;")"</f>
        <v>(#AAD786)</v>
      </c>
      <c r="E787" s="13" t="s">
        <v>50</v>
      </c>
      <c r="F787" s="13" t="s">
        <v>10</v>
      </c>
      <c r="G787" s="13" t="s">
        <v>56</v>
      </c>
      <c r="H787" s="13" t="s">
        <v>3283</v>
      </c>
      <c r="I787" s="13" t="s">
        <v>63</v>
      </c>
      <c r="J787" s="13" t="s">
        <v>1736</v>
      </c>
      <c r="K787" t="s">
        <v>1748</v>
      </c>
      <c r="L787" s="13" t="s">
        <v>3175</v>
      </c>
      <c r="M787" t="s">
        <v>1744</v>
      </c>
      <c r="N787" s="13"/>
      <c r="O787" t="s">
        <v>1585</v>
      </c>
      <c r="P787" s="13" t="s">
        <v>1628</v>
      </c>
      <c r="Q787" s="13" t="s">
        <v>1742</v>
      </c>
      <c r="R787" s="13"/>
      <c r="S787" s="13" t="s">
        <v>3187</v>
      </c>
      <c r="T787" s="13" t="s">
        <v>3188</v>
      </c>
      <c r="U787" s="13">
        <f>COUNTIFS(Tabella4[Rejected Element],Tabella4[[#This Row],[Rejected Element]])</f>
        <v>1254</v>
      </c>
      <c r="V787" s="13" t="s">
        <v>1721</v>
      </c>
      <c r="W787" s="13" t="s">
        <v>3164</v>
      </c>
      <c r="X787" s="13" t="str">
        <f>Tabella4[[#This Row],[User Impact]]</f>
        <v>2 - Serious</v>
      </c>
      <c r="Y787"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7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(#AAD786)
S003 Ritira (IndaBox Ritiro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787" s="13"/>
      <c r="AB787" s="13"/>
      <c r="AC787" s="13"/>
      <c r="AD787" s="13"/>
      <c r="AE787" s="13" t="e">
        <f>_xlfn.XLOOKUP(Tabella4[[#This Row],[ID Silk]],outTable[ID Silk],outTable[Numero ticket  ],,0,1)</f>
        <v>#N/A</v>
      </c>
      <c r="AF787" s="13"/>
      <c r="AG787" s="13"/>
      <c r="AH787" s="13" t="e">
        <f>Tabella4[[#This Row],[Caricato su Silk]]&amp;Tabella4[[#This Row],[HC_01]]</f>
        <v>#N/A</v>
      </c>
      <c r="AI787" s="13" t="e">
        <f>Tabella4[[#This Row],[HC_ID]]&amp;": "&amp;Tabella4[[#This Row],[Descrizione]]</f>
        <v>#N/A</v>
      </c>
      <c r="AJ787" s="13" t="e">
        <f>Tabella4[[#This Row],[HC_ID]]&amp;": - "&amp;Tabella4[[#This Row],[Detail]]&amp;" con selettore: "&amp;Tabella4[[#This Row],[Rejected Element]]</f>
        <v>#N/A</v>
      </c>
      <c r="AK787" s="13" t="e">
        <f>Tabella4[[#This Row],[HC_ID]]&amp;": "&amp;Tabella4[[#This Row],[Share URL]]</f>
        <v>#N/A</v>
      </c>
      <c r="AL787" s="13" t="e">
        <f>Tabella4[[#This Row],[HC_ID]]&amp;": "&amp;Tabella4[[#This Row],[Soluzione note aggiuntive]]</f>
        <v>#N/A</v>
      </c>
      <c r="AM787" s="13"/>
    </row>
    <row r="788" spans="1:39" ht="15" x14ac:dyDescent="0.3">
      <c r="A788" s="41" t="str">
        <f>Tabella4[[#This Row],[UNI CEI EN 301549]]&amp;Tabella4[[#This Row],[Servizio]]</f>
        <v>11.2.5.5.1S003 Ritira (IndaBox Ritiro Pacchi)</v>
      </c>
      <c r="B788" s="42" t="str">
        <f>Tabella4[[#This Row],[IssueID]]&amp;Tabella4[[#This Row],[Servizio]]</f>
        <v>S003 Ritira (IndaBox Ritiro Pacchi)</v>
      </c>
      <c r="C788" s="41" t="s">
        <v>1886</v>
      </c>
      <c r="D788" s="41" t="str">
        <f>"(#"&amp;Tabella4[[#This Row],['#ID]]&amp;")"</f>
        <v>(#AAD787)</v>
      </c>
      <c r="E788" s="13" t="s">
        <v>50</v>
      </c>
      <c r="F788" s="13" t="s">
        <v>3168</v>
      </c>
      <c r="G788" s="13" t="s">
        <v>346</v>
      </c>
      <c r="H788" s="13" t="s">
        <v>3286</v>
      </c>
      <c r="I788" s="13" t="s">
        <v>64</v>
      </c>
      <c r="J788" s="13" t="s">
        <v>1736</v>
      </c>
      <c r="K788" t="s">
        <v>1747</v>
      </c>
      <c r="L788" s="13" t="s">
        <v>3174</v>
      </c>
      <c r="M788" t="s">
        <v>1744</v>
      </c>
      <c r="N788" s="13"/>
      <c r="O788" t="s">
        <v>1585</v>
      </c>
      <c r="P788" s="13" t="s">
        <v>1628</v>
      </c>
      <c r="Q788" s="13" t="s">
        <v>1742</v>
      </c>
      <c r="R788" s="13"/>
      <c r="S788" s="13" t="s">
        <v>3185</v>
      </c>
      <c r="T788" s="13" t="s">
        <v>3186</v>
      </c>
      <c r="U788" s="13">
        <f>COUNTIFS(Tabella4[Rejected Element],Tabella4[[#This Row],[Rejected Element]])</f>
        <v>1254</v>
      </c>
      <c r="V788" s="13" t="s">
        <v>1721</v>
      </c>
      <c r="W788" s="13" t="s">
        <v>3164</v>
      </c>
      <c r="X788" s="13" t="str">
        <f>Tabella4[[#This Row],[User Impact]]</f>
        <v>3 - Moderate</v>
      </c>
      <c r="Y788" s="13" t="str">
        <f>_xlfn.CONCAT("APP INDABOX ANDROID - ",Tabella4[[#This Row],[UNI CEI EN 301549]]," ",_xlfn.XLOOKUP(Tabella4[[#This Row],[Criterio]],Tabella5[ID],Tabella5[Criterio di successo],"")," - ",Tabella4[[#This Row],[Servizio]])</f>
        <v>APP INDABOX ANDROID - 11.2.5.5.1 Dimensione dell'obiettivo (avanzato) - S003 Ritira (IndaBox Ritiro Pacchi)</v>
      </c>
      <c r="Z7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S003 Ritira (IndaBox Ritiro Pacchi) (#AAD787)
S003 Ritira (IndaBox Ritiro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Estendi il padding o usa un contenitore cliccabile più grande per rispettare la dimensione minima.
File di log (occorrenze rilevate: 13): https://posteitaliane.sharepoint.com/:x:/r/teams/ACCESSIBILITRISULTATIVERIFICHETECNICHE/Shared%20Documents/TGPOSTE_APP/TGPOSTE_APP/LOG/Log.xlsx?d=w630300a71bd74143a1658fe5ab688bc4&amp;csf=1&amp;web=1&amp;e=Y9XHGL
Link al dettaglio requisito WCAG: </v>
      </c>
      <c r="AA788" s="13"/>
      <c r="AB788" s="13"/>
      <c r="AC788" s="13"/>
      <c r="AD788" s="13"/>
      <c r="AE788" s="13" t="e">
        <f>_xlfn.XLOOKUP(Tabella4[[#This Row],[ID Silk]],outTable[ID Silk],outTable[Numero ticket  ],,0,1)</f>
        <v>#N/A</v>
      </c>
      <c r="AF788" s="13"/>
      <c r="AG788" s="13"/>
      <c r="AH788" s="13" t="e">
        <f>Tabella4[[#This Row],[Caricato su Silk]]&amp;Tabella4[[#This Row],[HC_01]]</f>
        <v>#N/A</v>
      </c>
      <c r="AI788" s="13" t="e">
        <f>Tabella4[[#This Row],[HC_ID]]&amp;": "&amp;Tabella4[[#This Row],[Descrizione]]</f>
        <v>#N/A</v>
      </c>
      <c r="AJ788" s="13" t="e">
        <f>Tabella4[[#This Row],[HC_ID]]&amp;": - "&amp;Tabella4[[#This Row],[Detail]]&amp;" con selettore: "&amp;Tabella4[[#This Row],[Rejected Element]]</f>
        <v>#N/A</v>
      </c>
      <c r="AK788" s="13" t="e">
        <f>Tabella4[[#This Row],[HC_ID]]&amp;": "&amp;Tabella4[[#This Row],[Share URL]]</f>
        <v>#N/A</v>
      </c>
      <c r="AL788" s="13" t="e">
        <f>Tabella4[[#This Row],[HC_ID]]&amp;": "&amp;Tabella4[[#This Row],[Soluzione note aggiuntive]]</f>
        <v>#N/A</v>
      </c>
      <c r="AM788" s="13"/>
    </row>
    <row r="789" spans="1:39" ht="15" x14ac:dyDescent="0.3">
      <c r="A789" s="41" t="str">
        <f>Tabella4[[#This Row],[UNI CEI EN 301549]]&amp;Tabella4[[#This Row],[Servizio]]</f>
        <v>11.2.5.3.1S003 Ritira (IndaBox Ritiro Pacchi)</v>
      </c>
      <c r="B789" s="42" t="str">
        <f>Tabella4[[#This Row],[IssueID]]&amp;Tabella4[[#This Row],[Servizio]]</f>
        <v>S003 Ritira (IndaBox Ritiro Pacchi)</v>
      </c>
      <c r="C789" s="41" t="s">
        <v>1887</v>
      </c>
      <c r="D789" s="41" t="str">
        <f>"(#"&amp;Tabella4[[#This Row],['#ID]]&amp;")"</f>
        <v>(#AAD788)</v>
      </c>
      <c r="E789" s="13" t="s">
        <v>50</v>
      </c>
      <c r="F789" s="13" t="s">
        <v>9</v>
      </c>
      <c r="G789" s="13" t="s">
        <v>342</v>
      </c>
      <c r="H789" s="13" t="s">
        <v>3285</v>
      </c>
      <c r="I789" s="13" t="s">
        <v>63</v>
      </c>
      <c r="J789" s="13" t="s">
        <v>3172</v>
      </c>
      <c r="K789" t="s">
        <v>1745</v>
      </c>
      <c r="L789" s="13" t="s">
        <v>3173</v>
      </c>
      <c r="M789" t="s">
        <v>1744</v>
      </c>
      <c r="N789" s="13"/>
      <c r="O789" t="s">
        <v>1585</v>
      </c>
      <c r="P789" s="13" t="s">
        <v>1628</v>
      </c>
      <c r="Q789" s="13" t="s">
        <v>1742</v>
      </c>
      <c r="R789" s="13"/>
      <c r="S789" s="13" t="s">
        <v>3183</v>
      </c>
      <c r="T789" s="13" t="s">
        <v>3184</v>
      </c>
      <c r="U789" s="13">
        <f>COUNTIFS(Tabella4[Rejected Element],Tabella4[[#This Row],[Rejected Element]])</f>
        <v>1254</v>
      </c>
      <c r="V789" s="13" t="s">
        <v>1721</v>
      </c>
      <c r="W789" s="13" t="s">
        <v>3164</v>
      </c>
      <c r="X789" s="13" t="str">
        <f>Tabella4[[#This Row],[User Impact]]</f>
        <v>2 - Serious</v>
      </c>
      <c r="Y789" s="13" t="str">
        <f>_xlfn.CONCAT("APP INDABOX ANDROID - ",Tabella4[[#This Row],[UNI CEI EN 301549]]," ",_xlfn.XLOOKUP(Tabella4[[#This Row],[Criterio]],Tabella5[ID],Tabella5[Criterio di successo],"")," - ",Tabella4[[#This Row],[Servizio]])</f>
        <v>APP INDABOX ANDROID - 11.2.5.3.1 Etichetta nel nome - S003 Ritira (IndaBox Ritiro Pacchi)</v>
      </c>
      <c r="Z7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(#AAD788)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789" s="13"/>
      <c r="AB789" s="13"/>
      <c r="AC789" s="13"/>
      <c r="AD789" s="13"/>
      <c r="AE789" s="13" t="e">
        <f>_xlfn.XLOOKUP(Tabella4[[#This Row],[ID Silk]],outTable[ID Silk],outTable[Numero ticket  ],,0,1)</f>
        <v>#N/A</v>
      </c>
      <c r="AF789" s="13"/>
      <c r="AG789" s="13"/>
      <c r="AH789" s="13" t="e">
        <f>Tabella4[[#This Row],[Caricato su Silk]]&amp;Tabella4[[#This Row],[HC_01]]</f>
        <v>#N/A</v>
      </c>
      <c r="AI789" s="13" t="e">
        <f>Tabella4[[#This Row],[HC_ID]]&amp;": "&amp;Tabella4[[#This Row],[Descrizione]]</f>
        <v>#N/A</v>
      </c>
      <c r="AJ789" s="13" t="e">
        <f>Tabella4[[#This Row],[HC_ID]]&amp;": - "&amp;Tabella4[[#This Row],[Detail]]&amp;" con selettore: "&amp;Tabella4[[#This Row],[Rejected Element]]</f>
        <v>#N/A</v>
      </c>
      <c r="AK789" s="13" t="e">
        <f>Tabella4[[#This Row],[HC_ID]]&amp;": "&amp;Tabella4[[#This Row],[Share URL]]</f>
        <v>#N/A</v>
      </c>
      <c r="AL789" s="13" t="e">
        <f>Tabella4[[#This Row],[HC_ID]]&amp;": "&amp;Tabella4[[#This Row],[Soluzione note aggiuntive]]</f>
        <v>#N/A</v>
      </c>
      <c r="AM789" s="13"/>
    </row>
    <row r="790" spans="1:39" ht="15" x14ac:dyDescent="0.3">
      <c r="A790" s="41" t="str">
        <f>Tabella4[[#This Row],[UNI CEI EN 301549]]&amp;Tabella4[[#This Row],[Servizio]]</f>
        <v>11.1.3.2.1S003 Ritira (IndaBox Ritiro Pacchi)</v>
      </c>
      <c r="B790" s="42" t="str">
        <f>Tabella4[[#This Row],[IssueID]]&amp;Tabella4[[#This Row],[Servizio]]</f>
        <v>S003 Ritira (IndaBox Ritiro Pacchi)</v>
      </c>
      <c r="C790" s="41" t="s">
        <v>1888</v>
      </c>
      <c r="D790" s="41" t="str">
        <f>"(#"&amp;Tabella4[[#This Row],['#ID]]&amp;")"</f>
        <v>(#AAD789)</v>
      </c>
      <c r="E790" s="13" t="s">
        <v>50</v>
      </c>
      <c r="F790" s="13" t="s">
        <v>9</v>
      </c>
      <c r="G790" s="13" t="s">
        <v>57</v>
      </c>
      <c r="H790" s="13" t="s">
        <v>3287</v>
      </c>
      <c r="I790" s="13" t="s">
        <v>62</v>
      </c>
      <c r="J790" s="13" t="s">
        <v>3176</v>
      </c>
      <c r="K790" t="s">
        <v>1749</v>
      </c>
      <c r="L790" s="13" t="s">
        <v>3177</v>
      </c>
      <c r="M790" t="s">
        <v>1744</v>
      </c>
      <c r="N790" s="13"/>
      <c r="O790" t="s">
        <v>1585</v>
      </c>
      <c r="P790" s="13" t="s">
        <v>1628</v>
      </c>
      <c r="Q790" s="13" t="s">
        <v>1742</v>
      </c>
      <c r="R790" s="13"/>
      <c r="S790" s="13" t="s">
        <v>3189</v>
      </c>
      <c r="T790" s="13" t="s">
        <v>3190</v>
      </c>
      <c r="U790" s="13">
        <f>COUNTIFS(Tabella4[Rejected Element],Tabella4[[#This Row],[Rejected Element]])</f>
        <v>1254</v>
      </c>
      <c r="V790" s="13" t="s">
        <v>1721</v>
      </c>
      <c r="W790" s="13" t="s">
        <v>3164</v>
      </c>
      <c r="X790" s="13" t="str">
        <f>Tabella4[[#This Row],[User Impact]]</f>
        <v>1 - Critical</v>
      </c>
      <c r="Y790" s="13" t="str">
        <f>_xlfn.CONCAT("APP INDABOX ANDROID - ",Tabella4[[#This Row],[UNI CEI EN 301549]]," ",_xlfn.XLOOKUP(Tabella4[[#This Row],[Criterio]],Tabella5[ID],Tabella5[Criterio di successo],"")," - ",Tabella4[[#This Row],[Servizio]])</f>
        <v>APP INDABOX ANDROID - 11.1.3.2.1 Sequenza significativa - S003 Ritira (IndaBox Ritiro Pacchi)</v>
      </c>
      <c r="Z7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(#AAD789)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790" s="13"/>
      <c r="AB790" s="13"/>
      <c r="AC790" s="13"/>
      <c r="AD790" s="13"/>
      <c r="AE790" s="13" t="e">
        <f>_xlfn.XLOOKUP(Tabella4[[#This Row],[ID Silk]],outTable[ID Silk],outTable[Numero ticket  ],,0,1)</f>
        <v>#N/A</v>
      </c>
      <c r="AF790" s="13"/>
      <c r="AG790" s="13"/>
      <c r="AH790" s="13" t="e">
        <f>Tabella4[[#This Row],[Caricato su Silk]]&amp;Tabella4[[#This Row],[HC_01]]</f>
        <v>#N/A</v>
      </c>
      <c r="AI790" s="13" t="e">
        <f>Tabella4[[#This Row],[HC_ID]]&amp;": "&amp;Tabella4[[#This Row],[Descrizione]]</f>
        <v>#N/A</v>
      </c>
      <c r="AJ790" s="13" t="e">
        <f>Tabella4[[#This Row],[HC_ID]]&amp;": - "&amp;Tabella4[[#This Row],[Detail]]&amp;" con selettore: "&amp;Tabella4[[#This Row],[Rejected Element]]</f>
        <v>#N/A</v>
      </c>
      <c r="AK790" s="13" t="e">
        <f>Tabella4[[#This Row],[HC_ID]]&amp;": "&amp;Tabella4[[#This Row],[Share URL]]</f>
        <v>#N/A</v>
      </c>
      <c r="AL790" s="13" t="e">
        <f>Tabella4[[#This Row],[HC_ID]]&amp;": "&amp;Tabella4[[#This Row],[Soluzione note aggiuntive]]</f>
        <v>#N/A</v>
      </c>
      <c r="AM790" s="13"/>
    </row>
    <row r="791" spans="1:39" ht="15" x14ac:dyDescent="0.3">
      <c r="A791" s="41" t="str">
        <f>Tabella4[[#This Row],[UNI CEI EN 301549]]&amp;Tabella4[[#This Row],[Servizio]]</f>
        <v>11.2.5.5.1S003 Ritira (IndaBox Ritiro Pacchi)</v>
      </c>
      <c r="B791" s="42" t="str">
        <f>Tabella4[[#This Row],[IssueID]]&amp;Tabella4[[#This Row],[Servizio]]</f>
        <v>S003 Ritira (IndaBox Ritiro Pacchi)</v>
      </c>
      <c r="C791" s="41" t="s">
        <v>1889</v>
      </c>
      <c r="D791" s="41" t="str">
        <f>"(#"&amp;Tabella4[[#This Row],['#ID]]&amp;")"</f>
        <v>(#AAD790)</v>
      </c>
      <c r="E791" s="13" t="s">
        <v>50</v>
      </c>
      <c r="F791" s="13" t="s">
        <v>3168</v>
      </c>
      <c r="G791" s="13" t="s">
        <v>346</v>
      </c>
      <c r="H791" s="13" t="s">
        <v>3286</v>
      </c>
      <c r="I791" s="13" t="s">
        <v>64</v>
      </c>
      <c r="J791" s="13" t="s">
        <v>1736</v>
      </c>
      <c r="K791" t="s">
        <v>1747</v>
      </c>
      <c r="L791" s="13" t="s">
        <v>3174</v>
      </c>
      <c r="M791" t="s">
        <v>1744</v>
      </c>
      <c r="N791" s="13"/>
      <c r="O791" t="s">
        <v>1585</v>
      </c>
      <c r="P791" s="13" t="s">
        <v>1628</v>
      </c>
      <c r="Q791" s="13" t="s">
        <v>1742</v>
      </c>
      <c r="R791" s="13"/>
      <c r="S791" s="13" t="s">
        <v>3185</v>
      </c>
      <c r="T791" s="13" t="s">
        <v>3186</v>
      </c>
      <c r="U791" s="13">
        <f>COUNTIFS(Tabella4[Rejected Element],Tabella4[[#This Row],[Rejected Element]])</f>
        <v>1254</v>
      </c>
      <c r="V791" s="13" t="s">
        <v>1721</v>
      </c>
      <c r="W791" s="13" t="s">
        <v>3164</v>
      </c>
      <c r="X791" s="13" t="str">
        <f>Tabella4[[#This Row],[User Impact]]</f>
        <v>3 - Moderate</v>
      </c>
      <c r="Y791" s="13" t="str">
        <f>_xlfn.CONCAT("APP INDABOX ANDROID - ",Tabella4[[#This Row],[UNI CEI EN 301549]]," ",_xlfn.XLOOKUP(Tabella4[[#This Row],[Criterio]],Tabella5[ID],Tabella5[Criterio di successo],"")," - ",Tabella4[[#This Row],[Servizio]])</f>
        <v>APP INDABOX ANDROID - 11.2.5.5.1 Dimensione dell'obiettivo (avanzato) - S003 Ritira (IndaBox Ritiro Pacchi)</v>
      </c>
      <c r="Z7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S003 Ritira (IndaBox Ritiro Pacchi) (#AAD790)
S003 Ritira (IndaBox Ritiro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Estendi il padding o usa un contenitore cliccabile più grande per rispettare la dimensione minima.
File di log (occorrenze rilevate: 13): https://posteitaliane.sharepoint.com/:x:/r/teams/ACCESSIBILITRISULTATIVERIFICHETECNICHE/Shared%20Documents/TGPOSTE_APP/TGPOSTE_APP/LOG/Log.xlsx?d=w630300a71bd74143a1658fe5ab688bc4&amp;csf=1&amp;web=1&amp;e=Y9XHGL
Link al dettaglio requisito WCAG: </v>
      </c>
      <c r="AA791" s="13"/>
      <c r="AB791" s="13"/>
      <c r="AC791" s="13"/>
      <c r="AD791" s="13"/>
      <c r="AE791" s="13" t="e">
        <f>_xlfn.XLOOKUP(Tabella4[[#This Row],[ID Silk]],outTable[ID Silk],outTable[Numero ticket  ],,0,1)</f>
        <v>#N/A</v>
      </c>
      <c r="AF791" s="13"/>
      <c r="AG791" s="13"/>
      <c r="AH791" s="13" t="e">
        <f>Tabella4[[#This Row],[Caricato su Silk]]&amp;Tabella4[[#This Row],[HC_01]]</f>
        <v>#N/A</v>
      </c>
      <c r="AI791" s="13" t="e">
        <f>Tabella4[[#This Row],[HC_ID]]&amp;": "&amp;Tabella4[[#This Row],[Descrizione]]</f>
        <v>#N/A</v>
      </c>
      <c r="AJ791" s="13" t="e">
        <f>Tabella4[[#This Row],[HC_ID]]&amp;": - "&amp;Tabella4[[#This Row],[Detail]]&amp;" con selettore: "&amp;Tabella4[[#This Row],[Rejected Element]]</f>
        <v>#N/A</v>
      </c>
      <c r="AK791" s="13" t="e">
        <f>Tabella4[[#This Row],[HC_ID]]&amp;": "&amp;Tabella4[[#This Row],[Share URL]]</f>
        <v>#N/A</v>
      </c>
      <c r="AL791" s="13" t="e">
        <f>Tabella4[[#This Row],[HC_ID]]&amp;": "&amp;Tabella4[[#This Row],[Soluzione note aggiuntive]]</f>
        <v>#N/A</v>
      </c>
      <c r="AM791" s="13"/>
    </row>
    <row r="792" spans="1:39" ht="15" x14ac:dyDescent="0.3">
      <c r="A792" s="41" t="str">
        <f>Tabella4[[#This Row],[UNI CEI EN 301549]]&amp;Tabella4[[#This Row],[Servizio]]</f>
        <v>11.2.5.3.1S003 Ritira (IndaBox Ritiro Pacchi)</v>
      </c>
      <c r="B792" s="42" t="str">
        <f>Tabella4[[#This Row],[IssueID]]&amp;Tabella4[[#This Row],[Servizio]]</f>
        <v>S003 Ritira (IndaBox Ritiro Pacchi)</v>
      </c>
      <c r="C792" s="41" t="s">
        <v>1890</v>
      </c>
      <c r="D792" s="41" t="str">
        <f>"(#"&amp;Tabella4[[#This Row],['#ID]]&amp;")"</f>
        <v>(#AAD791)</v>
      </c>
      <c r="E792" s="13" t="s">
        <v>50</v>
      </c>
      <c r="F792" s="13" t="s">
        <v>9</v>
      </c>
      <c r="G792" s="13" t="s">
        <v>342</v>
      </c>
      <c r="H792" s="13" t="s">
        <v>3285</v>
      </c>
      <c r="I792" s="13" t="s">
        <v>63</v>
      </c>
      <c r="J792" s="13" t="s">
        <v>3172</v>
      </c>
      <c r="K792" t="s">
        <v>1745</v>
      </c>
      <c r="L792" s="13" t="s">
        <v>3173</v>
      </c>
      <c r="M792" t="s">
        <v>1744</v>
      </c>
      <c r="N792" s="13"/>
      <c r="O792" t="s">
        <v>1585</v>
      </c>
      <c r="P792" s="13" t="s">
        <v>1628</v>
      </c>
      <c r="Q792" s="13" t="s">
        <v>1742</v>
      </c>
      <c r="R792" s="13"/>
      <c r="S792" s="13" t="s">
        <v>3183</v>
      </c>
      <c r="T792" s="13" t="s">
        <v>3184</v>
      </c>
      <c r="U792" s="13">
        <f>COUNTIFS(Tabella4[Rejected Element],Tabella4[[#This Row],[Rejected Element]])</f>
        <v>1254</v>
      </c>
      <c r="V792" s="13" t="s">
        <v>1721</v>
      </c>
      <c r="W792" s="13" t="s">
        <v>3164</v>
      </c>
      <c r="X792" s="13" t="str">
        <f>Tabella4[[#This Row],[User Impact]]</f>
        <v>2 - Serious</v>
      </c>
      <c r="Y792" s="13" t="str">
        <f>_xlfn.CONCAT("APP INDABOX ANDROID - ",Tabella4[[#This Row],[UNI CEI EN 301549]]," ",_xlfn.XLOOKUP(Tabella4[[#This Row],[Criterio]],Tabella5[ID],Tabella5[Criterio di successo],"")," - ",Tabella4[[#This Row],[Servizio]])</f>
        <v>APP INDABOX ANDROID - 11.2.5.3.1 Etichetta nel nome - S003 Ritira (IndaBox Ritiro Pacchi)</v>
      </c>
      <c r="Z7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(#AAD791)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792" s="13"/>
      <c r="AB792" s="13"/>
      <c r="AC792" s="13"/>
      <c r="AD792" s="13"/>
      <c r="AE792" s="13" t="e">
        <f>_xlfn.XLOOKUP(Tabella4[[#This Row],[ID Silk]],outTable[ID Silk],outTable[Numero ticket  ],,0,1)</f>
        <v>#N/A</v>
      </c>
      <c r="AF792" s="13"/>
      <c r="AG792" s="13"/>
      <c r="AH792" s="13" t="e">
        <f>Tabella4[[#This Row],[Caricato su Silk]]&amp;Tabella4[[#This Row],[HC_01]]</f>
        <v>#N/A</v>
      </c>
      <c r="AI792" s="13" t="e">
        <f>Tabella4[[#This Row],[HC_ID]]&amp;": "&amp;Tabella4[[#This Row],[Descrizione]]</f>
        <v>#N/A</v>
      </c>
      <c r="AJ792" s="13" t="e">
        <f>Tabella4[[#This Row],[HC_ID]]&amp;": - "&amp;Tabella4[[#This Row],[Detail]]&amp;" con selettore: "&amp;Tabella4[[#This Row],[Rejected Element]]</f>
        <v>#N/A</v>
      </c>
      <c r="AK792" s="13" t="e">
        <f>Tabella4[[#This Row],[HC_ID]]&amp;": "&amp;Tabella4[[#This Row],[Share URL]]</f>
        <v>#N/A</v>
      </c>
      <c r="AL792" s="13" t="e">
        <f>Tabella4[[#This Row],[HC_ID]]&amp;": "&amp;Tabella4[[#This Row],[Soluzione note aggiuntive]]</f>
        <v>#N/A</v>
      </c>
      <c r="AM792" s="13"/>
    </row>
    <row r="793" spans="1:39" ht="15" x14ac:dyDescent="0.3">
      <c r="A793" s="41" t="str">
        <f>Tabella4[[#This Row],[UNI CEI EN 301549]]&amp;Tabella4[[#This Row],[Servizio]]</f>
        <v>11.1.3.2.1S003 Ritira (IndaBox Ritiro Pacchi)</v>
      </c>
      <c r="B793" s="42" t="str">
        <f>Tabella4[[#This Row],[IssueID]]&amp;Tabella4[[#This Row],[Servizio]]</f>
        <v>S003 Ritira (IndaBox Ritiro Pacchi)</v>
      </c>
      <c r="C793" s="41" t="s">
        <v>1891</v>
      </c>
      <c r="D793" s="41" t="str">
        <f>"(#"&amp;Tabella4[[#This Row],['#ID]]&amp;")"</f>
        <v>(#AAD792)</v>
      </c>
      <c r="E793" s="13" t="s">
        <v>50</v>
      </c>
      <c r="F793" s="13" t="s">
        <v>9</v>
      </c>
      <c r="G793" s="13" t="s">
        <v>57</v>
      </c>
      <c r="H793" s="13" t="s">
        <v>3287</v>
      </c>
      <c r="I793" s="13" t="s">
        <v>62</v>
      </c>
      <c r="J793" s="13" t="s">
        <v>3176</v>
      </c>
      <c r="K793" t="s">
        <v>1749</v>
      </c>
      <c r="L793" s="13" t="s">
        <v>3177</v>
      </c>
      <c r="M793" t="s">
        <v>1744</v>
      </c>
      <c r="N793" s="13"/>
      <c r="O793" t="s">
        <v>1585</v>
      </c>
      <c r="P793" s="13" t="s">
        <v>1628</v>
      </c>
      <c r="Q793" s="13" t="s">
        <v>1742</v>
      </c>
      <c r="R793" s="13"/>
      <c r="S793" s="13" t="s">
        <v>3189</v>
      </c>
      <c r="T793" s="13" t="s">
        <v>3190</v>
      </c>
      <c r="U793" s="13">
        <f>COUNTIFS(Tabella4[Rejected Element],Tabella4[[#This Row],[Rejected Element]])</f>
        <v>1254</v>
      </c>
      <c r="V793" s="13" t="s">
        <v>1721</v>
      </c>
      <c r="W793" s="13" t="s">
        <v>3164</v>
      </c>
      <c r="X793" s="13" t="str">
        <f>Tabella4[[#This Row],[User Impact]]</f>
        <v>1 - Critical</v>
      </c>
      <c r="Y793" s="13" t="str">
        <f>_xlfn.CONCAT("APP INDABOX ANDROID - ",Tabella4[[#This Row],[UNI CEI EN 301549]]," ",_xlfn.XLOOKUP(Tabella4[[#This Row],[Criterio]],Tabella5[ID],Tabella5[Criterio di successo],"")," - ",Tabella4[[#This Row],[Servizio]])</f>
        <v>APP INDABOX ANDROID - 11.1.3.2.1 Sequenza significativa - S003 Ritira (IndaBox Ritiro Pacchi)</v>
      </c>
      <c r="Z7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(#AAD792)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793" s="13"/>
      <c r="AB793" s="13"/>
      <c r="AC793" s="13"/>
      <c r="AD793" s="13"/>
      <c r="AE793" s="13" t="e">
        <f>_xlfn.XLOOKUP(Tabella4[[#This Row],[ID Silk]],outTable[ID Silk],outTable[Numero ticket  ],,0,1)</f>
        <v>#N/A</v>
      </c>
      <c r="AF793" s="13"/>
      <c r="AG793" s="13"/>
      <c r="AH793" s="13" t="e">
        <f>Tabella4[[#This Row],[Caricato su Silk]]&amp;Tabella4[[#This Row],[HC_01]]</f>
        <v>#N/A</v>
      </c>
      <c r="AI793" s="13" t="e">
        <f>Tabella4[[#This Row],[HC_ID]]&amp;": "&amp;Tabella4[[#This Row],[Descrizione]]</f>
        <v>#N/A</v>
      </c>
      <c r="AJ793" s="13" t="e">
        <f>Tabella4[[#This Row],[HC_ID]]&amp;": - "&amp;Tabella4[[#This Row],[Detail]]&amp;" con selettore: "&amp;Tabella4[[#This Row],[Rejected Element]]</f>
        <v>#N/A</v>
      </c>
      <c r="AK793" s="13" t="e">
        <f>Tabella4[[#This Row],[HC_ID]]&amp;": "&amp;Tabella4[[#This Row],[Share URL]]</f>
        <v>#N/A</v>
      </c>
      <c r="AL793" s="13" t="e">
        <f>Tabella4[[#This Row],[HC_ID]]&amp;": "&amp;Tabella4[[#This Row],[Soluzione note aggiuntive]]</f>
        <v>#N/A</v>
      </c>
      <c r="AM793" s="13"/>
    </row>
    <row r="794" spans="1:39" ht="15" x14ac:dyDescent="0.3">
      <c r="A794" s="41" t="str">
        <f>Tabella4[[#This Row],[UNI CEI EN 301549]]&amp;Tabella4[[#This Row],[Servizio]]</f>
        <v>11.2.5.8.1S003 Ritira (IndaBox Ritiro Pacchi)</v>
      </c>
      <c r="B794" s="42" t="str">
        <f>Tabella4[[#This Row],[IssueID]]&amp;Tabella4[[#This Row],[Servizio]]</f>
        <v>S003 Ritira (IndaBox Ritiro Pacchi)</v>
      </c>
      <c r="C794" s="41" t="s">
        <v>1892</v>
      </c>
      <c r="D794" s="41" t="str">
        <f>"(#"&amp;Tabella4[[#This Row],['#ID]]&amp;")"</f>
        <v>(#AAD793)</v>
      </c>
      <c r="E794" s="13" t="s">
        <v>50</v>
      </c>
      <c r="F794" s="13" t="s">
        <v>10</v>
      </c>
      <c r="G794" s="13" t="s">
        <v>56</v>
      </c>
      <c r="H794" s="13" t="s">
        <v>3283</v>
      </c>
      <c r="I794" s="13" t="s">
        <v>63</v>
      </c>
      <c r="J794" s="13" t="s">
        <v>1736</v>
      </c>
      <c r="K794" t="s">
        <v>1748</v>
      </c>
      <c r="L794" s="13" t="s">
        <v>3175</v>
      </c>
      <c r="M794" t="s">
        <v>1744</v>
      </c>
      <c r="N794" s="13"/>
      <c r="O794" t="s">
        <v>1585</v>
      </c>
      <c r="P794" s="13" t="s">
        <v>1628</v>
      </c>
      <c r="Q794" s="13" t="s">
        <v>1742</v>
      </c>
      <c r="R794" s="13"/>
      <c r="S794" s="13" t="s">
        <v>3187</v>
      </c>
      <c r="T794" s="13" t="s">
        <v>3188</v>
      </c>
      <c r="U794" s="13">
        <f>COUNTIFS(Tabella4[Rejected Element],Tabella4[[#This Row],[Rejected Element]])</f>
        <v>1254</v>
      </c>
      <c r="V794" s="13" t="s">
        <v>1721</v>
      </c>
      <c r="W794" s="13" t="s">
        <v>3164</v>
      </c>
      <c r="X794" s="13" t="str">
        <f>Tabella4[[#This Row],[User Impact]]</f>
        <v>2 - Serious</v>
      </c>
      <c r="Y794"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7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(#AAD793)
S003 Ritira (IndaBox Ritiro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794" s="13"/>
      <c r="AB794" s="13"/>
      <c r="AC794" s="13"/>
      <c r="AD794" s="13"/>
      <c r="AE794" s="13" t="e">
        <f>_xlfn.XLOOKUP(Tabella4[[#This Row],[ID Silk]],outTable[ID Silk],outTable[Numero ticket  ],,0,1)</f>
        <v>#N/A</v>
      </c>
      <c r="AF794" s="13"/>
      <c r="AG794" s="13"/>
      <c r="AH794" s="13" t="e">
        <f>Tabella4[[#This Row],[Caricato su Silk]]&amp;Tabella4[[#This Row],[HC_01]]</f>
        <v>#N/A</v>
      </c>
      <c r="AI794" s="13" t="e">
        <f>Tabella4[[#This Row],[HC_ID]]&amp;": "&amp;Tabella4[[#This Row],[Descrizione]]</f>
        <v>#N/A</v>
      </c>
      <c r="AJ794" s="13" t="e">
        <f>Tabella4[[#This Row],[HC_ID]]&amp;": - "&amp;Tabella4[[#This Row],[Detail]]&amp;" con selettore: "&amp;Tabella4[[#This Row],[Rejected Element]]</f>
        <v>#N/A</v>
      </c>
      <c r="AK794" s="13" t="e">
        <f>Tabella4[[#This Row],[HC_ID]]&amp;": "&amp;Tabella4[[#This Row],[Share URL]]</f>
        <v>#N/A</v>
      </c>
      <c r="AL794" s="13" t="e">
        <f>Tabella4[[#This Row],[HC_ID]]&amp;": "&amp;Tabella4[[#This Row],[Soluzione note aggiuntive]]</f>
        <v>#N/A</v>
      </c>
      <c r="AM794" s="13"/>
    </row>
    <row r="795" spans="1:39" ht="15" x14ac:dyDescent="0.3">
      <c r="A795" s="41" t="str">
        <f>Tabella4[[#This Row],[UNI CEI EN 301549]]&amp;Tabella4[[#This Row],[Servizio]]</f>
        <v>11.2.5.5.1S003 Ritira (IndaBox Ritiro Pacchi)</v>
      </c>
      <c r="B795" s="42" t="str">
        <f>Tabella4[[#This Row],[IssueID]]&amp;Tabella4[[#This Row],[Servizio]]</f>
        <v>S003 Ritira (IndaBox Ritiro Pacchi)</v>
      </c>
      <c r="C795" s="41" t="s">
        <v>1893</v>
      </c>
      <c r="D795" s="41" t="str">
        <f>"(#"&amp;Tabella4[[#This Row],['#ID]]&amp;")"</f>
        <v>(#AAD794)</v>
      </c>
      <c r="E795" s="13" t="s">
        <v>50</v>
      </c>
      <c r="F795" s="13" t="s">
        <v>3168</v>
      </c>
      <c r="G795" s="13" t="s">
        <v>346</v>
      </c>
      <c r="H795" s="13" t="s">
        <v>3286</v>
      </c>
      <c r="I795" s="13" t="s">
        <v>64</v>
      </c>
      <c r="J795" s="13" t="s">
        <v>1736</v>
      </c>
      <c r="K795" t="s">
        <v>1747</v>
      </c>
      <c r="L795" s="13" t="s">
        <v>3174</v>
      </c>
      <c r="M795" t="s">
        <v>1744</v>
      </c>
      <c r="N795" s="13"/>
      <c r="O795" t="s">
        <v>1585</v>
      </c>
      <c r="P795" s="13" t="s">
        <v>1628</v>
      </c>
      <c r="Q795" s="13" t="s">
        <v>1742</v>
      </c>
      <c r="R795" s="13"/>
      <c r="S795" s="13" t="s">
        <v>3185</v>
      </c>
      <c r="T795" s="13" t="s">
        <v>3186</v>
      </c>
      <c r="U795" s="13">
        <f>COUNTIFS(Tabella4[Rejected Element],Tabella4[[#This Row],[Rejected Element]])</f>
        <v>1254</v>
      </c>
      <c r="V795" s="13" t="s">
        <v>1721</v>
      </c>
      <c r="W795" s="13" t="s">
        <v>3164</v>
      </c>
      <c r="X795" s="13" t="str">
        <f>Tabella4[[#This Row],[User Impact]]</f>
        <v>3 - Moderate</v>
      </c>
      <c r="Y795" s="13" t="str">
        <f>_xlfn.CONCAT("APP INDABOX ANDROID - ",Tabella4[[#This Row],[UNI CEI EN 301549]]," ",_xlfn.XLOOKUP(Tabella4[[#This Row],[Criterio]],Tabella5[ID],Tabella5[Criterio di successo],"")," - ",Tabella4[[#This Row],[Servizio]])</f>
        <v>APP INDABOX ANDROID - 11.2.5.5.1 Dimensione dell'obiettivo (avanzato) - S003 Ritira (IndaBox Ritiro Pacchi)</v>
      </c>
      <c r="Z7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S003 Ritira (IndaBox Ritiro Pacchi) (#AAD794)
S003 Ritira (IndaBox Ritiro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Estendi il padding o usa un contenitore cliccabile più grande per rispettare la dimensione minima.
File di log (occorrenze rilevate: 13): https://posteitaliane.sharepoint.com/:x:/r/teams/ACCESSIBILITRISULTATIVERIFICHETECNICHE/Shared%20Documents/TGPOSTE_APP/TGPOSTE_APP/LOG/Log.xlsx?d=w630300a71bd74143a1658fe5ab688bc4&amp;csf=1&amp;web=1&amp;e=Y9XHGL
Link al dettaglio requisito WCAG: </v>
      </c>
      <c r="AA795" s="13"/>
      <c r="AB795" s="13"/>
      <c r="AC795" s="13"/>
      <c r="AD795" s="13"/>
      <c r="AE795" s="13" t="e">
        <f>_xlfn.XLOOKUP(Tabella4[[#This Row],[ID Silk]],outTable[ID Silk],outTable[Numero ticket  ],,0,1)</f>
        <v>#N/A</v>
      </c>
      <c r="AF795" s="13"/>
      <c r="AG795" s="13"/>
      <c r="AH795" s="13" t="e">
        <f>Tabella4[[#This Row],[Caricato su Silk]]&amp;Tabella4[[#This Row],[HC_01]]</f>
        <v>#N/A</v>
      </c>
      <c r="AI795" s="13" t="e">
        <f>Tabella4[[#This Row],[HC_ID]]&amp;": "&amp;Tabella4[[#This Row],[Descrizione]]</f>
        <v>#N/A</v>
      </c>
      <c r="AJ795" s="13" t="e">
        <f>Tabella4[[#This Row],[HC_ID]]&amp;": - "&amp;Tabella4[[#This Row],[Detail]]&amp;" con selettore: "&amp;Tabella4[[#This Row],[Rejected Element]]</f>
        <v>#N/A</v>
      </c>
      <c r="AK795" s="13" t="e">
        <f>Tabella4[[#This Row],[HC_ID]]&amp;": "&amp;Tabella4[[#This Row],[Share URL]]</f>
        <v>#N/A</v>
      </c>
      <c r="AL795" s="13" t="e">
        <f>Tabella4[[#This Row],[HC_ID]]&amp;": "&amp;Tabella4[[#This Row],[Soluzione note aggiuntive]]</f>
        <v>#N/A</v>
      </c>
      <c r="AM795" s="13"/>
    </row>
    <row r="796" spans="1:39" ht="15" x14ac:dyDescent="0.3">
      <c r="A796" s="41" t="str">
        <f>Tabella4[[#This Row],[UNI CEI EN 301549]]&amp;Tabella4[[#This Row],[Servizio]]</f>
        <v>11.2.5.3.1S003 Ritira (IndaBox Ritiro Pacchi)</v>
      </c>
      <c r="B796" s="42" t="str">
        <f>Tabella4[[#This Row],[IssueID]]&amp;Tabella4[[#This Row],[Servizio]]</f>
        <v>S003 Ritira (IndaBox Ritiro Pacchi)</v>
      </c>
      <c r="C796" s="41" t="s">
        <v>1894</v>
      </c>
      <c r="D796" s="41" t="str">
        <f>"(#"&amp;Tabella4[[#This Row],['#ID]]&amp;")"</f>
        <v>(#AAD795)</v>
      </c>
      <c r="E796" s="13" t="s">
        <v>50</v>
      </c>
      <c r="F796" s="13" t="s">
        <v>9</v>
      </c>
      <c r="G796" s="13" t="s">
        <v>342</v>
      </c>
      <c r="H796" s="13" t="s">
        <v>3285</v>
      </c>
      <c r="I796" s="13" t="s">
        <v>63</v>
      </c>
      <c r="J796" s="13" t="s">
        <v>3172</v>
      </c>
      <c r="K796" t="s">
        <v>1745</v>
      </c>
      <c r="L796" s="13" t="s">
        <v>3173</v>
      </c>
      <c r="M796" t="s">
        <v>1744</v>
      </c>
      <c r="N796" s="13"/>
      <c r="O796" t="s">
        <v>1585</v>
      </c>
      <c r="P796" s="13" t="s">
        <v>1628</v>
      </c>
      <c r="Q796" s="13" t="s">
        <v>1742</v>
      </c>
      <c r="R796" s="13"/>
      <c r="S796" s="13" t="s">
        <v>3183</v>
      </c>
      <c r="T796" s="13" t="s">
        <v>3184</v>
      </c>
      <c r="U796" s="13">
        <f>COUNTIFS(Tabella4[Rejected Element],Tabella4[[#This Row],[Rejected Element]])</f>
        <v>1254</v>
      </c>
      <c r="V796" s="13" t="s">
        <v>1721</v>
      </c>
      <c r="W796" s="13" t="s">
        <v>3164</v>
      </c>
      <c r="X796" s="13" t="str">
        <f>Tabella4[[#This Row],[User Impact]]</f>
        <v>2 - Serious</v>
      </c>
      <c r="Y796" s="13" t="str">
        <f>_xlfn.CONCAT("APP INDABOX ANDROID - ",Tabella4[[#This Row],[UNI CEI EN 301549]]," ",_xlfn.XLOOKUP(Tabella4[[#This Row],[Criterio]],Tabella5[ID],Tabella5[Criterio di successo],"")," - ",Tabella4[[#This Row],[Servizio]])</f>
        <v>APP INDABOX ANDROID - 11.2.5.3.1 Etichetta nel nome - S003 Ritira (IndaBox Ritiro Pacchi)</v>
      </c>
      <c r="Z7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(#AAD795)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796" s="13"/>
      <c r="AB796" s="13"/>
      <c r="AC796" s="13"/>
      <c r="AD796" s="13"/>
      <c r="AE796" s="13" t="e">
        <f>_xlfn.XLOOKUP(Tabella4[[#This Row],[ID Silk]],outTable[ID Silk],outTable[Numero ticket  ],,0,1)</f>
        <v>#N/A</v>
      </c>
      <c r="AF796" s="13"/>
      <c r="AG796" s="13"/>
      <c r="AH796" s="13" t="e">
        <f>Tabella4[[#This Row],[Caricato su Silk]]&amp;Tabella4[[#This Row],[HC_01]]</f>
        <v>#N/A</v>
      </c>
      <c r="AI796" s="13" t="e">
        <f>Tabella4[[#This Row],[HC_ID]]&amp;": "&amp;Tabella4[[#This Row],[Descrizione]]</f>
        <v>#N/A</v>
      </c>
      <c r="AJ796" s="13" t="e">
        <f>Tabella4[[#This Row],[HC_ID]]&amp;": - "&amp;Tabella4[[#This Row],[Detail]]&amp;" con selettore: "&amp;Tabella4[[#This Row],[Rejected Element]]</f>
        <v>#N/A</v>
      </c>
      <c r="AK796" s="13" t="e">
        <f>Tabella4[[#This Row],[HC_ID]]&amp;": "&amp;Tabella4[[#This Row],[Share URL]]</f>
        <v>#N/A</v>
      </c>
      <c r="AL796" s="13" t="e">
        <f>Tabella4[[#This Row],[HC_ID]]&amp;": "&amp;Tabella4[[#This Row],[Soluzione note aggiuntive]]</f>
        <v>#N/A</v>
      </c>
      <c r="AM796" s="13"/>
    </row>
    <row r="797" spans="1:39" ht="15" x14ac:dyDescent="0.3">
      <c r="A797" s="41" t="str">
        <f>Tabella4[[#This Row],[UNI CEI EN 301549]]&amp;Tabella4[[#This Row],[Servizio]]</f>
        <v>11.1.3.2.1S003 Ritira (IndaBox Ritiro Pacchi)</v>
      </c>
      <c r="B797" s="42" t="str">
        <f>Tabella4[[#This Row],[IssueID]]&amp;Tabella4[[#This Row],[Servizio]]</f>
        <v>S003 Ritira (IndaBox Ritiro Pacchi)</v>
      </c>
      <c r="C797" s="41" t="s">
        <v>1895</v>
      </c>
      <c r="D797" s="41" t="str">
        <f>"(#"&amp;Tabella4[[#This Row],['#ID]]&amp;")"</f>
        <v>(#AAD796)</v>
      </c>
      <c r="E797" s="13" t="s">
        <v>50</v>
      </c>
      <c r="F797" s="13" t="s">
        <v>9</v>
      </c>
      <c r="G797" s="13" t="s">
        <v>57</v>
      </c>
      <c r="H797" s="13" t="s">
        <v>3287</v>
      </c>
      <c r="I797" s="13" t="s">
        <v>62</v>
      </c>
      <c r="J797" s="13" t="s">
        <v>3176</v>
      </c>
      <c r="K797" t="s">
        <v>1749</v>
      </c>
      <c r="L797" s="13" t="s">
        <v>3177</v>
      </c>
      <c r="M797" t="s">
        <v>1744</v>
      </c>
      <c r="N797" s="13"/>
      <c r="O797" t="s">
        <v>1585</v>
      </c>
      <c r="P797" s="13" t="s">
        <v>1628</v>
      </c>
      <c r="Q797" s="13" t="s">
        <v>1742</v>
      </c>
      <c r="R797" s="13"/>
      <c r="S797" s="13" t="s">
        <v>3189</v>
      </c>
      <c r="T797" s="13" t="s">
        <v>3190</v>
      </c>
      <c r="U797" s="13">
        <f>COUNTIFS(Tabella4[Rejected Element],Tabella4[[#This Row],[Rejected Element]])</f>
        <v>1254</v>
      </c>
      <c r="V797" s="13" t="s">
        <v>1721</v>
      </c>
      <c r="W797" s="13" t="s">
        <v>3164</v>
      </c>
      <c r="X797" s="13" t="str">
        <f>Tabella4[[#This Row],[User Impact]]</f>
        <v>1 - Critical</v>
      </c>
      <c r="Y797" s="13" t="str">
        <f>_xlfn.CONCAT("APP INDABOX ANDROID - ",Tabella4[[#This Row],[UNI CEI EN 301549]]," ",_xlfn.XLOOKUP(Tabella4[[#This Row],[Criterio]],Tabella5[ID],Tabella5[Criterio di successo],"")," - ",Tabella4[[#This Row],[Servizio]])</f>
        <v>APP INDABOX ANDROID - 11.1.3.2.1 Sequenza significativa - S003 Ritira (IndaBox Ritiro Pacchi)</v>
      </c>
      <c r="Z7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(#AAD796)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797" s="13"/>
      <c r="AB797" s="13"/>
      <c r="AC797" s="13"/>
      <c r="AD797" s="13"/>
      <c r="AE797" s="13" t="e">
        <f>_xlfn.XLOOKUP(Tabella4[[#This Row],[ID Silk]],outTable[ID Silk],outTable[Numero ticket  ],,0,1)</f>
        <v>#N/A</v>
      </c>
      <c r="AF797" s="13"/>
      <c r="AG797" s="13"/>
      <c r="AH797" s="13" t="e">
        <f>Tabella4[[#This Row],[Caricato su Silk]]&amp;Tabella4[[#This Row],[HC_01]]</f>
        <v>#N/A</v>
      </c>
      <c r="AI797" s="13" t="e">
        <f>Tabella4[[#This Row],[HC_ID]]&amp;": "&amp;Tabella4[[#This Row],[Descrizione]]</f>
        <v>#N/A</v>
      </c>
      <c r="AJ797" s="13" t="e">
        <f>Tabella4[[#This Row],[HC_ID]]&amp;": - "&amp;Tabella4[[#This Row],[Detail]]&amp;" con selettore: "&amp;Tabella4[[#This Row],[Rejected Element]]</f>
        <v>#N/A</v>
      </c>
      <c r="AK797" s="13" t="e">
        <f>Tabella4[[#This Row],[HC_ID]]&amp;": "&amp;Tabella4[[#This Row],[Share URL]]</f>
        <v>#N/A</v>
      </c>
      <c r="AL797" s="13" t="e">
        <f>Tabella4[[#This Row],[HC_ID]]&amp;": "&amp;Tabella4[[#This Row],[Soluzione note aggiuntive]]</f>
        <v>#N/A</v>
      </c>
      <c r="AM797" s="13"/>
    </row>
    <row r="798" spans="1:39" ht="15" x14ac:dyDescent="0.3">
      <c r="A798" s="41" t="str">
        <f>Tabella4[[#This Row],[UNI CEI EN 301549]]&amp;Tabella4[[#This Row],[Servizio]]</f>
        <v>11.2.5.8.1S003 Ritira (IndaBox Ritiro Pacchi)</v>
      </c>
      <c r="B798" s="42" t="str">
        <f>Tabella4[[#This Row],[IssueID]]&amp;Tabella4[[#This Row],[Servizio]]</f>
        <v>S003 Ritira (IndaBox Ritiro Pacchi)</v>
      </c>
      <c r="C798" s="41" t="s">
        <v>1896</v>
      </c>
      <c r="D798" s="41" t="str">
        <f>"(#"&amp;Tabella4[[#This Row],['#ID]]&amp;")"</f>
        <v>(#AAD797)</v>
      </c>
      <c r="E798" s="13" t="s">
        <v>50</v>
      </c>
      <c r="F798" s="13" t="s">
        <v>10</v>
      </c>
      <c r="G798" s="13" t="s">
        <v>56</v>
      </c>
      <c r="H798" s="13" t="s">
        <v>3283</v>
      </c>
      <c r="I798" s="13" t="s">
        <v>63</v>
      </c>
      <c r="J798" s="13" t="s">
        <v>1736</v>
      </c>
      <c r="K798" t="s">
        <v>1748</v>
      </c>
      <c r="L798" s="13" t="s">
        <v>3175</v>
      </c>
      <c r="M798" t="s">
        <v>1744</v>
      </c>
      <c r="N798" s="13"/>
      <c r="O798" t="s">
        <v>1585</v>
      </c>
      <c r="P798" s="13" t="s">
        <v>1628</v>
      </c>
      <c r="Q798" s="13" t="s">
        <v>1742</v>
      </c>
      <c r="R798" s="13"/>
      <c r="S798" s="13" t="s">
        <v>3187</v>
      </c>
      <c r="T798" s="13" t="s">
        <v>3188</v>
      </c>
      <c r="U798" s="13">
        <f>COUNTIFS(Tabella4[Rejected Element],Tabella4[[#This Row],[Rejected Element]])</f>
        <v>1254</v>
      </c>
      <c r="V798" s="13" t="s">
        <v>1721</v>
      </c>
      <c r="W798" s="13" t="s">
        <v>3164</v>
      </c>
      <c r="X798" s="13" t="str">
        <f>Tabella4[[#This Row],[User Impact]]</f>
        <v>2 - Serious</v>
      </c>
      <c r="Y798"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7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(#AAD797)
S003 Ritira (IndaBox Ritiro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798" s="13"/>
      <c r="AB798" s="13"/>
      <c r="AC798" s="13"/>
      <c r="AD798" s="13"/>
      <c r="AE798" s="13" t="e">
        <f>_xlfn.XLOOKUP(Tabella4[[#This Row],[ID Silk]],outTable[ID Silk],outTable[Numero ticket  ],,0,1)</f>
        <v>#N/A</v>
      </c>
      <c r="AF798" s="13"/>
      <c r="AG798" s="13"/>
      <c r="AH798" s="13" t="e">
        <f>Tabella4[[#This Row],[Caricato su Silk]]&amp;Tabella4[[#This Row],[HC_01]]</f>
        <v>#N/A</v>
      </c>
      <c r="AI798" s="13" t="e">
        <f>Tabella4[[#This Row],[HC_ID]]&amp;": "&amp;Tabella4[[#This Row],[Descrizione]]</f>
        <v>#N/A</v>
      </c>
      <c r="AJ798" s="13" t="e">
        <f>Tabella4[[#This Row],[HC_ID]]&amp;": - "&amp;Tabella4[[#This Row],[Detail]]&amp;" con selettore: "&amp;Tabella4[[#This Row],[Rejected Element]]</f>
        <v>#N/A</v>
      </c>
      <c r="AK798" s="13" t="e">
        <f>Tabella4[[#This Row],[HC_ID]]&amp;": "&amp;Tabella4[[#This Row],[Share URL]]</f>
        <v>#N/A</v>
      </c>
      <c r="AL798" s="13" t="e">
        <f>Tabella4[[#This Row],[HC_ID]]&amp;": "&amp;Tabella4[[#This Row],[Soluzione note aggiuntive]]</f>
        <v>#N/A</v>
      </c>
      <c r="AM798" s="13"/>
    </row>
    <row r="799" spans="1:39" ht="15" x14ac:dyDescent="0.3">
      <c r="A799" s="41" t="str">
        <f>Tabella4[[#This Row],[UNI CEI EN 301549]]&amp;Tabella4[[#This Row],[Servizio]]</f>
        <v>11.2.5.5.1S003 Ritira (IndaBox Ritiro Pacchi)</v>
      </c>
      <c r="B799" s="42" t="str">
        <f>Tabella4[[#This Row],[IssueID]]&amp;Tabella4[[#This Row],[Servizio]]</f>
        <v>S003 Ritira (IndaBox Ritiro Pacchi)</v>
      </c>
      <c r="C799" s="41" t="s">
        <v>1897</v>
      </c>
      <c r="D799" s="41" t="str">
        <f>"(#"&amp;Tabella4[[#This Row],['#ID]]&amp;")"</f>
        <v>(#AAD798)</v>
      </c>
      <c r="E799" s="13" t="s">
        <v>50</v>
      </c>
      <c r="F799" s="13" t="s">
        <v>3168</v>
      </c>
      <c r="G799" s="13" t="s">
        <v>346</v>
      </c>
      <c r="H799" s="13" t="s">
        <v>3286</v>
      </c>
      <c r="I799" s="13" t="s">
        <v>64</v>
      </c>
      <c r="J799" s="13" t="s">
        <v>1736</v>
      </c>
      <c r="K799" t="s">
        <v>1747</v>
      </c>
      <c r="L799" s="13" t="s">
        <v>3174</v>
      </c>
      <c r="M799" t="s">
        <v>1744</v>
      </c>
      <c r="N799" s="13"/>
      <c r="O799" t="s">
        <v>1585</v>
      </c>
      <c r="P799" s="13" t="s">
        <v>1628</v>
      </c>
      <c r="Q799" s="13" t="s">
        <v>1742</v>
      </c>
      <c r="R799" s="13"/>
      <c r="S799" s="13" t="s">
        <v>3185</v>
      </c>
      <c r="T799" s="13" t="s">
        <v>3186</v>
      </c>
      <c r="U799" s="13">
        <f>COUNTIFS(Tabella4[Rejected Element],Tabella4[[#This Row],[Rejected Element]])</f>
        <v>1254</v>
      </c>
      <c r="V799" s="13" t="s">
        <v>1721</v>
      </c>
      <c r="W799" s="13" t="s">
        <v>3164</v>
      </c>
      <c r="X799" s="13" t="str">
        <f>Tabella4[[#This Row],[User Impact]]</f>
        <v>3 - Moderate</v>
      </c>
      <c r="Y799" s="13" t="str">
        <f>_xlfn.CONCAT("APP INDABOX ANDROID - ",Tabella4[[#This Row],[UNI CEI EN 301549]]," ",_xlfn.XLOOKUP(Tabella4[[#This Row],[Criterio]],Tabella5[ID],Tabella5[Criterio di successo],"")," - ",Tabella4[[#This Row],[Servizio]])</f>
        <v>APP INDABOX ANDROID - 11.2.5.5.1 Dimensione dell'obiettivo (avanzato) - S003 Ritira (IndaBox Ritiro Pacchi)</v>
      </c>
      <c r="Z7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S003 Ritira (IndaBox Ritiro Pacchi) (#AAD798)
S003 Ritira (IndaBox Ritiro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Estendi il padding o usa un contenitore cliccabile più grande per rispettare la dimensione minima.
File di log (occorrenze rilevate: 13): https://posteitaliane.sharepoint.com/:x:/r/teams/ACCESSIBILITRISULTATIVERIFICHETECNICHE/Shared%20Documents/TGPOSTE_APP/TGPOSTE_APP/LOG/Log.xlsx?d=w630300a71bd74143a1658fe5ab688bc4&amp;csf=1&amp;web=1&amp;e=Y9XHGL
Link al dettaglio requisito WCAG: </v>
      </c>
      <c r="AA799" s="13"/>
      <c r="AB799" s="13"/>
      <c r="AC799" s="13"/>
      <c r="AD799" s="13"/>
      <c r="AE799" s="13" t="e">
        <f>_xlfn.XLOOKUP(Tabella4[[#This Row],[ID Silk]],outTable[ID Silk],outTable[Numero ticket  ],,0,1)</f>
        <v>#N/A</v>
      </c>
      <c r="AF799" s="13"/>
      <c r="AG799" s="13"/>
      <c r="AH799" s="13" t="e">
        <f>Tabella4[[#This Row],[Caricato su Silk]]&amp;Tabella4[[#This Row],[HC_01]]</f>
        <v>#N/A</v>
      </c>
      <c r="AI799" s="13" t="e">
        <f>Tabella4[[#This Row],[HC_ID]]&amp;": "&amp;Tabella4[[#This Row],[Descrizione]]</f>
        <v>#N/A</v>
      </c>
      <c r="AJ799" s="13" t="e">
        <f>Tabella4[[#This Row],[HC_ID]]&amp;": - "&amp;Tabella4[[#This Row],[Detail]]&amp;" con selettore: "&amp;Tabella4[[#This Row],[Rejected Element]]</f>
        <v>#N/A</v>
      </c>
      <c r="AK799" s="13" t="e">
        <f>Tabella4[[#This Row],[HC_ID]]&amp;": "&amp;Tabella4[[#This Row],[Share URL]]</f>
        <v>#N/A</v>
      </c>
      <c r="AL799" s="13" t="e">
        <f>Tabella4[[#This Row],[HC_ID]]&amp;": "&amp;Tabella4[[#This Row],[Soluzione note aggiuntive]]</f>
        <v>#N/A</v>
      </c>
      <c r="AM799" s="13"/>
    </row>
    <row r="800" spans="1:39" ht="15" x14ac:dyDescent="0.3">
      <c r="A800" s="41" t="str">
        <f>Tabella4[[#This Row],[UNI CEI EN 301549]]&amp;Tabella4[[#This Row],[Servizio]]</f>
        <v>11.2.5.3.1S003 Ritira (IndaBox Ritiro Pacchi)</v>
      </c>
      <c r="B800" s="42" t="str">
        <f>Tabella4[[#This Row],[IssueID]]&amp;Tabella4[[#This Row],[Servizio]]</f>
        <v>S003 Ritira (IndaBox Ritiro Pacchi)</v>
      </c>
      <c r="C800" s="41" t="s">
        <v>1898</v>
      </c>
      <c r="D800" s="41" t="str">
        <f>"(#"&amp;Tabella4[[#This Row],['#ID]]&amp;")"</f>
        <v>(#AAD799)</v>
      </c>
      <c r="E800" s="13" t="s">
        <v>50</v>
      </c>
      <c r="F800" s="13" t="s">
        <v>9</v>
      </c>
      <c r="G800" s="13" t="s">
        <v>342</v>
      </c>
      <c r="H800" s="13" t="s">
        <v>3285</v>
      </c>
      <c r="I800" s="13" t="s">
        <v>63</v>
      </c>
      <c r="J800" s="13" t="s">
        <v>3172</v>
      </c>
      <c r="K800" t="s">
        <v>1745</v>
      </c>
      <c r="L800" s="13" t="s">
        <v>3173</v>
      </c>
      <c r="M800" t="s">
        <v>1744</v>
      </c>
      <c r="N800" s="13"/>
      <c r="O800" t="s">
        <v>1585</v>
      </c>
      <c r="P800" s="13" t="s">
        <v>1628</v>
      </c>
      <c r="Q800" s="13" t="s">
        <v>1742</v>
      </c>
      <c r="R800" s="13"/>
      <c r="S800" s="13" t="s">
        <v>3183</v>
      </c>
      <c r="T800" s="13" t="s">
        <v>3184</v>
      </c>
      <c r="U800" s="13">
        <f>COUNTIFS(Tabella4[Rejected Element],Tabella4[[#This Row],[Rejected Element]])</f>
        <v>1254</v>
      </c>
      <c r="V800" s="13" t="s">
        <v>1721</v>
      </c>
      <c r="W800" s="13" t="s">
        <v>3164</v>
      </c>
      <c r="X800" s="13" t="str">
        <f>Tabella4[[#This Row],[User Impact]]</f>
        <v>2 - Serious</v>
      </c>
      <c r="Y800" s="13" t="str">
        <f>_xlfn.CONCAT("APP INDABOX ANDROID - ",Tabella4[[#This Row],[UNI CEI EN 301549]]," ",_xlfn.XLOOKUP(Tabella4[[#This Row],[Criterio]],Tabella5[ID],Tabella5[Criterio di successo],"")," - ",Tabella4[[#This Row],[Servizio]])</f>
        <v>APP INDABOX ANDROID - 11.2.5.3.1 Etichetta nel nome - S003 Ritira (IndaBox Ritiro Pacchi)</v>
      </c>
      <c r="Z8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(#AAD799)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800" s="13"/>
      <c r="AB800" s="13"/>
      <c r="AC800" s="13"/>
      <c r="AD800" s="13"/>
      <c r="AE800" s="13" t="e">
        <f>_xlfn.XLOOKUP(Tabella4[[#This Row],[ID Silk]],outTable[ID Silk],outTable[Numero ticket  ],,0,1)</f>
        <v>#N/A</v>
      </c>
      <c r="AF800" s="13"/>
      <c r="AG800" s="13"/>
      <c r="AH800" s="13" t="e">
        <f>Tabella4[[#This Row],[Caricato su Silk]]&amp;Tabella4[[#This Row],[HC_01]]</f>
        <v>#N/A</v>
      </c>
      <c r="AI800" s="13" t="e">
        <f>Tabella4[[#This Row],[HC_ID]]&amp;": "&amp;Tabella4[[#This Row],[Descrizione]]</f>
        <v>#N/A</v>
      </c>
      <c r="AJ800" s="13" t="e">
        <f>Tabella4[[#This Row],[HC_ID]]&amp;": - "&amp;Tabella4[[#This Row],[Detail]]&amp;" con selettore: "&amp;Tabella4[[#This Row],[Rejected Element]]</f>
        <v>#N/A</v>
      </c>
      <c r="AK800" s="13" t="e">
        <f>Tabella4[[#This Row],[HC_ID]]&amp;": "&amp;Tabella4[[#This Row],[Share URL]]</f>
        <v>#N/A</v>
      </c>
      <c r="AL800" s="13" t="e">
        <f>Tabella4[[#This Row],[HC_ID]]&amp;": "&amp;Tabella4[[#This Row],[Soluzione note aggiuntive]]</f>
        <v>#N/A</v>
      </c>
      <c r="AM800" s="13"/>
    </row>
    <row r="801" spans="1:39" ht="15" x14ac:dyDescent="0.3">
      <c r="A801" s="41" t="str">
        <f>Tabella4[[#This Row],[UNI CEI EN 301549]]&amp;Tabella4[[#This Row],[Servizio]]</f>
        <v>11.1.3.2.1S003 Ritira (IndaBox Ritiro Pacchi)</v>
      </c>
      <c r="B801" s="42" t="str">
        <f>Tabella4[[#This Row],[IssueID]]&amp;Tabella4[[#This Row],[Servizio]]</f>
        <v>S003 Ritira (IndaBox Ritiro Pacchi)</v>
      </c>
      <c r="C801" s="41" t="s">
        <v>1899</v>
      </c>
      <c r="D801" s="41" t="str">
        <f>"(#"&amp;Tabella4[[#This Row],['#ID]]&amp;")"</f>
        <v>(#AAD800)</v>
      </c>
      <c r="E801" s="13" t="s">
        <v>50</v>
      </c>
      <c r="F801" s="13" t="s">
        <v>9</v>
      </c>
      <c r="G801" s="13" t="s">
        <v>57</v>
      </c>
      <c r="H801" s="13" t="s">
        <v>3287</v>
      </c>
      <c r="I801" s="13" t="s">
        <v>62</v>
      </c>
      <c r="J801" s="13" t="s">
        <v>3176</v>
      </c>
      <c r="K801" t="s">
        <v>1749</v>
      </c>
      <c r="L801" s="13" t="s">
        <v>3177</v>
      </c>
      <c r="M801" t="s">
        <v>1744</v>
      </c>
      <c r="N801" s="13"/>
      <c r="O801" t="s">
        <v>1585</v>
      </c>
      <c r="P801" s="13" t="s">
        <v>1628</v>
      </c>
      <c r="Q801" s="13" t="s">
        <v>1742</v>
      </c>
      <c r="R801" s="13"/>
      <c r="S801" s="13" t="s">
        <v>3189</v>
      </c>
      <c r="T801" s="13" t="s">
        <v>3190</v>
      </c>
      <c r="U801" s="13">
        <f>COUNTIFS(Tabella4[Rejected Element],Tabella4[[#This Row],[Rejected Element]])</f>
        <v>1254</v>
      </c>
      <c r="V801" s="13" t="s">
        <v>1721</v>
      </c>
      <c r="W801" s="13" t="s">
        <v>3164</v>
      </c>
      <c r="X801" s="13" t="str">
        <f>Tabella4[[#This Row],[User Impact]]</f>
        <v>1 - Critical</v>
      </c>
      <c r="Y801" s="13" t="str">
        <f>_xlfn.CONCAT("APP INDABOX ANDROID - ",Tabella4[[#This Row],[UNI CEI EN 301549]]," ",_xlfn.XLOOKUP(Tabella4[[#This Row],[Criterio]],Tabella5[ID],Tabella5[Criterio di successo],"")," - ",Tabella4[[#This Row],[Servizio]])</f>
        <v>APP INDABOX ANDROID - 11.1.3.2.1 Sequenza significativa - S003 Ritira (IndaBox Ritiro Pacchi)</v>
      </c>
      <c r="Z8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(#AAD800)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801" s="13"/>
      <c r="AB801" s="13"/>
      <c r="AC801" s="13"/>
      <c r="AD801" s="13"/>
      <c r="AE801" s="13" t="e">
        <f>_xlfn.XLOOKUP(Tabella4[[#This Row],[ID Silk]],outTable[ID Silk],outTable[Numero ticket  ],,0,1)</f>
        <v>#N/A</v>
      </c>
      <c r="AF801" s="13"/>
      <c r="AG801" s="13"/>
      <c r="AH801" s="13" t="e">
        <f>Tabella4[[#This Row],[Caricato su Silk]]&amp;Tabella4[[#This Row],[HC_01]]</f>
        <v>#N/A</v>
      </c>
      <c r="AI801" s="13" t="e">
        <f>Tabella4[[#This Row],[HC_ID]]&amp;": "&amp;Tabella4[[#This Row],[Descrizione]]</f>
        <v>#N/A</v>
      </c>
      <c r="AJ801" s="13" t="e">
        <f>Tabella4[[#This Row],[HC_ID]]&amp;": - "&amp;Tabella4[[#This Row],[Detail]]&amp;" con selettore: "&amp;Tabella4[[#This Row],[Rejected Element]]</f>
        <v>#N/A</v>
      </c>
      <c r="AK801" s="13" t="e">
        <f>Tabella4[[#This Row],[HC_ID]]&amp;": "&amp;Tabella4[[#This Row],[Share URL]]</f>
        <v>#N/A</v>
      </c>
      <c r="AL801" s="13" t="e">
        <f>Tabella4[[#This Row],[HC_ID]]&amp;": "&amp;Tabella4[[#This Row],[Soluzione note aggiuntive]]</f>
        <v>#N/A</v>
      </c>
      <c r="AM801" s="13"/>
    </row>
    <row r="802" spans="1:39" ht="15" x14ac:dyDescent="0.3">
      <c r="A802" s="41" t="str">
        <f>Tabella4[[#This Row],[UNI CEI EN 301549]]&amp;Tabella4[[#This Row],[Servizio]]</f>
        <v>11.1.3.2.1S003 Ritira (IndaBox Ritiro Pacchi)</v>
      </c>
      <c r="B802" s="42" t="str">
        <f>Tabella4[[#This Row],[IssueID]]&amp;Tabella4[[#This Row],[Servizio]]</f>
        <v>S003 Ritira (IndaBox Ritiro Pacchi)</v>
      </c>
      <c r="C802" s="41" t="s">
        <v>1900</v>
      </c>
      <c r="D802" s="41" t="str">
        <f>"(#"&amp;Tabella4[[#This Row],['#ID]]&amp;")"</f>
        <v>(#AAD801)</v>
      </c>
      <c r="E802" s="13" t="s">
        <v>50</v>
      </c>
      <c r="F802" s="13" t="s">
        <v>9</v>
      </c>
      <c r="G802" s="13" t="s">
        <v>57</v>
      </c>
      <c r="H802" s="13" t="s">
        <v>3287</v>
      </c>
      <c r="I802" s="13" t="s">
        <v>62</v>
      </c>
      <c r="J802" s="13" t="s">
        <v>3176</v>
      </c>
      <c r="K802" t="s">
        <v>1749</v>
      </c>
      <c r="L802" s="13" t="s">
        <v>3177</v>
      </c>
      <c r="M802" t="s">
        <v>1744</v>
      </c>
      <c r="N802" s="13"/>
      <c r="O802" t="s">
        <v>1585</v>
      </c>
      <c r="P802" s="13" t="s">
        <v>1628</v>
      </c>
      <c r="Q802" s="13" t="s">
        <v>1742</v>
      </c>
      <c r="R802" s="13"/>
      <c r="S802" s="13" t="s">
        <v>3189</v>
      </c>
      <c r="T802" s="13" t="s">
        <v>3190</v>
      </c>
      <c r="U802" s="13">
        <f>COUNTIFS(Tabella4[Rejected Element],Tabella4[[#This Row],[Rejected Element]])</f>
        <v>1254</v>
      </c>
      <c r="V802" s="13" t="s">
        <v>1721</v>
      </c>
      <c r="W802" s="13" t="s">
        <v>3164</v>
      </c>
      <c r="X802" s="13" t="str">
        <f>Tabella4[[#This Row],[User Impact]]</f>
        <v>1 - Critical</v>
      </c>
      <c r="Y802" s="13" t="str">
        <f>_xlfn.CONCAT("APP INDABOX ANDROID - ",Tabella4[[#This Row],[UNI CEI EN 301549]]," ",_xlfn.XLOOKUP(Tabella4[[#This Row],[Criterio]],Tabella5[ID],Tabella5[Criterio di successo],"")," - ",Tabella4[[#This Row],[Servizio]])</f>
        <v>APP INDABOX ANDROID - 11.1.3.2.1 Sequenza significativa - S003 Ritira (IndaBox Ritiro Pacchi)</v>
      </c>
      <c r="Z8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(#AAD801)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802" s="13"/>
      <c r="AB802" s="13"/>
      <c r="AC802" s="13"/>
      <c r="AD802" s="13"/>
      <c r="AE802" s="13" t="e">
        <f>_xlfn.XLOOKUP(Tabella4[[#This Row],[ID Silk]],outTable[ID Silk],outTable[Numero ticket  ],,0,1)</f>
        <v>#N/A</v>
      </c>
      <c r="AF802" s="13"/>
      <c r="AG802" s="13"/>
      <c r="AH802" s="13" t="e">
        <f>Tabella4[[#This Row],[Caricato su Silk]]&amp;Tabella4[[#This Row],[HC_01]]</f>
        <v>#N/A</v>
      </c>
      <c r="AI802" s="13" t="e">
        <f>Tabella4[[#This Row],[HC_ID]]&amp;": "&amp;Tabella4[[#This Row],[Descrizione]]</f>
        <v>#N/A</v>
      </c>
      <c r="AJ802" s="13" t="e">
        <f>Tabella4[[#This Row],[HC_ID]]&amp;": - "&amp;Tabella4[[#This Row],[Detail]]&amp;" con selettore: "&amp;Tabella4[[#This Row],[Rejected Element]]</f>
        <v>#N/A</v>
      </c>
      <c r="AK802" s="13" t="e">
        <f>Tabella4[[#This Row],[HC_ID]]&amp;": "&amp;Tabella4[[#This Row],[Share URL]]</f>
        <v>#N/A</v>
      </c>
      <c r="AL802" s="13" t="e">
        <f>Tabella4[[#This Row],[HC_ID]]&amp;": "&amp;Tabella4[[#This Row],[Soluzione note aggiuntive]]</f>
        <v>#N/A</v>
      </c>
      <c r="AM802" s="13"/>
    </row>
    <row r="803" spans="1:39" ht="15" x14ac:dyDescent="0.3">
      <c r="A803" s="41" t="str">
        <f>Tabella4[[#This Row],[UNI CEI EN 301549]]&amp;Tabella4[[#This Row],[Servizio]]</f>
        <v>11.1.3.2.1S003 Ritira (IndaBox Ritiro Pacchi)</v>
      </c>
      <c r="B803" s="42" t="str">
        <f>Tabella4[[#This Row],[IssueID]]&amp;Tabella4[[#This Row],[Servizio]]</f>
        <v>S003 Ritira (IndaBox Ritiro Pacchi)</v>
      </c>
      <c r="C803" s="41" t="s">
        <v>1901</v>
      </c>
      <c r="D803" s="41" t="str">
        <f>"(#"&amp;Tabella4[[#This Row],['#ID]]&amp;")"</f>
        <v>(#AAD802)</v>
      </c>
      <c r="E803" s="13" t="s">
        <v>50</v>
      </c>
      <c r="F803" s="13" t="s">
        <v>9</v>
      </c>
      <c r="G803" s="13" t="s">
        <v>57</v>
      </c>
      <c r="H803" s="13" t="s">
        <v>3287</v>
      </c>
      <c r="I803" s="13" t="s">
        <v>62</v>
      </c>
      <c r="J803" s="13" t="s">
        <v>3176</v>
      </c>
      <c r="K803" t="s">
        <v>1749</v>
      </c>
      <c r="L803" s="13" t="s">
        <v>3177</v>
      </c>
      <c r="M803" t="s">
        <v>1744</v>
      </c>
      <c r="N803" s="13"/>
      <c r="O803" t="s">
        <v>1585</v>
      </c>
      <c r="P803" s="13" t="s">
        <v>1628</v>
      </c>
      <c r="Q803" s="13" t="s">
        <v>1742</v>
      </c>
      <c r="R803" s="13"/>
      <c r="S803" s="13" t="s">
        <v>3189</v>
      </c>
      <c r="T803" s="13" t="s">
        <v>3190</v>
      </c>
      <c r="U803" s="13">
        <f>COUNTIFS(Tabella4[Rejected Element],Tabella4[[#This Row],[Rejected Element]])</f>
        <v>1254</v>
      </c>
      <c r="V803" s="13" t="s">
        <v>1721</v>
      </c>
      <c r="W803" s="13" t="s">
        <v>3164</v>
      </c>
      <c r="X803" s="13" t="str">
        <f>Tabella4[[#This Row],[User Impact]]</f>
        <v>1 - Critical</v>
      </c>
      <c r="Y803" s="13" t="str">
        <f>_xlfn.CONCAT("APP INDABOX ANDROID - ",Tabella4[[#This Row],[UNI CEI EN 301549]]," ",_xlfn.XLOOKUP(Tabella4[[#This Row],[Criterio]],Tabella5[ID],Tabella5[Criterio di successo],"")," - ",Tabella4[[#This Row],[Servizio]])</f>
        <v>APP INDABOX ANDROID - 11.1.3.2.1 Sequenza significativa - S003 Ritira (IndaBox Ritiro Pacchi)</v>
      </c>
      <c r="Z8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(#AAD802)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803" s="13"/>
      <c r="AB803" s="13"/>
      <c r="AC803" s="13"/>
      <c r="AD803" s="13"/>
      <c r="AE803" s="13" t="e">
        <f>_xlfn.XLOOKUP(Tabella4[[#This Row],[ID Silk]],outTable[ID Silk],outTable[Numero ticket  ],,0,1)</f>
        <v>#N/A</v>
      </c>
      <c r="AF803" s="13"/>
      <c r="AG803" s="13"/>
      <c r="AH803" s="13" t="e">
        <f>Tabella4[[#This Row],[Caricato su Silk]]&amp;Tabella4[[#This Row],[HC_01]]</f>
        <v>#N/A</v>
      </c>
      <c r="AI803" s="13" t="e">
        <f>Tabella4[[#This Row],[HC_ID]]&amp;": "&amp;Tabella4[[#This Row],[Descrizione]]</f>
        <v>#N/A</v>
      </c>
      <c r="AJ803" s="13" t="e">
        <f>Tabella4[[#This Row],[HC_ID]]&amp;": - "&amp;Tabella4[[#This Row],[Detail]]&amp;" con selettore: "&amp;Tabella4[[#This Row],[Rejected Element]]</f>
        <v>#N/A</v>
      </c>
      <c r="AK803" s="13" t="e">
        <f>Tabella4[[#This Row],[HC_ID]]&amp;": "&amp;Tabella4[[#This Row],[Share URL]]</f>
        <v>#N/A</v>
      </c>
      <c r="AL803" s="13" t="e">
        <f>Tabella4[[#This Row],[HC_ID]]&amp;": "&amp;Tabella4[[#This Row],[Soluzione note aggiuntive]]</f>
        <v>#N/A</v>
      </c>
      <c r="AM803" s="13"/>
    </row>
    <row r="804" spans="1:39" ht="15" x14ac:dyDescent="0.3">
      <c r="A804" s="41" t="str">
        <f>Tabella4[[#This Row],[UNI CEI EN 301549]]&amp;Tabella4[[#This Row],[Servizio]]</f>
        <v>11.1.3.2.1S003 Ritira (IndaBox Ritiro Pacchi)</v>
      </c>
      <c r="B804" s="42" t="str">
        <f>Tabella4[[#This Row],[IssueID]]&amp;Tabella4[[#This Row],[Servizio]]</f>
        <v>S003 Ritira (IndaBox Ritiro Pacchi)</v>
      </c>
      <c r="C804" s="41" t="s">
        <v>1902</v>
      </c>
      <c r="D804" s="41" t="str">
        <f>"(#"&amp;Tabella4[[#This Row],['#ID]]&amp;")"</f>
        <v>(#AAD803)</v>
      </c>
      <c r="E804" s="13" t="s">
        <v>50</v>
      </c>
      <c r="F804" s="13" t="s">
        <v>9</v>
      </c>
      <c r="G804" s="13" t="s">
        <v>57</v>
      </c>
      <c r="H804" s="13" t="s">
        <v>3287</v>
      </c>
      <c r="I804" s="13" t="s">
        <v>62</v>
      </c>
      <c r="J804" s="13" t="s">
        <v>3176</v>
      </c>
      <c r="K804" t="s">
        <v>1749</v>
      </c>
      <c r="L804" s="13" t="s">
        <v>3177</v>
      </c>
      <c r="M804" t="s">
        <v>1744</v>
      </c>
      <c r="N804" s="13"/>
      <c r="O804" t="s">
        <v>1585</v>
      </c>
      <c r="P804" s="13" t="s">
        <v>1628</v>
      </c>
      <c r="Q804" s="13" t="s">
        <v>1742</v>
      </c>
      <c r="R804" s="13"/>
      <c r="S804" s="13" t="s">
        <v>3189</v>
      </c>
      <c r="T804" s="13" t="s">
        <v>3190</v>
      </c>
      <c r="U804" s="13">
        <f>COUNTIFS(Tabella4[Rejected Element],Tabella4[[#This Row],[Rejected Element]])</f>
        <v>1254</v>
      </c>
      <c r="V804" s="13" t="s">
        <v>1721</v>
      </c>
      <c r="W804" s="13" t="s">
        <v>3164</v>
      </c>
      <c r="X804" s="13" t="str">
        <f>Tabella4[[#This Row],[User Impact]]</f>
        <v>1 - Critical</v>
      </c>
      <c r="Y804" s="13" t="str">
        <f>_xlfn.CONCAT("APP INDABOX ANDROID - ",Tabella4[[#This Row],[UNI CEI EN 301549]]," ",_xlfn.XLOOKUP(Tabella4[[#This Row],[Criterio]],Tabella5[ID],Tabella5[Criterio di successo],"")," - ",Tabella4[[#This Row],[Servizio]])</f>
        <v>APP INDABOX ANDROID - 11.1.3.2.1 Sequenza significativa - S003 Ritira (IndaBox Ritiro Pacchi)</v>
      </c>
      <c r="Z8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(#AAD803)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804" s="13"/>
      <c r="AB804" s="13"/>
      <c r="AC804" s="13"/>
      <c r="AD804" s="13"/>
      <c r="AE804" s="13" t="e">
        <f>_xlfn.XLOOKUP(Tabella4[[#This Row],[ID Silk]],outTable[ID Silk],outTable[Numero ticket  ],,0,1)</f>
        <v>#N/A</v>
      </c>
      <c r="AF804" s="13"/>
      <c r="AG804" s="13"/>
      <c r="AH804" s="13" t="e">
        <f>Tabella4[[#This Row],[Caricato su Silk]]&amp;Tabella4[[#This Row],[HC_01]]</f>
        <v>#N/A</v>
      </c>
      <c r="AI804" s="13" t="e">
        <f>Tabella4[[#This Row],[HC_ID]]&amp;": "&amp;Tabella4[[#This Row],[Descrizione]]</f>
        <v>#N/A</v>
      </c>
      <c r="AJ804" s="13" t="e">
        <f>Tabella4[[#This Row],[HC_ID]]&amp;": - "&amp;Tabella4[[#This Row],[Detail]]&amp;" con selettore: "&amp;Tabella4[[#This Row],[Rejected Element]]</f>
        <v>#N/A</v>
      </c>
      <c r="AK804" s="13" t="e">
        <f>Tabella4[[#This Row],[HC_ID]]&amp;": "&amp;Tabella4[[#This Row],[Share URL]]</f>
        <v>#N/A</v>
      </c>
      <c r="AL804" s="13" t="e">
        <f>Tabella4[[#This Row],[HC_ID]]&amp;": "&amp;Tabella4[[#This Row],[Soluzione note aggiuntive]]</f>
        <v>#N/A</v>
      </c>
      <c r="AM804" s="13"/>
    </row>
    <row r="805" spans="1:39" ht="15" x14ac:dyDescent="0.3">
      <c r="A805" s="41" t="str">
        <f>Tabella4[[#This Row],[UNI CEI EN 301549]]&amp;Tabella4[[#This Row],[Servizio]]</f>
        <v>11.1.3.2.1S003 Ritira (IndaBox Ritiro Pacchi)</v>
      </c>
      <c r="B805" s="42" t="str">
        <f>Tabella4[[#This Row],[IssueID]]&amp;Tabella4[[#This Row],[Servizio]]</f>
        <v>S003 Ritira (IndaBox Ritiro Pacchi)</v>
      </c>
      <c r="C805" s="41" t="s">
        <v>1903</v>
      </c>
      <c r="D805" s="41" t="str">
        <f>"(#"&amp;Tabella4[[#This Row],['#ID]]&amp;")"</f>
        <v>(#AAD804)</v>
      </c>
      <c r="E805" s="13" t="s">
        <v>50</v>
      </c>
      <c r="F805" s="13" t="s">
        <v>9</v>
      </c>
      <c r="G805" s="13" t="s">
        <v>57</v>
      </c>
      <c r="H805" s="13" t="s">
        <v>3287</v>
      </c>
      <c r="I805" s="13" t="s">
        <v>62</v>
      </c>
      <c r="J805" s="13" t="s">
        <v>3176</v>
      </c>
      <c r="K805" t="s">
        <v>1749</v>
      </c>
      <c r="L805" s="13" t="s">
        <v>3177</v>
      </c>
      <c r="M805" t="s">
        <v>1744</v>
      </c>
      <c r="N805" s="13"/>
      <c r="O805" t="s">
        <v>1585</v>
      </c>
      <c r="P805" s="13" t="s">
        <v>1628</v>
      </c>
      <c r="Q805" s="13" t="s">
        <v>1742</v>
      </c>
      <c r="R805" s="13"/>
      <c r="S805" s="13" t="s">
        <v>3189</v>
      </c>
      <c r="T805" s="13" t="s">
        <v>3190</v>
      </c>
      <c r="U805" s="13">
        <f>COUNTIFS(Tabella4[Rejected Element],Tabella4[[#This Row],[Rejected Element]])</f>
        <v>1254</v>
      </c>
      <c r="V805" s="13" t="s">
        <v>1721</v>
      </c>
      <c r="W805" s="13" t="s">
        <v>3164</v>
      </c>
      <c r="X805" s="13" t="str">
        <f>Tabella4[[#This Row],[User Impact]]</f>
        <v>1 - Critical</v>
      </c>
      <c r="Y805" s="13" t="str">
        <f>_xlfn.CONCAT("APP INDABOX ANDROID - ",Tabella4[[#This Row],[UNI CEI EN 301549]]," ",_xlfn.XLOOKUP(Tabella4[[#This Row],[Criterio]],Tabella5[ID],Tabella5[Criterio di successo],"")," - ",Tabella4[[#This Row],[Servizio]])</f>
        <v>APP INDABOX ANDROID - 11.1.3.2.1 Sequenza significativa - S003 Ritira (IndaBox Ritiro Pacchi)</v>
      </c>
      <c r="Z8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(#AAD804)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https://axe-mobile.deque.com/scan?userId=747da6b3-5f03-493b-bc9b-3a10276b7d6b&amp;packageName=com.android.chrome&amp;resultId=0198749a-9142-708e-819f-096111387bae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805" s="13"/>
      <c r="AB805" s="13"/>
      <c r="AC805" s="13"/>
      <c r="AD805" s="13"/>
      <c r="AE805" s="13" t="e">
        <f>_xlfn.XLOOKUP(Tabella4[[#This Row],[ID Silk]],outTable[ID Silk],outTable[Numero ticket  ],,0,1)</f>
        <v>#N/A</v>
      </c>
      <c r="AF805" s="13"/>
      <c r="AG805" s="13"/>
      <c r="AH805" s="13" t="e">
        <f>Tabella4[[#This Row],[Caricato su Silk]]&amp;Tabella4[[#This Row],[HC_01]]</f>
        <v>#N/A</v>
      </c>
      <c r="AI805" s="13" t="e">
        <f>Tabella4[[#This Row],[HC_ID]]&amp;": "&amp;Tabella4[[#This Row],[Descrizione]]</f>
        <v>#N/A</v>
      </c>
      <c r="AJ805" s="13" t="e">
        <f>Tabella4[[#This Row],[HC_ID]]&amp;": - "&amp;Tabella4[[#This Row],[Detail]]&amp;" con selettore: "&amp;Tabella4[[#This Row],[Rejected Element]]</f>
        <v>#N/A</v>
      </c>
      <c r="AK805" s="13" t="e">
        <f>Tabella4[[#This Row],[HC_ID]]&amp;": "&amp;Tabella4[[#This Row],[Share URL]]</f>
        <v>#N/A</v>
      </c>
      <c r="AL805" s="13" t="e">
        <f>Tabella4[[#This Row],[HC_ID]]&amp;": "&amp;Tabella4[[#This Row],[Soluzione note aggiuntive]]</f>
        <v>#N/A</v>
      </c>
      <c r="AM805" s="13"/>
    </row>
    <row r="806" spans="1:39" ht="15" x14ac:dyDescent="0.3">
      <c r="A806" s="41" t="str">
        <f>Tabella4[[#This Row],[UNI CEI EN 301549]]&amp;Tabella4[[#This Row],[Servizio]]</f>
        <v>11.1.3.4.1S001 Accedi</v>
      </c>
      <c r="B806" s="42" t="str">
        <f>Tabella4[[#This Row],[IssueID]]&amp;Tabella4[[#This Row],[Servizio]]</f>
        <v>S001 Accedi</v>
      </c>
      <c r="C806" s="41" t="s">
        <v>1904</v>
      </c>
      <c r="D806" s="41" t="str">
        <f>"(#"&amp;Tabella4[[#This Row],['#ID]]&amp;")"</f>
        <v>(#AAD805)</v>
      </c>
      <c r="E806" s="13" t="s">
        <v>50</v>
      </c>
      <c r="F806" s="13" t="s">
        <v>10</v>
      </c>
      <c r="G806" s="13" t="s">
        <v>160</v>
      </c>
      <c r="H806" s="13" t="s">
        <v>3284</v>
      </c>
      <c r="I806" s="13" t="s">
        <v>63</v>
      </c>
      <c r="J806" s="13" t="s">
        <v>3170</v>
      </c>
      <c r="K806" t="s">
        <v>1743</v>
      </c>
      <c r="L806" s="13" t="s">
        <v>3171</v>
      </c>
      <c r="M806" t="s">
        <v>1744</v>
      </c>
      <c r="N806" s="13"/>
      <c r="O806" t="s">
        <v>1586</v>
      </c>
      <c r="P806" s="13" t="s">
        <v>1629</v>
      </c>
      <c r="Q806" s="13" t="s">
        <v>1742</v>
      </c>
      <c r="R806" s="13"/>
      <c r="S806" s="13" t="s">
        <v>3181</v>
      </c>
      <c r="T806" s="13" t="s">
        <v>3182</v>
      </c>
      <c r="U806" s="13">
        <f>COUNTIFS(Tabella4[Rejected Element],Tabella4[[#This Row],[Rejected Element]])</f>
        <v>1254</v>
      </c>
      <c r="V806" s="13" t="s">
        <v>1719</v>
      </c>
      <c r="W806" s="13" t="s">
        <v>3163</v>
      </c>
      <c r="X806" s="13" t="str">
        <f>Tabella4[[#This Row],[User Impact]]</f>
        <v>2 - Serious</v>
      </c>
      <c r="Y806" s="13" t="str">
        <f>_xlfn.CONCAT("APP INDABOX ANDROID - ",Tabella4[[#This Row],[UNI CEI EN 301549]]," ",_xlfn.XLOOKUP(Tabella4[[#This Row],[Criterio]],Tabella5[ID],Tabella5[Criterio di successo],"")," - ",Tabella4[[#This Row],[Servizio]])</f>
        <v>APP INDABOX ANDROID - 11.1.3.4.1 Orientamento - S001 Accedi</v>
      </c>
      <c r="Z8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S001 Accedi (#AAD805)
S001 Accedi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Rimuovi android:screenOrientation="portrait" per supportare sia landscape che portrait, salvo che non sia un requisito.
File di log (occorrenze rilevate: 7): https://posteitaliane.sharepoint.com/:x:/r/teams/ACCESSIBILITRISULTATIVERIFICHETECNICHE/Shared%20Documents/TGPOSTE_APP/TGPOSTE_APP/LOG/Log.xlsx?d=w630300a71bd74143a1658fe5ab688bc4&amp;csf=1&amp;web=1&amp;e=Y9XHGL
Link al dettaglio requisito WCAG: </v>
      </c>
      <c r="AA806" s="13"/>
      <c r="AB806" s="13"/>
      <c r="AC806" s="13"/>
      <c r="AD806" s="13"/>
      <c r="AE806" s="13">
        <f>_xlfn.XLOOKUP(Tabella4[[#This Row],[ID Silk]],outTable[ID Silk],outTable[Numero ticket  ],,0,1)</f>
        <v>0</v>
      </c>
      <c r="AF806" s="13"/>
      <c r="AG806" s="13"/>
      <c r="AH806" s="13" t="str">
        <f>Tabella4[[#This Row],[Caricato su Silk]]&amp;Tabella4[[#This Row],[HC_01]]</f>
        <v>0</v>
      </c>
      <c r="AI806" s="13" t="str">
        <f>Tabella4[[#This Row],[HC_ID]]&amp;": "&amp;Tabella4[[#This Row],[Descrizione]]</f>
        <v>0: Le visualizzazioni devono essere conformi all'orientamento di visualizzazione preferito dall'utente. [Per saperne di più] (https://docs.deque.com/devtools-mobile/2024.2.14/en/android-screen-orientation)</v>
      </c>
      <c r="AJ806" s="13" t="str">
        <f>Tabella4[[#This Row],[HC_ID]]&amp;": - "&amp;Tabella4[[#This Row],[Detail]]&amp;" con selettore: "&amp;Tabella4[[#This Row],[Rejected Element]]</f>
        <v>0: -  con selettore: No ID Available</v>
      </c>
      <c r="AK806" s="13" t="str">
        <f>Tabella4[[#This Row],[HC_ID]]&amp;": "&amp;Tabella4[[#This Row],[Share URL]]</f>
        <v>0: https://axe-mobile.deque.com/scan?userId=747da6b3-5f03-493b-bc9b-3a10276b7d6b&amp;packageName=com.android.chrome&amp;resultId=0198749a-cc16-752f-ab6a-74fa6294533a</v>
      </c>
      <c r="AL806" s="13" t="str">
        <f>Tabella4[[#This Row],[HC_ID]]&amp;": "&amp;Tabella4[[#This Row],[Soluzione note aggiuntive]]</f>
        <v>0: Rimuovi android:screenOrientation="portrait" per supportare sia landscape che portrait, salvo che non sia un requisito.</v>
      </c>
      <c r="AM806" s="13"/>
    </row>
    <row r="807" spans="1:39" ht="15" x14ac:dyDescent="0.3">
      <c r="A807" s="41" t="str">
        <f>Tabella4[[#This Row],[UNI CEI EN 301549]]&amp;Tabella4[[#This Row],[Servizio]]</f>
        <v>11.2.5.3.1S001 Accedi</v>
      </c>
      <c r="B807" s="42" t="str">
        <f>Tabella4[[#This Row],[IssueID]]&amp;Tabella4[[#This Row],[Servizio]]</f>
        <v>S001 Accedi</v>
      </c>
      <c r="C807" s="41" t="s">
        <v>1905</v>
      </c>
      <c r="D807" s="41" t="str">
        <f>"(#"&amp;Tabella4[[#This Row],['#ID]]&amp;")"</f>
        <v>(#AAD806)</v>
      </c>
      <c r="E807" s="13" t="s">
        <v>50</v>
      </c>
      <c r="F807" s="13" t="s">
        <v>9</v>
      </c>
      <c r="G807" s="13" t="s">
        <v>342</v>
      </c>
      <c r="H807" s="13" t="s">
        <v>3285</v>
      </c>
      <c r="I807" s="13" t="s">
        <v>63</v>
      </c>
      <c r="J807" s="13" t="s">
        <v>3172</v>
      </c>
      <c r="K807" t="s">
        <v>1745</v>
      </c>
      <c r="L807" s="13" t="s">
        <v>3173</v>
      </c>
      <c r="M807" t="s">
        <v>1744</v>
      </c>
      <c r="N807" s="13"/>
      <c r="O807" t="s">
        <v>1586</v>
      </c>
      <c r="P807" s="13" t="s">
        <v>1629</v>
      </c>
      <c r="Q807" s="13" t="s">
        <v>1742</v>
      </c>
      <c r="R807" s="13"/>
      <c r="S807" s="13" t="s">
        <v>3183</v>
      </c>
      <c r="T807" s="13" t="s">
        <v>3184</v>
      </c>
      <c r="U807" s="13">
        <f>COUNTIFS(Tabella4[Rejected Element],Tabella4[[#This Row],[Rejected Element]])</f>
        <v>1254</v>
      </c>
      <c r="V807" s="13" t="s">
        <v>1719</v>
      </c>
      <c r="W807" s="13" t="s">
        <v>3163</v>
      </c>
      <c r="X807" s="13" t="str">
        <f>Tabella4[[#This Row],[User Impact]]</f>
        <v>2 - Serious</v>
      </c>
      <c r="Y807" s="13" t="str">
        <f>_xlfn.CONCAT("APP INDABOX ANDROID - ",Tabella4[[#This Row],[UNI CEI EN 301549]]," ",_xlfn.XLOOKUP(Tabella4[[#This Row],[Criterio]],Tabella5[ID],Tabella5[Criterio di successo],"")," - ",Tabella4[[#This Row],[Servizio]])</f>
        <v>APP INDABOX ANDROID - 11.2.5.3.1 Etichetta nel nome - S001 Accedi</v>
      </c>
      <c r="Z8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(#AAD806)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07" s="13"/>
      <c r="AB807" s="13"/>
      <c r="AC807" s="13"/>
      <c r="AD807" s="13"/>
      <c r="AE807" s="13">
        <f>_xlfn.XLOOKUP(Tabella4[[#This Row],[ID Silk]],outTable[ID Silk],outTable[Numero ticket  ],,0,1)</f>
        <v>0</v>
      </c>
      <c r="AF807" s="13"/>
      <c r="AG807" s="13"/>
      <c r="AH807" s="13" t="str">
        <f>Tabella4[[#This Row],[Caricato su Silk]]&amp;Tabella4[[#This Row],[HC_01]]</f>
        <v>0</v>
      </c>
      <c r="AI807" s="13" t="str">
        <f>Tabella4[[#This Row],[HC_ID]]&amp;": "&amp;Tabella4[[#This Row],[Descrizione]]</f>
        <v>0: Una vista focalizzabile accessibile deve garantire che il nome sia incluso nell'etichetta visibile. [Per saperne di più] (https://docs.deque.com/devtools-mobile/2024.2.14/en/android-label-in-name)</v>
      </c>
      <c r="AJ807" s="13" t="str">
        <f>Tabella4[[#This Row],[HC_ID]]&amp;": - "&amp;Tabella4[[#This Row],[Detail]]&amp;" con selettore: "&amp;Tabella4[[#This Row],[Rejected Element]]</f>
        <v>0: -  con selettore: No ID Available</v>
      </c>
      <c r="AK807" s="13" t="str">
        <f>Tabella4[[#This Row],[HC_ID]]&amp;": "&amp;Tabella4[[#This Row],[Share URL]]</f>
        <v>0: https://axe-mobile.deque.com/scan?userId=747da6b3-5f03-493b-bc9b-3a10276b7d6b&amp;packageName=com.android.chrome&amp;resultId=0198749a-cc16-752f-ab6a-74fa6294533a</v>
      </c>
      <c r="AL807" s="13" t="str">
        <f>Tabella4[[#This Row],[HC_ID]]&amp;": "&amp;Tabella4[[#This Row],[Soluzione note aggiuntive]]</f>
        <v>0: Assicurati che contentDescription o labelFor contengano l’etichetta visibile dell’elemento.</v>
      </c>
      <c r="AM807" s="13"/>
    </row>
    <row r="808" spans="1:39" ht="15" x14ac:dyDescent="0.3">
      <c r="A808" s="41" t="str">
        <f>Tabella4[[#This Row],[UNI CEI EN 301549]]&amp;Tabella4[[#This Row],[Servizio]]</f>
        <v>11.2.5.3.1S001 Accedi</v>
      </c>
      <c r="B808" s="42" t="str">
        <f>Tabella4[[#This Row],[IssueID]]&amp;Tabella4[[#This Row],[Servizio]]</f>
        <v>S001 Accedi</v>
      </c>
      <c r="C808" s="41" t="s">
        <v>1906</v>
      </c>
      <c r="D808" s="41" t="str">
        <f>"(#"&amp;Tabella4[[#This Row],['#ID]]&amp;")"</f>
        <v>(#AAD807)</v>
      </c>
      <c r="E808" s="13" t="s">
        <v>50</v>
      </c>
      <c r="F808" s="13" t="s">
        <v>9</v>
      </c>
      <c r="G808" s="13" t="s">
        <v>342</v>
      </c>
      <c r="H808" s="13" t="s">
        <v>3285</v>
      </c>
      <c r="I808" s="13" t="s">
        <v>63</v>
      </c>
      <c r="J808" s="13" t="s">
        <v>3172</v>
      </c>
      <c r="K808" t="s">
        <v>1745</v>
      </c>
      <c r="L808" s="13" t="s">
        <v>3173</v>
      </c>
      <c r="M808" t="s">
        <v>1746</v>
      </c>
      <c r="N808" s="13"/>
      <c r="O808" t="s">
        <v>1586</v>
      </c>
      <c r="P808" s="13" t="s">
        <v>1629</v>
      </c>
      <c r="Q808" s="13" t="s">
        <v>1742</v>
      </c>
      <c r="R808" s="13"/>
      <c r="S808" s="13" t="s">
        <v>3183</v>
      </c>
      <c r="T808" s="13" t="s">
        <v>3184</v>
      </c>
      <c r="U808" s="13">
        <f>COUNTIFS(Tabella4[Rejected Element],Tabella4[[#This Row],[Rejected Element]])</f>
        <v>42</v>
      </c>
      <c r="V808" s="13" t="s">
        <v>1719</v>
      </c>
      <c r="W808" s="13" t="s">
        <v>3163</v>
      </c>
      <c r="X808" s="13" t="str">
        <f>Tabella4[[#This Row],[User Impact]]</f>
        <v>2 - Serious</v>
      </c>
      <c r="Y808" s="13" t="str">
        <f>_xlfn.CONCAT("APP INDABOX ANDROID - ",Tabella4[[#This Row],[UNI CEI EN 301549]]," ",_xlfn.XLOOKUP(Tabella4[[#This Row],[Criterio]],Tabella5[ID],Tabella5[Criterio di successo],"")," - ",Tabella4[[#This Row],[Servizio]])</f>
        <v>APP INDABOX ANDROID - 11.2.5.3.1 Etichetta nel nome - S001 Accedi</v>
      </c>
      <c r="Z8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(#AAD807)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https://axe-mobile.deque.com/scan?userId=747da6b3-5f03-493b-bc9b-3a10276b7d6b&amp;packageName=com.android.chrome&amp;resultId=0198749a-cc16-752f-ab6a-74fa6294533a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08" s="13"/>
      <c r="AB808" s="13"/>
      <c r="AC808" s="13"/>
      <c r="AD808" s="13"/>
      <c r="AE808" s="13">
        <f>_xlfn.XLOOKUP(Tabella4[[#This Row],[ID Silk]],outTable[ID Silk],outTable[Numero ticket  ],,0,1)</f>
        <v>0</v>
      </c>
      <c r="AF808" s="13"/>
      <c r="AG808" s="13"/>
      <c r="AH808" s="13" t="str">
        <f>Tabella4[[#This Row],[Caricato su Silk]]&amp;Tabella4[[#This Row],[HC_01]]</f>
        <v>0</v>
      </c>
      <c r="AI808" s="13" t="str">
        <f>Tabella4[[#This Row],[HC_ID]]&amp;": "&amp;Tabella4[[#This Row],[Descrizione]]</f>
        <v>0: Una vista focalizzabile accessibile deve garantire che il nome sia incluso nell'etichetta visibile. [Per saperne di più] (https://docs.deque.com/devtools-mobile/2024.2.14/en/android-label-in-name)</v>
      </c>
      <c r="AJ808" s="13" t="str">
        <f>Tabella4[[#This Row],[HC_ID]]&amp;": - "&amp;Tabella4[[#This Row],[Detail]]&amp;" con selettore: "&amp;Tabella4[[#This Row],[Rejected Element]]</f>
        <v>0: -  con selettore: logo</v>
      </c>
      <c r="AK808" s="13" t="str">
        <f>Tabella4[[#This Row],[HC_ID]]&amp;": "&amp;Tabella4[[#This Row],[Share URL]]</f>
        <v>0: https://axe-mobile.deque.com/scan?userId=747da6b3-5f03-493b-bc9b-3a10276b7d6b&amp;packageName=com.android.chrome&amp;resultId=0198749a-cc16-752f-ab6a-74fa6294533a</v>
      </c>
      <c r="AL808" s="13" t="str">
        <f>Tabella4[[#This Row],[HC_ID]]&amp;": "&amp;Tabella4[[#This Row],[Soluzione note aggiuntive]]</f>
        <v>0: Assicurati che contentDescription o labelFor contengano l’etichetta visibile dell’elemento.</v>
      </c>
      <c r="AM808" s="13"/>
    </row>
    <row r="809" spans="1:39" ht="15" x14ac:dyDescent="0.3">
      <c r="A809" s="41" t="str">
        <f>Tabella4[[#This Row],[UNI CEI EN 301549]]&amp;Tabella4[[#This Row],[Servizio]]</f>
        <v>11.2.5.5.1S001 Accedi</v>
      </c>
      <c r="B809" s="42" t="str">
        <f>Tabella4[[#This Row],[IssueID]]&amp;Tabella4[[#This Row],[Servizio]]</f>
        <v>S001 Accedi</v>
      </c>
      <c r="C809" s="41" t="s">
        <v>1907</v>
      </c>
      <c r="D809" s="41" t="str">
        <f>"(#"&amp;Tabella4[[#This Row],['#ID]]&amp;")"</f>
        <v>(#AAD808)</v>
      </c>
      <c r="E809" s="13" t="s">
        <v>50</v>
      </c>
      <c r="F809" s="13" t="s">
        <v>3168</v>
      </c>
      <c r="G809" s="13" t="s">
        <v>346</v>
      </c>
      <c r="H809" s="13" t="s">
        <v>3286</v>
      </c>
      <c r="I809" s="13" t="s">
        <v>64</v>
      </c>
      <c r="J809" s="13" t="s">
        <v>1736</v>
      </c>
      <c r="K809" t="s">
        <v>1747</v>
      </c>
      <c r="L809" s="13" t="s">
        <v>3174</v>
      </c>
      <c r="M809" t="s">
        <v>1744</v>
      </c>
      <c r="N809" s="13"/>
      <c r="O809" t="s">
        <v>1586</v>
      </c>
      <c r="P809" s="13" t="s">
        <v>1629</v>
      </c>
      <c r="Q809" s="13" t="s">
        <v>1742</v>
      </c>
      <c r="R809" s="13"/>
      <c r="S809" s="13" t="s">
        <v>3185</v>
      </c>
      <c r="T809" s="13" t="s">
        <v>3186</v>
      </c>
      <c r="U809" s="13">
        <f>COUNTIFS(Tabella4[Rejected Element],Tabella4[[#This Row],[Rejected Element]])</f>
        <v>1254</v>
      </c>
      <c r="V809" s="13" t="s">
        <v>1719</v>
      </c>
      <c r="W809" s="13" t="s">
        <v>3163</v>
      </c>
      <c r="X809" s="13" t="str">
        <f>Tabella4[[#This Row],[User Impact]]</f>
        <v>3 - Moderate</v>
      </c>
      <c r="Y809" s="13" t="str">
        <f>_xlfn.CONCAT("APP INDABOX ANDROID - ",Tabella4[[#This Row],[UNI CEI EN 301549]]," ",_xlfn.XLOOKUP(Tabella4[[#This Row],[Criterio]],Tabella5[ID],Tabella5[Criterio di successo],"")," - ",Tabella4[[#This Row],[Servizio]])</f>
        <v>APP INDABOX ANDROID - 11.2.5.5.1 Dimensione dell'obiettivo (avanzato) - S001 Accedi</v>
      </c>
      <c r="Z8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(#AAD808)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09" s="13"/>
      <c r="AB809" s="13"/>
      <c r="AC809" s="13"/>
      <c r="AD809" s="13"/>
      <c r="AE809" s="13" t="e">
        <f>_xlfn.XLOOKUP(Tabella4[[#This Row],[ID Silk]],outTable[ID Silk],outTable[Numero ticket  ],,0,1)</f>
        <v>#N/A</v>
      </c>
      <c r="AF809" s="13"/>
      <c r="AG809" s="13"/>
      <c r="AH809" s="13" t="e">
        <f>Tabella4[[#This Row],[Caricato su Silk]]&amp;Tabella4[[#This Row],[HC_01]]</f>
        <v>#N/A</v>
      </c>
      <c r="AI809" s="13" t="e">
        <f>Tabella4[[#This Row],[HC_ID]]&amp;": "&amp;Tabella4[[#This Row],[Descrizione]]</f>
        <v>#N/A</v>
      </c>
      <c r="AJ809" s="13" t="e">
        <f>Tabella4[[#This Row],[HC_ID]]&amp;": - "&amp;Tabella4[[#This Row],[Detail]]&amp;" con selettore: "&amp;Tabella4[[#This Row],[Rejected Element]]</f>
        <v>#N/A</v>
      </c>
      <c r="AK809" s="13" t="e">
        <f>Tabella4[[#This Row],[HC_ID]]&amp;": "&amp;Tabella4[[#This Row],[Share URL]]</f>
        <v>#N/A</v>
      </c>
      <c r="AL809" s="13" t="e">
        <f>Tabella4[[#This Row],[HC_ID]]&amp;": "&amp;Tabella4[[#This Row],[Soluzione note aggiuntive]]</f>
        <v>#N/A</v>
      </c>
      <c r="AM809" s="13"/>
    </row>
    <row r="810" spans="1:39" ht="15" x14ac:dyDescent="0.3">
      <c r="A810" s="41" t="str">
        <f>Tabella4[[#This Row],[UNI CEI EN 301549]]&amp;Tabella4[[#This Row],[Servizio]]</f>
        <v>11.2.5.8.1S001 Accedi</v>
      </c>
      <c r="B810" s="42" t="str">
        <f>Tabella4[[#This Row],[IssueID]]&amp;Tabella4[[#This Row],[Servizio]]</f>
        <v>S001 Accedi</v>
      </c>
      <c r="C810" s="41" t="s">
        <v>1908</v>
      </c>
      <c r="D810" s="41" t="str">
        <f>"(#"&amp;Tabella4[[#This Row],['#ID]]&amp;")"</f>
        <v>(#AAD809)</v>
      </c>
      <c r="E810" s="13" t="s">
        <v>50</v>
      </c>
      <c r="F810" s="13" t="s">
        <v>10</v>
      </c>
      <c r="G810" s="13" t="s">
        <v>56</v>
      </c>
      <c r="H810" s="13" t="s">
        <v>3283</v>
      </c>
      <c r="I810" s="13" t="s">
        <v>63</v>
      </c>
      <c r="J810" s="13" t="s">
        <v>1736</v>
      </c>
      <c r="K810" t="s">
        <v>1748</v>
      </c>
      <c r="L810" s="13" t="s">
        <v>3175</v>
      </c>
      <c r="M810" t="s">
        <v>1744</v>
      </c>
      <c r="N810" s="13"/>
      <c r="O810" t="s">
        <v>1586</v>
      </c>
      <c r="P810" s="13" t="s">
        <v>1629</v>
      </c>
      <c r="Q810" s="13" t="s">
        <v>1742</v>
      </c>
      <c r="R810" s="13"/>
      <c r="S810" s="13" t="s">
        <v>3187</v>
      </c>
      <c r="T810" s="13" t="s">
        <v>3188</v>
      </c>
      <c r="U810" s="13">
        <f>COUNTIFS(Tabella4[Rejected Element],Tabella4[[#This Row],[Rejected Element]])</f>
        <v>1254</v>
      </c>
      <c r="V810" s="13" t="s">
        <v>1719</v>
      </c>
      <c r="W810" s="13" t="s">
        <v>3163</v>
      </c>
      <c r="X810" s="13" t="str">
        <f>Tabella4[[#This Row],[User Impact]]</f>
        <v>2 - Serious</v>
      </c>
      <c r="Y810" s="13" t="str">
        <f>_xlfn.CONCAT("APP INDABOX ANDROID - ",Tabella4[[#This Row],[UNI CEI EN 301549]]," ",_xlfn.XLOOKUP(Tabella4[[#This Row],[Criterio]],Tabella5[ID],Tabella5[Criterio di successo],"")," - ",Tabella4[[#This Row],[Servizio]])</f>
        <v>APP INDABOX ANDROID - 11.2.5.8.1 Dimensione dell'obiettivo (minimo) - S001 Accedi</v>
      </c>
      <c r="Z8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(#AAD809)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10" s="13"/>
      <c r="AB810" s="13"/>
      <c r="AC810" s="13"/>
      <c r="AD810" s="13"/>
      <c r="AE810" s="13" t="e">
        <f>_xlfn.XLOOKUP(Tabella4[[#This Row],[ID Silk]],outTable[ID Silk],outTable[Numero ticket  ],,0,1)</f>
        <v>#N/A</v>
      </c>
      <c r="AF810" s="13"/>
      <c r="AG810" s="13"/>
      <c r="AH810" s="13" t="e">
        <f>Tabella4[[#This Row],[Caricato su Silk]]&amp;Tabella4[[#This Row],[HC_01]]</f>
        <v>#N/A</v>
      </c>
      <c r="AI810" s="13" t="e">
        <f>Tabella4[[#This Row],[HC_ID]]&amp;": "&amp;Tabella4[[#This Row],[Descrizione]]</f>
        <v>#N/A</v>
      </c>
      <c r="AJ810" s="13" t="e">
        <f>Tabella4[[#This Row],[HC_ID]]&amp;": - "&amp;Tabella4[[#This Row],[Detail]]&amp;" con selettore: "&amp;Tabella4[[#This Row],[Rejected Element]]</f>
        <v>#N/A</v>
      </c>
      <c r="AK810" s="13" t="e">
        <f>Tabella4[[#This Row],[HC_ID]]&amp;": "&amp;Tabella4[[#This Row],[Share URL]]</f>
        <v>#N/A</v>
      </c>
      <c r="AL810" s="13" t="e">
        <f>Tabella4[[#This Row],[HC_ID]]&amp;": "&amp;Tabella4[[#This Row],[Soluzione note aggiuntive]]</f>
        <v>#N/A</v>
      </c>
      <c r="AM810" s="13"/>
    </row>
    <row r="811" spans="1:39" ht="15" x14ac:dyDescent="0.3">
      <c r="A811" s="41" t="str">
        <f>Tabella4[[#This Row],[UNI CEI EN 301549]]&amp;Tabella4[[#This Row],[Servizio]]</f>
        <v>11.2.5.3.1S001 Accedi</v>
      </c>
      <c r="B811" s="42" t="str">
        <f>Tabella4[[#This Row],[IssueID]]&amp;Tabella4[[#This Row],[Servizio]]</f>
        <v>S001 Accedi</v>
      </c>
      <c r="C811" s="41" t="s">
        <v>1909</v>
      </c>
      <c r="D811" s="41" t="str">
        <f>"(#"&amp;Tabella4[[#This Row],['#ID]]&amp;")"</f>
        <v>(#AAD810)</v>
      </c>
      <c r="E811" s="13" t="s">
        <v>50</v>
      </c>
      <c r="F811" s="13" t="s">
        <v>9</v>
      </c>
      <c r="G811" s="13" t="s">
        <v>342</v>
      </c>
      <c r="H811" s="13" t="s">
        <v>3285</v>
      </c>
      <c r="I811" s="13" t="s">
        <v>63</v>
      </c>
      <c r="J811" s="13" t="s">
        <v>3172</v>
      </c>
      <c r="K811" t="s">
        <v>1745</v>
      </c>
      <c r="L811" s="13" t="s">
        <v>3173</v>
      </c>
      <c r="M811" t="s">
        <v>1744</v>
      </c>
      <c r="N811" s="13"/>
      <c r="O811" t="s">
        <v>1586</v>
      </c>
      <c r="P811" s="13" t="s">
        <v>1629</v>
      </c>
      <c r="Q811" s="13" t="s">
        <v>1742</v>
      </c>
      <c r="R811" s="13"/>
      <c r="S811" s="13" t="s">
        <v>3183</v>
      </c>
      <c r="T811" s="13" t="s">
        <v>3184</v>
      </c>
      <c r="U811" s="13">
        <f>COUNTIFS(Tabella4[Rejected Element],Tabella4[[#This Row],[Rejected Element]])</f>
        <v>1254</v>
      </c>
      <c r="V811" s="13" t="s">
        <v>1719</v>
      </c>
      <c r="W811" s="13" t="s">
        <v>3163</v>
      </c>
      <c r="X811" s="13" t="str">
        <f>Tabella4[[#This Row],[User Impact]]</f>
        <v>2 - Serious</v>
      </c>
      <c r="Y811" s="13" t="str">
        <f>_xlfn.CONCAT("APP INDABOX ANDROID - ",Tabella4[[#This Row],[UNI CEI EN 301549]]," ",_xlfn.XLOOKUP(Tabella4[[#This Row],[Criterio]],Tabella5[ID],Tabella5[Criterio di successo],"")," - ",Tabella4[[#This Row],[Servizio]])</f>
        <v>APP INDABOX ANDROID - 11.2.5.3.1 Etichetta nel nome - S001 Accedi</v>
      </c>
      <c r="Z8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(#AAD810)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11" s="13"/>
      <c r="AB811" s="13"/>
      <c r="AC811" s="13"/>
      <c r="AD811" s="13"/>
      <c r="AE811" s="13">
        <f>_xlfn.XLOOKUP(Tabella4[[#This Row],[ID Silk]],outTable[ID Silk],outTable[Numero ticket  ],,0,1)</f>
        <v>0</v>
      </c>
      <c r="AF811" s="13"/>
      <c r="AG811" s="13"/>
      <c r="AH811" s="13" t="str">
        <f>Tabella4[[#This Row],[Caricato su Silk]]&amp;Tabella4[[#This Row],[HC_01]]</f>
        <v>0</v>
      </c>
      <c r="AI811" s="13" t="str">
        <f>Tabella4[[#This Row],[HC_ID]]&amp;": "&amp;Tabella4[[#This Row],[Descrizione]]</f>
        <v>0: Una vista focalizzabile accessibile deve garantire che il nome sia incluso nell'etichetta visibile. [Per saperne di più] (https://docs.deque.com/devtools-mobile/2024.2.14/en/android-label-in-name)</v>
      </c>
      <c r="AJ811" s="13" t="str">
        <f>Tabella4[[#This Row],[HC_ID]]&amp;": - "&amp;Tabella4[[#This Row],[Detail]]&amp;" con selettore: "&amp;Tabella4[[#This Row],[Rejected Element]]</f>
        <v>0: -  con selettore: No ID Available</v>
      </c>
      <c r="AK811" s="13" t="str">
        <f>Tabella4[[#This Row],[HC_ID]]&amp;": "&amp;Tabella4[[#This Row],[Share URL]]</f>
        <v>0: https://axe-mobile.deque.com/scan?userId=747da6b3-5f03-493b-bc9b-3a10276b7d6b&amp;packageName=com.android.chrome&amp;resultId=0198749a-cc16-752f-ab6a-74fa6294533a</v>
      </c>
      <c r="AL811" s="13" t="str">
        <f>Tabella4[[#This Row],[HC_ID]]&amp;": "&amp;Tabella4[[#This Row],[Soluzione note aggiuntive]]</f>
        <v>0: Assicurati che contentDescription o labelFor contengano l’etichetta visibile dell’elemento.</v>
      </c>
      <c r="AM811" s="13"/>
    </row>
    <row r="812" spans="1:39" ht="15" x14ac:dyDescent="0.3">
      <c r="A812" s="41" t="str">
        <f>Tabella4[[#This Row],[UNI CEI EN 301549]]&amp;Tabella4[[#This Row],[Servizio]]</f>
        <v>11.1.3.2.1S001 Accedi</v>
      </c>
      <c r="B812" s="42" t="str">
        <f>Tabella4[[#This Row],[IssueID]]&amp;Tabella4[[#This Row],[Servizio]]</f>
        <v>S001 Accedi</v>
      </c>
      <c r="C812" s="41" t="s">
        <v>1910</v>
      </c>
      <c r="D812" s="41" t="str">
        <f>"(#"&amp;Tabella4[[#This Row],['#ID]]&amp;")"</f>
        <v>(#AAD811)</v>
      </c>
      <c r="E812" s="13" t="s">
        <v>50</v>
      </c>
      <c r="F812" s="13" t="s">
        <v>9</v>
      </c>
      <c r="G812" s="13" t="s">
        <v>57</v>
      </c>
      <c r="H812" s="13" t="s">
        <v>3287</v>
      </c>
      <c r="I812" s="13" t="s">
        <v>62</v>
      </c>
      <c r="J812" s="13" t="s">
        <v>3176</v>
      </c>
      <c r="K812" t="s">
        <v>1749</v>
      </c>
      <c r="L812" s="13" t="s">
        <v>3177</v>
      </c>
      <c r="M812" t="s">
        <v>1744</v>
      </c>
      <c r="N812" s="13"/>
      <c r="O812" t="s">
        <v>1586</v>
      </c>
      <c r="P812" s="13" t="s">
        <v>1629</v>
      </c>
      <c r="Q812" s="13" t="s">
        <v>1742</v>
      </c>
      <c r="R812" s="13"/>
      <c r="S812" s="13" t="s">
        <v>3189</v>
      </c>
      <c r="T812" s="13" t="s">
        <v>3190</v>
      </c>
      <c r="U812" s="13">
        <f>COUNTIFS(Tabella4[Rejected Element],Tabella4[[#This Row],[Rejected Element]])</f>
        <v>1254</v>
      </c>
      <c r="V812" s="13" t="s">
        <v>1719</v>
      </c>
      <c r="W812" s="13" t="s">
        <v>3163</v>
      </c>
      <c r="X812" s="13" t="str">
        <f>Tabella4[[#This Row],[User Impact]]</f>
        <v>1 - Critical</v>
      </c>
      <c r="Y812" s="13" t="str">
        <f>_xlfn.CONCAT("APP INDABOX ANDROID - ",Tabella4[[#This Row],[UNI CEI EN 301549]]," ",_xlfn.XLOOKUP(Tabella4[[#This Row],[Criterio]],Tabella5[ID],Tabella5[Criterio di successo],"")," - ",Tabella4[[#This Row],[Servizio]])</f>
        <v>APP INDABOX ANDROID - 11.1.3.2.1 Sequenza significativa - S001 Accedi</v>
      </c>
      <c r="Z8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(#AAD811)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12" s="13"/>
      <c r="AB812" s="13"/>
      <c r="AC812" s="13"/>
      <c r="AD812" s="13"/>
      <c r="AE812" s="13">
        <f>_xlfn.XLOOKUP(Tabella4[[#This Row],[ID Silk]],outTable[ID Silk],outTable[Numero ticket  ],,0,1)</f>
        <v>0</v>
      </c>
      <c r="AF812" s="13"/>
      <c r="AG812" s="13"/>
      <c r="AH812" s="13" t="str">
        <f>Tabella4[[#This Row],[Caricato su Silk]]&amp;Tabella4[[#This Row],[HC_01]]</f>
        <v>0</v>
      </c>
      <c r="AI81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12" s="13" t="str">
        <f>Tabella4[[#This Row],[HC_ID]]&amp;": - "&amp;Tabella4[[#This Row],[Detail]]&amp;" con selettore: "&amp;Tabella4[[#This Row],[Rejected Element]]</f>
        <v>0: -  con selettore: No ID Available</v>
      </c>
      <c r="AK812" s="13" t="str">
        <f>Tabella4[[#This Row],[HC_ID]]&amp;": "&amp;Tabella4[[#This Row],[Share URL]]</f>
        <v>0: https://axe-mobile.deque.com/scan?userId=747da6b3-5f03-493b-bc9b-3a10276b7d6b&amp;packageName=com.android.chrome&amp;resultId=0198749a-cc16-752f-ab6a-74fa6294533a</v>
      </c>
      <c r="AL812" s="13" t="str">
        <f>Tabella4[[#This Row],[HC_ID]]&amp;": "&amp;Tabella4[[#This Row],[Soluzione note aggiuntive]]</f>
        <v>0: Rimuovi android:focusable="true" dal testo statico non interattivo.</v>
      </c>
      <c r="AM812" s="13"/>
    </row>
    <row r="813" spans="1:39" ht="15" x14ac:dyDescent="0.3">
      <c r="A813" s="41" t="str">
        <f>Tabella4[[#This Row],[UNI CEI EN 301549]]&amp;Tabella4[[#This Row],[Servizio]]</f>
        <v>11.2.5.5.1S001 Accedi</v>
      </c>
      <c r="B813" s="42" t="str">
        <f>Tabella4[[#This Row],[IssueID]]&amp;Tabella4[[#This Row],[Servizio]]</f>
        <v>S001 Accedi</v>
      </c>
      <c r="C813" s="41" t="s">
        <v>1911</v>
      </c>
      <c r="D813" s="41" t="str">
        <f>"(#"&amp;Tabella4[[#This Row],['#ID]]&amp;")"</f>
        <v>(#AAD812)</v>
      </c>
      <c r="E813" s="13" t="s">
        <v>50</v>
      </c>
      <c r="F813" s="13" t="s">
        <v>3168</v>
      </c>
      <c r="G813" s="13" t="s">
        <v>346</v>
      </c>
      <c r="H813" s="13" t="s">
        <v>3286</v>
      </c>
      <c r="I813" s="13" t="s">
        <v>64</v>
      </c>
      <c r="J813" s="13" t="s">
        <v>1736</v>
      </c>
      <c r="K813" t="s">
        <v>1747</v>
      </c>
      <c r="L813" s="13" t="s">
        <v>3174</v>
      </c>
      <c r="M813" t="s">
        <v>1744</v>
      </c>
      <c r="N813" s="13"/>
      <c r="O813" t="s">
        <v>1586</v>
      </c>
      <c r="P813" s="13" t="s">
        <v>1629</v>
      </c>
      <c r="Q813" s="13" t="s">
        <v>1742</v>
      </c>
      <c r="R813" s="13"/>
      <c r="S813" s="13" t="s">
        <v>3185</v>
      </c>
      <c r="T813" s="13" t="s">
        <v>3186</v>
      </c>
      <c r="U813" s="13">
        <f>COUNTIFS(Tabella4[Rejected Element],Tabella4[[#This Row],[Rejected Element]])</f>
        <v>1254</v>
      </c>
      <c r="V813" s="13" t="s">
        <v>1719</v>
      </c>
      <c r="W813" s="13" t="s">
        <v>3163</v>
      </c>
      <c r="X813" s="13" t="str">
        <f>Tabella4[[#This Row],[User Impact]]</f>
        <v>3 - Moderate</v>
      </c>
      <c r="Y813" s="13" t="str">
        <f>_xlfn.CONCAT("APP INDABOX ANDROID - ",Tabella4[[#This Row],[UNI CEI EN 301549]]," ",_xlfn.XLOOKUP(Tabella4[[#This Row],[Criterio]],Tabella5[ID],Tabella5[Criterio di successo],"")," - ",Tabella4[[#This Row],[Servizio]])</f>
        <v>APP INDABOX ANDROID - 11.2.5.5.1 Dimensione dell'obiettivo (avanzato) - S001 Accedi</v>
      </c>
      <c r="Z8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(#AAD812)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13" s="13"/>
      <c r="AB813" s="13"/>
      <c r="AC813" s="13"/>
      <c r="AD813" s="13"/>
      <c r="AE813" s="13" t="e">
        <f>_xlfn.XLOOKUP(Tabella4[[#This Row],[ID Silk]],outTable[ID Silk],outTable[Numero ticket  ],,0,1)</f>
        <v>#N/A</v>
      </c>
      <c r="AF813" s="13"/>
      <c r="AG813" s="13"/>
      <c r="AH813" s="13" t="e">
        <f>Tabella4[[#This Row],[Caricato su Silk]]&amp;Tabella4[[#This Row],[HC_01]]</f>
        <v>#N/A</v>
      </c>
      <c r="AI813" s="13" t="e">
        <f>Tabella4[[#This Row],[HC_ID]]&amp;": "&amp;Tabella4[[#This Row],[Descrizione]]</f>
        <v>#N/A</v>
      </c>
      <c r="AJ813" s="13" t="e">
        <f>Tabella4[[#This Row],[HC_ID]]&amp;": - "&amp;Tabella4[[#This Row],[Detail]]&amp;" con selettore: "&amp;Tabella4[[#This Row],[Rejected Element]]</f>
        <v>#N/A</v>
      </c>
      <c r="AK813" s="13" t="e">
        <f>Tabella4[[#This Row],[HC_ID]]&amp;": "&amp;Tabella4[[#This Row],[Share URL]]</f>
        <v>#N/A</v>
      </c>
      <c r="AL813" s="13" t="e">
        <f>Tabella4[[#This Row],[HC_ID]]&amp;": "&amp;Tabella4[[#This Row],[Soluzione note aggiuntive]]</f>
        <v>#N/A</v>
      </c>
      <c r="AM813" s="13"/>
    </row>
    <row r="814" spans="1:39" ht="15" x14ac:dyDescent="0.3">
      <c r="A814" s="41" t="str">
        <f>Tabella4[[#This Row],[UNI CEI EN 301549]]&amp;Tabella4[[#This Row],[Servizio]]</f>
        <v>11.2.5.3.1S001 Accedi</v>
      </c>
      <c r="B814" s="42" t="str">
        <f>Tabella4[[#This Row],[IssueID]]&amp;Tabella4[[#This Row],[Servizio]]</f>
        <v>S001 Accedi</v>
      </c>
      <c r="C814" s="41" t="s">
        <v>1912</v>
      </c>
      <c r="D814" s="41" t="str">
        <f>"(#"&amp;Tabella4[[#This Row],['#ID]]&amp;")"</f>
        <v>(#AAD813)</v>
      </c>
      <c r="E814" s="13" t="s">
        <v>50</v>
      </c>
      <c r="F814" s="13" t="s">
        <v>9</v>
      </c>
      <c r="G814" s="13" t="s">
        <v>342</v>
      </c>
      <c r="H814" s="13" t="s">
        <v>3285</v>
      </c>
      <c r="I814" s="13" t="s">
        <v>63</v>
      </c>
      <c r="J814" s="13" t="s">
        <v>3172</v>
      </c>
      <c r="K814" t="s">
        <v>1745</v>
      </c>
      <c r="L814" s="13" t="s">
        <v>3173</v>
      </c>
      <c r="M814" t="s">
        <v>1744</v>
      </c>
      <c r="N814" s="13"/>
      <c r="O814" t="s">
        <v>1586</v>
      </c>
      <c r="P814" s="13" t="s">
        <v>1629</v>
      </c>
      <c r="Q814" s="13" t="s">
        <v>1742</v>
      </c>
      <c r="R814" s="13"/>
      <c r="S814" s="13" t="s">
        <v>3183</v>
      </c>
      <c r="T814" s="13" t="s">
        <v>3184</v>
      </c>
      <c r="U814" s="13">
        <f>COUNTIFS(Tabella4[Rejected Element],Tabella4[[#This Row],[Rejected Element]])</f>
        <v>1254</v>
      </c>
      <c r="V814" s="13" t="s">
        <v>1719</v>
      </c>
      <c r="W814" s="13" t="s">
        <v>3163</v>
      </c>
      <c r="X814" s="13" t="str">
        <f>Tabella4[[#This Row],[User Impact]]</f>
        <v>2 - Serious</v>
      </c>
      <c r="Y814" s="13" t="str">
        <f>_xlfn.CONCAT("APP INDABOX ANDROID - ",Tabella4[[#This Row],[UNI CEI EN 301549]]," ",_xlfn.XLOOKUP(Tabella4[[#This Row],[Criterio]],Tabella5[ID],Tabella5[Criterio di successo],"")," - ",Tabella4[[#This Row],[Servizio]])</f>
        <v>APP INDABOX ANDROID - 11.2.5.3.1 Etichetta nel nome - S001 Accedi</v>
      </c>
      <c r="Z8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(#AAD813)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14" s="13"/>
      <c r="AB814" s="13"/>
      <c r="AC814" s="13"/>
      <c r="AD814" s="13"/>
      <c r="AE814" s="13">
        <f>_xlfn.XLOOKUP(Tabella4[[#This Row],[ID Silk]],outTable[ID Silk],outTable[Numero ticket  ],,0,1)</f>
        <v>0</v>
      </c>
      <c r="AF814" s="13"/>
      <c r="AG814" s="13"/>
      <c r="AH814" s="13" t="str">
        <f>Tabella4[[#This Row],[Caricato su Silk]]&amp;Tabella4[[#This Row],[HC_01]]</f>
        <v>0</v>
      </c>
      <c r="AI814" s="13" t="str">
        <f>Tabella4[[#This Row],[HC_ID]]&amp;": "&amp;Tabella4[[#This Row],[Descrizione]]</f>
        <v>0: Una vista focalizzabile accessibile deve garantire che il nome sia incluso nell'etichetta visibile. [Per saperne di più] (https://docs.deque.com/devtools-mobile/2024.2.14/en/android-label-in-name)</v>
      </c>
      <c r="AJ814" s="13" t="str">
        <f>Tabella4[[#This Row],[HC_ID]]&amp;": - "&amp;Tabella4[[#This Row],[Detail]]&amp;" con selettore: "&amp;Tabella4[[#This Row],[Rejected Element]]</f>
        <v>0: -  con selettore: No ID Available</v>
      </c>
      <c r="AK814" s="13" t="str">
        <f>Tabella4[[#This Row],[HC_ID]]&amp;": "&amp;Tabella4[[#This Row],[Share URL]]</f>
        <v>0: https://axe-mobile.deque.com/scan?userId=747da6b3-5f03-493b-bc9b-3a10276b7d6b&amp;packageName=com.android.chrome&amp;resultId=0198749a-cc16-752f-ab6a-74fa6294533a</v>
      </c>
      <c r="AL814" s="13" t="str">
        <f>Tabella4[[#This Row],[HC_ID]]&amp;": "&amp;Tabella4[[#This Row],[Soluzione note aggiuntive]]</f>
        <v>0: Assicurati che contentDescription o labelFor contengano l’etichetta visibile dell’elemento.</v>
      </c>
      <c r="AM814" s="13"/>
    </row>
    <row r="815" spans="1:39" ht="15" x14ac:dyDescent="0.3">
      <c r="A815" s="41" t="str">
        <f>Tabella4[[#This Row],[UNI CEI EN 301549]]&amp;Tabella4[[#This Row],[Servizio]]</f>
        <v>11.1.3.2.1S001 Accedi</v>
      </c>
      <c r="B815" s="42" t="str">
        <f>Tabella4[[#This Row],[IssueID]]&amp;Tabella4[[#This Row],[Servizio]]</f>
        <v>S001 Accedi</v>
      </c>
      <c r="C815" s="41" t="s">
        <v>1913</v>
      </c>
      <c r="D815" s="41" t="str">
        <f>"(#"&amp;Tabella4[[#This Row],['#ID]]&amp;")"</f>
        <v>(#AAD814)</v>
      </c>
      <c r="E815" s="13" t="s">
        <v>50</v>
      </c>
      <c r="F815" s="13" t="s">
        <v>9</v>
      </c>
      <c r="G815" s="13" t="s">
        <v>57</v>
      </c>
      <c r="H815" s="13" t="s">
        <v>3287</v>
      </c>
      <c r="I815" s="13" t="s">
        <v>62</v>
      </c>
      <c r="J815" s="13" t="s">
        <v>3176</v>
      </c>
      <c r="K815" t="s">
        <v>1749</v>
      </c>
      <c r="L815" s="13" t="s">
        <v>3177</v>
      </c>
      <c r="M815" t="s">
        <v>1744</v>
      </c>
      <c r="N815" s="13"/>
      <c r="O815" t="s">
        <v>1586</v>
      </c>
      <c r="P815" s="13" t="s">
        <v>1629</v>
      </c>
      <c r="Q815" s="13" t="s">
        <v>1742</v>
      </c>
      <c r="R815" s="13"/>
      <c r="S815" s="13" t="s">
        <v>3189</v>
      </c>
      <c r="T815" s="13" t="s">
        <v>3190</v>
      </c>
      <c r="U815" s="13">
        <f>COUNTIFS(Tabella4[Rejected Element],Tabella4[[#This Row],[Rejected Element]])</f>
        <v>1254</v>
      </c>
      <c r="V815" s="13" t="s">
        <v>1719</v>
      </c>
      <c r="W815" s="13" t="s">
        <v>3163</v>
      </c>
      <c r="X815" s="13" t="str">
        <f>Tabella4[[#This Row],[User Impact]]</f>
        <v>1 - Critical</v>
      </c>
      <c r="Y815" s="13" t="str">
        <f>_xlfn.CONCAT("APP INDABOX ANDROID - ",Tabella4[[#This Row],[UNI CEI EN 301549]]," ",_xlfn.XLOOKUP(Tabella4[[#This Row],[Criterio]],Tabella5[ID],Tabella5[Criterio di successo],"")," - ",Tabella4[[#This Row],[Servizio]])</f>
        <v>APP INDABOX ANDROID - 11.1.3.2.1 Sequenza significativa - S001 Accedi</v>
      </c>
      <c r="Z8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(#AAD814)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15" s="13"/>
      <c r="AB815" s="13"/>
      <c r="AC815" s="13"/>
      <c r="AD815" s="13"/>
      <c r="AE815" s="13">
        <f>_xlfn.XLOOKUP(Tabella4[[#This Row],[ID Silk]],outTable[ID Silk],outTable[Numero ticket  ],,0,1)</f>
        <v>0</v>
      </c>
      <c r="AF815" s="13"/>
      <c r="AG815" s="13"/>
      <c r="AH815" s="13" t="str">
        <f>Tabella4[[#This Row],[Caricato su Silk]]&amp;Tabella4[[#This Row],[HC_01]]</f>
        <v>0</v>
      </c>
      <c r="AI815"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15" s="13" t="str">
        <f>Tabella4[[#This Row],[HC_ID]]&amp;": - "&amp;Tabella4[[#This Row],[Detail]]&amp;" con selettore: "&amp;Tabella4[[#This Row],[Rejected Element]]</f>
        <v>0: -  con selettore: No ID Available</v>
      </c>
      <c r="AK815" s="13" t="str">
        <f>Tabella4[[#This Row],[HC_ID]]&amp;": "&amp;Tabella4[[#This Row],[Share URL]]</f>
        <v>0: https://axe-mobile.deque.com/scan?userId=747da6b3-5f03-493b-bc9b-3a10276b7d6b&amp;packageName=com.android.chrome&amp;resultId=0198749a-cc16-752f-ab6a-74fa6294533a</v>
      </c>
      <c r="AL815" s="13" t="str">
        <f>Tabella4[[#This Row],[HC_ID]]&amp;": "&amp;Tabella4[[#This Row],[Soluzione note aggiuntive]]</f>
        <v>0: Rimuovi android:focusable="true" dal testo statico non interattivo.</v>
      </c>
      <c r="AM815" s="13"/>
    </row>
    <row r="816" spans="1:39" ht="15" x14ac:dyDescent="0.3">
      <c r="A816" s="41" t="str">
        <f>Tabella4[[#This Row],[UNI CEI EN 301549]]&amp;Tabella4[[#This Row],[Servizio]]</f>
        <v>11.2.5.5.1S001 Accedi</v>
      </c>
      <c r="B816" s="42" t="str">
        <f>Tabella4[[#This Row],[IssueID]]&amp;Tabella4[[#This Row],[Servizio]]</f>
        <v>S001 Accedi</v>
      </c>
      <c r="C816" s="41" t="s">
        <v>1914</v>
      </c>
      <c r="D816" s="41" t="str">
        <f>"(#"&amp;Tabella4[[#This Row],['#ID]]&amp;")"</f>
        <v>(#AAD815)</v>
      </c>
      <c r="E816" s="13" t="s">
        <v>50</v>
      </c>
      <c r="F816" s="13" t="s">
        <v>3168</v>
      </c>
      <c r="G816" s="13" t="s">
        <v>346</v>
      </c>
      <c r="H816" s="13" t="s">
        <v>3286</v>
      </c>
      <c r="I816" s="13" t="s">
        <v>64</v>
      </c>
      <c r="J816" s="13" t="s">
        <v>1736</v>
      </c>
      <c r="K816" t="s">
        <v>1747</v>
      </c>
      <c r="L816" s="13" t="s">
        <v>3174</v>
      </c>
      <c r="M816" t="s">
        <v>1744</v>
      </c>
      <c r="N816" s="13"/>
      <c r="O816" t="s">
        <v>1586</v>
      </c>
      <c r="P816" s="13" t="s">
        <v>1629</v>
      </c>
      <c r="Q816" s="13" t="s">
        <v>1742</v>
      </c>
      <c r="R816" s="13"/>
      <c r="S816" s="13" t="s">
        <v>3185</v>
      </c>
      <c r="T816" s="13" t="s">
        <v>3186</v>
      </c>
      <c r="U816" s="13">
        <f>COUNTIFS(Tabella4[Rejected Element],Tabella4[[#This Row],[Rejected Element]])</f>
        <v>1254</v>
      </c>
      <c r="V816" s="13" t="s">
        <v>1719</v>
      </c>
      <c r="W816" s="13" t="s">
        <v>3163</v>
      </c>
      <c r="X816" s="13" t="str">
        <f>Tabella4[[#This Row],[User Impact]]</f>
        <v>3 - Moderate</v>
      </c>
      <c r="Y816" s="13" t="str">
        <f>_xlfn.CONCAT("APP INDABOX ANDROID - ",Tabella4[[#This Row],[UNI CEI EN 301549]]," ",_xlfn.XLOOKUP(Tabella4[[#This Row],[Criterio]],Tabella5[ID],Tabella5[Criterio di successo],"")," - ",Tabella4[[#This Row],[Servizio]])</f>
        <v>APP INDABOX ANDROID - 11.2.5.5.1 Dimensione dell'obiettivo (avanzato) - S001 Accedi</v>
      </c>
      <c r="Z8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(#AAD815)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16" s="13"/>
      <c r="AB816" s="13"/>
      <c r="AC816" s="13"/>
      <c r="AD816" s="13"/>
      <c r="AE816" s="13" t="e">
        <f>_xlfn.XLOOKUP(Tabella4[[#This Row],[ID Silk]],outTable[ID Silk],outTable[Numero ticket  ],,0,1)</f>
        <v>#N/A</v>
      </c>
      <c r="AF816" s="13"/>
      <c r="AG816" s="13"/>
      <c r="AH816" s="13" t="e">
        <f>Tabella4[[#This Row],[Caricato su Silk]]&amp;Tabella4[[#This Row],[HC_01]]</f>
        <v>#N/A</v>
      </c>
      <c r="AI816" s="13" t="e">
        <f>Tabella4[[#This Row],[HC_ID]]&amp;": "&amp;Tabella4[[#This Row],[Descrizione]]</f>
        <v>#N/A</v>
      </c>
      <c r="AJ816" s="13" t="e">
        <f>Tabella4[[#This Row],[HC_ID]]&amp;": - "&amp;Tabella4[[#This Row],[Detail]]&amp;" con selettore: "&amp;Tabella4[[#This Row],[Rejected Element]]</f>
        <v>#N/A</v>
      </c>
      <c r="AK816" s="13" t="e">
        <f>Tabella4[[#This Row],[HC_ID]]&amp;": "&amp;Tabella4[[#This Row],[Share URL]]</f>
        <v>#N/A</v>
      </c>
      <c r="AL816" s="13" t="e">
        <f>Tabella4[[#This Row],[HC_ID]]&amp;": "&amp;Tabella4[[#This Row],[Soluzione note aggiuntive]]</f>
        <v>#N/A</v>
      </c>
      <c r="AM816" s="13"/>
    </row>
    <row r="817" spans="1:39" ht="15" x14ac:dyDescent="0.3">
      <c r="A817" s="41" t="str">
        <f>Tabella4[[#This Row],[UNI CEI EN 301549]]&amp;Tabella4[[#This Row],[Servizio]]</f>
        <v>11.2.5.8.1S001 Accedi</v>
      </c>
      <c r="B817" s="42" t="str">
        <f>Tabella4[[#This Row],[IssueID]]&amp;Tabella4[[#This Row],[Servizio]]</f>
        <v>S001 Accedi</v>
      </c>
      <c r="C817" s="41" t="s">
        <v>1915</v>
      </c>
      <c r="D817" s="41" t="str">
        <f>"(#"&amp;Tabella4[[#This Row],['#ID]]&amp;")"</f>
        <v>(#AAD816)</v>
      </c>
      <c r="E817" s="13" t="s">
        <v>50</v>
      </c>
      <c r="F817" s="13" t="s">
        <v>10</v>
      </c>
      <c r="G817" s="13" t="s">
        <v>56</v>
      </c>
      <c r="H817" s="13" t="s">
        <v>3283</v>
      </c>
      <c r="I817" s="13" t="s">
        <v>63</v>
      </c>
      <c r="J817" s="13" t="s">
        <v>1736</v>
      </c>
      <c r="K817" t="s">
        <v>1748</v>
      </c>
      <c r="L817" s="13" t="s">
        <v>3175</v>
      </c>
      <c r="M817" t="s">
        <v>1744</v>
      </c>
      <c r="N817" s="13"/>
      <c r="O817" t="s">
        <v>1586</v>
      </c>
      <c r="P817" s="13" t="s">
        <v>1629</v>
      </c>
      <c r="Q817" s="13" t="s">
        <v>1742</v>
      </c>
      <c r="R817" s="13"/>
      <c r="S817" s="13" t="s">
        <v>3187</v>
      </c>
      <c r="T817" s="13" t="s">
        <v>3188</v>
      </c>
      <c r="U817" s="13">
        <f>COUNTIFS(Tabella4[Rejected Element],Tabella4[[#This Row],[Rejected Element]])</f>
        <v>1254</v>
      </c>
      <c r="V817" s="13" t="s">
        <v>1719</v>
      </c>
      <c r="W817" s="13" t="s">
        <v>3163</v>
      </c>
      <c r="X817" s="13" t="str">
        <f>Tabella4[[#This Row],[User Impact]]</f>
        <v>2 - Serious</v>
      </c>
      <c r="Y817" s="13" t="str">
        <f>_xlfn.CONCAT("APP INDABOX ANDROID - ",Tabella4[[#This Row],[UNI CEI EN 301549]]," ",_xlfn.XLOOKUP(Tabella4[[#This Row],[Criterio]],Tabella5[ID],Tabella5[Criterio di successo],"")," - ",Tabella4[[#This Row],[Servizio]])</f>
        <v>APP INDABOX ANDROID - 11.2.5.8.1 Dimensione dell'obiettivo (minimo) - S001 Accedi</v>
      </c>
      <c r="Z8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(#AAD816)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17" s="13"/>
      <c r="AB817" s="13"/>
      <c r="AC817" s="13"/>
      <c r="AD817" s="13"/>
      <c r="AE817" s="13" t="e">
        <f>_xlfn.XLOOKUP(Tabella4[[#This Row],[ID Silk]],outTable[ID Silk],outTable[Numero ticket  ],,0,1)</f>
        <v>#N/A</v>
      </c>
      <c r="AF817" s="13"/>
      <c r="AG817" s="13"/>
      <c r="AH817" s="13" t="e">
        <f>Tabella4[[#This Row],[Caricato su Silk]]&amp;Tabella4[[#This Row],[HC_01]]</f>
        <v>#N/A</v>
      </c>
      <c r="AI817" s="13" t="e">
        <f>Tabella4[[#This Row],[HC_ID]]&amp;": "&amp;Tabella4[[#This Row],[Descrizione]]</f>
        <v>#N/A</v>
      </c>
      <c r="AJ817" s="13" t="e">
        <f>Tabella4[[#This Row],[HC_ID]]&amp;": - "&amp;Tabella4[[#This Row],[Detail]]&amp;" con selettore: "&amp;Tabella4[[#This Row],[Rejected Element]]</f>
        <v>#N/A</v>
      </c>
      <c r="AK817" s="13" t="e">
        <f>Tabella4[[#This Row],[HC_ID]]&amp;": "&amp;Tabella4[[#This Row],[Share URL]]</f>
        <v>#N/A</v>
      </c>
      <c r="AL817" s="13" t="e">
        <f>Tabella4[[#This Row],[HC_ID]]&amp;": "&amp;Tabella4[[#This Row],[Soluzione note aggiuntive]]</f>
        <v>#N/A</v>
      </c>
      <c r="AM817" s="13"/>
    </row>
    <row r="818" spans="1:39" ht="15" x14ac:dyDescent="0.3">
      <c r="A818" s="41" t="str">
        <f>Tabella4[[#This Row],[UNI CEI EN 301549]]&amp;Tabella4[[#This Row],[Servizio]]</f>
        <v>11.2.5.3.1S001 Accedi</v>
      </c>
      <c r="B818" s="42" t="str">
        <f>Tabella4[[#This Row],[IssueID]]&amp;Tabella4[[#This Row],[Servizio]]</f>
        <v>S001 Accedi</v>
      </c>
      <c r="C818" s="41" t="s">
        <v>1916</v>
      </c>
      <c r="D818" s="41" t="str">
        <f>"(#"&amp;Tabella4[[#This Row],['#ID]]&amp;")"</f>
        <v>(#AAD817)</v>
      </c>
      <c r="E818" s="13" t="s">
        <v>50</v>
      </c>
      <c r="F818" s="13" t="s">
        <v>9</v>
      </c>
      <c r="G818" s="13" t="s">
        <v>342</v>
      </c>
      <c r="H818" s="13" t="s">
        <v>3285</v>
      </c>
      <c r="I818" s="13" t="s">
        <v>63</v>
      </c>
      <c r="J818" s="13" t="s">
        <v>3172</v>
      </c>
      <c r="K818" t="s">
        <v>1745</v>
      </c>
      <c r="L818" s="13" t="s">
        <v>3173</v>
      </c>
      <c r="M818" t="s">
        <v>1744</v>
      </c>
      <c r="N818" s="13"/>
      <c r="O818" t="s">
        <v>1586</v>
      </c>
      <c r="P818" s="13" t="s">
        <v>1629</v>
      </c>
      <c r="Q818" s="13" t="s">
        <v>1742</v>
      </c>
      <c r="R818" s="13"/>
      <c r="S818" s="13" t="s">
        <v>3183</v>
      </c>
      <c r="T818" s="13" t="s">
        <v>3184</v>
      </c>
      <c r="U818" s="13">
        <f>COUNTIFS(Tabella4[Rejected Element],Tabella4[[#This Row],[Rejected Element]])</f>
        <v>1254</v>
      </c>
      <c r="V818" s="13" t="s">
        <v>1719</v>
      </c>
      <c r="W818" s="13" t="s">
        <v>3163</v>
      </c>
      <c r="X818" s="13" t="str">
        <f>Tabella4[[#This Row],[User Impact]]</f>
        <v>2 - Serious</v>
      </c>
      <c r="Y818" s="13" t="str">
        <f>_xlfn.CONCAT("APP INDABOX ANDROID - ",Tabella4[[#This Row],[UNI CEI EN 301549]]," ",_xlfn.XLOOKUP(Tabella4[[#This Row],[Criterio]],Tabella5[ID],Tabella5[Criterio di successo],"")," - ",Tabella4[[#This Row],[Servizio]])</f>
        <v>APP INDABOX ANDROID - 11.2.5.3.1 Etichetta nel nome - S001 Accedi</v>
      </c>
      <c r="Z8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(#AAD817)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18" s="13"/>
      <c r="AB818" s="13"/>
      <c r="AC818" s="13"/>
      <c r="AD818" s="13"/>
      <c r="AE818" s="13">
        <f>_xlfn.XLOOKUP(Tabella4[[#This Row],[ID Silk]],outTable[ID Silk],outTable[Numero ticket  ],,0,1)</f>
        <v>0</v>
      </c>
      <c r="AF818" s="13"/>
      <c r="AG818" s="13"/>
      <c r="AH818" s="13" t="str">
        <f>Tabella4[[#This Row],[Caricato su Silk]]&amp;Tabella4[[#This Row],[HC_01]]</f>
        <v>0</v>
      </c>
      <c r="AI818" s="13" t="str">
        <f>Tabella4[[#This Row],[HC_ID]]&amp;": "&amp;Tabella4[[#This Row],[Descrizione]]</f>
        <v>0: Una vista focalizzabile accessibile deve garantire che il nome sia incluso nell'etichetta visibile. [Per saperne di più] (https://docs.deque.com/devtools-mobile/2024.2.14/en/android-label-in-name)</v>
      </c>
      <c r="AJ818" s="13" t="str">
        <f>Tabella4[[#This Row],[HC_ID]]&amp;": - "&amp;Tabella4[[#This Row],[Detail]]&amp;" con selettore: "&amp;Tabella4[[#This Row],[Rejected Element]]</f>
        <v>0: -  con selettore: No ID Available</v>
      </c>
      <c r="AK818" s="13" t="str">
        <f>Tabella4[[#This Row],[HC_ID]]&amp;": "&amp;Tabella4[[#This Row],[Share URL]]</f>
        <v>0: https://axe-mobile.deque.com/scan?userId=747da6b3-5f03-493b-bc9b-3a10276b7d6b&amp;packageName=com.android.chrome&amp;resultId=0198749a-cc16-752f-ab6a-74fa6294533a</v>
      </c>
      <c r="AL818" s="13" t="str">
        <f>Tabella4[[#This Row],[HC_ID]]&amp;": "&amp;Tabella4[[#This Row],[Soluzione note aggiuntive]]</f>
        <v>0: Assicurati che contentDescription o labelFor contengano l’etichetta visibile dell’elemento.</v>
      </c>
      <c r="AM818" s="13"/>
    </row>
    <row r="819" spans="1:39" ht="15" x14ac:dyDescent="0.3">
      <c r="A819" s="41" t="str">
        <f>Tabella4[[#This Row],[UNI CEI EN 301549]]&amp;Tabella4[[#This Row],[Servizio]]</f>
        <v>11.1.3.2.1S001 Accedi</v>
      </c>
      <c r="B819" s="42" t="str">
        <f>Tabella4[[#This Row],[IssueID]]&amp;Tabella4[[#This Row],[Servizio]]</f>
        <v>S001 Accedi</v>
      </c>
      <c r="C819" s="41" t="s">
        <v>1917</v>
      </c>
      <c r="D819" s="41" t="str">
        <f>"(#"&amp;Tabella4[[#This Row],['#ID]]&amp;")"</f>
        <v>(#AAD818)</v>
      </c>
      <c r="E819" s="13" t="s">
        <v>50</v>
      </c>
      <c r="F819" s="13" t="s">
        <v>9</v>
      </c>
      <c r="G819" s="13" t="s">
        <v>57</v>
      </c>
      <c r="H819" s="13" t="s">
        <v>3287</v>
      </c>
      <c r="I819" s="13" t="s">
        <v>62</v>
      </c>
      <c r="J819" s="13" t="s">
        <v>3176</v>
      </c>
      <c r="K819" t="s">
        <v>1749</v>
      </c>
      <c r="L819" s="13" t="s">
        <v>3177</v>
      </c>
      <c r="M819" t="s">
        <v>1744</v>
      </c>
      <c r="N819" s="13"/>
      <c r="O819" t="s">
        <v>1586</v>
      </c>
      <c r="P819" s="13" t="s">
        <v>1629</v>
      </c>
      <c r="Q819" s="13" t="s">
        <v>1742</v>
      </c>
      <c r="R819" s="13"/>
      <c r="S819" s="13" t="s">
        <v>3189</v>
      </c>
      <c r="T819" s="13" t="s">
        <v>3190</v>
      </c>
      <c r="U819" s="13">
        <f>COUNTIFS(Tabella4[Rejected Element],Tabella4[[#This Row],[Rejected Element]])</f>
        <v>1254</v>
      </c>
      <c r="V819" s="13" t="s">
        <v>1719</v>
      </c>
      <c r="W819" s="13" t="s">
        <v>3163</v>
      </c>
      <c r="X819" s="13" t="str">
        <f>Tabella4[[#This Row],[User Impact]]</f>
        <v>1 - Critical</v>
      </c>
      <c r="Y819" s="13" t="str">
        <f>_xlfn.CONCAT("APP INDABOX ANDROID - ",Tabella4[[#This Row],[UNI CEI EN 301549]]," ",_xlfn.XLOOKUP(Tabella4[[#This Row],[Criterio]],Tabella5[ID],Tabella5[Criterio di successo],"")," - ",Tabella4[[#This Row],[Servizio]])</f>
        <v>APP INDABOX ANDROID - 11.1.3.2.1 Sequenza significativa - S001 Accedi</v>
      </c>
      <c r="Z8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(#AAD818)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19" s="13"/>
      <c r="AB819" s="13"/>
      <c r="AC819" s="13"/>
      <c r="AD819" s="13"/>
      <c r="AE819" s="13">
        <f>_xlfn.XLOOKUP(Tabella4[[#This Row],[ID Silk]],outTable[ID Silk],outTable[Numero ticket  ],,0,1)</f>
        <v>0</v>
      </c>
      <c r="AF819" s="13"/>
      <c r="AG819" s="13"/>
      <c r="AH819" s="13" t="str">
        <f>Tabella4[[#This Row],[Caricato su Silk]]&amp;Tabella4[[#This Row],[HC_01]]</f>
        <v>0</v>
      </c>
      <c r="AI819"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19" s="13" t="str">
        <f>Tabella4[[#This Row],[HC_ID]]&amp;": - "&amp;Tabella4[[#This Row],[Detail]]&amp;" con selettore: "&amp;Tabella4[[#This Row],[Rejected Element]]</f>
        <v>0: -  con selettore: No ID Available</v>
      </c>
      <c r="AK819" s="13" t="str">
        <f>Tabella4[[#This Row],[HC_ID]]&amp;": "&amp;Tabella4[[#This Row],[Share URL]]</f>
        <v>0: https://axe-mobile.deque.com/scan?userId=747da6b3-5f03-493b-bc9b-3a10276b7d6b&amp;packageName=com.android.chrome&amp;resultId=0198749a-cc16-752f-ab6a-74fa6294533a</v>
      </c>
      <c r="AL819" s="13" t="str">
        <f>Tabella4[[#This Row],[HC_ID]]&amp;": "&amp;Tabella4[[#This Row],[Soluzione note aggiuntive]]</f>
        <v>0: Rimuovi android:focusable="true" dal testo statico non interattivo.</v>
      </c>
      <c r="AM819" s="13"/>
    </row>
    <row r="820" spans="1:39" ht="15" x14ac:dyDescent="0.3">
      <c r="A820" s="41" t="str">
        <f>Tabella4[[#This Row],[UNI CEI EN 301549]]&amp;Tabella4[[#This Row],[Servizio]]</f>
        <v>11.2.5.5.1S001 Accedi</v>
      </c>
      <c r="B820" s="42" t="str">
        <f>Tabella4[[#This Row],[IssueID]]&amp;Tabella4[[#This Row],[Servizio]]</f>
        <v>S001 Accedi</v>
      </c>
      <c r="C820" s="41" t="s">
        <v>1918</v>
      </c>
      <c r="D820" s="41" t="str">
        <f>"(#"&amp;Tabella4[[#This Row],['#ID]]&amp;")"</f>
        <v>(#AAD819)</v>
      </c>
      <c r="E820" s="13" t="s">
        <v>50</v>
      </c>
      <c r="F820" s="13" t="s">
        <v>3168</v>
      </c>
      <c r="G820" s="13" t="s">
        <v>346</v>
      </c>
      <c r="H820" s="13" t="s">
        <v>3286</v>
      </c>
      <c r="I820" s="13" t="s">
        <v>64</v>
      </c>
      <c r="J820" s="13" t="s">
        <v>1736</v>
      </c>
      <c r="K820" t="s">
        <v>1747</v>
      </c>
      <c r="L820" s="13" t="s">
        <v>3174</v>
      </c>
      <c r="M820" t="s">
        <v>1744</v>
      </c>
      <c r="N820" s="13"/>
      <c r="O820" t="s">
        <v>1586</v>
      </c>
      <c r="P820" s="13" t="s">
        <v>1629</v>
      </c>
      <c r="Q820" s="13" t="s">
        <v>1742</v>
      </c>
      <c r="R820" s="13"/>
      <c r="S820" s="13" t="s">
        <v>3185</v>
      </c>
      <c r="T820" s="13" t="s">
        <v>3186</v>
      </c>
      <c r="U820" s="13">
        <f>COUNTIFS(Tabella4[Rejected Element],Tabella4[[#This Row],[Rejected Element]])</f>
        <v>1254</v>
      </c>
      <c r="V820" s="13" t="s">
        <v>1719</v>
      </c>
      <c r="W820" s="13" t="s">
        <v>3163</v>
      </c>
      <c r="X820" s="13" t="str">
        <f>Tabella4[[#This Row],[User Impact]]</f>
        <v>3 - Moderate</v>
      </c>
      <c r="Y820" s="13" t="str">
        <f>_xlfn.CONCAT("APP INDABOX ANDROID - ",Tabella4[[#This Row],[UNI CEI EN 301549]]," ",_xlfn.XLOOKUP(Tabella4[[#This Row],[Criterio]],Tabella5[ID],Tabella5[Criterio di successo],"")," - ",Tabella4[[#This Row],[Servizio]])</f>
        <v>APP INDABOX ANDROID - 11.2.5.5.1 Dimensione dell'obiettivo (avanzato) - S001 Accedi</v>
      </c>
      <c r="Z8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(#AAD819)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20" s="13"/>
      <c r="AB820" s="13"/>
      <c r="AC820" s="13"/>
      <c r="AD820" s="13"/>
      <c r="AE820" s="13" t="e">
        <f>_xlfn.XLOOKUP(Tabella4[[#This Row],[ID Silk]],outTable[ID Silk],outTable[Numero ticket  ],,0,1)</f>
        <v>#N/A</v>
      </c>
      <c r="AF820" s="13"/>
      <c r="AG820" s="13"/>
      <c r="AH820" s="13" t="e">
        <f>Tabella4[[#This Row],[Caricato su Silk]]&amp;Tabella4[[#This Row],[HC_01]]</f>
        <v>#N/A</v>
      </c>
      <c r="AI820" s="13" t="e">
        <f>Tabella4[[#This Row],[HC_ID]]&amp;": "&amp;Tabella4[[#This Row],[Descrizione]]</f>
        <v>#N/A</v>
      </c>
      <c r="AJ820" s="13" t="e">
        <f>Tabella4[[#This Row],[HC_ID]]&amp;": - "&amp;Tabella4[[#This Row],[Detail]]&amp;" con selettore: "&amp;Tabella4[[#This Row],[Rejected Element]]</f>
        <v>#N/A</v>
      </c>
      <c r="AK820" s="13" t="e">
        <f>Tabella4[[#This Row],[HC_ID]]&amp;": "&amp;Tabella4[[#This Row],[Share URL]]</f>
        <v>#N/A</v>
      </c>
      <c r="AL820" s="13" t="e">
        <f>Tabella4[[#This Row],[HC_ID]]&amp;": "&amp;Tabella4[[#This Row],[Soluzione note aggiuntive]]</f>
        <v>#N/A</v>
      </c>
      <c r="AM820" s="13"/>
    </row>
    <row r="821" spans="1:39" ht="15" x14ac:dyDescent="0.3">
      <c r="A821" s="41" t="str">
        <f>Tabella4[[#This Row],[UNI CEI EN 301549]]&amp;Tabella4[[#This Row],[Servizio]]</f>
        <v>11.2.5.8.1S001 Accedi</v>
      </c>
      <c r="B821" s="42" t="str">
        <f>Tabella4[[#This Row],[IssueID]]&amp;Tabella4[[#This Row],[Servizio]]</f>
        <v>S001 Accedi</v>
      </c>
      <c r="C821" s="41" t="s">
        <v>1919</v>
      </c>
      <c r="D821" s="41" t="str">
        <f>"(#"&amp;Tabella4[[#This Row],['#ID]]&amp;")"</f>
        <v>(#AAD820)</v>
      </c>
      <c r="E821" s="13" t="s">
        <v>50</v>
      </c>
      <c r="F821" s="13" t="s">
        <v>10</v>
      </c>
      <c r="G821" s="13" t="s">
        <v>56</v>
      </c>
      <c r="H821" s="13" t="s">
        <v>3283</v>
      </c>
      <c r="I821" s="13" t="s">
        <v>63</v>
      </c>
      <c r="J821" s="13" t="s">
        <v>1736</v>
      </c>
      <c r="K821" t="s">
        <v>1748</v>
      </c>
      <c r="L821" s="13" t="s">
        <v>3175</v>
      </c>
      <c r="M821" t="s">
        <v>1744</v>
      </c>
      <c r="N821" s="13"/>
      <c r="O821" t="s">
        <v>1586</v>
      </c>
      <c r="P821" s="13" t="s">
        <v>1629</v>
      </c>
      <c r="Q821" s="13" t="s">
        <v>1742</v>
      </c>
      <c r="R821" s="13"/>
      <c r="S821" s="13" t="s">
        <v>3187</v>
      </c>
      <c r="T821" s="13" t="s">
        <v>3188</v>
      </c>
      <c r="U821" s="13">
        <f>COUNTIFS(Tabella4[Rejected Element],Tabella4[[#This Row],[Rejected Element]])</f>
        <v>1254</v>
      </c>
      <c r="V821" s="13" t="s">
        <v>1719</v>
      </c>
      <c r="W821" s="13" t="s">
        <v>3163</v>
      </c>
      <c r="X821" s="13" t="str">
        <f>Tabella4[[#This Row],[User Impact]]</f>
        <v>2 - Serious</v>
      </c>
      <c r="Y821" s="13" t="str">
        <f>_xlfn.CONCAT("APP INDABOX ANDROID - ",Tabella4[[#This Row],[UNI CEI EN 301549]]," ",_xlfn.XLOOKUP(Tabella4[[#This Row],[Criterio]],Tabella5[ID],Tabella5[Criterio di successo],"")," - ",Tabella4[[#This Row],[Servizio]])</f>
        <v>APP INDABOX ANDROID - 11.2.5.8.1 Dimensione dell'obiettivo (minimo) - S001 Accedi</v>
      </c>
      <c r="Z8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(#AAD820)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21" s="13"/>
      <c r="AB821" s="13"/>
      <c r="AC821" s="13"/>
      <c r="AD821" s="13"/>
      <c r="AE821" s="13" t="e">
        <f>_xlfn.XLOOKUP(Tabella4[[#This Row],[ID Silk]],outTable[ID Silk],outTable[Numero ticket  ],,0,1)</f>
        <v>#N/A</v>
      </c>
      <c r="AF821" s="13"/>
      <c r="AG821" s="13"/>
      <c r="AH821" s="13" t="e">
        <f>Tabella4[[#This Row],[Caricato su Silk]]&amp;Tabella4[[#This Row],[HC_01]]</f>
        <v>#N/A</v>
      </c>
      <c r="AI821" s="13" t="e">
        <f>Tabella4[[#This Row],[HC_ID]]&amp;": "&amp;Tabella4[[#This Row],[Descrizione]]</f>
        <v>#N/A</v>
      </c>
      <c r="AJ821" s="13" t="e">
        <f>Tabella4[[#This Row],[HC_ID]]&amp;": - "&amp;Tabella4[[#This Row],[Detail]]&amp;" con selettore: "&amp;Tabella4[[#This Row],[Rejected Element]]</f>
        <v>#N/A</v>
      </c>
      <c r="AK821" s="13" t="e">
        <f>Tabella4[[#This Row],[HC_ID]]&amp;": "&amp;Tabella4[[#This Row],[Share URL]]</f>
        <v>#N/A</v>
      </c>
      <c r="AL821" s="13" t="e">
        <f>Tabella4[[#This Row],[HC_ID]]&amp;": "&amp;Tabella4[[#This Row],[Soluzione note aggiuntive]]</f>
        <v>#N/A</v>
      </c>
      <c r="AM821" s="13"/>
    </row>
    <row r="822" spans="1:39" ht="15" x14ac:dyDescent="0.3">
      <c r="A822" s="41" t="str">
        <f>Tabella4[[#This Row],[UNI CEI EN 301549]]&amp;Tabella4[[#This Row],[Servizio]]</f>
        <v>11.2.5.3.1S001 Accedi</v>
      </c>
      <c r="B822" s="42" t="str">
        <f>Tabella4[[#This Row],[IssueID]]&amp;Tabella4[[#This Row],[Servizio]]</f>
        <v>S001 Accedi</v>
      </c>
      <c r="C822" s="41" t="s">
        <v>1920</v>
      </c>
      <c r="D822" s="41" t="str">
        <f>"(#"&amp;Tabella4[[#This Row],['#ID]]&amp;")"</f>
        <v>(#AAD821)</v>
      </c>
      <c r="E822" s="13" t="s">
        <v>50</v>
      </c>
      <c r="F822" s="13" t="s">
        <v>9</v>
      </c>
      <c r="G822" s="13" t="s">
        <v>342</v>
      </c>
      <c r="H822" s="13" t="s">
        <v>3285</v>
      </c>
      <c r="I822" s="13" t="s">
        <v>63</v>
      </c>
      <c r="J822" s="13" t="s">
        <v>3172</v>
      </c>
      <c r="K822" t="s">
        <v>1745</v>
      </c>
      <c r="L822" s="13" t="s">
        <v>3173</v>
      </c>
      <c r="M822" t="s">
        <v>1744</v>
      </c>
      <c r="N822" s="13"/>
      <c r="O822" t="s">
        <v>1586</v>
      </c>
      <c r="P822" s="13" t="s">
        <v>1629</v>
      </c>
      <c r="Q822" s="13" t="s">
        <v>1742</v>
      </c>
      <c r="R822" s="13"/>
      <c r="S822" s="13" t="s">
        <v>3183</v>
      </c>
      <c r="T822" s="13" t="s">
        <v>3184</v>
      </c>
      <c r="U822" s="13">
        <f>COUNTIFS(Tabella4[Rejected Element],Tabella4[[#This Row],[Rejected Element]])</f>
        <v>1254</v>
      </c>
      <c r="V822" s="13" t="s">
        <v>1719</v>
      </c>
      <c r="W822" s="13" t="s">
        <v>3163</v>
      </c>
      <c r="X822" s="13" t="str">
        <f>Tabella4[[#This Row],[User Impact]]</f>
        <v>2 - Serious</v>
      </c>
      <c r="Y822" s="13" t="str">
        <f>_xlfn.CONCAT("APP INDABOX ANDROID - ",Tabella4[[#This Row],[UNI CEI EN 301549]]," ",_xlfn.XLOOKUP(Tabella4[[#This Row],[Criterio]],Tabella5[ID],Tabella5[Criterio di successo],"")," - ",Tabella4[[#This Row],[Servizio]])</f>
        <v>APP INDABOX ANDROID - 11.2.5.3.1 Etichetta nel nome - S001 Accedi</v>
      </c>
      <c r="Z8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(#AAD821)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22" s="13"/>
      <c r="AB822" s="13"/>
      <c r="AC822" s="13"/>
      <c r="AD822" s="13"/>
      <c r="AE822" s="13">
        <f>_xlfn.XLOOKUP(Tabella4[[#This Row],[ID Silk]],outTable[ID Silk],outTable[Numero ticket  ],,0,1)</f>
        <v>0</v>
      </c>
      <c r="AF822" s="13"/>
      <c r="AG822" s="13"/>
      <c r="AH822" s="13" t="str">
        <f>Tabella4[[#This Row],[Caricato su Silk]]&amp;Tabella4[[#This Row],[HC_01]]</f>
        <v>0</v>
      </c>
      <c r="AI822" s="13" t="str">
        <f>Tabella4[[#This Row],[HC_ID]]&amp;": "&amp;Tabella4[[#This Row],[Descrizione]]</f>
        <v>0: Una vista focalizzabile accessibile deve garantire che il nome sia incluso nell'etichetta visibile. [Per saperne di più] (https://docs.deque.com/devtools-mobile/2024.2.14/en/android-label-in-name)</v>
      </c>
      <c r="AJ822" s="13" t="str">
        <f>Tabella4[[#This Row],[HC_ID]]&amp;": - "&amp;Tabella4[[#This Row],[Detail]]&amp;" con selettore: "&amp;Tabella4[[#This Row],[Rejected Element]]</f>
        <v>0: -  con selettore: No ID Available</v>
      </c>
      <c r="AK822" s="13" t="str">
        <f>Tabella4[[#This Row],[HC_ID]]&amp;": "&amp;Tabella4[[#This Row],[Share URL]]</f>
        <v>0: https://axe-mobile.deque.com/scan?userId=747da6b3-5f03-493b-bc9b-3a10276b7d6b&amp;packageName=com.android.chrome&amp;resultId=0198749a-cc16-752f-ab6a-74fa6294533a</v>
      </c>
      <c r="AL822" s="13" t="str">
        <f>Tabella4[[#This Row],[HC_ID]]&amp;": "&amp;Tabella4[[#This Row],[Soluzione note aggiuntive]]</f>
        <v>0: Assicurati che contentDescription o labelFor contengano l’etichetta visibile dell’elemento.</v>
      </c>
      <c r="AM822" s="13"/>
    </row>
    <row r="823" spans="1:39" ht="15" x14ac:dyDescent="0.3">
      <c r="A823" s="41" t="str">
        <f>Tabella4[[#This Row],[UNI CEI EN 301549]]&amp;Tabella4[[#This Row],[Servizio]]</f>
        <v>11.1.3.2.1S001 Accedi</v>
      </c>
      <c r="B823" s="42" t="str">
        <f>Tabella4[[#This Row],[IssueID]]&amp;Tabella4[[#This Row],[Servizio]]</f>
        <v>S001 Accedi</v>
      </c>
      <c r="C823" s="41" t="s">
        <v>1921</v>
      </c>
      <c r="D823" s="41" t="str">
        <f>"(#"&amp;Tabella4[[#This Row],['#ID]]&amp;")"</f>
        <v>(#AAD822)</v>
      </c>
      <c r="E823" s="13" t="s">
        <v>50</v>
      </c>
      <c r="F823" s="13" t="s">
        <v>9</v>
      </c>
      <c r="G823" s="13" t="s">
        <v>57</v>
      </c>
      <c r="H823" s="13" t="s">
        <v>3287</v>
      </c>
      <c r="I823" s="13" t="s">
        <v>62</v>
      </c>
      <c r="J823" s="13" t="s">
        <v>3176</v>
      </c>
      <c r="K823" t="s">
        <v>1749</v>
      </c>
      <c r="L823" s="13" t="s">
        <v>3177</v>
      </c>
      <c r="M823" t="s">
        <v>1744</v>
      </c>
      <c r="N823" s="13"/>
      <c r="O823" t="s">
        <v>1586</v>
      </c>
      <c r="P823" s="13" t="s">
        <v>1629</v>
      </c>
      <c r="Q823" s="13" t="s">
        <v>1742</v>
      </c>
      <c r="R823" s="13"/>
      <c r="S823" s="13" t="s">
        <v>3189</v>
      </c>
      <c r="T823" s="13" t="s">
        <v>3190</v>
      </c>
      <c r="U823" s="13">
        <f>COUNTIFS(Tabella4[Rejected Element],Tabella4[[#This Row],[Rejected Element]])</f>
        <v>1254</v>
      </c>
      <c r="V823" s="13" t="s">
        <v>1719</v>
      </c>
      <c r="W823" s="13" t="s">
        <v>3163</v>
      </c>
      <c r="X823" s="13" t="str">
        <f>Tabella4[[#This Row],[User Impact]]</f>
        <v>1 - Critical</v>
      </c>
      <c r="Y823" s="13" t="str">
        <f>_xlfn.CONCAT("APP INDABOX ANDROID - ",Tabella4[[#This Row],[UNI CEI EN 301549]]," ",_xlfn.XLOOKUP(Tabella4[[#This Row],[Criterio]],Tabella5[ID],Tabella5[Criterio di successo],"")," - ",Tabella4[[#This Row],[Servizio]])</f>
        <v>APP INDABOX ANDROID - 11.1.3.2.1 Sequenza significativa - S001 Accedi</v>
      </c>
      <c r="Z8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(#AAD822)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23" s="13"/>
      <c r="AB823" s="13"/>
      <c r="AC823" s="13"/>
      <c r="AD823" s="13"/>
      <c r="AE823" s="13">
        <f>_xlfn.XLOOKUP(Tabella4[[#This Row],[ID Silk]],outTable[ID Silk],outTable[Numero ticket  ],,0,1)</f>
        <v>0</v>
      </c>
      <c r="AF823" s="13"/>
      <c r="AG823" s="13"/>
      <c r="AH823" s="13" t="str">
        <f>Tabella4[[#This Row],[Caricato su Silk]]&amp;Tabella4[[#This Row],[HC_01]]</f>
        <v>0</v>
      </c>
      <c r="AI82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23" s="13" t="str">
        <f>Tabella4[[#This Row],[HC_ID]]&amp;": - "&amp;Tabella4[[#This Row],[Detail]]&amp;" con selettore: "&amp;Tabella4[[#This Row],[Rejected Element]]</f>
        <v>0: -  con selettore: No ID Available</v>
      </c>
      <c r="AK823" s="13" t="str">
        <f>Tabella4[[#This Row],[HC_ID]]&amp;": "&amp;Tabella4[[#This Row],[Share URL]]</f>
        <v>0: https://axe-mobile.deque.com/scan?userId=747da6b3-5f03-493b-bc9b-3a10276b7d6b&amp;packageName=com.android.chrome&amp;resultId=0198749a-cc16-752f-ab6a-74fa6294533a</v>
      </c>
      <c r="AL823" s="13" t="str">
        <f>Tabella4[[#This Row],[HC_ID]]&amp;": "&amp;Tabella4[[#This Row],[Soluzione note aggiuntive]]</f>
        <v>0: Rimuovi android:focusable="true" dal testo statico non interattivo.</v>
      </c>
      <c r="AM823" s="13"/>
    </row>
    <row r="824" spans="1:39" ht="15" x14ac:dyDescent="0.3">
      <c r="A824" s="41" t="str">
        <f>Tabella4[[#This Row],[UNI CEI EN 301549]]&amp;Tabella4[[#This Row],[Servizio]]</f>
        <v>11.2.5.5.1S001 Accedi</v>
      </c>
      <c r="B824" s="42" t="str">
        <f>Tabella4[[#This Row],[IssueID]]&amp;Tabella4[[#This Row],[Servizio]]</f>
        <v>S001 Accedi</v>
      </c>
      <c r="C824" s="41" t="s">
        <v>1922</v>
      </c>
      <c r="D824" s="41" t="str">
        <f>"(#"&amp;Tabella4[[#This Row],['#ID]]&amp;")"</f>
        <v>(#AAD823)</v>
      </c>
      <c r="E824" s="13" t="s">
        <v>50</v>
      </c>
      <c r="F824" s="13" t="s">
        <v>3168</v>
      </c>
      <c r="G824" s="13" t="s">
        <v>346</v>
      </c>
      <c r="H824" s="13" t="s">
        <v>3286</v>
      </c>
      <c r="I824" s="13" t="s">
        <v>64</v>
      </c>
      <c r="J824" s="13" t="s">
        <v>1736</v>
      </c>
      <c r="K824" t="s">
        <v>1747</v>
      </c>
      <c r="L824" s="13" t="s">
        <v>3174</v>
      </c>
      <c r="M824" t="s">
        <v>1744</v>
      </c>
      <c r="N824" s="13"/>
      <c r="O824" t="s">
        <v>1586</v>
      </c>
      <c r="P824" s="13" t="s">
        <v>1629</v>
      </c>
      <c r="Q824" s="13" t="s">
        <v>1742</v>
      </c>
      <c r="R824" s="13"/>
      <c r="S824" s="13" t="s">
        <v>3185</v>
      </c>
      <c r="T824" s="13" t="s">
        <v>3186</v>
      </c>
      <c r="U824" s="13">
        <f>COUNTIFS(Tabella4[Rejected Element],Tabella4[[#This Row],[Rejected Element]])</f>
        <v>1254</v>
      </c>
      <c r="V824" s="13" t="s">
        <v>1719</v>
      </c>
      <c r="W824" s="13" t="s">
        <v>3163</v>
      </c>
      <c r="X824" s="13" t="str">
        <f>Tabella4[[#This Row],[User Impact]]</f>
        <v>3 - Moderate</v>
      </c>
      <c r="Y824" s="13" t="str">
        <f>_xlfn.CONCAT("APP INDABOX ANDROID - ",Tabella4[[#This Row],[UNI CEI EN 301549]]," ",_xlfn.XLOOKUP(Tabella4[[#This Row],[Criterio]],Tabella5[ID],Tabella5[Criterio di successo],"")," - ",Tabella4[[#This Row],[Servizio]])</f>
        <v>APP INDABOX ANDROID - 11.2.5.5.1 Dimensione dell'obiettivo (avanzato) - S001 Accedi</v>
      </c>
      <c r="Z8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(#AAD823)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24" s="13"/>
      <c r="AB824" s="13"/>
      <c r="AC824" s="13"/>
      <c r="AD824" s="13"/>
      <c r="AE824" s="13" t="e">
        <f>_xlfn.XLOOKUP(Tabella4[[#This Row],[ID Silk]],outTable[ID Silk],outTable[Numero ticket  ],,0,1)</f>
        <v>#N/A</v>
      </c>
      <c r="AF824" s="13"/>
      <c r="AG824" s="13"/>
      <c r="AH824" s="13" t="e">
        <f>Tabella4[[#This Row],[Caricato su Silk]]&amp;Tabella4[[#This Row],[HC_01]]</f>
        <v>#N/A</v>
      </c>
      <c r="AI824" s="13" t="e">
        <f>Tabella4[[#This Row],[HC_ID]]&amp;": "&amp;Tabella4[[#This Row],[Descrizione]]</f>
        <v>#N/A</v>
      </c>
      <c r="AJ824" s="13" t="e">
        <f>Tabella4[[#This Row],[HC_ID]]&amp;": - "&amp;Tabella4[[#This Row],[Detail]]&amp;" con selettore: "&amp;Tabella4[[#This Row],[Rejected Element]]</f>
        <v>#N/A</v>
      </c>
      <c r="AK824" s="13" t="e">
        <f>Tabella4[[#This Row],[HC_ID]]&amp;": "&amp;Tabella4[[#This Row],[Share URL]]</f>
        <v>#N/A</v>
      </c>
      <c r="AL824" s="13" t="e">
        <f>Tabella4[[#This Row],[HC_ID]]&amp;": "&amp;Tabella4[[#This Row],[Soluzione note aggiuntive]]</f>
        <v>#N/A</v>
      </c>
      <c r="AM824" s="13"/>
    </row>
    <row r="825" spans="1:39" ht="15" x14ac:dyDescent="0.3">
      <c r="A825" s="41" t="str">
        <f>Tabella4[[#This Row],[UNI CEI EN 301549]]&amp;Tabella4[[#This Row],[Servizio]]</f>
        <v>11.2.5.8.1S001 Accedi</v>
      </c>
      <c r="B825" s="42" t="str">
        <f>Tabella4[[#This Row],[IssueID]]&amp;Tabella4[[#This Row],[Servizio]]</f>
        <v>S001 Accedi</v>
      </c>
      <c r="C825" s="41" t="s">
        <v>1923</v>
      </c>
      <c r="D825" s="41" t="str">
        <f>"(#"&amp;Tabella4[[#This Row],['#ID]]&amp;")"</f>
        <v>(#AAD824)</v>
      </c>
      <c r="E825" s="13" t="s">
        <v>50</v>
      </c>
      <c r="F825" s="13" t="s">
        <v>10</v>
      </c>
      <c r="G825" s="13" t="s">
        <v>56</v>
      </c>
      <c r="H825" s="13" t="s">
        <v>3283</v>
      </c>
      <c r="I825" s="13" t="s">
        <v>63</v>
      </c>
      <c r="J825" s="13" t="s">
        <v>1736</v>
      </c>
      <c r="K825" t="s">
        <v>1748</v>
      </c>
      <c r="L825" s="13" t="s">
        <v>3175</v>
      </c>
      <c r="M825" t="s">
        <v>1744</v>
      </c>
      <c r="N825" s="13"/>
      <c r="O825" t="s">
        <v>1586</v>
      </c>
      <c r="P825" s="13" t="s">
        <v>1629</v>
      </c>
      <c r="Q825" s="13" t="s">
        <v>1742</v>
      </c>
      <c r="R825" s="13"/>
      <c r="S825" s="13" t="s">
        <v>3187</v>
      </c>
      <c r="T825" s="13" t="s">
        <v>3188</v>
      </c>
      <c r="U825" s="13">
        <f>COUNTIFS(Tabella4[Rejected Element],Tabella4[[#This Row],[Rejected Element]])</f>
        <v>1254</v>
      </c>
      <c r="V825" s="13" t="s">
        <v>1719</v>
      </c>
      <c r="W825" s="13" t="s">
        <v>3163</v>
      </c>
      <c r="X825" s="13" t="str">
        <f>Tabella4[[#This Row],[User Impact]]</f>
        <v>2 - Serious</v>
      </c>
      <c r="Y825" s="13" t="str">
        <f>_xlfn.CONCAT("APP INDABOX ANDROID - ",Tabella4[[#This Row],[UNI CEI EN 301549]]," ",_xlfn.XLOOKUP(Tabella4[[#This Row],[Criterio]],Tabella5[ID],Tabella5[Criterio di successo],"")," - ",Tabella4[[#This Row],[Servizio]])</f>
        <v>APP INDABOX ANDROID - 11.2.5.8.1 Dimensione dell'obiettivo (minimo) - S001 Accedi</v>
      </c>
      <c r="Z8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(#AAD824)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25" s="13"/>
      <c r="AB825" s="13"/>
      <c r="AC825" s="13"/>
      <c r="AD825" s="13"/>
      <c r="AE825" s="13" t="e">
        <f>_xlfn.XLOOKUP(Tabella4[[#This Row],[ID Silk]],outTable[ID Silk],outTable[Numero ticket  ],,0,1)</f>
        <v>#N/A</v>
      </c>
      <c r="AF825" s="13"/>
      <c r="AG825" s="13"/>
      <c r="AH825" s="13" t="e">
        <f>Tabella4[[#This Row],[Caricato su Silk]]&amp;Tabella4[[#This Row],[HC_01]]</f>
        <v>#N/A</v>
      </c>
      <c r="AI825" s="13" t="e">
        <f>Tabella4[[#This Row],[HC_ID]]&amp;": "&amp;Tabella4[[#This Row],[Descrizione]]</f>
        <v>#N/A</v>
      </c>
      <c r="AJ825" s="13" t="e">
        <f>Tabella4[[#This Row],[HC_ID]]&amp;": - "&amp;Tabella4[[#This Row],[Detail]]&amp;" con selettore: "&amp;Tabella4[[#This Row],[Rejected Element]]</f>
        <v>#N/A</v>
      </c>
      <c r="AK825" s="13" t="e">
        <f>Tabella4[[#This Row],[HC_ID]]&amp;": "&amp;Tabella4[[#This Row],[Share URL]]</f>
        <v>#N/A</v>
      </c>
      <c r="AL825" s="13" t="e">
        <f>Tabella4[[#This Row],[HC_ID]]&amp;": "&amp;Tabella4[[#This Row],[Soluzione note aggiuntive]]</f>
        <v>#N/A</v>
      </c>
      <c r="AM825" s="13"/>
    </row>
    <row r="826" spans="1:39" ht="15" x14ac:dyDescent="0.3">
      <c r="A826" s="41" t="str">
        <f>Tabella4[[#This Row],[UNI CEI EN 301549]]&amp;Tabella4[[#This Row],[Servizio]]</f>
        <v>11.2.5.3.1S001 Accedi</v>
      </c>
      <c r="B826" s="42" t="str">
        <f>Tabella4[[#This Row],[IssueID]]&amp;Tabella4[[#This Row],[Servizio]]</f>
        <v>S001 Accedi</v>
      </c>
      <c r="C826" s="41" t="s">
        <v>1924</v>
      </c>
      <c r="D826" s="41" t="str">
        <f>"(#"&amp;Tabella4[[#This Row],['#ID]]&amp;")"</f>
        <v>(#AAD825)</v>
      </c>
      <c r="E826" s="13" t="s">
        <v>50</v>
      </c>
      <c r="F826" s="13" t="s">
        <v>9</v>
      </c>
      <c r="G826" s="13" t="s">
        <v>342</v>
      </c>
      <c r="H826" s="13" t="s">
        <v>3285</v>
      </c>
      <c r="I826" s="13" t="s">
        <v>63</v>
      </c>
      <c r="J826" s="13" t="s">
        <v>3172</v>
      </c>
      <c r="K826" t="s">
        <v>1745</v>
      </c>
      <c r="L826" s="13" t="s">
        <v>3173</v>
      </c>
      <c r="M826" t="s">
        <v>1744</v>
      </c>
      <c r="N826" s="13"/>
      <c r="O826" t="s">
        <v>1586</v>
      </c>
      <c r="P826" s="13" t="s">
        <v>1629</v>
      </c>
      <c r="Q826" s="13" t="s">
        <v>1742</v>
      </c>
      <c r="R826" s="13"/>
      <c r="S826" s="13" t="s">
        <v>3183</v>
      </c>
      <c r="T826" s="13" t="s">
        <v>3184</v>
      </c>
      <c r="U826" s="13">
        <f>COUNTIFS(Tabella4[Rejected Element],Tabella4[[#This Row],[Rejected Element]])</f>
        <v>1254</v>
      </c>
      <c r="V826" s="13" t="s">
        <v>1719</v>
      </c>
      <c r="W826" s="13" t="s">
        <v>3163</v>
      </c>
      <c r="X826" s="13" t="str">
        <f>Tabella4[[#This Row],[User Impact]]</f>
        <v>2 - Serious</v>
      </c>
      <c r="Y826" s="13" t="str">
        <f>_xlfn.CONCAT("APP INDABOX ANDROID - ",Tabella4[[#This Row],[UNI CEI EN 301549]]," ",_xlfn.XLOOKUP(Tabella4[[#This Row],[Criterio]],Tabella5[ID],Tabella5[Criterio di successo],"")," - ",Tabella4[[#This Row],[Servizio]])</f>
        <v>APP INDABOX ANDROID - 11.2.5.3.1 Etichetta nel nome - S001 Accedi</v>
      </c>
      <c r="Z8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(#AAD825)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26" s="13"/>
      <c r="AB826" s="13"/>
      <c r="AC826" s="13"/>
      <c r="AD826" s="13"/>
      <c r="AE826" s="13">
        <f>_xlfn.XLOOKUP(Tabella4[[#This Row],[ID Silk]],outTable[ID Silk],outTable[Numero ticket  ],,0,1)</f>
        <v>0</v>
      </c>
      <c r="AF826" s="13"/>
      <c r="AG826" s="13"/>
      <c r="AH826" s="13" t="str">
        <f>Tabella4[[#This Row],[Caricato su Silk]]&amp;Tabella4[[#This Row],[HC_01]]</f>
        <v>0</v>
      </c>
      <c r="AI826" s="13" t="str">
        <f>Tabella4[[#This Row],[HC_ID]]&amp;": "&amp;Tabella4[[#This Row],[Descrizione]]</f>
        <v>0: Una vista focalizzabile accessibile deve garantire che il nome sia incluso nell'etichetta visibile. [Per saperne di più] (https://docs.deque.com/devtools-mobile/2024.2.14/en/android-label-in-name)</v>
      </c>
      <c r="AJ826" s="13" t="str">
        <f>Tabella4[[#This Row],[HC_ID]]&amp;": - "&amp;Tabella4[[#This Row],[Detail]]&amp;" con selettore: "&amp;Tabella4[[#This Row],[Rejected Element]]</f>
        <v>0: -  con selettore: No ID Available</v>
      </c>
      <c r="AK826" s="13" t="str">
        <f>Tabella4[[#This Row],[HC_ID]]&amp;": "&amp;Tabella4[[#This Row],[Share URL]]</f>
        <v>0: https://axe-mobile.deque.com/scan?userId=747da6b3-5f03-493b-bc9b-3a10276b7d6b&amp;packageName=com.android.chrome&amp;resultId=0198749a-cc16-752f-ab6a-74fa6294533a</v>
      </c>
      <c r="AL826" s="13" t="str">
        <f>Tabella4[[#This Row],[HC_ID]]&amp;": "&amp;Tabella4[[#This Row],[Soluzione note aggiuntive]]</f>
        <v>0: Assicurati che contentDescription o labelFor contengano l’etichetta visibile dell’elemento.</v>
      </c>
      <c r="AM826" s="13"/>
    </row>
    <row r="827" spans="1:39" ht="15" x14ac:dyDescent="0.3">
      <c r="A827" s="41" t="str">
        <f>Tabella4[[#This Row],[UNI CEI EN 301549]]&amp;Tabella4[[#This Row],[Servizio]]</f>
        <v>11.1.3.2.1S001 Accedi</v>
      </c>
      <c r="B827" s="42" t="str">
        <f>Tabella4[[#This Row],[IssueID]]&amp;Tabella4[[#This Row],[Servizio]]</f>
        <v>S001 Accedi</v>
      </c>
      <c r="C827" s="41" t="s">
        <v>1925</v>
      </c>
      <c r="D827" s="41" t="str">
        <f>"(#"&amp;Tabella4[[#This Row],['#ID]]&amp;")"</f>
        <v>(#AAD826)</v>
      </c>
      <c r="E827" s="13" t="s">
        <v>50</v>
      </c>
      <c r="F827" s="13" t="s">
        <v>9</v>
      </c>
      <c r="G827" s="13" t="s">
        <v>57</v>
      </c>
      <c r="H827" s="13" t="s">
        <v>3287</v>
      </c>
      <c r="I827" s="13" t="s">
        <v>62</v>
      </c>
      <c r="J827" s="13" t="s">
        <v>3176</v>
      </c>
      <c r="K827" t="s">
        <v>1749</v>
      </c>
      <c r="L827" s="13" t="s">
        <v>3177</v>
      </c>
      <c r="M827" t="s">
        <v>1744</v>
      </c>
      <c r="N827" s="13"/>
      <c r="O827" t="s">
        <v>1586</v>
      </c>
      <c r="P827" s="13" t="s">
        <v>1629</v>
      </c>
      <c r="Q827" s="13" t="s">
        <v>1742</v>
      </c>
      <c r="R827" s="13"/>
      <c r="S827" s="13" t="s">
        <v>3189</v>
      </c>
      <c r="T827" s="13" t="s">
        <v>3190</v>
      </c>
      <c r="U827" s="13">
        <f>COUNTIFS(Tabella4[Rejected Element],Tabella4[[#This Row],[Rejected Element]])</f>
        <v>1254</v>
      </c>
      <c r="V827" s="13" t="s">
        <v>1719</v>
      </c>
      <c r="W827" s="13" t="s">
        <v>3163</v>
      </c>
      <c r="X827" s="13" t="str">
        <f>Tabella4[[#This Row],[User Impact]]</f>
        <v>1 - Critical</v>
      </c>
      <c r="Y827" s="13" t="str">
        <f>_xlfn.CONCAT("APP INDABOX ANDROID - ",Tabella4[[#This Row],[UNI CEI EN 301549]]," ",_xlfn.XLOOKUP(Tabella4[[#This Row],[Criterio]],Tabella5[ID],Tabella5[Criterio di successo],"")," - ",Tabella4[[#This Row],[Servizio]])</f>
        <v>APP INDABOX ANDROID - 11.1.3.2.1 Sequenza significativa - S001 Accedi</v>
      </c>
      <c r="Z8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(#AAD826)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27" s="13"/>
      <c r="AB827" s="13"/>
      <c r="AC827" s="13"/>
      <c r="AD827" s="13"/>
      <c r="AE827" s="13">
        <f>_xlfn.XLOOKUP(Tabella4[[#This Row],[ID Silk]],outTable[ID Silk],outTable[Numero ticket  ],,0,1)</f>
        <v>0</v>
      </c>
      <c r="AF827" s="13"/>
      <c r="AG827" s="13"/>
      <c r="AH827" s="13" t="str">
        <f>Tabella4[[#This Row],[Caricato su Silk]]&amp;Tabella4[[#This Row],[HC_01]]</f>
        <v>0</v>
      </c>
      <c r="AI82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27" s="13" t="str">
        <f>Tabella4[[#This Row],[HC_ID]]&amp;": - "&amp;Tabella4[[#This Row],[Detail]]&amp;" con selettore: "&amp;Tabella4[[#This Row],[Rejected Element]]</f>
        <v>0: -  con selettore: No ID Available</v>
      </c>
      <c r="AK827" s="13" t="str">
        <f>Tabella4[[#This Row],[HC_ID]]&amp;": "&amp;Tabella4[[#This Row],[Share URL]]</f>
        <v>0: https://axe-mobile.deque.com/scan?userId=747da6b3-5f03-493b-bc9b-3a10276b7d6b&amp;packageName=com.android.chrome&amp;resultId=0198749a-cc16-752f-ab6a-74fa6294533a</v>
      </c>
      <c r="AL827" s="13" t="str">
        <f>Tabella4[[#This Row],[HC_ID]]&amp;": "&amp;Tabella4[[#This Row],[Soluzione note aggiuntive]]</f>
        <v>0: Rimuovi android:focusable="true" dal testo statico non interattivo.</v>
      </c>
      <c r="AM827" s="13"/>
    </row>
    <row r="828" spans="1:39" ht="15" x14ac:dyDescent="0.3">
      <c r="A828" s="41" t="str">
        <f>Tabella4[[#This Row],[UNI CEI EN 301549]]&amp;Tabella4[[#This Row],[Servizio]]</f>
        <v>11.2.5.5.1S001 Accedi</v>
      </c>
      <c r="B828" s="42" t="str">
        <f>Tabella4[[#This Row],[IssueID]]&amp;Tabella4[[#This Row],[Servizio]]</f>
        <v>S001 Accedi</v>
      </c>
      <c r="C828" s="41" t="s">
        <v>1926</v>
      </c>
      <c r="D828" s="41" t="str">
        <f>"(#"&amp;Tabella4[[#This Row],['#ID]]&amp;")"</f>
        <v>(#AAD827)</v>
      </c>
      <c r="E828" s="13" t="s">
        <v>50</v>
      </c>
      <c r="F828" s="13" t="s">
        <v>3168</v>
      </c>
      <c r="G828" s="13" t="s">
        <v>346</v>
      </c>
      <c r="H828" s="13" t="s">
        <v>3286</v>
      </c>
      <c r="I828" s="13" t="s">
        <v>64</v>
      </c>
      <c r="J828" s="13" t="s">
        <v>1736</v>
      </c>
      <c r="K828" t="s">
        <v>1747</v>
      </c>
      <c r="L828" s="13" t="s">
        <v>3174</v>
      </c>
      <c r="M828" t="s">
        <v>1744</v>
      </c>
      <c r="N828" s="13"/>
      <c r="O828" t="s">
        <v>1586</v>
      </c>
      <c r="P828" s="13" t="s">
        <v>1629</v>
      </c>
      <c r="Q828" s="13" t="s">
        <v>1742</v>
      </c>
      <c r="R828" s="13"/>
      <c r="S828" s="13" t="s">
        <v>3185</v>
      </c>
      <c r="T828" s="13" t="s">
        <v>3186</v>
      </c>
      <c r="U828" s="13">
        <f>COUNTIFS(Tabella4[Rejected Element],Tabella4[[#This Row],[Rejected Element]])</f>
        <v>1254</v>
      </c>
      <c r="V828" s="13" t="s">
        <v>1719</v>
      </c>
      <c r="W828" s="13" t="s">
        <v>3163</v>
      </c>
      <c r="X828" s="13" t="str">
        <f>Tabella4[[#This Row],[User Impact]]</f>
        <v>3 - Moderate</v>
      </c>
      <c r="Y828" s="13" t="str">
        <f>_xlfn.CONCAT("APP INDABOX ANDROID - ",Tabella4[[#This Row],[UNI CEI EN 301549]]," ",_xlfn.XLOOKUP(Tabella4[[#This Row],[Criterio]],Tabella5[ID],Tabella5[Criterio di successo],"")," - ",Tabella4[[#This Row],[Servizio]])</f>
        <v>APP INDABOX ANDROID - 11.2.5.5.1 Dimensione dell'obiettivo (avanzato) - S001 Accedi</v>
      </c>
      <c r="Z8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(#AAD827)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28" s="13"/>
      <c r="AB828" s="13"/>
      <c r="AC828" s="13"/>
      <c r="AD828" s="13"/>
      <c r="AE828" s="13" t="e">
        <f>_xlfn.XLOOKUP(Tabella4[[#This Row],[ID Silk]],outTable[ID Silk],outTable[Numero ticket  ],,0,1)</f>
        <v>#N/A</v>
      </c>
      <c r="AF828" s="13"/>
      <c r="AG828" s="13"/>
      <c r="AH828" s="13" t="e">
        <f>Tabella4[[#This Row],[Caricato su Silk]]&amp;Tabella4[[#This Row],[HC_01]]</f>
        <v>#N/A</v>
      </c>
      <c r="AI828" s="13" t="e">
        <f>Tabella4[[#This Row],[HC_ID]]&amp;": "&amp;Tabella4[[#This Row],[Descrizione]]</f>
        <v>#N/A</v>
      </c>
      <c r="AJ828" s="13" t="e">
        <f>Tabella4[[#This Row],[HC_ID]]&amp;": - "&amp;Tabella4[[#This Row],[Detail]]&amp;" con selettore: "&amp;Tabella4[[#This Row],[Rejected Element]]</f>
        <v>#N/A</v>
      </c>
      <c r="AK828" s="13" t="e">
        <f>Tabella4[[#This Row],[HC_ID]]&amp;": "&amp;Tabella4[[#This Row],[Share URL]]</f>
        <v>#N/A</v>
      </c>
      <c r="AL828" s="13" t="e">
        <f>Tabella4[[#This Row],[HC_ID]]&amp;": "&amp;Tabella4[[#This Row],[Soluzione note aggiuntive]]</f>
        <v>#N/A</v>
      </c>
      <c r="AM828" s="13"/>
    </row>
    <row r="829" spans="1:39" ht="15" x14ac:dyDescent="0.3">
      <c r="A829" s="41" t="str">
        <f>Tabella4[[#This Row],[UNI CEI EN 301549]]&amp;Tabella4[[#This Row],[Servizio]]</f>
        <v>11.2.5.8.1S001 Accedi</v>
      </c>
      <c r="B829" s="42" t="str">
        <f>Tabella4[[#This Row],[IssueID]]&amp;Tabella4[[#This Row],[Servizio]]</f>
        <v>S001 Accedi</v>
      </c>
      <c r="C829" s="41" t="s">
        <v>1927</v>
      </c>
      <c r="D829" s="41" t="str">
        <f>"(#"&amp;Tabella4[[#This Row],['#ID]]&amp;")"</f>
        <v>(#AAD828)</v>
      </c>
      <c r="E829" s="13" t="s">
        <v>50</v>
      </c>
      <c r="F829" s="13" t="s">
        <v>10</v>
      </c>
      <c r="G829" s="13" t="s">
        <v>56</v>
      </c>
      <c r="H829" s="13" t="s">
        <v>3283</v>
      </c>
      <c r="I829" s="13" t="s">
        <v>63</v>
      </c>
      <c r="J829" s="13" t="s">
        <v>1736</v>
      </c>
      <c r="K829" t="s">
        <v>1748</v>
      </c>
      <c r="L829" s="13" t="s">
        <v>3175</v>
      </c>
      <c r="M829" t="s">
        <v>1744</v>
      </c>
      <c r="N829" s="13"/>
      <c r="O829" t="s">
        <v>1586</v>
      </c>
      <c r="P829" s="13" t="s">
        <v>1629</v>
      </c>
      <c r="Q829" s="13" t="s">
        <v>1742</v>
      </c>
      <c r="R829" s="13"/>
      <c r="S829" s="13" t="s">
        <v>3187</v>
      </c>
      <c r="T829" s="13" t="s">
        <v>3188</v>
      </c>
      <c r="U829" s="13">
        <f>COUNTIFS(Tabella4[Rejected Element],Tabella4[[#This Row],[Rejected Element]])</f>
        <v>1254</v>
      </c>
      <c r="V829" s="13" t="s">
        <v>1719</v>
      </c>
      <c r="W829" s="13" t="s">
        <v>3163</v>
      </c>
      <c r="X829" s="13" t="str">
        <f>Tabella4[[#This Row],[User Impact]]</f>
        <v>2 - Serious</v>
      </c>
      <c r="Y829" s="13" t="str">
        <f>_xlfn.CONCAT("APP INDABOX ANDROID - ",Tabella4[[#This Row],[UNI CEI EN 301549]]," ",_xlfn.XLOOKUP(Tabella4[[#This Row],[Criterio]],Tabella5[ID],Tabella5[Criterio di successo],"")," - ",Tabella4[[#This Row],[Servizio]])</f>
        <v>APP INDABOX ANDROID - 11.2.5.8.1 Dimensione dell'obiettivo (minimo) - S001 Accedi</v>
      </c>
      <c r="Z8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(#AAD828)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29" s="13"/>
      <c r="AB829" s="13"/>
      <c r="AC829" s="13"/>
      <c r="AD829" s="13"/>
      <c r="AE829" s="13" t="e">
        <f>_xlfn.XLOOKUP(Tabella4[[#This Row],[ID Silk]],outTable[ID Silk],outTable[Numero ticket  ],,0,1)</f>
        <v>#N/A</v>
      </c>
      <c r="AF829" s="13"/>
      <c r="AG829" s="13"/>
      <c r="AH829" s="13" t="e">
        <f>Tabella4[[#This Row],[Caricato su Silk]]&amp;Tabella4[[#This Row],[HC_01]]</f>
        <v>#N/A</v>
      </c>
      <c r="AI829" s="13" t="e">
        <f>Tabella4[[#This Row],[HC_ID]]&amp;": "&amp;Tabella4[[#This Row],[Descrizione]]</f>
        <v>#N/A</v>
      </c>
      <c r="AJ829" s="13" t="e">
        <f>Tabella4[[#This Row],[HC_ID]]&amp;": - "&amp;Tabella4[[#This Row],[Detail]]&amp;" con selettore: "&amp;Tabella4[[#This Row],[Rejected Element]]</f>
        <v>#N/A</v>
      </c>
      <c r="AK829" s="13" t="e">
        <f>Tabella4[[#This Row],[HC_ID]]&amp;": "&amp;Tabella4[[#This Row],[Share URL]]</f>
        <v>#N/A</v>
      </c>
      <c r="AL829" s="13" t="e">
        <f>Tabella4[[#This Row],[HC_ID]]&amp;": "&amp;Tabella4[[#This Row],[Soluzione note aggiuntive]]</f>
        <v>#N/A</v>
      </c>
      <c r="AM829" s="13"/>
    </row>
    <row r="830" spans="1:39" ht="15" x14ac:dyDescent="0.3">
      <c r="A830" s="41" t="str">
        <f>Tabella4[[#This Row],[UNI CEI EN 301549]]&amp;Tabella4[[#This Row],[Servizio]]</f>
        <v>11.2.5.3.1S001 Accedi</v>
      </c>
      <c r="B830" s="42" t="str">
        <f>Tabella4[[#This Row],[IssueID]]&amp;Tabella4[[#This Row],[Servizio]]</f>
        <v>S001 Accedi</v>
      </c>
      <c r="C830" s="41" t="s">
        <v>1928</v>
      </c>
      <c r="D830" s="41" t="str">
        <f>"(#"&amp;Tabella4[[#This Row],['#ID]]&amp;")"</f>
        <v>(#AAD829)</v>
      </c>
      <c r="E830" s="13" t="s">
        <v>50</v>
      </c>
      <c r="F830" s="13" t="s">
        <v>9</v>
      </c>
      <c r="G830" s="13" t="s">
        <v>342</v>
      </c>
      <c r="H830" s="13" t="s">
        <v>3285</v>
      </c>
      <c r="I830" s="13" t="s">
        <v>63</v>
      </c>
      <c r="J830" s="13" t="s">
        <v>3172</v>
      </c>
      <c r="K830" t="s">
        <v>1745</v>
      </c>
      <c r="L830" s="13" t="s">
        <v>3173</v>
      </c>
      <c r="M830" t="s">
        <v>1744</v>
      </c>
      <c r="N830" s="13"/>
      <c r="O830" t="s">
        <v>1586</v>
      </c>
      <c r="P830" s="13" t="s">
        <v>1629</v>
      </c>
      <c r="Q830" s="13" t="s">
        <v>1742</v>
      </c>
      <c r="R830" s="13"/>
      <c r="S830" s="13" t="s">
        <v>3183</v>
      </c>
      <c r="T830" s="13" t="s">
        <v>3184</v>
      </c>
      <c r="U830" s="13">
        <f>COUNTIFS(Tabella4[Rejected Element],Tabella4[[#This Row],[Rejected Element]])</f>
        <v>1254</v>
      </c>
      <c r="V830" s="13" t="s">
        <v>1719</v>
      </c>
      <c r="W830" s="13" t="s">
        <v>3163</v>
      </c>
      <c r="X830" s="13" t="str">
        <f>Tabella4[[#This Row],[User Impact]]</f>
        <v>2 - Serious</v>
      </c>
      <c r="Y830" s="13" t="str">
        <f>_xlfn.CONCAT("APP INDABOX ANDROID - ",Tabella4[[#This Row],[UNI CEI EN 301549]]," ",_xlfn.XLOOKUP(Tabella4[[#This Row],[Criterio]],Tabella5[ID],Tabella5[Criterio di successo],"")," - ",Tabella4[[#This Row],[Servizio]])</f>
        <v>APP INDABOX ANDROID - 11.2.5.3.1 Etichetta nel nome - S001 Accedi</v>
      </c>
      <c r="Z8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(#AAD829)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30" s="13"/>
      <c r="AB830" s="13"/>
      <c r="AC830" s="13"/>
      <c r="AD830" s="13"/>
      <c r="AE830" s="13">
        <f>_xlfn.XLOOKUP(Tabella4[[#This Row],[ID Silk]],outTable[ID Silk],outTable[Numero ticket  ],,0,1)</f>
        <v>0</v>
      </c>
      <c r="AF830" s="13"/>
      <c r="AG830" s="13"/>
      <c r="AH830" s="13" t="str">
        <f>Tabella4[[#This Row],[Caricato su Silk]]&amp;Tabella4[[#This Row],[HC_01]]</f>
        <v>0</v>
      </c>
      <c r="AI830" s="13" t="str">
        <f>Tabella4[[#This Row],[HC_ID]]&amp;": "&amp;Tabella4[[#This Row],[Descrizione]]</f>
        <v>0: Una vista focalizzabile accessibile deve garantire che il nome sia incluso nell'etichetta visibile. [Per saperne di più] (https://docs.deque.com/devtools-mobile/2024.2.14/en/android-label-in-name)</v>
      </c>
      <c r="AJ830" s="13" t="str">
        <f>Tabella4[[#This Row],[HC_ID]]&amp;": - "&amp;Tabella4[[#This Row],[Detail]]&amp;" con selettore: "&amp;Tabella4[[#This Row],[Rejected Element]]</f>
        <v>0: -  con selettore: No ID Available</v>
      </c>
      <c r="AK830" s="13" t="str">
        <f>Tabella4[[#This Row],[HC_ID]]&amp;": "&amp;Tabella4[[#This Row],[Share URL]]</f>
        <v>0: https://axe-mobile.deque.com/scan?userId=747da6b3-5f03-493b-bc9b-3a10276b7d6b&amp;packageName=com.android.chrome&amp;resultId=0198749a-cc16-752f-ab6a-74fa6294533a</v>
      </c>
      <c r="AL830" s="13" t="str">
        <f>Tabella4[[#This Row],[HC_ID]]&amp;": "&amp;Tabella4[[#This Row],[Soluzione note aggiuntive]]</f>
        <v>0: Assicurati che contentDescription o labelFor contengano l’etichetta visibile dell’elemento.</v>
      </c>
      <c r="AM830" s="13"/>
    </row>
    <row r="831" spans="1:39" ht="15" x14ac:dyDescent="0.3">
      <c r="A831" s="41" t="str">
        <f>Tabella4[[#This Row],[UNI CEI EN 301549]]&amp;Tabella4[[#This Row],[Servizio]]</f>
        <v>11.1.3.2.1S001 Accedi</v>
      </c>
      <c r="B831" s="42" t="str">
        <f>Tabella4[[#This Row],[IssueID]]&amp;Tabella4[[#This Row],[Servizio]]</f>
        <v>S001 Accedi</v>
      </c>
      <c r="C831" s="41" t="s">
        <v>1929</v>
      </c>
      <c r="D831" s="41" t="str">
        <f>"(#"&amp;Tabella4[[#This Row],['#ID]]&amp;")"</f>
        <v>(#AAD830)</v>
      </c>
      <c r="E831" s="13" t="s">
        <v>50</v>
      </c>
      <c r="F831" s="13" t="s">
        <v>9</v>
      </c>
      <c r="G831" s="13" t="s">
        <v>57</v>
      </c>
      <c r="H831" s="13" t="s">
        <v>3287</v>
      </c>
      <c r="I831" s="13" t="s">
        <v>62</v>
      </c>
      <c r="J831" s="13" t="s">
        <v>3176</v>
      </c>
      <c r="K831" t="s">
        <v>1749</v>
      </c>
      <c r="L831" s="13" t="s">
        <v>3177</v>
      </c>
      <c r="M831" t="s">
        <v>1744</v>
      </c>
      <c r="N831" s="13"/>
      <c r="O831" t="s">
        <v>1586</v>
      </c>
      <c r="P831" s="13" t="s">
        <v>1629</v>
      </c>
      <c r="Q831" s="13" t="s">
        <v>1742</v>
      </c>
      <c r="R831" s="13"/>
      <c r="S831" s="13" t="s">
        <v>3189</v>
      </c>
      <c r="T831" s="13" t="s">
        <v>3190</v>
      </c>
      <c r="U831" s="13">
        <f>COUNTIFS(Tabella4[Rejected Element],Tabella4[[#This Row],[Rejected Element]])</f>
        <v>1254</v>
      </c>
      <c r="V831" s="13" t="s">
        <v>1719</v>
      </c>
      <c r="W831" s="13" t="s">
        <v>3163</v>
      </c>
      <c r="X831" s="13" t="str">
        <f>Tabella4[[#This Row],[User Impact]]</f>
        <v>1 - Critical</v>
      </c>
      <c r="Y831" s="13" t="str">
        <f>_xlfn.CONCAT("APP INDABOX ANDROID - ",Tabella4[[#This Row],[UNI CEI EN 301549]]," ",_xlfn.XLOOKUP(Tabella4[[#This Row],[Criterio]],Tabella5[ID],Tabella5[Criterio di successo],"")," - ",Tabella4[[#This Row],[Servizio]])</f>
        <v>APP INDABOX ANDROID - 11.1.3.2.1 Sequenza significativa - S001 Accedi</v>
      </c>
      <c r="Z8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(#AAD830)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31" s="13"/>
      <c r="AB831" s="13"/>
      <c r="AC831" s="13"/>
      <c r="AD831" s="13"/>
      <c r="AE831" s="13">
        <f>_xlfn.XLOOKUP(Tabella4[[#This Row],[ID Silk]],outTable[ID Silk],outTable[Numero ticket  ],,0,1)</f>
        <v>0</v>
      </c>
      <c r="AF831" s="13"/>
      <c r="AG831" s="13"/>
      <c r="AH831" s="13" t="str">
        <f>Tabella4[[#This Row],[Caricato su Silk]]&amp;Tabella4[[#This Row],[HC_01]]</f>
        <v>0</v>
      </c>
      <c r="AI831"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31" s="13" t="str">
        <f>Tabella4[[#This Row],[HC_ID]]&amp;": - "&amp;Tabella4[[#This Row],[Detail]]&amp;" con selettore: "&amp;Tabella4[[#This Row],[Rejected Element]]</f>
        <v>0: -  con selettore: No ID Available</v>
      </c>
      <c r="AK831" s="13" t="str">
        <f>Tabella4[[#This Row],[HC_ID]]&amp;": "&amp;Tabella4[[#This Row],[Share URL]]</f>
        <v>0: https://axe-mobile.deque.com/scan?userId=747da6b3-5f03-493b-bc9b-3a10276b7d6b&amp;packageName=com.android.chrome&amp;resultId=0198749a-cc16-752f-ab6a-74fa6294533a</v>
      </c>
      <c r="AL831" s="13" t="str">
        <f>Tabella4[[#This Row],[HC_ID]]&amp;": "&amp;Tabella4[[#This Row],[Soluzione note aggiuntive]]</f>
        <v>0: Rimuovi android:focusable="true" dal testo statico non interattivo.</v>
      </c>
      <c r="AM831" s="13"/>
    </row>
    <row r="832" spans="1:39" ht="15" x14ac:dyDescent="0.3">
      <c r="A832" s="41" t="str">
        <f>Tabella4[[#This Row],[UNI CEI EN 301549]]&amp;Tabella4[[#This Row],[Servizio]]</f>
        <v>11.2.5.5.1S001 Accedi</v>
      </c>
      <c r="B832" s="42" t="str">
        <f>Tabella4[[#This Row],[IssueID]]&amp;Tabella4[[#This Row],[Servizio]]</f>
        <v>S001 Accedi</v>
      </c>
      <c r="C832" s="41" t="s">
        <v>1930</v>
      </c>
      <c r="D832" s="41" t="str">
        <f>"(#"&amp;Tabella4[[#This Row],['#ID]]&amp;")"</f>
        <v>(#AAD831)</v>
      </c>
      <c r="E832" s="13" t="s">
        <v>50</v>
      </c>
      <c r="F832" s="13" t="s">
        <v>3168</v>
      </c>
      <c r="G832" s="13" t="s">
        <v>346</v>
      </c>
      <c r="H832" s="13" t="s">
        <v>3286</v>
      </c>
      <c r="I832" s="13" t="s">
        <v>64</v>
      </c>
      <c r="J832" s="13" t="s">
        <v>1736</v>
      </c>
      <c r="K832" t="s">
        <v>1747</v>
      </c>
      <c r="L832" s="13" t="s">
        <v>3174</v>
      </c>
      <c r="M832" t="s">
        <v>1744</v>
      </c>
      <c r="N832" s="13"/>
      <c r="O832" t="s">
        <v>1586</v>
      </c>
      <c r="P832" s="13" t="s">
        <v>1629</v>
      </c>
      <c r="Q832" s="13" t="s">
        <v>1742</v>
      </c>
      <c r="R832" s="13"/>
      <c r="S832" s="13" t="s">
        <v>3185</v>
      </c>
      <c r="T832" s="13" t="s">
        <v>3186</v>
      </c>
      <c r="U832" s="13">
        <f>COUNTIFS(Tabella4[Rejected Element],Tabella4[[#This Row],[Rejected Element]])</f>
        <v>1254</v>
      </c>
      <c r="V832" s="13" t="s">
        <v>1719</v>
      </c>
      <c r="W832" s="13" t="s">
        <v>3163</v>
      </c>
      <c r="X832" s="13" t="str">
        <f>Tabella4[[#This Row],[User Impact]]</f>
        <v>3 - Moderate</v>
      </c>
      <c r="Y832" s="13" t="str">
        <f>_xlfn.CONCAT("APP INDABOX ANDROID - ",Tabella4[[#This Row],[UNI CEI EN 301549]]," ",_xlfn.XLOOKUP(Tabella4[[#This Row],[Criterio]],Tabella5[ID],Tabella5[Criterio di successo],"")," - ",Tabella4[[#This Row],[Servizio]])</f>
        <v>APP INDABOX ANDROID - 11.2.5.5.1 Dimensione dell'obiettivo (avanzato) - S001 Accedi</v>
      </c>
      <c r="Z8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(#AAD831)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32" s="13"/>
      <c r="AB832" s="13"/>
      <c r="AC832" s="13"/>
      <c r="AD832" s="13"/>
      <c r="AE832" s="13" t="e">
        <f>_xlfn.XLOOKUP(Tabella4[[#This Row],[ID Silk]],outTable[ID Silk],outTable[Numero ticket  ],,0,1)</f>
        <v>#N/A</v>
      </c>
      <c r="AF832" s="13"/>
      <c r="AG832" s="13"/>
      <c r="AH832" s="13" t="e">
        <f>Tabella4[[#This Row],[Caricato su Silk]]&amp;Tabella4[[#This Row],[HC_01]]</f>
        <v>#N/A</v>
      </c>
      <c r="AI832" s="13" t="e">
        <f>Tabella4[[#This Row],[HC_ID]]&amp;": "&amp;Tabella4[[#This Row],[Descrizione]]</f>
        <v>#N/A</v>
      </c>
      <c r="AJ832" s="13" t="e">
        <f>Tabella4[[#This Row],[HC_ID]]&amp;": - "&amp;Tabella4[[#This Row],[Detail]]&amp;" con selettore: "&amp;Tabella4[[#This Row],[Rejected Element]]</f>
        <v>#N/A</v>
      </c>
      <c r="AK832" s="13" t="e">
        <f>Tabella4[[#This Row],[HC_ID]]&amp;": "&amp;Tabella4[[#This Row],[Share URL]]</f>
        <v>#N/A</v>
      </c>
      <c r="AL832" s="13" t="e">
        <f>Tabella4[[#This Row],[HC_ID]]&amp;": "&amp;Tabella4[[#This Row],[Soluzione note aggiuntive]]</f>
        <v>#N/A</v>
      </c>
      <c r="AM832" s="13"/>
    </row>
    <row r="833" spans="1:39" ht="15" x14ac:dyDescent="0.3">
      <c r="A833" s="41" t="str">
        <f>Tabella4[[#This Row],[UNI CEI EN 301549]]&amp;Tabella4[[#This Row],[Servizio]]</f>
        <v>11.2.5.3.1S001 Accedi</v>
      </c>
      <c r="B833" s="42" t="str">
        <f>Tabella4[[#This Row],[IssueID]]&amp;Tabella4[[#This Row],[Servizio]]</f>
        <v>S001 Accedi</v>
      </c>
      <c r="C833" s="41" t="s">
        <v>1931</v>
      </c>
      <c r="D833" s="41" t="str">
        <f>"(#"&amp;Tabella4[[#This Row],['#ID]]&amp;")"</f>
        <v>(#AAD832)</v>
      </c>
      <c r="E833" s="13" t="s">
        <v>50</v>
      </c>
      <c r="F833" s="13" t="s">
        <v>9</v>
      </c>
      <c r="G833" s="13" t="s">
        <v>342</v>
      </c>
      <c r="H833" s="13" t="s">
        <v>3285</v>
      </c>
      <c r="I833" s="13" t="s">
        <v>63</v>
      </c>
      <c r="J833" s="13" t="s">
        <v>3172</v>
      </c>
      <c r="K833" t="s">
        <v>1745</v>
      </c>
      <c r="L833" s="13" t="s">
        <v>3173</v>
      </c>
      <c r="M833" t="s">
        <v>1744</v>
      </c>
      <c r="N833" s="13"/>
      <c r="O833" t="s">
        <v>1586</v>
      </c>
      <c r="P833" s="13" t="s">
        <v>1629</v>
      </c>
      <c r="Q833" s="13" t="s">
        <v>1742</v>
      </c>
      <c r="R833" s="13"/>
      <c r="S833" s="13" t="s">
        <v>3183</v>
      </c>
      <c r="T833" s="13" t="s">
        <v>3184</v>
      </c>
      <c r="U833" s="13">
        <f>COUNTIFS(Tabella4[Rejected Element],Tabella4[[#This Row],[Rejected Element]])</f>
        <v>1254</v>
      </c>
      <c r="V833" s="13" t="s">
        <v>1719</v>
      </c>
      <c r="W833" s="13" t="s">
        <v>3163</v>
      </c>
      <c r="X833" s="13" t="str">
        <f>Tabella4[[#This Row],[User Impact]]</f>
        <v>2 - Serious</v>
      </c>
      <c r="Y833" s="13" t="str">
        <f>_xlfn.CONCAT("APP INDABOX ANDROID - ",Tabella4[[#This Row],[UNI CEI EN 301549]]," ",_xlfn.XLOOKUP(Tabella4[[#This Row],[Criterio]],Tabella5[ID],Tabella5[Criterio di successo],"")," - ",Tabella4[[#This Row],[Servizio]])</f>
        <v>APP INDABOX ANDROID - 11.2.5.3.1 Etichetta nel nome - S001 Accedi</v>
      </c>
      <c r="Z8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(#AAD832)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33" s="13"/>
      <c r="AB833" s="13"/>
      <c r="AC833" s="13"/>
      <c r="AD833" s="13"/>
      <c r="AE833" s="13">
        <f>_xlfn.XLOOKUP(Tabella4[[#This Row],[ID Silk]],outTable[ID Silk],outTable[Numero ticket  ],,0,1)</f>
        <v>0</v>
      </c>
      <c r="AF833" s="13"/>
      <c r="AG833" s="13"/>
      <c r="AH833" s="13" t="str">
        <f>Tabella4[[#This Row],[Caricato su Silk]]&amp;Tabella4[[#This Row],[HC_01]]</f>
        <v>0</v>
      </c>
      <c r="AI833" s="13" t="str">
        <f>Tabella4[[#This Row],[HC_ID]]&amp;": "&amp;Tabella4[[#This Row],[Descrizione]]</f>
        <v>0: Una vista focalizzabile accessibile deve garantire che il nome sia incluso nell'etichetta visibile. [Per saperne di più] (https://docs.deque.com/devtools-mobile/2024.2.14/en/android-label-in-name)</v>
      </c>
      <c r="AJ833" s="13" t="str">
        <f>Tabella4[[#This Row],[HC_ID]]&amp;": - "&amp;Tabella4[[#This Row],[Detail]]&amp;" con selettore: "&amp;Tabella4[[#This Row],[Rejected Element]]</f>
        <v>0: -  con selettore: No ID Available</v>
      </c>
      <c r="AK833" s="13" t="str">
        <f>Tabella4[[#This Row],[HC_ID]]&amp;": "&amp;Tabella4[[#This Row],[Share URL]]</f>
        <v>0: https://axe-mobile.deque.com/scan?userId=747da6b3-5f03-493b-bc9b-3a10276b7d6b&amp;packageName=com.android.chrome&amp;resultId=0198749a-cc16-752f-ab6a-74fa6294533a</v>
      </c>
      <c r="AL833" s="13" t="str">
        <f>Tabella4[[#This Row],[HC_ID]]&amp;": "&amp;Tabella4[[#This Row],[Soluzione note aggiuntive]]</f>
        <v>0: Assicurati che contentDescription o labelFor contengano l’etichetta visibile dell’elemento.</v>
      </c>
      <c r="AM833" s="13"/>
    </row>
    <row r="834" spans="1:39" ht="15" x14ac:dyDescent="0.3">
      <c r="A834" s="41" t="str">
        <f>Tabella4[[#This Row],[UNI CEI EN 301549]]&amp;Tabella4[[#This Row],[Servizio]]</f>
        <v>11.1.3.2.1S001 Accedi</v>
      </c>
      <c r="B834" s="42" t="str">
        <f>Tabella4[[#This Row],[IssueID]]&amp;Tabella4[[#This Row],[Servizio]]</f>
        <v>S001 Accedi</v>
      </c>
      <c r="C834" s="41" t="s">
        <v>1932</v>
      </c>
      <c r="D834" s="41" t="str">
        <f>"(#"&amp;Tabella4[[#This Row],['#ID]]&amp;")"</f>
        <v>(#AAD833)</v>
      </c>
      <c r="E834" s="13" t="s">
        <v>50</v>
      </c>
      <c r="F834" s="13" t="s">
        <v>9</v>
      </c>
      <c r="G834" s="13" t="s">
        <v>57</v>
      </c>
      <c r="H834" s="13" t="s">
        <v>3287</v>
      </c>
      <c r="I834" s="13" t="s">
        <v>62</v>
      </c>
      <c r="J834" s="13" t="s">
        <v>3176</v>
      </c>
      <c r="K834" t="s">
        <v>1749</v>
      </c>
      <c r="L834" s="13" t="s">
        <v>3177</v>
      </c>
      <c r="M834" t="s">
        <v>1744</v>
      </c>
      <c r="N834" s="13"/>
      <c r="O834" t="s">
        <v>1586</v>
      </c>
      <c r="P834" s="13" t="s">
        <v>1629</v>
      </c>
      <c r="Q834" s="13" t="s">
        <v>1742</v>
      </c>
      <c r="R834" s="13"/>
      <c r="S834" s="13" t="s">
        <v>3189</v>
      </c>
      <c r="T834" s="13" t="s">
        <v>3190</v>
      </c>
      <c r="U834" s="13">
        <f>COUNTIFS(Tabella4[Rejected Element],Tabella4[[#This Row],[Rejected Element]])</f>
        <v>1254</v>
      </c>
      <c r="V834" s="13" t="s">
        <v>1719</v>
      </c>
      <c r="W834" s="13" t="s">
        <v>3163</v>
      </c>
      <c r="X834" s="13" t="str">
        <f>Tabella4[[#This Row],[User Impact]]</f>
        <v>1 - Critical</v>
      </c>
      <c r="Y834" s="13" t="str">
        <f>_xlfn.CONCAT("APP INDABOX ANDROID - ",Tabella4[[#This Row],[UNI CEI EN 301549]]," ",_xlfn.XLOOKUP(Tabella4[[#This Row],[Criterio]],Tabella5[ID],Tabella5[Criterio di successo],"")," - ",Tabella4[[#This Row],[Servizio]])</f>
        <v>APP INDABOX ANDROID - 11.1.3.2.1 Sequenza significativa - S001 Accedi</v>
      </c>
      <c r="Z8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(#AAD833)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34" s="13"/>
      <c r="AB834" s="13"/>
      <c r="AC834" s="13"/>
      <c r="AD834" s="13"/>
      <c r="AE834" s="13">
        <f>_xlfn.XLOOKUP(Tabella4[[#This Row],[ID Silk]],outTable[ID Silk],outTable[Numero ticket  ],,0,1)</f>
        <v>0</v>
      </c>
      <c r="AF834" s="13"/>
      <c r="AG834" s="13"/>
      <c r="AH834" s="13" t="str">
        <f>Tabella4[[#This Row],[Caricato su Silk]]&amp;Tabella4[[#This Row],[HC_01]]</f>
        <v>0</v>
      </c>
      <c r="AI834"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34" s="13" t="str">
        <f>Tabella4[[#This Row],[HC_ID]]&amp;": - "&amp;Tabella4[[#This Row],[Detail]]&amp;" con selettore: "&amp;Tabella4[[#This Row],[Rejected Element]]</f>
        <v>0: -  con selettore: No ID Available</v>
      </c>
      <c r="AK834" s="13" t="str">
        <f>Tabella4[[#This Row],[HC_ID]]&amp;": "&amp;Tabella4[[#This Row],[Share URL]]</f>
        <v>0: https://axe-mobile.deque.com/scan?userId=747da6b3-5f03-493b-bc9b-3a10276b7d6b&amp;packageName=com.android.chrome&amp;resultId=0198749a-cc16-752f-ab6a-74fa6294533a</v>
      </c>
      <c r="AL834" s="13" t="str">
        <f>Tabella4[[#This Row],[HC_ID]]&amp;": "&amp;Tabella4[[#This Row],[Soluzione note aggiuntive]]</f>
        <v>0: Rimuovi android:focusable="true" dal testo statico non interattivo.</v>
      </c>
      <c r="AM834" s="13"/>
    </row>
    <row r="835" spans="1:39" ht="15" x14ac:dyDescent="0.3">
      <c r="A835" s="41" t="str">
        <f>Tabella4[[#This Row],[UNI CEI EN 301549]]&amp;Tabella4[[#This Row],[Servizio]]</f>
        <v>11.2.5.5.1S001 Accedi</v>
      </c>
      <c r="B835" s="42" t="str">
        <f>Tabella4[[#This Row],[IssueID]]&amp;Tabella4[[#This Row],[Servizio]]</f>
        <v>S001 Accedi</v>
      </c>
      <c r="C835" s="41" t="s">
        <v>1933</v>
      </c>
      <c r="D835" s="41" t="str">
        <f>"(#"&amp;Tabella4[[#This Row],['#ID]]&amp;")"</f>
        <v>(#AAD834)</v>
      </c>
      <c r="E835" s="13" t="s">
        <v>50</v>
      </c>
      <c r="F835" s="13" t="s">
        <v>3168</v>
      </c>
      <c r="G835" s="13" t="s">
        <v>346</v>
      </c>
      <c r="H835" s="13" t="s">
        <v>3286</v>
      </c>
      <c r="I835" s="13" t="s">
        <v>64</v>
      </c>
      <c r="J835" s="13" t="s">
        <v>1736</v>
      </c>
      <c r="K835" t="s">
        <v>1747</v>
      </c>
      <c r="L835" s="13" t="s">
        <v>3174</v>
      </c>
      <c r="M835" t="s">
        <v>1744</v>
      </c>
      <c r="N835" s="13"/>
      <c r="O835" t="s">
        <v>1586</v>
      </c>
      <c r="P835" s="13" t="s">
        <v>1629</v>
      </c>
      <c r="Q835" s="13" t="s">
        <v>1742</v>
      </c>
      <c r="R835" s="13"/>
      <c r="S835" s="13" t="s">
        <v>3185</v>
      </c>
      <c r="T835" s="13" t="s">
        <v>3186</v>
      </c>
      <c r="U835" s="13">
        <f>COUNTIFS(Tabella4[Rejected Element],Tabella4[[#This Row],[Rejected Element]])</f>
        <v>1254</v>
      </c>
      <c r="V835" s="13" t="s">
        <v>1719</v>
      </c>
      <c r="W835" s="13" t="s">
        <v>3163</v>
      </c>
      <c r="X835" s="13" t="str">
        <f>Tabella4[[#This Row],[User Impact]]</f>
        <v>3 - Moderate</v>
      </c>
      <c r="Y835" s="13" t="str">
        <f>_xlfn.CONCAT("APP INDABOX ANDROID - ",Tabella4[[#This Row],[UNI CEI EN 301549]]," ",_xlfn.XLOOKUP(Tabella4[[#This Row],[Criterio]],Tabella5[ID],Tabella5[Criterio di successo],"")," - ",Tabella4[[#This Row],[Servizio]])</f>
        <v>APP INDABOX ANDROID - 11.2.5.5.1 Dimensione dell'obiettivo (avanzato) - S001 Accedi</v>
      </c>
      <c r="Z8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(#AAD834)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35" s="13"/>
      <c r="AB835" s="13"/>
      <c r="AC835" s="13"/>
      <c r="AD835" s="13"/>
      <c r="AE835" s="13" t="e">
        <f>_xlfn.XLOOKUP(Tabella4[[#This Row],[ID Silk]],outTable[ID Silk],outTable[Numero ticket  ],,0,1)</f>
        <v>#N/A</v>
      </c>
      <c r="AF835" s="13"/>
      <c r="AG835" s="13"/>
      <c r="AH835" s="13" t="e">
        <f>Tabella4[[#This Row],[Caricato su Silk]]&amp;Tabella4[[#This Row],[HC_01]]</f>
        <v>#N/A</v>
      </c>
      <c r="AI835" s="13" t="e">
        <f>Tabella4[[#This Row],[HC_ID]]&amp;": "&amp;Tabella4[[#This Row],[Descrizione]]</f>
        <v>#N/A</v>
      </c>
      <c r="AJ835" s="13" t="e">
        <f>Tabella4[[#This Row],[HC_ID]]&amp;": - "&amp;Tabella4[[#This Row],[Detail]]&amp;" con selettore: "&amp;Tabella4[[#This Row],[Rejected Element]]</f>
        <v>#N/A</v>
      </c>
      <c r="AK835" s="13" t="e">
        <f>Tabella4[[#This Row],[HC_ID]]&amp;": "&amp;Tabella4[[#This Row],[Share URL]]</f>
        <v>#N/A</v>
      </c>
      <c r="AL835" s="13" t="e">
        <f>Tabella4[[#This Row],[HC_ID]]&amp;": "&amp;Tabella4[[#This Row],[Soluzione note aggiuntive]]</f>
        <v>#N/A</v>
      </c>
      <c r="AM835" s="13"/>
    </row>
    <row r="836" spans="1:39" ht="15" x14ac:dyDescent="0.3">
      <c r="A836" s="41" t="str">
        <f>Tabella4[[#This Row],[UNI CEI EN 301549]]&amp;Tabella4[[#This Row],[Servizio]]</f>
        <v>11.2.5.8.1S001 Accedi</v>
      </c>
      <c r="B836" s="42" t="str">
        <f>Tabella4[[#This Row],[IssueID]]&amp;Tabella4[[#This Row],[Servizio]]</f>
        <v>S001 Accedi</v>
      </c>
      <c r="C836" s="41" t="s">
        <v>1934</v>
      </c>
      <c r="D836" s="41" t="str">
        <f>"(#"&amp;Tabella4[[#This Row],['#ID]]&amp;")"</f>
        <v>(#AAD835)</v>
      </c>
      <c r="E836" s="13" t="s">
        <v>50</v>
      </c>
      <c r="F836" s="13" t="s">
        <v>10</v>
      </c>
      <c r="G836" s="13" t="s">
        <v>56</v>
      </c>
      <c r="H836" s="13" t="s">
        <v>3283</v>
      </c>
      <c r="I836" s="13" t="s">
        <v>63</v>
      </c>
      <c r="J836" s="13" t="s">
        <v>1736</v>
      </c>
      <c r="K836" t="s">
        <v>1748</v>
      </c>
      <c r="L836" s="13" t="s">
        <v>3175</v>
      </c>
      <c r="M836" t="s">
        <v>1744</v>
      </c>
      <c r="N836" s="13"/>
      <c r="O836" t="s">
        <v>1586</v>
      </c>
      <c r="P836" s="13" t="s">
        <v>1629</v>
      </c>
      <c r="Q836" s="13" t="s">
        <v>1742</v>
      </c>
      <c r="R836" s="13"/>
      <c r="S836" s="13" t="s">
        <v>3187</v>
      </c>
      <c r="T836" s="13" t="s">
        <v>3188</v>
      </c>
      <c r="U836" s="13">
        <f>COUNTIFS(Tabella4[Rejected Element],Tabella4[[#This Row],[Rejected Element]])</f>
        <v>1254</v>
      </c>
      <c r="V836" s="13" t="s">
        <v>1719</v>
      </c>
      <c r="W836" s="13" t="s">
        <v>3163</v>
      </c>
      <c r="X836" s="13" t="str">
        <f>Tabella4[[#This Row],[User Impact]]</f>
        <v>2 - Serious</v>
      </c>
      <c r="Y836" s="13" t="str">
        <f>_xlfn.CONCAT("APP INDABOX ANDROID - ",Tabella4[[#This Row],[UNI CEI EN 301549]]," ",_xlfn.XLOOKUP(Tabella4[[#This Row],[Criterio]],Tabella5[ID],Tabella5[Criterio di successo],"")," - ",Tabella4[[#This Row],[Servizio]])</f>
        <v>APP INDABOX ANDROID - 11.2.5.8.1 Dimensione dell'obiettivo (minimo) - S001 Accedi</v>
      </c>
      <c r="Z8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(#AAD835)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36" s="13"/>
      <c r="AB836" s="13"/>
      <c r="AC836" s="13"/>
      <c r="AD836" s="13"/>
      <c r="AE836" s="13" t="e">
        <f>_xlfn.XLOOKUP(Tabella4[[#This Row],[ID Silk]],outTable[ID Silk],outTable[Numero ticket  ],,0,1)</f>
        <v>#N/A</v>
      </c>
      <c r="AF836" s="13"/>
      <c r="AG836" s="13"/>
      <c r="AH836" s="13" t="e">
        <f>Tabella4[[#This Row],[Caricato su Silk]]&amp;Tabella4[[#This Row],[HC_01]]</f>
        <v>#N/A</v>
      </c>
      <c r="AI836" s="13" t="e">
        <f>Tabella4[[#This Row],[HC_ID]]&amp;": "&amp;Tabella4[[#This Row],[Descrizione]]</f>
        <v>#N/A</v>
      </c>
      <c r="AJ836" s="13" t="e">
        <f>Tabella4[[#This Row],[HC_ID]]&amp;": - "&amp;Tabella4[[#This Row],[Detail]]&amp;" con selettore: "&amp;Tabella4[[#This Row],[Rejected Element]]</f>
        <v>#N/A</v>
      </c>
      <c r="AK836" s="13" t="e">
        <f>Tabella4[[#This Row],[HC_ID]]&amp;": "&amp;Tabella4[[#This Row],[Share URL]]</f>
        <v>#N/A</v>
      </c>
      <c r="AL836" s="13" t="e">
        <f>Tabella4[[#This Row],[HC_ID]]&amp;": "&amp;Tabella4[[#This Row],[Soluzione note aggiuntive]]</f>
        <v>#N/A</v>
      </c>
      <c r="AM836" s="13"/>
    </row>
    <row r="837" spans="1:39" ht="15" x14ac:dyDescent="0.3">
      <c r="A837" s="41" t="str">
        <f>Tabella4[[#This Row],[UNI CEI EN 301549]]&amp;Tabella4[[#This Row],[Servizio]]</f>
        <v>11.2.5.3.1S001 Accedi</v>
      </c>
      <c r="B837" s="42" t="str">
        <f>Tabella4[[#This Row],[IssueID]]&amp;Tabella4[[#This Row],[Servizio]]</f>
        <v>S001 Accedi</v>
      </c>
      <c r="C837" s="41" t="s">
        <v>1935</v>
      </c>
      <c r="D837" s="41" t="str">
        <f>"(#"&amp;Tabella4[[#This Row],['#ID]]&amp;")"</f>
        <v>(#AAD836)</v>
      </c>
      <c r="E837" s="13" t="s">
        <v>50</v>
      </c>
      <c r="F837" s="13" t="s">
        <v>9</v>
      </c>
      <c r="G837" s="13" t="s">
        <v>342</v>
      </c>
      <c r="H837" s="13" t="s">
        <v>3285</v>
      </c>
      <c r="I837" s="13" t="s">
        <v>63</v>
      </c>
      <c r="J837" s="13" t="s">
        <v>3172</v>
      </c>
      <c r="K837" t="s">
        <v>1745</v>
      </c>
      <c r="L837" s="13" t="s">
        <v>3173</v>
      </c>
      <c r="M837" t="s">
        <v>1744</v>
      </c>
      <c r="N837" s="13"/>
      <c r="O837" t="s">
        <v>1586</v>
      </c>
      <c r="P837" s="13" t="s">
        <v>1629</v>
      </c>
      <c r="Q837" s="13" t="s">
        <v>1742</v>
      </c>
      <c r="R837" s="13"/>
      <c r="S837" s="13" t="s">
        <v>3183</v>
      </c>
      <c r="T837" s="13" t="s">
        <v>3184</v>
      </c>
      <c r="U837" s="13">
        <f>COUNTIFS(Tabella4[Rejected Element],Tabella4[[#This Row],[Rejected Element]])</f>
        <v>1254</v>
      </c>
      <c r="V837" s="13" t="s">
        <v>1719</v>
      </c>
      <c r="W837" s="13" t="s">
        <v>3163</v>
      </c>
      <c r="X837" s="13" t="str">
        <f>Tabella4[[#This Row],[User Impact]]</f>
        <v>2 - Serious</v>
      </c>
      <c r="Y837" s="13" t="str">
        <f>_xlfn.CONCAT("APP INDABOX ANDROID - ",Tabella4[[#This Row],[UNI CEI EN 301549]]," ",_xlfn.XLOOKUP(Tabella4[[#This Row],[Criterio]],Tabella5[ID],Tabella5[Criterio di successo],"")," - ",Tabella4[[#This Row],[Servizio]])</f>
        <v>APP INDABOX ANDROID - 11.2.5.3.1 Etichetta nel nome - S001 Accedi</v>
      </c>
      <c r="Z8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(#AAD836)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37" s="13"/>
      <c r="AB837" s="13"/>
      <c r="AC837" s="13"/>
      <c r="AD837" s="13"/>
      <c r="AE837" s="13">
        <f>_xlfn.XLOOKUP(Tabella4[[#This Row],[ID Silk]],outTable[ID Silk],outTable[Numero ticket  ],,0,1)</f>
        <v>0</v>
      </c>
      <c r="AF837" s="13"/>
      <c r="AG837" s="13"/>
      <c r="AH837" s="13" t="str">
        <f>Tabella4[[#This Row],[Caricato su Silk]]&amp;Tabella4[[#This Row],[HC_01]]</f>
        <v>0</v>
      </c>
      <c r="AI837" s="13" t="str">
        <f>Tabella4[[#This Row],[HC_ID]]&amp;": "&amp;Tabella4[[#This Row],[Descrizione]]</f>
        <v>0: Una vista focalizzabile accessibile deve garantire che il nome sia incluso nell'etichetta visibile. [Per saperne di più] (https://docs.deque.com/devtools-mobile/2024.2.14/en/android-label-in-name)</v>
      </c>
      <c r="AJ837" s="13" t="str">
        <f>Tabella4[[#This Row],[HC_ID]]&amp;": - "&amp;Tabella4[[#This Row],[Detail]]&amp;" con selettore: "&amp;Tabella4[[#This Row],[Rejected Element]]</f>
        <v>0: -  con selettore: No ID Available</v>
      </c>
      <c r="AK837" s="13" t="str">
        <f>Tabella4[[#This Row],[HC_ID]]&amp;": "&amp;Tabella4[[#This Row],[Share URL]]</f>
        <v>0: https://axe-mobile.deque.com/scan?userId=747da6b3-5f03-493b-bc9b-3a10276b7d6b&amp;packageName=com.android.chrome&amp;resultId=0198749a-cc16-752f-ab6a-74fa6294533a</v>
      </c>
      <c r="AL837" s="13" t="str">
        <f>Tabella4[[#This Row],[HC_ID]]&amp;": "&amp;Tabella4[[#This Row],[Soluzione note aggiuntive]]</f>
        <v>0: Assicurati che contentDescription o labelFor contengano l’etichetta visibile dell’elemento.</v>
      </c>
      <c r="AM837" s="13"/>
    </row>
    <row r="838" spans="1:39" ht="15" x14ac:dyDescent="0.3">
      <c r="A838" s="41" t="str">
        <f>Tabella4[[#This Row],[UNI CEI EN 301549]]&amp;Tabella4[[#This Row],[Servizio]]</f>
        <v>11.1.3.2.1S001 Accedi</v>
      </c>
      <c r="B838" s="42" t="str">
        <f>Tabella4[[#This Row],[IssueID]]&amp;Tabella4[[#This Row],[Servizio]]</f>
        <v>S001 Accedi</v>
      </c>
      <c r="C838" s="41" t="s">
        <v>1936</v>
      </c>
      <c r="D838" s="41" t="str">
        <f>"(#"&amp;Tabella4[[#This Row],['#ID]]&amp;")"</f>
        <v>(#AAD837)</v>
      </c>
      <c r="E838" s="13" t="s">
        <v>50</v>
      </c>
      <c r="F838" s="13" t="s">
        <v>9</v>
      </c>
      <c r="G838" s="13" t="s">
        <v>57</v>
      </c>
      <c r="H838" s="13" t="s">
        <v>3287</v>
      </c>
      <c r="I838" s="13" t="s">
        <v>62</v>
      </c>
      <c r="J838" s="13" t="s">
        <v>3176</v>
      </c>
      <c r="K838" t="s">
        <v>1749</v>
      </c>
      <c r="L838" s="13" t="s">
        <v>3177</v>
      </c>
      <c r="M838" t="s">
        <v>1744</v>
      </c>
      <c r="N838" s="13"/>
      <c r="O838" t="s">
        <v>1586</v>
      </c>
      <c r="P838" s="13" t="s">
        <v>1629</v>
      </c>
      <c r="Q838" s="13" t="s">
        <v>1742</v>
      </c>
      <c r="R838" s="13"/>
      <c r="S838" s="13" t="s">
        <v>3189</v>
      </c>
      <c r="T838" s="13" t="s">
        <v>3190</v>
      </c>
      <c r="U838" s="13">
        <f>COUNTIFS(Tabella4[Rejected Element],Tabella4[[#This Row],[Rejected Element]])</f>
        <v>1254</v>
      </c>
      <c r="V838" s="13" t="s">
        <v>1719</v>
      </c>
      <c r="W838" s="13" t="s">
        <v>3163</v>
      </c>
      <c r="X838" s="13" t="str">
        <f>Tabella4[[#This Row],[User Impact]]</f>
        <v>1 - Critical</v>
      </c>
      <c r="Y838" s="13" t="str">
        <f>_xlfn.CONCAT("APP INDABOX ANDROID - ",Tabella4[[#This Row],[UNI CEI EN 301549]]," ",_xlfn.XLOOKUP(Tabella4[[#This Row],[Criterio]],Tabella5[ID],Tabella5[Criterio di successo],"")," - ",Tabella4[[#This Row],[Servizio]])</f>
        <v>APP INDABOX ANDROID - 11.1.3.2.1 Sequenza significativa - S001 Accedi</v>
      </c>
      <c r="Z8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(#AAD837)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38" s="13"/>
      <c r="AB838" s="13"/>
      <c r="AC838" s="13"/>
      <c r="AD838" s="13"/>
      <c r="AE838" s="13">
        <f>_xlfn.XLOOKUP(Tabella4[[#This Row],[ID Silk]],outTable[ID Silk],outTable[Numero ticket  ],,0,1)</f>
        <v>0</v>
      </c>
      <c r="AF838" s="13"/>
      <c r="AG838" s="13"/>
      <c r="AH838" s="13" t="str">
        <f>Tabella4[[#This Row],[Caricato su Silk]]&amp;Tabella4[[#This Row],[HC_01]]</f>
        <v>0</v>
      </c>
      <c r="AI83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38" s="13" t="str">
        <f>Tabella4[[#This Row],[HC_ID]]&amp;": - "&amp;Tabella4[[#This Row],[Detail]]&amp;" con selettore: "&amp;Tabella4[[#This Row],[Rejected Element]]</f>
        <v>0: -  con selettore: No ID Available</v>
      </c>
      <c r="AK838" s="13" t="str">
        <f>Tabella4[[#This Row],[HC_ID]]&amp;": "&amp;Tabella4[[#This Row],[Share URL]]</f>
        <v>0: https://axe-mobile.deque.com/scan?userId=747da6b3-5f03-493b-bc9b-3a10276b7d6b&amp;packageName=com.android.chrome&amp;resultId=0198749a-cc16-752f-ab6a-74fa6294533a</v>
      </c>
      <c r="AL838" s="13" t="str">
        <f>Tabella4[[#This Row],[HC_ID]]&amp;": "&amp;Tabella4[[#This Row],[Soluzione note aggiuntive]]</f>
        <v>0: Rimuovi android:focusable="true" dal testo statico non interattivo.</v>
      </c>
      <c r="AM838" s="13"/>
    </row>
    <row r="839" spans="1:39" ht="15" x14ac:dyDescent="0.3">
      <c r="A839" s="41" t="str">
        <f>Tabella4[[#This Row],[UNI CEI EN 301549]]&amp;Tabella4[[#This Row],[Servizio]]</f>
        <v>11.2.5.5.1S001 Accedi</v>
      </c>
      <c r="B839" s="42" t="str">
        <f>Tabella4[[#This Row],[IssueID]]&amp;Tabella4[[#This Row],[Servizio]]</f>
        <v>S001 Accedi</v>
      </c>
      <c r="C839" s="41" t="s">
        <v>1937</v>
      </c>
      <c r="D839" s="41" t="str">
        <f>"(#"&amp;Tabella4[[#This Row],['#ID]]&amp;")"</f>
        <v>(#AAD838)</v>
      </c>
      <c r="E839" s="13" t="s">
        <v>50</v>
      </c>
      <c r="F839" s="13" t="s">
        <v>3168</v>
      </c>
      <c r="G839" s="13" t="s">
        <v>346</v>
      </c>
      <c r="H839" s="13" t="s">
        <v>3286</v>
      </c>
      <c r="I839" s="13" t="s">
        <v>64</v>
      </c>
      <c r="J839" s="13" t="s">
        <v>1736</v>
      </c>
      <c r="K839" t="s">
        <v>1747</v>
      </c>
      <c r="L839" s="13" t="s">
        <v>3174</v>
      </c>
      <c r="M839" t="s">
        <v>1744</v>
      </c>
      <c r="N839" s="13"/>
      <c r="O839" t="s">
        <v>1586</v>
      </c>
      <c r="P839" s="13" t="s">
        <v>1629</v>
      </c>
      <c r="Q839" s="13" t="s">
        <v>1742</v>
      </c>
      <c r="R839" s="13"/>
      <c r="S839" s="13" t="s">
        <v>3185</v>
      </c>
      <c r="T839" s="13" t="s">
        <v>3186</v>
      </c>
      <c r="U839" s="13">
        <f>COUNTIFS(Tabella4[Rejected Element],Tabella4[[#This Row],[Rejected Element]])</f>
        <v>1254</v>
      </c>
      <c r="V839" s="13" t="s">
        <v>1719</v>
      </c>
      <c r="W839" s="13" t="s">
        <v>3163</v>
      </c>
      <c r="X839" s="13" t="str">
        <f>Tabella4[[#This Row],[User Impact]]</f>
        <v>3 - Moderate</v>
      </c>
      <c r="Y839" s="13" t="str">
        <f>_xlfn.CONCAT("APP INDABOX ANDROID - ",Tabella4[[#This Row],[UNI CEI EN 301549]]," ",_xlfn.XLOOKUP(Tabella4[[#This Row],[Criterio]],Tabella5[ID],Tabella5[Criterio di successo],"")," - ",Tabella4[[#This Row],[Servizio]])</f>
        <v>APP INDABOX ANDROID - 11.2.5.5.1 Dimensione dell'obiettivo (avanzato) - S001 Accedi</v>
      </c>
      <c r="Z8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(#AAD838)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39" s="13"/>
      <c r="AB839" s="13"/>
      <c r="AC839" s="13"/>
      <c r="AD839" s="13"/>
      <c r="AE839" s="13" t="e">
        <f>_xlfn.XLOOKUP(Tabella4[[#This Row],[ID Silk]],outTable[ID Silk],outTable[Numero ticket  ],,0,1)</f>
        <v>#N/A</v>
      </c>
      <c r="AF839" s="13"/>
      <c r="AG839" s="13"/>
      <c r="AH839" s="13" t="e">
        <f>Tabella4[[#This Row],[Caricato su Silk]]&amp;Tabella4[[#This Row],[HC_01]]</f>
        <v>#N/A</v>
      </c>
      <c r="AI839" s="13" t="e">
        <f>Tabella4[[#This Row],[HC_ID]]&amp;": "&amp;Tabella4[[#This Row],[Descrizione]]</f>
        <v>#N/A</v>
      </c>
      <c r="AJ839" s="13" t="e">
        <f>Tabella4[[#This Row],[HC_ID]]&amp;": - "&amp;Tabella4[[#This Row],[Detail]]&amp;" con selettore: "&amp;Tabella4[[#This Row],[Rejected Element]]</f>
        <v>#N/A</v>
      </c>
      <c r="AK839" s="13" t="e">
        <f>Tabella4[[#This Row],[HC_ID]]&amp;": "&amp;Tabella4[[#This Row],[Share URL]]</f>
        <v>#N/A</v>
      </c>
      <c r="AL839" s="13" t="e">
        <f>Tabella4[[#This Row],[HC_ID]]&amp;": "&amp;Tabella4[[#This Row],[Soluzione note aggiuntive]]</f>
        <v>#N/A</v>
      </c>
      <c r="AM839" s="13"/>
    </row>
    <row r="840" spans="1:39" ht="15" x14ac:dyDescent="0.3">
      <c r="A840" s="41" t="str">
        <f>Tabella4[[#This Row],[UNI CEI EN 301549]]&amp;Tabella4[[#This Row],[Servizio]]</f>
        <v>11.2.5.8.1S001 Accedi</v>
      </c>
      <c r="B840" s="42" t="str">
        <f>Tabella4[[#This Row],[IssueID]]&amp;Tabella4[[#This Row],[Servizio]]</f>
        <v>S001 Accedi</v>
      </c>
      <c r="C840" s="41" t="s">
        <v>1938</v>
      </c>
      <c r="D840" s="41" t="str">
        <f>"(#"&amp;Tabella4[[#This Row],['#ID]]&amp;")"</f>
        <v>(#AAD839)</v>
      </c>
      <c r="E840" s="13" t="s">
        <v>50</v>
      </c>
      <c r="F840" s="13" t="s">
        <v>10</v>
      </c>
      <c r="G840" s="13" t="s">
        <v>56</v>
      </c>
      <c r="H840" s="13" t="s">
        <v>3283</v>
      </c>
      <c r="I840" s="13" t="s">
        <v>63</v>
      </c>
      <c r="J840" s="13" t="s">
        <v>1736</v>
      </c>
      <c r="K840" t="s">
        <v>1748</v>
      </c>
      <c r="L840" s="13" t="s">
        <v>3175</v>
      </c>
      <c r="M840" t="s">
        <v>1744</v>
      </c>
      <c r="N840" s="13"/>
      <c r="O840" t="s">
        <v>1586</v>
      </c>
      <c r="P840" s="13" t="s">
        <v>1629</v>
      </c>
      <c r="Q840" s="13" t="s">
        <v>1742</v>
      </c>
      <c r="R840" s="13"/>
      <c r="S840" s="13" t="s">
        <v>3187</v>
      </c>
      <c r="T840" s="13" t="s">
        <v>3188</v>
      </c>
      <c r="U840" s="13">
        <f>COUNTIFS(Tabella4[Rejected Element],Tabella4[[#This Row],[Rejected Element]])</f>
        <v>1254</v>
      </c>
      <c r="V840" s="13" t="s">
        <v>1719</v>
      </c>
      <c r="W840" s="13" t="s">
        <v>3163</v>
      </c>
      <c r="X840" s="13" t="str">
        <f>Tabella4[[#This Row],[User Impact]]</f>
        <v>2 - Serious</v>
      </c>
      <c r="Y840" s="13" t="str">
        <f>_xlfn.CONCAT("APP INDABOX ANDROID - ",Tabella4[[#This Row],[UNI CEI EN 301549]]," ",_xlfn.XLOOKUP(Tabella4[[#This Row],[Criterio]],Tabella5[ID],Tabella5[Criterio di successo],"")," - ",Tabella4[[#This Row],[Servizio]])</f>
        <v>APP INDABOX ANDROID - 11.2.5.8.1 Dimensione dell'obiettivo (minimo) - S001 Accedi</v>
      </c>
      <c r="Z8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(#AAD839)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40" s="13"/>
      <c r="AB840" s="13"/>
      <c r="AC840" s="13"/>
      <c r="AD840" s="13"/>
      <c r="AE840" s="13" t="e">
        <f>_xlfn.XLOOKUP(Tabella4[[#This Row],[ID Silk]],outTable[ID Silk],outTable[Numero ticket  ],,0,1)</f>
        <v>#N/A</v>
      </c>
      <c r="AF840" s="13"/>
      <c r="AG840" s="13"/>
      <c r="AH840" s="13" t="e">
        <f>Tabella4[[#This Row],[Caricato su Silk]]&amp;Tabella4[[#This Row],[HC_01]]</f>
        <v>#N/A</v>
      </c>
      <c r="AI840" s="13" t="e">
        <f>Tabella4[[#This Row],[HC_ID]]&amp;": "&amp;Tabella4[[#This Row],[Descrizione]]</f>
        <v>#N/A</v>
      </c>
      <c r="AJ840" s="13" t="e">
        <f>Tabella4[[#This Row],[HC_ID]]&amp;": - "&amp;Tabella4[[#This Row],[Detail]]&amp;" con selettore: "&amp;Tabella4[[#This Row],[Rejected Element]]</f>
        <v>#N/A</v>
      </c>
      <c r="AK840" s="13" t="e">
        <f>Tabella4[[#This Row],[HC_ID]]&amp;": "&amp;Tabella4[[#This Row],[Share URL]]</f>
        <v>#N/A</v>
      </c>
      <c r="AL840" s="13" t="e">
        <f>Tabella4[[#This Row],[HC_ID]]&amp;": "&amp;Tabella4[[#This Row],[Soluzione note aggiuntive]]</f>
        <v>#N/A</v>
      </c>
      <c r="AM840" s="13"/>
    </row>
    <row r="841" spans="1:39" ht="15" x14ac:dyDescent="0.3">
      <c r="A841" s="41" t="str">
        <f>Tabella4[[#This Row],[UNI CEI EN 301549]]&amp;Tabella4[[#This Row],[Servizio]]</f>
        <v>11.2.5.3.1S001 Accedi</v>
      </c>
      <c r="B841" s="42" t="str">
        <f>Tabella4[[#This Row],[IssueID]]&amp;Tabella4[[#This Row],[Servizio]]</f>
        <v>S001 Accedi</v>
      </c>
      <c r="C841" s="41" t="s">
        <v>1939</v>
      </c>
      <c r="D841" s="41" t="str">
        <f>"(#"&amp;Tabella4[[#This Row],['#ID]]&amp;")"</f>
        <v>(#AAD840)</v>
      </c>
      <c r="E841" s="13" t="s">
        <v>50</v>
      </c>
      <c r="F841" s="13" t="s">
        <v>9</v>
      </c>
      <c r="G841" s="13" t="s">
        <v>342</v>
      </c>
      <c r="H841" s="13" t="s">
        <v>3285</v>
      </c>
      <c r="I841" s="13" t="s">
        <v>63</v>
      </c>
      <c r="J841" s="13" t="s">
        <v>3172</v>
      </c>
      <c r="K841" t="s">
        <v>1745</v>
      </c>
      <c r="L841" s="13" t="s">
        <v>3173</v>
      </c>
      <c r="M841" t="s">
        <v>1744</v>
      </c>
      <c r="N841" s="13"/>
      <c r="O841" t="s">
        <v>1586</v>
      </c>
      <c r="P841" s="13" t="s">
        <v>1629</v>
      </c>
      <c r="Q841" s="13" t="s">
        <v>1742</v>
      </c>
      <c r="R841" s="13"/>
      <c r="S841" s="13" t="s">
        <v>3183</v>
      </c>
      <c r="T841" s="13" t="s">
        <v>3184</v>
      </c>
      <c r="U841" s="13">
        <f>COUNTIFS(Tabella4[Rejected Element],Tabella4[[#This Row],[Rejected Element]])</f>
        <v>1254</v>
      </c>
      <c r="V841" s="13" t="s">
        <v>1719</v>
      </c>
      <c r="W841" s="13" t="s">
        <v>3163</v>
      </c>
      <c r="X841" s="13" t="str">
        <f>Tabella4[[#This Row],[User Impact]]</f>
        <v>2 - Serious</v>
      </c>
      <c r="Y841" s="13" t="str">
        <f>_xlfn.CONCAT("APP INDABOX ANDROID - ",Tabella4[[#This Row],[UNI CEI EN 301549]]," ",_xlfn.XLOOKUP(Tabella4[[#This Row],[Criterio]],Tabella5[ID],Tabella5[Criterio di successo],"")," - ",Tabella4[[#This Row],[Servizio]])</f>
        <v>APP INDABOX ANDROID - 11.2.5.3.1 Etichetta nel nome - S001 Accedi</v>
      </c>
      <c r="Z8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(#AAD840)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41" s="13"/>
      <c r="AB841" s="13"/>
      <c r="AC841" s="13"/>
      <c r="AD841" s="13"/>
      <c r="AE841" s="13">
        <f>_xlfn.XLOOKUP(Tabella4[[#This Row],[ID Silk]],outTable[ID Silk],outTable[Numero ticket  ],,0,1)</f>
        <v>0</v>
      </c>
      <c r="AF841" s="13"/>
      <c r="AG841" s="13"/>
      <c r="AH841" s="13" t="str">
        <f>Tabella4[[#This Row],[Caricato su Silk]]&amp;Tabella4[[#This Row],[HC_01]]</f>
        <v>0</v>
      </c>
      <c r="AI841" s="13" t="str">
        <f>Tabella4[[#This Row],[HC_ID]]&amp;": "&amp;Tabella4[[#This Row],[Descrizione]]</f>
        <v>0: Una vista focalizzabile accessibile deve garantire che il nome sia incluso nell'etichetta visibile. [Per saperne di più] (https://docs.deque.com/devtools-mobile/2024.2.14/en/android-label-in-name)</v>
      </c>
      <c r="AJ841" s="13" t="str">
        <f>Tabella4[[#This Row],[HC_ID]]&amp;": - "&amp;Tabella4[[#This Row],[Detail]]&amp;" con selettore: "&amp;Tabella4[[#This Row],[Rejected Element]]</f>
        <v>0: -  con selettore: No ID Available</v>
      </c>
      <c r="AK841" s="13" t="str">
        <f>Tabella4[[#This Row],[HC_ID]]&amp;": "&amp;Tabella4[[#This Row],[Share URL]]</f>
        <v>0: https://axe-mobile.deque.com/scan?userId=747da6b3-5f03-493b-bc9b-3a10276b7d6b&amp;packageName=com.android.chrome&amp;resultId=0198749a-cc16-752f-ab6a-74fa6294533a</v>
      </c>
      <c r="AL841" s="13" t="str">
        <f>Tabella4[[#This Row],[HC_ID]]&amp;": "&amp;Tabella4[[#This Row],[Soluzione note aggiuntive]]</f>
        <v>0: Assicurati che contentDescription o labelFor contengano l’etichetta visibile dell’elemento.</v>
      </c>
      <c r="AM841" s="13"/>
    </row>
    <row r="842" spans="1:39" ht="15" x14ac:dyDescent="0.3">
      <c r="A842" s="41" t="str">
        <f>Tabella4[[#This Row],[UNI CEI EN 301549]]&amp;Tabella4[[#This Row],[Servizio]]</f>
        <v>11.1.3.2.1S001 Accedi</v>
      </c>
      <c r="B842" s="42" t="str">
        <f>Tabella4[[#This Row],[IssueID]]&amp;Tabella4[[#This Row],[Servizio]]</f>
        <v>S001 Accedi</v>
      </c>
      <c r="C842" s="41" t="s">
        <v>1940</v>
      </c>
      <c r="D842" s="41" t="str">
        <f>"(#"&amp;Tabella4[[#This Row],['#ID]]&amp;")"</f>
        <v>(#AAD841)</v>
      </c>
      <c r="E842" s="13" t="s">
        <v>50</v>
      </c>
      <c r="F842" s="13" t="s">
        <v>9</v>
      </c>
      <c r="G842" s="13" t="s">
        <v>57</v>
      </c>
      <c r="H842" s="13" t="s">
        <v>3287</v>
      </c>
      <c r="I842" s="13" t="s">
        <v>62</v>
      </c>
      <c r="J842" s="13" t="s">
        <v>3176</v>
      </c>
      <c r="K842" t="s">
        <v>1749</v>
      </c>
      <c r="L842" s="13" t="s">
        <v>3177</v>
      </c>
      <c r="M842" t="s">
        <v>1744</v>
      </c>
      <c r="N842" s="13"/>
      <c r="O842" t="s">
        <v>1586</v>
      </c>
      <c r="P842" s="13" t="s">
        <v>1629</v>
      </c>
      <c r="Q842" s="13" t="s">
        <v>1742</v>
      </c>
      <c r="R842" s="13"/>
      <c r="S842" s="13" t="s">
        <v>3189</v>
      </c>
      <c r="T842" s="13" t="s">
        <v>3190</v>
      </c>
      <c r="U842" s="13">
        <f>COUNTIFS(Tabella4[Rejected Element],Tabella4[[#This Row],[Rejected Element]])</f>
        <v>1254</v>
      </c>
      <c r="V842" s="13" t="s">
        <v>1719</v>
      </c>
      <c r="W842" s="13" t="s">
        <v>3163</v>
      </c>
      <c r="X842" s="13" t="str">
        <f>Tabella4[[#This Row],[User Impact]]</f>
        <v>1 - Critical</v>
      </c>
      <c r="Y842" s="13" t="str">
        <f>_xlfn.CONCAT("APP INDABOX ANDROID - ",Tabella4[[#This Row],[UNI CEI EN 301549]]," ",_xlfn.XLOOKUP(Tabella4[[#This Row],[Criterio]],Tabella5[ID],Tabella5[Criterio di successo],"")," - ",Tabella4[[#This Row],[Servizio]])</f>
        <v>APP INDABOX ANDROID - 11.1.3.2.1 Sequenza significativa - S001 Accedi</v>
      </c>
      <c r="Z8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(#AAD841)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42" s="13"/>
      <c r="AB842" s="13"/>
      <c r="AC842" s="13"/>
      <c r="AD842" s="13"/>
      <c r="AE842" s="13">
        <f>_xlfn.XLOOKUP(Tabella4[[#This Row],[ID Silk]],outTable[ID Silk],outTable[Numero ticket  ],,0,1)</f>
        <v>0</v>
      </c>
      <c r="AF842" s="13"/>
      <c r="AG842" s="13"/>
      <c r="AH842" s="13" t="str">
        <f>Tabella4[[#This Row],[Caricato su Silk]]&amp;Tabella4[[#This Row],[HC_01]]</f>
        <v>0</v>
      </c>
      <c r="AI84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42" s="13" t="str">
        <f>Tabella4[[#This Row],[HC_ID]]&amp;": - "&amp;Tabella4[[#This Row],[Detail]]&amp;" con selettore: "&amp;Tabella4[[#This Row],[Rejected Element]]</f>
        <v>0: -  con selettore: No ID Available</v>
      </c>
      <c r="AK842" s="13" t="str">
        <f>Tabella4[[#This Row],[HC_ID]]&amp;": "&amp;Tabella4[[#This Row],[Share URL]]</f>
        <v>0: https://axe-mobile.deque.com/scan?userId=747da6b3-5f03-493b-bc9b-3a10276b7d6b&amp;packageName=com.android.chrome&amp;resultId=0198749a-cc16-752f-ab6a-74fa6294533a</v>
      </c>
      <c r="AL842" s="13" t="str">
        <f>Tabella4[[#This Row],[HC_ID]]&amp;": "&amp;Tabella4[[#This Row],[Soluzione note aggiuntive]]</f>
        <v>0: Rimuovi android:focusable="true" dal testo statico non interattivo.</v>
      </c>
      <c r="AM842" s="13"/>
    </row>
    <row r="843" spans="1:39" ht="15" x14ac:dyDescent="0.3">
      <c r="A843" s="41" t="str">
        <f>Tabella4[[#This Row],[UNI CEI EN 301549]]&amp;Tabella4[[#This Row],[Servizio]]</f>
        <v>11.1.3.2.1S001 Accedi</v>
      </c>
      <c r="B843" s="42" t="str">
        <f>Tabella4[[#This Row],[IssueID]]&amp;Tabella4[[#This Row],[Servizio]]</f>
        <v>S001 Accedi</v>
      </c>
      <c r="C843" s="41" t="s">
        <v>1941</v>
      </c>
      <c r="D843" s="41" t="str">
        <f>"(#"&amp;Tabella4[[#This Row],['#ID]]&amp;")"</f>
        <v>(#AAD842)</v>
      </c>
      <c r="E843" s="13" t="s">
        <v>50</v>
      </c>
      <c r="F843" s="13" t="s">
        <v>9</v>
      </c>
      <c r="G843" s="13" t="s">
        <v>57</v>
      </c>
      <c r="H843" s="13" t="s">
        <v>3287</v>
      </c>
      <c r="I843" s="13" t="s">
        <v>62</v>
      </c>
      <c r="J843" s="13" t="s">
        <v>3176</v>
      </c>
      <c r="K843" t="s">
        <v>1749</v>
      </c>
      <c r="L843" s="13" t="s">
        <v>3177</v>
      </c>
      <c r="M843" t="s">
        <v>1744</v>
      </c>
      <c r="N843" s="13"/>
      <c r="O843" t="s">
        <v>1586</v>
      </c>
      <c r="P843" s="13" t="s">
        <v>1629</v>
      </c>
      <c r="Q843" s="13" t="s">
        <v>1742</v>
      </c>
      <c r="R843" s="13"/>
      <c r="S843" s="13" t="s">
        <v>3189</v>
      </c>
      <c r="T843" s="13" t="s">
        <v>3190</v>
      </c>
      <c r="U843" s="13">
        <f>COUNTIFS(Tabella4[Rejected Element],Tabella4[[#This Row],[Rejected Element]])</f>
        <v>1254</v>
      </c>
      <c r="V843" s="13" t="s">
        <v>1719</v>
      </c>
      <c r="W843" s="13" t="s">
        <v>3163</v>
      </c>
      <c r="X843" s="13" t="str">
        <f>Tabella4[[#This Row],[User Impact]]</f>
        <v>1 - Critical</v>
      </c>
      <c r="Y843" s="13" t="str">
        <f>_xlfn.CONCAT("APP INDABOX ANDROID - ",Tabella4[[#This Row],[UNI CEI EN 301549]]," ",_xlfn.XLOOKUP(Tabella4[[#This Row],[Criterio]],Tabella5[ID],Tabella5[Criterio di successo],"")," - ",Tabella4[[#This Row],[Servizio]])</f>
        <v>APP INDABOX ANDROID - 11.1.3.2.1 Sequenza significativa - S001 Accedi</v>
      </c>
      <c r="Z8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(#AAD842)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43" s="13"/>
      <c r="AB843" s="13"/>
      <c r="AC843" s="13"/>
      <c r="AD843" s="13"/>
      <c r="AE843" s="13">
        <f>_xlfn.XLOOKUP(Tabella4[[#This Row],[ID Silk]],outTable[ID Silk],outTable[Numero ticket  ],,0,1)</f>
        <v>0</v>
      </c>
      <c r="AF843" s="13"/>
      <c r="AG843" s="13"/>
      <c r="AH843" s="13" t="str">
        <f>Tabella4[[#This Row],[Caricato su Silk]]&amp;Tabella4[[#This Row],[HC_01]]</f>
        <v>0</v>
      </c>
      <c r="AI84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43" s="13" t="str">
        <f>Tabella4[[#This Row],[HC_ID]]&amp;": - "&amp;Tabella4[[#This Row],[Detail]]&amp;" con selettore: "&amp;Tabella4[[#This Row],[Rejected Element]]</f>
        <v>0: -  con selettore: No ID Available</v>
      </c>
      <c r="AK843" s="13" t="str">
        <f>Tabella4[[#This Row],[HC_ID]]&amp;": "&amp;Tabella4[[#This Row],[Share URL]]</f>
        <v>0: https://axe-mobile.deque.com/scan?userId=747da6b3-5f03-493b-bc9b-3a10276b7d6b&amp;packageName=com.android.chrome&amp;resultId=0198749a-cc16-752f-ab6a-74fa6294533a</v>
      </c>
      <c r="AL843" s="13" t="str">
        <f>Tabella4[[#This Row],[HC_ID]]&amp;": "&amp;Tabella4[[#This Row],[Soluzione note aggiuntive]]</f>
        <v>0: Rimuovi android:focusable="true" dal testo statico non interattivo.</v>
      </c>
      <c r="AM843" s="13"/>
    </row>
    <row r="844" spans="1:39" ht="15" x14ac:dyDescent="0.3">
      <c r="A844" s="41" t="str">
        <f>Tabella4[[#This Row],[UNI CEI EN 301549]]&amp;Tabella4[[#This Row],[Servizio]]</f>
        <v>11.2.5.5.1S001 Accedi</v>
      </c>
      <c r="B844" s="42" t="str">
        <f>Tabella4[[#This Row],[IssueID]]&amp;Tabella4[[#This Row],[Servizio]]</f>
        <v>S001 Accedi</v>
      </c>
      <c r="C844" s="41" t="s">
        <v>1942</v>
      </c>
      <c r="D844" s="41" t="str">
        <f>"(#"&amp;Tabella4[[#This Row],['#ID]]&amp;")"</f>
        <v>(#AAD843)</v>
      </c>
      <c r="E844" s="13" t="s">
        <v>50</v>
      </c>
      <c r="F844" s="13" t="s">
        <v>3168</v>
      </c>
      <c r="G844" s="13" t="s">
        <v>346</v>
      </c>
      <c r="H844" s="13" t="s">
        <v>3286</v>
      </c>
      <c r="I844" s="13" t="s">
        <v>64</v>
      </c>
      <c r="J844" s="13" t="s">
        <v>1736</v>
      </c>
      <c r="K844" t="s">
        <v>1747</v>
      </c>
      <c r="L844" s="13" t="s">
        <v>3174</v>
      </c>
      <c r="M844" t="s">
        <v>1744</v>
      </c>
      <c r="N844" s="13"/>
      <c r="O844" t="s">
        <v>1586</v>
      </c>
      <c r="P844" s="13" t="s">
        <v>1629</v>
      </c>
      <c r="Q844" s="13" t="s">
        <v>1742</v>
      </c>
      <c r="R844" s="13"/>
      <c r="S844" s="13" t="s">
        <v>3185</v>
      </c>
      <c r="T844" s="13" t="s">
        <v>3186</v>
      </c>
      <c r="U844" s="13">
        <f>COUNTIFS(Tabella4[Rejected Element],Tabella4[[#This Row],[Rejected Element]])</f>
        <v>1254</v>
      </c>
      <c r="V844" s="13" t="s">
        <v>1719</v>
      </c>
      <c r="W844" s="13" t="s">
        <v>3163</v>
      </c>
      <c r="X844" s="13" t="str">
        <f>Tabella4[[#This Row],[User Impact]]</f>
        <v>3 - Moderate</v>
      </c>
      <c r="Y844" s="13" t="str">
        <f>_xlfn.CONCAT("APP INDABOX ANDROID - ",Tabella4[[#This Row],[UNI CEI EN 301549]]," ",_xlfn.XLOOKUP(Tabella4[[#This Row],[Criterio]],Tabella5[ID],Tabella5[Criterio di successo],"")," - ",Tabella4[[#This Row],[Servizio]])</f>
        <v>APP INDABOX ANDROID - 11.2.5.5.1 Dimensione dell'obiettivo (avanzato) - S001 Accedi</v>
      </c>
      <c r="Z8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(#AAD843)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44" s="13"/>
      <c r="AB844" s="13"/>
      <c r="AC844" s="13"/>
      <c r="AD844" s="13"/>
      <c r="AE844" s="13" t="e">
        <f>_xlfn.XLOOKUP(Tabella4[[#This Row],[ID Silk]],outTable[ID Silk],outTable[Numero ticket  ],,0,1)</f>
        <v>#N/A</v>
      </c>
      <c r="AF844" s="13"/>
      <c r="AG844" s="13"/>
      <c r="AH844" s="13" t="e">
        <f>Tabella4[[#This Row],[Caricato su Silk]]&amp;Tabella4[[#This Row],[HC_01]]</f>
        <v>#N/A</v>
      </c>
      <c r="AI844" s="13" t="e">
        <f>Tabella4[[#This Row],[HC_ID]]&amp;": "&amp;Tabella4[[#This Row],[Descrizione]]</f>
        <v>#N/A</v>
      </c>
      <c r="AJ844" s="13" t="e">
        <f>Tabella4[[#This Row],[HC_ID]]&amp;": - "&amp;Tabella4[[#This Row],[Detail]]&amp;" con selettore: "&amp;Tabella4[[#This Row],[Rejected Element]]</f>
        <v>#N/A</v>
      </c>
      <c r="AK844" s="13" t="e">
        <f>Tabella4[[#This Row],[HC_ID]]&amp;": "&amp;Tabella4[[#This Row],[Share URL]]</f>
        <v>#N/A</v>
      </c>
      <c r="AL844" s="13" t="e">
        <f>Tabella4[[#This Row],[HC_ID]]&amp;": "&amp;Tabella4[[#This Row],[Soluzione note aggiuntive]]</f>
        <v>#N/A</v>
      </c>
      <c r="AM844" s="13"/>
    </row>
    <row r="845" spans="1:39" ht="15" x14ac:dyDescent="0.3">
      <c r="A845" s="41" t="str">
        <f>Tabella4[[#This Row],[UNI CEI EN 301549]]&amp;Tabella4[[#This Row],[Servizio]]</f>
        <v>11.2.5.3.1S001 Accedi</v>
      </c>
      <c r="B845" s="42" t="str">
        <f>Tabella4[[#This Row],[IssueID]]&amp;Tabella4[[#This Row],[Servizio]]</f>
        <v>S001 Accedi</v>
      </c>
      <c r="C845" s="41" t="s">
        <v>1943</v>
      </c>
      <c r="D845" s="41" t="str">
        <f>"(#"&amp;Tabella4[[#This Row],['#ID]]&amp;")"</f>
        <v>(#AAD844)</v>
      </c>
      <c r="E845" s="13" t="s">
        <v>50</v>
      </c>
      <c r="F845" s="13" t="s">
        <v>9</v>
      </c>
      <c r="G845" s="13" t="s">
        <v>342</v>
      </c>
      <c r="H845" s="13" t="s">
        <v>3285</v>
      </c>
      <c r="I845" s="13" t="s">
        <v>63</v>
      </c>
      <c r="J845" s="13" t="s">
        <v>3172</v>
      </c>
      <c r="K845" t="s">
        <v>1745</v>
      </c>
      <c r="L845" s="13" t="s">
        <v>3173</v>
      </c>
      <c r="M845" t="s">
        <v>1744</v>
      </c>
      <c r="N845" s="13"/>
      <c r="O845" t="s">
        <v>1586</v>
      </c>
      <c r="P845" s="13" t="s">
        <v>1629</v>
      </c>
      <c r="Q845" s="13" t="s">
        <v>1742</v>
      </c>
      <c r="R845" s="13"/>
      <c r="S845" s="13" t="s">
        <v>3183</v>
      </c>
      <c r="T845" s="13" t="s">
        <v>3184</v>
      </c>
      <c r="U845" s="13">
        <f>COUNTIFS(Tabella4[Rejected Element],Tabella4[[#This Row],[Rejected Element]])</f>
        <v>1254</v>
      </c>
      <c r="V845" s="13" t="s">
        <v>1719</v>
      </c>
      <c r="W845" s="13" t="s">
        <v>3163</v>
      </c>
      <c r="X845" s="13" t="str">
        <f>Tabella4[[#This Row],[User Impact]]</f>
        <v>2 - Serious</v>
      </c>
      <c r="Y845" s="13" t="str">
        <f>_xlfn.CONCAT("APP INDABOX ANDROID - ",Tabella4[[#This Row],[UNI CEI EN 301549]]," ",_xlfn.XLOOKUP(Tabella4[[#This Row],[Criterio]],Tabella5[ID],Tabella5[Criterio di successo],"")," - ",Tabella4[[#This Row],[Servizio]])</f>
        <v>APP INDABOX ANDROID - 11.2.5.3.1 Etichetta nel nome - S001 Accedi</v>
      </c>
      <c r="Z8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(#AAD844)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45" s="13"/>
      <c r="AB845" s="13"/>
      <c r="AC845" s="13"/>
      <c r="AD845" s="13"/>
      <c r="AE845" s="13">
        <f>_xlfn.XLOOKUP(Tabella4[[#This Row],[ID Silk]],outTable[ID Silk],outTable[Numero ticket  ],,0,1)</f>
        <v>0</v>
      </c>
      <c r="AF845" s="13"/>
      <c r="AG845" s="13"/>
      <c r="AH845" s="13" t="str">
        <f>Tabella4[[#This Row],[Caricato su Silk]]&amp;Tabella4[[#This Row],[HC_01]]</f>
        <v>0</v>
      </c>
      <c r="AI845" s="13" t="str">
        <f>Tabella4[[#This Row],[HC_ID]]&amp;": "&amp;Tabella4[[#This Row],[Descrizione]]</f>
        <v>0: Una vista focalizzabile accessibile deve garantire che il nome sia incluso nell'etichetta visibile. [Per saperne di più] (https://docs.deque.com/devtools-mobile/2024.2.14/en/android-label-in-name)</v>
      </c>
      <c r="AJ845" s="13" t="str">
        <f>Tabella4[[#This Row],[HC_ID]]&amp;": - "&amp;Tabella4[[#This Row],[Detail]]&amp;" con selettore: "&amp;Tabella4[[#This Row],[Rejected Element]]</f>
        <v>0: -  con selettore: No ID Available</v>
      </c>
      <c r="AK845" s="13" t="str">
        <f>Tabella4[[#This Row],[HC_ID]]&amp;": "&amp;Tabella4[[#This Row],[Share URL]]</f>
        <v>0: https://axe-mobile.deque.com/scan?userId=747da6b3-5f03-493b-bc9b-3a10276b7d6b&amp;packageName=com.android.chrome&amp;resultId=0198749a-cc16-752f-ab6a-74fa6294533a</v>
      </c>
      <c r="AL845" s="13" t="str">
        <f>Tabella4[[#This Row],[HC_ID]]&amp;": "&amp;Tabella4[[#This Row],[Soluzione note aggiuntive]]</f>
        <v>0: Assicurati che contentDescription o labelFor contengano l’etichetta visibile dell’elemento.</v>
      </c>
      <c r="AM845" s="13"/>
    </row>
    <row r="846" spans="1:39" ht="15" x14ac:dyDescent="0.3">
      <c r="A846" s="41" t="str">
        <f>Tabella4[[#This Row],[UNI CEI EN 301549]]&amp;Tabella4[[#This Row],[Servizio]]</f>
        <v>11.1.3.2.1S001 Accedi</v>
      </c>
      <c r="B846" s="42" t="str">
        <f>Tabella4[[#This Row],[IssueID]]&amp;Tabella4[[#This Row],[Servizio]]</f>
        <v>S001 Accedi</v>
      </c>
      <c r="C846" s="41" t="s">
        <v>1944</v>
      </c>
      <c r="D846" s="41" t="str">
        <f>"(#"&amp;Tabella4[[#This Row],['#ID]]&amp;")"</f>
        <v>(#AAD845)</v>
      </c>
      <c r="E846" s="13" t="s">
        <v>50</v>
      </c>
      <c r="F846" s="13" t="s">
        <v>9</v>
      </c>
      <c r="G846" s="13" t="s">
        <v>57</v>
      </c>
      <c r="H846" s="13" t="s">
        <v>3287</v>
      </c>
      <c r="I846" s="13" t="s">
        <v>62</v>
      </c>
      <c r="J846" s="13" t="s">
        <v>3176</v>
      </c>
      <c r="K846" t="s">
        <v>1749</v>
      </c>
      <c r="L846" s="13" t="s">
        <v>3177</v>
      </c>
      <c r="M846" t="s">
        <v>1744</v>
      </c>
      <c r="N846" s="13"/>
      <c r="O846" t="s">
        <v>1586</v>
      </c>
      <c r="P846" s="13" t="s">
        <v>1629</v>
      </c>
      <c r="Q846" s="13" t="s">
        <v>1742</v>
      </c>
      <c r="R846" s="13"/>
      <c r="S846" s="13" t="s">
        <v>3189</v>
      </c>
      <c r="T846" s="13" t="s">
        <v>3190</v>
      </c>
      <c r="U846" s="13">
        <f>COUNTIFS(Tabella4[Rejected Element],Tabella4[[#This Row],[Rejected Element]])</f>
        <v>1254</v>
      </c>
      <c r="V846" s="13" t="s">
        <v>1719</v>
      </c>
      <c r="W846" s="13" t="s">
        <v>3163</v>
      </c>
      <c r="X846" s="13" t="str">
        <f>Tabella4[[#This Row],[User Impact]]</f>
        <v>1 - Critical</v>
      </c>
      <c r="Y846" s="13" t="str">
        <f>_xlfn.CONCAT("APP INDABOX ANDROID - ",Tabella4[[#This Row],[UNI CEI EN 301549]]," ",_xlfn.XLOOKUP(Tabella4[[#This Row],[Criterio]],Tabella5[ID],Tabella5[Criterio di successo],"")," - ",Tabella4[[#This Row],[Servizio]])</f>
        <v>APP INDABOX ANDROID - 11.1.3.2.1 Sequenza significativa - S001 Accedi</v>
      </c>
      <c r="Z8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(#AAD845)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46" s="13"/>
      <c r="AB846" s="13"/>
      <c r="AC846" s="13"/>
      <c r="AD846" s="13"/>
      <c r="AE846" s="13">
        <f>_xlfn.XLOOKUP(Tabella4[[#This Row],[ID Silk]],outTable[ID Silk],outTable[Numero ticket  ],,0,1)</f>
        <v>0</v>
      </c>
      <c r="AF846" s="13"/>
      <c r="AG846" s="13"/>
      <c r="AH846" s="13" t="str">
        <f>Tabella4[[#This Row],[Caricato su Silk]]&amp;Tabella4[[#This Row],[HC_01]]</f>
        <v>0</v>
      </c>
      <c r="AI84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46" s="13" t="str">
        <f>Tabella4[[#This Row],[HC_ID]]&amp;": - "&amp;Tabella4[[#This Row],[Detail]]&amp;" con selettore: "&amp;Tabella4[[#This Row],[Rejected Element]]</f>
        <v>0: -  con selettore: No ID Available</v>
      </c>
      <c r="AK846" s="13" t="str">
        <f>Tabella4[[#This Row],[HC_ID]]&amp;": "&amp;Tabella4[[#This Row],[Share URL]]</f>
        <v>0: https://axe-mobile.deque.com/scan?userId=747da6b3-5f03-493b-bc9b-3a10276b7d6b&amp;packageName=com.android.chrome&amp;resultId=0198749a-cc16-752f-ab6a-74fa6294533a</v>
      </c>
      <c r="AL846" s="13" t="str">
        <f>Tabella4[[#This Row],[HC_ID]]&amp;": "&amp;Tabella4[[#This Row],[Soluzione note aggiuntive]]</f>
        <v>0: Rimuovi android:focusable="true" dal testo statico non interattivo.</v>
      </c>
      <c r="AM846" s="13"/>
    </row>
    <row r="847" spans="1:39" ht="15" x14ac:dyDescent="0.3">
      <c r="A847" s="41" t="str">
        <f>Tabella4[[#This Row],[UNI CEI EN 301549]]&amp;Tabella4[[#This Row],[Servizio]]</f>
        <v>11.2.5.5.1S001 Accedi</v>
      </c>
      <c r="B847" s="42" t="str">
        <f>Tabella4[[#This Row],[IssueID]]&amp;Tabella4[[#This Row],[Servizio]]</f>
        <v>S001 Accedi</v>
      </c>
      <c r="C847" s="41" t="s">
        <v>1945</v>
      </c>
      <c r="D847" s="41" t="str">
        <f>"(#"&amp;Tabella4[[#This Row],['#ID]]&amp;")"</f>
        <v>(#AAD846)</v>
      </c>
      <c r="E847" s="13" t="s">
        <v>50</v>
      </c>
      <c r="F847" s="13" t="s">
        <v>3168</v>
      </c>
      <c r="G847" s="13" t="s">
        <v>346</v>
      </c>
      <c r="H847" s="13" t="s">
        <v>3286</v>
      </c>
      <c r="I847" s="13" t="s">
        <v>64</v>
      </c>
      <c r="J847" s="13" t="s">
        <v>1736</v>
      </c>
      <c r="K847" t="s">
        <v>1747</v>
      </c>
      <c r="L847" s="13" t="s">
        <v>3174</v>
      </c>
      <c r="M847" t="s">
        <v>1744</v>
      </c>
      <c r="N847" s="13"/>
      <c r="O847" t="s">
        <v>1586</v>
      </c>
      <c r="P847" s="13" t="s">
        <v>1629</v>
      </c>
      <c r="Q847" s="13" t="s">
        <v>1742</v>
      </c>
      <c r="R847" s="13"/>
      <c r="S847" s="13" t="s">
        <v>3185</v>
      </c>
      <c r="T847" s="13" t="s">
        <v>3186</v>
      </c>
      <c r="U847" s="13">
        <f>COUNTIFS(Tabella4[Rejected Element],Tabella4[[#This Row],[Rejected Element]])</f>
        <v>1254</v>
      </c>
      <c r="V847" s="13" t="s">
        <v>1719</v>
      </c>
      <c r="W847" s="13" t="s">
        <v>3163</v>
      </c>
      <c r="X847" s="13" t="str">
        <f>Tabella4[[#This Row],[User Impact]]</f>
        <v>3 - Moderate</v>
      </c>
      <c r="Y847" s="13" t="str">
        <f>_xlfn.CONCAT("APP INDABOX ANDROID - ",Tabella4[[#This Row],[UNI CEI EN 301549]]," ",_xlfn.XLOOKUP(Tabella4[[#This Row],[Criterio]],Tabella5[ID],Tabella5[Criterio di successo],"")," - ",Tabella4[[#This Row],[Servizio]])</f>
        <v>APP INDABOX ANDROID - 11.2.5.5.1 Dimensione dell'obiettivo (avanzato) - S001 Accedi</v>
      </c>
      <c r="Z8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(#AAD846)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47" s="13"/>
      <c r="AB847" s="13"/>
      <c r="AC847" s="13"/>
      <c r="AD847" s="13"/>
      <c r="AE847" s="13" t="e">
        <f>_xlfn.XLOOKUP(Tabella4[[#This Row],[ID Silk]],outTable[ID Silk],outTable[Numero ticket  ],,0,1)</f>
        <v>#N/A</v>
      </c>
      <c r="AF847" s="13"/>
      <c r="AG847" s="13"/>
      <c r="AH847" s="13" t="e">
        <f>Tabella4[[#This Row],[Caricato su Silk]]&amp;Tabella4[[#This Row],[HC_01]]</f>
        <v>#N/A</v>
      </c>
      <c r="AI847" s="13" t="e">
        <f>Tabella4[[#This Row],[HC_ID]]&amp;": "&amp;Tabella4[[#This Row],[Descrizione]]</f>
        <v>#N/A</v>
      </c>
      <c r="AJ847" s="13" t="e">
        <f>Tabella4[[#This Row],[HC_ID]]&amp;": - "&amp;Tabella4[[#This Row],[Detail]]&amp;" con selettore: "&amp;Tabella4[[#This Row],[Rejected Element]]</f>
        <v>#N/A</v>
      </c>
      <c r="AK847" s="13" t="e">
        <f>Tabella4[[#This Row],[HC_ID]]&amp;": "&amp;Tabella4[[#This Row],[Share URL]]</f>
        <v>#N/A</v>
      </c>
      <c r="AL847" s="13" t="e">
        <f>Tabella4[[#This Row],[HC_ID]]&amp;": "&amp;Tabella4[[#This Row],[Soluzione note aggiuntive]]</f>
        <v>#N/A</v>
      </c>
      <c r="AM847" s="13"/>
    </row>
    <row r="848" spans="1:39" ht="15" x14ac:dyDescent="0.3">
      <c r="A848" s="41" t="str">
        <f>Tabella4[[#This Row],[UNI CEI EN 301549]]&amp;Tabella4[[#This Row],[Servizio]]</f>
        <v>11.2.5.8.1S001 Accedi</v>
      </c>
      <c r="B848" s="42" t="str">
        <f>Tabella4[[#This Row],[IssueID]]&amp;Tabella4[[#This Row],[Servizio]]</f>
        <v>S001 Accedi</v>
      </c>
      <c r="C848" s="41" t="s">
        <v>1946</v>
      </c>
      <c r="D848" s="41" t="str">
        <f>"(#"&amp;Tabella4[[#This Row],['#ID]]&amp;")"</f>
        <v>(#AAD847)</v>
      </c>
      <c r="E848" s="13" t="s">
        <v>50</v>
      </c>
      <c r="F848" s="13" t="s">
        <v>10</v>
      </c>
      <c r="G848" s="13" t="s">
        <v>56</v>
      </c>
      <c r="H848" s="13" t="s">
        <v>3283</v>
      </c>
      <c r="I848" s="13" t="s">
        <v>63</v>
      </c>
      <c r="J848" s="13" t="s">
        <v>1736</v>
      </c>
      <c r="K848" t="s">
        <v>1748</v>
      </c>
      <c r="L848" s="13" t="s">
        <v>3175</v>
      </c>
      <c r="M848" t="s">
        <v>1744</v>
      </c>
      <c r="N848" s="13"/>
      <c r="O848" t="s">
        <v>1586</v>
      </c>
      <c r="P848" s="13" t="s">
        <v>1629</v>
      </c>
      <c r="Q848" s="13" t="s">
        <v>1742</v>
      </c>
      <c r="R848" s="13"/>
      <c r="S848" s="13" t="s">
        <v>3187</v>
      </c>
      <c r="T848" s="13" t="s">
        <v>3188</v>
      </c>
      <c r="U848" s="13">
        <f>COUNTIFS(Tabella4[Rejected Element],Tabella4[[#This Row],[Rejected Element]])</f>
        <v>1254</v>
      </c>
      <c r="V848" s="13" t="s">
        <v>1719</v>
      </c>
      <c r="W848" s="13" t="s">
        <v>3163</v>
      </c>
      <c r="X848" s="13" t="str">
        <f>Tabella4[[#This Row],[User Impact]]</f>
        <v>2 - Serious</v>
      </c>
      <c r="Y848" s="13" t="str">
        <f>_xlfn.CONCAT("APP INDABOX ANDROID - ",Tabella4[[#This Row],[UNI CEI EN 301549]]," ",_xlfn.XLOOKUP(Tabella4[[#This Row],[Criterio]],Tabella5[ID],Tabella5[Criterio di successo],"")," - ",Tabella4[[#This Row],[Servizio]])</f>
        <v>APP INDABOX ANDROID - 11.2.5.8.1 Dimensione dell'obiettivo (minimo) - S001 Accedi</v>
      </c>
      <c r="Z8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(#AAD847)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48" s="13"/>
      <c r="AB848" s="13"/>
      <c r="AC848" s="13"/>
      <c r="AD848" s="13"/>
      <c r="AE848" s="13" t="e">
        <f>_xlfn.XLOOKUP(Tabella4[[#This Row],[ID Silk]],outTable[ID Silk],outTable[Numero ticket  ],,0,1)</f>
        <v>#N/A</v>
      </c>
      <c r="AF848" s="13"/>
      <c r="AG848" s="13"/>
      <c r="AH848" s="13" t="e">
        <f>Tabella4[[#This Row],[Caricato su Silk]]&amp;Tabella4[[#This Row],[HC_01]]</f>
        <v>#N/A</v>
      </c>
      <c r="AI848" s="13" t="e">
        <f>Tabella4[[#This Row],[HC_ID]]&amp;": "&amp;Tabella4[[#This Row],[Descrizione]]</f>
        <v>#N/A</v>
      </c>
      <c r="AJ848" s="13" t="e">
        <f>Tabella4[[#This Row],[HC_ID]]&amp;": - "&amp;Tabella4[[#This Row],[Detail]]&amp;" con selettore: "&amp;Tabella4[[#This Row],[Rejected Element]]</f>
        <v>#N/A</v>
      </c>
      <c r="AK848" s="13" t="e">
        <f>Tabella4[[#This Row],[HC_ID]]&amp;": "&amp;Tabella4[[#This Row],[Share URL]]</f>
        <v>#N/A</v>
      </c>
      <c r="AL848" s="13" t="e">
        <f>Tabella4[[#This Row],[HC_ID]]&amp;": "&amp;Tabella4[[#This Row],[Soluzione note aggiuntive]]</f>
        <v>#N/A</v>
      </c>
      <c r="AM848" s="13"/>
    </row>
    <row r="849" spans="1:39" ht="15" x14ac:dyDescent="0.3">
      <c r="A849" s="41" t="str">
        <f>Tabella4[[#This Row],[UNI CEI EN 301549]]&amp;Tabella4[[#This Row],[Servizio]]</f>
        <v>11.2.5.3.1S001 Accedi</v>
      </c>
      <c r="B849" s="42" t="str">
        <f>Tabella4[[#This Row],[IssueID]]&amp;Tabella4[[#This Row],[Servizio]]</f>
        <v>S001 Accedi</v>
      </c>
      <c r="C849" s="41" t="s">
        <v>1947</v>
      </c>
      <c r="D849" s="41" t="str">
        <f>"(#"&amp;Tabella4[[#This Row],['#ID]]&amp;")"</f>
        <v>(#AAD848)</v>
      </c>
      <c r="E849" s="13" t="s">
        <v>50</v>
      </c>
      <c r="F849" s="13" t="s">
        <v>9</v>
      </c>
      <c r="G849" s="13" t="s">
        <v>342</v>
      </c>
      <c r="H849" s="13" t="s">
        <v>3285</v>
      </c>
      <c r="I849" s="13" t="s">
        <v>63</v>
      </c>
      <c r="J849" s="13" t="s">
        <v>3172</v>
      </c>
      <c r="K849" t="s">
        <v>1745</v>
      </c>
      <c r="L849" s="13" t="s">
        <v>3173</v>
      </c>
      <c r="M849" t="s">
        <v>1744</v>
      </c>
      <c r="N849" s="13"/>
      <c r="O849" t="s">
        <v>1586</v>
      </c>
      <c r="P849" s="13" t="s">
        <v>1629</v>
      </c>
      <c r="Q849" s="13" t="s">
        <v>1742</v>
      </c>
      <c r="R849" s="13"/>
      <c r="S849" s="13" t="s">
        <v>3183</v>
      </c>
      <c r="T849" s="13" t="s">
        <v>3184</v>
      </c>
      <c r="U849" s="13">
        <f>COUNTIFS(Tabella4[Rejected Element],Tabella4[[#This Row],[Rejected Element]])</f>
        <v>1254</v>
      </c>
      <c r="V849" s="13" t="s">
        <v>1719</v>
      </c>
      <c r="W849" s="13" t="s">
        <v>3163</v>
      </c>
      <c r="X849" s="13" t="str">
        <f>Tabella4[[#This Row],[User Impact]]</f>
        <v>2 - Serious</v>
      </c>
      <c r="Y849" s="13" t="str">
        <f>_xlfn.CONCAT("APP INDABOX ANDROID - ",Tabella4[[#This Row],[UNI CEI EN 301549]]," ",_xlfn.XLOOKUP(Tabella4[[#This Row],[Criterio]],Tabella5[ID],Tabella5[Criterio di successo],"")," - ",Tabella4[[#This Row],[Servizio]])</f>
        <v>APP INDABOX ANDROID - 11.2.5.3.1 Etichetta nel nome - S001 Accedi</v>
      </c>
      <c r="Z8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(#AAD848)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49" s="13"/>
      <c r="AB849" s="13"/>
      <c r="AC849" s="13"/>
      <c r="AD849" s="13"/>
      <c r="AE849" s="13">
        <f>_xlfn.XLOOKUP(Tabella4[[#This Row],[ID Silk]],outTable[ID Silk],outTable[Numero ticket  ],,0,1)</f>
        <v>0</v>
      </c>
      <c r="AF849" s="13"/>
      <c r="AG849" s="13"/>
      <c r="AH849" s="13" t="str">
        <f>Tabella4[[#This Row],[Caricato su Silk]]&amp;Tabella4[[#This Row],[HC_01]]</f>
        <v>0</v>
      </c>
      <c r="AI849" s="13" t="str">
        <f>Tabella4[[#This Row],[HC_ID]]&amp;": "&amp;Tabella4[[#This Row],[Descrizione]]</f>
        <v>0: Una vista focalizzabile accessibile deve garantire che il nome sia incluso nell'etichetta visibile. [Per saperne di più] (https://docs.deque.com/devtools-mobile/2024.2.14/en/android-label-in-name)</v>
      </c>
      <c r="AJ849" s="13" t="str">
        <f>Tabella4[[#This Row],[HC_ID]]&amp;": - "&amp;Tabella4[[#This Row],[Detail]]&amp;" con selettore: "&amp;Tabella4[[#This Row],[Rejected Element]]</f>
        <v>0: -  con selettore: No ID Available</v>
      </c>
      <c r="AK849" s="13" t="str">
        <f>Tabella4[[#This Row],[HC_ID]]&amp;": "&amp;Tabella4[[#This Row],[Share URL]]</f>
        <v>0: https://axe-mobile.deque.com/scan?userId=747da6b3-5f03-493b-bc9b-3a10276b7d6b&amp;packageName=com.android.chrome&amp;resultId=0198749a-cc16-752f-ab6a-74fa6294533a</v>
      </c>
      <c r="AL849" s="13" t="str">
        <f>Tabella4[[#This Row],[HC_ID]]&amp;": "&amp;Tabella4[[#This Row],[Soluzione note aggiuntive]]</f>
        <v>0: Assicurati che contentDescription o labelFor contengano l’etichetta visibile dell’elemento.</v>
      </c>
      <c r="AM849" s="13"/>
    </row>
    <row r="850" spans="1:39" ht="15" x14ac:dyDescent="0.3">
      <c r="A850" s="41" t="str">
        <f>Tabella4[[#This Row],[UNI CEI EN 301549]]&amp;Tabella4[[#This Row],[Servizio]]</f>
        <v>11.1.3.2.1S001 Accedi</v>
      </c>
      <c r="B850" s="42" t="str">
        <f>Tabella4[[#This Row],[IssueID]]&amp;Tabella4[[#This Row],[Servizio]]</f>
        <v>S001 Accedi</v>
      </c>
      <c r="C850" s="41" t="s">
        <v>1948</v>
      </c>
      <c r="D850" s="41" t="str">
        <f>"(#"&amp;Tabella4[[#This Row],['#ID]]&amp;")"</f>
        <v>(#AAD849)</v>
      </c>
      <c r="E850" s="13" t="s">
        <v>50</v>
      </c>
      <c r="F850" s="13" t="s">
        <v>9</v>
      </c>
      <c r="G850" s="13" t="s">
        <v>57</v>
      </c>
      <c r="H850" s="13" t="s">
        <v>3287</v>
      </c>
      <c r="I850" s="13" t="s">
        <v>62</v>
      </c>
      <c r="J850" s="13" t="s">
        <v>3176</v>
      </c>
      <c r="K850" t="s">
        <v>1749</v>
      </c>
      <c r="L850" s="13" t="s">
        <v>3177</v>
      </c>
      <c r="M850" t="s">
        <v>1744</v>
      </c>
      <c r="N850" s="13"/>
      <c r="O850" t="s">
        <v>1586</v>
      </c>
      <c r="P850" s="13" t="s">
        <v>1629</v>
      </c>
      <c r="Q850" s="13" t="s">
        <v>1742</v>
      </c>
      <c r="R850" s="13"/>
      <c r="S850" s="13" t="s">
        <v>3189</v>
      </c>
      <c r="T850" s="13" t="s">
        <v>3190</v>
      </c>
      <c r="U850" s="13">
        <f>COUNTIFS(Tabella4[Rejected Element],Tabella4[[#This Row],[Rejected Element]])</f>
        <v>1254</v>
      </c>
      <c r="V850" s="13" t="s">
        <v>1719</v>
      </c>
      <c r="W850" s="13" t="s">
        <v>3163</v>
      </c>
      <c r="X850" s="13" t="str">
        <f>Tabella4[[#This Row],[User Impact]]</f>
        <v>1 - Critical</v>
      </c>
      <c r="Y850" s="13" t="str">
        <f>_xlfn.CONCAT("APP INDABOX ANDROID - ",Tabella4[[#This Row],[UNI CEI EN 301549]]," ",_xlfn.XLOOKUP(Tabella4[[#This Row],[Criterio]],Tabella5[ID],Tabella5[Criterio di successo],"")," - ",Tabella4[[#This Row],[Servizio]])</f>
        <v>APP INDABOX ANDROID - 11.1.3.2.1 Sequenza significativa - S001 Accedi</v>
      </c>
      <c r="Z8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(#AAD849)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https://axe-mobile.deque.com/scan?userId=747da6b3-5f03-493b-bc9b-3a10276b7d6b&amp;packageName=com.android.chrome&amp;resultId=0198749a-cc16-752f-ab6a-74fa6294533a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50" s="13"/>
      <c r="AB850" s="13"/>
      <c r="AC850" s="13"/>
      <c r="AD850" s="13"/>
      <c r="AE850" s="13">
        <f>_xlfn.XLOOKUP(Tabella4[[#This Row],[ID Silk]],outTable[ID Silk],outTable[Numero ticket  ],,0,1)</f>
        <v>0</v>
      </c>
      <c r="AF850" s="13"/>
      <c r="AG850" s="13"/>
      <c r="AH850" s="13" t="str">
        <f>Tabella4[[#This Row],[Caricato su Silk]]&amp;Tabella4[[#This Row],[HC_01]]</f>
        <v>0</v>
      </c>
      <c r="AI850"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50" s="13" t="str">
        <f>Tabella4[[#This Row],[HC_ID]]&amp;": - "&amp;Tabella4[[#This Row],[Detail]]&amp;" con selettore: "&amp;Tabella4[[#This Row],[Rejected Element]]</f>
        <v>0: -  con selettore: No ID Available</v>
      </c>
      <c r="AK850" s="13" t="str">
        <f>Tabella4[[#This Row],[HC_ID]]&amp;": "&amp;Tabella4[[#This Row],[Share URL]]</f>
        <v>0: https://axe-mobile.deque.com/scan?userId=747da6b3-5f03-493b-bc9b-3a10276b7d6b&amp;packageName=com.android.chrome&amp;resultId=0198749a-cc16-752f-ab6a-74fa6294533a</v>
      </c>
      <c r="AL850" s="13" t="str">
        <f>Tabella4[[#This Row],[HC_ID]]&amp;": "&amp;Tabella4[[#This Row],[Soluzione note aggiuntive]]</f>
        <v>0: Rimuovi android:focusable="true" dal testo statico non interattivo.</v>
      </c>
      <c r="AM850" s="13"/>
    </row>
    <row r="851" spans="1:39" ht="15" x14ac:dyDescent="0.3">
      <c r="A851" s="41" t="str">
        <f>Tabella4[[#This Row],[UNI CEI EN 301549]]&amp;Tabella4[[#This Row],[Servizio]]</f>
        <v>11.1.3.4.1S001 Accedi</v>
      </c>
      <c r="B851" s="42" t="str">
        <f>Tabella4[[#This Row],[IssueID]]&amp;Tabella4[[#This Row],[Servizio]]</f>
        <v>S001 Accedi</v>
      </c>
      <c r="C851" s="41" t="s">
        <v>1949</v>
      </c>
      <c r="D851" s="41" t="str">
        <f>"(#"&amp;Tabella4[[#This Row],['#ID]]&amp;")"</f>
        <v>(#AAD850)</v>
      </c>
      <c r="E851" s="13" t="s">
        <v>50</v>
      </c>
      <c r="F851" s="13" t="s">
        <v>10</v>
      </c>
      <c r="G851" s="13" t="s">
        <v>160</v>
      </c>
      <c r="H851" s="13" t="s">
        <v>3284</v>
      </c>
      <c r="I851" s="13" t="s">
        <v>63</v>
      </c>
      <c r="J851" s="13" t="s">
        <v>3170</v>
      </c>
      <c r="K851" t="s">
        <v>1743</v>
      </c>
      <c r="L851" s="13" t="s">
        <v>3171</v>
      </c>
      <c r="M851" t="s">
        <v>1744</v>
      </c>
      <c r="N851" s="13"/>
      <c r="O851" t="s">
        <v>1587</v>
      </c>
      <c r="P851" s="13" t="s">
        <v>1630</v>
      </c>
      <c r="Q851" s="13" t="s">
        <v>1742</v>
      </c>
      <c r="R851" s="13"/>
      <c r="S851" s="13" t="s">
        <v>3181</v>
      </c>
      <c r="T851" s="13" t="s">
        <v>3182</v>
      </c>
      <c r="U851" s="13">
        <f>COUNTIFS(Tabella4[Rejected Element],Tabella4[[#This Row],[Rejected Element]])</f>
        <v>1254</v>
      </c>
      <c r="V851" s="13" t="s">
        <v>1719</v>
      </c>
      <c r="W851" s="13" t="s">
        <v>3162</v>
      </c>
      <c r="X851" s="13" t="str">
        <f>Tabella4[[#This Row],[User Impact]]</f>
        <v>2 - Serious</v>
      </c>
      <c r="Y851" s="13" t="str">
        <f>_xlfn.CONCAT("APP INDABOX ANDROID - ",Tabella4[[#This Row],[UNI CEI EN 301549]]," ",_xlfn.XLOOKUP(Tabella4[[#This Row],[Criterio]],Tabella5[ID],Tabella5[Criterio di successo],"")," - ",Tabella4[[#This Row],[Servizio]])</f>
        <v>APP INDABOX ANDROID - 11.1.3.4.1 Orientamento - S001 Accedi</v>
      </c>
      <c r="Z8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S001 Accedi (#AAD850)
S001 Accedi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android:screenOrientation="portrait" per supportare sia landscape che portrait, salvo che non sia un requisito.
File di log (occorrenze rilevate: 7): https://posteitaliane.sharepoint.com/:x:/r/teams/ACCESSIBILITRISULTATIVERIFICHETECNICHE/Shared%20Documents/TGPOSTE_APP/TGPOSTE_APP/LOG/Log.xlsx?d=w630300a71bd74143a1658fe5ab688bc4&amp;csf=1&amp;web=1&amp;e=Y9XHGL
Link al dettaglio requisito WCAG: </v>
      </c>
      <c r="AA851" s="13"/>
      <c r="AB851" s="13"/>
      <c r="AC851" s="13"/>
      <c r="AD851" s="13"/>
      <c r="AE851" s="13">
        <f>_xlfn.XLOOKUP(Tabella4[[#This Row],[ID Silk]],outTable[ID Silk],outTable[Numero ticket  ],,0,1)</f>
        <v>0</v>
      </c>
      <c r="AF851" s="13"/>
      <c r="AG851" s="13"/>
      <c r="AH851" s="13" t="str">
        <f>Tabella4[[#This Row],[Caricato su Silk]]&amp;Tabella4[[#This Row],[HC_01]]</f>
        <v>0</v>
      </c>
      <c r="AI851" s="13" t="str">
        <f>Tabella4[[#This Row],[HC_ID]]&amp;": "&amp;Tabella4[[#This Row],[Descrizione]]</f>
        <v>0: Le visualizzazioni devono essere conformi all'orientamento di visualizzazione preferito dall'utente. [Per saperne di più] (https://docs.deque.com/devtools-mobile/2024.2.14/en/android-screen-orientation)</v>
      </c>
      <c r="AJ851" s="13" t="str">
        <f>Tabella4[[#This Row],[HC_ID]]&amp;": - "&amp;Tabella4[[#This Row],[Detail]]&amp;" con selettore: "&amp;Tabella4[[#This Row],[Rejected Element]]</f>
        <v>0: -  con selettore: No ID Available</v>
      </c>
      <c r="AK851" s="13" t="str">
        <f>Tabella4[[#This Row],[HC_ID]]&amp;": "&amp;Tabella4[[#This Row],[Share URL]]</f>
        <v>0: https://axe-mobile.deque.com/scan?userId=747da6b3-5f03-493b-bc9b-3a10276b7d6b&amp;packageName=com.android.chrome&amp;resultId=0198749b-169c-74de-9672-b500e146eb08</v>
      </c>
      <c r="AL851" s="13" t="str">
        <f>Tabella4[[#This Row],[HC_ID]]&amp;": "&amp;Tabella4[[#This Row],[Soluzione note aggiuntive]]</f>
        <v>0: Rimuovi android:screenOrientation="portrait" per supportare sia landscape che portrait, salvo che non sia un requisito.</v>
      </c>
      <c r="AM851" s="13"/>
    </row>
    <row r="852" spans="1:39" ht="15" x14ac:dyDescent="0.3">
      <c r="A852" s="41" t="str">
        <f>Tabella4[[#This Row],[UNI CEI EN 301549]]&amp;Tabella4[[#This Row],[Servizio]]</f>
        <v>11.2.5.3.1S001 Accedi</v>
      </c>
      <c r="B852" s="42" t="str">
        <f>Tabella4[[#This Row],[IssueID]]&amp;Tabella4[[#This Row],[Servizio]]</f>
        <v>S001 Accedi</v>
      </c>
      <c r="C852" s="41" t="s">
        <v>1950</v>
      </c>
      <c r="D852" s="41" t="str">
        <f>"(#"&amp;Tabella4[[#This Row],['#ID]]&amp;")"</f>
        <v>(#AAD851)</v>
      </c>
      <c r="E852" s="13" t="s">
        <v>50</v>
      </c>
      <c r="F852" s="13" t="s">
        <v>9</v>
      </c>
      <c r="G852" s="13" t="s">
        <v>342</v>
      </c>
      <c r="H852" s="13" t="s">
        <v>3285</v>
      </c>
      <c r="I852" s="13" t="s">
        <v>63</v>
      </c>
      <c r="J852" s="13" t="s">
        <v>3172</v>
      </c>
      <c r="K852" t="s">
        <v>1745</v>
      </c>
      <c r="L852" s="13" t="s">
        <v>3173</v>
      </c>
      <c r="M852" t="s">
        <v>1746</v>
      </c>
      <c r="N852" s="13"/>
      <c r="O852" t="s">
        <v>1587</v>
      </c>
      <c r="P852" s="13" t="s">
        <v>1630</v>
      </c>
      <c r="Q852" s="13" t="s">
        <v>1742</v>
      </c>
      <c r="R852" s="13"/>
      <c r="S852" s="13" t="s">
        <v>3183</v>
      </c>
      <c r="T852" s="13" t="s">
        <v>3184</v>
      </c>
      <c r="U852" s="13">
        <f>COUNTIFS(Tabella4[Rejected Element],Tabella4[[#This Row],[Rejected Element]])</f>
        <v>42</v>
      </c>
      <c r="V852" s="13" t="s">
        <v>1719</v>
      </c>
      <c r="W852" s="13" t="s">
        <v>3162</v>
      </c>
      <c r="X852" s="13" t="str">
        <f>Tabella4[[#This Row],[User Impact]]</f>
        <v>2 - Serious</v>
      </c>
      <c r="Y852" s="13" t="str">
        <f>_xlfn.CONCAT("APP INDABOX ANDROID - ",Tabella4[[#This Row],[UNI CEI EN 301549]]," ",_xlfn.XLOOKUP(Tabella4[[#This Row],[Criterio]],Tabella5[ID],Tabella5[Criterio di successo],"")," - ",Tabella4[[#This Row],[Servizio]])</f>
        <v>APP INDABOX ANDROID - 11.2.5.3.1 Etichetta nel nome - S001 Accedi</v>
      </c>
      <c r="Z8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(#AAD851)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https://axe-mobile.deque.com/scan?userId=747da6b3-5f03-493b-bc9b-3a10276b7d6b&amp;packageName=com.android.chrome&amp;resultId=0198749b-169c-74de-9672-b500e146eb08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52" s="13"/>
      <c r="AB852" s="13"/>
      <c r="AC852" s="13"/>
      <c r="AD852" s="13"/>
      <c r="AE852" s="13">
        <f>_xlfn.XLOOKUP(Tabella4[[#This Row],[ID Silk]],outTable[ID Silk],outTable[Numero ticket  ],,0,1)</f>
        <v>0</v>
      </c>
      <c r="AF852" s="13"/>
      <c r="AG852" s="13"/>
      <c r="AH852" s="13" t="str">
        <f>Tabella4[[#This Row],[Caricato su Silk]]&amp;Tabella4[[#This Row],[HC_01]]</f>
        <v>0</v>
      </c>
      <c r="AI852" s="13" t="str">
        <f>Tabella4[[#This Row],[HC_ID]]&amp;": "&amp;Tabella4[[#This Row],[Descrizione]]</f>
        <v>0: Una vista focalizzabile accessibile deve garantire che il nome sia incluso nell'etichetta visibile. [Per saperne di più] (https://docs.deque.com/devtools-mobile/2024.2.14/en/android-label-in-name)</v>
      </c>
      <c r="AJ852" s="13" t="str">
        <f>Tabella4[[#This Row],[HC_ID]]&amp;": - "&amp;Tabella4[[#This Row],[Detail]]&amp;" con selettore: "&amp;Tabella4[[#This Row],[Rejected Element]]</f>
        <v>0: -  con selettore: logo</v>
      </c>
      <c r="AK852" s="13" t="str">
        <f>Tabella4[[#This Row],[HC_ID]]&amp;": "&amp;Tabella4[[#This Row],[Share URL]]</f>
        <v>0: https://axe-mobile.deque.com/scan?userId=747da6b3-5f03-493b-bc9b-3a10276b7d6b&amp;packageName=com.android.chrome&amp;resultId=0198749b-169c-74de-9672-b500e146eb08</v>
      </c>
      <c r="AL852" s="13" t="str">
        <f>Tabella4[[#This Row],[HC_ID]]&amp;": "&amp;Tabella4[[#This Row],[Soluzione note aggiuntive]]</f>
        <v>0: Assicurati che contentDescription o labelFor contengano l’etichetta visibile dell’elemento.</v>
      </c>
      <c r="AM852" s="13"/>
    </row>
    <row r="853" spans="1:39" ht="15" x14ac:dyDescent="0.3">
      <c r="A853" s="41" t="str">
        <f>Tabella4[[#This Row],[UNI CEI EN 301549]]&amp;Tabella4[[#This Row],[Servizio]]</f>
        <v>11.2.5.3.1S001 Accedi</v>
      </c>
      <c r="B853" s="42" t="str">
        <f>Tabella4[[#This Row],[IssueID]]&amp;Tabella4[[#This Row],[Servizio]]</f>
        <v>S001 Accedi</v>
      </c>
      <c r="C853" s="41" t="s">
        <v>1951</v>
      </c>
      <c r="D853" s="41" t="str">
        <f>"(#"&amp;Tabella4[[#This Row],['#ID]]&amp;")"</f>
        <v>(#AAD852)</v>
      </c>
      <c r="E853" s="13" t="s">
        <v>50</v>
      </c>
      <c r="F853" s="13" t="s">
        <v>9</v>
      </c>
      <c r="G853" s="13" t="s">
        <v>342</v>
      </c>
      <c r="H853" s="13" t="s">
        <v>3285</v>
      </c>
      <c r="I853" s="13" t="s">
        <v>63</v>
      </c>
      <c r="J853" s="13" t="s">
        <v>3172</v>
      </c>
      <c r="K853" t="s">
        <v>1745</v>
      </c>
      <c r="L853" s="13" t="s">
        <v>3173</v>
      </c>
      <c r="M853" t="s">
        <v>1744</v>
      </c>
      <c r="N853" s="13"/>
      <c r="O853" t="s">
        <v>1587</v>
      </c>
      <c r="P853" s="13" t="s">
        <v>1630</v>
      </c>
      <c r="Q853" s="13" t="s">
        <v>1742</v>
      </c>
      <c r="R853" s="13"/>
      <c r="S853" s="13" t="s">
        <v>3183</v>
      </c>
      <c r="T853" s="13" t="s">
        <v>3184</v>
      </c>
      <c r="U853" s="13">
        <f>COUNTIFS(Tabella4[Rejected Element],Tabella4[[#This Row],[Rejected Element]])</f>
        <v>1254</v>
      </c>
      <c r="V853" s="13" t="s">
        <v>1719</v>
      </c>
      <c r="W853" s="13" t="s">
        <v>3162</v>
      </c>
      <c r="X853" s="13" t="str">
        <f>Tabella4[[#This Row],[User Impact]]</f>
        <v>2 - Serious</v>
      </c>
      <c r="Y853" s="13" t="str">
        <f>_xlfn.CONCAT("APP INDABOX ANDROID - ",Tabella4[[#This Row],[UNI CEI EN 301549]]," ",_xlfn.XLOOKUP(Tabella4[[#This Row],[Criterio]],Tabella5[ID],Tabella5[Criterio di successo],"")," - ",Tabella4[[#This Row],[Servizio]])</f>
        <v>APP INDABOX ANDROID - 11.2.5.3.1 Etichetta nel nome - S001 Accedi</v>
      </c>
      <c r="Z8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(#AAD852)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53" s="13"/>
      <c r="AB853" s="13"/>
      <c r="AC853" s="13"/>
      <c r="AD853" s="13"/>
      <c r="AE853" s="13">
        <f>_xlfn.XLOOKUP(Tabella4[[#This Row],[ID Silk]],outTable[ID Silk],outTable[Numero ticket  ],,0,1)</f>
        <v>0</v>
      </c>
      <c r="AF853" s="13"/>
      <c r="AG853" s="13"/>
      <c r="AH853" s="13" t="str">
        <f>Tabella4[[#This Row],[Caricato su Silk]]&amp;Tabella4[[#This Row],[HC_01]]</f>
        <v>0</v>
      </c>
      <c r="AI853" s="13" t="str">
        <f>Tabella4[[#This Row],[HC_ID]]&amp;": "&amp;Tabella4[[#This Row],[Descrizione]]</f>
        <v>0: Una vista focalizzabile accessibile deve garantire che il nome sia incluso nell'etichetta visibile. [Per saperne di più] (https://docs.deque.com/devtools-mobile/2024.2.14/en/android-label-in-name)</v>
      </c>
      <c r="AJ853" s="13" t="str">
        <f>Tabella4[[#This Row],[HC_ID]]&amp;": - "&amp;Tabella4[[#This Row],[Detail]]&amp;" con selettore: "&amp;Tabella4[[#This Row],[Rejected Element]]</f>
        <v>0: -  con selettore: No ID Available</v>
      </c>
      <c r="AK853" s="13" t="str">
        <f>Tabella4[[#This Row],[HC_ID]]&amp;": "&amp;Tabella4[[#This Row],[Share URL]]</f>
        <v>0: https://axe-mobile.deque.com/scan?userId=747da6b3-5f03-493b-bc9b-3a10276b7d6b&amp;packageName=com.android.chrome&amp;resultId=0198749b-169c-74de-9672-b500e146eb08</v>
      </c>
      <c r="AL853" s="13" t="str">
        <f>Tabella4[[#This Row],[HC_ID]]&amp;": "&amp;Tabella4[[#This Row],[Soluzione note aggiuntive]]</f>
        <v>0: Assicurati che contentDescription o labelFor contengano l’etichetta visibile dell’elemento.</v>
      </c>
      <c r="AM853" s="13"/>
    </row>
    <row r="854" spans="1:39" ht="15" x14ac:dyDescent="0.3">
      <c r="A854" s="41" t="str">
        <f>Tabella4[[#This Row],[UNI CEI EN 301549]]&amp;Tabella4[[#This Row],[Servizio]]</f>
        <v>11.2.5.8.1S001 Accedi</v>
      </c>
      <c r="B854" s="42" t="str">
        <f>Tabella4[[#This Row],[IssueID]]&amp;Tabella4[[#This Row],[Servizio]]</f>
        <v>S001 Accedi</v>
      </c>
      <c r="C854" s="41" t="s">
        <v>1952</v>
      </c>
      <c r="D854" s="41" t="str">
        <f>"(#"&amp;Tabella4[[#This Row],['#ID]]&amp;")"</f>
        <v>(#AAD853)</v>
      </c>
      <c r="E854" s="13" t="s">
        <v>50</v>
      </c>
      <c r="F854" s="13" t="s">
        <v>10</v>
      </c>
      <c r="G854" s="13" t="s">
        <v>56</v>
      </c>
      <c r="H854" s="13" t="s">
        <v>3283</v>
      </c>
      <c r="I854" s="13" t="s">
        <v>63</v>
      </c>
      <c r="J854" s="13" t="s">
        <v>1736</v>
      </c>
      <c r="K854" t="s">
        <v>1748</v>
      </c>
      <c r="L854" s="13" t="s">
        <v>3175</v>
      </c>
      <c r="M854" t="s">
        <v>1744</v>
      </c>
      <c r="N854" s="13"/>
      <c r="O854" t="s">
        <v>1587</v>
      </c>
      <c r="P854" s="13" t="s">
        <v>1630</v>
      </c>
      <c r="Q854" s="13" t="s">
        <v>1742</v>
      </c>
      <c r="R854" s="13"/>
      <c r="S854" s="13" t="s">
        <v>3187</v>
      </c>
      <c r="T854" s="13" t="s">
        <v>3188</v>
      </c>
      <c r="U854" s="13">
        <f>COUNTIFS(Tabella4[Rejected Element],Tabella4[[#This Row],[Rejected Element]])</f>
        <v>1254</v>
      </c>
      <c r="V854" s="13" t="s">
        <v>1719</v>
      </c>
      <c r="W854" s="13" t="s">
        <v>3162</v>
      </c>
      <c r="X854" s="13" t="str">
        <f>Tabella4[[#This Row],[User Impact]]</f>
        <v>2 - Serious</v>
      </c>
      <c r="Y854" s="13" t="str">
        <f>_xlfn.CONCAT("APP INDABOX ANDROID - ",Tabella4[[#This Row],[UNI CEI EN 301549]]," ",_xlfn.XLOOKUP(Tabella4[[#This Row],[Criterio]],Tabella5[ID],Tabella5[Criterio di successo],"")," - ",Tabella4[[#This Row],[Servizio]])</f>
        <v>APP INDABOX ANDROID - 11.2.5.8.1 Dimensione dell'obiettivo (minimo) - S001 Accedi</v>
      </c>
      <c r="Z8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(#AAD853)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54" s="13"/>
      <c r="AB854" s="13"/>
      <c r="AC854" s="13"/>
      <c r="AD854" s="13"/>
      <c r="AE854" s="13" t="e">
        <f>_xlfn.XLOOKUP(Tabella4[[#This Row],[ID Silk]],outTable[ID Silk],outTable[Numero ticket  ],,0,1)</f>
        <v>#N/A</v>
      </c>
      <c r="AF854" s="13"/>
      <c r="AG854" s="13"/>
      <c r="AH854" s="13" t="e">
        <f>Tabella4[[#This Row],[Caricato su Silk]]&amp;Tabella4[[#This Row],[HC_01]]</f>
        <v>#N/A</v>
      </c>
      <c r="AI854" s="13" t="e">
        <f>Tabella4[[#This Row],[HC_ID]]&amp;": "&amp;Tabella4[[#This Row],[Descrizione]]</f>
        <v>#N/A</v>
      </c>
      <c r="AJ854" s="13" t="e">
        <f>Tabella4[[#This Row],[HC_ID]]&amp;": - "&amp;Tabella4[[#This Row],[Detail]]&amp;" con selettore: "&amp;Tabella4[[#This Row],[Rejected Element]]</f>
        <v>#N/A</v>
      </c>
      <c r="AK854" s="13" t="e">
        <f>Tabella4[[#This Row],[HC_ID]]&amp;": "&amp;Tabella4[[#This Row],[Share URL]]</f>
        <v>#N/A</v>
      </c>
      <c r="AL854" s="13" t="e">
        <f>Tabella4[[#This Row],[HC_ID]]&amp;": "&amp;Tabella4[[#This Row],[Soluzione note aggiuntive]]</f>
        <v>#N/A</v>
      </c>
      <c r="AM854" s="13"/>
    </row>
    <row r="855" spans="1:39" ht="15" x14ac:dyDescent="0.3">
      <c r="A855" s="41" t="str">
        <f>Tabella4[[#This Row],[UNI CEI EN 301549]]&amp;Tabella4[[#This Row],[Servizio]]</f>
        <v>11.2.5.5.1S001 Accedi</v>
      </c>
      <c r="B855" s="42" t="str">
        <f>Tabella4[[#This Row],[IssueID]]&amp;Tabella4[[#This Row],[Servizio]]</f>
        <v>S001 Accedi</v>
      </c>
      <c r="C855" s="41" t="s">
        <v>1953</v>
      </c>
      <c r="D855" s="41" t="str">
        <f>"(#"&amp;Tabella4[[#This Row],['#ID]]&amp;")"</f>
        <v>(#AAD854)</v>
      </c>
      <c r="E855" s="13" t="s">
        <v>50</v>
      </c>
      <c r="F855" s="13" t="s">
        <v>3168</v>
      </c>
      <c r="G855" s="13" t="s">
        <v>346</v>
      </c>
      <c r="H855" s="13" t="s">
        <v>3286</v>
      </c>
      <c r="I855" s="13" t="s">
        <v>64</v>
      </c>
      <c r="J855" s="13" t="s">
        <v>1736</v>
      </c>
      <c r="K855" t="s">
        <v>1747</v>
      </c>
      <c r="L855" s="13" t="s">
        <v>3174</v>
      </c>
      <c r="M855" t="s">
        <v>1744</v>
      </c>
      <c r="N855" s="13"/>
      <c r="O855" t="s">
        <v>1587</v>
      </c>
      <c r="P855" s="13" t="s">
        <v>1630</v>
      </c>
      <c r="Q855" s="13" t="s">
        <v>1742</v>
      </c>
      <c r="R855" s="13"/>
      <c r="S855" s="13" t="s">
        <v>3185</v>
      </c>
      <c r="T855" s="13" t="s">
        <v>3186</v>
      </c>
      <c r="U855" s="13">
        <f>COUNTIFS(Tabella4[Rejected Element],Tabella4[[#This Row],[Rejected Element]])</f>
        <v>1254</v>
      </c>
      <c r="V855" s="13" t="s">
        <v>1719</v>
      </c>
      <c r="W855" s="13" t="s">
        <v>3162</v>
      </c>
      <c r="X855" s="13" t="str">
        <f>Tabella4[[#This Row],[User Impact]]</f>
        <v>3 - Moderate</v>
      </c>
      <c r="Y855" s="13" t="str">
        <f>_xlfn.CONCAT("APP INDABOX ANDROID - ",Tabella4[[#This Row],[UNI CEI EN 301549]]," ",_xlfn.XLOOKUP(Tabella4[[#This Row],[Criterio]],Tabella5[ID],Tabella5[Criterio di successo],"")," - ",Tabella4[[#This Row],[Servizio]])</f>
        <v>APP INDABOX ANDROID - 11.2.5.5.1 Dimensione dell'obiettivo (avanzato) - S001 Accedi</v>
      </c>
      <c r="Z8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(#AAD854)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55" s="13"/>
      <c r="AB855" s="13"/>
      <c r="AC855" s="13"/>
      <c r="AD855" s="13"/>
      <c r="AE855" s="13" t="e">
        <f>_xlfn.XLOOKUP(Tabella4[[#This Row],[ID Silk]],outTable[ID Silk],outTable[Numero ticket  ],,0,1)</f>
        <v>#N/A</v>
      </c>
      <c r="AF855" s="13"/>
      <c r="AG855" s="13"/>
      <c r="AH855" s="13" t="e">
        <f>Tabella4[[#This Row],[Caricato su Silk]]&amp;Tabella4[[#This Row],[HC_01]]</f>
        <v>#N/A</v>
      </c>
      <c r="AI855" s="13" t="e">
        <f>Tabella4[[#This Row],[HC_ID]]&amp;": "&amp;Tabella4[[#This Row],[Descrizione]]</f>
        <v>#N/A</v>
      </c>
      <c r="AJ855" s="13" t="e">
        <f>Tabella4[[#This Row],[HC_ID]]&amp;": - "&amp;Tabella4[[#This Row],[Detail]]&amp;" con selettore: "&amp;Tabella4[[#This Row],[Rejected Element]]</f>
        <v>#N/A</v>
      </c>
      <c r="AK855" s="13" t="e">
        <f>Tabella4[[#This Row],[HC_ID]]&amp;": "&amp;Tabella4[[#This Row],[Share URL]]</f>
        <v>#N/A</v>
      </c>
      <c r="AL855" s="13" t="e">
        <f>Tabella4[[#This Row],[HC_ID]]&amp;": "&amp;Tabella4[[#This Row],[Soluzione note aggiuntive]]</f>
        <v>#N/A</v>
      </c>
      <c r="AM855" s="13"/>
    </row>
    <row r="856" spans="1:39" ht="15" x14ac:dyDescent="0.3">
      <c r="A856" s="41" t="str">
        <f>Tabella4[[#This Row],[UNI CEI EN 301549]]&amp;Tabella4[[#This Row],[Servizio]]</f>
        <v>11.1.3.2.1S001 Accedi</v>
      </c>
      <c r="B856" s="42" t="str">
        <f>Tabella4[[#This Row],[IssueID]]&amp;Tabella4[[#This Row],[Servizio]]</f>
        <v>S001 Accedi</v>
      </c>
      <c r="C856" s="41" t="s">
        <v>1954</v>
      </c>
      <c r="D856" s="41" t="str">
        <f>"(#"&amp;Tabella4[[#This Row],['#ID]]&amp;")"</f>
        <v>(#AAD855)</v>
      </c>
      <c r="E856" s="13" t="s">
        <v>50</v>
      </c>
      <c r="F856" s="13" t="s">
        <v>9</v>
      </c>
      <c r="G856" s="13" t="s">
        <v>57</v>
      </c>
      <c r="H856" s="13" t="s">
        <v>3287</v>
      </c>
      <c r="I856" s="13" t="s">
        <v>62</v>
      </c>
      <c r="J856" s="13" t="s">
        <v>3176</v>
      </c>
      <c r="K856" t="s">
        <v>1749</v>
      </c>
      <c r="L856" s="13" t="s">
        <v>3177</v>
      </c>
      <c r="M856" t="s">
        <v>1744</v>
      </c>
      <c r="N856" s="13"/>
      <c r="O856" t="s">
        <v>1587</v>
      </c>
      <c r="P856" s="13" t="s">
        <v>1630</v>
      </c>
      <c r="Q856" s="13" t="s">
        <v>1742</v>
      </c>
      <c r="R856" s="13"/>
      <c r="S856" s="13" t="s">
        <v>3189</v>
      </c>
      <c r="T856" s="13" t="s">
        <v>3190</v>
      </c>
      <c r="U856" s="13">
        <f>COUNTIFS(Tabella4[Rejected Element],Tabella4[[#This Row],[Rejected Element]])</f>
        <v>1254</v>
      </c>
      <c r="V856" s="13" t="s">
        <v>1719</v>
      </c>
      <c r="W856" s="13" t="s">
        <v>3162</v>
      </c>
      <c r="X856" s="13" t="str">
        <f>Tabella4[[#This Row],[User Impact]]</f>
        <v>1 - Critical</v>
      </c>
      <c r="Y856" s="13" t="str">
        <f>_xlfn.CONCAT("APP INDABOX ANDROID - ",Tabella4[[#This Row],[UNI CEI EN 301549]]," ",_xlfn.XLOOKUP(Tabella4[[#This Row],[Criterio]],Tabella5[ID],Tabella5[Criterio di successo],"")," - ",Tabella4[[#This Row],[Servizio]])</f>
        <v>APP INDABOX ANDROID - 11.1.3.2.1 Sequenza significativa - S001 Accedi</v>
      </c>
      <c r="Z8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(#AAD855)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56" s="13"/>
      <c r="AB856" s="13"/>
      <c r="AC856" s="13"/>
      <c r="AD856" s="13"/>
      <c r="AE856" s="13">
        <f>_xlfn.XLOOKUP(Tabella4[[#This Row],[ID Silk]],outTable[ID Silk],outTable[Numero ticket  ],,0,1)</f>
        <v>0</v>
      </c>
      <c r="AF856" s="13"/>
      <c r="AG856" s="13"/>
      <c r="AH856" s="13" t="str">
        <f>Tabella4[[#This Row],[Caricato su Silk]]&amp;Tabella4[[#This Row],[HC_01]]</f>
        <v>0</v>
      </c>
      <c r="AI85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56" s="13" t="str">
        <f>Tabella4[[#This Row],[HC_ID]]&amp;": - "&amp;Tabella4[[#This Row],[Detail]]&amp;" con selettore: "&amp;Tabella4[[#This Row],[Rejected Element]]</f>
        <v>0: -  con selettore: No ID Available</v>
      </c>
      <c r="AK856" s="13" t="str">
        <f>Tabella4[[#This Row],[HC_ID]]&amp;": "&amp;Tabella4[[#This Row],[Share URL]]</f>
        <v>0: https://axe-mobile.deque.com/scan?userId=747da6b3-5f03-493b-bc9b-3a10276b7d6b&amp;packageName=com.android.chrome&amp;resultId=0198749b-169c-74de-9672-b500e146eb08</v>
      </c>
      <c r="AL856" s="13" t="str">
        <f>Tabella4[[#This Row],[HC_ID]]&amp;": "&amp;Tabella4[[#This Row],[Soluzione note aggiuntive]]</f>
        <v>0: Rimuovi android:focusable="true" dal testo statico non interattivo.</v>
      </c>
      <c r="AM856" s="13"/>
    </row>
    <row r="857" spans="1:39" ht="15" x14ac:dyDescent="0.3">
      <c r="A857" s="41" t="str">
        <f>Tabella4[[#This Row],[UNI CEI EN 301549]]&amp;Tabella4[[#This Row],[Servizio]]</f>
        <v>11.2.5.3.1S001 Accedi</v>
      </c>
      <c r="B857" s="42" t="str">
        <f>Tabella4[[#This Row],[IssueID]]&amp;Tabella4[[#This Row],[Servizio]]</f>
        <v>S001 Accedi</v>
      </c>
      <c r="C857" s="41" t="s">
        <v>1955</v>
      </c>
      <c r="D857" s="41" t="str">
        <f>"(#"&amp;Tabella4[[#This Row],['#ID]]&amp;")"</f>
        <v>(#AAD856)</v>
      </c>
      <c r="E857" s="13" t="s">
        <v>50</v>
      </c>
      <c r="F857" s="13" t="s">
        <v>9</v>
      </c>
      <c r="G857" s="13" t="s">
        <v>342</v>
      </c>
      <c r="H857" s="13" t="s">
        <v>3285</v>
      </c>
      <c r="I857" s="13" t="s">
        <v>63</v>
      </c>
      <c r="J857" s="13" t="s">
        <v>3172</v>
      </c>
      <c r="K857" t="s">
        <v>1745</v>
      </c>
      <c r="L857" s="13" t="s">
        <v>3173</v>
      </c>
      <c r="M857" t="s">
        <v>1744</v>
      </c>
      <c r="N857" s="13"/>
      <c r="O857" t="s">
        <v>1587</v>
      </c>
      <c r="P857" s="13" t="s">
        <v>1630</v>
      </c>
      <c r="Q857" s="13" t="s">
        <v>1742</v>
      </c>
      <c r="R857" s="13"/>
      <c r="S857" s="13" t="s">
        <v>3183</v>
      </c>
      <c r="T857" s="13" t="s">
        <v>3184</v>
      </c>
      <c r="U857" s="13">
        <f>COUNTIFS(Tabella4[Rejected Element],Tabella4[[#This Row],[Rejected Element]])</f>
        <v>1254</v>
      </c>
      <c r="V857" s="13" t="s">
        <v>1719</v>
      </c>
      <c r="W857" s="13" t="s">
        <v>3162</v>
      </c>
      <c r="X857" s="13" t="str">
        <f>Tabella4[[#This Row],[User Impact]]</f>
        <v>2 - Serious</v>
      </c>
      <c r="Y857" s="13" t="str">
        <f>_xlfn.CONCAT("APP INDABOX ANDROID - ",Tabella4[[#This Row],[UNI CEI EN 301549]]," ",_xlfn.XLOOKUP(Tabella4[[#This Row],[Criterio]],Tabella5[ID],Tabella5[Criterio di successo],"")," - ",Tabella4[[#This Row],[Servizio]])</f>
        <v>APP INDABOX ANDROID - 11.2.5.3.1 Etichetta nel nome - S001 Accedi</v>
      </c>
      <c r="Z8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(#AAD856)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57" s="13"/>
      <c r="AB857" s="13"/>
      <c r="AC857" s="13"/>
      <c r="AD857" s="13"/>
      <c r="AE857" s="13">
        <f>_xlfn.XLOOKUP(Tabella4[[#This Row],[ID Silk]],outTable[ID Silk],outTable[Numero ticket  ],,0,1)</f>
        <v>0</v>
      </c>
      <c r="AF857" s="13"/>
      <c r="AG857" s="13"/>
      <c r="AH857" s="13" t="str">
        <f>Tabella4[[#This Row],[Caricato su Silk]]&amp;Tabella4[[#This Row],[HC_01]]</f>
        <v>0</v>
      </c>
      <c r="AI857" s="13" t="str">
        <f>Tabella4[[#This Row],[HC_ID]]&amp;": "&amp;Tabella4[[#This Row],[Descrizione]]</f>
        <v>0: Una vista focalizzabile accessibile deve garantire che il nome sia incluso nell'etichetta visibile. [Per saperne di più] (https://docs.deque.com/devtools-mobile/2024.2.14/en/android-label-in-name)</v>
      </c>
      <c r="AJ857" s="13" t="str">
        <f>Tabella4[[#This Row],[HC_ID]]&amp;": - "&amp;Tabella4[[#This Row],[Detail]]&amp;" con selettore: "&amp;Tabella4[[#This Row],[Rejected Element]]</f>
        <v>0: -  con selettore: No ID Available</v>
      </c>
      <c r="AK857" s="13" t="str">
        <f>Tabella4[[#This Row],[HC_ID]]&amp;": "&amp;Tabella4[[#This Row],[Share URL]]</f>
        <v>0: https://axe-mobile.deque.com/scan?userId=747da6b3-5f03-493b-bc9b-3a10276b7d6b&amp;packageName=com.android.chrome&amp;resultId=0198749b-169c-74de-9672-b500e146eb08</v>
      </c>
      <c r="AL857" s="13" t="str">
        <f>Tabella4[[#This Row],[HC_ID]]&amp;": "&amp;Tabella4[[#This Row],[Soluzione note aggiuntive]]</f>
        <v>0: Assicurati che contentDescription o labelFor contengano l’etichetta visibile dell’elemento.</v>
      </c>
      <c r="AM857" s="13"/>
    </row>
    <row r="858" spans="1:39" ht="15" x14ac:dyDescent="0.3">
      <c r="A858" s="41" t="str">
        <f>Tabella4[[#This Row],[UNI CEI EN 301549]]&amp;Tabella4[[#This Row],[Servizio]]</f>
        <v>11.2.5.8.1S001 Accedi</v>
      </c>
      <c r="B858" s="42" t="str">
        <f>Tabella4[[#This Row],[IssueID]]&amp;Tabella4[[#This Row],[Servizio]]</f>
        <v>S001 Accedi</v>
      </c>
      <c r="C858" s="41" t="s">
        <v>1956</v>
      </c>
      <c r="D858" s="41" t="str">
        <f>"(#"&amp;Tabella4[[#This Row],['#ID]]&amp;")"</f>
        <v>(#AAD857)</v>
      </c>
      <c r="E858" s="13" t="s">
        <v>50</v>
      </c>
      <c r="F858" s="13" t="s">
        <v>10</v>
      </c>
      <c r="G858" s="13" t="s">
        <v>56</v>
      </c>
      <c r="H858" s="13" t="s">
        <v>3283</v>
      </c>
      <c r="I858" s="13" t="s">
        <v>63</v>
      </c>
      <c r="J858" s="13" t="s">
        <v>1736</v>
      </c>
      <c r="K858" t="s">
        <v>1748</v>
      </c>
      <c r="L858" s="13" t="s">
        <v>3175</v>
      </c>
      <c r="M858" t="s">
        <v>1744</v>
      </c>
      <c r="N858" s="13"/>
      <c r="O858" t="s">
        <v>1587</v>
      </c>
      <c r="P858" s="13" t="s">
        <v>1630</v>
      </c>
      <c r="Q858" s="13" t="s">
        <v>1742</v>
      </c>
      <c r="R858" s="13"/>
      <c r="S858" s="13" t="s">
        <v>3187</v>
      </c>
      <c r="T858" s="13" t="s">
        <v>3188</v>
      </c>
      <c r="U858" s="13">
        <f>COUNTIFS(Tabella4[Rejected Element],Tabella4[[#This Row],[Rejected Element]])</f>
        <v>1254</v>
      </c>
      <c r="V858" s="13" t="s">
        <v>1719</v>
      </c>
      <c r="W858" s="13" t="s">
        <v>3162</v>
      </c>
      <c r="X858" s="13" t="str">
        <f>Tabella4[[#This Row],[User Impact]]</f>
        <v>2 - Serious</v>
      </c>
      <c r="Y858" s="13" t="str">
        <f>_xlfn.CONCAT("APP INDABOX ANDROID - ",Tabella4[[#This Row],[UNI CEI EN 301549]]," ",_xlfn.XLOOKUP(Tabella4[[#This Row],[Criterio]],Tabella5[ID],Tabella5[Criterio di successo],"")," - ",Tabella4[[#This Row],[Servizio]])</f>
        <v>APP INDABOX ANDROID - 11.2.5.8.1 Dimensione dell'obiettivo (minimo) - S001 Accedi</v>
      </c>
      <c r="Z8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(#AAD857)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58" s="13"/>
      <c r="AB858" s="13"/>
      <c r="AC858" s="13"/>
      <c r="AD858" s="13"/>
      <c r="AE858" s="13" t="e">
        <f>_xlfn.XLOOKUP(Tabella4[[#This Row],[ID Silk]],outTable[ID Silk],outTable[Numero ticket  ],,0,1)</f>
        <v>#N/A</v>
      </c>
      <c r="AF858" s="13"/>
      <c r="AG858" s="13"/>
      <c r="AH858" s="13" t="e">
        <f>Tabella4[[#This Row],[Caricato su Silk]]&amp;Tabella4[[#This Row],[HC_01]]</f>
        <v>#N/A</v>
      </c>
      <c r="AI858" s="13" t="e">
        <f>Tabella4[[#This Row],[HC_ID]]&amp;": "&amp;Tabella4[[#This Row],[Descrizione]]</f>
        <v>#N/A</v>
      </c>
      <c r="AJ858" s="13" t="e">
        <f>Tabella4[[#This Row],[HC_ID]]&amp;": - "&amp;Tabella4[[#This Row],[Detail]]&amp;" con selettore: "&amp;Tabella4[[#This Row],[Rejected Element]]</f>
        <v>#N/A</v>
      </c>
      <c r="AK858" s="13" t="e">
        <f>Tabella4[[#This Row],[HC_ID]]&amp;": "&amp;Tabella4[[#This Row],[Share URL]]</f>
        <v>#N/A</v>
      </c>
      <c r="AL858" s="13" t="e">
        <f>Tabella4[[#This Row],[HC_ID]]&amp;": "&amp;Tabella4[[#This Row],[Soluzione note aggiuntive]]</f>
        <v>#N/A</v>
      </c>
      <c r="AM858" s="13"/>
    </row>
    <row r="859" spans="1:39" ht="15" x14ac:dyDescent="0.3">
      <c r="A859" s="41" t="str">
        <f>Tabella4[[#This Row],[UNI CEI EN 301549]]&amp;Tabella4[[#This Row],[Servizio]]</f>
        <v>11.2.5.5.1S001 Accedi</v>
      </c>
      <c r="B859" s="42" t="str">
        <f>Tabella4[[#This Row],[IssueID]]&amp;Tabella4[[#This Row],[Servizio]]</f>
        <v>S001 Accedi</v>
      </c>
      <c r="C859" s="41" t="s">
        <v>1957</v>
      </c>
      <c r="D859" s="41" t="str">
        <f>"(#"&amp;Tabella4[[#This Row],['#ID]]&amp;")"</f>
        <v>(#AAD858)</v>
      </c>
      <c r="E859" s="13" t="s">
        <v>50</v>
      </c>
      <c r="F859" s="13" t="s">
        <v>3168</v>
      </c>
      <c r="G859" s="13" t="s">
        <v>346</v>
      </c>
      <c r="H859" s="13" t="s">
        <v>3286</v>
      </c>
      <c r="I859" s="13" t="s">
        <v>64</v>
      </c>
      <c r="J859" s="13" t="s">
        <v>1736</v>
      </c>
      <c r="K859" t="s">
        <v>1747</v>
      </c>
      <c r="L859" s="13" t="s">
        <v>3174</v>
      </c>
      <c r="M859" t="s">
        <v>1744</v>
      </c>
      <c r="N859" s="13"/>
      <c r="O859" t="s">
        <v>1587</v>
      </c>
      <c r="P859" s="13" t="s">
        <v>1630</v>
      </c>
      <c r="Q859" s="13" t="s">
        <v>1742</v>
      </c>
      <c r="R859" s="13"/>
      <c r="S859" s="13" t="s">
        <v>3185</v>
      </c>
      <c r="T859" s="13" t="s">
        <v>3186</v>
      </c>
      <c r="U859" s="13">
        <f>COUNTIFS(Tabella4[Rejected Element],Tabella4[[#This Row],[Rejected Element]])</f>
        <v>1254</v>
      </c>
      <c r="V859" s="13" t="s">
        <v>1719</v>
      </c>
      <c r="W859" s="13" t="s">
        <v>3162</v>
      </c>
      <c r="X859" s="13" t="str">
        <f>Tabella4[[#This Row],[User Impact]]</f>
        <v>3 - Moderate</v>
      </c>
      <c r="Y859" s="13" t="str">
        <f>_xlfn.CONCAT("APP INDABOX ANDROID - ",Tabella4[[#This Row],[UNI CEI EN 301549]]," ",_xlfn.XLOOKUP(Tabella4[[#This Row],[Criterio]],Tabella5[ID],Tabella5[Criterio di successo],"")," - ",Tabella4[[#This Row],[Servizio]])</f>
        <v>APP INDABOX ANDROID - 11.2.5.5.1 Dimensione dell'obiettivo (avanzato) - S001 Accedi</v>
      </c>
      <c r="Z8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(#AAD858)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59" s="13"/>
      <c r="AB859" s="13"/>
      <c r="AC859" s="13"/>
      <c r="AD859" s="13"/>
      <c r="AE859" s="13" t="e">
        <f>_xlfn.XLOOKUP(Tabella4[[#This Row],[ID Silk]],outTable[ID Silk],outTable[Numero ticket  ],,0,1)</f>
        <v>#N/A</v>
      </c>
      <c r="AF859" s="13"/>
      <c r="AG859" s="13"/>
      <c r="AH859" s="13" t="e">
        <f>Tabella4[[#This Row],[Caricato su Silk]]&amp;Tabella4[[#This Row],[HC_01]]</f>
        <v>#N/A</v>
      </c>
      <c r="AI859" s="13" t="e">
        <f>Tabella4[[#This Row],[HC_ID]]&amp;": "&amp;Tabella4[[#This Row],[Descrizione]]</f>
        <v>#N/A</v>
      </c>
      <c r="AJ859" s="13" t="e">
        <f>Tabella4[[#This Row],[HC_ID]]&amp;": - "&amp;Tabella4[[#This Row],[Detail]]&amp;" con selettore: "&amp;Tabella4[[#This Row],[Rejected Element]]</f>
        <v>#N/A</v>
      </c>
      <c r="AK859" s="13" t="e">
        <f>Tabella4[[#This Row],[HC_ID]]&amp;": "&amp;Tabella4[[#This Row],[Share URL]]</f>
        <v>#N/A</v>
      </c>
      <c r="AL859" s="13" t="e">
        <f>Tabella4[[#This Row],[HC_ID]]&amp;": "&amp;Tabella4[[#This Row],[Soluzione note aggiuntive]]</f>
        <v>#N/A</v>
      </c>
      <c r="AM859" s="13"/>
    </row>
    <row r="860" spans="1:39" ht="15" x14ac:dyDescent="0.3">
      <c r="A860" s="41" t="str">
        <f>Tabella4[[#This Row],[UNI CEI EN 301549]]&amp;Tabella4[[#This Row],[Servizio]]</f>
        <v>11.1.3.2.1S001 Accedi</v>
      </c>
      <c r="B860" s="42" t="str">
        <f>Tabella4[[#This Row],[IssueID]]&amp;Tabella4[[#This Row],[Servizio]]</f>
        <v>S001 Accedi</v>
      </c>
      <c r="C860" s="41" t="s">
        <v>1958</v>
      </c>
      <c r="D860" s="41" t="str">
        <f>"(#"&amp;Tabella4[[#This Row],['#ID]]&amp;")"</f>
        <v>(#AAD859)</v>
      </c>
      <c r="E860" s="13" t="s">
        <v>50</v>
      </c>
      <c r="F860" s="13" t="s">
        <v>9</v>
      </c>
      <c r="G860" s="13" t="s">
        <v>57</v>
      </c>
      <c r="H860" s="13" t="s">
        <v>3287</v>
      </c>
      <c r="I860" s="13" t="s">
        <v>62</v>
      </c>
      <c r="J860" s="13" t="s">
        <v>3176</v>
      </c>
      <c r="K860" t="s">
        <v>1749</v>
      </c>
      <c r="L860" s="13" t="s">
        <v>3177</v>
      </c>
      <c r="M860" t="s">
        <v>1744</v>
      </c>
      <c r="N860" s="13"/>
      <c r="O860" t="s">
        <v>1587</v>
      </c>
      <c r="P860" s="13" t="s">
        <v>1630</v>
      </c>
      <c r="Q860" s="13" t="s">
        <v>1742</v>
      </c>
      <c r="R860" s="13"/>
      <c r="S860" s="13" t="s">
        <v>3189</v>
      </c>
      <c r="T860" s="13" t="s">
        <v>3190</v>
      </c>
      <c r="U860" s="13">
        <f>COUNTIFS(Tabella4[Rejected Element],Tabella4[[#This Row],[Rejected Element]])</f>
        <v>1254</v>
      </c>
      <c r="V860" s="13" t="s">
        <v>1719</v>
      </c>
      <c r="W860" s="13" t="s">
        <v>3162</v>
      </c>
      <c r="X860" s="13" t="str">
        <f>Tabella4[[#This Row],[User Impact]]</f>
        <v>1 - Critical</v>
      </c>
      <c r="Y860" s="13" t="str">
        <f>_xlfn.CONCAT("APP INDABOX ANDROID - ",Tabella4[[#This Row],[UNI CEI EN 301549]]," ",_xlfn.XLOOKUP(Tabella4[[#This Row],[Criterio]],Tabella5[ID],Tabella5[Criterio di successo],"")," - ",Tabella4[[#This Row],[Servizio]])</f>
        <v>APP INDABOX ANDROID - 11.1.3.2.1 Sequenza significativa - S001 Accedi</v>
      </c>
      <c r="Z8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(#AAD859)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60" s="13"/>
      <c r="AB860" s="13"/>
      <c r="AC860" s="13"/>
      <c r="AD860" s="13"/>
      <c r="AE860" s="13">
        <f>_xlfn.XLOOKUP(Tabella4[[#This Row],[ID Silk]],outTable[ID Silk],outTable[Numero ticket  ],,0,1)</f>
        <v>0</v>
      </c>
      <c r="AF860" s="13"/>
      <c r="AG860" s="13"/>
      <c r="AH860" s="13" t="str">
        <f>Tabella4[[#This Row],[Caricato su Silk]]&amp;Tabella4[[#This Row],[HC_01]]</f>
        <v>0</v>
      </c>
      <c r="AI860"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60" s="13" t="str">
        <f>Tabella4[[#This Row],[HC_ID]]&amp;": - "&amp;Tabella4[[#This Row],[Detail]]&amp;" con selettore: "&amp;Tabella4[[#This Row],[Rejected Element]]</f>
        <v>0: -  con selettore: No ID Available</v>
      </c>
      <c r="AK860" s="13" t="str">
        <f>Tabella4[[#This Row],[HC_ID]]&amp;": "&amp;Tabella4[[#This Row],[Share URL]]</f>
        <v>0: https://axe-mobile.deque.com/scan?userId=747da6b3-5f03-493b-bc9b-3a10276b7d6b&amp;packageName=com.android.chrome&amp;resultId=0198749b-169c-74de-9672-b500e146eb08</v>
      </c>
      <c r="AL860" s="13" t="str">
        <f>Tabella4[[#This Row],[HC_ID]]&amp;": "&amp;Tabella4[[#This Row],[Soluzione note aggiuntive]]</f>
        <v>0: Rimuovi android:focusable="true" dal testo statico non interattivo.</v>
      </c>
      <c r="AM860" s="13"/>
    </row>
    <row r="861" spans="1:39" ht="15" x14ac:dyDescent="0.3">
      <c r="A861" s="41" t="str">
        <f>Tabella4[[#This Row],[UNI CEI EN 301549]]&amp;Tabella4[[#This Row],[Servizio]]</f>
        <v>11.2.5.3.1S001 Accedi</v>
      </c>
      <c r="B861" s="42" t="str">
        <f>Tabella4[[#This Row],[IssueID]]&amp;Tabella4[[#This Row],[Servizio]]</f>
        <v>S001 Accedi</v>
      </c>
      <c r="C861" s="41" t="s">
        <v>1959</v>
      </c>
      <c r="D861" s="41" t="str">
        <f>"(#"&amp;Tabella4[[#This Row],['#ID]]&amp;")"</f>
        <v>(#AAD860)</v>
      </c>
      <c r="E861" s="13" t="s">
        <v>50</v>
      </c>
      <c r="F861" s="13" t="s">
        <v>9</v>
      </c>
      <c r="G861" s="13" t="s">
        <v>342</v>
      </c>
      <c r="H861" s="13" t="s">
        <v>3285</v>
      </c>
      <c r="I861" s="13" t="s">
        <v>63</v>
      </c>
      <c r="J861" s="13" t="s">
        <v>3172</v>
      </c>
      <c r="K861" t="s">
        <v>1745</v>
      </c>
      <c r="L861" s="13" t="s">
        <v>3173</v>
      </c>
      <c r="M861" t="s">
        <v>1744</v>
      </c>
      <c r="N861" s="13"/>
      <c r="O861" t="s">
        <v>1587</v>
      </c>
      <c r="P861" s="13" t="s">
        <v>1630</v>
      </c>
      <c r="Q861" s="13" t="s">
        <v>1742</v>
      </c>
      <c r="R861" s="13"/>
      <c r="S861" s="13" t="s">
        <v>3183</v>
      </c>
      <c r="T861" s="13" t="s">
        <v>3184</v>
      </c>
      <c r="U861" s="13">
        <f>COUNTIFS(Tabella4[Rejected Element],Tabella4[[#This Row],[Rejected Element]])</f>
        <v>1254</v>
      </c>
      <c r="V861" s="13" t="s">
        <v>1719</v>
      </c>
      <c r="W861" s="13" t="s">
        <v>3162</v>
      </c>
      <c r="X861" s="13" t="str">
        <f>Tabella4[[#This Row],[User Impact]]</f>
        <v>2 - Serious</v>
      </c>
      <c r="Y861" s="13" t="str">
        <f>_xlfn.CONCAT("APP INDABOX ANDROID - ",Tabella4[[#This Row],[UNI CEI EN 301549]]," ",_xlfn.XLOOKUP(Tabella4[[#This Row],[Criterio]],Tabella5[ID],Tabella5[Criterio di successo],"")," - ",Tabella4[[#This Row],[Servizio]])</f>
        <v>APP INDABOX ANDROID - 11.2.5.3.1 Etichetta nel nome - S001 Accedi</v>
      </c>
      <c r="Z8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(#AAD860)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61" s="13"/>
      <c r="AB861" s="13"/>
      <c r="AC861" s="13"/>
      <c r="AD861" s="13"/>
      <c r="AE861" s="13">
        <f>_xlfn.XLOOKUP(Tabella4[[#This Row],[ID Silk]],outTable[ID Silk],outTable[Numero ticket  ],,0,1)</f>
        <v>0</v>
      </c>
      <c r="AF861" s="13"/>
      <c r="AG861" s="13"/>
      <c r="AH861" s="13" t="str">
        <f>Tabella4[[#This Row],[Caricato su Silk]]&amp;Tabella4[[#This Row],[HC_01]]</f>
        <v>0</v>
      </c>
      <c r="AI861" s="13" t="str">
        <f>Tabella4[[#This Row],[HC_ID]]&amp;": "&amp;Tabella4[[#This Row],[Descrizione]]</f>
        <v>0: Una vista focalizzabile accessibile deve garantire che il nome sia incluso nell'etichetta visibile. [Per saperne di più] (https://docs.deque.com/devtools-mobile/2024.2.14/en/android-label-in-name)</v>
      </c>
      <c r="AJ861" s="13" t="str">
        <f>Tabella4[[#This Row],[HC_ID]]&amp;": - "&amp;Tabella4[[#This Row],[Detail]]&amp;" con selettore: "&amp;Tabella4[[#This Row],[Rejected Element]]</f>
        <v>0: -  con selettore: No ID Available</v>
      </c>
      <c r="AK861" s="13" t="str">
        <f>Tabella4[[#This Row],[HC_ID]]&amp;": "&amp;Tabella4[[#This Row],[Share URL]]</f>
        <v>0: https://axe-mobile.deque.com/scan?userId=747da6b3-5f03-493b-bc9b-3a10276b7d6b&amp;packageName=com.android.chrome&amp;resultId=0198749b-169c-74de-9672-b500e146eb08</v>
      </c>
      <c r="AL861" s="13" t="str">
        <f>Tabella4[[#This Row],[HC_ID]]&amp;": "&amp;Tabella4[[#This Row],[Soluzione note aggiuntive]]</f>
        <v>0: Assicurati che contentDescription o labelFor contengano l’etichetta visibile dell’elemento.</v>
      </c>
      <c r="AM861" s="13"/>
    </row>
    <row r="862" spans="1:39" ht="15" x14ac:dyDescent="0.3">
      <c r="A862" s="41" t="str">
        <f>Tabella4[[#This Row],[UNI CEI EN 301549]]&amp;Tabella4[[#This Row],[Servizio]]</f>
        <v>11.2.5.8.1S001 Accedi</v>
      </c>
      <c r="B862" s="42" t="str">
        <f>Tabella4[[#This Row],[IssueID]]&amp;Tabella4[[#This Row],[Servizio]]</f>
        <v>S001 Accedi</v>
      </c>
      <c r="C862" s="41" t="s">
        <v>1960</v>
      </c>
      <c r="D862" s="41" t="str">
        <f>"(#"&amp;Tabella4[[#This Row],['#ID]]&amp;")"</f>
        <v>(#AAD861)</v>
      </c>
      <c r="E862" s="13" t="s">
        <v>50</v>
      </c>
      <c r="F862" s="13" t="s">
        <v>10</v>
      </c>
      <c r="G862" s="13" t="s">
        <v>56</v>
      </c>
      <c r="H862" s="13" t="s">
        <v>3283</v>
      </c>
      <c r="I862" s="13" t="s">
        <v>63</v>
      </c>
      <c r="J862" s="13" t="s">
        <v>1736</v>
      </c>
      <c r="K862" t="s">
        <v>1748</v>
      </c>
      <c r="L862" s="13" t="s">
        <v>3175</v>
      </c>
      <c r="M862" t="s">
        <v>1744</v>
      </c>
      <c r="N862" s="13"/>
      <c r="O862" t="s">
        <v>1587</v>
      </c>
      <c r="P862" s="13" t="s">
        <v>1630</v>
      </c>
      <c r="Q862" s="13" t="s">
        <v>1742</v>
      </c>
      <c r="R862" s="13"/>
      <c r="S862" s="13" t="s">
        <v>3187</v>
      </c>
      <c r="T862" s="13" t="s">
        <v>3188</v>
      </c>
      <c r="U862" s="13">
        <f>COUNTIFS(Tabella4[Rejected Element],Tabella4[[#This Row],[Rejected Element]])</f>
        <v>1254</v>
      </c>
      <c r="V862" s="13" t="s">
        <v>1719</v>
      </c>
      <c r="W862" s="13" t="s">
        <v>3162</v>
      </c>
      <c r="X862" s="13" t="str">
        <f>Tabella4[[#This Row],[User Impact]]</f>
        <v>2 - Serious</v>
      </c>
      <c r="Y862" s="13" t="str">
        <f>_xlfn.CONCAT("APP INDABOX ANDROID - ",Tabella4[[#This Row],[UNI CEI EN 301549]]," ",_xlfn.XLOOKUP(Tabella4[[#This Row],[Criterio]],Tabella5[ID],Tabella5[Criterio di successo],"")," - ",Tabella4[[#This Row],[Servizio]])</f>
        <v>APP INDABOX ANDROID - 11.2.5.8.1 Dimensione dell'obiettivo (minimo) - S001 Accedi</v>
      </c>
      <c r="Z8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(#AAD861)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62" s="13"/>
      <c r="AB862" s="13"/>
      <c r="AC862" s="13"/>
      <c r="AD862" s="13"/>
      <c r="AE862" s="13" t="e">
        <f>_xlfn.XLOOKUP(Tabella4[[#This Row],[ID Silk]],outTable[ID Silk],outTable[Numero ticket  ],,0,1)</f>
        <v>#N/A</v>
      </c>
      <c r="AF862" s="13"/>
      <c r="AG862" s="13"/>
      <c r="AH862" s="13" t="e">
        <f>Tabella4[[#This Row],[Caricato su Silk]]&amp;Tabella4[[#This Row],[HC_01]]</f>
        <v>#N/A</v>
      </c>
      <c r="AI862" s="13" t="e">
        <f>Tabella4[[#This Row],[HC_ID]]&amp;": "&amp;Tabella4[[#This Row],[Descrizione]]</f>
        <v>#N/A</v>
      </c>
      <c r="AJ862" s="13" t="e">
        <f>Tabella4[[#This Row],[HC_ID]]&amp;": - "&amp;Tabella4[[#This Row],[Detail]]&amp;" con selettore: "&amp;Tabella4[[#This Row],[Rejected Element]]</f>
        <v>#N/A</v>
      </c>
      <c r="AK862" s="13" t="e">
        <f>Tabella4[[#This Row],[HC_ID]]&amp;": "&amp;Tabella4[[#This Row],[Share URL]]</f>
        <v>#N/A</v>
      </c>
      <c r="AL862" s="13" t="e">
        <f>Tabella4[[#This Row],[HC_ID]]&amp;": "&amp;Tabella4[[#This Row],[Soluzione note aggiuntive]]</f>
        <v>#N/A</v>
      </c>
      <c r="AM862" s="13"/>
    </row>
    <row r="863" spans="1:39" ht="15" x14ac:dyDescent="0.3">
      <c r="A863" s="41" t="str">
        <f>Tabella4[[#This Row],[UNI CEI EN 301549]]&amp;Tabella4[[#This Row],[Servizio]]</f>
        <v>11.2.5.5.1S001 Accedi</v>
      </c>
      <c r="B863" s="42" t="str">
        <f>Tabella4[[#This Row],[IssueID]]&amp;Tabella4[[#This Row],[Servizio]]</f>
        <v>S001 Accedi</v>
      </c>
      <c r="C863" s="41" t="s">
        <v>1961</v>
      </c>
      <c r="D863" s="41" t="str">
        <f>"(#"&amp;Tabella4[[#This Row],['#ID]]&amp;")"</f>
        <v>(#AAD862)</v>
      </c>
      <c r="E863" s="13" t="s">
        <v>50</v>
      </c>
      <c r="F863" s="13" t="s">
        <v>3168</v>
      </c>
      <c r="G863" s="13" t="s">
        <v>346</v>
      </c>
      <c r="H863" s="13" t="s">
        <v>3286</v>
      </c>
      <c r="I863" s="13" t="s">
        <v>64</v>
      </c>
      <c r="J863" s="13" t="s">
        <v>1736</v>
      </c>
      <c r="K863" t="s">
        <v>1747</v>
      </c>
      <c r="L863" s="13" t="s">
        <v>3174</v>
      </c>
      <c r="M863" t="s">
        <v>1744</v>
      </c>
      <c r="N863" s="13"/>
      <c r="O863" t="s">
        <v>1587</v>
      </c>
      <c r="P863" s="13" t="s">
        <v>1630</v>
      </c>
      <c r="Q863" s="13" t="s">
        <v>1742</v>
      </c>
      <c r="R863" s="13"/>
      <c r="S863" s="13" t="s">
        <v>3185</v>
      </c>
      <c r="T863" s="13" t="s">
        <v>3186</v>
      </c>
      <c r="U863" s="13">
        <f>COUNTIFS(Tabella4[Rejected Element],Tabella4[[#This Row],[Rejected Element]])</f>
        <v>1254</v>
      </c>
      <c r="V863" s="13" t="s">
        <v>1719</v>
      </c>
      <c r="W863" s="13" t="s">
        <v>3162</v>
      </c>
      <c r="X863" s="13" t="str">
        <f>Tabella4[[#This Row],[User Impact]]</f>
        <v>3 - Moderate</v>
      </c>
      <c r="Y863" s="13" t="str">
        <f>_xlfn.CONCAT("APP INDABOX ANDROID - ",Tabella4[[#This Row],[UNI CEI EN 301549]]," ",_xlfn.XLOOKUP(Tabella4[[#This Row],[Criterio]],Tabella5[ID],Tabella5[Criterio di successo],"")," - ",Tabella4[[#This Row],[Servizio]])</f>
        <v>APP INDABOX ANDROID - 11.2.5.5.1 Dimensione dell'obiettivo (avanzato) - S001 Accedi</v>
      </c>
      <c r="Z8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(#AAD862)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63" s="13"/>
      <c r="AB863" s="13"/>
      <c r="AC863" s="13"/>
      <c r="AD863" s="13"/>
      <c r="AE863" s="13" t="e">
        <f>_xlfn.XLOOKUP(Tabella4[[#This Row],[ID Silk]],outTable[ID Silk],outTable[Numero ticket  ],,0,1)</f>
        <v>#N/A</v>
      </c>
      <c r="AF863" s="13"/>
      <c r="AG863" s="13"/>
      <c r="AH863" s="13" t="e">
        <f>Tabella4[[#This Row],[Caricato su Silk]]&amp;Tabella4[[#This Row],[HC_01]]</f>
        <v>#N/A</v>
      </c>
      <c r="AI863" s="13" t="e">
        <f>Tabella4[[#This Row],[HC_ID]]&amp;": "&amp;Tabella4[[#This Row],[Descrizione]]</f>
        <v>#N/A</v>
      </c>
      <c r="AJ863" s="13" t="e">
        <f>Tabella4[[#This Row],[HC_ID]]&amp;": - "&amp;Tabella4[[#This Row],[Detail]]&amp;" con selettore: "&amp;Tabella4[[#This Row],[Rejected Element]]</f>
        <v>#N/A</v>
      </c>
      <c r="AK863" s="13" t="e">
        <f>Tabella4[[#This Row],[HC_ID]]&amp;": "&amp;Tabella4[[#This Row],[Share URL]]</f>
        <v>#N/A</v>
      </c>
      <c r="AL863" s="13" t="e">
        <f>Tabella4[[#This Row],[HC_ID]]&amp;": "&amp;Tabella4[[#This Row],[Soluzione note aggiuntive]]</f>
        <v>#N/A</v>
      </c>
      <c r="AM863" s="13"/>
    </row>
    <row r="864" spans="1:39" ht="15" x14ac:dyDescent="0.3">
      <c r="A864" s="41" t="str">
        <f>Tabella4[[#This Row],[UNI CEI EN 301549]]&amp;Tabella4[[#This Row],[Servizio]]</f>
        <v>11.1.3.2.1S001 Accedi</v>
      </c>
      <c r="B864" s="42" t="str">
        <f>Tabella4[[#This Row],[IssueID]]&amp;Tabella4[[#This Row],[Servizio]]</f>
        <v>S001 Accedi</v>
      </c>
      <c r="C864" s="41" t="s">
        <v>1962</v>
      </c>
      <c r="D864" s="41" t="str">
        <f>"(#"&amp;Tabella4[[#This Row],['#ID]]&amp;")"</f>
        <v>(#AAD863)</v>
      </c>
      <c r="E864" s="13" t="s">
        <v>50</v>
      </c>
      <c r="F864" s="13" t="s">
        <v>9</v>
      </c>
      <c r="G864" s="13" t="s">
        <v>57</v>
      </c>
      <c r="H864" s="13" t="s">
        <v>3287</v>
      </c>
      <c r="I864" s="13" t="s">
        <v>62</v>
      </c>
      <c r="J864" s="13" t="s">
        <v>3176</v>
      </c>
      <c r="K864" t="s">
        <v>1749</v>
      </c>
      <c r="L864" s="13" t="s">
        <v>3177</v>
      </c>
      <c r="M864" t="s">
        <v>1744</v>
      </c>
      <c r="N864" s="13"/>
      <c r="O864" t="s">
        <v>1587</v>
      </c>
      <c r="P864" s="13" t="s">
        <v>1630</v>
      </c>
      <c r="Q864" s="13" t="s">
        <v>1742</v>
      </c>
      <c r="R864" s="13"/>
      <c r="S864" s="13" t="s">
        <v>3189</v>
      </c>
      <c r="T864" s="13" t="s">
        <v>3190</v>
      </c>
      <c r="U864" s="13">
        <f>COUNTIFS(Tabella4[Rejected Element],Tabella4[[#This Row],[Rejected Element]])</f>
        <v>1254</v>
      </c>
      <c r="V864" s="13" t="s">
        <v>1719</v>
      </c>
      <c r="W864" s="13" t="s">
        <v>3162</v>
      </c>
      <c r="X864" s="13" t="str">
        <f>Tabella4[[#This Row],[User Impact]]</f>
        <v>1 - Critical</v>
      </c>
      <c r="Y864" s="13" t="str">
        <f>_xlfn.CONCAT("APP INDABOX ANDROID - ",Tabella4[[#This Row],[UNI CEI EN 301549]]," ",_xlfn.XLOOKUP(Tabella4[[#This Row],[Criterio]],Tabella5[ID],Tabella5[Criterio di successo],"")," - ",Tabella4[[#This Row],[Servizio]])</f>
        <v>APP INDABOX ANDROID - 11.1.3.2.1 Sequenza significativa - S001 Accedi</v>
      </c>
      <c r="Z8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(#AAD863)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64" s="13"/>
      <c r="AB864" s="13"/>
      <c r="AC864" s="13"/>
      <c r="AD864" s="13"/>
      <c r="AE864" s="13">
        <f>_xlfn.XLOOKUP(Tabella4[[#This Row],[ID Silk]],outTable[ID Silk],outTable[Numero ticket  ],,0,1)</f>
        <v>0</v>
      </c>
      <c r="AF864" s="13"/>
      <c r="AG864" s="13"/>
      <c r="AH864" s="13" t="str">
        <f>Tabella4[[#This Row],[Caricato su Silk]]&amp;Tabella4[[#This Row],[HC_01]]</f>
        <v>0</v>
      </c>
      <c r="AI864"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64" s="13" t="str">
        <f>Tabella4[[#This Row],[HC_ID]]&amp;": - "&amp;Tabella4[[#This Row],[Detail]]&amp;" con selettore: "&amp;Tabella4[[#This Row],[Rejected Element]]</f>
        <v>0: -  con selettore: No ID Available</v>
      </c>
      <c r="AK864" s="13" t="str">
        <f>Tabella4[[#This Row],[HC_ID]]&amp;": "&amp;Tabella4[[#This Row],[Share URL]]</f>
        <v>0: https://axe-mobile.deque.com/scan?userId=747da6b3-5f03-493b-bc9b-3a10276b7d6b&amp;packageName=com.android.chrome&amp;resultId=0198749b-169c-74de-9672-b500e146eb08</v>
      </c>
      <c r="AL864" s="13" t="str">
        <f>Tabella4[[#This Row],[HC_ID]]&amp;": "&amp;Tabella4[[#This Row],[Soluzione note aggiuntive]]</f>
        <v>0: Rimuovi android:focusable="true" dal testo statico non interattivo.</v>
      </c>
      <c r="AM864" s="13"/>
    </row>
    <row r="865" spans="1:39" ht="15" x14ac:dyDescent="0.3">
      <c r="A865" s="41" t="str">
        <f>Tabella4[[#This Row],[UNI CEI EN 301549]]&amp;Tabella4[[#This Row],[Servizio]]</f>
        <v>11.2.5.3.1S001 Accedi</v>
      </c>
      <c r="B865" s="42" t="str">
        <f>Tabella4[[#This Row],[IssueID]]&amp;Tabella4[[#This Row],[Servizio]]</f>
        <v>S001 Accedi</v>
      </c>
      <c r="C865" s="41" t="s">
        <v>1963</v>
      </c>
      <c r="D865" s="41" t="str">
        <f>"(#"&amp;Tabella4[[#This Row],['#ID]]&amp;")"</f>
        <v>(#AAD864)</v>
      </c>
      <c r="E865" s="13" t="s">
        <v>50</v>
      </c>
      <c r="F865" s="13" t="s">
        <v>9</v>
      </c>
      <c r="G865" s="13" t="s">
        <v>342</v>
      </c>
      <c r="H865" s="13" t="s">
        <v>3285</v>
      </c>
      <c r="I865" s="13" t="s">
        <v>63</v>
      </c>
      <c r="J865" s="13" t="s">
        <v>3172</v>
      </c>
      <c r="K865" t="s">
        <v>1745</v>
      </c>
      <c r="L865" s="13" t="s">
        <v>3173</v>
      </c>
      <c r="M865" t="s">
        <v>1744</v>
      </c>
      <c r="N865" s="13"/>
      <c r="O865" t="s">
        <v>1587</v>
      </c>
      <c r="P865" s="13" t="s">
        <v>1630</v>
      </c>
      <c r="Q865" s="13" t="s">
        <v>1742</v>
      </c>
      <c r="R865" s="13"/>
      <c r="S865" s="13" t="s">
        <v>3183</v>
      </c>
      <c r="T865" s="13" t="s">
        <v>3184</v>
      </c>
      <c r="U865" s="13">
        <f>COUNTIFS(Tabella4[Rejected Element],Tabella4[[#This Row],[Rejected Element]])</f>
        <v>1254</v>
      </c>
      <c r="V865" s="13" t="s">
        <v>1719</v>
      </c>
      <c r="W865" s="13" t="s">
        <v>3162</v>
      </c>
      <c r="X865" s="13" t="str">
        <f>Tabella4[[#This Row],[User Impact]]</f>
        <v>2 - Serious</v>
      </c>
      <c r="Y865" s="13" t="str">
        <f>_xlfn.CONCAT("APP INDABOX ANDROID - ",Tabella4[[#This Row],[UNI CEI EN 301549]]," ",_xlfn.XLOOKUP(Tabella4[[#This Row],[Criterio]],Tabella5[ID],Tabella5[Criterio di successo],"")," - ",Tabella4[[#This Row],[Servizio]])</f>
        <v>APP INDABOX ANDROID - 11.2.5.3.1 Etichetta nel nome - S001 Accedi</v>
      </c>
      <c r="Z8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(#AAD864)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65" s="13"/>
      <c r="AB865" s="13"/>
      <c r="AC865" s="13"/>
      <c r="AD865" s="13"/>
      <c r="AE865" s="13">
        <f>_xlfn.XLOOKUP(Tabella4[[#This Row],[ID Silk]],outTable[ID Silk],outTable[Numero ticket  ],,0,1)</f>
        <v>0</v>
      </c>
      <c r="AF865" s="13"/>
      <c r="AG865" s="13"/>
      <c r="AH865" s="13" t="str">
        <f>Tabella4[[#This Row],[Caricato su Silk]]&amp;Tabella4[[#This Row],[HC_01]]</f>
        <v>0</v>
      </c>
      <c r="AI865" s="13" t="str">
        <f>Tabella4[[#This Row],[HC_ID]]&amp;": "&amp;Tabella4[[#This Row],[Descrizione]]</f>
        <v>0: Una vista focalizzabile accessibile deve garantire che il nome sia incluso nell'etichetta visibile. [Per saperne di più] (https://docs.deque.com/devtools-mobile/2024.2.14/en/android-label-in-name)</v>
      </c>
      <c r="AJ865" s="13" t="str">
        <f>Tabella4[[#This Row],[HC_ID]]&amp;": - "&amp;Tabella4[[#This Row],[Detail]]&amp;" con selettore: "&amp;Tabella4[[#This Row],[Rejected Element]]</f>
        <v>0: -  con selettore: No ID Available</v>
      </c>
      <c r="AK865" s="13" t="str">
        <f>Tabella4[[#This Row],[HC_ID]]&amp;": "&amp;Tabella4[[#This Row],[Share URL]]</f>
        <v>0: https://axe-mobile.deque.com/scan?userId=747da6b3-5f03-493b-bc9b-3a10276b7d6b&amp;packageName=com.android.chrome&amp;resultId=0198749b-169c-74de-9672-b500e146eb08</v>
      </c>
      <c r="AL865" s="13" t="str">
        <f>Tabella4[[#This Row],[HC_ID]]&amp;": "&amp;Tabella4[[#This Row],[Soluzione note aggiuntive]]</f>
        <v>0: Assicurati che contentDescription o labelFor contengano l’etichetta visibile dell’elemento.</v>
      </c>
      <c r="AM865" s="13"/>
    </row>
    <row r="866" spans="1:39" ht="15" x14ac:dyDescent="0.3">
      <c r="A866" s="41" t="str">
        <f>Tabella4[[#This Row],[UNI CEI EN 301549]]&amp;Tabella4[[#This Row],[Servizio]]</f>
        <v>11.2.5.8.1S001 Accedi</v>
      </c>
      <c r="B866" s="42" t="str">
        <f>Tabella4[[#This Row],[IssueID]]&amp;Tabella4[[#This Row],[Servizio]]</f>
        <v>S001 Accedi</v>
      </c>
      <c r="C866" s="41" t="s">
        <v>1964</v>
      </c>
      <c r="D866" s="41" t="str">
        <f>"(#"&amp;Tabella4[[#This Row],['#ID]]&amp;")"</f>
        <v>(#AAD865)</v>
      </c>
      <c r="E866" s="13" t="s">
        <v>50</v>
      </c>
      <c r="F866" s="13" t="s">
        <v>10</v>
      </c>
      <c r="G866" s="13" t="s">
        <v>56</v>
      </c>
      <c r="H866" s="13" t="s">
        <v>3283</v>
      </c>
      <c r="I866" s="13" t="s">
        <v>63</v>
      </c>
      <c r="J866" s="13" t="s">
        <v>1736</v>
      </c>
      <c r="K866" t="s">
        <v>1748</v>
      </c>
      <c r="L866" s="13" t="s">
        <v>3175</v>
      </c>
      <c r="M866" t="s">
        <v>1744</v>
      </c>
      <c r="N866" s="13"/>
      <c r="O866" t="s">
        <v>1587</v>
      </c>
      <c r="P866" s="13" t="s">
        <v>1630</v>
      </c>
      <c r="Q866" s="13" t="s">
        <v>1742</v>
      </c>
      <c r="R866" s="13"/>
      <c r="S866" s="13" t="s">
        <v>3187</v>
      </c>
      <c r="T866" s="13" t="s">
        <v>3188</v>
      </c>
      <c r="U866" s="13">
        <f>COUNTIFS(Tabella4[Rejected Element],Tabella4[[#This Row],[Rejected Element]])</f>
        <v>1254</v>
      </c>
      <c r="V866" s="13" t="s">
        <v>1719</v>
      </c>
      <c r="W866" s="13" t="s">
        <v>3162</v>
      </c>
      <c r="X866" s="13" t="str">
        <f>Tabella4[[#This Row],[User Impact]]</f>
        <v>2 - Serious</v>
      </c>
      <c r="Y866" s="13" t="str">
        <f>_xlfn.CONCAT("APP INDABOX ANDROID - ",Tabella4[[#This Row],[UNI CEI EN 301549]]," ",_xlfn.XLOOKUP(Tabella4[[#This Row],[Criterio]],Tabella5[ID],Tabella5[Criterio di successo],"")," - ",Tabella4[[#This Row],[Servizio]])</f>
        <v>APP INDABOX ANDROID - 11.2.5.8.1 Dimensione dell'obiettivo (minimo) - S001 Accedi</v>
      </c>
      <c r="Z8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(#AAD865)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66" s="13"/>
      <c r="AB866" s="13"/>
      <c r="AC866" s="13"/>
      <c r="AD866" s="13"/>
      <c r="AE866" s="13" t="e">
        <f>_xlfn.XLOOKUP(Tabella4[[#This Row],[ID Silk]],outTable[ID Silk],outTable[Numero ticket  ],,0,1)</f>
        <v>#N/A</v>
      </c>
      <c r="AF866" s="13"/>
      <c r="AG866" s="13"/>
      <c r="AH866" s="13" t="e">
        <f>Tabella4[[#This Row],[Caricato su Silk]]&amp;Tabella4[[#This Row],[HC_01]]</f>
        <v>#N/A</v>
      </c>
      <c r="AI866" s="13" t="e">
        <f>Tabella4[[#This Row],[HC_ID]]&amp;": "&amp;Tabella4[[#This Row],[Descrizione]]</f>
        <v>#N/A</v>
      </c>
      <c r="AJ866" s="13" t="e">
        <f>Tabella4[[#This Row],[HC_ID]]&amp;": - "&amp;Tabella4[[#This Row],[Detail]]&amp;" con selettore: "&amp;Tabella4[[#This Row],[Rejected Element]]</f>
        <v>#N/A</v>
      </c>
      <c r="AK866" s="13" t="e">
        <f>Tabella4[[#This Row],[HC_ID]]&amp;": "&amp;Tabella4[[#This Row],[Share URL]]</f>
        <v>#N/A</v>
      </c>
      <c r="AL866" s="13" t="e">
        <f>Tabella4[[#This Row],[HC_ID]]&amp;": "&amp;Tabella4[[#This Row],[Soluzione note aggiuntive]]</f>
        <v>#N/A</v>
      </c>
      <c r="AM866" s="13"/>
    </row>
    <row r="867" spans="1:39" ht="15" x14ac:dyDescent="0.3">
      <c r="A867" s="41" t="str">
        <f>Tabella4[[#This Row],[UNI CEI EN 301549]]&amp;Tabella4[[#This Row],[Servizio]]</f>
        <v>11.2.5.5.1S001 Accedi</v>
      </c>
      <c r="B867" s="42" t="str">
        <f>Tabella4[[#This Row],[IssueID]]&amp;Tabella4[[#This Row],[Servizio]]</f>
        <v>S001 Accedi</v>
      </c>
      <c r="C867" s="41" t="s">
        <v>1965</v>
      </c>
      <c r="D867" s="41" t="str">
        <f>"(#"&amp;Tabella4[[#This Row],['#ID]]&amp;")"</f>
        <v>(#AAD866)</v>
      </c>
      <c r="E867" s="13" t="s">
        <v>50</v>
      </c>
      <c r="F867" s="13" t="s">
        <v>3168</v>
      </c>
      <c r="G867" s="13" t="s">
        <v>346</v>
      </c>
      <c r="H867" s="13" t="s">
        <v>3286</v>
      </c>
      <c r="I867" s="13" t="s">
        <v>64</v>
      </c>
      <c r="J867" s="13" t="s">
        <v>1736</v>
      </c>
      <c r="K867" t="s">
        <v>1747</v>
      </c>
      <c r="L867" s="13" t="s">
        <v>3174</v>
      </c>
      <c r="M867" t="s">
        <v>1744</v>
      </c>
      <c r="N867" s="13"/>
      <c r="O867" t="s">
        <v>1587</v>
      </c>
      <c r="P867" s="13" t="s">
        <v>1630</v>
      </c>
      <c r="Q867" s="13" t="s">
        <v>1742</v>
      </c>
      <c r="R867" s="13"/>
      <c r="S867" s="13" t="s">
        <v>3185</v>
      </c>
      <c r="T867" s="13" t="s">
        <v>3186</v>
      </c>
      <c r="U867" s="13">
        <f>COUNTIFS(Tabella4[Rejected Element],Tabella4[[#This Row],[Rejected Element]])</f>
        <v>1254</v>
      </c>
      <c r="V867" s="13" t="s">
        <v>1719</v>
      </c>
      <c r="W867" s="13" t="s">
        <v>3162</v>
      </c>
      <c r="X867" s="13" t="str">
        <f>Tabella4[[#This Row],[User Impact]]</f>
        <v>3 - Moderate</v>
      </c>
      <c r="Y867" s="13" t="str">
        <f>_xlfn.CONCAT("APP INDABOX ANDROID - ",Tabella4[[#This Row],[UNI CEI EN 301549]]," ",_xlfn.XLOOKUP(Tabella4[[#This Row],[Criterio]],Tabella5[ID],Tabella5[Criterio di successo],"")," - ",Tabella4[[#This Row],[Servizio]])</f>
        <v>APP INDABOX ANDROID - 11.2.5.5.1 Dimensione dell'obiettivo (avanzato) - S001 Accedi</v>
      </c>
      <c r="Z8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(#AAD866)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67" s="13"/>
      <c r="AB867" s="13"/>
      <c r="AC867" s="13"/>
      <c r="AD867" s="13"/>
      <c r="AE867" s="13" t="e">
        <f>_xlfn.XLOOKUP(Tabella4[[#This Row],[ID Silk]],outTable[ID Silk],outTable[Numero ticket  ],,0,1)</f>
        <v>#N/A</v>
      </c>
      <c r="AF867" s="13"/>
      <c r="AG867" s="13"/>
      <c r="AH867" s="13" t="e">
        <f>Tabella4[[#This Row],[Caricato su Silk]]&amp;Tabella4[[#This Row],[HC_01]]</f>
        <v>#N/A</v>
      </c>
      <c r="AI867" s="13" t="e">
        <f>Tabella4[[#This Row],[HC_ID]]&amp;": "&amp;Tabella4[[#This Row],[Descrizione]]</f>
        <v>#N/A</v>
      </c>
      <c r="AJ867" s="13" t="e">
        <f>Tabella4[[#This Row],[HC_ID]]&amp;": - "&amp;Tabella4[[#This Row],[Detail]]&amp;" con selettore: "&amp;Tabella4[[#This Row],[Rejected Element]]</f>
        <v>#N/A</v>
      </c>
      <c r="AK867" s="13" t="e">
        <f>Tabella4[[#This Row],[HC_ID]]&amp;": "&amp;Tabella4[[#This Row],[Share URL]]</f>
        <v>#N/A</v>
      </c>
      <c r="AL867" s="13" t="e">
        <f>Tabella4[[#This Row],[HC_ID]]&amp;": "&amp;Tabella4[[#This Row],[Soluzione note aggiuntive]]</f>
        <v>#N/A</v>
      </c>
      <c r="AM867" s="13"/>
    </row>
    <row r="868" spans="1:39" ht="15" x14ac:dyDescent="0.3">
      <c r="A868" s="41" t="str">
        <f>Tabella4[[#This Row],[UNI CEI EN 301549]]&amp;Tabella4[[#This Row],[Servizio]]</f>
        <v>11.1.3.2.1S001 Accedi</v>
      </c>
      <c r="B868" s="42" t="str">
        <f>Tabella4[[#This Row],[IssueID]]&amp;Tabella4[[#This Row],[Servizio]]</f>
        <v>S001 Accedi</v>
      </c>
      <c r="C868" s="41" t="s">
        <v>1966</v>
      </c>
      <c r="D868" s="41" t="str">
        <f>"(#"&amp;Tabella4[[#This Row],['#ID]]&amp;")"</f>
        <v>(#AAD867)</v>
      </c>
      <c r="E868" s="13" t="s">
        <v>50</v>
      </c>
      <c r="F868" s="13" t="s">
        <v>9</v>
      </c>
      <c r="G868" s="13" t="s">
        <v>57</v>
      </c>
      <c r="H868" s="13" t="s">
        <v>3287</v>
      </c>
      <c r="I868" s="13" t="s">
        <v>62</v>
      </c>
      <c r="J868" s="13" t="s">
        <v>3176</v>
      </c>
      <c r="K868" t="s">
        <v>1749</v>
      </c>
      <c r="L868" s="13" t="s">
        <v>3177</v>
      </c>
      <c r="M868" t="s">
        <v>1744</v>
      </c>
      <c r="N868" s="13"/>
      <c r="O868" t="s">
        <v>1587</v>
      </c>
      <c r="P868" s="13" t="s">
        <v>1630</v>
      </c>
      <c r="Q868" s="13" t="s">
        <v>1742</v>
      </c>
      <c r="R868" s="13"/>
      <c r="S868" s="13" t="s">
        <v>3189</v>
      </c>
      <c r="T868" s="13" t="s">
        <v>3190</v>
      </c>
      <c r="U868" s="13">
        <f>COUNTIFS(Tabella4[Rejected Element],Tabella4[[#This Row],[Rejected Element]])</f>
        <v>1254</v>
      </c>
      <c r="V868" s="13" t="s">
        <v>1719</v>
      </c>
      <c r="W868" s="13" t="s">
        <v>3162</v>
      </c>
      <c r="X868" s="13" t="str">
        <f>Tabella4[[#This Row],[User Impact]]</f>
        <v>1 - Critical</v>
      </c>
      <c r="Y868" s="13" t="str">
        <f>_xlfn.CONCAT("APP INDABOX ANDROID - ",Tabella4[[#This Row],[UNI CEI EN 301549]]," ",_xlfn.XLOOKUP(Tabella4[[#This Row],[Criterio]],Tabella5[ID],Tabella5[Criterio di successo],"")," - ",Tabella4[[#This Row],[Servizio]])</f>
        <v>APP INDABOX ANDROID - 11.1.3.2.1 Sequenza significativa - S001 Accedi</v>
      </c>
      <c r="Z8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(#AAD867)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68" s="13"/>
      <c r="AB868" s="13"/>
      <c r="AC868" s="13"/>
      <c r="AD868" s="13"/>
      <c r="AE868" s="13">
        <f>_xlfn.XLOOKUP(Tabella4[[#This Row],[ID Silk]],outTable[ID Silk],outTable[Numero ticket  ],,0,1)</f>
        <v>0</v>
      </c>
      <c r="AF868" s="13"/>
      <c r="AG868" s="13"/>
      <c r="AH868" s="13" t="str">
        <f>Tabella4[[#This Row],[Caricato su Silk]]&amp;Tabella4[[#This Row],[HC_01]]</f>
        <v>0</v>
      </c>
      <c r="AI86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68" s="13" t="str">
        <f>Tabella4[[#This Row],[HC_ID]]&amp;": - "&amp;Tabella4[[#This Row],[Detail]]&amp;" con selettore: "&amp;Tabella4[[#This Row],[Rejected Element]]</f>
        <v>0: -  con selettore: No ID Available</v>
      </c>
      <c r="AK868" s="13" t="str">
        <f>Tabella4[[#This Row],[HC_ID]]&amp;": "&amp;Tabella4[[#This Row],[Share URL]]</f>
        <v>0: https://axe-mobile.deque.com/scan?userId=747da6b3-5f03-493b-bc9b-3a10276b7d6b&amp;packageName=com.android.chrome&amp;resultId=0198749b-169c-74de-9672-b500e146eb08</v>
      </c>
      <c r="AL868" s="13" t="str">
        <f>Tabella4[[#This Row],[HC_ID]]&amp;": "&amp;Tabella4[[#This Row],[Soluzione note aggiuntive]]</f>
        <v>0: Rimuovi android:focusable="true" dal testo statico non interattivo.</v>
      </c>
      <c r="AM868" s="13"/>
    </row>
    <row r="869" spans="1:39" ht="15" x14ac:dyDescent="0.3">
      <c r="A869" s="41" t="str">
        <f>Tabella4[[#This Row],[UNI CEI EN 301549]]&amp;Tabella4[[#This Row],[Servizio]]</f>
        <v>11.2.5.3.1S001 Accedi</v>
      </c>
      <c r="B869" s="42" t="str">
        <f>Tabella4[[#This Row],[IssueID]]&amp;Tabella4[[#This Row],[Servizio]]</f>
        <v>S001 Accedi</v>
      </c>
      <c r="C869" s="41" t="s">
        <v>1967</v>
      </c>
      <c r="D869" s="41" t="str">
        <f>"(#"&amp;Tabella4[[#This Row],['#ID]]&amp;")"</f>
        <v>(#AAD868)</v>
      </c>
      <c r="E869" s="13" t="s">
        <v>50</v>
      </c>
      <c r="F869" s="13" t="s">
        <v>9</v>
      </c>
      <c r="G869" s="13" t="s">
        <v>342</v>
      </c>
      <c r="H869" s="13" t="s">
        <v>3285</v>
      </c>
      <c r="I869" s="13" t="s">
        <v>63</v>
      </c>
      <c r="J869" s="13" t="s">
        <v>3172</v>
      </c>
      <c r="K869" t="s">
        <v>1745</v>
      </c>
      <c r="L869" s="13" t="s">
        <v>3173</v>
      </c>
      <c r="M869" t="s">
        <v>1744</v>
      </c>
      <c r="N869" s="13"/>
      <c r="O869" t="s">
        <v>1587</v>
      </c>
      <c r="P869" s="13" t="s">
        <v>1630</v>
      </c>
      <c r="Q869" s="13" t="s">
        <v>1742</v>
      </c>
      <c r="R869" s="13"/>
      <c r="S869" s="13" t="s">
        <v>3183</v>
      </c>
      <c r="T869" s="13" t="s">
        <v>3184</v>
      </c>
      <c r="U869" s="13">
        <f>COUNTIFS(Tabella4[Rejected Element],Tabella4[[#This Row],[Rejected Element]])</f>
        <v>1254</v>
      </c>
      <c r="V869" s="13" t="s">
        <v>1719</v>
      </c>
      <c r="W869" s="13" t="s">
        <v>3162</v>
      </c>
      <c r="X869" s="13" t="str">
        <f>Tabella4[[#This Row],[User Impact]]</f>
        <v>2 - Serious</v>
      </c>
      <c r="Y869" s="13" t="str">
        <f>_xlfn.CONCAT("APP INDABOX ANDROID - ",Tabella4[[#This Row],[UNI CEI EN 301549]]," ",_xlfn.XLOOKUP(Tabella4[[#This Row],[Criterio]],Tabella5[ID],Tabella5[Criterio di successo],"")," - ",Tabella4[[#This Row],[Servizio]])</f>
        <v>APP INDABOX ANDROID - 11.2.5.3.1 Etichetta nel nome - S001 Accedi</v>
      </c>
      <c r="Z8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(#AAD868)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69" s="13"/>
      <c r="AB869" s="13"/>
      <c r="AC869" s="13"/>
      <c r="AD869" s="13"/>
      <c r="AE869" s="13">
        <f>_xlfn.XLOOKUP(Tabella4[[#This Row],[ID Silk]],outTable[ID Silk],outTable[Numero ticket  ],,0,1)</f>
        <v>0</v>
      </c>
      <c r="AF869" s="13"/>
      <c r="AG869" s="13"/>
      <c r="AH869" s="13" t="str">
        <f>Tabella4[[#This Row],[Caricato su Silk]]&amp;Tabella4[[#This Row],[HC_01]]</f>
        <v>0</v>
      </c>
      <c r="AI869" s="13" t="str">
        <f>Tabella4[[#This Row],[HC_ID]]&amp;": "&amp;Tabella4[[#This Row],[Descrizione]]</f>
        <v>0: Una vista focalizzabile accessibile deve garantire che il nome sia incluso nell'etichetta visibile. [Per saperne di più] (https://docs.deque.com/devtools-mobile/2024.2.14/en/android-label-in-name)</v>
      </c>
      <c r="AJ869" s="13" t="str">
        <f>Tabella4[[#This Row],[HC_ID]]&amp;": - "&amp;Tabella4[[#This Row],[Detail]]&amp;" con selettore: "&amp;Tabella4[[#This Row],[Rejected Element]]</f>
        <v>0: -  con selettore: No ID Available</v>
      </c>
      <c r="AK869" s="13" t="str">
        <f>Tabella4[[#This Row],[HC_ID]]&amp;": "&amp;Tabella4[[#This Row],[Share URL]]</f>
        <v>0: https://axe-mobile.deque.com/scan?userId=747da6b3-5f03-493b-bc9b-3a10276b7d6b&amp;packageName=com.android.chrome&amp;resultId=0198749b-169c-74de-9672-b500e146eb08</v>
      </c>
      <c r="AL869" s="13" t="str">
        <f>Tabella4[[#This Row],[HC_ID]]&amp;": "&amp;Tabella4[[#This Row],[Soluzione note aggiuntive]]</f>
        <v>0: Assicurati che contentDescription o labelFor contengano l’etichetta visibile dell’elemento.</v>
      </c>
      <c r="AM869" s="13"/>
    </row>
    <row r="870" spans="1:39" ht="15" x14ac:dyDescent="0.3">
      <c r="A870" s="41" t="str">
        <f>Tabella4[[#This Row],[UNI CEI EN 301549]]&amp;Tabella4[[#This Row],[Servizio]]</f>
        <v>11.2.5.8.1S001 Accedi</v>
      </c>
      <c r="B870" s="42" t="str">
        <f>Tabella4[[#This Row],[IssueID]]&amp;Tabella4[[#This Row],[Servizio]]</f>
        <v>S001 Accedi</v>
      </c>
      <c r="C870" s="41" t="s">
        <v>1968</v>
      </c>
      <c r="D870" s="41" t="str">
        <f>"(#"&amp;Tabella4[[#This Row],['#ID]]&amp;")"</f>
        <v>(#AAD869)</v>
      </c>
      <c r="E870" s="13" t="s">
        <v>50</v>
      </c>
      <c r="F870" s="13" t="s">
        <v>10</v>
      </c>
      <c r="G870" s="13" t="s">
        <v>56</v>
      </c>
      <c r="H870" s="13" t="s">
        <v>3283</v>
      </c>
      <c r="I870" s="13" t="s">
        <v>63</v>
      </c>
      <c r="J870" s="13" t="s">
        <v>1736</v>
      </c>
      <c r="K870" t="s">
        <v>1748</v>
      </c>
      <c r="L870" s="13" t="s">
        <v>3175</v>
      </c>
      <c r="M870" t="s">
        <v>1744</v>
      </c>
      <c r="N870" s="13"/>
      <c r="O870" t="s">
        <v>1587</v>
      </c>
      <c r="P870" s="13" t="s">
        <v>1630</v>
      </c>
      <c r="Q870" s="13" t="s">
        <v>1742</v>
      </c>
      <c r="R870" s="13"/>
      <c r="S870" s="13" t="s">
        <v>3187</v>
      </c>
      <c r="T870" s="13" t="s">
        <v>3188</v>
      </c>
      <c r="U870" s="13">
        <f>COUNTIFS(Tabella4[Rejected Element],Tabella4[[#This Row],[Rejected Element]])</f>
        <v>1254</v>
      </c>
      <c r="V870" s="13" t="s">
        <v>1719</v>
      </c>
      <c r="W870" s="13" t="s">
        <v>3162</v>
      </c>
      <c r="X870" s="13" t="str">
        <f>Tabella4[[#This Row],[User Impact]]</f>
        <v>2 - Serious</v>
      </c>
      <c r="Y870" s="13" t="str">
        <f>_xlfn.CONCAT("APP INDABOX ANDROID - ",Tabella4[[#This Row],[UNI CEI EN 301549]]," ",_xlfn.XLOOKUP(Tabella4[[#This Row],[Criterio]],Tabella5[ID],Tabella5[Criterio di successo],"")," - ",Tabella4[[#This Row],[Servizio]])</f>
        <v>APP INDABOX ANDROID - 11.2.5.8.1 Dimensione dell'obiettivo (minimo) - S001 Accedi</v>
      </c>
      <c r="Z8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(#AAD869)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70" s="13"/>
      <c r="AB870" s="13"/>
      <c r="AC870" s="13"/>
      <c r="AD870" s="13"/>
      <c r="AE870" s="13" t="e">
        <f>_xlfn.XLOOKUP(Tabella4[[#This Row],[ID Silk]],outTable[ID Silk],outTable[Numero ticket  ],,0,1)</f>
        <v>#N/A</v>
      </c>
      <c r="AF870" s="13"/>
      <c r="AG870" s="13"/>
      <c r="AH870" s="13" t="e">
        <f>Tabella4[[#This Row],[Caricato su Silk]]&amp;Tabella4[[#This Row],[HC_01]]</f>
        <v>#N/A</v>
      </c>
      <c r="AI870" s="13" t="e">
        <f>Tabella4[[#This Row],[HC_ID]]&amp;": "&amp;Tabella4[[#This Row],[Descrizione]]</f>
        <v>#N/A</v>
      </c>
      <c r="AJ870" s="13" t="e">
        <f>Tabella4[[#This Row],[HC_ID]]&amp;": - "&amp;Tabella4[[#This Row],[Detail]]&amp;" con selettore: "&amp;Tabella4[[#This Row],[Rejected Element]]</f>
        <v>#N/A</v>
      </c>
      <c r="AK870" s="13" t="e">
        <f>Tabella4[[#This Row],[HC_ID]]&amp;": "&amp;Tabella4[[#This Row],[Share URL]]</f>
        <v>#N/A</v>
      </c>
      <c r="AL870" s="13" t="e">
        <f>Tabella4[[#This Row],[HC_ID]]&amp;": "&amp;Tabella4[[#This Row],[Soluzione note aggiuntive]]</f>
        <v>#N/A</v>
      </c>
      <c r="AM870" s="13"/>
    </row>
    <row r="871" spans="1:39" ht="15" x14ac:dyDescent="0.3">
      <c r="A871" s="41" t="str">
        <f>Tabella4[[#This Row],[UNI CEI EN 301549]]&amp;Tabella4[[#This Row],[Servizio]]</f>
        <v>11.2.5.5.1S001 Accedi</v>
      </c>
      <c r="B871" s="42" t="str">
        <f>Tabella4[[#This Row],[IssueID]]&amp;Tabella4[[#This Row],[Servizio]]</f>
        <v>S001 Accedi</v>
      </c>
      <c r="C871" s="41" t="s">
        <v>1969</v>
      </c>
      <c r="D871" s="41" t="str">
        <f>"(#"&amp;Tabella4[[#This Row],['#ID]]&amp;")"</f>
        <v>(#AAD870)</v>
      </c>
      <c r="E871" s="13" t="s">
        <v>50</v>
      </c>
      <c r="F871" s="13" t="s">
        <v>3168</v>
      </c>
      <c r="G871" s="13" t="s">
        <v>346</v>
      </c>
      <c r="H871" s="13" t="s">
        <v>3286</v>
      </c>
      <c r="I871" s="13" t="s">
        <v>64</v>
      </c>
      <c r="J871" s="13" t="s">
        <v>1736</v>
      </c>
      <c r="K871" t="s">
        <v>1747</v>
      </c>
      <c r="L871" s="13" t="s">
        <v>3174</v>
      </c>
      <c r="M871" t="s">
        <v>1744</v>
      </c>
      <c r="N871" s="13"/>
      <c r="O871" t="s">
        <v>1587</v>
      </c>
      <c r="P871" s="13" t="s">
        <v>1630</v>
      </c>
      <c r="Q871" s="13" t="s">
        <v>1742</v>
      </c>
      <c r="R871" s="13"/>
      <c r="S871" s="13" t="s">
        <v>3185</v>
      </c>
      <c r="T871" s="13" t="s">
        <v>3186</v>
      </c>
      <c r="U871" s="13">
        <f>COUNTIFS(Tabella4[Rejected Element],Tabella4[[#This Row],[Rejected Element]])</f>
        <v>1254</v>
      </c>
      <c r="V871" s="13" t="s">
        <v>1719</v>
      </c>
      <c r="W871" s="13" t="s">
        <v>3162</v>
      </c>
      <c r="X871" s="13" t="str">
        <f>Tabella4[[#This Row],[User Impact]]</f>
        <v>3 - Moderate</v>
      </c>
      <c r="Y871" s="13" t="str">
        <f>_xlfn.CONCAT("APP INDABOX ANDROID - ",Tabella4[[#This Row],[UNI CEI EN 301549]]," ",_xlfn.XLOOKUP(Tabella4[[#This Row],[Criterio]],Tabella5[ID],Tabella5[Criterio di successo],"")," - ",Tabella4[[#This Row],[Servizio]])</f>
        <v>APP INDABOX ANDROID - 11.2.5.5.1 Dimensione dell'obiettivo (avanzato) - S001 Accedi</v>
      </c>
      <c r="Z8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(#AAD870)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71" s="13"/>
      <c r="AB871" s="13"/>
      <c r="AC871" s="13"/>
      <c r="AD871" s="13"/>
      <c r="AE871" s="13" t="e">
        <f>_xlfn.XLOOKUP(Tabella4[[#This Row],[ID Silk]],outTable[ID Silk],outTable[Numero ticket  ],,0,1)</f>
        <v>#N/A</v>
      </c>
      <c r="AF871" s="13"/>
      <c r="AG871" s="13"/>
      <c r="AH871" s="13" t="e">
        <f>Tabella4[[#This Row],[Caricato su Silk]]&amp;Tabella4[[#This Row],[HC_01]]</f>
        <v>#N/A</v>
      </c>
      <c r="AI871" s="13" t="e">
        <f>Tabella4[[#This Row],[HC_ID]]&amp;": "&amp;Tabella4[[#This Row],[Descrizione]]</f>
        <v>#N/A</v>
      </c>
      <c r="AJ871" s="13" t="e">
        <f>Tabella4[[#This Row],[HC_ID]]&amp;": - "&amp;Tabella4[[#This Row],[Detail]]&amp;" con selettore: "&amp;Tabella4[[#This Row],[Rejected Element]]</f>
        <v>#N/A</v>
      </c>
      <c r="AK871" s="13" t="e">
        <f>Tabella4[[#This Row],[HC_ID]]&amp;": "&amp;Tabella4[[#This Row],[Share URL]]</f>
        <v>#N/A</v>
      </c>
      <c r="AL871" s="13" t="e">
        <f>Tabella4[[#This Row],[HC_ID]]&amp;": "&amp;Tabella4[[#This Row],[Soluzione note aggiuntive]]</f>
        <v>#N/A</v>
      </c>
      <c r="AM871" s="13"/>
    </row>
    <row r="872" spans="1:39" ht="15" x14ac:dyDescent="0.3">
      <c r="A872" s="41" t="str">
        <f>Tabella4[[#This Row],[UNI CEI EN 301549]]&amp;Tabella4[[#This Row],[Servizio]]</f>
        <v>11.1.3.2.1S001 Accedi</v>
      </c>
      <c r="B872" s="42" t="str">
        <f>Tabella4[[#This Row],[IssueID]]&amp;Tabella4[[#This Row],[Servizio]]</f>
        <v>S001 Accedi</v>
      </c>
      <c r="C872" s="41" t="s">
        <v>1970</v>
      </c>
      <c r="D872" s="41" t="str">
        <f>"(#"&amp;Tabella4[[#This Row],['#ID]]&amp;")"</f>
        <v>(#AAD871)</v>
      </c>
      <c r="E872" s="13" t="s">
        <v>50</v>
      </c>
      <c r="F872" s="13" t="s">
        <v>9</v>
      </c>
      <c r="G872" s="13" t="s">
        <v>57</v>
      </c>
      <c r="H872" s="13" t="s">
        <v>3287</v>
      </c>
      <c r="I872" s="13" t="s">
        <v>62</v>
      </c>
      <c r="J872" s="13" t="s">
        <v>3176</v>
      </c>
      <c r="K872" t="s">
        <v>1749</v>
      </c>
      <c r="L872" s="13" t="s">
        <v>3177</v>
      </c>
      <c r="M872" t="s">
        <v>1744</v>
      </c>
      <c r="N872" s="13"/>
      <c r="O872" t="s">
        <v>1587</v>
      </c>
      <c r="P872" s="13" t="s">
        <v>1630</v>
      </c>
      <c r="Q872" s="13" t="s">
        <v>1742</v>
      </c>
      <c r="R872" s="13"/>
      <c r="S872" s="13" t="s">
        <v>3189</v>
      </c>
      <c r="T872" s="13" t="s">
        <v>3190</v>
      </c>
      <c r="U872" s="13">
        <f>COUNTIFS(Tabella4[Rejected Element],Tabella4[[#This Row],[Rejected Element]])</f>
        <v>1254</v>
      </c>
      <c r="V872" s="13" t="s">
        <v>1719</v>
      </c>
      <c r="W872" s="13" t="s">
        <v>3162</v>
      </c>
      <c r="X872" s="13" t="str">
        <f>Tabella4[[#This Row],[User Impact]]</f>
        <v>1 - Critical</v>
      </c>
      <c r="Y872" s="13" t="str">
        <f>_xlfn.CONCAT("APP INDABOX ANDROID - ",Tabella4[[#This Row],[UNI CEI EN 301549]]," ",_xlfn.XLOOKUP(Tabella4[[#This Row],[Criterio]],Tabella5[ID],Tabella5[Criterio di successo],"")," - ",Tabella4[[#This Row],[Servizio]])</f>
        <v>APP INDABOX ANDROID - 11.1.3.2.1 Sequenza significativa - S001 Accedi</v>
      </c>
      <c r="Z8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(#AAD871)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72" s="13"/>
      <c r="AB872" s="13"/>
      <c r="AC872" s="13"/>
      <c r="AD872" s="13"/>
      <c r="AE872" s="13">
        <f>_xlfn.XLOOKUP(Tabella4[[#This Row],[ID Silk]],outTable[ID Silk],outTable[Numero ticket  ],,0,1)</f>
        <v>0</v>
      </c>
      <c r="AF872" s="13"/>
      <c r="AG872" s="13"/>
      <c r="AH872" s="13" t="str">
        <f>Tabella4[[#This Row],[Caricato su Silk]]&amp;Tabella4[[#This Row],[HC_01]]</f>
        <v>0</v>
      </c>
      <c r="AI87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72" s="13" t="str">
        <f>Tabella4[[#This Row],[HC_ID]]&amp;": - "&amp;Tabella4[[#This Row],[Detail]]&amp;" con selettore: "&amp;Tabella4[[#This Row],[Rejected Element]]</f>
        <v>0: -  con selettore: No ID Available</v>
      </c>
      <c r="AK872" s="13" t="str">
        <f>Tabella4[[#This Row],[HC_ID]]&amp;": "&amp;Tabella4[[#This Row],[Share URL]]</f>
        <v>0: https://axe-mobile.deque.com/scan?userId=747da6b3-5f03-493b-bc9b-3a10276b7d6b&amp;packageName=com.android.chrome&amp;resultId=0198749b-169c-74de-9672-b500e146eb08</v>
      </c>
      <c r="AL872" s="13" t="str">
        <f>Tabella4[[#This Row],[HC_ID]]&amp;": "&amp;Tabella4[[#This Row],[Soluzione note aggiuntive]]</f>
        <v>0: Rimuovi android:focusable="true" dal testo statico non interattivo.</v>
      </c>
      <c r="AM872" s="13"/>
    </row>
    <row r="873" spans="1:39" ht="15" x14ac:dyDescent="0.3">
      <c r="A873" s="41" t="str">
        <f>Tabella4[[#This Row],[UNI CEI EN 301549]]&amp;Tabella4[[#This Row],[Servizio]]</f>
        <v>11.2.5.3.1S001 Accedi</v>
      </c>
      <c r="B873" s="42" t="str">
        <f>Tabella4[[#This Row],[IssueID]]&amp;Tabella4[[#This Row],[Servizio]]</f>
        <v>S001 Accedi</v>
      </c>
      <c r="C873" s="41" t="s">
        <v>1971</v>
      </c>
      <c r="D873" s="41" t="str">
        <f>"(#"&amp;Tabella4[[#This Row],['#ID]]&amp;")"</f>
        <v>(#AAD872)</v>
      </c>
      <c r="E873" s="13" t="s">
        <v>50</v>
      </c>
      <c r="F873" s="13" t="s">
        <v>9</v>
      </c>
      <c r="G873" s="13" t="s">
        <v>342</v>
      </c>
      <c r="H873" s="13" t="s">
        <v>3285</v>
      </c>
      <c r="I873" s="13" t="s">
        <v>63</v>
      </c>
      <c r="J873" s="13" t="s">
        <v>3172</v>
      </c>
      <c r="K873" t="s">
        <v>1745</v>
      </c>
      <c r="L873" s="13" t="s">
        <v>3173</v>
      </c>
      <c r="M873" t="s">
        <v>1744</v>
      </c>
      <c r="N873" s="13"/>
      <c r="O873" t="s">
        <v>1587</v>
      </c>
      <c r="P873" s="13" t="s">
        <v>1630</v>
      </c>
      <c r="Q873" s="13" t="s">
        <v>1742</v>
      </c>
      <c r="R873" s="13"/>
      <c r="S873" s="13" t="s">
        <v>3183</v>
      </c>
      <c r="T873" s="13" t="s">
        <v>3184</v>
      </c>
      <c r="U873" s="13">
        <f>COUNTIFS(Tabella4[Rejected Element],Tabella4[[#This Row],[Rejected Element]])</f>
        <v>1254</v>
      </c>
      <c r="V873" s="13" t="s">
        <v>1719</v>
      </c>
      <c r="W873" s="13" t="s">
        <v>3162</v>
      </c>
      <c r="X873" s="13" t="str">
        <f>Tabella4[[#This Row],[User Impact]]</f>
        <v>2 - Serious</v>
      </c>
      <c r="Y873" s="13" t="str">
        <f>_xlfn.CONCAT("APP INDABOX ANDROID - ",Tabella4[[#This Row],[UNI CEI EN 301549]]," ",_xlfn.XLOOKUP(Tabella4[[#This Row],[Criterio]],Tabella5[ID],Tabella5[Criterio di successo],"")," - ",Tabella4[[#This Row],[Servizio]])</f>
        <v>APP INDABOX ANDROID - 11.2.5.3.1 Etichetta nel nome - S001 Accedi</v>
      </c>
      <c r="Z8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(#AAD872)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873" s="13"/>
      <c r="AB873" s="13"/>
      <c r="AC873" s="13"/>
      <c r="AD873" s="13"/>
      <c r="AE873" s="13">
        <f>_xlfn.XLOOKUP(Tabella4[[#This Row],[ID Silk]],outTable[ID Silk],outTable[Numero ticket  ],,0,1)</f>
        <v>0</v>
      </c>
      <c r="AF873" s="13"/>
      <c r="AG873" s="13"/>
      <c r="AH873" s="13" t="str">
        <f>Tabella4[[#This Row],[Caricato su Silk]]&amp;Tabella4[[#This Row],[HC_01]]</f>
        <v>0</v>
      </c>
      <c r="AI873" s="13" t="str">
        <f>Tabella4[[#This Row],[HC_ID]]&amp;": "&amp;Tabella4[[#This Row],[Descrizione]]</f>
        <v>0: Una vista focalizzabile accessibile deve garantire che il nome sia incluso nell'etichetta visibile. [Per saperne di più] (https://docs.deque.com/devtools-mobile/2024.2.14/en/android-label-in-name)</v>
      </c>
      <c r="AJ873" s="13" t="str">
        <f>Tabella4[[#This Row],[HC_ID]]&amp;": - "&amp;Tabella4[[#This Row],[Detail]]&amp;" con selettore: "&amp;Tabella4[[#This Row],[Rejected Element]]</f>
        <v>0: -  con selettore: No ID Available</v>
      </c>
      <c r="AK873" s="13" t="str">
        <f>Tabella4[[#This Row],[HC_ID]]&amp;": "&amp;Tabella4[[#This Row],[Share URL]]</f>
        <v>0: https://axe-mobile.deque.com/scan?userId=747da6b3-5f03-493b-bc9b-3a10276b7d6b&amp;packageName=com.android.chrome&amp;resultId=0198749b-169c-74de-9672-b500e146eb08</v>
      </c>
      <c r="AL873" s="13" t="str">
        <f>Tabella4[[#This Row],[HC_ID]]&amp;": "&amp;Tabella4[[#This Row],[Soluzione note aggiuntive]]</f>
        <v>0: Assicurati che contentDescription o labelFor contengano l’etichetta visibile dell’elemento.</v>
      </c>
      <c r="AM873" s="13"/>
    </row>
    <row r="874" spans="1:39" ht="15" x14ac:dyDescent="0.3">
      <c r="A874" s="41" t="str">
        <f>Tabella4[[#This Row],[UNI CEI EN 301549]]&amp;Tabella4[[#This Row],[Servizio]]</f>
        <v>11.2.5.8.1S001 Accedi</v>
      </c>
      <c r="B874" s="42" t="str">
        <f>Tabella4[[#This Row],[IssueID]]&amp;Tabella4[[#This Row],[Servizio]]</f>
        <v>S001 Accedi</v>
      </c>
      <c r="C874" s="41" t="s">
        <v>1972</v>
      </c>
      <c r="D874" s="41" t="str">
        <f>"(#"&amp;Tabella4[[#This Row],['#ID]]&amp;")"</f>
        <v>(#AAD873)</v>
      </c>
      <c r="E874" s="13" t="s">
        <v>50</v>
      </c>
      <c r="F874" s="13" t="s">
        <v>10</v>
      </c>
      <c r="G874" s="13" t="s">
        <v>56</v>
      </c>
      <c r="H874" s="13" t="s">
        <v>3283</v>
      </c>
      <c r="I874" s="13" t="s">
        <v>63</v>
      </c>
      <c r="J874" s="13" t="s">
        <v>1736</v>
      </c>
      <c r="K874" t="s">
        <v>1748</v>
      </c>
      <c r="L874" s="13" t="s">
        <v>3175</v>
      </c>
      <c r="M874" t="s">
        <v>1744</v>
      </c>
      <c r="N874" s="13"/>
      <c r="O874" t="s">
        <v>1587</v>
      </c>
      <c r="P874" s="13" t="s">
        <v>1630</v>
      </c>
      <c r="Q874" s="13" t="s">
        <v>1742</v>
      </c>
      <c r="R874" s="13"/>
      <c r="S874" s="13" t="s">
        <v>3187</v>
      </c>
      <c r="T874" s="13" t="s">
        <v>3188</v>
      </c>
      <c r="U874" s="13">
        <f>COUNTIFS(Tabella4[Rejected Element],Tabella4[[#This Row],[Rejected Element]])</f>
        <v>1254</v>
      </c>
      <c r="V874" s="13" t="s">
        <v>1719</v>
      </c>
      <c r="W874" s="13" t="s">
        <v>3162</v>
      </c>
      <c r="X874" s="13" t="str">
        <f>Tabella4[[#This Row],[User Impact]]</f>
        <v>2 - Serious</v>
      </c>
      <c r="Y874" s="13" t="str">
        <f>_xlfn.CONCAT("APP INDABOX ANDROID - ",Tabella4[[#This Row],[UNI CEI EN 301549]]," ",_xlfn.XLOOKUP(Tabella4[[#This Row],[Criterio]],Tabella5[ID],Tabella5[Criterio di successo],"")," - ",Tabella4[[#This Row],[Servizio]])</f>
        <v>APP INDABOX ANDROID - 11.2.5.8.1 Dimensione dell'obiettivo (minimo) - S001 Accedi</v>
      </c>
      <c r="Z8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(#AAD873)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874" s="13"/>
      <c r="AB874" s="13"/>
      <c r="AC874" s="13"/>
      <c r="AD874" s="13"/>
      <c r="AE874" s="13" t="e">
        <f>_xlfn.XLOOKUP(Tabella4[[#This Row],[ID Silk]],outTable[ID Silk],outTable[Numero ticket  ],,0,1)</f>
        <v>#N/A</v>
      </c>
      <c r="AF874" s="13"/>
      <c r="AG874" s="13"/>
      <c r="AH874" s="13" t="e">
        <f>Tabella4[[#This Row],[Caricato su Silk]]&amp;Tabella4[[#This Row],[HC_01]]</f>
        <v>#N/A</v>
      </c>
      <c r="AI874" s="13" t="e">
        <f>Tabella4[[#This Row],[HC_ID]]&amp;": "&amp;Tabella4[[#This Row],[Descrizione]]</f>
        <v>#N/A</v>
      </c>
      <c r="AJ874" s="13" t="e">
        <f>Tabella4[[#This Row],[HC_ID]]&amp;": - "&amp;Tabella4[[#This Row],[Detail]]&amp;" con selettore: "&amp;Tabella4[[#This Row],[Rejected Element]]</f>
        <v>#N/A</v>
      </c>
      <c r="AK874" s="13" t="e">
        <f>Tabella4[[#This Row],[HC_ID]]&amp;": "&amp;Tabella4[[#This Row],[Share URL]]</f>
        <v>#N/A</v>
      </c>
      <c r="AL874" s="13" t="e">
        <f>Tabella4[[#This Row],[HC_ID]]&amp;": "&amp;Tabella4[[#This Row],[Soluzione note aggiuntive]]</f>
        <v>#N/A</v>
      </c>
      <c r="AM874" s="13"/>
    </row>
    <row r="875" spans="1:39" ht="15" x14ac:dyDescent="0.3">
      <c r="A875" s="41" t="str">
        <f>Tabella4[[#This Row],[UNI CEI EN 301549]]&amp;Tabella4[[#This Row],[Servizio]]</f>
        <v>11.2.5.5.1S001 Accedi</v>
      </c>
      <c r="B875" s="42" t="str">
        <f>Tabella4[[#This Row],[IssueID]]&amp;Tabella4[[#This Row],[Servizio]]</f>
        <v>S001 Accedi</v>
      </c>
      <c r="C875" s="41" t="s">
        <v>1973</v>
      </c>
      <c r="D875" s="41" t="str">
        <f>"(#"&amp;Tabella4[[#This Row],['#ID]]&amp;")"</f>
        <v>(#AAD874)</v>
      </c>
      <c r="E875" s="13" t="s">
        <v>50</v>
      </c>
      <c r="F875" s="13" t="s">
        <v>3168</v>
      </c>
      <c r="G875" s="13" t="s">
        <v>346</v>
      </c>
      <c r="H875" s="13" t="s">
        <v>3286</v>
      </c>
      <c r="I875" s="13" t="s">
        <v>64</v>
      </c>
      <c r="J875" s="13" t="s">
        <v>1736</v>
      </c>
      <c r="K875" t="s">
        <v>1747</v>
      </c>
      <c r="L875" s="13" t="s">
        <v>3174</v>
      </c>
      <c r="M875" t="s">
        <v>1744</v>
      </c>
      <c r="N875" s="13"/>
      <c r="O875" t="s">
        <v>1587</v>
      </c>
      <c r="P875" s="13" t="s">
        <v>1630</v>
      </c>
      <c r="Q875" s="13" t="s">
        <v>1742</v>
      </c>
      <c r="R875" s="13"/>
      <c r="S875" s="13" t="s">
        <v>3185</v>
      </c>
      <c r="T875" s="13" t="s">
        <v>3186</v>
      </c>
      <c r="U875" s="13">
        <f>COUNTIFS(Tabella4[Rejected Element],Tabella4[[#This Row],[Rejected Element]])</f>
        <v>1254</v>
      </c>
      <c r="V875" s="13" t="s">
        <v>1719</v>
      </c>
      <c r="W875" s="13" t="s">
        <v>3162</v>
      </c>
      <c r="X875" s="13" t="str">
        <f>Tabella4[[#This Row],[User Impact]]</f>
        <v>3 - Moderate</v>
      </c>
      <c r="Y875" s="13" t="str">
        <f>_xlfn.CONCAT("APP INDABOX ANDROID - ",Tabella4[[#This Row],[UNI CEI EN 301549]]," ",_xlfn.XLOOKUP(Tabella4[[#This Row],[Criterio]],Tabella5[ID],Tabella5[Criterio di successo],"")," - ",Tabella4[[#This Row],[Servizio]])</f>
        <v>APP INDABOX ANDROID - 11.2.5.5.1 Dimensione dell'obiettivo (avanzato) - S001 Accedi</v>
      </c>
      <c r="Z8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(#AAD874)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875" s="13"/>
      <c r="AB875" s="13"/>
      <c r="AC875" s="13"/>
      <c r="AD875" s="13"/>
      <c r="AE875" s="13" t="e">
        <f>_xlfn.XLOOKUP(Tabella4[[#This Row],[ID Silk]],outTable[ID Silk],outTable[Numero ticket  ],,0,1)</f>
        <v>#N/A</v>
      </c>
      <c r="AF875" s="13"/>
      <c r="AG875" s="13"/>
      <c r="AH875" s="13" t="e">
        <f>Tabella4[[#This Row],[Caricato su Silk]]&amp;Tabella4[[#This Row],[HC_01]]</f>
        <v>#N/A</v>
      </c>
      <c r="AI875" s="13" t="e">
        <f>Tabella4[[#This Row],[HC_ID]]&amp;": "&amp;Tabella4[[#This Row],[Descrizione]]</f>
        <v>#N/A</v>
      </c>
      <c r="AJ875" s="13" t="e">
        <f>Tabella4[[#This Row],[HC_ID]]&amp;": - "&amp;Tabella4[[#This Row],[Detail]]&amp;" con selettore: "&amp;Tabella4[[#This Row],[Rejected Element]]</f>
        <v>#N/A</v>
      </c>
      <c r="AK875" s="13" t="e">
        <f>Tabella4[[#This Row],[HC_ID]]&amp;": "&amp;Tabella4[[#This Row],[Share URL]]</f>
        <v>#N/A</v>
      </c>
      <c r="AL875" s="13" t="e">
        <f>Tabella4[[#This Row],[HC_ID]]&amp;": "&amp;Tabella4[[#This Row],[Soluzione note aggiuntive]]</f>
        <v>#N/A</v>
      </c>
      <c r="AM875" s="13"/>
    </row>
    <row r="876" spans="1:39" ht="15" x14ac:dyDescent="0.3">
      <c r="A876" s="41" t="str">
        <f>Tabella4[[#This Row],[UNI CEI EN 301549]]&amp;Tabella4[[#This Row],[Servizio]]</f>
        <v>11.1.3.2.1S001 Accedi</v>
      </c>
      <c r="B876" s="42" t="str">
        <f>Tabella4[[#This Row],[IssueID]]&amp;Tabella4[[#This Row],[Servizio]]</f>
        <v>S001 Accedi</v>
      </c>
      <c r="C876" s="41" t="s">
        <v>1974</v>
      </c>
      <c r="D876" s="41" t="str">
        <f>"(#"&amp;Tabella4[[#This Row],['#ID]]&amp;")"</f>
        <v>(#AAD875)</v>
      </c>
      <c r="E876" s="13" t="s">
        <v>50</v>
      </c>
      <c r="F876" s="13" t="s">
        <v>9</v>
      </c>
      <c r="G876" s="13" t="s">
        <v>57</v>
      </c>
      <c r="H876" s="13" t="s">
        <v>3287</v>
      </c>
      <c r="I876" s="13" t="s">
        <v>62</v>
      </c>
      <c r="J876" s="13" t="s">
        <v>3176</v>
      </c>
      <c r="K876" t="s">
        <v>1749</v>
      </c>
      <c r="L876" s="13" t="s">
        <v>3177</v>
      </c>
      <c r="M876" t="s">
        <v>1744</v>
      </c>
      <c r="N876" s="13"/>
      <c r="O876" t="s">
        <v>1587</v>
      </c>
      <c r="P876" s="13" t="s">
        <v>1630</v>
      </c>
      <c r="Q876" s="13" t="s">
        <v>1742</v>
      </c>
      <c r="R876" s="13"/>
      <c r="S876" s="13" t="s">
        <v>3189</v>
      </c>
      <c r="T876" s="13" t="s">
        <v>3190</v>
      </c>
      <c r="U876" s="13">
        <f>COUNTIFS(Tabella4[Rejected Element],Tabella4[[#This Row],[Rejected Element]])</f>
        <v>1254</v>
      </c>
      <c r="V876" s="13" t="s">
        <v>1719</v>
      </c>
      <c r="W876" s="13" t="s">
        <v>3162</v>
      </c>
      <c r="X876" s="13" t="str">
        <f>Tabella4[[#This Row],[User Impact]]</f>
        <v>1 - Critical</v>
      </c>
      <c r="Y876" s="13" t="str">
        <f>_xlfn.CONCAT("APP INDABOX ANDROID - ",Tabella4[[#This Row],[UNI CEI EN 301549]]," ",_xlfn.XLOOKUP(Tabella4[[#This Row],[Criterio]],Tabella5[ID],Tabella5[Criterio di successo],"")," - ",Tabella4[[#This Row],[Servizio]])</f>
        <v>APP INDABOX ANDROID - 11.1.3.2.1 Sequenza significativa - S001 Accedi</v>
      </c>
      <c r="Z8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(#AAD875)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76" s="13"/>
      <c r="AB876" s="13"/>
      <c r="AC876" s="13"/>
      <c r="AD876" s="13"/>
      <c r="AE876" s="13">
        <f>_xlfn.XLOOKUP(Tabella4[[#This Row],[ID Silk]],outTable[ID Silk],outTable[Numero ticket  ],,0,1)</f>
        <v>0</v>
      </c>
      <c r="AF876" s="13"/>
      <c r="AG876" s="13"/>
      <c r="AH876" s="13" t="str">
        <f>Tabella4[[#This Row],[Caricato su Silk]]&amp;Tabella4[[#This Row],[HC_01]]</f>
        <v>0</v>
      </c>
      <c r="AI87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76" s="13" t="str">
        <f>Tabella4[[#This Row],[HC_ID]]&amp;": - "&amp;Tabella4[[#This Row],[Detail]]&amp;" con selettore: "&amp;Tabella4[[#This Row],[Rejected Element]]</f>
        <v>0: -  con selettore: No ID Available</v>
      </c>
      <c r="AK876" s="13" t="str">
        <f>Tabella4[[#This Row],[HC_ID]]&amp;": "&amp;Tabella4[[#This Row],[Share URL]]</f>
        <v>0: https://axe-mobile.deque.com/scan?userId=747da6b3-5f03-493b-bc9b-3a10276b7d6b&amp;packageName=com.android.chrome&amp;resultId=0198749b-169c-74de-9672-b500e146eb08</v>
      </c>
      <c r="AL876" s="13" t="str">
        <f>Tabella4[[#This Row],[HC_ID]]&amp;": "&amp;Tabella4[[#This Row],[Soluzione note aggiuntive]]</f>
        <v>0: Rimuovi android:focusable="true" dal testo statico non interattivo.</v>
      </c>
      <c r="AM876" s="13"/>
    </row>
    <row r="877" spans="1:39" ht="15" x14ac:dyDescent="0.3">
      <c r="A877" s="41" t="str">
        <f>Tabella4[[#This Row],[UNI CEI EN 301549]]&amp;Tabella4[[#This Row],[Servizio]]</f>
        <v>11.1.3.2.1S001 Accedi</v>
      </c>
      <c r="B877" s="42" t="str">
        <f>Tabella4[[#This Row],[IssueID]]&amp;Tabella4[[#This Row],[Servizio]]</f>
        <v>S001 Accedi</v>
      </c>
      <c r="C877" s="41" t="s">
        <v>1975</v>
      </c>
      <c r="D877" s="41" t="str">
        <f>"(#"&amp;Tabella4[[#This Row],['#ID]]&amp;")"</f>
        <v>(#AAD876)</v>
      </c>
      <c r="E877" s="13" t="s">
        <v>50</v>
      </c>
      <c r="F877" s="13" t="s">
        <v>9</v>
      </c>
      <c r="G877" s="13" t="s">
        <v>57</v>
      </c>
      <c r="H877" s="13" t="s">
        <v>3287</v>
      </c>
      <c r="I877" s="13" t="s">
        <v>62</v>
      </c>
      <c r="J877" s="13" t="s">
        <v>3176</v>
      </c>
      <c r="K877" t="s">
        <v>1749</v>
      </c>
      <c r="L877" s="13" t="s">
        <v>3177</v>
      </c>
      <c r="M877" t="s">
        <v>1744</v>
      </c>
      <c r="N877" s="13"/>
      <c r="O877" t="s">
        <v>1587</v>
      </c>
      <c r="P877" s="13" t="s">
        <v>1630</v>
      </c>
      <c r="Q877" s="13" t="s">
        <v>1742</v>
      </c>
      <c r="R877" s="13"/>
      <c r="S877" s="13" t="s">
        <v>3189</v>
      </c>
      <c r="T877" s="13" t="s">
        <v>3190</v>
      </c>
      <c r="U877" s="13">
        <f>COUNTIFS(Tabella4[Rejected Element],Tabella4[[#This Row],[Rejected Element]])</f>
        <v>1254</v>
      </c>
      <c r="V877" s="13" t="s">
        <v>1719</v>
      </c>
      <c r="W877" s="13" t="s">
        <v>3162</v>
      </c>
      <c r="X877" s="13" t="str">
        <f>Tabella4[[#This Row],[User Impact]]</f>
        <v>1 - Critical</v>
      </c>
      <c r="Y877" s="13" t="str">
        <f>_xlfn.CONCAT("APP INDABOX ANDROID - ",Tabella4[[#This Row],[UNI CEI EN 301549]]," ",_xlfn.XLOOKUP(Tabella4[[#This Row],[Criterio]],Tabella5[ID],Tabella5[Criterio di successo],"")," - ",Tabella4[[#This Row],[Servizio]])</f>
        <v>APP INDABOX ANDROID - 11.1.3.2.1 Sequenza significativa - S001 Accedi</v>
      </c>
      <c r="Z8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(#AAD876)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77" s="13"/>
      <c r="AB877" s="13"/>
      <c r="AC877" s="13"/>
      <c r="AD877" s="13"/>
      <c r="AE877" s="13">
        <f>_xlfn.XLOOKUP(Tabella4[[#This Row],[ID Silk]],outTable[ID Silk],outTable[Numero ticket  ],,0,1)</f>
        <v>0</v>
      </c>
      <c r="AF877" s="13"/>
      <c r="AG877" s="13"/>
      <c r="AH877" s="13" t="str">
        <f>Tabella4[[#This Row],[Caricato su Silk]]&amp;Tabella4[[#This Row],[HC_01]]</f>
        <v>0</v>
      </c>
      <c r="AI87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77" s="13" t="str">
        <f>Tabella4[[#This Row],[HC_ID]]&amp;": - "&amp;Tabella4[[#This Row],[Detail]]&amp;" con selettore: "&amp;Tabella4[[#This Row],[Rejected Element]]</f>
        <v>0: -  con selettore: No ID Available</v>
      </c>
      <c r="AK877" s="13" t="str">
        <f>Tabella4[[#This Row],[HC_ID]]&amp;": "&amp;Tabella4[[#This Row],[Share URL]]</f>
        <v>0: https://axe-mobile.deque.com/scan?userId=747da6b3-5f03-493b-bc9b-3a10276b7d6b&amp;packageName=com.android.chrome&amp;resultId=0198749b-169c-74de-9672-b500e146eb08</v>
      </c>
      <c r="AL877" s="13" t="str">
        <f>Tabella4[[#This Row],[HC_ID]]&amp;": "&amp;Tabella4[[#This Row],[Soluzione note aggiuntive]]</f>
        <v>0: Rimuovi android:focusable="true" dal testo statico non interattivo.</v>
      </c>
      <c r="AM877" s="13"/>
    </row>
    <row r="878" spans="1:39" ht="15" x14ac:dyDescent="0.3">
      <c r="A878" s="41" t="str">
        <f>Tabella4[[#This Row],[UNI CEI EN 301549]]&amp;Tabella4[[#This Row],[Servizio]]</f>
        <v>11.1.3.2.1S001 Accedi</v>
      </c>
      <c r="B878" s="42" t="str">
        <f>Tabella4[[#This Row],[IssueID]]&amp;Tabella4[[#This Row],[Servizio]]</f>
        <v>S001 Accedi</v>
      </c>
      <c r="C878" s="41" t="s">
        <v>1976</v>
      </c>
      <c r="D878" s="41" t="str">
        <f>"(#"&amp;Tabella4[[#This Row],['#ID]]&amp;")"</f>
        <v>(#AAD877)</v>
      </c>
      <c r="E878" s="13" t="s">
        <v>50</v>
      </c>
      <c r="F878" s="13" t="s">
        <v>9</v>
      </c>
      <c r="G878" s="13" t="s">
        <v>57</v>
      </c>
      <c r="H878" s="13" t="s">
        <v>3287</v>
      </c>
      <c r="I878" s="13" t="s">
        <v>62</v>
      </c>
      <c r="J878" s="13" t="s">
        <v>3176</v>
      </c>
      <c r="K878" t="s">
        <v>1749</v>
      </c>
      <c r="L878" s="13" t="s">
        <v>3177</v>
      </c>
      <c r="M878" t="s">
        <v>1744</v>
      </c>
      <c r="N878" s="13"/>
      <c r="O878" t="s">
        <v>1587</v>
      </c>
      <c r="P878" s="13" t="s">
        <v>1630</v>
      </c>
      <c r="Q878" s="13" t="s">
        <v>1742</v>
      </c>
      <c r="R878" s="13"/>
      <c r="S878" s="13" t="s">
        <v>3189</v>
      </c>
      <c r="T878" s="13" t="s">
        <v>3190</v>
      </c>
      <c r="U878" s="13">
        <f>COUNTIFS(Tabella4[Rejected Element],Tabella4[[#This Row],[Rejected Element]])</f>
        <v>1254</v>
      </c>
      <c r="V878" s="13" t="s">
        <v>1719</v>
      </c>
      <c r="W878" s="13" t="s">
        <v>3162</v>
      </c>
      <c r="X878" s="13" t="str">
        <f>Tabella4[[#This Row],[User Impact]]</f>
        <v>1 - Critical</v>
      </c>
      <c r="Y878" s="13" t="str">
        <f>_xlfn.CONCAT("APP INDABOX ANDROID - ",Tabella4[[#This Row],[UNI CEI EN 301549]]," ",_xlfn.XLOOKUP(Tabella4[[#This Row],[Criterio]],Tabella5[ID],Tabella5[Criterio di successo],"")," - ",Tabella4[[#This Row],[Servizio]])</f>
        <v>APP INDABOX ANDROID - 11.1.3.2.1 Sequenza significativa - S001 Accedi</v>
      </c>
      <c r="Z8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(#AAD877)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78" s="13"/>
      <c r="AB878" s="13"/>
      <c r="AC878" s="13"/>
      <c r="AD878" s="13"/>
      <c r="AE878" s="13">
        <f>_xlfn.XLOOKUP(Tabella4[[#This Row],[ID Silk]],outTable[ID Silk],outTable[Numero ticket  ],,0,1)</f>
        <v>0</v>
      </c>
      <c r="AF878" s="13"/>
      <c r="AG878" s="13"/>
      <c r="AH878" s="13" t="str">
        <f>Tabella4[[#This Row],[Caricato su Silk]]&amp;Tabella4[[#This Row],[HC_01]]</f>
        <v>0</v>
      </c>
      <c r="AI87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78" s="13" t="str">
        <f>Tabella4[[#This Row],[HC_ID]]&amp;": - "&amp;Tabella4[[#This Row],[Detail]]&amp;" con selettore: "&amp;Tabella4[[#This Row],[Rejected Element]]</f>
        <v>0: -  con selettore: No ID Available</v>
      </c>
      <c r="AK878" s="13" t="str">
        <f>Tabella4[[#This Row],[HC_ID]]&amp;": "&amp;Tabella4[[#This Row],[Share URL]]</f>
        <v>0: https://axe-mobile.deque.com/scan?userId=747da6b3-5f03-493b-bc9b-3a10276b7d6b&amp;packageName=com.android.chrome&amp;resultId=0198749b-169c-74de-9672-b500e146eb08</v>
      </c>
      <c r="AL878" s="13" t="str">
        <f>Tabella4[[#This Row],[HC_ID]]&amp;": "&amp;Tabella4[[#This Row],[Soluzione note aggiuntive]]</f>
        <v>0: Rimuovi android:focusable="true" dal testo statico non interattivo.</v>
      </c>
      <c r="AM878" s="13"/>
    </row>
    <row r="879" spans="1:39" ht="15" x14ac:dyDescent="0.3">
      <c r="A879" s="41" t="str">
        <f>Tabella4[[#This Row],[UNI CEI EN 301549]]&amp;Tabella4[[#This Row],[Servizio]]</f>
        <v>11.1.3.2.1S001 Accedi</v>
      </c>
      <c r="B879" s="42" t="str">
        <f>Tabella4[[#This Row],[IssueID]]&amp;Tabella4[[#This Row],[Servizio]]</f>
        <v>S001 Accedi</v>
      </c>
      <c r="C879" s="41" t="s">
        <v>1977</v>
      </c>
      <c r="D879" s="41" t="str">
        <f>"(#"&amp;Tabella4[[#This Row],['#ID]]&amp;")"</f>
        <v>(#AAD878)</v>
      </c>
      <c r="E879" s="13" t="s">
        <v>50</v>
      </c>
      <c r="F879" s="13" t="s">
        <v>9</v>
      </c>
      <c r="G879" s="13" t="s">
        <v>57</v>
      </c>
      <c r="H879" s="13" t="s">
        <v>3287</v>
      </c>
      <c r="I879" s="13" t="s">
        <v>62</v>
      </c>
      <c r="J879" s="13" t="s">
        <v>3176</v>
      </c>
      <c r="K879" t="s">
        <v>1749</v>
      </c>
      <c r="L879" s="13" t="s">
        <v>3177</v>
      </c>
      <c r="M879" t="s">
        <v>1744</v>
      </c>
      <c r="N879" s="13"/>
      <c r="O879" t="s">
        <v>1587</v>
      </c>
      <c r="P879" s="13" t="s">
        <v>1630</v>
      </c>
      <c r="Q879" s="13" t="s">
        <v>1742</v>
      </c>
      <c r="R879" s="13"/>
      <c r="S879" s="13" t="s">
        <v>3189</v>
      </c>
      <c r="T879" s="13" t="s">
        <v>3190</v>
      </c>
      <c r="U879" s="13">
        <f>COUNTIFS(Tabella4[Rejected Element],Tabella4[[#This Row],[Rejected Element]])</f>
        <v>1254</v>
      </c>
      <c r="V879" s="13" t="s">
        <v>1719</v>
      </c>
      <c r="W879" s="13" t="s">
        <v>3162</v>
      </c>
      <c r="X879" s="13" t="str">
        <f>Tabella4[[#This Row],[User Impact]]</f>
        <v>1 - Critical</v>
      </c>
      <c r="Y879" s="13" t="str">
        <f>_xlfn.CONCAT("APP INDABOX ANDROID - ",Tabella4[[#This Row],[UNI CEI EN 301549]]," ",_xlfn.XLOOKUP(Tabella4[[#This Row],[Criterio]],Tabella5[ID],Tabella5[Criterio di successo],"")," - ",Tabella4[[#This Row],[Servizio]])</f>
        <v>APP INDABOX ANDROID - 11.1.3.2.1 Sequenza significativa - S001 Accedi</v>
      </c>
      <c r="Z8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(#AAD878)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79" s="13"/>
      <c r="AB879" s="13"/>
      <c r="AC879" s="13"/>
      <c r="AD879" s="13"/>
      <c r="AE879" s="13">
        <f>_xlfn.XLOOKUP(Tabella4[[#This Row],[ID Silk]],outTable[ID Silk],outTable[Numero ticket  ],,0,1)</f>
        <v>0</v>
      </c>
      <c r="AF879" s="13"/>
      <c r="AG879" s="13"/>
      <c r="AH879" s="13" t="str">
        <f>Tabella4[[#This Row],[Caricato su Silk]]&amp;Tabella4[[#This Row],[HC_01]]</f>
        <v>0</v>
      </c>
      <c r="AI879"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79" s="13" t="str">
        <f>Tabella4[[#This Row],[HC_ID]]&amp;": - "&amp;Tabella4[[#This Row],[Detail]]&amp;" con selettore: "&amp;Tabella4[[#This Row],[Rejected Element]]</f>
        <v>0: -  con selettore: No ID Available</v>
      </c>
      <c r="AK879" s="13" t="str">
        <f>Tabella4[[#This Row],[HC_ID]]&amp;": "&amp;Tabella4[[#This Row],[Share URL]]</f>
        <v>0: https://axe-mobile.deque.com/scan?userId=747da6b3-5f03-493b-bc9b-3a10276b7d6b&amp;packageName=com.android.chrome&amp;resultId=0198749b-169c-74de-9672-b500e146eb08</v>
      </c>
      <c r="AL879" s="13" t="str">
        <f>Tabella4[[#This Row],[HC_ID]]&amp;": "&amp;Tabella4[[#This Row],[Soluzione note aggiuntive]]</f>
        <v>0: Rimuovi android:focusable="true" dal testo statico non interattivo.</v>
      </c>
      <c r="AM879" s="13"/>
    </row>
    <row r="880" spans="1:39" ht="15" x14ac:dyDescent="0.3">
      <c r="A880" s="41" t="str">
        <f>Tabella4[[#This Row],[UNI CEI EN 301549]]&amp;Tabella4[[#This Row],[Servizio]]</f>
        <v>11.1.3.2.1S001 Accedi</v>
      </c>
      <c r="B880" s="42" t="str">
        <f>Tabella4[[#This Row],[IssueID]]&amp;Tabella4[[#This Row],[Servizio]]</f>
        <v>S001 Accedi</v>
      </c>
      <c r="C880" s="41" t="s">
        <v>1978</v>
      </c>
      <c r="D880" s="41" t="str">
        <f>"(#"&amp;Tabella4[[#This Row],['#ID]]&amp;")"</f>
        <v>(#AAD879)</v>
      </c>
      <c r="E880" s="13" t="s">
        <v>50</v>
      </c>
      <c r="F880" s="13" t="s">
        <v>9</v>
      </c>
      <c r="G880" s="13" t="s">
        <v>57</v>
      </c>
      <c r="H880" s="13" t="s">
        <v>3287</v>
      </c>
      <c r="I880" s="13" t="s">
        <v>62</v>
      </c>
      <c r="J880" s="13" t="s">
        <v>3176</v>
      </c>
      <c r="K880" t="s">
        <v>1749</v>
      </c>
      <c r="L880" s="13" t="s">
        <v>3177</v>
      </c>
      <c r="M880" t="s">
        <v>1744</v>
      </c>
      <c r="N880" s="13"/>
      <c r="O880" t="s">
        <v>1587</v>
      </c>
      <c r="P880" s="13" t="s">
        <v>1630</v>
      </c>
      <c r="Q880" s="13" t="s">
        <v>1742</v>
      </c>
      <c r="R880" s="13"/>
      <c r="S880" s="13" t="s">
        <v>3189</v>
      </c>
      <c r="T880" s="13" t="s">
        <v>3190</v>
      </c>
      <c r="U880" s="13">
        <f>COUNTIFS(Tabella4[Rejected Element],Tabella4[[#This Row],[Rejected Element]])</f>
        <v>1254</v>
      </c>
      <c r="V880" s="13" t="s">
        <v>1719</v>
      </c>
      <c r="W880" s="13" t="s">
        <v>3162</v>
      </c>
      <c r="X880" s="13" t="str">
        <f>Tabella4[[#This Row],[User Impact]]</f>
        <v>1 - Critical</v>
      </c>
      <c r="Y880" s="13" t="str">
        <f>_xlfn.CONCAT("APP INDABOX ANDROID - ",Tabella4[[#This Row],[UNI CEI EN 301549]]," ",_xlfn.XLOOKUP(Tabella4[[#This Row],[Criterio]],Tabella5[ID],Tabella5[Criterio di successo],"")," - ",Tabella4[[#This Row],[Servizio]])</f>
        <v>APP INDABOX ANDROID - 11.1.3.2.1 Sequenza significativa - S001 Accedi</v>
      </c>
      <c r="Z8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(#AAD879)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80" s="13"/>
      <c r="AB880" s="13"/>
      <c r="AC880" s="13"/>
      <c r="AD880" s="13"/>
      <c r="AE880" s="13">
        <f>_xlfn.XLOOKUP(Tabella4[[#This Row],[ID Silk]],outTable[ID Silk],outTable[Numero ticket  ],,0,1)</f>
        <v>0</v>
      </c>
      <c r="AF880" s="13"/>
      <c r="AG880" s="13"/>
      <c r="AH880" s="13" t="str">
        <f>Tabella4[[#This Row],[Caricato su Silk]]&amp;Tabella4[[#This Row],[HC_01]]</f>
        <v>0</v>
      </c>
      <c r="AI880"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80" s="13" t="str">
        <f>Tabella4[[#This Row],[HC_ID]]&amp;": - "&amp;Tabella4[[#This Row],[Detail]]&amp;" con selettore: "&amp;Tabella4[[#This Row],[Rejected Element]]</f>
        <v>0: -  con selettore: No ID Available</v>
      </c>
      <c r="AK880" s="13" t="str">
        <f>Tabella4[[#This Row],[HC_ID]]&amp;": "&amp;Tabella4[[#This Row],[Share URL]]</f>
        <v>0: https://axe-mobile.deque.com/scan?userId=747da6b3-5f03-493b-bc9b-3a10276b7d6b&amp;packageName=com.android.chrome&amp;resultId=0198749b-169c-74de-9672-b500e146eb08</v>
      </c>
      <c r="AL880" s="13" t="str">
        <f>Tabella4[[#This Row],[HC_ID]]&amp;": "&amp;Tabella4[[#This Row],[Soluzione note aggiuntive]]</f>
        <v>0: Rimuovi android:focusable="true" dal testo statico non interattivo.</v>
      </c>
      <c r="AM880" s="13"/>
    </row>
    <row r="881" spans="1:39" ht="15" x14ac:dyDescent="0.3">
      <c r="A881" s="41" t="str">
        <f>Tabella4[[#This Row],[UNI CEI EN 301549]]&amp;Tabella4[[#This Row],[Servizio]]</f>
        <v>11.1.3.2.1S001 Accedi</v>
      </c>
      <c r="B881" s="42" t="str">
        <f>Tabella4[[#This Row],[IssueID]]&amp;Tabella4[[#This Row],[Servizio]]</f>
        <v>S001 Accedi</v>
      </c>
      <c r="C881" s="41" t="s">
        <v>1979</v>
      </c>
      <c r="D881" s="41" t="str">
        <f>"(#"&amp;Tabella4[[#This Row],['#ID]]&amp;")"</f>
        <v>(#AAD880)</v>
      </c>
      <c r="E881" s="13" t="s">
        <v>50</v>
      </c>
      <c r="F881" s="13" t="s">
        <v>9</v>
      </c>
      <c r="G881" s="13" t="s">
        <v>57</v>
      </c>
      <c r="H881" s="13" t="s">
        <v>3287</v>
      </c>
      <c r="I881" s="13" t="s">
        <v>62</v>
      </c>
      <c r="J881" s="13" t="s">
        <v>3176</v>
      </c>
      <c r="K881" t="s">
        <v>1749</v>
      </c>
      <c r="L881" s="13" t="s">
        <v>3177</v>
      </c>
      <c r="M881" t="s">
        <v>1744</v>
      </c>
      <c r="N881" s="13"/>
      <c r="O881" t="s">
        <v>1587</v>
      </c>
      <c r="P881" s="13" t="s">
        <v>1630</v>
      </c>
      <c r="Q881" s="13" t="s">
        <v>1742</v>
      </c>
      <c r="R881" s="13"/>
      <c r="S881" s="13" t="s">
        <v>3189</v>
      </c>
      <c r="T881" s="13" t="s">
        <v>3190</v>
      </c>
      <c r="U881" s="13">
        <f>COUNTIFS(Tabella4[Rejected Element],Tabella4[[#This Row],[Rejected Element]])</f>
        <v>1254</v>
      </c>
      <c r="V881" s="13" t="s">
        <v>1719</v>
      </c>
      <c r="W881" s="13" t="s">
        <v>3162</v>
      </c>
      <c r="X881" s="13" t="str">
        <f>Tabella4[[#This Row],[User Impact]]</f>
        <v>1 - Critical</v>
      </c>
      <c r="Y881" s="13" t="str">
        <f>_xlfn.CONCAT("APP INDABOX ANDROID - ",Tabella4[[#This Row],[UNI CEI EN 301549]]," ",_xlfn.XLOOKUP(Tabella4[[#This Row],[Criterio]],Tabella5[ID],Tabella5[Criterio di successo],"")," - ",Tabella4[[#This Row],[Servizio]])</f>
        <v>APP INDABOX ANDROID - 11.1.3.2.1 Sequenza significativa - S001 Accedi</v>
      </c>
      <c r="Z8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(#AAD880)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81" s="13"/>
      <c r="AB881" s="13"/>
      <c r="AC881" s="13"/>
      <c r="AD881" s="13"/>
      <c r="AE881" s="13">
        <f>_xlfn.XLOOKUP(Tabella4[[#This Row],[ID Silk]],outTable[ID Silk],outTable[Numero ticket  ],,0,1)</f>
        <v>0</v>
      </c>
      <c r="AF881" s="13"/>
      <c r="AG881" s="13"/>
      <c r="AH881" s="13" t="str">
        <f>Tabella4[[#This Row],[Caricato su Silk]]&amp;Tabella4[[#This Row],[HC_01]]</f>
        <v>0</v>
      </c>
      <c r="AI881"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81" s="13" t="str">
        <f>Tabella4[[#This Row],[HC_ID]]&amp;": - "&amp;Tabella4[[#This Row],[Detail]]&amp;" con selettore: "&amp;Tabella4[[#This Row],[Rejected Element]]</f>
        <v>0: -  con selettore: No ID Available</v>
      </c>
      <c r="AK881" s="13" t="str">
        <f>Tabella4[[#This Row],[HC_ID]]&amp;": "&amp;Tabella4[[#This Row],[Share URL]]</f>
        <v>0: https://axe-mobile.deque.com/scan?userId=747da6b3-5f03-493b-bc9b-3a10276b7d6b&amp;packageName=com.android.chrome&amp;resultId=0198749b-169c-74de-9672-b500e146eb08</v>
      </c>
      <c r="AL881" s="13" t="str">
        <f>Tabella4[[#This Row],[HC_ID]]&amp;": "&amp;Tabella4[[#This Row],[Soluzione note aggiuntive]]</f>
        <v>0: Rimuovi android:focusable="true" dal testo statico non interattivo.</v>
      </c>
      <c r="AM881" s="13"/>
    </row>
    <row r="882" spans="1:39" ht="15" x14ac:dyDescent="0.3">
      <c r="A882" s="41" t="str">
        <f>Tabella4[[#This Row],[UNI CEI EN 301549]]&amp;Tabella4[[#This Row],[Servizio]]</f>
        <v>11.1.3.2.1S001 Accedi</v>
      </c>
      <c r="B882" s="42" t="str">
        <f>Tabella4[[#This Row],[IssueID]]&amp;Tabella4[[#This Row],[Servizio]]</f>
        <v>S001 Accedi</v>
      </c>
      <c r="C882" s="41" t="s">
        <v>1980</v>
      </c>
      <c r="D882" s="41" t="str">
        <f>"(#"&amp;Tabella4[[#This Row],['#ID]]&amp;")"</f>
        <v>(#AAD881)</v>
      </c>
      <c r="E882" s="13" t="s">
        <v>50</v>
      </c>
      <c r="F882" s="13" t="s">
        <v>9</v>
      </c>
      <c r="G882" s="13" t="s">
        <v>57</v>
      </c>
      <c r="H882" s="13" t="s">
        <v>3287</v>
      </c>
      <c r="I882" s="13" t="s">
        <v>62</v>
      </c>
      <c r="J882" s="13" t="s">
        <v>3176</v>
      </c>
      <c r="K882" t="s">
        <v>1749</v>
      </c>
      <c r="L882" s="13" t="s">
        <v>3177</v>
      </c>
      <c r="M882" t="s">
        <v>1744</v>
      </c>
      <c r="N882" s="13"/>
      <c r="O882" t="s">
        <v>1587</v>
      </c>
      <c r="P882" s="13" t="s">
        <v>1630</v>
      </c>
      <c r="Q882" s="13" t="s">
        <v>1742</v>
      </c>
      <c r="R882" s="13"/>
      <c r="S882" s="13" t="s">
        <v>3189</v>
      </c>
      <c r="T882" s="13" t="s">
        <v>3190</v>
      </c>
      <c r="U882" s="13">
        <f>COUNTIFS(Tabella4[Rejected Element],Tabella4[[#This Row],[Rejected Element]])</f>
        <v>1254</v>
      </c>
      <c r="V882" s="13" t="s">
        <v>1719</v>
      </c>
      <c r="W882" s="13" t="s">
        <v>3162</v>
      </c>
      <c r="X882" s="13" t="str">
        <f>Tabella4[[#This Row],[User Impact]]</f>
        <v>1 - Critical</v>
      </c>
      <c r="Y882" s="13" t="str">
        <f>_xlfn.CONCAT("APP INDABOX ANDROID - ",Tabella4[[#This Row],[UNI CEI EN 301549]]," ",_xlfn.XLOOKUP(Tabella4[[#This Row],[Criterio]],Tabella5[ID],Tabella5[Criterio di successo],"")," - ",Tabella4[[#This Row],[Servizio]])</f>
        <v>APP INDABOX ANDROID - 11.1.3.2.1 Sequenza significativa - S001 Accedi</v>
      </c>
      <c r="Z8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(#AAD881)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82" s="13"/>
      <c r="AB882" s="13"/>
      <c r="AC882" s="13"/>
      <c r="AD882" s="13"/>
      <c r="AE882" s="13">
        <f>_xlfn.XLOOKUP(Tabella4[[#This Row],[ID Silk]],outTable[ID Silk],outTable[Numero ticket  ],,0,1)</f>
        <v>0</v>
      </c>
      <c r="AF882" s="13"/>
      <c r="AG882" s="13"/>
      <c r="AH882" s="13" t="str">
        <f>Tabella4[[#This Row],[Caricato su Silk]]&amp;Tabella4[[#This Row],[HC_01]]</f>
        <v>0</v>
      </c>
      <c r="AI88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82" s="13" t="str">
        <f>Tabella4[[#This Row],[HC_ID]]&amp;": - "&amp;Tabella4[[#This Row],[Detail]]&amp;" con selettore: "&amp;Tabella4[[#This Row],[Rejected Element]]</f>
        <v>0: -  con selettore: No ID Available</v>
      </c>
      <c r="AK882" s="13" t="str">
        <f>Tabella4[[#This Row],[HC_ID]]&amp;": "&amp;Tabella4[[#This Row],[Share URL]]</f>
        <v>0: https://axe-mobile.deque.com/scan?userId=747da6b3-5f03-493b-bc9b-3a10276b7d6b&amp;packageName=com.android.chrome&amp;resultId=0198749b-169c-74de-9672-b500e146eb08</v>
      </c>
      <c r="AL882" s="13" t="str">
        <f>Tabella4[[#This Row],[HC_ID]]&amp;": "&amp;Tabella4[[#This Row],[Soluzione note aggiuntive]]</f>
        <v>0: Rimuovi android:focusable="true" dal testo statico non interattivo.</v>
      </c>
      <c r="AM882" s="13"/>
    </row>
    <row r="883" spans="1:39" ht="15" x14ac:dyDescent="0.3">
      <c r="A883" s="41" t="str">
        <f>Tabella4[[#This Row],[UNI CEI EN 301549]]&amp;Tabella4[[#This Row],[Servizio]]</f>
        <v>11.1.3.2.1S001 Accedi</v>
      </c>
      <c r="B883" s="42" t="str">
        <f>Tabella4[[#This Row],[IssueID]]&amp;Tabella4[[#This Row],[Servizio]]</f>
        <v>S001 Accedi</v>
      </c>
      <c r="C883" s="41" t="s">
        <v>1981</v>
      </c>
      <c r="D883" s="41" t="str">
        <f>"(#"&amp;Tabella4[[#This Row],['#ID]]&amp;")"</f>
        <v>(#AAD882)</v>
      </c>
      <c r="E883" s="13" t="s">
        <v>50</v>
      </c>
      <c r="F883" s="13" t="s">
        <v>9</v>
      </c>
      <c r="G883" s="13" t="s">
        <v>57</v>
      </c>
      <c r="H883" s="13" t="s">
        <v>3287</v>
      </c>
      <c r="I883" s="13" t="s">
        <v>62</v>
      </c>
      <c r="J883" s="13" t="s">
        <v>3176</v>
      </c>
      <c r="K883" t="s">
        <v>1749</v>
      </c>
      <c r="L883" s="13" t="s">
        <v>3177</v>
      </c>
      <c r="M883" t="s">
        <v>1744</v>
      </c>
      <c r="N883" s="13"/>
      <c r="O883" t="s">
        <v>1587</v>
      </c>
      <c r="P883" s="13" t="s">
        <v>1630</v>
      </c>
      <c r="Q883" s="13" t="s">
        <v>1742</v>
      </c>
      <c r="R883" s="13"/>
      <c r="S883" s="13" t="s">
        <v>3189</v>
      </c>
      <c r="T883" s="13" t="s">
        <v>3190</v>
      </c>
      <c r="U883" s="13">
        <f>COUNTIFS(Tabella4[Rejected Element],Tabella4[[#This Row],[Rejected Element]])</f>
        <v>1254</v>
      </c>
      <c r="V883" s="13" t="s">
        <v>1719</v>
      </c>
      <c r="W883" s="13" t="s">
        <v>3162</v>
      </c>
      <c r="X883" s="13" t="str">
        <f>Tabella4[[#This Row],[User Impact]]</f>
        <v>1 - Critical</v>
      </c>
      <c r="Y883" s="13" t="str">
        <f>_xlfn.CONCAT("APP INDABOX ANDROID - ",Tabella4[[#This Row],[UNI CEI EN 301549]]," ",_xlfn.XLOOKUP(Tabella4[[#This Row],[Criterio]],Tabella5[ID],Tabella5[Criterio di successo],"")," - ",Tabella4[[#This Row],[Servizio]])</f>
        <v>APP INDABOX ANDROID - 11.1.3.2.1 Sequenza significativa - S001 Accedi</v>
      </c>
      <c r="Z8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(#AAD882)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83" s="13"/>
      <c r="AB883" s="13"/>
      <c r="AC883" s="13"/>
      <c r="AD883" s="13"/>
      <c r="AE883" s="13">
        <f>_xlfn.XLOOKUP(Tabella4[[#This Row],[ID Silk]],outTable[ID Silk],outTable[Numero ticket  ],,0,1)</f>
        <v>0</v>
      </c>
      <c r="AF883" s="13"/>
      <c r="AG883" s="13"/>
      <c r="AH883" s="13" t="str">
        <f>Tabella4[[#This Row],[Caricato su Silk]]&amp;Tabella4[[#This Row],[HC_01]]</f>
        <v>0</v>
      </c>
      <c r="AI88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83" s="13" t="str">
        <f>Tabella4[[#This Row],[HC_ID]]&amp;": - "&amp;Tabella4[[#This Row],[Detail]]&amp;" con selettore: "&amp;Tabella4[[#This Row],[Rejected Element]]</f>
        <v>0: -  con selettore: No ID Available</v>
      </c>
      <c r="AK883" s="13" t="str">
        <f>Tabella4[[#This Row],[HC_ID]]&amp;": "&amp;Tabella4[[#This Row],[Share URL]]</f>
        <v>0: https://axe-mobile.deque.com/scan?userId=747da6b3-5f03-493b-bc9b-3a10276b7d6b&amp;packageName=com.android.chrome&amp;resultId=0198749b-169c-74de-9672-b500e146eb08</v>
      </c>
      <c r="AL883" s="13" t="str">
        <f>Tabella4[[#This Row],[HC_ID]]&amp;": "&amp;Tabella4[[#This Row],[Soluzione note aggiuntive]]</f>
        <v>0: Rimuovi android:focusable="true" dal testo statico non interattivo.</v>
      </c>
      <c r="AM883" s="13"/>
    </row>
    <row r="884" spans="1:39" ht="15" x14ac:dyDescent="0.3">
      <c r="A884" s="41" t="str">
        <f>Tabella4[[#This Row],[UNI CEI EN 301549]]&amp;Tabella4[[#This Row],[Servizio]]</f>
        <v>11.1.3.2.1S001 Accedi</v>
      </c>
      <c r="B884" s="42" t="str">
        <f>Tabella4[[#This Row],[IssueID]]&amp;Tabella4[[#This Row],[Servizio]]</f>
        <v>S001 Accedi</v>
      </c>
      <c r="C884" s="41" t="s">
        <v>1982</v>
      </c>
      <c r="D884" s="41" t="str">
        <f>"(#"&amp;Tabella4[[#This Row],['#ID]]&amp;")"</f>
        <v>(#AAD883)</v>
      </c>
      <c r="E884" s="13" t="s">
        <v>50</v>
      </c>
      <c r="F884" s="13" t="s">
        <v>9</v>
      </c>
      <c r="G884" s="13" t="s">
        <v>57</v>
      </c>
      <c r="H884" s="13" t="s">
        <v>3287</v>
      </c>
      <c r="I884" s="13" t="s">
        <v>62</v>
      </c>
      <c r="J884" s="13" t="s">
        <v>3176</v>
      </c>
      <c r="K884" t="s">
        <v>1749</v>
      </c>
      <c r="L884" s="13" t="s">
        <v>3177</v>
      </c>
      <c r="M884" t="s">
        <v>1744</v>
      </c>
      <c r="N884" s="13"/>
      <c r="O884" t="s">
        <v>1587</v>
      </c>
      <c r="P884" s="13" t="s">
        <v>1630</v>
      </c>
      <c r="Q884" s="13" t="s">
        <v>1742</v>
      </c>
      <c r="R884" s="13"/>
      <c r="S884" s="13" t="s">
        <v>3189</v>
      </c>
      <c r="T884" s="13" t="s">
        <v>3190</v>
      </c>
      <c r="U884" s="13">
        <f>COUNTIFS(Tabella4[Rejected Element],Tabella4[[#This Row],[Rejected Element]])</f>
        <v>1254</v>
      </c>
      <c r="V884" s="13" t="s">
        <v>1719</v>
      </c>
      <c r="W884" s="13" t="s">
        <v>3162</v>
      </c>
      <c r="X884" s="13" t="str">
        <f>Tabella4[[#This Row],[User Impact]]</f>
        <v>1 - Critical</v>
      </c>
      <c r="Y884" s="13" t="str">
        <f>_xlfn.CONCAT("APP INDABOX ANDROID - ",Tabella4[[#This Row],[UNI CEI EN 301549]]," ",_xlfn.XLOOKUP(Tabella4[[#This Row],[Criterio]],Tabella5[ID],Tabella5[Criterio di successo],"")," - ",Tabella4[[#This Row],[Servizio]])</f>
        <v>APP INDABOX ANDROID - 11.1.3.2.1 Sequenza significativa - S001 Accedi</v>
      </c>
      <c r="Z8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(#AAD883)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84" s="13"/>
      <c r="AB884" s="13"/>
      <c r="AC884" s="13"/>
      <c r="AD884" s="13"/>
      <c r="AE884" s="13">
        <f>_xlfn.XLOOKUP(Tabella4[[#This Row],[ID Silk]],outTable[ID Silk],outTable[Numero ticket  ],,0,1)</f>
        <v>0</v>
      </c>
      <c r="AF884" s="13"/>
      <c r="AG884" s="13"/>
      <c r="AH884" s="13" t="str">
        <f>Tabella4[[#This Row],[Caricato su Silk]]&amp;Tabella4[[#This Row],[HC_01]]</f>
        <v>0</v>
      </c>
      <c r="AI884"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84" s="13" t="str">
        <f>Tabella4[[#This Row],[HC_ID]]&amp;": - "&amp;Tabella4[[#This Row],[Detail]]&amp;" con selettore: "&amp;Tabella4[[#This Row],[Rejected Element]]</f>
        <v>0: -  con selettore: No ID Available</v>
      </c>
      <c r="AK884" s="13" t="str">
        <f>Tabella4[[#This Row],[HC_ID]]&amp;": "&amp;Tabella4[[#This Row],[Share URL]]</f>
        <v>0: https://axe-mobile.deque.com/scan?userId=747da6b3-5f03-493b-bc9b-3a10276b7d6b&amp;packageName=com.android.chrome&amp;resultId=0198749b-169c-74de-9672-b500e146eb08</v>
      </c>
      <c r="AL884" s="13" t="str">
        <f>Tabella4[[#This Row],[HC_ID]]&amp;": "&amp;Tabella4[[#This Row],[Soluzione note aggiuntive]]</f>
        <v>0: Rimuovi android:focusable="true" dal testo statico non interattivo.</v>
      </c>
      <c r="AM884" s="13"/>
    </row>
    <row r="885" spans="1:39" ht="15" x14ac:dyDescent="0.3">
      <c r="A885" s="41" t="str">
        <f>Tabella4[[#This Row],[UNI CEI EN 301549]]&amp;Tabella4[[#This Row],[Servizio]]</f>
        <v>11.1.3.2.1S001 Accedi</v>
      </c>
      <c r="B885" s="42" t="str">
        <f>Tabella4[[#This Row],[IssueID]]&amp;Tabella4[[#This Row],[Servizio]]</f>
        <v>S001 Accedi</v>
      </c>
      <c r="C885" s="41" t="s">
        <v>1983</v>
      </c>
      <c r="D885" s="41" t="str">
        <f>"(#"&amp;Tabella4[[#This Row],['#ID]]&amp;")"</f>
        <v>(#AAD884)</v>
      </c>
      <c r="E885" s="13" t="s">
        <v>50</v>
      </c>
      <c r="F885" s="13" t="s">
        <v>9</v>
      </c>
      <c r="G885" s="13" t="s">
        <v>57</v>
      </c>
      <c r="H885" s="13" t="s">
        <v>3287</v>
      </c>
      <c r="I885" s="13" t="s">
        <v>62</v>
      </c>
      <c r="J885" s="13" t="s">
        <v>3176</v>
      </c>
      <c r="K885" t="s">
        <v>1749</v>
      </c>
      <c r="L885" s="13" t="s">
        <v>3177</v>
      </c>
      <c r="M885" t="s">
        <v>1744</v>
      </c>
      <c r="N885" s="13"/>
      <c r="O885" t="s">
        <v>1587</v>
      </c>
      <c r="P885" s="13" t="s">
        <v>1630</v>
      </c>
      <c r="Q885" s="13" t="s">
        <v>1742</v>
      </c>
      <c r="R885" s="13"/>
      <c r="S885" s="13" t="s">
        <v>3189</v>
      </c>
      <c r="T885" s="13" t="s">
        <v>3190</v>
      </c>
      <c r="U885" s="13">
        <f>COUNTIFS(Tabella4[Rejected Element],Tabella4[[#This Row],[Rejected Element]])</f>
        <v>1254</v>
      </c>
      <c r="V885" s="13" t="s">
        <v>1719</v>
      </c>
      <c r="W885" s="13" t="s">
        <v>3162</v>
      </c>
      <c r="X885" s="13" t="str">
        <f>Tabella4[[#This Row],[User Impact]]</f>
        <v>1 - Critical</v>
      </c>
      <c r="Y885" s="13" t="str">
        <f>_xlfn.CONCAT("APP INDABOX ANDROID - ",Tabella4[[#This Row],[UNI CEI EN 301549]]," ",_xlfn.XLOOKUP(Tabella4[[#This Row],[Criterio]],Tabella5[ID],Tabella5[Criterio di successo],"")," - ",Tabella4[[#This Row],[Servizio]])</f>
        <v>APP INDABOX ANDROID - 11.1.3.2.1 Sequenza significativa - S001 Accedi</v>
      </c>
      <c r="Z8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(#AAD884)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85" s="13"/>
      <c r="AB885" s="13"/>
      <c r="AC885" s="13"/>
      <c r="AD885" s="13"/>
      <c r="AE885" s="13">
        <f>_xlfn.XLOOKUP(Tabella4[[#This Row],[ID Silk]],outTable[ID Silk],outTable[Numero ticket  ],,0,1)</f>
        <v>0</v>
      </c>
      <c r="AF885" s="13"/>
      <c r="AG885" s="13"/>
      <c r="AH885" s="13" t="str">
        <f>Tabella4[[#This Row],[Caricato su Silk]]&amp;Tabella4[[#This Row],[HC_01]]</f>
        <v>0</v>
      </c>
      <c r="AI885"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85" s="13" t="str">
        <f>Tabella4[[#This Row],[HC_ID]]&amp;": - "&amp;Tabella4[[#This Row],[Detail]]&amp;" con selettore: "&amp;Tabella4[[#This Row],[Rejected Element]]</f>
        <v>0: -  con selettore: No ID Available</v>
      </c>
      <c r="AK885" s="13" t="str">
        <f>Tabella4[[#This Row],[HC_ID]]&amp;": "&amp;Tabella4[[#This Row],[Share URL]]</f>
        <v>0: https://axe-mobile.deque.com/scan?userId=747da6b3-5f03-493b-bc9b-3a10276b7d6b&amp;packageName=com.android.chrome&amp;resultId=0198749b-169c-74de-9672-b500e146eb08</v>
      </c>
      <c r="AL885" s="13" t="str">
        <f>Tabella4[[#This Row],[HC_ID]]&amp;": "&amp;Tabella4[[#This Row],[Soluzione note aggiuntive]]</f>
        <v>0: Rimuovi android:focusable="true" dal testo statico non interattivo.</v>
      </c>
      <c r="AM885" s="13"/>
    </row>
    <row r="886" spans="1:39" ht="15" x14ac:dyDescent="0.3">
      <c r="A886" s="41" t="str">
        <f>Tabella4[[#This Row],[UNI CEI EN 301549]]&amp;Tabella4[[#This Row],[Servizio]]</f>
        <v>11.1.3.2.1S001 Accedi</v>
      </c>
      <c r="B886" s="42" t="str">
        <f>Tabella4[[#This Row],[IssueID]]&amp;Tabella4[[#This Row],[Servizio]]</f>
        <v>S001 Accedi</v>
      </c>
      <c r="C886" s="41" t="s">
        <v>1984</v>
      </c>
      <c r="D886" s="41" t="str">
        <f>"(#"&amp;Tabella4[[#This Row],['#ID]]&amp;")"</f>
        <v>(#AAD885)</v>
      </c>
      <c r="E886" s="13" t="s">
        <v>50</v>
      </c>
      <c r="F886" s="13" t="s">
        <v>9</v>
      </c>
      <c r="G886" s="13" t="s">
        <v>57</v>
      </c>
      <c r="H886" s="13" t="s">
        <v>3287</v>
      </c>
      <c r="I886" s="13" t="s">
        <v>62</v>
      </c>
      <c r="J886" s="13" t="s">
        <v>3176</v>
      </c>
      <c r="K886" t="s">
        <v>1749</v>
      </c>
      <c r="L886" s="13" t="s">
        <v>3177</v>
      </c>
      <c r="M886" t="s">
        <v>1744</v>
      </c>
      <c r="N886" s="13"/>
      <c r="O886" t="s">
        <v>1587</v>
      </c>
      <c r="P886" s="13" t="s">
        <v>1630</v>
      </c>
      <c r="Q886" s="13" t="s">
        <v>1742</v>
      </c>
      <c r="R886" s="13"/>
      <c r="S886" s="13" t="s">
        <v>3189</v>
      </c>
      <c r="T886" s="13" t="s">
        <v>3190</v>
      </c>
      <c r="U886" s="13">
        <f>COUNTIFS(Tabella4[Rejected Element],Tabella4[[#This Row],[Rejected Element]])</f>
        <v>1254</v>
      </c>
      <c r="V886" s="13" t="s">
        <v>1719</v>
      </c>
      <c r="W886" s="13" t="s">
        <v>3162</v>
      </c>
      <c r="X886" s="13" t="str">
        <f>Tabella4[[#This Row],[User Impact]]</f>
        <v>1 - Critical</v>
      </c>
      <c r="Y886" s="13" t="str">
        <f>_xlfn.CONCAT("APP INDABOX ANDROID - ",Tabella4[[#This Row],[UNI CEI EN 301549]]," ",_xlfn.XLOOKUP(Tabella4[[#This Row],[Criterio]],Tabella5[ID],Tabella5[Criterio di successo],"")," - ",Tabella4[[#This Row],[Servizio]])</f>
        <v>APP INDABOX ANDROID - 11.1.3.2.1 Sequenza significativa - S001 Accedi</v>
      </c>
      <c r="Z8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(#AAD885)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86" s="13"/>
      <c r="AB886" s="13"/>
      <c r="AC886" s="13"/>
      <c r="AD886" s="13"/>
      <c r="AE886" s="13">
        <f>_xlfn.XLOOKUP(Tabella4[[#This Row],[ID Silk]],outTable[ID Silk],outTable[Numero ticket  ],,0,1)</f>
        <v>0</v>
      </c>
      <c r="AF886" s="13"/>
      <c r="AG886" s="13"/>
      <c r="AH886" s="13" t="str">
        <f>Tabella4[[#This Row],[Caricato su Silk]]&amp;Tabella4[[#This Row],[HC_01]]</f>
        <v>0</v>
      </c>
      <c r="AI88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86" s="13" t="str">
        <f>Tabella4[[#This Row],[HC_ID]]&amp;": - "&amp;Tabella4[[#This Row],[Detail]]&amp;" con selettore: "&amp;Tabella4[[#This Row],[Rejected Element]]</f>
        <v>0: -  con selettore: No ID Available</v>
      </c>
      <c r="AK886" s="13" t="str">
        <f>Tabella4[[#This Row],[HC_ID]]&amp;": "&amp;Tabella4[[#This Row],[Share URL]]</f>
        <v>0: https://axe-mobile.deque.com/scan?userId=747da6b3-5f03-493b-bc9b-3a10276b7d6b&amp;packageName=com.android.chrome&amp;resultId=0198749b-169c-74de-9672-b500e146eb08</v>
      </c>
      <c r="AL886" s="13" t="str">
        <f>Tabella4[[#This Row],[HC_ID]]&amp;": "&amp;Tabella4[[#This Row],[Soluzione note aggiuntive]]</f>
        <v>0: Rimuovi android:focusable="true" dal testo statico non interattivo.</v>
      </c>
      <c r="AM886" s="13"/>
    </row>
    <row r="887" spans="1:39" ht="15" x14ac:dyDescent="0.3">
      <c r="A887" s="41" t="str">
        <f>Tabella4[[#This Row],[UNI CEI EN 301549]]&amp;Tabella4[[#This Row],[Servizio]]</f>
        <v>11.1.3.2.1S001 Accedi</v>
      </c>
      <c r="B887" s="42" t="str">
        <f>Tabella4[[#This Row],[IssueID]]&amp;Tabella4[[#This Row],[Servizio]]</f>
        <v>S001 Accedi</v>
      </c>
      <c r="C887" s="41" t="s">
        <v>1985</v>
      </c>
      <c r="D887" s="41" t="str">
        <f>"(#"&amp;Tabella4[[#This Row],['#ID]]&amp;")"</f>
        <v>(#AAD886)</v>
      </c>
      <c r="E887" s="13" t="s">
        <v>50</v>
      </c>
      <c r="F887" s="13" t="s">
        <v>9</v>
      </c>
      <c r="G887" s="13" t="s">
        <v>57</v>
      </c>
      <c r="H887" s="13" t="s">
        <v>3287</v>
      </c>
      <c r="I887" s="13" t="s">
        <v>62</v>
      </c>
      <c r="J887" s="13" t="s">
        <v>3176</v>
      </c>
      <c r="K887" t="s">
        <v>1749</v>
      </c>
      <c r="L887" s="13" t="s">
        <v>3177</v>
      </c>
      <c r="M887" t="s">
        <v>1744</v>
      </c>
      <c r="N887" s="13"/>
      <c r="O887" t="s">
        <v>1587</v>
      </c>
      <c r="P887" s="13" t="s">
        <v>1630</v>
      </c>
      <c r="Q887" s="13" t="s">
        <v>1742</v>
      </c>
      <c r="R887" s="13"/>
      <c r="S887" s="13" t="s">
        <v>3189</v>
      </c>
      <c r="T887" s="13" t="s">
        <v>3190</v>
      </c>
      <c r="U887" s="13">
        <f>COUNTIFS(Tabella4[Rejected Element],Tabella4[[#This Row],[Rejected Element]])</f>
        <v>1254</v>
      </c>
      <c r="V887" s="13" t="s">
        <v>1719</v>
      </c>
      <c r="W887" s="13" t="s">
        <v>3162</v>
      </c>
      <c r="X887" s="13" t="str">
        <f>Tabella4[[#This Row],[User Impact]]</f>
        <v>1 - Critical</v>
      </c>
      <c r="Y887" s="13" t="str">
        <f>_xlfn.CONCAT("APP INDABOX ANDROID - ",Tabella4[[#This Row],[UNI CEI EN 301549]]," ",_xlfn.XLOOKUP(Tabella4[[#This Row],[Criterio]],Tabella5[ID],Tabella5[Criterio di successo],"")," - ",Tabella4[[#This Row],[Servizio]])</f>
        <v>APP INDABOX ANDROID - 11.1.3.2.1 Sequenza significativa - S001 Accedi</v>
      </c>
      <c r="Z8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(#AAD886)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https://axe-mobile.deque.com/scan?userId=747da6b3-5f03-493b-bc9b-3a10276b7d6b&amp;packageName=com.android.chrome&amp;resultId=0198749b-169c-74de-9672-b500e146eb08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887" s="13"/>
      <c r="AB887" s="13"/>
      <c r="AC887" s="13"/>
      <c r="AD887" s="13"/>
      <c r="AE887" s="13">
        <f>_xlfn.XLOOKUP(Tabella4[[#This Row],[ID Silk]],outTable[ID Silk],outTable[Numero ticket  ],,0,1)</f>
        <v>0</v>
      </c>
      <c r="AF887" s="13"/>
      <c r="AG887" s="13"/>
      <c r="AH887" s="13" t="str">
        <f>Tabella4[[#This Row],[Caricato su Silk]]&amp;Tabella4[[#This Row],[HC_01]]</f>
        <v>0</v>
      </c>
      <c r="AI88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887" s="13" t="str">
        <f>Tabella4[[#This Row],[HC_ID]]&amp;": - "&amp;Tabella4[[#This Row],[Detail]]&amp;" con selettore: "&amp;Tabella4[[#This Row],[Rejected Element]]</f>
        <v>0: -  con selettore: No ID Available</v>
      </c>
      <c r="AK887" s="13" t="str">
        <f>Tabella4[[#This Row],[HC_ID]]&amp;": "&amp;Tabella4[[#This Row],[Share URL]]</f>
        <v>0: https://axe-mobile.deque.com/scan?userId=747da6b3-5f03-493b-bc9b-3a10276b7d6b&amp;packageName=com.android.chrome&amp;resultId=0198749b-169c-74de-9672-b500e146eb08</v>
      </c>
      <c r="AL887" s="13" t="str">
        <f>Tabella4[[#This Row],[HC_ID]]&amp;": "&amp;Tabella4[[#This Row],[Soluzione note aggiuntive]]</f>
        <v>0: Rimuovi android:focusable="true" dal testo statico non interattivo.</v>
      </c>
      <c r="AM887" s="13"/>
    </row>
    <row r="888" spans="1:39" ht="15" x14ac:dyDescent="0.3">
      <c r="A888" s="41" t="str">
        <f>Tabella4[[#This Row],[UNI CEI EN 301549]]&amp;Tabella4[[#This Row],[Servizio]]</f>
        <v>11.1.3.4.1S007 Crediti Ritiro</v>
      </c>
      <c r="B888" s="42" t="str">
        <f>Tabella4[[#This Row],[IssueID]]&amp;Tabella4[[#This Row],[Servizio]]</f>
        <v>S007 Crediti Ritiro</v>
      </c>
      <c r="C888" s="41" t="s">
        <v>1986</v>
      </c>
      <c r="D888" s="41" t="str">
        <f>"(#"&amp;Tabella4[[#This Row],['#ID]]&amp;")"</f>
        <v>(#AAD887)</v>
      </c>
      <c r="E888" s="13" t="s">
        <v>50</v>
      </c>
      <c r="F888" s="13" t="s">
        <v>10</v>
      </c>
      <c r="G888" s="13" t="s">
        <v>160</v>
      </c>
      <c r="H888" s="13" t="s">
        <v>3284</v>
      </c>
      <c r="I888" s="13" t="s">
        <v>63</v>
      </c>
      <c r="J888" s="13" t="s">
        <v>3170</v>
      </c>
      <c r="K888" t="s">
        <v>1743</v>
      </c>
      <c r="L888" s="13" t="s">
        <v>3171</v>
      </c>
      <c r="M888" t="s">
        <v>1744</v>
      </c>
      <c r="N888" s="13"/>
      <c r="O888" t="s">
        <v>1588</v>
      </c>
      <c r="P888" s="13" t="s">
        <v>1631</v>
      </c>
      <c r="Q888" s="13" t="s">
        <v>1742</v>
      </c>
      <c r="R888" s="13"/>
      <c r="S888" s="13" t="s">
        <v>3181</v>
      </c>
      <c r="T888" s="13" t="s">
        <v>3182</v>
      </c>
      <c r="U888" s="13">
        <f>COUNTIFS(Tabella4[Rejected Element],Tabella4[[#This Row],[Rejected Element]])</f>
        <v>1254</v>
      </c>
      <c r="V888" s="13" t="s">
        <v>1725</v>
      </c>
      <c r="W888" s="13" t="s">
        <v>3145</v>
      </c>
      <c r="X888" s="13" t="str">
        <f>Tabella4[[#This Row],[User Impact]]</f>
        <v>2 - Serious</v>
      </c>
      <c r="Y888" s="13" t="str">
        <f>_xlfn.CONCAT("APP INDABOX ANDROID - ",Tabella4[[#This Row],[UNI CEI EN 301549]]," ",_xlfn.XLOOKUP(Tabella4[[#This Row],[Criterio]],Tabella5[ID],Tabella5[Criterio di successo],"")," - ",Tabella4[[#This Row],[Servizio]])</f>
        <v>APP INDABOX ANDROID - 11.1.3.4.1 Orientamento - S007 Crediti Ritiro</v>
      </c>
      <c r="Z8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S007 Crediti Ritiro (#AAD887)
S007 Crediti Ritiro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https://axe-mobile.deque.com/scan?userId=747da6b3-5f03-493b-bc9b-3a10276b7d6b&amp;packageName=com.android.chrome&amp;resultId=019874b2-d87f-74ba-99f5-4b4363616b90
Possibile metodologia risolutiva:
Rimuovi android:screenOrientation="portrait" per supportare sia landscape che portrait, salvo che non sia un requisito.
File di log (occorrenze rilevate: 3): https://posteitaliane.sharepoint.com/:x:/r/teams/ACCESSIBILITRISULTATIVERIFICHETECNICHE/Shared%20Documents/TGPOSTE_APP/TGPOSTE_APP/LOG/Log.xlsx?d=w630300a71bd74143a1658fe5ab688bc4&amp;csf=1&amp;web=1&amp;e=Y9XHGL
Link al dettaglio requisito WCAG: </v>
      </c>
      <c r="AA888" s="13"/>
      <c r="AB888" s="13"/>
      <c r="AC888" s="13"/>
      <c r="AD888" s="13"/>
      <c r="AE888" s="13" t="e">
        <f>_xlfn.XLOOKUP(Tabella4[[#This Row],[ID Silk]],outTable[ID Silk],outTable[Numero ticket  ],,0,1)</f>
        <v>#N/A</v>
      </c>
      <c r="AF888" s="13"/>
      <c r="AG888" s="13"/>
      <c r="AH888" s="13" t="e">
        <f>Tabella4[[#This Row],[Caricato su Silk]]&amp;Tabella4[[#This Row],[HC_01]]</f>
        <v>#N/A</v>
      </c>
      <c r="AI888" s="13" t="e">
        <f>Tabella4[[#This Row],[HC_ID]]&amp;": "&amp;Tabella4[[#This Row],[Descrizione]]</f>
        <v>#N/A</v>
      </c>
      <c r="AJ888" s="13" t="e">
        <f>Tabella4[[#This Row],[HC_ID]]&amp;": - "&amp;Tabella4[[#This Row],[Detail]]&amp;" con selettore: "&amp;Tabella4[[#This Row],[Rejected Element]]</f>
        <v>#N/A</v>
      </c>
      <c r="AK888" s="13" t="e">
        <f>Tabella4[[#This Row],[HC_ID]]&amp;": "&amp;Tabella4[[#This Row],[Share URL]]</f>
        <v>#N/A</v>
      </c>
      <c r="AL888" s="13" t="e">
        <f>Tabella4[[#This Row],[HC_ID]]&amp;": "&amp;Tabella4[[#This Row],[Soluzione note aggiuntive]]</f>
        <v>#N/A</v>
      </c>
      <c r="AM888" s="13"/>
    </row>
    <row r="889" spans="1:39" ht="15" x14ac:dyDescent="0.3">
      <c r="A889" s="41" t="str">
        <f>Tabella4[[#This Row],[UNI CEI EN 301549]]&amp;Tabella4[[#This Row],[Servizio]]</f>
        <v>11.2.5.3.1S007 Crediti Ritiro</v>
      </c>
      <c r="B889" s="42" t="str">
        <f>Tabella4[[#This Row],[IssueID]]&amp;Tabella4[[#This Row],[Servizio]]</f>
        <v>S007 Crediti Ritiro</v>
      </c>
      <c r="C889" s="41" t="s">
        <v>1987</v>
      </c>
      <c r="D889" s="41" t="str">
        <f>"(#"&amp;Tabella4[[#This Row],['#ID]]&amp;")"</f>
        <v>(#AAD888)</v>
      </c>
      <c r="E889" s="13" t="s">
        <v>50</v>
      </c>
      <c r="F889" s="13" t="s">
        <v>9</v>
      </c>
      <c r="G889" s="13" t="s">
        <v>342</v>
      </c>
      <c r="H889" s="13" t="s">
        <v>3285</v>
      </c>
      <c r="I889" s="13" t="s">
        <v>63</v>
      </c>
      <c r="J889" s="13" t="s">
        <v>3172</v>
      </c>
      <c r="K889" t="s">
        <v>1745</v>
      </c>
      <c r="L889" s="13" t="s">
        <v>3173</v>
      </c>
      <c r="M889" t="s">
        <v>1746</v>
      </c>
      <c r="N889" s="13"/>
      <c r="O889" t="s">
        <v>1588</v>
      </c>
      <c r="P889" s="13" t="s">
        <v>1631</v>
      </c>
      <c r="Q889" s="13" t="s">
        <v>1742</v>
      </c>
      <c r="R889" s="13"/>
      <c r="S889" s="13" t="s">
        <v>3183</v>
      </c>
      <c r="T889" s="13" t="s">
        <v>3184</v>
      </c>
      <c r="U889" s="13">
        <f>COUNTIFS(Tabella4[Rejected Element],Tabella4[[#This Row],[Rejected Element]])</f>
        <v>42</v>
      </c>
      <c r="V889" s="13" t="s">
        <v>1725</v>
      </c>
      <c r="W889" s="13" t="s">
        <v>3145</v>
      </c>
      <c r="X889" s="13" t="str">
        <f>Tabella4[[#This Row],[User Impact]]</f>
        <v>2 - Serious</v>
      </c>
      <c r="Y889" s="13" t="str">
        <f>_xlfn.CONCAT("APP INDABOX ANDROID - ",Tabella4[[#This Row],[UNI CEI EN 301549]]," ",_xlfn.XLOOKUP(Tabella4[[#This Row],[Criterio]],Tabella5[ID],Tabella5[Criterio di successo],"")," - ",Tabella4[[#This Row],[Servizio]])</f>
        <v>APP INDABOX ANDROID - 11.2.5.3.1 Etichetta nel nome - S007 Crediti Ritiro</v>
      </c>
      <c r="Z8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S007 Crediti Ritiro (#AAD888)
S007 Crediti Ritiro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https://axe-mobile.deque.com/scan?userId=747da6b3-5f03-493b-bc9b-3a10276b7d6b&amp;packageName=com.android.chrome&amp;resultId=019874b2-d87f-74ba-99f5-4b4363616b90
Possibile metodologia risolutiva:
Assicurati che contentDescription o labelFor contengano l’etichetta visibile dell’elemento.
File di log (occorrenze rilevate: 7): https://posteitaliane.sharepoint.com/:x:/r/teams/ACCESSIBILITRISULTATIVERIFICHETECNICHE/Shared%20Documents/TGPOSTE_APP/TGPOSTE_APP/LOG/Log.xlsx?d=w630300a71bd74143a1658fe5ab688bc4&amp;csf=1&amp;web=1&amp;e=Y9XHGL
Link al dettaglio requisito WCAG: </v>
      </c>
      <c r="AA889" s="13"/>
      <c r="AB889" s="13"/>
      <c r="AC889" s="13"/>
      <c r="AD889" s="13"/>
      <c r="AE889" s="13" t="e">
        <f>_xlfn.XLOOKUP(Tabella4[[#This Row],[ID Silk]],outTable[ID Silk],outTable[Numero ticket  ],,0,1)</f>
        <v>#N/A</v>
      </c>
      <c r="AF889" s="13"/>
      <c r="AG889" s="13"/>
      <c r="AH889" s="13" t="e">
        <f>Tabella4[[#This Row],[Caricato su Silk]]&amp;Tabella4[[#This Row],[HC_01]]</f>
        <v>#N/A</v>
      </c>
      <c r="AI889" s="13" t="e">
        <f>Tabella4[[#This Row],[HC_ID]]&amp;": "&amp;Tabella4[[#This Row],[Descrizione]]</f>
        <v>#N/A</v>
      </c>
      <c r="AJ889" s="13" t="e">
        <f>Tabella4[[#This Row],[HC_ID]]&amp;": - "&amp;Tabella4[[#This Row],[Detail]]&amp;" con selettore: "&amp;Tabella4[[#This Row],[Rejected Element]]</f>
        <v>#N/A</v>
      </c>
      <c r="AK889" s="13" t="e">
        <f>Tabella4[[#This Row],[HC_ID]]&amp;": "&amp;Tabella4[[#This Row],[Share URL]]</f>
        <v>#N/A</v>
      </c>
      <c r="AL889" s="13" t="e">
        <f>Tabella4[[#This Row],[HC_ID]]&amp;": "&amp;Tabella4[[#This Row],[Soluzione note aggiuntive]]</f>
        <v>#N/A</v>
      </c>
      <c r="AM889" s="13"/>
    </row>
    <row r="890" spans="1:39" ht="15" x14ac:dyDescent="0.3">
      <c r="A890" s="41" t="str">
        <f>Tabella4[[#This Row],[UNI CEI EN 301549]]&amp;Tabella4[[#This Row],[Servizio]]</f>
        <v>11.1.3.2.1S007 Crediti Ritiro</v>
      </c>
      <c r="B890" s="42" t="str">
        <f>Tabella4[[#This Row],[IssueID]]&amp;Tabella4[[#This Row],[Servizio]]</f>
        <v>S007 Crediti Ritiro</v>
      </c>
      <c r="C890" s="41" t="s">
        <v>1988</v>
      </c>
      <c r="D890" s="41" t="str">
        <f>"(#"&amp;Tabella4[[#This Row],['#ID]]&amp;")"</f>
        <v>(#AAD889)</v>
      </c>
      <c r="E890" s="13" t="s">
        <v>50</v>
      </c>
      <c r="F890" s="13" t="s">
        <v>9</v>
      </c>
      <c r="G890" s="13" t="s">
        <v>57</v>
      </c>
      <c r="H890" s="13" t="s">
        <v>3287</v>
      </c>
      <c r="I890" s="13" t="s">
        <v>62</v>
      </c>
      <c r="J890" s="13" t="s">
        <v>3176</v>
      </c>
      <c r="K890" t="s">
        <v>1749</v>
      </c>
      <c r="L890" s="13" t="s">
        <v>3177</v>
      </c>
      <c r="M890" t="s">
        <v>1744</v>
      </c>
      <c r="N890" s="13"/>
      <c r="O890" t="s">
        <v>1588</v>
      </c>
      <c r="P890" s="13" t="s">
        <v>1631</v>
      </c>
      <c r="Q890" s="13" t="s">
        <v>1742</v>
      </c>
      <c r="R890" s="13"/>
      <c r="S890" s="13" t="s">
        <v>3189</v>
      </c>
      <c r="T890" s="13" t="s">
        <v>3190</v>
      </c>
      <c r="U890" s="13">
        <f>COUNTIFS(Tabella4[Rejected Element],Tabella4[[#This Row],[Rejected Element]])</f>
        <v>1254</v>
      </c>
      <c r="V890" s="13" t="s">
        <v>1725</v>
      </c>
      <c r="W890" s="13" t="s">
        <v>3145</v>
      </c>
      <c r="X890" s="13" t="str">
        <f>Tabella4[[#This Row],[User Impact]]</f>
        <v>1 - Critical</v>
      </c>
      <c r="Y890" s="13" t="str">
        <f>_xlfn.CONCAT("APP INDABOX ANDROID - ",Tabella4[[#This Row],[UNI CEI EN 301549]]," ",_xlfn.XLOOKUP(Tabella4[[#This Row],[Criterio]],Tabella5[ID],Tabella5[Criterio di successo],"")," - ",Tabella4[[#This Row],[Servizio]])</f>
        <v>APP INDABOX ANDROID - 11.1.3.2.1 Sequenza significativa - S007 Crediti Ritiro</v>
      </c>
      <c r="Z8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(#AAD889)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https://axe-mobile.deque.com/scan?userId=747da6b3-5f03-493b-bc9b-3a10276b7d6b&amp;packageName=com.android.chrome&amp;resultId=019874b2-d87f-74ba-99f5-4b4363616b90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890" s="13"/>
      <c r="AB890" s="13"/>
      <c r="AC890" s="13"/>
      <c r="AD890" s="13"/>
      <c r="AE890" s="13" t="e">
        <f>_xlfn.XLOOKUP(Tabella4[[#This Row],[ID Silk]],outTable[ID Silk],outTable[Numero ticket  ],,0,1)</f>
        <v>#N/A</v>
      </c>
      <c r="AF890" s="13"/>
      <c r="AG890" s="13"/>
      <c r="AH890" s="13" t="e">
        <f>Tabella4[[#This Row],[Caricato su Silk]]&amp;Tabella4[[#This Row],[HC_01]]</f>
        <v>#N/A</v>
      </c>
      <c r="AI890" s="13" t="e">
        <f>Tabella4[[#This Row],[HC_ID]]&amp;": "&amp;Tabella4[[#This Row],[Descrizione]]</f>
        <v>#N/A</v>
      </c>
      <c r="AJ890" s="13" t="e">
        <f>Tabella4[[#This Row],[HC_ID]]&amp;": - "&amp;Tabella4[[#This Row],[Detail]]&amp;" con selettore: "&amp;Tabella4[[#This Row],[Rejected Element]]</f>
        <v>#N/A</v>
      </c>
      <c r="AK890" s="13" t="e">
        <f>Tabella4[[#This Row],[HC_ID]]&amp;": "&amp;Tabella4[[#This Row],[Share URL]]</f>
        <v>#N/A</v>
      </c>
      <c r="AL890" s="13" t="e">
        <f>Tabella4[[#This Row],[HC_ID]]&amp;": "&amp;Tabella4[[#This Row],[Soluzione note aggiuntive]]</f>
        <v>#N/A</v>
      </c>
      <c r="AM890" s="13"/>
    </row>
    <row r="891" spans="1:39" ht="15" x14ac:dyDescent="0.3">
      <c r="A891" s="41" t="str">
        <f>Tabella4[[#This Row],[UNI CEI EN 301549]]&amp;Tabella4[[#This Row],[Servizio]]</f>
        <v>11.1.3.2.1S007 Crediti Ritiro</v>
      </c>
      <c r="B891" s="42" t="str">
        <f>Tabella4[[#This Row],[IssueID]]&amp;Tabella4[[#This Row],[Servizio]]</f>
        <v>S007 Crediti Ritiro</v>
      </c>
      <c r="C891" s="41" t="s">
        <v>1989</v>
      </c>
      <c r="D891" s="41" t="str">
        <f>"(#"&amp;Tabella4[[#This Row],['#ID]]&amp;")"</f>
        <v>(#AAD890)</v>
      </c>
      <c r="E891" s="13" t="s">
        <v>50</v>
      </c>
      <c r="F891" s="13" t="s">
        <v>9</v>
      </c>
      <c r="G891" s="13" t="s">
        <v>57</v>
      </c>
      <c r="H891" s="13" t="s">
        <v>3287</v>
      </c>
      <c r="I891" s="13" t="s">
        <v>62</v>
      </c>
      <c r="J891" s="13" t="s">
        <v>3176</v>
      </c>
      <c r="K891" t="s">
        <v>1749</v>
      </c>
      <c r="L891" s="13" t="s">
        <v>3177</v>
      </c>
      <c r="M891" t="s">
        <v>1744</v>
      </c>
      <c r="N891" s="13"/>
      <c r="O891" t="s">
        <v>1588</v>
      </c>
      <c r="P891" s="13" t="s">
        <v>1631</v>
      </c>
      <c r="Q891" s="13" t="s">
        <v>1742</v>
      </c>
      <c r="R891" s="13"/>
      <c r="S891" s="13" t="s">
        <v>3189</v>
      </c>
      <c r="T891" s="13" t="s">
        <v>3190</v>
      </c>
      <c r="U891" s="13">
        <f>COUNTIFS(Tabella4[Rejected Element],Tabella4[[#This Row],[Rejected Element]])</f>
        <v>1254</v>
      </c>
      <c r="V891" s="13" t="s">
        <v>1725</v>
      </c>
      <c r="W891" s="13" t="s">
        <v>3145</v>
      </c>
      <c r="X891" s="13" t="str">
        <f>Tabella4[[#This Row],[User Impact]]</f>
        <v>1 - Critical</v>
      </c>
      <c r="Y891" s="13" t="str">
        <f>_xlfn.CONCAT("APP INDABOX ANDROID - ",Tabella4[[#This Row],[UNI CEI EN 301549]]," ",_xlfn.XLOOKUP(Tabella4[[#This Row],[Criterio]],Tabella5[ID],Tabella5[Criterio di successo],"")," - ",Tabella4[[#This Row],[Servizio]])</f>
        <v>APP INDABOX ANDROID - 11.1.3.2.1 Sequenza significativa - S007 Crediti Ritiro</v>
      </c>
      <c r="Z8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(#AAD890)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https://axe-mobile.deque.com/scan?userId=747da6b3-5f03-493b-bc9b-3a10276b7d6b&amp;packageName=com.android.chrome&amp;resultId=019874b2-d87f-74ba-99f5-4b4363616b90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891" s="13"/>
      <c r="AB891" s="13"/>
      <c r="AC891" s="13"/>
      <c r="AD891" s="13"/>
      <c r="AE891" s="13" t="e">
        <f>_xlfn.XLOOKUP(Tabella4[[#This Row],[ID Silk]],outTable[ID Silk],outTable[Numero ticket  ],,0,1)</f>
        <v>#N/A</v>
      </c>
      <c r="AF891" s="13"/>
      <c r="AG891" s="13"/>
      <c r="AH891" s="13" t="e">
        <f>Tabella4[[#This Row],[Caricato su Silk]]&amp;Tabella4[[#This Row],[HC_01]]</f>
        <v>#N/A</v>
      </c>
      <c r="AI891" s="13" t="e">
        <f>Tabella4[[#This Row],[HC_ID]]&amp;": "&amp;Tabella4[[#This Row],[Descrizione]]</f>
        <v>#N/A</v>
      </c>
      <c r="AJ891" s="13" t="e">
        <f>Tabella4[[#This Row],[HC_ID]]&amp;": - "&amp;Tabella4[[#This Row],[Detail]]&amp;" con selettore: "&amp;Tabella4[[#This Row],[Rejected Element]]</f>
        <v>#N/A</v>
      </c>
      <c r="AK891" s="13" t="e">
        <f>Tabella4[[#This Row],[HC_ID]]&amp;": "&amp;Tabella4[[#This Row],[Share URL]]</f>
        <v>#N/A</v>
      </c>
      <c r="AL891" s="13" t="e">
        <f>Tabella4[[#This Row],[HC_ID]]&amp;": "&amp;Tabella4[[#This Row],[Soluzione note aggiuntive]]</f>
        <v>#N/A</v>
      </c>
      <c r="AM891" s="13"/>
    </row>
    <row r="892" spans="1:39" ht="15" x14ac:dyDescent="0.3">
      <c r="A892" s="41" t="str">
        <f>Tabella4[[#This Row],[UNI CEI EN 301549]]&amp;Tabella4[[#This Row],[Servizio]]</f>
        <v>11.1.3.2.1S007 Crediti Ritiro</v>
      </c>
      <c r="B892" s="42" t="str">
        <f>Tabella4[[#This Row],[IssueID]]&amp;Tabella4[[#This Row],[Servizio]]</f>
        <v>S007 Crediti Ritiro</v>
      </c>
      <c r="C892" s="41" t="s">
        <v>1990</v>
      </c>
      <c r="D892" s="41" t="str">
        <f>"(#"&amp;Tabella4[[#This Row],['#ID]]&amp;")"</f>
        <v>(#AAD891)</v>
      </c>
      <c r="E892" s="13" t="s">
        <v>50</v>
      </c>
      <c r="F892" s="13" t="s">
        <v>9</v>
      </c>
      <c r="G892" s="13" t="s">
        <v>57</v>
      </c>
      <c r="H892" s="13" t="s">
        <v>3287</v>
      </c>
      <c r="I892" s="13" t="s">
        <v>62</v>
      </c>
      <c r="J892" s="13" t="s">
        <v>3176</v>
      </c>
      <c r="K892" t="s">
        <v>1749</v>
      </c>
      <c r="L892" s="13" t="s">
        <v>3177</v>
      </c>
      <c r="M892" t="s">
        <v>1744</v>
      </c>
      <c r="N892" s="13"/>
      <c r="O892" t="s">
        <v>1588</v>
      </c>
      <c r="P892" s="13" t="s">
        <v>1631</v>
      </c>
      <c r="Q892" s="13" t="s">
        <v>1742</v>
      </c>
      <c r="R892" s="13"/>
      <c r="S892" s="13" t="s">
        <v>3189</v>
      </c>
      <c r="T892" s="13" t="s">
        <v>3190</v>
      </c>
      <c r="U892" s="13">
        <f>COUNTIFS(Tabella4[Rejected Element],Tabella4[[#This Row],[Rejected Element]])</f>
        <v>1254</v>
      </c>
      <c r="V892" s="13" t="s">
        <v>1725</v>
      </c>
      <c r="W892" s="13" t="s">
        <v>3145</v>
      </c>
      <c r="X892" s="13" t="str">
        <f>Tabella4[[#This Row],[User Impact]]</f>
        <v>1 - Critical</v>
      </c>
      <c r="Y892" s="13" t="str">
        <f>_xlfn.CONCAT("APP INDABOX ANDROID - ",Tabella4[[#This Row],[UNI CEI EN 301549]]," ",_xlfn.XLOOKUP(Tabella4[[#This Row],[Criterio]],Tabella5[ID],Tabella5[Criterio di successo],"")," - ",Tabella4[[#This Row],[Servizio]])</f>
        <v>APP INDABOX ANDROID - 11.1.3.2.1 Sequenza significativa - S007 Crediti Ritiro</v>
      </c>
      <c r="Z8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(#AAD891)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https://axe-mobile.deque.com/scan?userId=747da6b3-5f03-493b-bc9b-3a10276b7d6b&amp;packageName=com.android.chrome&amp;resultId=019874b2-d87f-74ba-99f5-4b4363616b90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892" s="13"/>
      <c r="AB892" s="13"/>
      <c r="AC892" s="13"/>
      <c r="AD892" s="13"/>
      <c r="AE892" s="13" t="e">
        <f>_xlfn.XLOOKUP(Tabella4[[#This Row],[ID Silk]],outTable[ID Silk],outTable[Numero ticket  ],,0,1)</f>
        <v>#N/A</v>
      </c>
      <c r="AF892" s="13"/>
      <c r="AG892" s="13"/>
      <c r="AH892" s="13" t="e">
        <f>Tabella4[[#This Row],[Caricato su Silk]]&amp;Tabella4[[#This Row],[HC_01]]</f>
        <v>#N/A</v>
      </c>
      <c r="AI892" s="13" t="e">
        <f>Tabella4[[#This Row],[HC_ID]]&amp;": "&amp;Tabella4[[#This Row],[Descrizione]]</f>
        <v>#N/A</v>
      </c>
      <c r="AJ892" s="13" t="e">
        <f>Tabella4[[#This Row],[HC_ID]]&amp;": - "&amp;Tabella4[[#This Row],[Detail]]&amp;" con selettore: "&amp;Tabella4[[#This Row],[Rejected Element]]</f>
        <v>#N/A</v>
      </c>
      <c r="AK892" s="13" t="e">
        <f>Tabella4[[#This Row],[HC_ID]]&amp;": "&amp;Tabella4[[#This Row],[Share URL]]</f>
        <v>#N/A</v>
      </c>
      <c r="AL892" s="13" t="e">
        <f>Tabella4[[#This Row],[HC_ID]]&amp;": "&amp;Tabella4[[#This Row],[Soluzione note aggiuntive]]</f>
        <v>#N/A</v>
      </c>
      <c r="AM892" s="13"/>
    </row>
    <row r="893" spans="1:39" ht="15" x14ac:dyDescent="0.3">
      <c r="A893" s="41" t="str">
        <f>Tabella4[[#This Row],[UNI CEI EN 301549]]&amp;Tabella4[[#This Row],[Servizio]]</f>
        <v>11.2.5.3.1S007 Crediti Ritiro</v>
      </c>
      <c r="B893" s="42" t="str">
        <f>Tabella4[[#This Row],[IssueID]]&amp;Tabella4[[#This Row],[Servizio]]</f>
        <v>S007 Crediti Ritiro</v>
      </c>
      <c r="C893" s="41" t="s">
        <v>1991</v>
      </c>
      <c r="D893" s="41" t="str">
        <f>"(#"&amp;Tabella4[[#This Row],['#ID]]&amp;")"</f>
        <v>(#AAD892)</v>
      </c>
      <c r="E893" s="13" t="s">
        <v>50</v>
      </c>
      <c r="F893" s="13" t="s">
        <v>9</v>
      </c>
      <c r="G893" s="13" t="s">
        <v>342</v>
      </c>
      <c r="H893" s="13" t="s">
        <v>3285</v>
      </c>
      <c r="I893" s="13" t="s">
        <v>63</v>
      </c>
      <c r="J893" s="13" t="s">
        <v>3172</v>
      </c>
      <c r="K893" t="s">
        <v>1745</v>
      </c>
      <c r="L893" s="13" t="s">
        <v>3173</v>
      </c>
      <c r="M893" t="s">
        <v>1754</v>
      </c>
      <c r="N893" s="13"/>
      <c r="O893" t="s">
        <v>1588</v>
      </c>
      <c r="P893" s="13" t="s">
        <v>1631</v>
      </c>
      <c r="Q893" s="13" t="s">
        <v>1742</v>
      </c>
      <c r="R893" s="13"/>
      <c r="S893" s="13" t="s">
        <v>3183</v>
      </c>
      <c r="T893" s="13" t="s">
        <v>3184</v>
      </c>
      <c r="U893" s="13">
        <f>COUNTIFS(Tabella4[Rejected Element],Tabella4[[#This Row],[Rejected Element]])</f>
        <v>1</v>
      </c>
      <c r="V893" s="13" t="s">
        <v>1725</v>
      </c>
      <c r="W893" s="13" t="s">
        <v>3145</v>
      </c>
      <c r="X893" s="13" t="str">
        <f>Tabella4[[#This Row],[User Impact]]</f>
        <v>2 - Serious</v>
      </c>
      <c r="Y893" s="13" t="str">
        <f>_xlfn.CONCAT("APP INDABOX ANDROID - ",Tabella4[[#This Row],[UNI CEI EN 301549]]," ",_xlfn.XLOOKUP(Tabella4[[#This Row],[Criterio]],Tabella5[ID],Tabella5[Criterio di successo],"")," - ",Tabella4[[#This Row],[Servizio]])</f>
        <v>APP INDABOX ANDROID - 11.2.5.3.1 Etichetta nel nome - S007 Crediti Ritiro</v>
      </c>
      <c r="Z8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S007 Crediti Ritiro (#AAD892)
S007 Crediti Ritiro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mostra_esempio_carta
Dettaglio + screenshot (accedere con le seguenti credenziali: user, axeposte@gmail.com; password, Poste2024!): https://axe-mobile.deque.com/scan?userId=747da6b3-5f03-493b-bc9b-3a10276b7d6b&amp;packageName=com.android.chrome&amp;resultId=019874b2-d87f-74ba-99f5-4b4363616b90
Possibile metodologia risolutiva:
Assicurati che contentDescription o labelFor contengano l’etichetta visibile dell’elemento.
File di log (occorrenze rilevate: 7): https://posteitaliane.sharepoint.com/:x:/r/teams/ACCESSIBILITRISULTATIVERIFICHETECNICHE/Shared%20Documents/TGPOSTE_APP/TGPOSTE_APP/LOG/Log.xlsx?d=w630300a71bd74143a1658fe5ab688bc4&amp;csf=1&amp;web=1&amp;e=Y9XHGL
Link al dettaglio requisito WCAG: </v>
      </c>
      <c r="AA893" s="13"/>
      <c r="AB893" s="13"/>
      <c r="AC893" s="13"/>
      <c r="AD893" s="13"/>
      <c r="AE893" s="13" t="e">
        <f>_xlfn.XLOOKUP(Tabella4[[#This Row],[ID Silk]],outTable[ID Silk],outTable[Numero ticket  ],,0,1)</f>
        <v>#N/A</v>
      </c>
      <c r="AF893" s="13"/>
      <c r="AG893" s="13"/>
      <c r="AH893" s="13" t="e">
        <f>Tabella4[[#This Row],[Caricato su Silk]]&amp;Tabella4[[#This Row],[HC_01]]</f>
        <v>#N/A</v>
      </c>
      <c r="AI893" s="13" t="e">
        <f>Tabella4[[#This Row],[HC_ID]]&amp;": "&amp;Tabella4[[#This Row],[Descrizione]]</f>
        <v>#N/A</v>
      </c>
      <c r="AJ893" s="13" t="e">
        <f>Tabella4[[#This Row],[HC_ID]]&amp;": - "&amp;Tabella4[[#This Row],[Detail]]&amp;" con selettore: "&amp;Tabella4[[#This Row],[Rejected Element]]</f>
        <v>#N/A</v>
      </c>
      <c r="AK893" s="13" t="e">
        <f>Tabella4[[#This Row],[HC_ID]]&amp;": "&amp;Tabella4[[#This Row],[Share URL]]</f>
        <v>#N/A</v>
      </c>
      <c r="AL893" s="13" t="e">
        <f>Tabella4[[#This Row],[HC_ID]]&amp;": "&amp;Tabella4[[#This Row],[Soluzione note aggiuntive]]</f>
        <v>#N/A</v>
      </c>
      <c r="AM893" s="13"/>
    </row>
    <row r="894" spans="1:39" ht="15" x14ac:dyDescent="0.3">
      <c r="A894" s="41" t="str">
        <f>Tabella4[[#This Row],[UNI CEI EN 301549]]&amp;Tabella4[[#This Row],[Servizio]]</f>
        <v>11.1.3.2.1S007 Crediti Ritiro</v>
      </c>
      <c r="B894" s="42" t="str">
        <f>Tabella4[[#This Row],[IssueID]]&amp;Tabella4[[#This Row],[Servizio]]</f>
        <v>S007 Crediti Ritiro</v>
      </c>
      <c r="C894" s="41" t="s">
        <v>1992</v>
      </c>
      <c r="D894" s="41" t="str">
        <f>"(#"&amp;Tabella4[[#This Row],['#ID]]&amp;")"</f>
        <v>(#AAD893)</v>
      </c>
      <c r="E894" s="13" t="s">
        <v>50</v>
      </c>
      <c r="F894" s="13" t="s">
        <v>9</v>
      </c>
      <c r="G894" s="13" t="s">
        <v>57</v>
      </c>
      <c r="H894" s="13" t="s">
        <v>3287</v>
      </c>
      <c r="I894" s="13" t="s">
        <v>62</v>
      </c>
      <c r="J894" s="13" t="s">
        <v>3176</v>
      </c>
      <c r="K894" t="s">
        <v>1749</v>
      </c>
      <c r="L894" s="13" t="s">
        <v>3177</v>
      </c>
      <c r="M894" t="s">
        <v>1744</v>
      </c>
      <c r="N894" s="13"/>
      <c r="O894" t="s">
        <v>1588</v>
      </c>
      <c r="P894" s="13" t="s">
        <v>1631</v>
      </c>
      <c r="Q894" s="13" t="s">
        <v>1742</v>
      </c>
      <c r="R894" s="13"/>
      <c r="S894" s="13" t="s">
        <v>3189</v>
      </c>
      <c r="T894" s="13" t="s">
        <v>3190</v>
      </c>
      <c r="U894" s="13">
        <f>COUNTIFS(Tabella4[Rejected Element],Tabella4[[#This Row],[Rejected Element]])</f>
        <v>1254</v>
      </c>
      <c r="V894" s="13" t="s">
        <v>1725</v>
      </c>
      <c r="W894" s="13" t="s">
        <v>3145</v>
      </c>
      <c r="X894" s="13" t="str">
        <f>Tabella4[[#This Row],[User Impact]]</f>
        <v>1 - Critical</v>
      </c>
      <c r="Y894" s="13" t="str">
        <f>_xlfn.CONCAT("APP INDABOX ANDROID - ",Tabella4[[#This Row],[UNI CEI EN 301549]]," ",_xlfn.XLOOKUP(Tabella4[[#This Row],[Criterio]],Tabella5[ID],Tabella5[Criterio di successo],"")," - ",Tabella4[[#This Row],[Servizio]])</f>
        <v>APP INDABOX ANDROID - 11.1.3.2.1 Sequenza significativa - S007 Crediti Ritiro</v>
      </c>
      <c r="Z8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(#AAD893)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https://axe-mobile.deque.com/scan?userId=747da6b3-5f03-493b-bc9b-3a10276b7d6b&amp;packageName=com.android.chrome&amp;resultId=019874b2-d87f-74ba-99f5-4b4363616b90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894" s="13"/>
      <c r="AB894" s="13"/>
      <c r="AC894" s="13"/>
      <c r="AD894" s="13"/>
      <c r="AE894" s="13" t="e">
        <f>_xlfn.XLOOKUP(Tabella4[[#This Row],[ID Silk]],outTable[ID Silk],outTable[Numero ticket  ],,0,1)</f>
        <v>#N/A</v>
      </c>
      <c r="AF894" s="13"/>
      <c r="AG894" s="13"/>
      <c r="AH894" s="13" t="e">
        <f>Tabella4[[#This Row],[Caricato su Silk]]&amp;Tabella4[[#This Row],[HC_01]]</f>
        <v>#N/A</v>
      </c>
      <c r="AI894" s="13" t="e">
        <f>Tabella4[[#This Row],[HC_ID]]&amp;": "&amp;Tabella4[[#This Row],[Descrizione]]</f>
        <v>#N/A</v>
      </c>
      <c r="AJ894" s="13" t="e">
        <f>Tabella4[[#This Row],[HC_ID]]&amp;": - "&amp;Tabella4[[#This Row],[Detail]]&amp;" con selettore: "&amp;Tabella4[[#This Row],[Rejected Element]]</f>
        <v>#N/A</v>
      </c>
      <c r="AK894" s="13" t="e">
        <f>Tabella4[[#This Row],[HC_ID]]&amp;": "&amp;Tabella4[[#This Row],[Share URL]]</f>
        <v>#N/A</v>
      </c>
      <c r="AL894" s="13" t="e">
        <f>Tabella4[[#This Row],[HC_ID]]&amp;": "&amp;Tabella4[[#This Row],[Soluzione note aggiuntive]]</f>
        <v>#N/A</v>
      </c>
      <c r="AM894" s="13"/>
    </row>
    <row r="895" spans="1:39" ht="15" x14ac:dyDescent="0.3">
      <c r="A895" s="41" t="str">
        <f>Tabella4[[#This Row],[UNI CEI EN 301549]]&amp;Tabella4[[#This Row],[Servizio]]</f>
        <v>11.1.3.2.1S007 Crediti Ritiro</v>
      </c>
      <c r="B895" s="42" t="str">
        <f>Tabella4[[#This Row],[IssueID]]&amp;Tabella4[[#This Row],[Servizio]]</f>
        <v>S007 Crediti Ritiro</v>
      </c>
      <c r="C895" s="41" t="s">
        <v>1993</v>
      </c>
      <c r="D895" s="41" t="str">
        <f>"(#"&amp;Tabella4[[#This Row],['#ID]]&amp;")"</f>
        <v>(#AAD894)</v>
      </c>
      <c r="E895" s="13" t="s">
        <v>50</v>
      </c>
      <c r="F895" s="13" t="s">
        <v>9</v>
      </c>
      <c r="G895" s="13" t="s">
        <v>57</v>
      </c>
      <c r="H895" s="13" t="s">
        <v>3287</v>
      </c>
      <c r="I895" s="13" t="s">
        <v>62</v>
      </c>
      <c r="J895" s="13" t="s">
        <v>3176</v>
      </c>
      <c r="K895" t="s">
        <v>1749</v>
      </c>
      <c r="L895" s="13" t="s">
        <v>3177</v>
      </c>
      <c r="M895" t="s">
        <v>1744</v>
      </c>
      <c r="N895" s="13"/>
      <c r="O895" t="s">
        <v>1588</v>
      </c>
      <c r="P895" s="13" t="s">
        <v>1631</v>
      </c>
      <c r="Q895" s="13" t="s">
        <v>1742</v>
      </c>
      <c r="R895" s="13"/>
      <c r="S895" s="13" t="s">
        <v>3189</v>
      </c>
      <c r="T895" s="13" t="s">
        <v>3190</v>
      </c>
      <c r="U895" s="13">
        <f>COUNTIFS(Tabella4[Rejected Element],Tabella4[[#This Row],[Rejected Element]])</f>
        <v>1254</v>
      </c>
      <c r="V895" s="13" t="s">
        <v>1725</v>
      </c>
      <c r="W895" s="13" t="s">
        <v>3145</v>
      </c>
      <c r="X895" s="13" t="str">
        <f>Tabella4[[#This Row],[User Impact]]</f>
        <v>1 - Critical</v>
      </c>
      <c r="Y895" s="13" t="str">
        <f>_xlfn.CONCAT("APP INDABOX ANDROID - ",Tabella4[[#This Row],[UNI CEI EN 301549]]," ",_xlfn.XLOOKUP(Tabella4[[#This Row],[Criterio]],Tabella5[ID],Tabella5[Criterio di successo],"")," - ",Tabella4[[#This Row],[Servizio]])</f>
        <v>APP INDABOX ANDROID - 11.1.3.2.1 Sequenza significativa - S007 Crediti Ritiro</v>
      </c>
      <c r="Z8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(#AAD894)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https://axe-mobile.deque.com/scan?userId=747da6b3-5f03-493b-bc9b-3a10276b7d6b&amp;packageName=com.android.chrome&amp;resultId=019874b2-d87f-74ba-99f5-4b4363616b90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895" s="13"/>
      <c r="AB895" s="13"/>
      <c r="AC895" s="13"/>
      <c r="AD895" s="13"/>
      <c r="AE895" s="13" t="e">
        <f>_xlfn.XLOOKUP(Tabella4[[#This Row],[ID Silk]],outTable[ID Silk],outTable[Numero ticket  ],,0,1)</f>
        <v>#N/A</v>
      </c>
      <c r="AF895" s="13"/>
      <c r="AG895" s="13"/>
      <c r="AH895" s="13" t="e">
        <f>Tabella4[[#This Row],[Caricato su Silk]]&amp;Tabella4[[#This Row],[HC_01]]</f>
        <v>#N/A</v>
      </c>
      <c r="AI895" s="13" t="e">
        <f>Tabella4[[#This Row],[HC_ID]]&amp;": "&amp;Tabella4[[#This Row],[Descrizione]]</f>
        <v>#N/A</v>
      </c>
      <c r="AJ895" s="13" t="e">
        <f>Tabella4[[#This Row],[HC_ID]]&amp;": - "&amp;Tabella4[[#This Row],[Detail]]&amp;" con selettore: "&amp;Tabella4[[#This Row],[Rejected Element]]</f>
        <v>#N/A</v>
      </c>
      <c r="AK895" s="13" t="e">
        <f>Tabella4[[#This Row],[HC_ID]]&amp;": "&amp;Tabella4[[#This Row],[Share URL]]</f>
        <v>#N/A</v>
      </c>
      <c r="AL895" s="13" t="e">
        <f>Tabella4[[#This Row],[HC_ID]]&amp;": "&amp;Tabella4[[#This Row],[Soluzione note aggiuntive]]</f>
        <v>#N/A</v>
      </c>
      <c r="AM895" s="13"/>
    </row>
    <row r="896" spans="1:39" ht="15" x14ac:dyDescent="0.3">
      <c r="A896" s="41" t="str">
        <f>Tabella4[[#This Row],[UNI CEI EN 301549]]&amp;Tabella4[[#This Row],[Servizio]]</f>
        <v>11.1.3.2.1S007 Crediti Ritiro</v>
      </c>
      <c r="B896" s="42" t="str">
        <f>Tabella4[[#This Row],[IssueID]]&amp;Tabella4[[#This Row],[Servizio]]</f>
        <v>S007 Crediti Ritiro</v>
      </c>
      <c r="C896" s="41" t="s">
        <v>1994</v>
      </c>
      <c r="D896" s="41" t="str">
        <f>"(#"&amp;Tabella4[[#This Row],['#ID]]&amp;")"</f>
        <v>(#AAD895)</v>
      </c>
      <c r="E896" s="13" t="s">
        <v>50</v>
      </c>
      <c r="F896" s="13" t="s">
        <v>9</v>
      </c>
      <c r="G896" s="13" t="s">
        <v>57</v>
      </c>
      <c r="H896" s="13" t="s">
        <v>3287</v>
      </c>
      <c r="I896" s="13" t="s">
        <v>62</v>
      </c>
      <c r="J896" s="13" t="s">
        <v>3176</v>
      </c>
      <c r="K896" t="s">
        <v>1749</v>
      </c>
      <c r="L896" s="13" t="s">
        <v>3177</v>
      </c>
      <c r="M896" t="s">
        <v>1744</v>
      </c>
      <c r="N896" s="13"/>
      <c r="O896" t="s">
        <v>1588</v>
      </c>
      <c r="P896" s="13" t="s">
        <v>1631</v>
      </c>
      <c r="Q896" s="13" t="s">
        <v>1742</v>
      </c>
      <c r="R896" s="13"/>
      <c r="S896" s="13" t="s">
        <v>3189</v>
      </c>
      <c r="T896" s="13" t="s">
        <v>3190</v>
      </c>
      <c r="U896" s="13">
        <f>COUNTIFS(Tabella4[Rejected Element],Tabella4[[#This Row],[Rejected Element]])</f>
        <v>1254</v>
      </c>
      <c r="V896" s="13" t="s">
        <v>1725</v>
      </c>
      <c r="W896" s="13" t="s">
        <v>3145</v>
      </c>
      <c r="X896" s="13" t="str">
        <f>Tabella4[[#This Row],[User Impact]]</f>
        <v>1 - Critical</v>
      </c>
      <c r="Y896" s="13" t="str">
        <f>_xlfn.CONCAT("APP INDABOX ANDROID - ",Tabella4[[#This Row],[UNI CEI EN 301549]]," ",_xlfn.XLOOKUP(Tabella4[[#This Row],[Criterio]],Tabella5[ID],Tabella5[Criterio di successo],"")," - ",Tabella4[[#This Row],[Servizio]])</f>
        <v>APP INDABOX ANDROID - 11.1.3.2.1 Sequenza significativa - S007 Crediti Ritiro</v>
      </c>
      <c r="Z8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(#AAD895)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https://axe-mobile.deque.com/scan?userId=747da6b3-5f03-493b-bc9b-3a10276b7d6b&amp;packageName=com.android.chrome&amp;resultId=019874b2-d87f-74ba-99f5-4b4363616b90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896" s="13"/>
      <c r="AB896" s="13"/>
      <c r="AC896" s="13"/>
      <c r="AD896" s="13"/>
      <c r="AE896" s="13" t="e">
        <f>_xlfn.XLOOKUP(Tabella4[[#This Row],[ID Silk]],outTable[ID Silk],outTable[Numero ticket  ],,0,1)</f>
        <v>#N/A</v>
      </c>
      <c r="AF896" s="13"/>
      <c r="AG896" s="13"/>
      <c r="AH896" s="13" t="e">
        <f>Tabella4[[#This Row],[Caricato su Silk]]&amp;Tabella4[[#This Row],[HC_01]]</f>
        <v>#N/A</v>
      </c>
      <c r="AI896" s="13" t="e">
        <f>Tabella4[[#This Row],[HC_ID]]&amp;": "&amp;Tabella4[[#This Row],[Descrizione]]</f>
        <v>#N/A</v>
      </c>
      <c r="AJ896" s="13" t="e">
        <f>Tabella4[[#This Row],[HC_ID]]&amp;": - "&amp;Tabella4[[#This Row],[Detail]]&amp;" con selettore: "&amp;Tabella4[[#This Row],[Rejected Element]]</f>
        <v>#N/A</v>
      </c>
      <c r="AK896" s="13" t="e">
        <f>Tabella4[[#This Row],[HC_ID]]&amp;": "&amp;Tabella4[[#This Row],[Share URL]]</f>
        <v>#N/A</v>
      </c>
      <c r="AL896" s="13" t="e">
        <f>Tabella4[[#This Row],[HC_ID]]&amp;": "&amp;Tabella4[[#This Row],[Soluzione note aggiuntive]]</f>
        <v>#N/A</v>
      </c>
      <c r="AM896" s="13"/>
    </row>
    <row r="897" spans="1:39" ht="15" x14ac:dyDescent="0.3">
      <c r="A897" s="41" t="str">
        <f>Tabella4[[#This Row],[UNI CEI EN 301549]]&amp;Tabella4[[#This Row],[Servizio]]</f>
        <v>11.1.3.2.1S007 Crediti Ritiro</v>
      </c>
      <c r="B897" s="42" t="str">
        <f>Tabella4[[#This Row],[IssueID]]&amp;Tabella4[[#This Row],[Servizio]]</f>
        <v>S007 Crediti Ritiro</v>
      </c>
      <c r="C897" s="41" t="s">
        <v>1995</v>
      </c>
      <c r="D897" s="41" t="str">
        <f>"(#"&amp;Tabella4[[#This Row],['#ID]]&amp;")"</f>
        <v>(#AAD896)</v>
      </c>
      <c r="E897" s="13" t="s">
        <v>50</v>
      </c>
      <c r="F897" s="13" t="s">
        <v>9</v>
      </c>
      <c r="G897" s="13" t="s">
        <v>57</v>
      </c>
      <c r="H897" s="13" t="s">
        <v>3287</v>
      </c>
      <c r="I897" s="13" t="s">
        <v>62</v>
      </c>
      <c r="J897" s="13" t="s">
        <v>3176</v>
      </c>
      <c r="K897" t="s">
        <v>1749</v>
      </c>
      <c r="L897" s="13" t="s">
        <v>3177</v>
      </c>
      <c r="M897" t="s">
        <v>1744</v>
      </c>
      <c r="N897" s="13"/>
      <c r="O897" t="s">
        <v>1588</v>
      </c>
      <c r="P897" s="13" t="s">
        <v>1631</v>
      </c>
      <c r="Q897" s="13" t="s">
        <v>1742</v>
      </c>
      <c r="R897" s="13"/>
      <c r="S897" s="13" t="s">
        <v>3189</v>
      </c>
      <c r="T897" s="13" t="s">
        <v>3190</v>
      </c>
      <c r="U897" s="13">
        <f>COUNTIFS(Tabella4[Rejected Element],Tabella4[[#This Row],[Rejected Element]])</f>
        <v>1254</v>
      </c>
      <c r="V897" s="13" t="s">
        <v>1725</v>
      </c>
      <c r="W897" s="13" t="s">
        <v>3145</v>
      </c>
      <c r="X897" s="13" t="str">
        <f>Tabella4[[#This Row],[User Impact]]</f>
        <v>1 - Critical</v>
      </c>
      <c r="Y897" s="13" t="str">
        <f>_xlfn.CONCAT("APP INDABOX ANDROID - ",Tabella4[[#This Row],[UNI CEI EN 301549]]," ",_xlfn.XLOOKUP(Tabella4[[#This Row],[Criterio]],Tabella5[ID],Tabella5[Criterio di successo],"")," - ",Tabella4[[#This Row],[Servizio]])</f>
        <v>APP INDABOX ANDROID - 11.1.3.2.1 Sequenza significativa - S007 Crediti Ritiro</v>
      </c>
      <c r="Z8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(#AAD896)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https://axe-mobile.deque.com/scan?userId=747da6b3-5f03-493b-bc9b-3a10276b7d6b&amp;packageName=com.android.chrome&amp;resultId=019874b2-d87f-74ba-99f5-4b4363616b90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897" s="13"/>
      <c r="AB897" s="13"/>
      <c r="AC897" s="13"/>
      <c r="AD897" s="13"/>
      <c r="AE897" s="13" t="e">
        <f>_xlfn.XLOOKUP(Tabella4[[#This Row],[ID Silk]],outTable[ID Silk],outTable[Numero ticket  ],,0,1)</f>
        <v>#N/A</v>
      </c>
      <c r="AF897" s="13"/>
      <c r="AG897" s="13"/>
      <c r="AH897" s="13" t="e">
        <f>Tabella4[[#This Row],[Caricato su Silk]]&amp;Tabella4[[#This Row],[HC_01]]</f>
        <v>#N/A</v>
      </c>
      <c r="AI897" s="13" t="e">
        <f>Tabella4[[#This Row],[HC_ID]]&amp;": "&amp;Tabella4[[#This Row],[Descrizione]]</f>
        <v>#N/A</v>
      </c>
      <c r="AJ897" s="13" t="e">
        <f>Tabella4[[#This Row],[HC_ID]]&amp;": - "&amp;Tabella4[[#This Row],[Detail]]&amp;" con selettore: "&amp;Tabella4[[#This Row],[Rejected Element]]</f>
        <v>#N/A</v>
      </c>
      <c r="AK897" s="13" t="e">
        <f>Tabella4[[#This Row],[HC_ID]]&amp;": "&amp;Tabella4[[#This Row],[Share URL]]</f>
        <v>#N/A</v>
      </c>
      <c r="AL897" s="13" t="e">
        <f>Tabella4[[#This Row],[HC_ID]]&amp;": "&amp;Tabella4[[#This Row],[Soluzione note aggiuntive]]</f>
        <v>#N/A</v>
      </c>
      <c r="AM897" s="13"/>
    </row>
    <row r="898" spans="1:39" ht="15" x14ac:dyDescent="0.3">
      <c r="A898" s="41" t="str">
        <f>Tabella4[[#This Row],[UNI CEI EN 301549]]&amp;Tabella4[[#This Row],[Servizio]]</f>
        <v>11.1.3.2.1S007 Crediti Ritiro</v>
      </c>
      <c r="B898" s="42" t="str">
        <f>Tabella4[[#This Row],[IssueID]]&amp;Tabella4[[#This Row],[Servizio]]</f>
        <v>S007 Crediti Ritiro</v>
      </c>
      <c r="C898" s="41" t="s">
        <v>1996</v>
      </c>
      <c r="D898" s="41" t="str">
        <f>"(#"&amp;Tabella4[[#This Row],['#ID]]&amp;")"</f>
        <v>(#AAD897)</v>
      </c>
      <c r="E898" s="13" t="s">
        <v>50</v>
      </c>
      <c r="F898" s="13" t="s">
        <v>9</v>
      </c>
      <c r="G898" s="13" t="s">
        <v>57</v>
      </c>
      <c r="H898" s="13" t="s">
        <v>3287</v>
      </c>
      <c r="I898" s="13" t="s">
        <v>62</v>
      </c>
      <c r="J898" s="13" t="s">
        <v>3176</v>
      </c>
      <c r="K898" t="s">
        <v>1749</v>
      </c>
      <c r="L898" s="13" t="s">
        <v>3177</v>
      </c>
      <c r="M898" t="s">
        <v>1744</v>
      </c>
      <c r="N898" s="13"/>
      <c r="O898" t="s">
        <v>1588</v>
      </c>
      <c r="P898" s="13" t="s">
        <v>1631</v>
      </c>
      <c r="Q898" s="13" t="s">
        <v>1742</v>
      </c>
      <c r="R898" s="13"/>
      <c r="S898" s="13" t="s">
        <v>3189</v>
      </c>
      <c r="T898" s="13" t="s">
        <v>3190</v>
      </c>
      <c r="U898" s="13">
        <f>COUNTIFS(Tabella4[Rejected Element],Tabella4[[#This Row],[Rejected Element]])</f>
        <v>1254</v>
      </c>
      <c r="V898" s="13" t="s">
        <v>1725</v>
      </c>
      <c r="W898" s="13" t="s">
        <v>3145</v>
      </c>
      <c r="X898" s="13" t="str">
        <f>Tabella4[[#This Row],[User Impact]]</f>
        <v>1 - Critical</v>
      </c>
      <c r="Y898" s="13" t="str">
        <f>_xlfn.CONCAT("APP INDABOX ANDROID - ",Tabella4[[#This Row],[UNI CEI EN 301549]]," ",_xlfn.XLOOKUP(Tabella4[[#This Row],[Criterio]],Tabella5[ID],Tabella5[Criterio di successo],"")," - ",Tabella4[[#This Row],[Servizio]])</f>
        <v>APP INDABOX ANDROID - 11.1.3.2.1 Sequenza significativa - S007 Crediti Ritiro</v>
      </c>
      <c r="Z8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(#AAD897)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https://axe-mobile.deque.com/scan?userId=747da6b3-5f03-493b-bc9b-3a10276b7d6b&amp;packageName=com.android.chrome&amp;resultId=019874b2-d87f-74ba-99f5-4b4363616b90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898" s="13"/>
      <c r="AB898" s="13"/>
      <c r="AC898" s="13"/>
      <c r="AD898" s="13"/>
      <c r="AE898" s="13" t="e">
        <f>_xlfn.XLOOKUP(Tabella4[[#This Row],[ID Silk]],outTable[ID Silk],outTable[Numero ticket  ],,0,1)</f>
        <v>#N/A</v>
      </c>
      <c r="AF898" s="13"/>
      <c r="AG898" s="13"/>
      <c r="AH898" s="13" t="e">
        <f>Tabella4[[#This Row],[Caricato su Silk]]&amp;Tabella4[[#This Row],[HC_01]]</f>
        <v>#N/A</v>
      </c>
      <c r="AI898" s="13" t="e">
        <f>Tabella4[[#This Row],[HC_ID]]&amp;": "&amp;Tabella4[[#This Row],[Descrizione]]</f>
        <v>#N/A</v>
      </c>
      <c r="AJ898" s="13" t="e">
        <f>Tabella4[[#This Row],[HC_ID]]&amp;": - "&amp;Tabella4[[#This Row],[Detail]]&amp;" con selettore: "&amp;Tabella4[[#This Row],[Rejected Element]]</f>
        <v>#N/A</v>
      </c>
      <c r="AK898" s="13" t="e">
        <f>Tabella4[[#This Row],[HC_ID]]&amp;": "&amp;Tabella4[[#This Row],[Share URL]]</f>
        <v>#N/A</v>
      </c>
      <c r="AL898" s="13" t="e">
        <f>Tabella4[[#This Row],[HC_ID]]&amp;": "&amp;Tabella4[[#This Row],[Soluzione note aggiuntive]]</f>
        <v>#N/A</v>
      </c>
      <c r="AM898" s="13"/>
    </row>
    <row r="899" spans="1:39" ht="15" x14ac:dyDescent="0.3">
      <c r="A899" s="41" t="str">
        <f>Tabella4[[#This Row],[UNI CEI EN 301549]]&amp;Tabella4[[#This Row],[Servizio]]</f>
        <v>11.1.3.2.1S007 Crediti Ritiro</v>
      </c>
      <c r="B899" s="42" t="str">
        <f>Tabella4[[#This Row],[IssueID]]&amp;Tabella4[[#This Row],[Servizio]]</f>
        <v>S007 Crediti Ritiro</v>
      </c>
      <c r="C899" s="41" t="s">
        <v>1997</v>
      </c>
      <c r="D899" s="41" t="str">
        <f>"(#"&amp;Tabella4[[#This Row],['#ID]]&amp;")"</f>
        <v>(#AAD898)</v>
      </c>
      <c r="E899" s="13" t="s">
        <v>50</v>
      </c>
      <c r="F899" s="13" t="s">
        <v>9</v>
      </c>
      <c r="G899" s="13" t="s">
        <v>57</v>
      </c>
      <c r="H899" s="13" t="s">
        <v>3287</v>
      </c>
      <c r="I899" s="13" t="s">
        <v>62</v>
      </c>
      <c r="J899" s="13" t="s">
        <v>3176</v>
      </c>
      <c r="K899" t="s">
        <v>1749</v>
      </c>
      <c r="L899" s="13" t="s">
        <v>3177</v>
      </c>
      <c r="M899" t="s">
        <v>1744</v>
      </c>
      <c r="N899" s="13"/>
      <c r="O899" t="s">
        <v>1588</v>
      </c>
      <c r="P899" s="13" t="s">
        <v>1631</v>
      </c>
      <c r="Q899" s="13" t="s">
        <v>1742</v>
      </c>
      <c r="R899" s="13"/>
      <c r="S899" s="13" t="s">
        <v>3189</v>
      </c>
      <c r="T899" s="13" t="s">
        <v>3190</v>
      </c>
      <c r="U899" s="13">
        <f>COUNTIFS(Tabella4[Rejected Element],Tabella4[[#This Row],[Rejected Element]])</f>
        <v>1254</v>
      </c>
      <c r="V899" s="13" t="s">
        <v>1725</v>
      </c>
      <c r="W899" s="13" t="s">
        <v>3145</v>
      </c>
      <c r="X899" s="13" t="str">
        <f>Tabella4[[#This Row],[User Impact]]</f>
        <v>1 - Critical</v>
      </c>
      <c r="Y899" s="13" t="str">
        <f>_xlfn.CONCAT("APP INDABOX ANDROID - ",Tabella4[[#This Row],[UNI CEI EN 301549]]," ",_xlfn.XLOOKUP(Tabella4[[#This Row],[Criterio]],Tabella5[ID],Tabella5[Criterio di successo],"")," - ",Tabella4[[#This Row],[Servizio]])</f>
        <v>APP INDABOX ANDROID - 11.1.3.2.1 Sequenza significativa - S007 Crediti Ritiro</v>
      </c>
      <c r="Z8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(#AAD898)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https://axe-mobile.deque.com/scan?userId=747da6b3-5f03-493b-bc9b-3a10276b7d6b&amp;packageName=com.android.chrome&amp;resultId=019874b2-d87f-74ba-99f5-4b4363616b90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899" s="13"/>
      <c r="AB899" s="13"/>
      <c r="AC899" s="13"/>
      <c r="AD899" s="13"/>
      <c r="AE899" s="13" t="e">
        <f>_xlfn.XLOOKUP(Tabella4[[#This Row],[ID Silk]],outTable[ID Silk],outTable[Numero ticket  ],,0,1)</f>
        <v>#N/A</v>
      </c>
      <c r="AF899" s="13"/>
      <c r="AG899" s="13"/>
      <c r="AH899" s="13" t="e">
        <f>Tabella4[[#This Row],[Caricato su Silk]]&amp;Tabella4[[#This Row],[HC_01]]</f>
        <v>#N/A</v>
      </c>
      <c r="AI899" s="13" t="e">
        <f>Tabella4[[#This Row],[HC_ID]]&amp;": "&amp;Tabella4[[#This Row],[Descrizione]]</f>
        <v>#N/A</v>
      </c>
      <c r="AJ899" s="13" t="e">
        <f>Tabella4[[#This Row],[HC_ID]]&amp;": - "&amp;Tabella4[[#This Row],[Detail]]&amp;" con selettore: "&amp;Tabella4[[#This Row],[Rejected Element]]</f>
        <v>#N/A</v>
      </c>
      <c r="AK899" s="13" t="e">
        <f>Tabella4[[#This Row],[HC_ID]]&amp;": "&amp;Tabella4[[#This Row],[Share URL]]</f>
        <v>#N/A</v>
      </c>
      <c r="AL899" s="13" t="e">
        <f>Tabella4[[#This Row],[HC_ID]]&amp;": "&amp;Tabella4[[#This Row],[Soluzione note aggiuntive]]</f>
        <v>#N/A</v>
      </c>
      <c r="AM899" s="13"/>
    </row>
    <row r="900" spans="1:39" ht="15" x14ac:dyDescent="0.3">
      <c r="A900" s="41" t="str">
        <f>Tabella4[[#This Row],[UNI CEI EN 301549]]&amp;Tabella4[[#This Row],[Servizio]]</f>
        <v>11.1.3.4.1S008 Bonus</v>
      </c>
      <c r="B900" s="42" t="str">
        <f>Tabella4[[#This Row],[IssueID]]&amp;Tabella4[[#This Row],[Servizio]]</f>
        <v>S008 Bonus</v>
      </c>
      <c r="C900" s="41" t="s">
        <v>1998</v>
      </c>
      <c r="D900" s="41" t="str">
        <f>"(#"&amp;Tabella4[[#This Row],['#ID]]&amp;")"</f>
        <v>(#AAD899)</v>
      </c>
      <c r="E900" s="13" t="s">
        <v>50</v>
      </c>
      <c r="F900" s="13" t="s">
        <v>10</v>
      </c>
      <c r="G900" s="13" t="s">
        <v>160</v>
      </c>
      <c r="H900" s="13" t="s">
        <v>3284</v>
      </c>
      <c r="I900" s="13" t="s">
        <v>63</v>
      </c>
      <c r="J900" s="13" t="s">
        <v>3170</v>
      </c>
      <c r="K900" t="s">
        <v>1743</v>
      </c>
      <c r="L900" s="13" t="s">
        <v>3171</v>
      </c>
      <c r="M900" t="s">
        <v>1744</v>
      </c>
      <c r="N900" s="13"/>
      <c r="O900" t="s">
        <v>1590</v>
      </c>
      <c r="P900" s="13" t="s">
        <v>1633</v>
      </c>
      <c r="Q900" s="13" t="s">
        <v>1742</v>
      </c>
      <c r="R900" s="13"/>
      <c r="S900" s="13" t="s">
        <v>3181</v>
      </c>
      <c r="T900" s="13" t="s">
        <v>3182</v>
      </c>
      <c r="U900" s="13">
        <f>COUNTIFS(Tabella4[Rejected Element],Tabella4[[#This Row],[Rejected Element]])</f>
        <v>1254</v>
      </c>
      <c r="V900" s="13" t="s">
        <v>1726</v>
      </c>
      <c r="W900" s="13" t="s">
        <v>3161</v>
      </c>
      <c r="X900" s="13" t="str">
        <f>Tabella4[[#This Row],[User Impact]]</f>
        <v>2 - Serious</v>
      </c>
      <c r="Y900" s="13" t="str">
        <f>_xlfn.CONCAT("APP INDABOX ANDROID - ",Tabella4[[#This Row],[UNI CEI EN 301549]]," ",_xlfn.XLOOKUP(Tabella4[[#This Row],[Criterio]],Tabella5[ID],Tabella5[Criterio di successo],"")," - ",Tabella4[[#This Row],[Servizio]])</f>
        <v>APP INDABOX ANDROID - 11.1.3.4.1 Orientamento - S008 Bonus</v>
      </c>
      <c r="Z9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S008 Bonus (#AAD899)
S008 Bonus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Rimuovi android:screenOrientation="portrait" per supportare sia landscape che portrait, salvo che non sia un requisito.
File di log (occorrenze rilevate: 1): https://posteitaliane.sharepoint.com/:x:/r/teams/ACCESSIBILITRISULTATIVERIFICHETECNICHE/Shared%20Documents/TGPOSTE_APP/TGPOSTE_APP/LOG/Log.xlsx?d=w630300a71bd74143a1658fe5ab688bc4&amp;csf=1&amp;web=1&amp;e=Y9XHGL
Link al dettaglio requisito WCAG: </v>
      </c>
      <c r="AA900" s="13"/>
      <c r="AB900" s="13"/>
      <c r="AC900" s="13"/>
      <c r="AD900" s="13"/>
      <c r="AE900" s="13" t="e">
        <f>_xlfn.XLOOKUP(Tabella4[[#This Row],[ID Silk]],outTable[ID Silk],outTable[Numero ticket  ],,0,1)</f>
        <v>#N/A</v>
      </c>
      <c r="AF900" s="13"/>
      <c r="AG900" s="13"/>
      <c r="AH900" s="13" t="e">
        <f>Tabella4[[#This Row],[Caricato su Silk]]&amp;Tabella4[[#This Row],[HC_01]]</f>
        <v>#N/A</v>
      </c>
      <c r="AI900" s="13" t="e">
        <f>Tabella4[[#This Row],[HC_ID]]&amp;": "&amp;Tabella4[[#This Row],[Descrizione]]</f>
        <v>#N/A</v>
      </c>
      <c r="AJ900" s="13" t="e">
        <f>Tabella4[[#This Row],[HC_ID]]&amp;": - "&amp;Tabella4[[#This Row],[Detail]]&amp;" con selettore: "&amp;Tabella4[[#This Row],[Rejected Element]]</f>
        <v>#N/A</v>
      </c>
      <c r="AK900" s="13" t="e">
        <f>Tabella4[[#This Row],[HC_ID]]&amp;": "&amp;Tabella4[[#This Row],[Share URL]]</f>
        <v>#N/A</v>
      </c>
      <c r="AL900" s="13" t="e">
        <f>Tabella4[[#This Row],[HC_ID]]&amp;": "&amp;Tabella4[[#This Row],[Soluzione note aggiuntive]]</f>
        <v>#N/A</v>
      </c>
      <c r="AM900" s="13"/>
    </row>
    <row r="901" spans="1:39" ht="15" x14ac:dyDescent="0.3">
      <c r="A901" s="41" t="str">
        <f>Tabella4[[#This Row],[UNI CEI EN 301549]]&amp;Tabella4[[#This Row],[Servizio]]</f>
        <v>11.2.5.3.1S008 Bonus</v>
      </c>
      <c r="B901" s="42" t="str">
        <f>Tabella4[[#This Row],[IssueID]]&amp;Tabella4[[#This Row],[Servizio]]</f>
        <v>S008 Bonus</v>
      </c>
      <c r="C901" s="41" t="s">
        <v>1999</v>
      </c>
      <c r="D901" s="41" t="str">
        <f>"(#"&amp;Tabella4[[#This Row],['#ID]]&amp;")"</f>
        <v>(#AAD900)</v>
      </c>
      <c r="E901" s="13" t="s">
        <v>50</v>
      </c>
      <c r="F901" s="13" t="s">
        <v>9</v>
      </c>
      <c r="G901" s="13" t="s">
        <v>342</v>
      </c>
      <c r="H901" s="13" t="s">
        <v>3285</v>
      </c>
      <c r="I901" s="13" t="s">
        <v>63</v>
      </c>
      <c r="J901" s="13" t="s">
        <v>3172</v>
      </c>
      <c r="K901" t="s">
        <v>1745</v>
      </c>
      <c r="L901" s="13" t="s">
        <v>3173</v>
      </c>
      <c r="M901" t="s">
        <v>1746</v>
      </c>
      <c r="N901" s="13"/>
      <c r="O901" t="s">
        <v>1590</v>
      </c>
      <c r="P901" s="13" t="s">
        <v>1633</v>
      </c>
      <c r="Q901" s="13" t="s">
        <v>1742</v>
      </c>
      <c r="R901" s="13"/>
      <c r="S901" s="13" t="s">
        <v>3183</v>
      </c>
      <c r="T901" s="13" t="s">
        <v>3184</v>
      </c>
      <c r="U901" s="13">
        <f>COUNTIFS(Tabella4[Rejected Element],Tabella4[[#This Row],[Rejected Element]])</f>
        <v>42</v>
      </c>
      <c r="V901" s="13" t="s">
        <v>1726</v>
      </c>
      <c r="W901" s="13" t="s">
        <v>3161</v>
      </c>
      <c r="X901" s="13" t="str">
        <f>Tabella4[[#This Row],[User Impact]]</f>
        <v>2 - Serious</v>
      </c>
      <c r="Y901" s="13" t="str">
        <f>_xlfn.CONCAT("APP INDABOX ANDROID - ",Tabella4[[#This Row],[UNI CEI EN 301549]]," ",_xlfn.XLOOKUP(Tabella4[[#This Row],[Criterio]],Tabella5[ID],Tabella5[Criterio di successo],"")," - ",Tabella4[[#This Row],[Servizio]])</f>
        <v>APP INDABOX ANDROID - 11.2.5.3.1 Etichetta nel nome - S008 Bonus</v>
      </c>
      <c r="Z9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S008 Bonus (#AAD900)
S008 Bonus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https://axe-mobile.deque.com/scan?userId=747da6b3-5f03-493b-bc9b-3a10276b7d6b&amp;packageName=com.android.chrome&amp;resultId=019874ad-6a65-75e8-8ac4-fea25d36fd14
Possibile metodologia risolutiva:
Assicurati che contentDescription o labelFor contengano l’etichetta visibile dell’elemento.
File di log (occorrenze rilevate: 3): https://posteitaliane.sharepoint.com/:x:/r/teams/ACCESSIBILITRISULTATIVERIFICHETECNICHE/Shared%20Documents/TGPOSTE_APP/TGPOSTE_APP/LOG/Log.xlsx?d=w630300a71bd74143a1658fe5ab688bc4&amp;csf=1&amp;web=1&amp;e=Y9XHGL
Link al dettaglio requisito WCAG: </v>
      </c>
      <c r="AA901" s="13"/>
      <c r="AB901" s="13"/>
      <c r="AC901" s="13"/>
      <c r="AD901" s="13"/>
      <c r="AE901" s="13" t="e">
        <f>_xlfn.XLOOKUP(Tabella4[[#This Row],[ID Silk]],outTable[ID Silk],outTable[Numero ticket  ],,0,1)</f>
        <v>#N/A</v>
      </c>
      <c r="AF901" s="13"/>
      <c r="AG901" s="13"/>
      <c r="AH901" s="13" t="e">
        <f>Tabella4[[#This Row],[Caricato su Silk]]&amp;Tabella4[[#This Row],[HC_01]]</f>
        <v>#N/A</v>
      </c>
      <c r="AI901" s="13" t="e">
        <f>Tabella4[[#This Row],[HC_ID]]&amp;": "&amp;Tabella4[[#This Row],[Descrizione]]</f>
        <v>#N/A</v>
      </c>
      <c r="AJ901" s="13" t="e">
        <f>Tabella4[[#This Row],[HC_ID]]&amp;": - "&amp;Tabella4[[#This Row],[Detail]]&amp;" con selettore: "&amp;Tabella4[[#This Row],[Rejected Element]]</f>
        <v>#N/A</v>
      </c>
      <c r="AK901" s="13" t="e">
        <f>Tabella4[[#This Row],[HC_ID]]&amp;": "&amp;Tabella4[[#This Row],[Share URL]]</f>
        <v>#N/A</v>
      </c>
      <c r="AL901" s="13" t="e">
        <f>Tabella4[[#This Row],[HC_ID]]&amp;": "&amp;Tabella4[[#This Row],[Soluzione note aggiuntive]]</f>
        <v>#N/A</v>
      </c>
      <c r="AM901" s="13"/>
    </row>
    <row r="902" spans="1:39" ht="15" x14ac:dyDescent="0.3">
      <c r="A902" s="41" t="str">
        <f>Tabella4[[#This Row],[UNI CEI EN 301549]]&amp;Tabella4[[#This Row],[Servizio]]</f>
        <v>11.1.3.2.1S008 Bonus</v>
      </c>
      <c r="B902" s="42" t="str">
        <f>Tabella4[[#This Row],[IssueID]]&amp;Tabella4[[#This Row],[Servizio]]</f>
        <v>S008 Bonus</v>
      </c>
      <c r="C902" s="41" t="s">
        <v>2000</v>
      </c>
      <c r="D902" s="41" t="str">
        <f>"(#"&amp;Tabella4[[#This Row],['#ID]]&amp;")"</f>
        <v>(#AAD901)</v>
      </c>
      <c r="E902" s="13" t="s">
        <v>50</v>
      </c>
      <c r="F902" s="13" t="s">
        <v>9</v>
      </c>
      <c r="G902" s="13" t="s">
        <v>57</v>
      </c>
      <c r="H902" s="13" t="s">
        <v>3287</v>
      </c>
      <c r="I902" s="13" t="s">
        <v>62</v>
      </c>
      <c r="J902" s="13" t="s">
        <v>3176</v>
      </c>
      <c r="K902" t="s">
        <v>1749</v>
      </c>
      <c r="L902" s="13" t="s">
        <v>3177</v>
      </c>
      <c r="M902" t="s">
        <v>1744</v>
      </c>
      <c r="N902" s="13"/>
      <c r="O902" t="s">
        <v>1590</v>
      </c>
      <c r="P902" s="13" t="s">
        <v>1633</v>
      </c>
      <c r="Q902" s="13" t="s">
        <v>1742</v>
      </c>
      <c r="R902" s="13"/>
      <c r="S902" s="13" t="s">
        <v>3189</v>
      </c>
      <c r="T902" s="13" t="s">
        <v>3190</v>
      </c>
      <c r="U902" s="13">
        <f>COUNTIFS(Tabella4[Rejected Element],Tabella4[[#This Row],[Rejected Element]])</f>
        <v>1254</v>
      </c>
      <c r="V902" s="13" t="s">
        <v>1726</v>
      </c>
      <c r="W902" s="13" t="s">
        <v>3161</v>
      </c>
      <c r="X902" s="13" t="str">
        <f>Tabella4[[#This Row],[User Impact]]</f>
        <v>1 - Critical</v>
      </c>
      <c r="Y902" s="13" t="str">
        <f>_xlfn.CONCAT("APP INDABOX ANDROID - ",Tabella4[[#This Row],[UNI CEI EN 301549]]," ",_xlfn.XLOOKUP(Tabella4[[#This Row],[Criterio]],Tabella5[ID],Tabella5[Criterio di successo],"")," - ",Tabella4[[#This Row],[Servizio]])</f>
        <v>APP INDABOX ANDROID - 11.1.3.2.1 Sequenza significativa - S008 Bonus</v>
      </c>
      <c r="Z9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S008 Bonus (#AAD901)
S008 Bonus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Rimuovi android:focusable="true" dal testo statico non interattivo.
File di log (occorrenze rilevate: 6): https://posteitaliane.sharepoint.com/:x:/r/teams/ACCESSIBILITRISULTATIVERIFICHETECNICHE/Shared%20Documents/TGPOSTE_APP/TGPOSTE_APP/LOG/Log.xlsx?d=w630300a71bd74143a1658fe5ab688bc4&amp;csf=1&amp;web=1&amp;e=Y9XHGL
Link al dettaglio requisito WCAG: </v>
      </c>
      <c r="AA902" s="13"/>
      <c r="AB902" s="13"/>
      <c r="AC902" s="13"/>
      <c r="AD902" s="13"/>
      <c r="AE902" s="13" t="e">
        <f>_xlfn.XLOOKUP(Tabella4[[#This Row],[ID Silk]],outTable[ID Silk],outTable[Numero ticket  ],,0,1)</f>
        <v>#N/A</v>
      </c>
      <c r="AF902" s="13"/>
      <c r="AG902" s="13"/>
      <c r="AH902" s="13" t="e">
        <f>Tabella4[[#This Row],[Caricato su Silk]]&amp;Tabella4[[#This Row],[HC_01]]</f>
        <v>#N/A</v>
      </c>
      <c r="AI902" s="13" t="e">
        <f>Tabella4[[#This Row],[HC_ID]]&amp;": "&amp;Tabella4[[#This Row],[Descrizione]]</f>
        <v>#N/A</v>
      </c>
      <c r="AJ902" s="13" t="e">
        <f>Tabella4[[#This Row],[HC_ID]]&amp;": - "&amp;Tabella4[[#This Row],[Detail]]&amp;" con selettore: "&amp;Tabella4[[#This Row],[Rejected Element]]</f>
        <v>#N/A</v>
      </c>
      <c r="AK902" s="13" t="e">
        <f>Tabella4[[#This Row],[HC_ID]]&amp;": "&amp;Tabella4[[#This Row],[Share URL]]</f>
        <v>#N/A</v>
      </c>
      <c r="AL902" s="13" t="e">
        <f>Tabella4[[#This Row],[HC_ID]]&amp;": "&amp;Tabella4[[#This Row],[Soluzione note aggiuntive]]</f>
        <v>#N/A</v>
      </c>
      <c r="AM902" s="13"/>
    </row>
    <row r="903" spans="1:39" ht="15" x14ac:dyDescent="0.3">
      <c r="A903" s="41" t="str">
        <f>Tabella4[[#This Row],[UNI CEI EN 301549]]&amp;Tabella4[[#This Row],[Servizio]]</f>
        <v>11.1.3.2.1S008 Bonus</v>
      </c>
      <c r="B903" s="42" t="str">
        <f>Tabella4[[#This Row],[IssueID]]&amp;Tabella4[[#This Row],[Servizio]]</f>
        <v>S008 Bonus</v>
      </c>
      <c r="C903" s="41" t="s">
        <v>2001</v>
      </c>
      <c r="D903" s="41" t="str">
        <f>"(#"&amp;Tabella4[[#This Row],['#ID]]&amp;")"</f>
        <v>(#AAD902)</v>
      </c>
      <c r="E903" s="13" t="s">
        <v>50</v>
      </c>
      <c r="F903" s="13" t="s">
        <v>9</v>
      </c>
      <c r="G903" s="13" t="s">
        <v>57</v>
      </c>
      <c r="H903" s="13" t="s">
        <v>3287</v>
      </c>
      <c r="I903" s="13" t="s">
        <v>62</v>
      </c>
      <c r="J903" s="13" t="s">
        <v>3176</v>
      </c>
      <c r="K903" t="s">
        <v>1749</v>
      </c>
      <c r="L903" s="13" t="s">
        <v>3177</v>
      </c>
      <c r="M903" t="s">
        <v>1744</v>
      </c>
      <c r="N903" s="13"/>
      <c r="O903" t="s">
        <v>1590</v>
      </c>
      <c r="P903" s="13" t="s">
        <v>1633</v>
      </c>
      <c r="Q903" s="13" t="s">
        <v>1742</v>
      </c>
      <c r="R903" s="13"/>
      <c r="S903" s="13" t="s">
        <v>3189</v>
      </c>
      <c r="T903" s="13" t="s">
        <v>3190</v>
      </c>
      <c r="U903" s="13">
        <f>COUNTIFS(Tabella4[Rejected Element],Tabella4[[#This Row],[Rejected Element]])</f>
        <v>1254</v>
      </c>
      <c r="V903" s="13" t="s">
        <v>1726</v>
      </c>
      <c r="W903" s="13" t="s">
        <v>3161</v>
      </c>
      <c r="X903" s="13" t="str">
        <f>Tabella4[[#This Row],[User Impact]]</f>
        <v>1 - Critical</v>
      </c>
      <c r="Y903" s="13" t="str">
        <f>_xlfn.CONCAT("APP INDABOX ANDROID - ",Tabella4[[#This Row],[UNI CEI EN 301549]]," ",_xlfn.XLOOKUP(Tabella4[[#This Row],[Criterio]],Tabella5[ID],Tabella5[Criterio di successo],"")," - ",Tabella4[[#This Row],[Servizio]])</f>
        <v>APP INDABOX ANDROID - 11.1.3.2.1 Sequenza significativa - S008 Bonus</v>
      </c>
      <c r="Z9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S008 Bonus (#AAD902)
S008 Bonus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Rimuovi android:focusable="true" dal testo statico non interattivo.
File di log (occorrenze rilevate: 6): https://posteitaliane.sharepoint.com/:x:/r/teams/ACCESSIBILITRISULTATIVERIFICHETECNICHE/Shared%20Documents/TGPOSTE_APP/TGPOSTE_APP/LOG/Log.xlsx?d=w630300a71bd74143a1658fe5ab688bc4&amp;csf=1&amp;web=1&amp;e=Y9XHGL
Link al dettaglio requisito WCAG: </v>
      </c>
      <c r="AA903" s="13"/>
      <c r="AB903" s="13"/>
      <c r="AC903" s="13"/>
      <c r="AD903" s="13"/>
      <c r="AE903" s="13" t="e">
        <f>_xlfn.XLOOKUP(Tabella4[[#This Row],[ID Silk]],outTable[ID Silk],outTable[Numero ticket  ],,0,1)</f>
        <v>#N/A</v>
      </c>
      <c r="AF903" s="13"/>
      <c r="AG903" s="13"/>
      <c r="AH903" s="13" t="e">
        <f>Tabella4[[#This Row],[Caricato su Silk]]&amp;Tabella4[[#This Row],[HC_01]]</f>
        <v>#N/A</v>
      </c>
      <c r="AI903" s="13" t="e">
        <f>Tabella4[[#This Row],[HC_ID]]&amp;": "&amp;Tabella4[[#This Row],[Descrizione]]</f>
        <v>#N/A</v>
      </c>
      <c r="AJ903" s="13" t="e">
        <f>Tabella4[[#This Row],[HC_ID]]&amp;": - "&amp;Tabella4[[#This Row],[Detail]]&amp;" con selettore: "&amp;Tabella4[[#This Row],[Rejected Element]]</f>
        <v>#N/A</v>
      </c>
      <c r="AK903" s="13" t="e">
        <f>Tabella4[[#This Row],[HC_ID]]&amp;": "&amp;Tabella4[[#This Row],[Share URL]]</f>
        <v>#N/A</v>
      </c>
      <c r="AL903" s="13" t="e">
        <f>Tabella4[[#This Row],[HC_ID]]&amp;": "&amp;Tabella4[[#This Row],[Soluzione note aggiuntive]]</f>
        <v>#N/A</v>
      </c>
      <c r="AM903" s="13"/>
    </row>
    <row r="904" spans="1:39" ht="15" x14ac:dyDescent="0.3">
      <c r="A904" s="41" t="str">
        <f>Tabella4[[#This Row],[UNI CEI EN 301549]]&amp;Tabella4[[#This Row],[Servizio]]</f>
        <v>11.1.3.2.1S008 Bonus</v>
      </c>
      <c r="B904" s="42" t="str">
        <f>Tabella4[[#This Row],[IssueID]]&amp;Tabella4[[#This Row],[Servizio]]</f>
        <v>S008 Bonus</v>
      </c>
      <c r="C904" s="41" t="s">
        <v>2002</v>
      </c>
      <c r="D904" s="41" t="str">
        <f>"(#"&amp;Tabella4[[#This Row],['#ID]]&amp;")"</f>
        <v>(#AAD903)</v>
      </c>
      <c r="E904" s="13" t="s">
        <v>50</v>
      </c>
      <c r="F904" s="13" t="s">
        <v>9</v>
      </c>
      <c r="G904" s="13" t="s">
        <v>57</v>
      </c>
      <c r="H904" s="13" t="s">
        <v>3287</v>
      </c>
      <c r="I904" s="13" t="s">
        <v>62</v>
      </c>
      <c r="J904" s="13" t="s">
        <v>3176</v>
      </c>
      <c r="K904" t="s">
        <v>1749</v>
      </c>
      <c r="L904" s="13" t="s">
        <v>3177</v>
      </c>
      <c r="M904" t="s">
        <v>1744</v>
      </c>
      <c r="N904" s="13"/>
      <c r="O904" t="s">
        <v>1590</v>
      </c>
      <c r="P904" s="13" t="s">
        <v>1633</v>
      </c>
      <c r="Q904" s="13" t="s">
        <v>1742</v>
      </c>
      <c r="R904" s="13"/>
      <c r="S904" s="13" t="s">
        <v>3189</v>
      </c>
      <c r="T904" s="13" t="s">
        <v>3190</v>
      </c>
      <c r="U904" s="13">
        <f>COUNTIFS(Tabella4[Rejected Element],Tabella4[[#This Row],[Rejected Element]])</f>
        <v>1254</v>
      </c>
      <c r="V904" s="13" t="s">
        <v>1726</v>
      </c>
      <c r="W904" s="13" t="s">
        <v>3161</v>
      </c>
      <c r="X904" s="13" t="str">
        <f>Tabella4[[#This Row],[User Impact]]</f>
        <v>1 - Critical</v>
      </c>
      <c r="Y904" s="13" t="str">
        <f>_xlfn.CONCAT("APP INDABOX ANDROID - ",Tabella4[[#This Row],[UNI CEI EN 301549]]," ",_xlfn.XLOOKUP(Tabella4[[#This Row],[Criterio]],Tabella5[ID],Tabella5[Criterio di successo],"")," - ",Tabella4[[#This Row],[Servizio]])</f>
        <v>APP INDABOX ANDROID - 11.1.3.2.1 Sequenza significativa - S008 Bonus</v>
      </c>
      <c r="Z9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S008 Bonus (#AAD903)
S008 Bonus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Rimuovi android:focusable="true" dal testo statico non interattivo.
File di log (occorrenze rilevate: 6): https://posteitaliane.sharepoint.com/:x:/r/teams/ACCESSIBILITRISULTATIVERIFICHETECNICHE/Shared%20Documents/TGPOSTE_APP/TGPOSTE_APP/LOG/Log.xlsx?d=w630300a71bd74143a1658fe5ab688bc4&amp;csf=1&amp;web=1&amp;e=Y9XHGL
Link al dettaglio requisito WCAG: </v>
      </c>
      <c r="AA904" s="13"/>
      <c r="AB904" s="13"/>
      <c r="AC904" s="13"/>
      <c r="AD904" s="13"/>
      <c r="AE904" s="13" t="e">
        <f>_xlfn.XLOOKUP(Tabella4[[#This Row],[ID Silk]],outTable[ID Silk],outTable[Numero ticket  ],,0,1)</f>
        <v>#N/A</v>
      </c>
      <c r="AF904" s="13"/>
      <c r="AG904" s="13"/>
      <c r="AH904" s="13" t="e">
        <f>Tabella4[[#This Row],[Caricato su Silk]]&amp;Tabella4[[#This Row],[HC_01]]</f>
        <v>#N/A</v>
      </c>
      <c r="AI904" s="13" t="e">
        <f>Tabella4[[#This Row],[HC_ID]]&amp;": "&amp;Tabella4[[#This Row],[Descrizione]]</f>
        <v>#N/A</v>
      </c>
      <c r="AJ904" s="13" t="e">
        <f>Tabella4[[#This Row],[HC_ID]]&amp;": - "&amp;Tabella4[[#This Row],[Detail]]&amp;" con selettore: "&amp;Tabella4[[#This Row],[Rejected Element]]</f>
        <v>#N/A</v>
      </c>
      <c r="AK904" s="13" t="e">
        <f>Tabella4[[#This Row],[HC_ID]]&amp;": "&amp;Tabella4[[#This Row],[Share URL]]</f>
        <v>#N/A</v>
      </c>
      <c r="AL904" s="13" t="e">
        <f>Tabella4[[#This Row],[HC_ID]]&amp;": "&amp;Tabella4[[#This Row],[Soluzione note aggiuntive]]</f>
        <v>#N/A</v>
      </c>
      <c r="AM904" s="13"/>
    </row>
    <row r="905" spans="1:39" ht="15" x14ac:dyDescent="0.3">
      <c r="A905" s="41" t="str">
        <f>Tabella4[[#This Row],[UNI CEI EN 301549]]&amp;Tabella4[[#This Row],[Servizio]]</f>
        <v>11.2.5.5.1S008 Bonus</v>
      </c>
      <c r="B905" s="42" t="str">
        <f>Tabella4[[#This Row],[IssueID]]&amp;Tabella4[[#This Row],[Servizio]]</f>
        <v>S008 Bonus</v>
      </c>
      <c r="C905" s="41" t="s">
        <v>2003</v>
      </c>
      <c r="D905" s="41" t="str">
        <f>"(#"&amp;Tabella4[[#This Row],['#ID]]&amp;")"</f>
        <v>(#AAD904)</v>
      </c>
      <c r="E905" s="13" t="s">
        <v>50</v>
      </c>
      <c r="F905" s="13" t="s">
        <v>3168</v>
      </c>
      <c r="G905" s="13" t="s">
        <v>346</v>
      </c>
      <c r="H905" s="13" t="s">
        <v>3286</v>
      </c>
      <c r="I905" s="13" t="s">
        <v>64</v>
      </c>
      <c r="J905" s="13" t="s">
        <v>1736</v>
      </c>
      <c r="K905" t="s">
        <v>1747</v>
      </c>
      <c r="L905" s="13" t="s">
        <v>3174</v>
      </c>
      <c r="M905" t="s">
        <v>1744</v>
      </c>
      <c r="N905" s="13"/>
      <c r="O905" t="s">
        <v>1590</v>
      </c>
      <c r="P905" s="13" t="s">
        <v>1633</v>
      </c>
      <c r="Q905" s="13" t="s">
        <v>1742</v>
      </c>
      <c r="R905" s="13"/>
      <c r="S905" s="13" t="s">
        <v>3185</v>
      </c>
      <c r="T905" s="13" t="s">
        <v>3186</v>
      </c>
      <c r="U905" s="13">
        <f>COUNTIFS(Tabella4[Rejected Element],Tabella4[[#This Row],[Rejected Element]])</f>
        <v>1254</v>
      </c>
      <c r="V905" s="13" t="s">
        <v>1726</v>
      </c>
      <c r="W905" s="13" t="s">
        <v>3161</v>
      </c>
      <c r="X905" s="13" t="str">
        <f>Tabella4[[#This Row],[User Impact]]</f>
        <v>3 - Moderate</v>
      </c>
      <c r="Y905" s="13" t="str">
        <f>_xlfn.CONCAT("APP INDABOX ANDROID - ",Tabella4[[#This Row],[UNI CEI EN 301549]]," ",_xlfn.XLOOKUP(Tabella4[[#This Row],[Criterio]],Tabella5[ID],Tabella5[Criterio di successo],"")," - ",Tabella4[[#This Row],[Servizio]])</f>
        <v>APP INDABOX ANDROID - 11.2.5.5.1 Dimensione dell'obiettivo (avanzato) - S008 Bonus</v>
      </c>
      <c r="Z9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S008 Bonus (#AAD904)
S008 Bonus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Estendi il padding o usa un contenitore cliccabile più grande per rispettare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905" s="13"/>
      <c r="AB905" s="13"/>
      <c r="AC905" s="13"/>
      <c r="AD905" s="13"/>
      <c r="AE905" s="13" t="e">
        <f>_xlfn.XLOOKUP(Tabella4[[#This Row],[ID Silk]],outTable[ID Silk],outTable[Numero ticket  ],,0,1)</f>
        <v>#N/A</v>
      </c>
      <c r="AF905" s="13"/>
      <c r="AG905" s="13"/>
      <c r="AH905" s="13" t="e">
        <f>Tabella4[[#This Row],[Caricato su Silk]]&amp;Tabella4[[#This Row],[HC_01]]</f>
        <v>#N/A</v>
      </c>
      <c r="AI905" s="13" t="e">
        <f>Tabella4[[#This Row],[HC_ID]]&amp;": "&amp;Tabella4[[#This Row],[Descrizione]]</f>
        <v>#N/A</v>
      </c>
      <c r="AJ905" s="13" t="e">
        <f>Tabella4[[#This Row],[HC_ID]]&amp;": - "&amp;Tabella4[[#This Row],[Detail]]&amp;" con selettore: "&amp;Tabella4[[#This Row],[Rejected Element]]</f>
        <v>#N/A</v>
      </c>
      <c r="AK905" s="13" t="e">
        <f>Tabella4[[#This Row],[HC_ID]]&amp;": "&amp;Tabella4[[#This Row],[Share URL]]</f>
        <v>#N/A</v>
      </c>
      <c r="AL905" s="13" t="e">
        <f>Tabella4[[#This Row],[HC_ID]]&amp;": "&amp;Tabella4[[#This Row],[Soluzione note aggiuntive]]</f>
        <v>#N/A</v>
      </c>
      <c r="AM905" s="13"/>
    </row>
    <row r="906" spans="1:39" ht="15" x14ac:dyDescent="0.3">
      <c r="A906" s="41" t="str">
        <f>Tabella4[[#This Row],[UNI CEI EN 301549]]&amp;Tabella4[[#This Row],[Servizio]]</f>
        <v>11.2.5.5.1S008 Bonus</v>
      </c>
      <c r="B906" s="42" t="str">
        <f>Tabella4[[#This Row],[IssueID]]&amp;Tabella4[[#This Row],[Servizio]]</f>
        <v>S008 Bonus</v>
      </c>
      <c r="C906" s="41" t="s">
        <v>2004</v>
      </c>
      <c r="D906" s="41" t="str">
        <f>"(#"&amp;Tabella4[[#This Row],['#ID]]&amp;")"</f>
        <v>(#AAD905)</v>
      </c>
      <c r="E906" s="13" t="s">
        <v>50</v>
      </c>
      <c r="F906" s="13" t="s">
        <v>3168</v>
      </c>
      <c r="G906" s="13" t="s">
        <v>346</v>
      </c>
      <c r="H906" s="13" t="s">
        <v>3286</v>
      </c>
      <c r="I906" s="13" t="s">
        <v>64</v>
      </c>
      <c r="J906" s="13" t="s">
        <v>1736</v>
      </c>
      <c r="K906" t="s">
        <v>1747</v>
      </c>
      <c r="L906" s="13" t="s">
        <v>3174</v>
      </c>
      <c r="M906" t="s">
        <v>1744</v>
      </c>
      <c r="N906" s="13"/>
      <c r="O906" t="s">
        <v>1590</v>
      </c>
      <c r="P906" s="13" t="s">
        <v>1633</v>
      </c>
      <c r="Q906" s="13" t="s">
        <v>1742</v>
      </c>
      <c r="R906" s="13"/>
      <c r="S906" s="13" t="s">
        <v>3185</v>
      </c>
      <c r="T906" s="13" t="s">
        <v>3186</v>
      </c>
      <c r="U906" s="13">
        <f>COUNTIFS(Tabella4[Rejected Element],Tabella4[[#This Row],[Rejected Element]])</f>
        <v>1254</v>
      </c>
      <c r="V906" s="13" t="s">
        <v>1726</v>
      </c>
      <c r="W906" s="13" t="s">
        <v>3161</v>
      </c>
      <c r="X906" s="13" t="str">
        <f>Tabella4[[#This Row],[User Impact]]</f>
        <v>3 - Moderate</v>
      </c>
      <c r="Y906" s="13" t="str">
        <f>_xlfn.CONCAT("APP INDABOX ANDROID - ",Tabella4[[#This Row],[UNI CEI EN 301549]]," ",_xlfn.XLOOKUP(Tabella4[[#This Row],[Criterio]],Tabella5[ID],Tabella5[Criterio di successo],"")," - ",Tabella4[[#This Row],[Servizio]])</f>
        <v>APP INDABOX ANDROID - 11.2.5.5.1 Dimensione dell'obiettivo (avanzato) - S008 Bonus</v>
      </c>
      <c r="Z9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S008 Bonus (#AAD905)
S008 Bonus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Estendi il padding o usa un contenitore cliccabile più grande per rispettare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906" s="13"/>
      <c r="AB906" s="13"/>
      <c r="AC906" s="13"/>
      <c r="AD906" s="13"/>
      <c r="AE906" s="13" t="e">
        <f>_xlfn.XLOOKUP(Tabella4[[#This Row],[ID Silk]],outTable[ID Silk],outTable[Numero ticket  ],,0,1)</f>
        <v>#N/A</v>
      </c>
      <c r="AF906" s="13"/>
      <c r="AG906" s="13"/>
      <c r="AH906" s="13" t="e">
        <f>Tabella4[[#This Row],[Caricato su Silk]]&amp;Tabella4[[#This Row],[HC_01]]</f>
        <v>#N/A</v>
      </c>
      <c r="AI906" s="13" t="e">
        <f>Tabella4[[#This Row],[HC_ID]]&amp;": "&amp;Tabella4[[#This Row],[Descrizione]]</f>
        <v>#N/A</v>
      </c>
      <c r="AJ906" s="13" t="e">
        <f>Tabella4[[#This Row],[HC_ID]]&amp;": - "&amp;Tabella4[[#This Row],[Detail]]&amp;" con selettore: "&amp;Tabella4[[#This Row],[Rejected Element]]</f>
        <v>#N/A</v>
      </c>
      <c r="AK906" s="13" t="e">
        <f>Tabella4[[#This Row],[HC_ID]]&amp;": "&amp;Tabella4[[#This Row],[Share URL]]</f>
        <v>#N/A</v>
      </c>
      <c r="AL906" s="13" t="e">
        <f>Tabella4[[#This Row],[HC_ID]]&amp;": "&amp;Tabella4[[#This Row],[Soluzione note aggiuntive]]</f>
        <v>#N/A</v>
      </c>
      <c r="AM906" s="13"/>
    </row>
    <row r="907" spans="1:39" ht="15" x14ac:dyDescent="0.3">
      <c r="A907" s="41" t="str">
        <f>Tabella4[[#This Row],[UNI CEI EN 301549]]&amp;Tabella4[[#This Row],[Servizio]]</f>
        <v>11.2.5.3.1S008 Bonus</v>
      </c>
      <c r="B907" s="42" t="str">
        <f>Tabella4[[#This Row],[IssueID]]&amp;Tabella4[[#This Row],[Servizio]]</f>
        <v>S008 Bonus</v>
      </c>
      <c r="C907" s="41" t="s">
        <v>2005</v>
      </c>
      <c r="D907" s="41" t="str">
        <f>"(#"&amp;Tabella4[[#This Row],['#ID]]&amp;")"</f>
        <v>(#AAD906)</v>
      </c>
      <c r="E907" s="13" t="s">
        <v>50</v>
      </c>
      <c r="F907" s="13" t="s">
        <v>9</v>
      </c>
      <c r="G907" s="13" t="s">
        <v>342</v>
      </c>
      <c r="H907" s="13" t="s">
        <v>3285</v>
      </c>
      <c r="I907" s="13" t="s">
        <v>63</v>
      </c>
      <c r="J907" s="13" t="s">
        <v>3172</v>
      </c>
      <c r="K907" t="s">
        <v>1745</v>
      </c>
      <c r="L907" s="13" t="s">
        <v>3173</v>
      </c>
      <c r="M907" t="s">
        <v>1744</v>
      </c>
      <c r="N907" s="13"/>
      <c r="O907" t="s">
        <v>1590</v>
      </c>
      <c r="P907" s="13" t="s">
        <v>1633</v>
      </c>
      <c r="Q907" s="13" t="s">
        <v>1742</v>
      </c>
      <c r="R907" s="13"/>
      <c r="S907" s="13" t="s">
        <v>3183</v>
      </c>
      <c r="T907" s="13" t="s">
        <v>3184</v>
      </c>
      <c r="U907" s="13">
        <f>COUNTIFS(Tabella4[Rejected Element],Tabella4[[#This Row],[Rejected Element]])</f>
        <v>1254</v>
      </c>
      <c r="V907" s="13" t="s">
        <v>1726</v>
      </c>
      <c r="W907" s="13" t="s">
        <v>3161</v>
      </c>
      <c r="X907" s="13" t="str">
        <f>Tabella4[[#This Row],[User Impact]]</f>
        <v>2 - Serious</v>
      </c>
      <c r="Y907" s="13" t="str">
        <f>_xlfn.CONCAT("APP INDABOX ANDROID - ",Tabella4[[#This Row],[UNI CEI EN 301549]]," ",_xlfn.XLOOKUP(Tabella4[[#This Row],[Criterio]],Tabella5[ID],Tabella5[Criterio di successo],"")," - ",Tabella4[[#This Row],[Servizio]])</f>
        <v>APP INDABOX ANDROID - 11.2.5.3.1 Etichetta nel nome - S008 Bonus</v>
      </c>
      <c r="Z9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S008 Bonus (#AAD906)
S008 Bonus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Assicurati che contentDescription o labelFor contengano l’etichetta visibile dell’elemento.
File di log (occorrenze rilevate: 3): https://posteitaliane.sharepoint.com/:x:/r/teams/ACCESSIBILITRISULTATIVERIFICHETECNICHE/Shared%20Documents/TGPOSTE_APP/TGPOSTE_APP/LOG/Log.xlsx?d=w630300a71bd74143a1658fe5ab688bc4&amp;csf=1&amp;web=1&amp;e=Y9XHGL
Link al dettaglio requisito WCAG: </v>
      </c>
      <c r="AA907" s="13"/>
      <c r="AB907" s="13"/>
      <c r="AC907" s="13"/>
      <c r="AD907" s="13"/>
      <c r="AE907" s="13" t="e">
        <f>_xlfn.XLOOKUP(Tabella4[[#This Row],[ID Silk]],outTable[ID Silk],outTable[Numero ticket  ],,0,1)</f>
        <v>#N/A</v>
      </c>
      <c r="AF907" s="13"/>
      <c r="AG907" s="13"/>
      <c r="AH907" s="13" t="e">
        <f>Tabella4[[#This Row],[Caricato su Silk]]&amp;Tabella4[[#This Row],[HC_01]]</f>
        <v>#N/A</v>
      </c>
      <c r="AI907" s="13" t="e">
        <f>Tabella4[[#This Row],[HC_ID]]&amp;": "&amp;Tabella4[[#This Row],[Descrizione]]</f>
        <v>#N/A</v>
      </c>
      <c r="AJ907" s="13" t="e">
        <f>Tabella4[[#This Row],[HC_ID]]&amp;": - "&amp;Tabella4[[#This Row],[Detail]]&amp;" con selettore: "&amp;Tabella4[[#This Row],[Rejected Element]]</f>
        <v>#N/A</v>
      </c>
      <c r="AK907" s="13" t="e">
        <f>Tabella4[[#This Row],[HC_ID]]&amp;": "&amp;Tabella4[[#This Row],[Share URL]]</f>
        <v>#N/A</v>
      </c>
      <c r="AL907" s="13" t="e">
        <f>Tabella4[[#This Row],[HC_ID]]&amp;": "&amp;Tabella4[[#This Row],[Soluzione note aggiuntive]]</f>
        <v>#N/A</v>
      </c>
      <c r="AM907" s="13"/>
    </row>
    <row r="908" spans="1:39" ht="15" x14ac:dyDescent="0.3">
      <c r="A908" s="41" t="str">
        <f>Tabella4[[#This Row],[UNI CEI EN 301549]]&amp;Tabella4[[#This Row],[Servizio]]</f>
        <v>11.1.3.2.1S008 Bonus</v>
      </c>
      <c r="B908" s="42" t="str">
        <f>Tabella4[[#This Row],[IssueID]]&amp;Tabella4[[#This Row],[Servizio]]</f>
        <v>S008 Bonus</v>
      </c>
      <c r="C908" s="41" t="s">
        <v>2006</v>
      </c>
      <c r="D908" s="41" t="str">
        <f>"(#"&amp;Tabella4[[#This Row],['#ID]]&amp;")"</f>
        <v>(#AAD907)</v>
      </c>
      <c r="E908" s="13" t="s">
        <v>50</v>
      </c>
      <c r="F908" s="13" t="s">
        <v>9</v>
      </c>
      <c r="G908" s="13" t="s">
        <v>57</v>
      </c>
      <c r="H908" s="13" t="s">
        <v>3287</v>
      </c>
      <c r="I908" s="13" t="s">
        <v>62</v>
      </c>
      <c r="J908" s="13" t="s">
        <v>3176</v>
      </c>
      <c r="K908" t="s">
        <v>1749</v>
      </c>
      <c r="L908" s="13" t="s">
        <v>3177</v>
      </c>
      <c r="M908" t="s">
        <v>1744</v>
      </c>
      <c r="N908" s="13"/>
      <c r="O908" t="s">
        <v>1590</v>
      </c>
      <c r="P908" s="13" t="s">
        <v>1633</v>
      </c>
      <c r="Q908" s="13" t="s">
        <v>1742</v>
      </c>
      <c r="R908" s="13"/>
      <c r="S908" s="13" t="s">
        <v>3189</v>
      </c>
      <c r="T908" s="13" t="s">
        <v>3190</v>
      </c>
      <c r="U908" s="13">
        <f>COUNTIFS(Tabella4[Rejected Element],Tabella4[[#This Row],[Rejected Element]])</f>
        <v>1254</v>
      </c>
      <c r="V908" s="13" t="s">
        <v>1726</v>
      </c>
      <c r="W908" s="13" t="s">
        <v>3161</v>
      </c>
      <c r="X908" s="13" t="str">
        <f>Tabella4[[#This Row],[User Impact]]</f>
        <v>1 - Critical</v>
      </c>
      <c r="Y908" s="13" t="str">
        <f>_xlfn.CONCAT("APP INDABOX ANDROID - ",Tabella4[[#This Row],[UNI CEI EN 301549]]," ",_xlfn.XLOOKUP(Tabella4[[#This Row],[Criterio]],Tabella5[ID],Tabella5[Criterio di successo],"")," - ",Tabella4[[#This Row],[Servizio]])</f>
        <v>APP INDABOX ANDROID - 11.1.3.2.1 Sequenza significativa - S008 Bonus</v>
      </c>
      <c r="Z9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S008 Bonus (#AAD907)
S008 Bonus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Rimuovi android:focusable="true" dal testo statico non interattivo.
File di log (occorrenze rilevate: 6): https://posteitaliane.sharepoint.com/:x:/r/teams/ACCESSIBILITRISULTATIVERIFICHETECNICHE/Shared%20Documents/TGPOSTE_APP/TGPOSTE_APP/LOG/Log.xlsx?d=w630300a71bd74143a1658fe5ab688bc4&amp;csf=1&amp;web=1&amp;e=Y9XHGL
Link al dettaglio requisito WCAG: </v>
      </c>
      <c r="AA908" s="13"/>
      <c r="AB908" s="13"/>
      <c r="AC908" s="13"/>
      <c r="AD908" s="13"/>
      <c r="AE908" s="13" t="e">
        <f>_xlfn.XLOOKUP(Tabella4[[#This Row],[ID Silk]],outTable[ID Silk],outTable[Numero ticket  ],,0,1)</f>
        <v>#N/A</v>
      </c>
      <c r="AF908" s="13"/>
      <c r="AG908" s="13"/>
      <c r="AH908" s="13" t="e">
        <f>Tabella4[[#This Row],[Caricato su Silk]]&amp;Tabella4[[#This Row],[HC_01]]</f>
        <v>#N/A</v>
      </c>
      <c r="AI908" s="13" t="e">
        <f>Tabella4[[#This Row],[HC_ID]]&amp;": "&amp;Tabella4[[#This Row],[Descrizione]]</f>
        <v>#N/A</v>
      </c>
      <c r="AJ908" s="13" t="e">
        <f>Tabella4[[#This Row],[HC_ID]]&amp;": - "&amp;Tabella4[[#This Row],[Detail]]&amp;" con selettore: "&amp;Tabella4[[#This Row],[Rejected Element]]</f>
        <v>#N/A</v>
      </c>
      <c r="AK908" s="13" t="e">
        <f>Tabella4[[#This Row],[HC_ID]]&amp;": "&amp;Tabella4[[#This Row],[Share URL]]</f>
        <v>#N/A</v>
      </c>
      <c r="AL908" s="13" t="e">
        <f>Tabella4[[#This Row],[HC_ID]]&amp;": "&amp;Tabella4[[#This Row],[Soluzione note aggiuntive]]</f>
        <v>#N/A</v>
      </c>
      <c r="AM908" s="13"/>
    </row>
    <row r="909" spans="1:39" ht="15" x14ac:dyDescent="0.3">
      <c r="A909" s="41" t="str">
        <f>Tabella4[[#This Row],[UNI CEI EN 301549]]&amp;Tabella4[[#This Row],[Servizio]]</f>
        <v>11.1.3.2.1S008 Bonus</v>
      </c>
      <c r="B909" s="42" t="str">
        <f>Tabella4[[#This Row],[IssueID]]&amp;Tabella4[[#This Row],[Servizio]]</f>
        <v>S008 Bonus</v>
      </c>
      <c r="C909" s="41" t="s">
        <v>2007</v>
      </c>
      <c r="D909" s="41" t="str">
        <f>"(#"&amp;Tabella4[[#This Row],['#ID]]&amp;")"</f>
        <v>(#AAD908)</v>
      </c>
      <c r="E909" s="13" t="s">
        <v>50</v>
      </c>
      <c r="F909" s="13" t="s">
        <v>9</v>
      </c>
      <c r="G909" s="13" t="s">
        <v>57</v>
      </c>
      <c r="H909" s="13" t="s">
        <v>3287</v>
      </c>
      <c r="I909" s="13" t="s">
        <v>62</v>
      </c>
      <c r="J909" s="13" t="s">
        <v>3176</v>
      </c>
      <c r="K909" t="s">
        <v>1749</v>
      </c>
      <c r="L909" s="13" t="s">
        <v>3177</v>
      </c>
      <c r="M909" t="s">
        <v>1744</v>
      </c>
      <c r="N909" s="13"/>
      <c r="O909" t="s">
        <v>1590</v>
      </c>
      <c r="P909" s="13" t="s">
        <v>1633</v>
      </c>
      <c r="Q909" s="13" t="s">
        <v>1742</v>
      </c>
      <c r="R909" s="13"/>
      <c r="S909" s="13" t="s">
        <v>3189</v>
      </c>
      <c r="T909" s="13" t="s">
        <v>3190</v>
      </c>
      <c r="U909" s="13">
        <f>COUNTIFS(Tabella4[Rejected Element],Tabella4[[#This Row],[Rejected Element]])</f>
        <v>1254</v>
      </c>
      <c r="V909" s="13" t="s">
        <v>1726</v>
      </c>
      <c r="W909" s="13" t="s">
        <v>3161</v>
      </c>
      <c r="X909" s="13" t="str">
        <f>Tabella4[[#This Row],[User Impact]]</f>
        <v>1 - Critical</v>
      </c>
      <c r="Y909" s="13" t="str">
        <f>_xlfn.CONCAT("APP INDABOX ANDROID - ",Tabella4[[#This Row],[UNI CEI EN 301549]]," ",_xlfn.XLOOKUP(Tabella4[[#This Row],[Criterio]],Tabella5[ID],Tabella5[Criterio di successo],"")," - ",Tabella4[[#This Row],[Servizio]])</f>
        <v>APP INDABOX ANDROID - 11.1.3.2.1 Sequenza significativa - S008 Bonus</v>
      </c>
      <c r="Z9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S008 Bonus (#AAD908)
S008 Bonus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Rimuovi android:focusable="true" dal testo statico non interattivo.
File di log (occorrenze rilevate: 6): https://posteitaliane.sharepoint.com/:x:/r/teams/ACCESSIBILITRISULTATIVERIFICHETECNICHE/Shared%20Documents/TGPOSTE_APP/TGPOSTE_APP/LOG/Log.xlsx?d=w630300a71bd74143a1658fe5ab688bc4&amp;csf=1&amp;web=1&amp;e=Y9XHGL
Link al dettaglio requisito WCAG: </v>
      </c>
      <c r="AA909" s="13"/>
      <c r="AB909" s="13"/>
      <c r="AC909" s="13"/>
      <c r="AD909" s="13"/>
      <c r="AE909" s="13" t="e">
        <f>_xlfn.XLOOKUP(Tabella4[[#This Row],[ID Silk]],outTable[ID Silk],outTable[Numero ticket  ],,0,1)</f>
        <v>#N/A</v>
      </c>
      <c r="AF909" s="13"/>
      <c r="AG909" s="13"/>
      <c r="AH909" s="13" t="e">
        <f>Tabella4[[#This Row],[Caricato su Silk]]&amp;Tabella4[[#This Row],[HC_01]]</f>
        <v>#N/A</v>
      </c>
      <c r="AI909" s="13" t="e">
        <f>Tabella4[[#This Row],[HC_ID]]&amp;": "&amp;Tabella4[[#This Row],[Descrizione]]</f>
        <v>#N/A</v>
      </c>
      <c r="AJ909" s="13" t="e">
        <f>Tabella4[[#This Row],[HC_ID]]&amp;": - "&amp;Tabella4[[#This Row],[Detail]]&amp;" con selettore: "&amp;Tabella4[[#This Row],[Rejected Element]]</f>
        <v>#N/A</v>
      </c>
      <c r="AK909" s="13" t="e">
        <f>Tabella4[[#This Row],[HC_ID]]&amp;": "&amp;Tabella4[[#This Row],[Share URL]]</f>
        <v>#N/A</v>
      </c>
      <c r="AL909" s="13" t="e">
        <f>Tabella4[[#This Row],[HC_ID]]&amp;": "&amp;Tabella4[[#This Row],[Soluzione note aggiuntive]]</f>
        <v>#N/A</v>
      </c>
      <c r="AM909" s="13"/>
    </row>
    <row r="910" spans="1:39" ht="15" x14ac:dyDescent="0.3">
      <c r="A910" s="41" t="str">
        <f>Tabella4[[#This Row],[UNI CEI EN 301549]]&amp;Tabella4[[#This Row],[Servizio]]</f>
        <v>11.2.5.5.1S008 Bonus</v>
      </c>
      <c r="B910" s="42" t="str">
        <f>Tabella4[[#This Row],[IssueID]]&amp;Tabella4[[#This Row],[Servizio]]</f>
        <v>S008 Bonus</v>
      </c>
      <c r="C910" s="41" t="s">
        <v>2008</v>
      </c>
      <c r="D910" s="41" t="str">
        <f>"(#"&amp;Tabella4[[#This Row],['#ID]]&amp;")"</f>
        <v>(#AAD909)</v>
      </c>
      <c r="E910" s="13" t="s">
        <v>50</v>
      </c>
      <c r="F910" s="13" t="s">
        <v>3168</v>
      </c>
      <c r="G910" s="13" t="s">
        <v>346</v>
      </c>
      <c r="H910" s="13" t="s">
        <v>3286</v>
      </c>
      <c r="I910" s="13" t="s">
        <v>64</v>
      </c>
      <c r="J910" s="13" t="s">
        <v>1736</v>
      </c>
      <c r="K910" t="s">
        <v>1747</v>
      </c>
      <c r="L910" s="13" t="s">
        <v>3174</v>
      </c>
      <c r="M910" t="s">
        <v>1744</v>
      </c>
      <c r="N910" s="13"/>
      <c r="O910" t="s">
        <v>1590</v>
      </c>
      <c r="P910" s="13" t="s">
        <v>1633</v>
      </c>
      <c r="Q910" s="13" t="s">
        <v>1742</v>
      </c>
      <c r="R910" s="13"/>
      <c r="S910" s="13" t="s">
        <v>3185</v>
      </c>
      <c r="T910" s="13" t="s">
        <v>3186</v>
      </c>
      <c r="U910" s="13">
        <f>COUNTIFS(Tabella4[Rejected Element],Tabella4[[#This Row],[Rejected Element]])</f>
        <v>1254</v>
      </c>
      <c r="V910" s="13" t="s">
        <v>1726</v>
      </c>
      <c r="W910" s="13" t="s">
        <v>3161</v>
      </c>
      <c r="X910" s="13" t="str">
        <f>Tabella4[[#This Row],[User Impact]]</f>
        <v>3 - Moderate</v>
      </c>
      <c r="Y910" s="13" t="str">
        <f>_xlfn.CONCAT("APP INDABOX ANDROID - ",Tabella4[[#This Row],[UNI CEI EN 301549]]," ",_xlfn.XLOOKUP(Tabella4[[#This Row],[Criterio]],Tabella5[ID],Tabella5[Criterio di successo],"")," - ",Tabella4[[#This Row],[Servizio]])</f>
        <v>APP INDABOX ANDROID - 11.2.5.5.1 Dimensione dell'obiettivo (avanzato) - S008 Bonus</v>
      </c>
      <c r="Z9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S008 Bonus (#AAD909)
S008 Bonus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Estendi il padding o usa un contenitore cliccabile più grande per rispettare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910" s="13"/>
      <c r="AB910" s="13"/>
      <c r="AC910" s="13"/>
      <c r="AD910" s="13"/>
      <c r="AE910" s="13" t="e">
        <f>_xlfn.XLOOKUP(Tabella4[[#This Row],[ID Silk]],outTable[ID Silk],outTable[Numero ticket  ],,0,1)</f>
        <v>#N/A</v>
      </c>
      <c r="AF910" s="13"/>
      <c r="AG910" s="13"/>
      <c r="AH910" s="13" t="e">
        <f>Tabella4[[#This Row],[Caricato su Silk]]&amp;Tabella4[[#This Row],[HC_01]]</f>
        <v>#N/A</v>
      </c>
      <c r="AI910" s="13" t="e">
        <f>Tabella4[[#This Row],[HC_ID]]&amp;": "&amp;Tabella4[[#This Row],[Descrizione]]</f>
        <v>#N/A</v>
      </c>
      <c r="AJ910" s="13" t="e">
        <f>Tabella4[[#This Row],[HC_ID]]&amp;": - "&amp;Tabella4[[#This Row],[Detail]]&amp;" con selettore: "&amp;Tabella4[[#This Row],[Rejected Element]]</f>
        <v>#N/A</v>
      </c>
      <c r="AK910" s="13" t="e">
        <f>Tabella4[[#This Row],[HC_ID]]&amp;": "&amp;Tabella4[[#This Row],[Share URL]]</f>
        <v>#N/A</v>
      </c>
      <c r="AL910" s="13" t="e">
        <f>Tabella4[[#This Row],[HC_ID]]&amp;": "&amp;Tabella4[[#This Row],[Soluzione note aggiuntive]]</f>
        <v>#N/A</v>
      </c>
      <c r="AM910" s="13"/>
    </row>
    <row r="911" spans="1:39" ht="15" x14ac:dyDescent="0.3">
      <c r="A911" s="41" t="str">
        <f>Tabella4[[#This Row],[UNI CEI EN 301549]]&amp;Tabella4[[#This Row],[Servizio]]</f>
        <v>11.2.5.5.1S008 Bonus</v>
      </c>
      <c r="B911" s="42" t="str">
        <f>Tabella4[[#This Row],[IssueID]]&amp;Tabella4[[#This Row],[Servizio]]</f>
        <v>S008 Bonus</v>
      </c>
      <c r="C911" s="41" t="s">
        <v>2009</v>
      </c>
      <c r="D911" s="41" t="str">
        <f>"(#"&amp;Tabella4[[#This Row],['#ID]]&amp;")"</f>
        <v>(#AAD910)</v>
      </c>
      <c r="E911" s="13" t="s">
        <v>50</v>
      </c>
      <c r="F911" s="13" t="s">
        <v>3168</v>
      </c>
      <c r="G911" s="13" t="s">
        <v>346</v>
      </c>
      <c r="H911" s="13" t="s">
        <v>3286</v>
      </c>
      <c r="I911" s="13" t="s">
        <v>64</v>
      </c>
      <c r="J911" s="13" t="s">
        <v>1736</v>
      </c>
      <c r="K911" t="s">
        <v>1747</v>
      </c>
      <c r="L911" s="13" t="s">
        <v>3174</v>
      </c>
      <c r="M911" t="s">
        <v>1744</v>
      </c>
      <c r="N911" s="13"/>
      <c r="O911" t="s">
        <v>1590</v>
      </c>
      <c r="P911" s="13" t="s">
        <v>1633</v>
      </c>
      <c r="Q911" s="13" t="s">
        <v>1742</v>
      </c>
      <c r="R911" s="13"/>
      <c r="S911" s="13" t="s">
        <v>3185</v>
      </c>
      <c r="T911" s="13" t="s">
        <v>3186</v>
      </c>
      <c r="U911" s="13">
        <f>COUNTIFS(Tabella4[Rejected Element],Tabella4[[#This Row],[Rejected Element]])</f>
        <v>1254</v>
      </c>
      <c r="V911" s="13" t="s">
        <v>1726</v>
      </c>
      <c r="W911" s="13" t="s">
        <v>3161</v>
      </c>
      <c r="X911" s="13" t="str">
        <f>Tabella4[[#This Row],[User Impact]]</f>
        <v>3 - Moderate</v>
      </c>
      <c r="Y911" s="13" t="str">
        <f>_xlfn.CONCAT("APP INDABOX ANDROID - ",Tabella4[[#This Row],[UNI CEI EN 301549]]," ",_xlfn.XLOOKUP(Tabella4[[#This Row],[Criterio]],Tabella5[ID],Tabella5[Criterio di successo],"")," - ",Tabella4[[#This Row],[Servizio]])</f>
        <v>APP INDABOX ANDROID - 11.2.5.5.1 Dimensione dell'obiettivo (avanzato) - S008 Bonus</v>
      </c>
      <c r="Z9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S008 Bonus (#AAD910)
S008 Bonus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Estendi il padding o usa un contenitore cliccabile più grande per rispettare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911" s="13"/>
      <c r="AB911" s="13"/>
      <c r="AC911" s="13"/>
      <c r="AD911" s="13"/>
      <c r="AE911" s="13" t="e">
        <f>_xlfn.XLOOKUP(Tabella4[[#This Row],[ID Silk]],outTable[ID Silk],outTable[Numero ticket  ],,0,1)</f>
        <v>#N/A</v>
      </c>
      <c r="AF911" s="13"/>
      <c r="AG911" s="13"/>
      <c r="AH911" s="13" t="e">
        <f>Tabella4[[#This Row],[Caricato su Silk]]&amp;Tabella4[[#This Row],[HC_01]]</f>
        <v>#N/A</v>
      </c>
      <c r="AI911" s="13" t="e">
        <f>Tabella4[[#This Row],[HC_ID]]&amp;": "&amp;Tabella4[[#This Row],[Descrizione]]</f>
        <v>#N/A</v>
      </c>
      <c r="AJ911" s="13" t="e">
        <f>Tabella4[[#This Row],[HC_ID]]&amp;": - "&amp;Tabella4[[#This Row],[Detail]]&amp;" con selettore: "&amp;Tabella4[[#This Row],[Rejected Element]]</f>
        <v>#N/A</v>
      </c>
      <c r="AK911" s="13" t="e">
        <f>Tabella4[[#This Row],[HC_ID]]&amp;": "&amp;Tabella4[[#This Row],[Share URL]]</f>
        <v>#N/A</v>
      </c>
      <c r="AL911" s="13" t="e">
        <f>Tabella4[[#This Row],[HC_ID]]&amp;": "&amp;Tabella4[[#This Row],[Soluzione note aggiuntive]]</f>
        <v>#N/A</v>
      </c>
      <c r="AM911" s="13"/>
    </row>
    <row r="912" spans="1:39" ht="15" x14ac:dyDescent="0.3">
      <c r="A912" s="41" t="str">
        <f>Tabella4[[#This Row],[UNI CEI EN 301549]]&amp;Tabella4[[#This Row],[Servizio]]</f>
        <v>11.2.5.3.1S008 Bonus</v>
      </c>
      <c r="B912" s="42" t="str">
        <f>Tabella4[[#This Row],[IssueID]]&amp;Tabella4[[#This Row],[Servizio]]</f>
        <v>S008 Bonus</v>
      </c>
      <c r="C912" s="41" t="s">
        <v>2010</v>
      </c>
      <c r="D912" s="41" t="str">
        <f>"(#"&amp;Tabella4[[#This Row],['#ID]]&amp;")"</f>
        <v>(#AAD911)</v>
      </c>
      <c r="E912" s="13" t="s">
        <v>50</v>
      </c>
      <c r="F912" s="13" t="s">
        <v>9</v>
      </c>
      <c r="G912" s="13" t="s">
        <v>342</v>
      </c>
      <c r="H912" s="13" t="s">
        <v>3285</v>
      </c>
      <c r="I912" s="13" t="s">
        <v>63</v>
      </c>
      <c r="J912" s="13" t="s">
        <v>3172</v>
      </c>
      <c r="K912" t="s">
        <v>1745</v>
      </c>
      <c r="L912" s="13" t="s">
        <v>3173</v>
      </c>
      <c r="M912" t="s">
        <v>1744</v>
      </c>
      <c r="N912" s="13"/>
      <c r="O912" t="s">
        <v>1590</v>
      </c>
      <c r="P912" s="13" t="s">
        <v>1633</v>
      </c>
      <c r="Q912" s="13" t="s">
        <v>1742</v>
      </c>
      <c r="R912" s="13"/>
      <c r="S912" s="13" t="s">
        <v>3183</v>
      </c>
      <c r="T912" s="13" t="s">
        <v>3184</v>
      </c>
      <c r="U912" s="13">
        <f>COUNTIFS(Tabella4[Rejected Element],Tabella4[[#This Row],[Rejected Element]])</f>
        <v>1254</v>
      </c>
      <c r="V912" s="13" t="s">
        <v>1726</v>
      </c>
      <c r="W912" s="13" t="s">
        <v>3161</v>
      </c>
      <c r="X912" s="13" t="str">
        <f>Tabella4[[#This Row],[User Impact]]</f>
        <v>2 - Serious</v>
      </c>
      <c r="Y912" s="13" t="str">
        <f>_xlfn.CONCAT("APP INDABOX ANDROID - ",Tabella4[[#This Row],[UNI CEI EN 301549]]," ",_xlfn.XLOOKUP(Tabella4[[#This Row],[Criterio]],Tabella5[ID],Tabella5[Criterio di successo],"")," - ",Tabella4[[#This Row],[Servizio]])</f>
        <v>APP INDABOX ANDROID - 11.2.5.3.1 Etichetta nel nome - S008 Bonus</v>
      </c>
      <c r="Z9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S008 Bonus (#AAD911)
S008 Bonus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Assicurati che contentDescription o labelFor contengano l’etichetta visibile dell’elemento.
File di log (occorrenze rilevate: 3): https://posteitaliane.sharepoint.com/:x:/r/teams/ACCESSIBILITRISULTATIVERIFICHETECNICHE/Shared%20Documents/TGPOSTE_APP/TGPOSTE_APP/LOG/Log.xlsx?d=w630300a71bd74143a1658fe5ab688bc4&amp;csf=1&amp;web=1&amp;e=Y9XHGL
Link al dettaglio requisito WCAG: </v>
      </c>
      <c r="AA912" s="13"/>
      <c r="AB912" s="13"/>
      <c r="AC912" s="13"/>
      <c r="AD912" s="13"/>
      <c r="AE912" s="13" t="e">
        <f>_xlfn.XLOOKUP(Tabella4[[#This Row],[ID Silk]],outTable[ID Silk],outTable[Numero ticket  ],,0,1)</f>
        <v>#N/A</v>
      </c>
      <c r="AF912" s="13"/>
      <c r="AG912" s="13"/>
      <c r="AH912" s="13" t="e">
        <f>Tabella4[[#This Row],[Caricato su Silk]]&amp;Tabella4[[#This Row],[HC_01]]</f>
        <v>#N/A</v>
      </c>
      <c r="AI912" s="13" t="e">
        <f>Tabella4[[#This Row],[HC_ID]]&amp;": "&amp;Tabella4[[#This Row],[Descrizione]]</f>
        <v>#N/A</v>
      </c>
      <c r="AJ912" s="13" t="e">
        <f>Tabella4[[#This Row],[HC_ID]]&amp;": - "&amp;Tabella4[[#This Row],[Detail]]&amp;" con selettore: "&amp;Tabella4[[#This Row],[Rejected Element]]</f>
        <v>#N/A</v>
      </c>
      <c r="AK912" s="13" t="e">
        <f>Tabella4[[#This Row],[HC_ID]]&amp;": "&amp;Tabella4[[#This Row],[Share URL]]</f>
        <v>#N/A</v>
      </c>
      <c r="AL912" s="13" t="e">
        <f>Tabella4[[#This Row],[HC_ID]]&amp;": "&amp;Tabella4[[#This Row],[Soluzione note aggiuntive]]</f>
        <v>#N/A</v>
      </c>
      <c r="AM912" s="13"/>
    </row>
    <row r="913" spans="1:39" ht="15" x14ac:dyDescent="0.3">
      <c r="A913" s="41" t="str">
        <f>Tabella4[[#This Row],[UNI CEI EN 301549]]&amp;Tabella4[[#This Row],[Servizio]]</f>
        <v>11.1.3.2.1S008 Bonus</v>
      </c>
      <c r="B913" s="42" t="str">
        <f>Tabella4[[#This Row],[IssueID]]&amp;Tabella4[[#This Row],[Servizio]]</f>
        <v>S008 Bonus</v>
      </c>
      <c r="C913" s="41" t="s">
        <v>2011</v>
      </c>
      <c r="D913" s="41" t="str">
        <f>"(#"&amp;Tabella4[[#This Row],['#ID]]&amp;")"</f>
        <v>(#AAD912)</v>
      </c>
      <c r="E913" s="13" t="s">
        <v>50</v>
      </c>
      <c r="F913" s="13" t="s">
        <v>9</v>
      </c>
      <c r="G913" s="13" t="s">
        <v>57</v>
      </c>
      <c r="H913" s="13" t="s">
        <v>3287</v>
      </c>
      <c r="I913" s="13" t="s">
        <v>62</v>
      </c>
      <c r="J913" s="13" t="s">
        <v>3176</v>
      </c>
      <c r="K913" t="s">
        <v>1749</v>
      </c>
      <c r="L913" s="13" t="s">
        <v>3177</v>
      </c>
      <c r="M913" t="s">
        <v>1744</v>
      </c>
      <c r="N913" s="13"/>
      <c r="O913" t="s">
        <v>1590</v>
      </c>
      <c r="P913" s="13" t="s">
        <v>1633</v>
      </c>
      <c r="Q913" s="13" t="s">
        <v>1742</v>
      </c>
      <c r="R913" s="13"/>
      <c r="S913" s="13" t="s">
        <v>3189</v>
      </c>
      <c r="T913" s="13" t="s">
        <v>3190</v>
      </c>
      <c r="U913" s="13">
        <f>COUNTIFS(Tabella4[Rejected Element],Tabella4[[#This Row],[Rejected Element]])</f>
        <v>1254</v>
      </c>
      <c r="V913" s="13" t="s">
        <v>1726</v>
      </c>
      <c r="W913" s="13" t="s">
        <v>3161</v>
      </c>
      <c r="X913" s="13" t="str">
        <f>Tabella4[[#This Row],[User Impact]]</f>
        <v>1 - Critical</v>
      </c>
      <c r="Y913" s="13" t="str">
        <f>_xlfn.CONCAT("APP INDABOX ANDROID - ",Tabella4[[#This Row],[UNI CEI EN 301549]]," ",_xlfn.XLOOKUP(Tabella4[[#This Row],[Criterio]],Tabella5[ID],Tabella5[Criterio di successo],"")," - ",Tabella4[[#This Row],[Servizio]])</f>
        <v>APP INDABOX ANDROID - 11.1.3.2.1 Sequenza significativa - S008 Bonus</v>
      </c>
      <c r="Z9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S008 Bonus (#AAD912)
S008 Bonus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Rimuovi android:focusable="true" dal testo statico non interattivo.
File di log (occorrenze rilevate: 6): https://posteitaliane.sharepoint.com/:x:/r/teams/ACCESSIBILITRISULTATIVERIFICHETECNICHE/Shared%20Documents/TGPOSTE_APP/TGPOSTE_APP/LOG/Log.xlsx?d=w630300a71bd74143a1658fe5ab688bc4&amp;csf=1&amp;web=1&amp;e=Y9XHGL
Link al dettaglio requisito WCAG: </v>
      </c>
      <c r="AA913" s="13"/>
      <c r="AB913" s="13"/>
      <c r="AC913" s="13"/>
      <c r="AD913" s="13"/>
      <c r="AE913" s="13" t="e">
        <f>_xlfn.XLOOKUP(Tabella4[[#This Row],[ID Silk]],outTable[ID Silk],outTable[Numero ticket  ],,0,1)</f>
        <v>#N/A</v>
      </c>
      <c r="AF913" s="13"/>
      <c r="AG913" s="13"/>
      <c r="AH913" s="13" t="e">
        <f>Tabella4[[#This Row],[Caricato su Silk]]&amp;Tabella4[[#This Row],[HC_01]]</f>
        <v>#N/A</v>
      </c>
      <c r="AI913" s="13" t="e">
        <f>Tabella4[[#This Row],[HC_ID]]&amp;": "&amp;Tabella4[[#This Row],[Descrizione]]</f>
        <v>#N/A</v>
      </c>
      <c r="AJ913" s="13" t="e">
        <f>Tabella4[[#This Row],[HC_ID]]&amp;": - "&amp;Tabella4[[#This Row],[Detail]]&amp;" con selettore: "&amp;Tabella4[[#This Row],[Rejected Element]]</f>
        <v>#N/A</v>
      </c>
      <c r="AK913" s="13" t="e">
        <f>Tabella4[[#This Row],[HC_ID]]&amp;": "&amp;Tabella4[[#This Row],[Share URL]]</f>
        <v>#N/A</v>
      </c>
      <c r="AL913" s="13" t="e">
        <f>Tabella4[[#This Row],[HC_ID]]&amp;": "&amp;Tabella4[[#This Row],[Soluzione note aggiuntive]]</f>
        <v>#N/A</v>
      </c>
      <c r="AM913" s="13"/>
    </row>
    <row r="914" spans="1:39" ht="15" x14ac:dyDescent="0.3">
      <c r="A914" s="41" t="str">
        <f>Tabella4[[#This Row],[UNI CEI EN 301549]]&amp;Tabella4[[#This Row],[Servizio]]</f>
        <v>11.1.3.4.1S007 Crediti Ritiro</v>
      </c>
      <c r="B914" s="42" t="str">
        <f>Tabella4[[#This Row],[IssueID]]&amp;Tabella4[[#This Row],[Servizio]]</f>
        <v>S007 Crediti Ritiro</v>
      </c>
      <c r="C914" s="41" t="s">
        <v>2012</v>
      </c>
      <c r="D914" s="41" t="str">
        <f>"(#"&amp;Tabella4[[#This Row],['#ID]]&amp;")"</f>
        <v>(#AAD913)</v>
      </c>
      <c r="E914" s="13" t="s">
        <v>50</v>
      </c>
      <c r="F914" s="13" t="s">
        <v>10</v>
      </c>
      <c r="G914" s="13" t="s">
        <v>160</v>
      </c>
      <c r="H914" s="13" t="s">
        <v>3284</v>
      </c>
      <c r="I914" s="13" t="s">
        <v>63</v>
      </c>
      <c r="J914" s="13" t="s">
        <v>3170</v>
      </c>
      <c r="K914" t="s">
        <v>1743</v>
      </c>
      <c r="L914" s="13" t="s">
        <v>3171</v>
      </c>
      <c r="M914" t="s">
        <v>1744</v>
      </c>
      <c r="N914" s="13"/>
      <c r="O914" t="s">
        <v>1591</v>
      </c>
      <c r="P914" s="13" t="s">
        <v>1634</v>
      </c>
      <c r="Q914" s="13" t="s">
        <v>1742</v>
      </c>
      <c r="R914" s="13"/>
      <c r="S914" s="13" t="s">
        <v>3181</v>
      </c>
      <c r="T914" s="13" t="s">
        <v>3182</v>
      </c>
      <c r="U914" s="13">
        <f>COUNTIFS(Tabella4[Rejected Element],Tabella4[[#This Row],[Rejected Element]])</f>
        <v>1254</v>
      </c>
      <c r="V914" s="13" t="s">
        <v>1725</v>
      </c>
      <c r="W914" s="13" t="s">
        <v>3160</v>
      </c>
      <c r="X914" s="13" t="str">
        <f>Tabella4[[#This Row],[User Impact]]</f>
        <v>2 - Serious</v>
      </c>
      <c r="Y914" s="13" t="str">
        <f>_xlfn.CONCAT("APP INDABOX ANDROID - ",Tabella4[[#This Row],[UNI CEI EN 301549]]," ",_xlfn.XLOOKUP(Tabella4[[#This Row],[Criterio]],Tabella5[ID],Tabella5[Criterio di successo],"")," - ",Tabella4[[#This Row],[Servizio]])</f>
        <v>APP INDABOX ANDROID - 11.1.3.4.1 Orientamento - S007 Crediti Ritiro</v>
      </c>
      <c r="Z9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S007 Crediti Ritiro (#AAD913)
S007 Crediti Ritiro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android:screenOrientation="portrait" per supportare sia landscape che portrait, salvo che non sia un requisito.
File di log (occorrenze rilevate: 3): https://posteitaliane.sharepoint.com/:x:/r/teams/ACCESSIBILITRISULTATIVERIFICHETECNICHE/Shared%20Documents/TGPOSTE_APP/TGPOSTE_APP/LOG/Log.xlsx?d=w630300a71bd74143a1658fe5ab688bc4&amp;csf=1&amp;web=1&amp;e=Y9XHGL
Link al dettaglio requisito WCAG: </v>
      </c>
      <c r="AA914" s="13"/>
      <c r="AB914" s="13"/>
      <c r="AC914" s="13"/>
      <c r="AD914" s="13"/>
      <c r="AE914" s="13" t="e">
        <f>_xlfn.XLOOKUP(Tabella4[[#This Row],[ID Silk]],outTable[ID Silk],outTable[Numero ticket  ],,0,1)</f>
        <v>#N/A</v>
      </c>
      <c r="AF914" s="13"/>
      <c r="AG914" s="13"/>
      <c r="AH914" s="13" t="e">
        <f>Tabella4[[#This Row],[Caricato su Silk]]&amp;Tabella4[[#This Row],[HC_01]]</f>
        <v>#N/A</v>
      </c>
      <c r="AI914" s="13" t="e">
        <f>Tabella4[[#This Row],[HC_ID]]&amp;": "&amp;Tabella4[[#This Row],[Descrizione]]</f>
        <v>#N/A</v>
      </c>
      <c r="AJ914" s="13" t="e">
        <f>Tabella4[[#This Row],[HC_ID]]&amp;": - "&amp;Tabella4[[#This Row],[Detail]]&amp;" con selettore: "&amp;Tabella4[[#This Row],[Rejected Element]]</f>
        <v>#N/A</v>
      </c>
      <c r="AK914" s="13" t="e">
        <f>Tabella4[[#This Row],[HC_ID]]&amp;": "&amp;Tabella4[[#This Row],[Share URL]]</f>
        <v>#N/A</v>
      </c>
      <c r="AL914" s="13" t="e">
        <f>Tabella4[[#This Row],[HC_ID]]&amp;": "&amp;Tabella4[[#This Row],[Soluzione note aggiuntive]]</f>
        <v>#N/A</v>
      </c>
      <c r="AM914" s="13"/>
    </row>
    <row r="915" spans="1:39" ht="15" x14ac:dyDescent="0.3">
      <c r="A915" s="41" t="str">
        <f>Tabella4[[#This Row],[UNI CEI EN 301549]]&amp;Tabella4[[#This Row],[Servizio]]</f>
        <v>11.2.5.3.1S007 Crediti Ritiro</v>
      </c>
      <c r="B915" s="42" t="str">
        <f>Tabella4[[#This Row],[IssueID]]&amp;Tabella4[[#This Row],[Servizio]]</f>
        <v>S007 Crediti Ritiro</v>
      </c>
      <c r="C915" s="41" t="s">
        <v>2013</v>
      </c>
      <c r="D915" s="41" t="str">
        <f>"(#"&amp;Tabella4[[#This Row],['#ID]]&amp;")"</f>
        <v>(#AAD914)</v>
      </c>
      <c r="E915" s="13" t="s">
        <v>50</v>
      </c>
      <c r="F915" s="13" t="s">
        <v>9</v>
      </c>
      <c r="G915" s="13" t="s">
        <v>342</v>
      </c>
      <c r="H915" s="13" t="s">
        <v>3285</v>
      </c>
      <c r="I915" s="13" t="s">
        <v>63</v>
      </c>
      <c r="J915" s="13" t="s">
        <v>3172</v>
      </c>
      <c r="K915" t="s">
        <v>1745</v>
      </c>
      <c r="L915" s="13" t="s">
        <v>3173</v>
      </c>
      <c r="M915" t="s">
        <v>1746</v>
      </c>
      <c r="N915" s="13"/>
      <c r="O915" t="s">
        <v>1591</v>
      </c>
      <c r="P915" s="13" t="s">
        <v>1634</v>
      </c>
      <c r="Q915" s="13" t="s">
        <v>1742</v>
      </c>
      <c r="R915" s="13"/>
      <c r="S915" s="13" t="s">
        <v>3183</v>
      </c>
      <c r="T915" s="13" t="s">
        <v>3184</v>
      </c>
      <c r="U915" s="13">
        <f>COUNTIFS(Tabella4[Rejected Element],Tabella4[[#This Row],[Rejected Element]])</f>
        <v>42</v>
      </c>
      <c r="V915" s="13" t="s">
        <v>1725</v>
      </c>
      <c r="W915" s="13" t="s">
        <v>3160</v>
      </c>
      <c r="X915" s="13" t="str">
        <f>Tabella4[[#This Row],[User Impact]]</f>
        <v>2 - Serious</v>
      </c>
      <c r="Y915" s="13" t="str">
        <f>_xlfn.CONCAT("APP INDABOX ANDROID - ",Tabella4[[#This Row],[UNI CEI EN 301549]]," ",_xlfn.XLOOKUP(Tabella4[[#This Row],[Criterio]],Tabella5[ID],Tabella5[Criterio di successo],"")," - ",Tabella4[[#This Row],[Servizio]])</f>
        <v>APP INDABOX ANDROID - 11.2.5.3.1 Etichetta nel nome - S007 Crediti Ritiro</v>
      </c>
      <c r="Z9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S007 Crediti Ritiro (#AAD914)
S007 Crediti Ritiro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https://axe-mobile.deque.com/scan?userId=747da6b3-5f03-493b-bc9b-3a10276b7d6b&amp;packageName=com.android.chrome&amp;resultId=019874ad-afe4-740a-9871-79bfdc50b13f
Possibile metodologia risolutiva:
Assicurati che contentDescription o labelFor contengano l’etichetta visibile dell’elemento.
File di log (occorrenze rilevate: 7): https://posteitaliane.sharepoint.com/:x:/r/teams/ACCESSIBILITRISULTATIVERIFICHETECNICHE/Shared%20Documents/TGPOSTE_APP/TGPOSTE_APP/LOG/Log.xlsx?d=w630300a71bd74143a1658fe5ab688bc4&amp;csf=1&amp;web=1&amp;e=Y9XHGL
Link al dettaglio requisito WCAG: </v>
      </c>
      <c r="AA915" s="13"/>
      <c r="AB915" s="13"/>
      <c r="AC915" s="13"/>
      <c r="AD915" s="13"/>
      <c r="AE915" s="13" t="e">
        <f>_xlfn.XLOOKUP(Tabella4[[#This Row],[ID Silk]],outTable[ID Silk],outTable[Numero ticket  ],,0,1)</f>
        <v>#N/A</v>
      </c>
      <c r="AF915" s="13"/>
      <c r="AG915" s="13"/>
      <c r="AH915" s="13" t="e">
        <f>Tabella4[[#This Row],[Caricato su Silk]]&amp;Tabella4[[#This Row],[HC_01]]</f>
        <v>#N/A</v>
      </c>
      <c r="AI915" s="13" t="e">
        <f>Tabella4[[#This Row],[HC_ID]]&amp;": "&amp;Tabella4[[#This Row],[Descrizione]]</f>
        <v>#N/A</v>
      </c>
      <c r="AJ915" s="13" t="e">
        <f>Tabella4[[#This Row],[HC_ID]]&amp;": - "&amp;Tabella4[[#This Row],[Detail]]&amp;" con selettore: "&amp;Tabella4[[#This Row],[Rejected Element]]</f>
        <v>#N/A</v>
      </c>
      <c r="AK915" s="13" t="e">
        <f>Tabella4[[#This Row],[HC_ID]]&amp;": "&amp;Tabella4[[#This Row],[Share URL]]</f>
        <v>#N/A</v>
      </c>
      <c r="AL915" s="13" t="e">
        <f>Tabella4[[#This Row],[HC_ID]]&amp;": "&amp;Tabella4[[#This Row],[Soluzione note aggiuntive]]</f>
        <v>#N/A</v>
      </c>
      <c r="AM915" s="13"/>
    </row>
    <row r="916" spans="1:39" ht="15" x14ac:dyDescent="0.3">
      <c r="A916" s="41" t="str">
        <f>Tabella4[[#This Row],[UNI CEI EN 301549]]&amp;Tabella4[[#This Row],[Servizio]]</f>
        <v>11.1.3.2.1S007 Crediti Ritiro</v>
      </c>
      <c r="B916" s="42" t="str">
        <f>Tabella4[[#This Row],[IssueID]]&amp;Tabella4[[#This Row],[Servizio]]</f>
        <v>S007 Crediti Ritiro</v>
      </c>
      <c r="C916" s="41" t="s">
        <v>2014</v>
      </c>
      <c r="D916" s="41" t="str">
        <f>"(#"&amp;Tabella4[[#This Row],['#ID]]&amp;")"</f>
        <v>(#AAD915)</v>
      </c>
      <c r="E916" s="13" t="s">
        <v>50</v>
      </c>
      <c r="F916" s="13" t="s">
        <v>9</v>
      </c>
      <c r="G916" s="13" t="s">
        <v>57</v>
      </c>
      <c r="H916" s="13" t="s">
        <v>3287</v>
      </c>
      <c r="I916" s="13" t="s">
        <v>62</v>
      </c>
      <c r="J916" s="13" t="s">
        <v>3176</v>
      </c>
      <c r="K916" t="s">
        <v>1749</v>
      </c>
      <c r="L916" s="13" t="s">
        <v>3177</v>
      </c>
      <c r="M916" t="s">
        <v>1744</v>
      </c>
      <c r="N916" s="13"/>
      <c r="O916" t="s">
        <v>1591</v>
      </c>
      <c r="P916" s="13" t="s">
        <v>1634</v>
      </c>
      <c r="Q916" s="13" t="s">
        <v>1742</v>
      </c>
      <c r="R916" s="13"/>
      <c r="S916" s="13" t="s">
        <v>3189</v>
      </c>
      <c r="T916" s="13" t="s">
        <v>3190</v>
      </c>
      <c r="U916" s="13">
        <f>COUNTIFS(Tabella4[Rejected Element],Tabella4[[#This Row],[Rejected Element]])</f>
        <v>1254</v>
      </c>
      <c r="V916" s="13" t="s">
        <v>1725</v>
      </c>
      <c r="W916" s="13" t="s">
        <v>3160</v>
      </c>
      <c r="X916" s="13" t="str">
        <f>Tabella4[[#This Row],[User Impact]]</f>
        <v>1 - Critical</v>
      </c>
      <c r="Y916" s="13" t="str">
        <f>_xlfn.CONCAT("APP INDABOX ANDROID - ",Tabella4[[#This Row],[UNI CEI EN 301549]]," ",_xlfn.XLOOKUP(Tabella4[[#This Row],[Criterio]],Tabella5[ID],Tabella5[Criterio di successo],"")," - ",Tabella4[[#This Row],[Servizio]])</f>
        <v>APP INDABOX ANDROID - 11.1.3.2.1 Sequenza significativa - S007 Crediti Ritiro</v>
      </c>
      <c r="Z9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(#AAD915)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16" s="13"/>
      <c r="AB916" s="13"/>
      <c r="AC916" s="13"/>
      <c r="AD916" s="13"/>
      <c r="AE916" s="13" t="e">
        <f>_xlfn.XLOOKUP(Tabella4[[#This Row],[ID Silk]],outTable[ID Silk],outTable[Numero ticket  ],,0,1)</f>
        <v>#N/A</v>
      </c>
      <c r="AF916" s="13"/>
      <c r="AG916" s="13"/>
      <c r="AH916" s="13" t="e">
        <f>Tabella4[[#This Row],[Caricato su Silk]]&amp;Tabella4[[#This Row],[HC_01]]</f>
        <v>#N/A</v>
      </c>
      <c r="AI916" s="13" t="e">
        <f>Tabella4[[#This Row],[HC_ID]]&amp;": "&amp;Tabella4[[#This Row],[Descrizione]]</f>
        <v>#N/A</v>
      </c>
      <c r="AJ916" s="13" t="e">
        <f>Tabella4[[#This Row],[HC_ID]]&amp;": - "&amp;Tabella4[[#This Row],[Detail]]&amp;" con selettore: "&amp;Tabella4[[#This Row],[Rejected Element]]</f>
        <v>#N/A</v>
      </c>
      <c r="AK916" s="13" t="e">
        <f>Tabella4[[#This Row],[HC_ID]]&amp;": "&amp;Tabella4[[#This Row],[Share URL]]</f>
        <v>#N/A</v>
      </c>
      <c r="AL916" s="13" t="e">
        <f>Tabella4[[#This Row],[HC_ID]]&amp;": "&amp;Tabella4[[#This Row],[Soluzione note aggiuntive]]</f>
        <v>#N/A</v>
      </c>
      <c r="AM916" s="13"/>
    </row>
    <row r="917" spans="1:39" ht="15" x14ac:dyDescent="0.3">
      <c r="A917" s="41" t="str">
        <f>Tabella4[[#This Row],[UNI CEI EN 301549]]&amp;Tabella4[[#This Row],[Servizio]]</f>
        <v>11.1.3.2.1S007 Crediti Ritiro</v>
      </c>
      <c r="B917" s="42" t="str">
        <f>Tabella4[[#This Row],[IssueID]]&amp;Tabella4[[#This Row],[Servizio]]</f>
        <v>S007 Crediti Ritiro</v>
      </c>
      <c r="C917" s="41" t="s">
        <v>2015</v>
      </c>
      <c r="D917" s="41" t="str">
        <f>"(#"&amp;Tabella4[[#This Row],['#ID]]&amp;")"</f>
        <v>(#AAD916)</v>
      </c>
      <c r="E917" s="13" t="s">
        <v>50</v>
      </c>
      <c r="F917" s="13" t="s">
        <v>9</v>
      </c>
      <c r="G917" s="13" t="s">
        <v>57</v>
      </c>
      <c r="H917" s="13" t="s">
        <v>3287</v>
      </c>
      <c r="I917" s="13" t="s">
        <v>62</v>
      </c>
      <c r="J917" s="13" t="s">
        <v>3176</v>
      </c>
      <c r="K917" t="s">
        <v>1749</v>
      </c>
      <c r="L917" s="13" t="s">
        <v>3177</v>
      </c>
      <c r="M917" t="s">
        <v>1744</v>
      </c>
      <c r="N917" s="13"/>
      <c r="O917" t="s">
        <v>1591</v>
      </c>
      <c r="P917" s="13" t="s">
        <v>1634</v>
      </c>
      <c r="Q917" s="13" t="s">
        <v>1742</v>
      </c>
      <c r="R917" s="13"/>
      <c r="S917" s="13" t="s">
        <v>3189</v>
      </c>
      <c r="T917" s="13" t="s">
        <v>3190</v>
      </c>
      <c r="U917" s="13">
        <f>COUNTIFS(Tabella4[Rejected Element],Tabella4[[#This Row],[Rejected Element]])</f>
        <v>1254</v>
      </c>
      <c r="V917" s="13" t="s">
        <v>1725</v>
      </c>
      <c r="W917" s="13" t="s">
        <v>3160</v>
      </c>
      <c r="X917" s="13" t="str">
        <f>Tabella4[[#This Row],[User Impact]]</f>
        <v>1 - Critical</v>
      </c>
      <c r="Y917" s="13" t="str">
        <f>_xlfn.CONCAT("APP INDABOX ANDROID - ",Tabella4[[#This Row],[UNI CEI EN 301549]]," ",_xlfn.XLOOKUP(Tabella4[[#This Row],[Criterio]],Tabella5[ID],Tabella5[Criterio di successo],"")," - ",Tabella4[[#This Row],[Servizio]])</f>
        <v>APP INDABOX ANDROID - 11.1.3.2.1 Sequenza significativa - S007 Crediti Ritiro</v>
      </c>
      <c r="Z9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(#AAD916)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17" s="13"/>
      <c r="AB917" s="13"/>
      <c r="AC917" s="13"/>
      <c r="AD917" s="13"/>
      <c r="AE917" s="13" t="e">
        <f>_xlfn.XLOOKUP(Tabella4[[#This Row],[ID Silk]],outTable[ID Silk],outTable[Numero ticket  ],,0,1)</f>
        <v>#N/A</v>
      </c>
      <c r="AF917" s="13"/>
      <c r="AG917" s="13"/>
      <c r="AH917" s="13" t="e">
        <f>Tabella4[[#This Row],[Caricato su Silk]]&amp;Tabella4[[#This Row],[HC_01]]</f>
        <v>#N/A</v>
      </c>
      <c r="AI917" s="13" t="e">
        <f>Tabella4[[#This Row],[HC_ID]]&amp;": "&amp;Tabella4[[#This Row],[Descrizione]]</f>
        <v>#N/A</v>
      </c>
      <c r="AJ917" s="13" t="e">
        <f>Tabella4[[#This Row],[HC_ID]]&amp;": - "&amp;Tabella4[[#This Row],[Detail]]&amp;" con selettore: "&amp;Tabella4[[#This Row],[Rejected Element]]</f>
        <v>#N/A</v>
      </c>
      <c r="AK917" s="13" t="e">
        <f>Tabella4[[#This Row],[HC_ID]]&amp;": "&amp;Tabella4[[#This Row],[Share URL]]</f>
        <v>#N/A</v>
      </c>
      <c r="AL917" s="13" t="e">
        <f>Tabella4[[#This Row],[HC_ID]]&amp;": "&amp;Tabella4[[#This Row],[Soluzione note aggiuntive]]</f>
        <v>#N/A</v>
      </c>
      <c r="AM917" s="13"/>
    </row>
    <row r="918" spans="1:39" ht="15" x14ac:dyDescent="0.3">
      <c r="A918" s="41" t="str">
        <f>Tabella4[[#This Row],[UNI CEI EN 301549]]&amp;Tabella4[[#This Row],[Servizio]]</f>
        <v>11.1.3.2.1S007 Crediti Ritiro</v>
      </c>
      <c r="B918" s="42" t="str">
        <f>Tabella4[[#This Row],[IssueID]]&amp;Tabella4[[#This Row],[Servizio]]</f>
        <v>S007 Crediti Ritiro</v>
      </c>
      <c r="C918" s="41" t="s">
        <v>2016</v>
      </c>
      <c r="D918" s="41" t="str">
        <f>"(#"&amp;Tabella4[[#This Row],['#ID]]&amp;")"</f>
        <v>(#AAD917)</v>
      </c>
      <c r="E918" s="13" t="s">
        <v>50</v>
      </c>
      <c r="F918" s="13" t="s">
        <v>9</v>
      </c>
      <c r="G918" s="13" t="s">
        <v>57</v>
      </c>
      <c r="H918" s="13" t="s">
        <v>3287</v>
      </c>
      <c r="I918" s="13" t="s">
        <v>62</v>
      </c>
      <c r="J918" s="13" t="s">
        <v>3176</v>
      </c>
      <c r="K918" t="s">
        <v>1749</v>
      </c>
      <c r="L918" s="13" t="s">
        <v>3177</v>
      </c>
      <c r="M918" t="s">
        <v>1744</v>
      </c>
      <c r="N918" s="13"/>
      <c r="O918" t="s">
        <v>1591</v>
      </c>
      <c r="P918" s="13" t="s">
        <v>1634</v>
      </c>
      <c r="Q918" s="13" t="s">
        <v>1742</v>
      </c>
      <c r="R918" s="13"/>
      <c r="S918" s="13" t="s">
        <v>3189</v>
      </c>
      <c r="T918" s="13" t="s">
        <v>3190</v>
      </c>
      <c r="U918" s="13">
        <f>COUNTIFS(Tabella4[Rejected Element],Tabella4[[#This Row],[Rejected Element]])</f>
        <v>1254</v>
      </c>
      <c r="V918" s="13" t="s">
        <v>1725</v>
      </c>
      <c r="W918" s="13" t="s">
        <v>3160</v>
      </c>
      <c r="X918" s="13" t="str">
        <f>Tabella4[[#This Row],[User Impact]]</f>
        <v>1 - Critical</v>
      </c>
      <c r="Y918" s="13" t="str">
        <f>_xlfn.CONCAT("APP INDABOX ANDROID - ",Tabella4[[#This Row],[UNI CEI EN 301549]]," ",_xlfn.XLOOKUP(Tabella4[[#This Row],[Criterio]],Tabella5[ID],Tabella5[Criterio di successo],"")," - ",Tabella4[[#This Row],[Servizio]])</f>
        <v>APP INDABOX ANDROID - 11.1.3.2.1 Sequenza significativa - S007 Crediti Ritiro</v>
      </c>
      <c r="Z9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(#AAD917)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18" s="13"/>
      <c r="AB918" s="13"/>
      <c r="AC918" s="13"/>
      <c r="AD918" s="13"/>
      <c r="AE918" s="13" t="e">
        <f>_xlfn.XLOOKUP(Tabella4[[#This Row],[ID Silk]],outTable[ID Silk],outTable[Numero ticket  ],,0,1)</f>
        <v>#N/A</v>
      </c>
      <c r="AF918" s="13"/>
      <c r="AG918" s="13"/>
      <c r="AH918" s="13" t="e">
        <f>Tabella4[[#This Row],[Caricato su Silk]]&amp;Tabella4[[#This Row],[HC_01]]</f>
        <v>#N/A</v>
      </c>
      <c r="AI918" s="13" t="e">
        <f>Tabella4[[#This Row],[HC_ID]]&amp;": "&amp;Tabella4[[#This Row],[Descrizione]]</f>
        <v>#N/A</v>
      </c>
      <c r="AJ918" s="13" t="e">
        <f>Tabella4[[#This Row],[HC_ID]]&amp;": - "&amp;Tabella4[[#This Row],[Detail]]&amp;" con selettore: "&amp;Tabella4[[#This Row],[Rejected Element]]</f>
        <v>#N/A</v>
      </c>
      <c r="AK918" s="13" t="e">
        <f>Tabella4[[#This Row],[HC_ID]]&amp;": "&amp;Tabella4[[#This Row],[Share URL]]</f>
        <v>#N/A</v>
      </c>
      <c r="AL918" s="13" t="e">
        <f>Tabella4[[#This Row],[HC_ID]]&amp;": "&amp;Tabella4[[#This Row],[Soluzione note aggiuntive]]</f>
        <v>#N/A</v>
      </c>
      <c r="AM918" s="13"/>
    </row>
    <row r="919" spans="1:39" ht="15" x14ac:dyDescent="0.3">
      <c r="A919" s="41" t="str">
        <f>Tabella4[[#This Row],[UNI CEI EN 301549]]&amp;Tabella4[[#This Row],[Servizio]]</f>
        <v>11.1.3.2.1S007 Crediti Ritiro</v>
      </c>
      <c r="B919" s="42" t="str">
        <f>Tabella4[[#This Row],[IssueID]]&amp;Tabella4[[#This Row],[Servizio]]</f>
        <v>S007 Crediti Ritiro</v>
      </c>
      <c r="C919" s="41" t="s">
        <v>2017</v>
      </c>
      <c r="D919" s="41" t="str">
        <f>"(#"&amp;Tabella4[[#This Row],['#ID]]&amp;")"</f>
        <v>(#AAD918)</v>
      </c>
      <c r="E919" s="13" t="s">
        <v>50</v>
      </c>
      <c r="F919" s="13" t="s">
        <v>9</v>
      </c>
      <c r="G919" s="13" t="s">
        <v>57</v>
      </c>
      <c r="H919" s="13" t="s">
        <v>3287</v>
      </c>
      <c r="I919" s="13" t="s">
        <v>62</v>
      </c>
      <c r="J919" s="13" t="s">
        <v>3176</v>
      </c>
      <c r="K919" t="s">
        <v>1749</v>
      </c>
      <c r="L919" s="13" t="s">
        <v>3177</v>
      </c>
      <c r="M919" t="s">
        <v>1744</v>
      </c>
      <c r="N919" s="13"/>
      <c r="O919" t="s">
        <v>1591</v>
      </c>
      <c r="P919" s="13" t="s">
        <v>1634</v>
      </c>
      <c r="Q919" s="13" t="s">
        <v>1742</v>
      </c>
      <c r="R919" s="13"/>
      <c r="S919" s="13" t="s">
        <v>3189</v>
      </c>
      <c r="T919" s="13" t="s">
        <v>3190</v>
      </c>
      <c r="U919" s="13">
        <f>COUNTIFS(Tabella4[Rejected Element],Tabella4[[#This Row],[Rejected Element]])</f>
        <v>1254</v>
      </c>
      <c r="V919" s="13" t="s">
        <v>1725</v>
      </c>
      <c r="W919" s="13" t="s">
        <v>3160</v>
      </c>
      <c r="X919" s="13" t="str">
        <f>Tabella4[[#This Row],[User Impact]]</f>
        <v>1 - Critical</v>
      </c>
      <c r="Y919" s="13" t="str">
        <f>_xlfn.CONCAT("APP INDABOX ANDROID - ",Tabella4[[#This Row],[UNI CEI EN 301549]]," ",_xlfn.XLOOKUP(Tabella4[[#This Row],[Criterio]],Tabella5[ID],Tabella5[Criterio di successo],"")," - ",Tabella4[[#This Row],[Servizio]])</f>
        <v>APP INDABOX ANDROID - 11.1.3.2.1 Sequenza significativa - S007 Crediti Ritiro</v>
      </c>
      <c r="Z9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(#AAD918)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19" s="13"/>
      <c r="AB919" s="13"/>
      <c r="AC919" s="13"/>
      <c r="AD919" s="13"/>
      <c r="AE919" s="13" t="e">
        <f>_xlfn.XLOOKUP(Tabella4[[#This Row],[ID Silk]],outTable[ID Silk],outTable[Numero ticket  ],,0,1)</f>
        <v>#N/A</v>
      </c>
      <c r="AF919" s="13"/>
      <c r="AG919" s="13"/>
      <c r="AH919" s="13" t="e">
        <f>Tabella4[[#This Row],[Caricato su Silk]]&amp;Tabella4[[#This Row],[HC_01]]</f>
        <v>#N/A</v>
      </c>
      <c r="AI919" s="13" t="e">
        <f>Tabella4[[#This Row],[HC_ID]]&amp;": "&amp;Tabella4[[#This Row],[Descrizione]]</f>
        <v>#N/A</v>
      </c>
      <c r="AJ919" s="13" t="e">
        <f>Tabella4[[#This Row],[HC_ID]]&amp;": - "&amp;Tabella4[[#This Row],[Detail]]&amp;" con selettore: "&amp;Tabella4[[#This Row],[Rejected Element]]</f>
        <v>#N/A</v>
      </c>
      <c r="AK919" s="13" t="e">
        <f>Tabella4[[#This Row],[HC_ID]]&amp;": "&amp;Tabella4[[#This Row],[Share URL]]</f>
        <v>#N/A</v>
      </c>
      <c r="AL919" s="13" t="e">
        <f>Tabella4[[#This Row],[HC_ID]]&amp;": "&amp;Tabella4[[#This Row],[Soluzione note aggiuntive]]</f>
        <v>#N/A</v>
      </c>
      <c r="AM919" s="13"/>
    </row>
    <row r="920" spans="1:39" ht="15" x14ac:dyDescent="0.3">
      <c r="A920" s="41" t="str">
        <f>Tabella4[[#This Row],[UNI CEI EN 301549]]&amp;Tabella4[[#This Row],[Servizio]]</f>
        <v>11.1.3.2.1S007 Crediti Ritiro</v>
      </c>
      <c r="B920" s="42" t="str">
        <f>Tabella4[[#This Row],[IssueID]]&amp;Tabella4[[#This Row],[Servizio]]</f>
        <v>S007 Crediti Ritiro</v>
      </c>
      <c r="C920" s="41" t="s">
        <v>2018</v>
      </c>
      <c r="D920" s="41" t="str">
        <f>"(#"&amp;Tabella4[[#This Row],['#ID]]&amp;")"</f>
        <v>(#AAD919)</v>
      </c>
      <c r="E920" s="13" t="s">
        <v>50</v>
      </c>
      <c r="F920" s="13" t="s">
        <v>9</v>
      </c>
      <c r="G920" s="13" t="s">
        <v>57</v>
      </c>
      <c r="H920" s="13" t="s">
        <v>3287</v>
      </c>
      <c r="I920" s="13" t="s">
        <v>62</v>
      </c>
      <c r="J920" s="13" t="s">
        <v>3176</v>
      </c>
      <c r="K920" t="s">
        <v>1749</v>
      </c>
      <c r="L920" s="13" t="s">
        <v>3177</v>
      </c>
      <c r="M920" t="s">
        <v>1744</v>
      </c>
      <c r="N920" s="13"/>
      <c r="O920" t="s">
        <v>1591</v>
      </c>
      <c r="P920" s="13" t="s">
        <v>1634</v>
      </c>
      <c r="Q920" s="13" t="s">
        <v>1742</v>
      </c>
      <c r="R920" s="13"/>
      <c r="S920" s="13" t="s">
        <v>3189</v>
      </c>
      <c r="T920" s="13" t="s">
        <v>3190</v>
      </c>
      <c r="U920" s="13">
        <f>COUNTIFS(Tabella4[Rejected Element],Tabella4[[#This Row],[Rejected Element]])</f>
        <v>1254</v>
      </c>
      <c r="V920" s="13" t="s">
        <v>1725</v>
      </c>
      <c r="W920" s="13" t="s">
        <v>3160</v>
      </c>
      <c r="X920" s="13" t="str">
        <f>Tabella4[[#This Row],[User Impact]]</f>
        <v>1 - Critical</v>
      </c>
      <c r="Y920" s="13" t="str">
        <f>_xlfn.CONCAT("APP INDABOX ANDROID - ",Tabella4[[#This Row],[UNI CEI EN 301549]]," ",_xlfn.XLOOKUP(Tabella4[[#This Row],[Criterio]],Tabella5[ID],Tabella5[Criterio di successo],"")," - ",Tabella4[[#This Row],[Servizio]])</f>
        <v>APP INDABOX ANDROID - 11.1.3.2.1 Sequenza significativa - S007 Crediti Ritiro</v>
      </c>
      <c r="Z9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(#AAD919)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20" s="13"/>
      <c r="AB920" s="13"/>
      <c r="AC920" s="13"/>
      <c r="AD920" s="13"/>
      <c r="AE920" s="13" t="e">
        <f>_xlfn.XLOOKUP(Tabella4[[#This Row],[ID Silk]],outTable[ID Silk],outTable[Numero ticket  ],,0,1)</f>
        <v>#N/A</v>
      </c>
      <c r="AF920" s="13"/>
      <c r="AG920" s="13"/>
      <c r="AH920" s="13" t="e">
        <f>Tabella4[[#This Row],[Caricato su Silk]]&amp;Tabella4[[#This Row],[HC_01]]</f>
        <v>#N/A</v>
      </c>
      <c r="AI920" s="13" t="e">
        <f>Tabella4[[#This Row],[HC_ID]]&amp;": "&amp;Tabella4[[#This Row],[Descrizione]]</f>
        <v>#N/A</v>
      </c>
      <c r="AJ920" s="13" t="e">
        <f>Tabella4[[#This Row],[HC_ID]]&amp;": - "&amp;Tabella4[[#This Row],[Detail]]&amp;" con selettore: "&amp;Tabella4[[#This Row],[Rejected Element]]</f>
        <v>#N/A</v>
      </c>
      <c r="AK920" s="13" t="e">
        <f>Tabella4[[#This Row],[HC_ID]]&amp;": "&amp;Tabella4[[#This Row],[Share URL]]</f>
        <v>#N/A</v>
      </c>
      <c r="AL920" s="13" t="e">
        <f>Tabella4[[#This Row],[HC_ID]]&amp;": "&amp;Tabella4[[#This Row],[Soluzione note aggiuntive]]</f>
        <v>#N/A</v>
      </c>
      <c r="AM920" s="13"/>
    </row>
    <row r="921" spans="1:39" ht="15" x14ac:dyDescent="0.3">
      <c r="A921" s="41" t="str">
        <f>Tabella4[[#This Row],[UNI CEI EN 301549]]&amp;Tabella4[[#This Row],[Servizio]]</f>
        <v>11.2.5.3.1S007 Crediti Ritiro</v>
      </c>
      <c r="B921" s="42" t="str">
        <f>Tabella4[[#This Row],[IssueID]]&amp;Tabella4[[#This Row],[Servizio]]</f>
        <v>S007 Crediti Ritiro</v>
      </c>
      <c r="C921" s="41" t="s">
        <v>2019</v>
      </c>
      <c r="D921" s="41" t="str">
        <f>"(#"&amp;Tabella4[[#This Row],['#ID]]&amp;")"</f>
        <v>(#AAD920)</v>
      </c>
      <c r="E921" s="13" t="s">
        <v>50</v>
      </c>
      <c r="F921" s="13" t="s">
        <v>9</v>
      </c>
      <c r="G921" s="13" t="s">
        <v>342</v>
      </c>
      <c r="H921" s="13" t="s">
        <v>3285</v>
      </c>
      <c r="I921" s="13" t="s">
        <v>63</v>
      </c>
      <c r="J921" s="13" t="s">
        <v>3172</v>
      </c>
      <c r="K921" t="s">
        <v>1745</v>
      </c>
      <c r="L921" s="13" t="s">
        <v>3173</v>
      </c>
      <c r="M921" t="s">
        <v>1744</v>
      </c>
      <c r="N921" s="13"/>
      <c r="O921" t="s">
        <v>1591</v>
      </c>
      <c r="P921" s="13" t="s">
        <v>1634</v>
      </c>
      <c r="Q921" s="13" t="s">
        <v>1742</v>
      </c>
      <c r="R921" s="13"/>
      <c r="S921" s="13" t="s">
        <v>3183</v>
      </c>
      <c r="T921" s="13" t="s">
        <v>3184</v>
      </c>
      <c r="U921" s="13">
        <f>COUNTIFS(Tabella4[Rejected Element],Tabella4[[#This Row],[Rejected Element]])</f>
        <v>1254</v>
      </c>
      <c r="V921" s="13" t="s">
        <v>1725</v>
      </c>
      <c r="W921" s="13" t="s">
        <v>3160</v>
      </c>
      <c r="X921" s="13" t="str">
        <f>Tabella4[[#This Row],[User Impact]]</f>
        <v>2 - Serious</v>
      </c>
      <c r="Y921" s="13" t="str">
        <f>_xlfn.CONCAT("APP INDABOX ANDROID - ",Tabella4[[#This Row],[UNI CEI EN 301549]]," ",_xlfn.XLOOKUP(Tabella4[[#This Row],[Criterio]],Tabella5[ID],Tabella5[Criterio di successo],"")," - ",Tabella4[[#This Row],[Servizio]])</f>
        <v>APP INDABOX ANDROID - 11.2.5.3.1 Etichetta nel nome - S007 Crediti Ritiro</v>
      </c>
      <c r="Z9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S007 Crediti Ritiro (#AAD920)
S007 Crediti Ritiro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Assicurati che contentDescription o labelFor contengano l’etichetta visibile dell’elemento.
File di log (occorrenze rilevate: 7): https://posteitaliane.sharepoint.com/:x:/r/teams/ACCESSIBILITRISULTATIVERIFICHETECNICHE/Shared%20Documents/TGPOSTE_APP/TGPOSTE_APP/LOG/Log.xlsx?d=w630300a71bd74143a1658fe5ab688bc4&amp;csf=1&amp;web=1&amp;e=Y9XHGL
Link al dettaglio requisito WCAG: </v>
      </c>
      <c r="AA921" s="13"/>
      <c r="AB921" s="13"/>
      <c r="AC921" s="13"/>
      <c r="AD921" s="13"/>
      <c r="AE921" s="13" t="e">
        <f>_xlfn.XLOOKUP(Tabella4[[#This Row],[ID Silk]],outTable[ID Silk],outTable[Numero ticket  ],,0,1)</f>
        <v>#N/A</v>
      </c>
      <c r="AF921" s="13"/>
      <c r="AG921" s="13"/>
      <c r="AH921" s="13" t="e">
        <f>Tabella4[[#This Row],[Caricato su Silk]]&amp;Tabella4[[#This Row],[HC_01]]</f>
        <v>#N/A</v>
      </c>
      <c r="AI921" s="13" t="e">
        <f>Tabella4[[#This Row],[HC_ID]]&amp;": "&amp;Tabella4[[#This Row],[Descrizione]]</f>
        <v>#N/A</v>
      </c>
      <c r="AJ921" s="13" t="e">
        <f>Tabella4[[#This Row],[HC_ID]]&amp;": - "&amp;Tabella4[[#This Row],[Detail]]&amp;" con selettore: "&amp;Tabella4[[#This Row],[Rejected Element]]</f>
        <v>#N/A</v>
      </c>
      <c r="AK921" s="13" t="e">
        <f>Tabella4[[#This Row],[HC_ID]]&amp;": "&amp;Tabella4[[#This Row],[Share URL]]</f>
        <v>#N/A</v>
      </c>
      <c r="AL921" s="13" t="e">
        <f>Tabella4[[#This Row],[HC_ID]]&amp;": "&amp;Tabella4[[#This Row],[Soluzione note aggiuntive]]</f>
        <v>#N/A</v>
      </c>
      <c r="AM921" s="13"/>
    </row>
    <row r="922" spans="1:39" ht="15" x14ac:dyDescent="0.3">
      <c r="A922" s="41" t="str">
        <f>Tabella4[[#This Row],[UNI CEI EN 301549]]&amp;Tabella4[[#This Row],[Servizio]]</f>
        <v>11.2.5.8.1S007 Crediti Ritiro</v>
      </c>
      <c r="B922" s="42" t="str">
        <f>Tabella4[[#This Row],[IssueID]]&amp;Tabella4[[#This Row],[Servizio]]</f>
        <v>S007 Crediti Ritiro</v>
      </c>
      <c r="C922" s="41" t="s">
        <v>2020</v>
      </c>
      <c r="D922" s="41" t="str">
        <f>"(#"&amp;Tabella4[[#This Row],['#ID]]&amp;")"</f>
        <v>(#AAD921)</v>
      </c>
      <c r="E922" s="13" t="s">
        <v>50</v>
      </c>
      <c r="F922" s="13" t="s">
        <v>10</v>
      </c>
      <c r="G922" s="13" t="s">
        <v>56</v>
      </c>
      <c r="H922" s="13" t="s">
        <v>3283</v>
      </c>
      <c r="I922" s="13" t="s">
        <v>63</v>
      </c>
      <c r="J922" s="13" t="s">
        <v>1736</v>
      </c>
      <c r="K922" t="s">
        <v>1748</v>
      </c>
      <c r="L922" s="13" t="s">
        <v>3175</v>
      </c>
      <c r="M922" t="s">
        <v>1744</v>
      </c>
      <c r="N922" s="13"/>
      <c r="O922" t="s">
        <v>1591</v>
      </c>
      <c r="P922" s="13" t="s">
        <v>1634</v>
      </c>
      <c r="Q922" s="13" t="s">
        <v>1742</v>
      </c>
      <c r="R922" s="13"/>
      <c r="S922" s="13" t="s">
        <v>3187</v>
      </c>
      <c r="T922" s="13" t="s">
        <v>3188</v>
      </c>
      <c r="U922" s="13">
        <f>COUNTIFS(Tabella4[Rejected Element],Tabella4[[#This Row],[Rejected Element]])</f>
        <v>1254</v>
      </c>
      <c r="V922" s="13" t="s">
        <v>1725</v>
      </c>
      <c r="W922" s="13" t="s">
        <v>3160</v>
      </c>
      <c r="X922" s="13" t="str">
        <f>Tabella4[[#This Row],[User Impact]]</f>
        <v>2 - Serious</v>
      </c>
      <c r="Y922" s="13" t="str">
        <f>_xlfn.CONCAT("APP INDABOX ANDROID - ",Tabella4[[#This Row],[UNI CEI EN 301549]]," ",_xlfn.XLOOKUP(Tabella4[[#This Row],[Criterio]],Tabella5[ID],Tabella5[Criterio di successo],"")," - ",Tabella4[[#This Row],[Servizio]])</f>
        <v>APP INDABOX ANDROID - 11.2.5.8.1 Dimensione dell'obiettivo (minimo) - S007 Crediti Ritiro</v>
      </c>
      <c r="Z9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S007 Crediti Ritiro (#AAD921)
S007 Crediti Ritiro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Aggiungi margini o padding di almeno 8dp tra elementi interattivi adiacenti.
File di log (occorrenze rilevate: 6): https://posteitaliane.sharepoint.com/:x:/r/teams/ACCESSIBILITRISULTATIVERIFICHETECNICHE/Shared%20Documents/TGPOSTE_APP/TGPOSTE_APP/LOG/Log.xlsx?d=w630300a71bd74143a1658fe5ab688bc4&amp;csf=1&amp;web=1&amp;e=Y9XHGL
Link al dettaglio requisito WCAG: </v>
      </c>
      <c r="AA922" s="13"/>
      <c r="AB922" s="13"/>
      <c r="AC922" s="13"/>
      <c r="AD922" s="13"/>
      <c r="AE922" s="13" t="e">
        <f>_xlfn.XLOOKUP(Tabella4[[#This Row],[ID Silk]],outTable[ID Silk],outTable[Numero ticket  ],,0,1)</f>
        <v>#N/A</v>
      </c>
      <c r="AF922" s="13"/>
      <c r="AG922" s="13"/>
      <c r="AH922" s="13" t="e">
        <f>Tabella4[[#This Row],[Caricato su Silk]]&amp;Tabella4[[#This Row],[HC_01]]</f>
        <v>#N/A</v>
      </c>
      <c r="AI922" s="13" t="e">
        <f>Tabella4[[#This Row],[HC_ID]]&amp;": "&amp;Tabella4[[#This Row],[Descrizione]]</f>
        <v>#N/A</v>
      </c>
      <c r="AJ922" s="13" t="e">
        <f>Tabella4[[#This Row],[HC_ID]]&amp;": - "&amp;Tabella4[[#This Row],[Detail]]&amp;" con selettore: "&amp;Tabella4[[#This Row],[Rejected Element]]</f>
        <v>#N/A</v>
      </c>
      <c r="AK922" s="13" t="e">
        <f>Tabella4[[#This Row],[HC_ID]]&amp;": "&amp;Tabella4[[#This Row],[Share URL]]</f>
        <v>#N/A</v>
      </c>
      <c r="AL922" s="13" t="e">
        <f>Tabella4[[#This Row],[HC_ID]]&amp;": "&amp;Tabella4[[#This Row],[Soluzione note aggiuntive]]</f>
        <v>#N/A</v>
      </c>
      <c r="AM922" s="13"/>
    </row>
    <row r="923" spans="1:39" ht="15" x14ac:dyDescent="0.3">
      <c r="A923" s="41" t="str">
        <f>Tabella4[[#This Row],[UNI CEI EN 301549]]&amp;Tabella4[[#This Row],[Servizio]]</f>
        <v>11.2.5.5.1S007 Crediti Ritiro</v>
      </c>
      <c r="B923" s="42" t="str">
        <f>Tabella4[[#This Row],[IssueID]]&amp;Tabella4[[#This Row],[Servizio]]</f>
        <v>S007 Crediti Ritiro</v>
      </c>
      <c r="C923" s="41" t="s">
        <v>2021</v>
      </c>
      <c r="D923" s="41" t="str">
        <f>"(#"&amp;Tabella4[[#This Row],['#ID]]&amp;")"</f>
        <v>(#AAD922)</v>
      </c>
      <c r="E923" s="13" t="s">
        <v>50</v>
      </c>
      <c r="F923" s="13" t="s">
        <v>3168</v>
      </c>
      <c r="G923" s="13" t="s">
        <v>346</v>
      </c>
      <c r="H923" s="13" t="s">
        <v>3286</v>
      </c>
      <c r="I923" s="13" t="s">
        <v>64</v>
      </c>
      <c r="J923" s="13" t="s">
        <v>1736</v>
      </c>
      <c r="K923" t="s">
        <v>1747</v>
      </c>
      <c r="L923" s="13" t="s">
        <v>3174</v>
      </c>
      <c r="M923" t="s">
        <v>1744</v>
      </c>
      <c r="N923" s="13"/>
      <c r="O923" t="s">
        <v>1591</v>
      </c>
      <c r="P923" s="13" t="s">
        <v>1634</v>
      </c>
      <c r="Q923" s="13" t="s">
        <v>1742</v>
      </c>
      <c r="R923" s="13"/>
      <c r="S923" s="13" t="s">
        <v>3185</v>
      </c>
      <c r="T923" s="13" t="s">
        <v>3186</v>
      </c>
      <c r="U923" s="13">
        <f>COUNTIFS(Tabella4[Rejected Element],Tabella4[[#This Row],[Rejected Element]])</f>
        <v>1254</v>
      </c>
      <c r="V923" s="13" t="s">
        <v>1725</v>
      </c>
      <c r="W923" s="13" t="s">
        <v>3160</v>
      </c>
      <c r="X923" s="13" t="str">
        <f>Tabella4[[#This Row],[User Impact]]</f>
        <v>3 - Moderate</v>
      </c>
      <c r="Y923" s="13" t="str">
        <f>_xlfn.CONCAT("APP INDABOX ANDROID - ",Tabella4[[#This Row],[UNI CEI EN 301549]]," ",_xlfn.XLOOKUP(Tabella4[[#This Row],[Criterio]],Tabella5[ID],Tabella5[Criterio di successo],"")," - ",Tabella4[[#This Row],[Servizio]])</f>
        <v>APP INDABOX ANDROID - 11.2.5.5.1 Dimensione dell'obiettivo (avanzato) - S007 Crediti Ritiro</v>
      </c>
      <c r="Z9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S007 Crediti Ritiro (#AAD922)
S007 Crediti Ritiro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Estendi il padding o usa un contenitore cliccabile più grande per rispettare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923" s="13"/>
      <c r="AB923" s="13"/>
      <c r="AC923" s="13"/>
      <c r="AD923" s="13"/>
      <c r="AE923" s="13" t="e">
        <f>_xlfn.XLOOKUP(Tabella4[[#This Row],[ID Silk]],outTable[ID Silk],outTable[Numero ticket  ],,0,1)</f>
        <v>#N/A</v>
      </c>
      <c r="AF923" s="13"/>
      <c r="AG923" s="13"/>
      <c r="AH923" s="13" t="e">
        <f>Tabella4[[#This Row],[Caricato su Silk]]&amp;Tabella4[[#This Row],[HC_01]]</f>
        <v>#N/A</v>
      </c>
      <c r="AI923" s="13" t="e">
        <f>Tabella4[[#This Row],[HC_ID]]&amp;": "&amp;Tabella4[[#This Row],[Descrizione]]</f>
        <v>#N/A</v>
      </c>
      <c r="AJ923" s="13" t="e">
        <f>Tabella4[[#This Row],[HC_ID]]&amp;": - "&amp;Tabella4[[#This Row],[Detail]]&amp;" con selettore: "&amp;Tabella4[[#This Row],[Rejected Element]]</f>
        <v>#N/A</v>
      </c>
      <c r="AK923" s="13" t="e">
        <f>Tabella4[[#This Row],[HC_ID]]&amp;": "&amp;Tabella4[[#This Row],[Share URL]]</f>
        <v>#N/A</v>
      </c>
      <c r="AL923" s="13" t="e">
        <f>Tabella4[[#This Row],[HC_ID]]&amp;": "&amp;Tabella4[[#This Row],[Soluzione note aggiuntive]]</f>
        <v>#N/A</v>
      </c>
      <c r="AM923" s="13"/>
    </row>
    <row r="924" spans="1:39" ht="15" x14ac:dyDescent="0.3">
      <c r="A924" s="41" t="str">
        <f>Tabella4[[#This Row],[UNI CEI EN 301549]]&amp;Tabella4[[#This Row],[Servizio]]</f>
        <v>11.1.3.2.1S007 Crediti Ritiro</v>
      </c>
      <c r="B924" s="42" t="str">
        <f>Tabella4[[#This Row],[IssueID]]&amp;Tabella4[[#This Row],[Servizio]]</f>
        <v>S007 Crediti Ritiro</v>
      </c>
      <c r="C924" s="41" t="s">
        <v>2022</v>
      </c>
      <c r="D924" s="41" t="str">
        <f>"(#"&amp;Tabella4[[#This Row],['#ID]]&amp;")"</f>
        <v>(#AAD923)</v>
      </c>
      <c r="E924" s="13" t="s">
        <v>50</v>
      </c>
      <c r="F924" s="13" t="s">
        <v>9</v>
      </c>
      <c r="G924" s="13" t="s">
        <v>57</v>
      </c>
      <c r="H924" s="13" t="s">
        <v>3287</v>
      </c>
      <c r="I924" s="13" t="s">
        <v>62</v>
      </c>
      <c r="J924" s="13" t="s">
        <v>3176</v>
      </c>
      <c r="K924" t="s">
        <v>1749</v>
      </c>
      <c r="L924" s="13" t="s">
        <v>3177</v>
      </c>
      <c r="M924" t="s">
        <v>1744</v>
      </c>
      <c r="N924" s="13"/>
      <c r="O924" t="s">
        <v>1591</v>
      </c>
      <c r="P924" s="13" t="s">
        <v>1634</v>
      </c>
      <c r="Q924" s="13" t="s">
        <v>1742</v>
      </c>
      <c r="R924" s="13"/>
      <c r="S924" s="13" t="s">
        <v>3189</v>
      </c>
      <c r="T924" s="13" t="s">
        <v>3190</v>
      </c>
      <c r="U924" s="13">
        <f>COUNTIFS(Tabella4[Rejected Element],Tabella4[[#This Row],[Rejected Element]])</f>
        <v>1254</v>
      </c>
      <c r="V924" s="13" t="s">
        <v>1725</v>
      </c>
      <c r="W924" s="13" t="s">
        <v>3160</v>
      </c>
      <c r="X924" s="13" t="str">
        <f>Tabella4[[#This Row],[User Impact]]</f>
        <v>1 - Critical</v>
      </c>
      <c r="Y924" s="13" t="str">
        <f>_xlfn.CONCAT("APP INDABOX ANDROID - ",Tabella4[[#This Row],[UNI CEI EN 301549]]," ",_xlfn.XLOOKUP(Tabella4[[#This Row],[Criterio]],Tabella5[ID],Tabella5[Criterio di successo],"")," - ",Tabella4[[#This Row],[Servizio]])</f>
        <v>APP INDABOX ANDROID - 11.1.3.2.1 Sequenza significativa - S007 Crediti Ritiro</v>
      </c>
      <c r="Z9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(#AAD923)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24" s="13"/>
      <c r="AB924" s="13"/>
      <c r="AC924" s="13"/>
      <c r="AD924" s="13"/>
      <c r="AE924" s="13" t="e">
        <f>_xlfn.XLOOKUP(Tabella4[[#This Row],[ID Silk]],outTable[ID Silk],outTable[Numero ticket  ],,0,1)</f>
        <v>#N/A</v>
      </c>
      <c r="AF924" s="13"/>
      <c r="AG924" s="13"/>
      <c r="AH924" s="13" t="e">
        <f>Tabella4[[#This Row],[Caricato su Silk]]&amp;Tabella4[[#This Row],[HC_01]]</f>
        <v>#N/A</v>
      </c>
      <c r="AI924" s="13" t="e">
        <f>Tabella4[[#This Row],[HC_ID]]&amp;": "&amp;Tabella4[[#This Row],[Descrizione]]</f>
        <v>#N/A</v>
      </c>
      <c r="AJ924" s="13" t="e">
        <f>Tabella4[[#This Row],[HC_ID]]&amp;": - "&amp;Tabella4[[#This Row],[Detail]]&amp;" con selettore: "&amp;Tabella4[[#This Row],[Rejected Element]]</f>
        <v>#N/A</v>
      </c>
      <c r="AK924" s="13" t="e">
        <f>Tabella4[[#This Row],[HC_ID]]&amp;": "&amp;Tabella4[[#This Row],[Share URL]]</f>
        <v>#N/A</v>
      </c>
      <c r="AL924" s="13" t="e">
        <f>Tabella4[[#This Row],[HC_ID]]&amp;": "&amp;Tabella4[[#This Row],[Soluzione note aggiuntive]]</f>
        <v>#N/A</v>
      </c>
      <c r="AM924" s="13"/>
    </row>
    <row r="925" spans="1:39" ht="15" x14ac:dyDescent="0.3">
      <c r="A925" s="41" t="str">
        <f>Tabella4[[#This Row],[UNI CEI EN 301549]]&amp;Tabella4[[#This Row],[Servizio]]</f>
        <v>11.1.3.2.1S007 Crediti Ritiro</v>
      </c>
      <c r="B925" s="42" t="str">
        <f>Tabella4[[#This Row],[IssueID]]&amp;Tabella4[[#This Row],[Servizio]]</f>
        <v>S007 Crediti Ritiro</v>
      </c>
      <c r="C925" s="41" t="s">
        <v>2023</v>
      </c>
      <c r="D925" s="41" t="str">
        <f>"(#"&amp;Tabella4[[#This Row],['#ID]]&amp;")"</f>
        <v>(#AAD924)</v>
      </c>
      <c r="E925" s="13" t="s">
        <v>50</v>
      </c>
      <c r="F925" s="13" t="s">
        <v>9</v>
      </c>
      <c r="G925" s="13" t="s">
        <v>57</v>
      </c>
      <c r="H925" s="13" t="s">
        <v>3287</v>
      </c>
      <c r="I925" s="13" t="s">
        <v>62</v>
      </c>
      <c r="J925" s="13" t="s">
        <v>3176</v>
      </c>
      <c r="K925" t="s">
        <v>1749</v>
      </c>
      <c r="L925" s="13" t="s">
        <v>3177</v>
      </c>
      <c r="M925" t="s">
        <v>1744</v>
      </c>
      <c r="N925" s="13"/>
      <c r="O925" t="s">
        <v>1591</v>
      </c>
      <c r="P925" s="13" t="s">
        <v>1634</v>
      </c>
      <c r="Q925" s="13" t="s">
        <v>1742</v>
      </c>
      <c r="R925" s="13"/>
      <c r="S925" s="13" t="s">
        <v>3189</v>
      </c>
      <c r="T925" s="13" t="s">
        <v>3190</v>
      </c>
      <c r="U925" s="13">
        <f>COUNTIFS(Tabella4[Rejected Element],Tabella4[[#This Row],[Rejected Element]])</f>
        <v>1254</v>
      </c>
      <c r="V925" s="13" t="s">
        <v>1725</v>
      </c>
      <c r="W925" s="13" t="s">
        <v>3160</v>
      </c>
      <c r="X925" s="13" t="str">
        <f>Tabella4[[#This Row],[User Impact]]</f>
        <v>1 - Critical</v>
      </c>
      <c r="Y925" s="13" t="str">
        <f>_xlfn.CONCAT("APP INDABOX ANDROID - ",Tabella4[[#This Row],[UNI CEI EN 301549]]," ",_xlfn.XLOOKUP(Tabella4[[#This Row],[Criterio]],Tabella5[ID],Tabella5[Criterio di successo],"")," - ",Tabella4[[#This Row],[Servizio]])</f>
        <v>APP INDABOX ANDROID - 11.1.3.2.1 Sequenza significativa - S007 Crediti Ritiro</v>
      </c>
      <c r="Z9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(#AAD924)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25" s="13"/>
      <c r="AB925" s="13"/>
      <c r="AC925" s="13"/>
      <c r="AD925" s="13"/>
      <c r="AE925" s="13" t="e">
        <f>_xlfn.XLOOKUP(Tabella4[[#This Row],[ID Silk]],outTable[ID Silk],outTable[Numero ticket  ],,0,1)</f>
        <v>#N/A</v>
      </c>
      <c r="AF925" s="13"/>
      <c r="AG925" s="13"/>
      <c r="AH925" s="13" t="e">
        <f>Tabella4[[#This Row],[Caricato su Silk]]&amp;Tabella4[[#This Row],[HC_01]]</f>
        <v>#N/A</v>
      </c>
      <c r="AI925" s="13" t="e">
        <f>Tabella4[[#This Row],[HC_ID]]&amp;": "&amp;Tabella4[[#This Row],[Descrizione]]</f>
        <v>#N/A</v>
      </c>
      <c r="AJ925" s="13" t="e">
        <f>Tabella4[[#This Row],[HC_ID]]&amp;": - "&amp;Tabella4[[#This Row],[Detail]]&amp;" con selettore: "&amp;Tabella4[[#This Row],[Rejected Element]]</f>
        <v>#N/A</v>
      </c>
      <c r="AK925" s="13" t="e">
        <f>Tabella4[[#This Row],[HC_ID]]&amp;": "&amp;Tabella4[[#This Row],[Share URL]]</f>
        <v>#N/A</v>
      </c>
      <c r="AL925" s="13" t="e">
        <f>Tabella4[[#This Row],[HC_ID]]&amp;": "&amp;Tabella4[[#This Row],[Soluzione note aggiuntive]]</f>
        <v>#N/A</v>
      </c>
      <c r="AM925" s="13"/>
    </row>
    <row r="926" spans="1:39" ht="15" x14ac:dyDescent="0.3">
      <c r="A926" s="41" t="str">
        <f>Tabella4[[#This Row],[UNI CEI EN 301549]]&amp;Tabella4[[#This Row],[Servizio]]</f>
        <v>11.2.5.3.1S007 Crediti Ritiro</v>
      </c>
      <c r="B926" s="42" t="str">
        <f>Tabella4[[#This Row],[IssueID]]&amp;Tabella4[[#This Row],[Servizio]]</f>
        <v>S007 Crediti Ritiro</v>
      </c>
      <c r="C926" s="41" t="s">
        <v>2024</v>
      </c>
      <c r="D926" s="41" t="str">
        <f>"(#"&amp;Tabella4[[#This Row],['#ID]]&amp;")"</f>
        <v>(#AAD925)</v>
      </c>
      <c r="E926" s="13" t="s">
        <v>50</v>
      </c>
      <c r="F926" s="13" t="s">
        <v>9</v>
      </c>
      <c r="G926" s="13" t="s">
        <v>342</v>
      </c>
      <c r="H926" s="13" t="s">
        <v>3285</v>
      </c>
      <c r="I926" s="13" t="s">
        <v>63</v>
      </c>
      <c r="J926" s="13" t="s">
        <v>3172</v>
      </c>
      <c r="K926" t="s">
        <v>1745</v>
      </c>
      <c r="L926" s="13" t="s">
        <v>3173</v>
      </c>
      <c r="M926" t="s">
        <v>1744</v>
      </c>
      <c r="N926" s="13"/>
      <c r="O926" t="s">
        <v>1591</v>
      </c>
      <c r="P926" s="13" t="s">
        <v>1634</v>
      </c>
      <c r="Q926" s="13" t="s">
        <v>1742</v>
      </c>
      <c r="R926" s="13"/>
      <c r="S926" s="13" t="s">
        <v>3183</v>
      </c>
      <c r="T926" s="13" t="s">
        <v>3184</v>
      </c>
      <c r="U926" s="13">
        <f>COUNTIFS(Tabella4[Rejected Element],Tabella4[[#This Row],[Rejected Element]])</f>
        <v>1254</v>
      </c>
      <c r="V926" s="13" t="s">
        <v>1725</v>
      </c>
      <c r="W926" s="13" t="s">
        <v>3160</v>
      </c>
      <c r="X926" s="13" t="str">
        <f>Tabella4[[#This Row],[User Impact]]</f>
        <v>2 - Serious</v>
      </c>
      <c r="Y926" s="13" t="str">
        <f>_xlfn.CONCAT("APP INDABOX ANDROID - ",Tabella4[[#This Row],[UNI CEI EN 301549]]," ",_xlfn.XLOOKUP(Tabella4[[#This Row],[Criterio]],Tabella5[ID],Tabella5[Criterio di successo],"")," - ",Tabella4[[#This Row],[Servizio]])</f>
        <v>APP INDABOX ANDROID - 11.2.5.3.1 Etichetta nel nome - S007 Crediti Ritiro</v>
      </c>
      <c r="Z9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S007 Crediti Ritiro (#AAD925)
S007 Crediti Ritiro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Assicurati che contentDescription o labelFor contengano l’etichetta visibile dell’elemento.
File di log (occorrenze rilevate: 7): https://posteitaliane.sharepoint.com/:x:/r/teams/ACCESSIBILITRISULTATIVERIFICHETECNICHE/Shared%20Documents/TGPOSTE_APP/TGPOSTE_APP/LOG/Log.xlsx?d=w630300a71bd74143a1658fe5ab688bc4&amp;csf=1&amp;web=1&amp;e=Y9XHGL
Link al dettaglio requisito WCAG: </v>
      </c>
      <c r="AA926" s="13"/>
      <c r="AB926" s="13"/>
      <c r="AC926" s="13"/>
      <c r="AD926" s="13"/>
      <c r="AE926" s="13" t="e">
        <f>_xlfn.XLOOKUP(Tabella4[[#This Row],[ID Silk]],outTable[ID Silk],outTable[Numero ticket  ],,0,1)</f>
        <v>#N/A</v>
      </c>
      <c r="AF926" s="13"/>
      <c r="AG926" s="13"/>
      <c r="AH926" s="13" t="e">
        <f>Tabella4[[#This Row],[Caricato su Silk]]&amp;Tabella4[[#This Row],[HC_01]]</f>
        <v>#N/A</v>
      </c>
      <c r="AI926" s="13" t="e">
        <f>Tabella4[[#This Row],[HC_ID]]&amp;": "&amp;Tabella4[[#This Row],[Descrizione]]</f>
        <v>#N/A</v>
      </c>
      <c r="AJ926" s="13" t="e">
        <f>Tabella4[[#This Row],[HC_ID]]&amp;": - "&amp;Tabella4[[#This Row],[Detail]]&amp;" con selettore: "&amp;Tabella4[[#This Row],[Rejected Element]]</f>
        <v>#N/A</v>
      </c>
      <c r="AK926" s="13" t="e">
        <f>Tabella4[[#This Row],[HC_ID]]&amp;": "&amp;Tabella4[[#This Row],[Share URL]]</f>
        <v>#N/A</v>
      </c>
      <c r="AL926" s="13" t="e">
        <f>Tabella4[[#This Row],[HC_ID]]&amp;": "&amp;Tabella4[[#This Row],[Soluzione note aggiuntive]]</f>
        <v>#N/A</v>
      </c>
      <c r="AM926" s="13"/>
    </row>
    <row r="927" spans="1:39" ht="15" x14ac:dyDescent="0.3">
      <c r="A927" s="41" t="str">
        <f>Tabella4[[#This Row],[UNI CEI EN 301549]]&amp;Tabella4[[#This Row],[Servizio]]</f>
        <v>11.2.5.5.1S007 Crediti Ritiro</v>
      </c>
      <c r="B927" s="42" t="str">
        <f>Tabella4[[#This Row],[IssueID]]&amp;Tabella4[[#This Row],[Servizio]]</f>
        <v>S007 Crediti Ritiro</v>
      </c>
      <c r="C927" s="41" t="s">
        <v>2025</v>
      </c>
      <c r="D927" s="41" t="str">
        <f>"(#"&amp;Tabella4[[#This Row],['#ID]]&amp;")"</f>
        <v>(#AAD926)</v>
      </c>
      <c r="E927" s="13" t="s">
        <v>50</v>
      </c>
      <c r="F927" s="13" t="s">
        <v>3168</v>
      </c>
      <c r="G927" s="13" t="s">
        <v>346</v>
      </c>
      <c r="H927" s="13" t="s">
        <v>3286</v>
      </c>
      <c r="I927" s="13" t="s">
        <v>64</v>
      </c>
      <c r="J927" s="13" t="s">
        <v>1736</v>
      </c>
      <c r="K927" t="s">
        <v>1747</v>
      </c>
      <c r="L927" s="13" t="s">
        <v>3174</v>
      </c>
      <c r="M927" t="s">
        <v>1744</v>
      </c>
      <c r="N927" s="13"/>
      <c r="O927" t="s">
        <v>1591</v>
      </c>
      <c r="P927" s="13" t="s">
        <v>1634</v>
      </c>
      <c r="Q927" s="13" t="s">
        <v>1742</v>
      </c>
      <c r="R927" s="13"/>
      <c r="S927" s="13" t="s">
        <v>3185</v>
      </c>
      <c r="T927" s="13" t="s">
        <v>3186</v>
      </c>
      <c r="U927" s="13">
        <f>COUNTIFS(Tabella4[Rejected Element],Tabella4[[#This Row],[Rejected Element]])</f>
        <v>1254</v>
      </c>
      <c r="V927" s="13" t="s">
        <v>1725</v>
      </c>
      <c r="W927" s="13" t="s">
        <v>3160</v>
      </c>
      <c r="X927" s="13" t="str">
        <f>Tabella4[[#This Row],[User Impact]]</f>
        <v>3 - Moderate</v>
      </c>
      <c r="Y927" s="13" t="str">
        <f>_xlfn.CONCAT("APP INDABOX ANDROID - ",Tabella4[[#This Row],[UNI CEI EN 301549]]," ",_xlfn.XLOOKUP(Tabella4[[#This Row],[Criterio]],Tabella5[ID],Tabella5[Criterio di successo],"")," - ",Tabella4[[#This Row],[Servizio]])</f>
        <v>APP INDABOX ANDROID - 11.2.5.5.1 Dimensione dell'obiettivo (avanzato) - S007 Crediti Ritiro</v>
      </c>
      <c r="Z9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S007 Crediti Ritiro (#AAD926)
S007 Crediti Ritiro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Estendi il padding o usa un contenitore cliccabile più grande per rispettare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927" s="13"/>
      <c r="AB927" s="13"/>
      <c r="AC927" s="13"/>
      <c r="AD927" s="13"/>
      <c r="AE927" s="13" t="e">
        <f>_xlfn.XLOOKUP(Tabella4[[#This Row],[ID Silk]],outTable[ID Silk],outTable[Numero ticket  ],,0,1)</f>
        <v>#N/A</v>
      </c>
      <c r="AF927" s="13"/>
      <c r="AG927" s="13"/>
      <c r="AH927" s="13" t="e">
        <f>Tabella4[[#This Row],[Caricato su Silk]]&amp;Tabella4[[#This Row],[HC_01]]</f>
        <v>#N/A</v>
      </c>
      <c r="AI927" s="13" t="e">
        <f>Tabella4[[#This Row],[HC_ID]]&amp;": "&amp;Tabella4[[#This Row],[Descrizione]]</f>
        <v>#N/A</v>
      </c>
      <c r="AJ927" s="13" t="e">
        <f>Tabella4[[#This Row],[HC_ID]]&amp;": - "&amp;Tabella4[[#This Row],[Detail]]&amp;" con selettore: "&amp;Tabella4[[#This Row],[Rejected Element]]</f>
        <v>#N/A</v>
      </c>
      <c r="AK927" s="13" t="e">
        <f>Tabella4[[#This Row],[HC_ID]]&amp;": "&amp;Tabella4[[#This Row],[Share URL]]</f>
        <v>#N/A</v>
      </c>
      <c r="AL927" s="13" t="e">
        <f>Tabella4[[#This Row],[HC_ID]]&amp;": "&amp;Tabella4[[#This Row],[Soluzione note aggiuntive]]</f>
        <v>#N/A</v>
      </c>
      <c r="AM927" s="13"/>
    </row>
    <row r="928" spans="1:39" ht="15" x14ac:dyDescent="0.3">
      <c r="A928" s="41" t="str">
        <f>Tabella4[[#This Row],[UNI CEI EN 301549]]&amp;Tabella4[[#This Row],[Servizio]]</f>
        <v>11.1.3.2.1S007 Crediti Ritiro</v>
      </c>
      <c r="B928" s="42" t="str">
        <f>Tabella4[[#This Row],[IssueID]]&amp;Tabella4[[#This Row],[Servizio]]</f>
        <v>S007 Crediti Ritiro</v>
      </c>
      <c r="C928" s="41" t="s">
        <v>2026</v>
      </c>
      <c r="D928" s="41" t="str">
        <f>"(#"&amp;Tabella4[[#This Row],['#ID]]&amp;")"</f>
        <v>(#AAD927)</v>
      </c>
      <c r="E928" s="13" t="s">
        <v>50</v>
      </c>
      <c r="F928" s="13" t="s">
        <v>9</v>
      </c>
      <c r="G928" s="13" t="s">
        <v>57</v>
      </c>
      <c r="H928" s="13" t="s">
        <v>3287</v>
      </c>
      <c r="I928" s="13" t="s">
        <v>62</v>
      </c>
      <c r="J928" s="13" t="s">
        <v>3176</v>
      </c>
      <c r="K928" t="s">
        <v>1749</v>
      </c>
      <c r="L928" s="13" t="s">
        <v>3177</v>
      </c>
      <c r="M928" t="s">
        <v>1744</v>
      </c>
      <c r="N928" s="13"/>
      <c r="O928" t="s">
        <v>1591</v>
      </c>
      <c r="P928" s="13" t="s">
        <v>1634</v>
      </c>
      <c r="Q928" s="13" t="s">
        <v>1742</v>
      </c>
      <c r="R928" s="13"/>
      <c r="S928" s="13" t="s">
        <v>3189</v>
      </c>
      <c r="T928" s="13" t="s">
        <v>3190</v>
      </c>
      <c r="U928" s="13">
        <f>COUNTIFS(Tabella4[Rejected Element],Tabella4[[#This Row],[Rejected Element]])</f>
        <v>1254</v>
      </c>
      <c r="V928" s="13" t="s">
        <v>1725</v>
      </c>
      <c r="W928" s="13" t="s">
        <v>3160</v>
      </c>
      <c r="X928" s="13" t="str">
        <f>Tabella4[[#This Row],[User Impact]]</f>
        <v>1 - Critical</v>
      </c>
      <c r="Y928" s="13" t="str">
        <f>_xlfn.CONCAT("APP INDABOX ANDROID - ",Tabella4[[#This Row],[UNI CEI EN 301549]]," ",_xlfn.XLOOKUP(Tabella4[[#This Row],[Criterio]],Tabella5[ID],Tabella5[Criterio di successo],"")," - ",Tabella4[[#This Row],[Servizio]])</f>
        <v>APP INDABOX ANDROID - 11.1.3.2.1 Sequenza significativa - S007 Crediti Ritiro</v>
      </c>
      <c r="Z9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(#AAD927)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28" s="13"/>
      <c r="AB928" s="13"/>
      <c r="AC928" s="13"/>
      <c r="AD928" s="13"/>
      <c r="AE928" s="13" t="e">
        <f>_xlfn.XLOOKUP(Tabella4[[#This Row],[ID Silk]],outTable[ID Silk],outTable[Numero ticket  ],,0,1)</f>
        <v>#N/A</v>
      </c>
      <c r="AF928" s="13"/>
      <c r="AG928" s="13"/>
      <c r="AH928" s="13" t="e">
        <f>Tabella4[[#This Row],[Caricato su Silk]]&amp;Tabella4[[#This Row],[HC_01]]</f>
        <v>#N/A</v>
      </c>
      <c r="AI928" s="13" t="e">
        <f>Tabella4[[#This Row],[HC_ID]]&amp;": "&amp;Tabella4[[#This Row],[Descrizione]]</f>
        <v>#N/A</v>
      </c>
      <c r="AJ928" s="13" t="e">
        <f>Tabella4[[#This Row],[HC_ID]]&amp;": - "&amp;Tabella4[[#This Row],[Detail]]&amp;" con selettore: "&amp;Tabella4[[#This Row],[Rejected Element]]</f>
        <v>#N/A</v>
      </c>
      <c r="AK928" s="13" t="e">
        <f>Tabella4[[#This Row],[HC_ID]]&amp;": "&amp;Tabella4[[#This Row],[Share URL]]</f>
        <v>#N/A</v>
      </c>
      <c r="AL928" s="13" t="e">
        <f>Tabella4[[#This Row],[HC_ID]]&amp;": "&amp;Tabella4[[#This Row],[Soluzione note aggiuntive]]</f>
        <v>#N/A</v>
      </c>
      <c r="AM928" s="13"/>
    </row>
    <row r="929" spans="1:39" ht="15" x14ac:dyDescent="0.3">
      <c r="A929" s="41" t="str">
        <f>Tabella4[[#This Row],[UNI CEI EN 301549]]&amp;Tabella4[[#This Row],[Servizio]]</f>
        <v>11.1.3.2.1S007 Crediti Ritiro</v>
      </c>
      <c r="B929" s="42" t="str">
        <f>Tabella4[[#This Row],[IssueID]]&amp;Tabella4[[#This Row],[Servizio]]</f>
        <v>S007 Crediti Ritiro</v>
      </c>
      <c r="C929" s="41" t="s">
        <v>2027</v>
      </c>
      <c r="D929" s="41" t="str">
        <f>"(#"&amp;Tabella4[[#This Row],['#ID]]&amp;")"</f>
        <v>(#AAD928)</v>
      </c>
      <c r="E929" s="13" t="s">
        <v>50</v>
      </c>
      <c r="F929" s="13" t="s">
        <v>9</v>
      </c>
      <c r="G929" s="13" t="s">
        <v>57</v>
      </c>
      <c r="H929" s="13" t="s">
        <v>3287</v>
      </c>
      <c r="I929" s="13" t="s">
        <v>62</v>
      </c>
      <c r="J929" s="13" t="s">
        <v>3176</v>
      </c>
      <c r="K929" t="s">
        <v>1749</v>
      </c>
      <c r="L929" s="13" t="s">
        <v>3177</v>
      </c>
      <c r="M929" t="s">
        <v>1744</v>
      </c>
      <c r="N929" s="13"/>
      <c r="O929" t="s">
        <v>1591</v>
      </c>
      <c r="P929" s="13" t="s">
        <v>1634</v>
      </c>
      <c r="Q929" s="13" t="s">
        <v>1742</v>
      </c>
      <c r="R929" s="13"/>
      <c r="S929" s="13" t="s">
        <v>3189</v>
      </c>
      <c r="T929" s="13" t="s">
        <v>3190</v>
      </c>
      <c r="U929" s="13">
        <f>COUNTIFS(Tabella4[Rejected Element],Tabella4[[#This Row],[Rejected Element]])</f>
        <v>1254</v>
      </c>
      <c r="V929" s="13" t="s">
        <v>1725</v>
      </c>
      <c r="W929" s="13" t="s">
        <v>3160</v>
      </c>
      <c r="X929" s="13" t="str">
        <f>Tabella4[[#This Row],[User Impact]]</f>
        <v>1 - Critical</v>
      </c>
      <c r="Y929" s="13" t="str">
        <f>_xlfn.CONCAT("APP INDABOX ANDROID - ",Tabella4[[#This Row],[UNI CEI EN 301549]]," ",_xlfn.XLOOKUP(Tabella4[[#This Row],[Criterio]],Tabella5[ID],Tabella5[Criterio di successo],"")," - ",Tabella4[[#This Row],[Servizio]])</f>
        <v>APP INDABOX ANDROID - 11.1.3.2.1 Sequenza significativa - S007 Crediti Ritiro</v>
      </c>
      <c r="Z9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(#AAD928)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29" s="13"/>
      <c r="AB929" s="13"/>
      <c r="AC929" s="13"/>
      <c r="AD929" s="13"/>
      <c r="AE929" s="13" t="e">
        <f>_xlfn.XLOOKUP(Tabella4[[#This Row],[ID Silk]],outTable[ID Silk],outTable[Numero ticket  ],,0,1)</f>
        <v>#N/A</v>
      </c>
      <c r="AF929" s="13"/>
      <c r="AG929" s="13"/>
      <c r="AH929" s="13" t="e">
        <f>Tabella4[[#This Row],[Caricato su Silk]]&amp;Tabella4[[#This Row],[HC_01]]</f>
        <v>#N/A</v>
      </c>
      <c r="AI929" s="13" t="e">
        <f>Tabella4[[#This Row],[HC_ID]]&amp;": "&amp;Tabella4[[#This Row],[Descrizione]]</f>
        <v>#N/A</v>
      </c>
      <c r="AJ929" s="13" t="e">
        <f>Tabella4[[#This Row],[HC_ID]]&amp;": - "&amp;Tabella4[[#This Row],[Detail]]&amp;" con selettore: "&amp;Tabella4[[#This Row],[Rejected Element]]</f>
        <v>#N/A</v>
      </c>
      <c r="AK929" s="13" t="e">
        <f>Tabella4[[#This Row],[HC_ID]]&amp;": "&amp;Tabella4[[#This Row],[Share URL]]</f>
        <v>#N/A</v>
      </c>
      <c r="AL929" s="13" t="e">
        <f>Tabella4[[#This Row],[HC_ID]]&amp;": "&amp;Tabella4[[#This Row],[Soluzione note aggiuntive]]</f>
        <v>#N/A</v>
      </c>
      <c r="AM929" s="13"/>
    </row>
    <row r="930" spans="1:39" ht="15" x14ac:dyDescent="0.3">
      <c r="A930" s="41" t="str">
        <f>Tabella4[[#This Row],[UNI CEI EN 301549]]&amp;Tabella4[[#This Row],[Servizio]]</f>
        <v>11.1.3.2.1S007 Crediti Ritiro</v>
      </c>
      <c r="B930" s="42" t="str">
        <f>Tabella4[[#This Row],[IssueID]]&amp;Tabella4[[#This Row],[Servizio]]</f>
        <v>S007 Crediti Ritiro</v>
      </c>
      <c r="C930" s="41" t="s">
        <v>2028</v>
      </c>
      <c r="D930" s="41" t="str">
        <f>"(#"&amp;Tabella4[[#This Row],['#ID]]&amp;")"</f>
        <v>(#AAD929)</v>
      </c>
      <c r="E930" s="13" t="s">
        <v>50</v>
      </c>
      <c r="F930" s="13" t="s">
        <v>9</v>
      </c>
      <c r="G930" s="13" t="s">
        <v>57</v>
      </c>
      <c r="H930" s="13" t="s">
        <v>3287</v>
      </c>
      <c r="I930" s="13" t="s">
        <v>62</v>
      </c>
      <c r="J930" s="13" t="s">
        <v>3176</v>
      </c>
      <c r="K930" t="s">
        <v>1749</v>
      </c>
      <c r="L930" s="13" t="s">
        <v>3177</v>
      </c>
      <c r="M930" t="s">
        <v>1744</v>
      </c>
      <c r="N930" s="13"/>
      <c r="O930" t="s">
        <v>1591</v>
      </c>
      <c r="P930" s="13" t="s">
        <v>1634</v>
      </c>
      <c r="Q930" s="13" t="s">
        <v>1742</v>
      </c>
      <c r="R930" s="13"/>
      <c r="S930" s="13" t="s">
        <v>3189</v>
      </c>
      <c r="T930" s="13" t="s">
        <v>3190</v>
      </c>
      <c r="U930" s="13">
        <f>COUNTIFS(Tabella4[Rejected Element],Tabella4[[#This Row],[Rejected Element]])</f>
        <v>1254</v>
      </c>
      <c r="V930" s="13" t="s">
        <v>1725</v>
      </c>
      <c r="W930" s="13" t="s">
        <v>3160</v>
      </c>
      <c r="X930" s="13" t="str">
        <f>Tabella4[[#This Row],[User Impact]]</f>
        <v>1 - Critical</v>
      </c>
      <c r="Y930" s="13" t="str">
        <f>_xlfn.CONCAT("APP INDABOX ANDROID - ",Tabella4[[#This Row],[UNI CEI EN 301549]]," ",_xlfn.XLOOKUP(Tabella4[[#This Row],[Criterio]],Tabella5[ID],Tabella5[Criterio di successo],"")," - ",Tabella4[[#This Row],[Servizio]])</f>
        <v>APP INDABOX ANDROID - 11.1.3.2.1 Sequenza significativa - S007 Crediti Ritiro</v>
      </c>
      <c r="Z9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(#AAD929)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30" s="13"/>
      <c r="AB930" s="13"/>
      <c r="AC930" s="13"/>
      <c r="AD930" s="13"/>
      <c r="AE930" s="13" t="e">
        <f>_xlfn.XLOOKUP(Tabella4[[#This Row],[ID Silk]],outTable[ID Silk],outTable[Numero ticket  ],,0,1)</f>
        <v>#N/A</v>
      </c>
      <c r="AF930" s="13"/>
      <c r="AG930" s="13"/>
      <c r="AH930" s="13" t="e">
        <f>Tabella4[[#This Row],[Caricato su Silk]]&amp;Tabella4[[#This Row],[HC_01]]</f>
        <v>#N/A</v>
      </c>
      <c r="AI930" s="13" t="e">
        <f>Tabella4[[#This Row],[HC_ID]]&amp;": "&amp;Tabella4[[#This Row],[Descrizione]]</f>
        <v>#N/A</v>
      </c>
      <c r="AJ930" s="13" t="e">
        <f>Tabella4[[#This Row],[HC_ID]]&amp;": - "&amp;Tabella4[[#This Row],[Detail]]&amp;" con selettore: "&amp;Tabella4[[#This Row],[Rejected Element]]</f>
        <v>#N/A</v>
      </c>
      <c r="AK930" s="13" t="e">
        <f>Tabella4[[#This Row],[HC_ID]]&amp;": "&amp;Tabella4[[#This Row],[Share URL]]</f>
        <v>#N/A</v>
      </c>
      <c r="AL930" s="13" t="e">
        <f>Tabella4[[#This Row],[HC_ID]]&amp;": "&amp;Tabella4[[#This Row],[Soluzione note aggiuntive]]</f>
        <v>#N/A</v>
      </c>
      <c r="AM930" s="13"/>
    </row>
    <row r="931" spans="1:39" ht="15" x14ac:dyDescent="0.3">
      <c r="A931" s="41" t="str">
        <f>Tabella4[[#This Row],[UNI CEI EN 301549]]&amp;Tabella4[[#This Row],[Servizio]]</f>
        <v>11.1.3.2.1S007 Crediti Ritiro</v>
      </c>
      <c r="B931" s="42" t="str">
        <f>Tabella4[[#This Row],[IssueID]]&amp;Tabella4[[#This Row],[Servizio]]</f>
        <v>S007 Crediti Ritiro</v>
      </c>
      <c r="C931" s="41" t="s">
        <v>2029</v>
      </c>
      <c r="D931" s="41" t="str">
        <f>"(#"&amp;Tabella4[[#This Row],['#ID]]&amp;")"</f>
        <v>(#AAD930)</v>
      </c>
      <c r="E931" s="13" t="s">
        <v>50</v>
      </c>
      <c r="F931" s="13" t="s">
        <v>9</v>
      </c>
      <c r="G931" s="13" t="s">
        <v>57</v>
      </c>
      <c r="H931" s="13" t="s">
        <v>3287</v>
      </c>
      <c r="I931" s="13" t="s">
        <v>62</v>
      </c>
      <c r="J931" s="13" t="s">
        <v>3176</v>
      </c>
      <c r="K931" t="s">
        <v>1749</v>
      </c>
      <c r="L931" s="13" t="s">
        <v>3177</v>
      </c>
      <c r="M931" t="s">
        <v>1744</v>
      </c>
      <c r="N931" s="13"/>
      <c r="O931" t="s">
        <v>1591</v>
      </c>
      <c r="P931" s="13" t="s">
        <v>1634</v>
      </c>
      <c r="Q931" s="13" t="s">
        <v>1742</v>
      </c>
      <c r="R931" s="13"/>
      <c r="S931" s="13" t="s">
        <v>3189</v>
      </c>
      <c r="T931" s="13" t="s">
        <v>3190</v>
      </c>
      <c r="U931" s="13">
        <f>COUNTIFS(Tabella4[Rejected Element],Tabella4[[#This Row],[Rejected Element]])</f>
        <v>1254</v>
      </c>
      <c r="V931" s="13" t="s">
        <v>1725</v>
      </c>
      <c r="W931" s="13" t="s">
        <v>3160</v>
      </c>
      <c r="X931" s="13" t="str">
        <f>Tabella4[[#This Row],[User Impact]]</f>
        <v>1 - Critical</v>
      </c>
      <c r="Y931" s="13" t="str">
        <f>_xlfn.CONCAT("APP INDABOX ANDROID - ",Tabella4[[#This Row],[UNI CEI EN 301549]]," ",_xlfn.XLOOKUP(Tabella4[[#This Row],[Criterio]],Tabella5[ID],Tabella5[Criterio di successo],"")," - ",Tabella4[[#This Row],[Servizio]])</f>
        <v>APP INDABOX ANDROID - 11.1.3.2.1 Sequenza significativa - S007 Crediti Ritiro</v>
      </c>
      <c r="Z9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(#AAD930)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31" s="13"/>
      <c r="AB931" s="13"/>
      <c r="AC931" s="13"/>
      <c r="AD931" s="13"/>
      <c r="AE931" s="13" t="e">
        <f>_xlfn.XLOOKUP(Tabella4[[#This Row],[ID Silk]],outTable[ID Silk],outTable[Numero ticket  ],,0,1)</f>
        <v>#N/A</v>
      </c>
      <c r="AF931" s="13"/>
      <c r="AG931" s="13"/>
      <c r="AH931" s="13" t="e">
        <f>Tabella4[[#This Row],[Caricato su Silk]]&amp;Tabella4[[#This Row],[HC_01]]</f>
        <v>#N/A</v>
      </c>
      <c r="AI931" s="13" t="e">
        <f>Tabella4[[#This Row],[HC_ID]]&amp;": "&amp;Tabella4[[#This Row],[Descrizione]]</f>
        <v>#N/A</v>
      </c>
      <c r="AJ931" s="13" t="e">
        <f>Tabella4[[#This Row],[HC_ID]]&amp;": - "&amp;Tabella4[[#This Row],[Detail]]&amp;" con selettore: "&amp;Tabella4[[#This Row],[Rejected Element]]</f>
        <v>#N/A</v>
      </c>
      <c r="AK931" s="13" t="e">
        <f>Tabella4[[#This Row],[HC_ID]]&amp;": "&amp;Tabella4[[#This Row],[Share URL]]</f>
        <v>#N/A</v>
      </c>
      <c r="AL931" s="13" t="e">
        <f>Tabella4[[#This Row],[HC_ID]]&amp;": "&amp;Tabella4[[#This Row],[Soluzione note aggiuntive]]</f>
        <v>#N/A</v>
      </c>
      <c r="AM931" s="13"/>
    </row>
    <row r="932" spans="1:39" ht="15" x14ac:dyDescent="0.3">
      <c r="A932" s="41" t="str">
        <f>Tabella4[[#This Row],[UNI CEI EN 301549]]&amp;Tabella4[[#This Row],[Servizio]]</f>
        <v>11.1.3.2.1S007 Crediti Ritiro</v>
      </c>
      <c r="B932" s="42" t="str">
        <f>Tabella4[[#This Row],[IssueID]]&amp;Tabella4[[#This Row],[Servizio]]</f>
        <v>S007 Crediti Ritiro</v>
      </c>
      <c r="C932" s="41" t="s">
        <v>2030</v>
      </c>
      <c r="D932" s="41" t="str">
        <f>"(#"&amp;Tabella4[[#This Row],['#ID]]&amp;")"</f>
        <v>(#AAD931)</v>
      </c>
      <c r="E932" s="13" t="s">
        <v>50</v>
      </c>
      <c r="F932" s="13" t="s">
        <v>9</v>
      </c>
      <c r="G932" s="13" t="s">
        <v>57</v>
      </c>
      <c r="H932" s="13" t="s">
        <v>3287</v>
      </c>
      <c r="I932" s="13" t="s">
        <v>62</v>
      </c>
      <c r="J932" s="13" t="s">
        <v>3176</v>
      </c>
      <c r="K932" t="s">
        <v>1749</v>
      </c>
      <c r="L932" s="13" t="s">
        <v>3177</v>
      </c>
      <c r="M932" t="s">
        <v>1744</v>
      </c>
      <c r="N932" s="13"/>
      <c r="O932" t="s">
        <v>1591</v>
      </c>
      <c r="P932" s="13" t="s">
        <v>1634</v>
      </c>
      <c r="Q932" s="13" t="s">
        <v>1742</v>
      </c>
      <c r="R932" s="13"/>
      <c r="S932" s="13" t="s">
        <v>3189</v>
      </c>
      <c r="T932" s="13" t="s">
        <v>3190</v>
      </c>
      <c r="U932" s="13">
        <f>COUNTIFS(Tabella4[Rejected Element],Tabella4[[#This Row],[Rejected Element]])</f>
        <v>1254</v>
      </c>
      <c r="V932" s="13" t="s">
        <v>1725</v>
      </c>
      <c r="W932" s="13" t="s">
        <v>3160</v>
      </c>
      <c r="X932" s="13" t="str">
        <f>Tabella4[[#This Row],[User Impact]]</f>
        <v>1 - Critical</v>
      </c>
      <c r="Y932" s="13" t="str">
        <f>_xlfn.CONCAT("APP INDABOX ANDROID - ",Tabella4[[#This Row],[UNI CEI EN 301549]]," ",_xlfn.XLOOKUP(Tabella4[[#This Row],[Criterio]],Tabella5[ID],Tabella5[Criterio di successo],"")," - ",Tabella4[[#This Row],[Servizio]])</f>
        <v>APP INDABOX ANDROID - 11.1.3.2.1 Sequenza significativa - S007 Crediti Ritiro</v>
      </c>
      <c r="Z9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(#AAD931)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32" s="13"/>
      <c r="AB932" s="13"/>
      <c r="AC932" s="13"/>
      <c r="AD932" s="13"/>
      <c r="AE932" s="13" t="e">
        <f>_xlfn.XLOOKUP(Tabella4[[#This Row],[ID Silk]],outTable[ID Silk],outTable[Numero ticket  ],,0,1)</f>
        <v>#N/A</v>
      </c>
      <c r="AF932" s="13"/>
      <c r="AG932" s="13"/>
      <c r="AH932" s="13" t="e">
        <f>Tabella4[[#This Row],[Caricato su Silk]]&amp;Tabella4[[#This Row],[HC_01]]</f>
        <v>#N/A</v>
      </c>
      <c r="AI932" s="13" t="e">
        <f>Tabella4[[#This Row],[HC_ID]]&amp;": "&amp;Tabella4[[#This Row],[Descrizione]]</f>
        <v>#N/A</v>
      </c>
      <c r="AJ932" s="13" t="e">
        <f>Tabella4[[#This Row],[HC_ID]]&amp;": - "&amp;Tabella4[[#This Row],[Detail]]&amp;" con selettore: "&amp;Tabella4[[#This Row],[Rejected Element]]</f>
        <v>#N/A</v>
      </c>
      <c r="AK932" s="13" t="e">
        <f>Tabella4[[#This Row],[HC_ID]]&amp;": "&amp;Tabella4[[#This Row],[Share URL]]</f>
        <v>#N/A</v>
      </c>
      <c r="AL932" s="13" t="e">
        <f>Tabella4[[#This Row],[HC_ID]]&amp;": "&amp;Tabella4[[#This Row],[Soluzione note aggiuntive]]</f>
        <v>#N/A</v>
      </c>
      <c r="AM932" s="13"/>
    </row>
    <row r="933" spans="1:39" ht="15" x14ac:dyDescent="0.3">
      <c r="A933" s="41" t="str">
        <f>Tabella4[[#This Row],[UNI CEI EN 301549]]&amp;Tabella4[[#This Row],[Servizio]]</f>
        <v>11.1.3.2.1S007 Crediti Ritiro</v>
      </c>
      <c r="B933" s="42" t="str">
        <f>Tabella4[[#This Row],[IssueID]]&amp;Tabella4[[#This Row],[Servizio]]</f>
        <v>S007 Crediti Ritiro</v>
      </c>
      <c r="C933" s="41" t="s">
        <v>2031</v>
      </c>
      <c r="D933" s="41" t="str">
        <f>"(#"&amp;Tabella4[[#This Row],['#ID]]&amp;")"</f>
        <v>(#AAD932)</v>
      </c>
      <c r="E933" s="13" t="s">
        <v>50</v>
      </c>
      <c r="F933" s="13" t="s">
        <v>9</v>
      </c>
      <c r="G933" s="13" t="s">
        <v>57</v>
      </c>
      <c r="H933" s="13" t="s">
        <v>3287</v>
      </c>
      <c r="I933" s="13" t="s">
        <v>62</v>
      </c>
      <c r="J933" s="13" t="s">
        <v>3176</v>
      </c>
      <c r="K933" t="s">
        <v>1749</v>
      </c>
      <c r="L933" s="13" t="s">
        <v>3177</v>
      </c>
      <c r="M933" t="s">
        <v>1744</v>
      </c>
      <c r="N933" s="13"/>
      <c r="O933" t="s">
        <v>1591</v>
      </c>
      <c r="P933" s="13" t="s">
        <v>1634</v>
      </c>
      <c r="Q933" s="13" t="s">
        <v>1742</v>
      </c>
      <c r="R933" s="13"/>
      <c r="S933" s="13" t="s">
        <v>3189</v>
      </c>
      <c r="T933" s="13" t="s">
        <v>3190</v>
      </c>
      <c r="U933" s="13">
        <f>COUNTIFS(Tabella4[Rejected Element],Tabella4[[#This Row],[Rejected Element]])</f>
        <v>1254</v>
      </c>
      <c r="V933" s="13" t="s">
        <v>1725</v>
      </c>
      <c r="W933" s="13" t="s">
        <v>3160</v>
      </c>
      <c r="X933" s="13" t="str">
        <f>Tabella4[[#This Row],[User Impact]]</f>
        <v>1 - Critical</v>
      </c>
      <c r="Y933" s="13" t="str">
        <f>_xlfn.CONCAT("APP INDABOX ANDROID - ",Tabella4[[#This Row],[UNI CEI EN 301549]]," ",_xlfn.XLOOKUP(Tabella4[[#This Row],[Criterio]],Tabella5[ID],Tabella5[Criterio di successo],"")," - ",Tabella4[[#This Row],[Servizio]])</f>
        <v>APP INDABOX ANDROID - 11.1.3.2.1 Sequenza significativa - S007 Crediti Ritiro</v>
      </c>
      <c r="Z9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(#AAD932)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33" s="13"/>
      <c r="AB933" s="13"/>
      <c r="AC933" s="13"/>
      <c r="AD933" s="13"/>
      <c r="AE933" s="13" t="e">
        <f>_xlfn.XLOOKUP(Tabella4[[#This Row],[ID Silk]],outTable[ID Silk],outTable[Numero ticket  ],,0,1)</f>
        <v>#N/A</v>
      </c>
      <c r="AF933" s="13"/>
      <c r="AG933" s="13"/>
      <c r="AH933" s="13" t="e">
        <f>Tabella4[[#This Row],[Caricato su Silk]]&amp;Tabella4[[#This Row],[HC_01]]</f>
        <v>#N/A</v>
      </c>
      <c r="AI933" s="13" t="e">
        <f>Tabella4[[#This Row],[HC_ID]]&amp;": "&amp;Tabella4[[#This Row],[Descrizione]]</f>
        <v>#N/A</v>
      </c>
      <c r="AJ933" s="13" t="e">
        <f>Tabella4[[#This Row],[HC_ID]]&amp;": - "&amp;Tabella4[[#This Row],[Detail]]&amp;" con selettore: "&amp;Tabella4[[#This Row],[Rejected Element]]</f>
        <v>#N/A</v>
      </c>
      <c r="AK933" s="13" t="e">
        <f>Tabella4[[#This Row],[HC_ID]]&amp;": "&amp;Tabella4[[#This Row],[Share URL]]</f>
        <v>#N/A</v>
      </c>
      <c r="AL933" s="13" t="e">
        <f>Tabella4[[#This Row],[HC_ID]]&amp;": "&amp;Tabella4[[#This Row],[Soluzione note aggiuntive]]</f>
        <v>#N/A</v>
      </c>
      <c r="AM933" s="13"/>
    </row>
    <row r="934" spans="1:39" ht="15" x14ac:dyDescent="0.3">
      <c r="A934" s="41" t="str">
        <f>Tabella4[[#This Row],[UNI CEI EN 301549]]&amp;Tabella4[[#This Row],[Servizio]]</f>
        <v>11.1.3.2.1S007 Crediti Ritiro</v>
      </c>
      <c r="B934" s="42" t="str">
        <f>Tabella4[[#This Row],[IssueID]]&amp;Tabella4[[#This Row],[Servizio]]</f>
        <v>S007 Crediti Ritiro</v>
      </c>
      <c r="C934" s="41" t="s">
        <v>2032</v>
      </c>
      <c r="D934" s="41" t="str">
        <f>"(#"&amp;Tabella4[[#This Row],['#ID]]&amp;")"</f>
        <v>(#AAD933)</v>
      </c>
      <c r="E934" s="13" t="s">
        <v>50</v>
      </c>
      <c r="F934" s="13" t="s">
        <v>9</v>
      </c>
      <c r="G934" s="13" t="s">
        <v>57</v>
      </c>
      <c r="H934" s="13" t="s">
        <v>3287</v>
      </c>
      <c r="I934" s="13" t="s">
        <v>62</v>
      </c>
      <c r="J934" s="13" t="s">
        <v>3176</v>
      </c>
      <c r="K934" t="s">
        <v>1749</v>
      </c>
      <c r="L934" s="13" t="s">
        <v>3177</v>
      </c>
      <c r="M934" t="s">
        <v>1744</v>
      </c>
      <c r="N934" s="13"/>
      <c r="O934" t="s">
        <v>1591</v>
      </c>
      <c r="P934" s="13" t="s">
        <v>1634</v>
      </c>
      <c r="Q934" s="13" t="s">
        <v>1742</v>
      </c>
      <c r="R934" s="13"/>
      <c r="S934" s="13" t="s">
        <v>3189</v>
      </c>
      <c r="T934" s="13" t="s">
        <v>3190</v>
      </c>
      <c r="U934" s="13">
        <f>COUNTIFS(Tabella4[Rejected Element],Tabella4[[#This Row],[Rejected Element]])</f>
        <v>1254</v>
      </c>
      <c r="V934" s="13" t="s">
        <v>1725</v>
      </c>
      <c r="W934" s="13" t="s">
        <v>3160</v>
      </c>
      <c r="X934" s="13" t="str">
        <f>Tabella4[[#This Row],[User Impact]]</f>
        <v>1 - Critical</v>
      </c>
      <c r="Y934" s="13" t="str">
        <f>_xlfn.CONCAT("APP INDABOX ANDROID - ",Tabella4[[#This Row],[UNI CEI EN 301549]]," ",_xlfn.XLOOKUP(Tabella4[[#This Row],[Criterio]],Tabella5[ID],Tabella5[Criterio di successo],"")," - ",Tabella4[[#This Row],[Servizio]])</f>
        <v>APP INDABOX ANDROID - 11.1.3.2.1 Sequenza significativa - S007 Crediti Ritiro</v>
      </c>
      <c r="Z9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(#AAD933)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34" s="13"/>
      <c r="AB934" s="13"/>
      <c r="AC934" s="13"/>
      <c r="AD934" s="13"/>
      <c r="AE934" s="13" t="e">
        <f>_xlfn.XLOOKUP(Tabella4[[#This Row],[ID Silk]],outTable[ID Silk],outTable[Numero ticket  ],,0,1)</f>
        <v>#N/A</v>
      </c>
      <c r="AF934" s="13"/>
      <c r="AG934" s="13"/>
      <c r="AH934" s="13" t="e">
        <f>Tabella4[[#This Row],[Caricato su Silk]]&amp;Tabella4[[#This Row],[HC_01]]</f>
        <v>#N/A</v>
      </c>
      <c r="AI934" s="13" t="e">
        <f>Tabella4[[#This Row],[HC_ID]]&amp;": "&amp;Tabella4[[#This Row],[Descrizione]]</f>
        <v>#N/A</v>
      </c>
      <c r="AJ934" s="13" t="e">
        <f>Tabella4[[#This Row],[HC_ID]]&amp;": - "&amp;Tabella4[[#This Row],[Detail]]&amp;" con selettore: "&amp;Tabella4[[#This Row],[Rejected Element]]</f>
        <v>#N/A</v>
      </c>
      <c r="AK934" s="13" t="e">
        <f>Tabella4[[#This Row],[HC_ID]]&amp;": "&amp;Tabella4[[#This Row],[Share URL]]</f>
        <v>#N/A</v>
      </c>
      <c r="AL934" s="13" t="e">
        <f>Tabella4[[#This Row],[HC_ID]]&amp;": "&amp;Tabella4[[#This Row],[Soluzione note aggiuntive]]</f>
        <v>#N/A</v>
      </c>
      <c r="AM934" s="13"/>
    </row>
    <row r="935" spans="1:39" ht="15" x14ac:dyDescent="0.3">
      <c r="A935" s="41" t="str">
        <f>Tabella4[[#This Row],[UNI CEI EN 301549]]&amp;Tabella4[[#This Row],[Servizio]]</f>
        <v>11.1.3.2.1S007 Crediti Ritiro</v>
      </c>
      <c r="B935" s="42" t="str">
        <f>Tabella4[[#This Row],[IssueID]]&amp;Tabella4[[#This Row],[Servizio]]</f>
        <v>S007 Crediti Ritiro</v>
      </c>
      <c r="C935" s="41" t="s">
        <v>2033</v>
      </c>
      <c r="D935" s="41" t="str">
        <f>"(#"&amp;Tabella4[[#This Row],['#ID]]&amp;")"</f>
        <v>(#AAD934)</v>
      </c>
      <c r="E935" s="13" t="s">
        <v>50</v>
      </c>
      <c r="F935" s="13" t="s">
        <v>9</v>
      </c>
      <c r="G935" s="13" t="s">
        <v>57</v>
      </c>
      <c r="H935" s="13" t="s">
        <v>3287</v>
      </c>
      <c r="I935" s="13" t="s">
        <v>62</v>
      </c>
      <c r="J935" s="13" t="s">
        <v>3176</v>
      </c>
      <c r="K935" t="s">
        <v>1749</v>
      </c>
      <c r="L935" s="13" t="s">
        <v>3177</v>
      </c>
      <c r="M935" t="s">
        <v>1744</v>
      </c>
      <c r="N935" s="13"/>
      <c r="O935" t="s">
        <v>1591</v>
      </c>
      <c r="P935" s="13" t="s">
        <v>1634</v>
      </c>
      <c r="Q935" s="13" t="s">
        <v>1742</v>
      </c>
      <c r="R935" s="13"/>
      <c r="S935" s="13" t="s">
        <v>3189</v>
      </c>
      <c r="T935" s="13" t="s">
        <v>3190</v>
      </c>
      <c r="U935" s="13">
        <f>COUNTIFS(Tabella4[Rejected Element],Tabella4[[#This Row],[Rejected Element]])</f>
        <v>1254</v>
      </c>
      <c r="V935" s="13" t="s">
        <v>1725</v>
      </c>
      <c r="W935" s="13" t="s">
        <v>3160</v>
      </c>
      <c r="X935" s="13" t="str">
        <f>Tabella4[[#This Row],[User Impact]]</f>
        <v>1 - Critical</v>
      </c>
      <c r="Y935" s="13" t="str">
        <f>_xlfn.CONCAT("APP INDABOX ANDROID - ",Tabella4[[#This Row],[UNI CEI EN 301549]]," ",_xlfn.XLOOKUP(Tabella4[[#This Row],[Criterio]],Tabella5[ID],Tabella5[Criterio di successo],"")," - ",Tabella4[[#This Row],[Servizio]])</f>
        <v>APP INDABOX ANDROID - 11.1.3.2.1 Sequenza significativa - S007 Crediti Ritiro</v>
      </c>
      <c r="Z9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(#AAD934)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35" s="13"/>
      <c r="AB935" s="13"/>
      <c r="AC935" s="13"/>
      <c r="AD935" s="13"/>
      <c r="AE935" s="13" t="e">
        <f>_xlfn.XLOOKUP(Tabella4[[#This Row],[ID Silk]],outTable[ID Silk],outTable[Numero ticket  ],,0,1)</f>
        <v>#N/A</v>
      </c>
      <c r="AF935" s="13"/>
      <c r="AG935" s="13"/>
      <c r="AH935" s="13" t="e">
        <f>Tabella4[[#This Row],[Caricato su Silk]]&amp;Tabella4[[#This Row],[HC_01]]</f>
        <v>#N/A</v>
      </c>
      <c r="AI935" s="13" t="e">
        <f>Tabella4[[#This Row],[HC_ID]]&amp;": "&amp;Tabella4[[#This Row],[Descrizione]]</f>
        <v>#N/A</v>
      </c>
      <c r="AJ935" s="13" t="e">
        <f>Tabella4[[#This Row],[HC_ID]]&amp;": - "&amp;Tabella4[[#This Row],[Detail]]&amp;" con selettore: "&amp;Tabella4[[#This Row],[Rejected Element]]</f>
        <v>#N/A</v>
      </c>
      <c r="AK935" s="13" t="e">
        <f>Tabella4[[#This Row],[HC_ID]]&amp;": "&amp;Tabella4[[#This Row],[Share URL]]</f>
        <v>#N/A</v>
      </c>
      <c r="AL935" s="13" t="e">
        <f>Tabella4[[#This Row],[HC_ID]]&amp;": "&amp;Tabella4[[#This Row],[Soluzione note aggiuntive]]</f>
        <v>#N/A</v>
      </c>
      <c r="AM935" s="13"/>
    </row>
    <row r="936" spans="1:39" ht="15" x14ac:dyDescent="0.3">
      <c r="A936" s="41" t="str">
        <f>Tabella4[[#This Row],[UNI CEI EN 301549]]&amp;Tabella4[[#This Row],[Servizio]]</f>
        <v>11.1.3.2.1S007 Crediti Ritiro</v>
      </c>
      <c r="B936" s="42" t="str">
        <f>Tabella4[[#This Row],[IssueID]]&amp;Tabella4[[#This Row],[Servizio]]</f>
        <v>S007 Crediti Ritiro</v>
      </c>
      <c r="C936" s="41" t="s">
        <v>2034</v>
      </c>
      <c r="D936" s="41" t="str">
        <f>"(#"&amp;Tabella4[[#This Row],['#ID]]&amp;")"</f>
        <v>(#AAD935)</v>
      </c>
      <c r="E936" s="13" t="s">
        <v>50</v>
      </c>
      <c r="F936" s="13" t="s">
        <v>9</v>
      </c>
      <c r="G936" s="13" t="s">
        <v>57</v>
      </c>
      <c r="H936" s="13" t="s">
        <v>3287</v>
      </c>
      <c r="I936" s="13" t="s">
        <v>62</v>
      </c>
      <c r="J936" s="13" t="s">
        <v>3176</v>
      </c>
      <c r="K936" t="s">
        <v>1749</v>
      </c>
      <c r="L936" s="13" t="s">
        <v>3177</v>
      </c>
      <c r="M936" t="s">
        <v>1744</v>
      </c>
      <c r="N936" s="13"/>
      <c r="O936" t="s">
        <v>1591</v>
      </c>
      <c r="P936" s="13" t="s">
        <v>1634</v>
      </c>
      <c r="Q936" s="13" t="s">
        <v>1742</v>
      </c>
      <c r="R936" s="13"/>
      <c r="S936" s="13" t="s">
        <v>3189</v>
      </c>
      <c r="T936" s="13" t="s">
        <v>3190</v>
      </c>
      <c r="U936" s="13">
        <f>COUNTIFS(Tabella4[Rejected Element],Tabella4[[#This Row],[Rejected Element]])</f>
        <v>1254</v>
      </c>
      <c r="V936" s="13" t="s">
        <v>1725</v>
      </c>
      <c r="W936" s="13" t="s">
        <v>3160</v>
      </c>
      <c r="X936" s="13" t="str">
        <f>Tabella4[[#This Row],[User Impact]]</f>
        <v>1 - Critical</v>
      </c>
      <c r="Y936" s="13" t="str">
        <f>_xlfn.CONCAT("APP INDABOX ANDROID - ",Tabella4[[#This Row],[UNI CEI EN 301549]]," ",_xlfn.XLOOKUP(Tabella4[[#This Row],[Criterio]],Tabella5[ID],Tabella5[Criterio di successo],"")," - ",Tabella4[[#This Row],[Servizio]])</f>
        <v>APP INDABOX ANDROID - 11.1.3.2.1 Sequenza significativa - S007 Crediti Ritiro</v>
      </c>
      <c r="Z9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(#AAD935)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36" s="13"/>
      <c r="AB936" s="13"/>
      <c r="AC936" s="13"/>
      <c r="AD936" s="13"/>
      <c r="AE936" s="13" t="e">
        <f>_xlfn.XLOOKUP(Tabella4[[#This Row],[ID Silk]],outTable[ID Silk],outTable[Numero ticket  ],,0,1)</f>
        <v>#N/A</v>
      </c>
      <c r="AF936" s="13"/>
      <c r="AG936" s="13"/>
      <c r="AH936" s="13" t="e">
        <f>Tabella4[[#This Row],[Caricato su Silk]]&amp;Tabella4[[#This Row],[HC_01]]</f>
        <v>#N/A</v>
      </c>
      <c r="AI936" s="13" t="e">
        <f>Tabella4[[#This Row],[HC_ID]]&amp;": "&amp;Tabella4[[#This Row],[Descrizione]]</f>
        <v>#N/A</v>
      </c>
      <c r="AJ936" s="13" t="e">
        <f>Tabella4[[#This Row],[HC_ID]]&amp;": - "&amp;Tabella4[[#This Row],[Detail]]&amp;" con selettore: "&amp;Tabella4[[#This Row],[Rejected Element]]</f>
        <v>#N/A</v>
      </c>
      <c r="AK936" s="13" t="e">
        <f>Tabella4[[#This Row],[HC_ID]]&amp;": "&amp;Tabella4[[#This Row],[Share URL]]</f>
        <v>#N/A</v>
      </c>
      <c r="AL936" s="13" t="e">
        <f>Tabella4[[#This Row],[HC_ID]]&amp;": "&amp;Tabella4[[#This Row],[Soluzione note aggiuntive]]</f>
        <v>#N/A</v>
      </c>
      <c r="AM936" s="13"/>
    </row>
    <row r="937" spans="1:39" ht="15" x14ac:dyDescent="0.3">
      <c r="A937" s="41" t="str">
        <f>Tabella4[[#This Row],[UNI CEI EN 301549]]&amp;Tabella4[[#This Row],[Servizio]]</f>
        <v>11.1.3.2.1S007 Crediti Ritiro</v>
      </c>
      <c r="B937" s="42" t="str">
        <f>Tabella4[[#This Row],[IssueID]]&amp;Tabella4[[#This Row],[Servizio]]</f>
        <v>S007 Crediti Ritiro</v>
      </c>
      <c r="C937" s="41" t="s">
        <v>2035</v>
      </c>
      <c r="D937" s="41" t="str">
        <f>"(#"&amp;Tabella4[[#This Row],['#ID]]&amp;")"</f>
        <v>(#AAD936)</v>
      </c>
      <c r="E937" s="13" t="s">
        <v>50</v>
      </c>
      <c r="F937" s="13" t="s">
        <v>9</v>
      </c>
      <c r="G937" s="13" t="s">
        <v>57</v>
      </c>
      <c r="H937" s="13" t="s">
        <v>3287</v>
      </c>
      <c r="I937" s="13" t="s">
        <v>62</v>
      </c>
      <c r="J937" s="13" t="s">
        <v>3176</v>
      </c>
      <c r="K937" t="s">
        <v>1749</v>
      </c>
      <c r="L937" s="13" t="s">
        <v>3177</v>
      </c>
      <c r="M937" t="s">
        <v>1744</v>
      </c>
      <c r="N937" s="13"/>
      <c r="O937" t="s">
        <v>1591</v>
      </c>
      <c r="P937" s="13" t="s">
        <v>1634</v>
      </c>
      <c r="Q937" s="13" t="s">
        <v>1742</v>
      </c>
      <c r="R937" s="13"/>
      <c r="S937" s="13" t="s">
        <v>3189</v>
      </c>
      <c r="T937" s="13" t="s">
        <v>3190</v>
      </c>
      <c r="U937" s="13">
        <f>COUNTIFS(Tabella4[Rejected Element],Tabella4[[#This Row],[Rejected Element]])</f>
        <v>1254</v>
      </c>
      <c r="V937" s="13" t="s">
        <v>1725</v>
      </c>
      <c r="W937" s="13" t="s">
        <v>3160</v>
      </c>
      <c r="X937" s="13" t="str">
        <f>Tabella4[[#This Row],[User Impact]]</f>
        <v>1 - Critical</v>
      </c>
      <c r="Y937" s="13" t="str">
        <f>_xlfn.CONCAT("APP INDABOX ANDROID - ",Tabella4[[#This Row],[UNI CEI EN 301549]]," ",_xlfn.XLOOKUP(Tabella4[[#This Row],[Criterio]],Tabella5[ID],Tabella5[Criterio di successo],"")," - ",Tabella4[[#This Row],[Servizio]])</f>
        <v>APP INDABOX ANDROID - 11.1.3.2.1 Sequenza significativa - S007 Crediti Ritiro</v>
      </c>
      <c r="Z9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(#AAD936)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https://axe-mobile.deque.com/scan?userId=747da6b3-5f03-493b-bc9b-3a10276b7d6b&amp;packageName=com.android.chrome&amp;resultId=019874ad-afe4-740a-9871-79bfdc50b13f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937" s="13"/>
      <c r="AB937" s="13"/>
      <c r="AC937" s="13"/>
      <c r="AD937" s="13"/>
      <c r="AE937" s="13" t="e">
        <f>_xlfn.XLOOKUP(Tabella4[[#This Row],[ID Silk]],outTable[ID Silk],outTable[Numero ticket  ],,0,1)</f>
        <v>#N/A</v>
      </c>
      <c r="AF937" s="13"/>
      <c r="AG937" s="13"/>
      <c r="AH937" s="13" t="e">
        <f>Tabella4[[#This Row],[Caricato su Silk]]&amp;Tabella4[[#This Row],[HC_01]]</f>
        <v>#N/A</v>
      </c>
      <c r="AI937" s="13" t="e">
        <f>Tabella4[[#This Row],[HC_ID]]&amp;": "&amp;Tabella4[[#This Row],[Descrizione]]</f>
        <v>#N/A</v>
      </c>
      <c r="AJ937" s="13" t="e">
        <f>Tabella4[[#This Row],[HC_ID]]&amp;": - "&amp;Tabella4[[#This Row],[Detail]]&amp;" con selettore: "&amp;Tabella4[[#This Row],[Rejected Element]]</f>
        <v>#N/A</v>
      </c>
      <c r="AK937" s="13" t="e">
        <f>Tabella4[[#This Row],[HC_ID]]&amp;": "&amp;Tabella4[[#This Row],[Share URL]]</f>
        <v>#N/A</v>
      </c>
      <c r="AL937" s="13" t="e">
        <f>Tabella4[[#This Row],[HC_ID]]&amp;": "&amp;Tabella4[[#This Row],[Soluzione note aggiuntive]]</f>
        <v>#N/A</v>
      </c>
      <c r="AM937" s="13"/>
    </row>
    <row r="938" spans="1:39" ht="15" x14ac:dyDescent="0.3">
      <c r="A938" s="41" t="str">
        <f>Tabella4[[#This Row],[UNI CEI EN 301549]]&amp;Tabella4[[#This Row],[Servizio]]</f>
        <v>11.1.3.4.1S004 Spedisci (IndaBox Spedizione Pacchi)</v>
      </c>
      <c r="B938" s="42" t="str">
        <f>Tabella4[[#This Row],[IssueID]]&amp;Tabella4[[#This Row],[Servizio]]</f>
        <v>S004 Spedisci (IndaBox Spedizione Pacchi)</v>
      </c>
      <c r="C938" s="41" t="s">
        <v>2036</v>
      </c>
      <c r="D938" s="41" t="str">
        <f>"(#"&amp;Tabella4[[#This Row],['#ID]]&amp;")"</f>
        <v>(#AAD937)</v>
      </c>
      <c r="E938" s="13" t="s">
        <v>50</v>
      </c>
      <c r="F938" s="13" t="s">
        <v>10</v>
      </c>
      <c r="G938" s="13" t="s">
        <v>160</v>
      </c>
      <c r="H938" s="13" t="s">
        <v>3284</v>
      </c>
      <c r="I938" s="13" t="s">
        <v>63</v>
      </c>
      <c r="J938" s="13" t="s">
        <v>3170</v>
      </c>
      <c r="K938" t="s">
        <v>1743</v>
      </c>
      <c r="L938" s="13" t="s">
        <v>3171</v>
      </c>
      <c r="M938" t="s">
        <v>1744</v>
      </c>
      <c r="N938" s="13"/>
      <c r="O938" t="s">
        <v>1592</v>
      </c>
      <c r="P938" s="13" t="s">
        <v>1635</v>
      </c>
      <c r="Q938" s="13" t="s">
        <v>1742</v>
      </c>
      <c r="R938" s="13"/>
      <c r="S938" s="13" t="s">
        <v>3181</v>
      </c>
      <c r="T938" s="13" t="s">
        <v>3182</v>
      </c>
      <c r="U938" s="13">
        <f>COUNTIFS(Tabella4[Rejected Element],Tabella4[[#This Row],[Rejected Element]])</f>
        <v>1254</v>
      </c>
      <c r="V938" s="13" t="s">
        <v>1722</v>
      </c>
      <c r="W938" s="13" t="s">
        <v>3159</v>
      </c>
      <c r="X938" s="13" t="str">
        <f>Tabella4[[#This Row],[User Impact]]</f>
        <v>2 - Serious</v>
      </c>
      <c r="Y938" s="13" t="str">
        <f>_xlfn.CONCAT("APP INDABOX ANDROID - ",Tabella4[[#This Row],[UNI CEI EN 301549]]," ",_xlfn.XLOOKUP(Tabella4[[#This Row],[Criterio]],Tabella5[ID],Tabella5[Criterio di successo],"")," - ",Tabella4[[#This Row],[Servizio]])</f>
        <v>APP INDABOX ANDROID - 11.1.3.4.1 Orientamento - S004 Spedisci (IndaBox Spedizione Pacchi)</v>
      </c>
      <c r="Z9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S004 Spedisci (IndaBox Spedizione Pacchi) (#AAD937)
S004 Spedisci (IndaBox Spedizione Pacchi)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938" s="13"/>
      <c r="AB938" s="13"/>
      <c r="AC938" s="13"/>
      <c r="AD938" s="13"/>
      <c r="AE938" s="13" t="e">
        <f>_xlfn.XLOOKUP(Tabella4[[#This Row],[ID Silk]],outTable[ID Silk],outTable[Numero ticket  ],,0,1)</f>
        <v>#N/A</v>
      </c>
      <c r="AF938" s="13"/>
      <c r="AG938" s="13"/>
      <c r="AH938" s="13" t="e">
        <f>Tabella4[[#This Row],[Caricato su Silk]]&amp;Tabella4[[#This Row],[HC_01]]</f>
        <v>#N/A</v>
      </c>
      <c r="AI938" s="13" t="e">
        <f>Tabella4[[#This Row],[HC_ID]]&amp;": "&amp;Tabella4[[#This Row],[Descrizione]]</f>
        <v>#N/A</v>
      </c>
      <c r="AJ938" s="13" t="e">
        <f>Tabella4[[#This Row],[HC_ID]]&amp;": - "&amp;Tabella4[[#This Row],[Detail]]&amp;" con selettore: "&amp;Tabella4[[#This Row],[Rejected Element]]</f>
        <v>#N/A</v>
      </c>
      <c r="AK938" s="13" t="e">
        <f>Tabella4[[#This Row],[HC_ID]]&amp;": "&amp;Tabella4[[#This Row],[Share URL]]</f>
        <v>#N/A</v>
      </c>
      <c r="AL938" s="13" t="e">
        <f>Tabella4[[#This Row],[HC_ID]]&amp;": "&amp;Tabella4[[#This Row],[Soluzione note aggiuntive]]</f>
        <v>#N/A</v>
      </c>
      <c r="AM938" s="13"/>
    </row>
    <row r="939" spans="1:39" ht="15" x14ac:dyDescent="0.3">
      <c r="A939" s="41" t="str">
        <f>Tabella4[[#This Row],[UNI CEI EN 301549]]&amp;Tabella4[[#This Row],[Servizio]]</f>
        <v>11.2.5.3.1S004 Spedisci (IndaBox Spedizione Pacchi)</v>
      </c>
      <c r="B939" s="42" t="str">
        <f>Tabella4[[#This Row],[IssueID]]&amp;Tabella4[[#This Row],[Servizio]]</f>
        <v>S004 Spedisci (IndaBox Spedizione Pacchi)</v>
      </c>
      <c r="C939" s="41" t="s">
        <v>2037</v>
      </c>
      <c r="D939" s="41" t="str">
        <f>"(#"&amp;Tabella4[[#This Row],['#ID]]&amp;")"</f>
        <v>(#AAD938)</v>
      </c>
      <c r="E939" s="13" t="s">
        <v>50</v>
      </c>
      <c r="F939" s="13" t="s">
        <v>9</v>
      </c>
      <c r="G939" s="13" t="s">
        <v>342</v>
      </c>
      <c r="H939" s="13" t="s">
        <v>3285</v>
      </c>
      <c r="I939" s="13" t="s">
        <v>63</v>
      </c>
      <c r="J939" s="13" t="s">
        <v>3172</v>
      </c>
      <c r="K939" t="s">
        <v>1745</v>
      </c>
      <c r="L939" s="13" t="s">
        <v>3173</v>
      </c>
      <c r="M939" t="s">
        <v>1746</v>
      </c>
      <c r="N939" s="13"/>
      <c r="O939" t="s">
        <v>1592</v>
      </c>
      <c r="P939" s="13" t="s">
        <v>1635</v>
      </c>
      <c r="Q939" s="13" t="s">
        <v>1742</v>
      </c>
      <c r="R939" s="13"/>
      <c r="S939" s="13" t="s">
        <v>3183</v>
      </c>
      <c r="T939" s="13" t="s">
        <v>3184</v>
      </c>
      <c r="U939" s="13">
        <f>COUNTIFS(Tabella4[Rejected Element],Tabella4[[#This Row],[Rejected Element]])</f>
        <v>42</v>
      </c>
      <c r="V939" s="13" t="s">
        <v>1722</v>
      </c>
      <c r="W939" s="13" t="s">
        <v>3159</v>
      </c>
      <c r="X939" s="13" t="str">
        <f>Tabella4[[#This Row],[User Impact]]</f>
        <v>2 - Serious</v>
      </c>
      <c r="Y939" s="13" t="str">
        <f>_xlfn.CONCAT("APP INDABOX ANDROID - ",Tabella4[[#This Row],[UNI CEI EN 301549]]," ",_xlfn.XLOOKUP(Tabella4[[#This Row],[Criterio]],Tabella5[ID],Tabella5[Criterio di successo],"")," - ",Tabella4[[#This Row],[Servizio]])</f>
        <v>APP INDABOX ANDROID - 11.2.5.3.1 Etichetta nel nome - S004 Spedisci (IndaBox Spedizione Pacchi)</v>
      </c>
      <c r="Z9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(#AAD938)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https://axe-mobile.deque.com/scan?userId=747da6b3-5f03-493b-bc9b-3a10276b7d6b&amp;packageName=com.android.chrome&amp;resultId=019874ae-0555-752e-aec6-344ba281fe67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939" s="13"/>
      <c r="AB939" s="13"/>
      <c r="AC939" s="13"/>
      <c r="AD939" s="13"/>
      <c r="AE939" s="13" t="e">
        <f>_xlfn.XLOOKUP(Tabella4[[#This Row],[ID Silk]],outTable[ID Silk],outTable[Numero ticket  ],,0,1)</f>
        <v>#N/A</v>
      </c>
      <c r="AF939" s="13"/>
      <c r="AG939" s="13"/>
      <c r="AH939" s="13" t="e">
        <f>Tabella4[[#This Row],[Caricato su Silk]]&amp;Tabella4[[#This Row],[HC_01]]</f>
        <v>#N/A</v>
      </c>
      <c r="AI939" s="13" t="e">
        <f>Tabella4[[#This Row],[HC_ID]]&amp;": "&amp;Tabella4[[#This Row],[Descrizione]]</f>
        <v>#N/A</v>
      </c>
      <c r="AJ939" s="13" t="e">
        <f>Tabella4[[#This Row],[HC_ID]]&amp;": - "&amp;Tabella4[[#This Row],[Detail]]&amp;" con selettore: "&amp;Tabella4[[#This Row],[Rejected Element]]</f>
        <v>#N/A</v>
      </c>
      <c r="AK939" s="13" t="e">
        <f>Tabella4[[#This Row],[HC_ID]]&amp;": "&amp;Tabella4[[#This Row],[Share URL]]</f>
        <v>#N/A</v>
      </c>
      <c r="AL939" s="13" t="e">
        <f>Tabella4[[#This Row],[HC_ID]]&amp;": "&amp;Tabella4[[#This Row],[Soluzione note aggiuntive]]</f>
        <v>#N/A</v>
      </c>
      <c r="AM939" s="13"/>
    </row>
    <row r="940" spans="1:39" ht="15" x14ac:dyDescent="0.3">
      <c r="A940" s="41" t="str">
        <f>Tabella4[[#This Row],[UNI CEI EN 301549]]&amp;Tabella4[[#This Row],[Servizio]]</f>
        <v>11.1.3.2.1S004 Spedisci (IndaBox Spedizione Pacchi)</v>
      </c>
      <c r="B940" s="42" t="str">
        <f>Tabella4[[#This Row],[IssueID]]&amp;Tabella4[[#This Row],[Servizio]]</f>
        <v>S004 Spedisci (IndaBox Spedizione Pacchi)</v>
      </c>
      <c r="C940" s="41" t="s">
        <v>2038</v>
      </c>
      <c r="D940" s="41" t="str">
        <f>"(#"&amp;Tabella4[[#This Row],['#ID]]&amp;")"</f>
        <v>(#AAD939)</v>
      </c>
      <c r="E940" s="13" t="s">
        <v>50</v>
      </c>
      <c r="F940" s="13" t="s">
        <v>9</v>
      </c>
      <c r="G940" s="13" t="s">
        <v>57</v>
      </c>
      <c r="H940" s="13" t="s">
        <v>3287</v>
      </c>
      <c r="I940" s="13" t="s">
        <v>62</v>
      </c>
      <c r="J940" s="13" t="s">
        <v>3176</v>
      </c>
      <c r="K940" t="s">
        <v>1749</v>
      </c>
      <c r="L940" s="13" t="s">
        <v>3177</v>
      </c>
      <c r="M940" t="s">
        <v>1744</v>
      </c>
      <c r="N940" s="13"/>
      <c r="O940" t="s">
        <v>1592</v>
      </c>
      <c r="P940" s="13" t="s">
        <v>1635</v>
      </c>
      <c r="Q940" s="13" t="s">
        <v>1742</v>
      </c>
      <c r="R940" s="13"/>
      <c r="S940" s="13" t="s">
        <v>3189</v>
      </c>
      <c r="T940" s="13" t="s">
        <v>3190</v>
      </c>
      <c r="U940" s="13">
        <f>COUNTIFS(Tabella4[Rejected Element],Tabella4[[#This Row],[Rejected Element]])</f>
        <v>1254</v>
      </c>
      <c r="V940" s="13" t="s">
        <v>1722</v>
      </c>
      <c r="W940" s="13" t="s">
        <v>3159</v>
      </c>
      <c r="X940" s="13" t="str">
        <f>Tabella4[[#This Row],[User Impact]]</f>
        <v>1 - Critical</v>
      </c>
      <c r="Y94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(#AAD939)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40" s="13"/>
      <c r="AB940" s="13"/>
      <c r="AC940" s="13"/>
      <c r="AD940" s="13"/>
      <c r="AE940" s="13" t="e">
        <f>_xlfn.XLOOKUP(Tabella4[[#This Row],[ID Silk]],outTable[ID Silk],outTable[Numero ticket  ],,0,1)</f>
        <v>#N/A</v>
      </c>
      <c r="AF940" s="13"/>
      <c r="AG940" s="13"/>
      <c r="AH940" s="13" t="e">
        <f>Tabella4[[#This Row],[Caricato su Silk]]&amp;Tabella4[[#This Row],[HC_01]]</f>
        <v>#N/A</v>
      </c>
      <c r="AI940" s="13" t="e">
        <f>Tabella4[[#This Row],[HC_ID]]&amp;": "&amp;Tabella4[[#This Row],[Descrizione]]</f>
        <v>#N/A</v>
      </c>
      <c r="AJ940" s="13" t="e">
        <f>Tabella4[[#This Row],[HC_ID]]&amp;": - "&amp;Tabella4[[#This Row],[Detail]]&amp;" con selettore: "&amp;Tabella4[[#This Row],[Rejected Element]]</f>
        <v>#N/A</v>
      </c>
      <c r="AK940" s="13" t="e">
        <f>Tabella4[[#This Row],[HC_ID]]&amp;": "&amp;Tabella4[[#This Row],[Share URL]]</f>
        <v>#N/A</v>
      </c>
      <c r="AL940" s="13" t="e">
        <f>Tabella4[[#This Row],[HC_ID]]&amp;": "&amp;Tabella4[[#This Row],[Soluzione note aggiuntive]]</f>
        <v>#N/A</v>
      </c>
      <c r="AM940" s="13"/>
    </row>
    <row r="941" spans="1:39" ht="15" x14ac:dyDescent="0.3">
      <c r="A941" s="41" t="str">
        <f>Tabella4[[#This Row],[UNI CEI EN 301549]]&amp;Tabella4[[#This Row],[Servizio]]</f>
        <v>11.2.5.3.1S004 Spedisci (IndaBox Spedizione Pacchi)</v>
      </c>
      <c r="B941" s="42" t="str">
        <f>Tabella4[[#This Row],[IssueID]]&amp;Tabella4[[#This Row],[Servizio]]</f>
        <v>S004 Spedisci (IndaBox Spedizione Pacchi)</v>
      </c>
      <c r="C941" s="41" t="s">
        <v>2039</v>
      </c>
      <c r="D941" s="41" t="str">
        <f>"(#"&amp;Tabella4[[#This Row],['#ID]]&amp;")"</f>
        <v>(#AAD940)</v>
      </c>
      <c r="E941" s="13" t="s">
        <v>50</v>
      </c>
      <c r="F941" s="13" t="s">
        <v>9</v>
      </c>
      <c r="G941" s="13" t="s">
        <v>342</v>
      </c>
      <c r="H941" s="13" t="s">
        <v>3285</v>
      </c>
      <c r="I941" s="13" t="s">
        <v>63</v>
      </c>
      <c r="J941" s="13" t="s">
        <v>3172</v>
      </c>
      <c r="K941" t="s">
        <v>1745</v>
      </c>
      <c r="L941" s="13" t="s">
        <v>3173</v>
      </c>
      <c r="M941" t="s">
        <v>1744</v>
      </c>
      <c r="N941" s="13"/>
      <c r="O941" t="s">
        <v>1592</v>
      </c>
      <c r="P941" s="13" t="s">
        <v>1635</v>
      </c>
      <c r="Q941" s="13" t="s">
        <v>1742</v>
      </c>
      <c r="R941" s="13"/>
      <c r="S941" s="13" t="s">
        <v>3183</v>
      </c>
      <c r="T941" s="13" t="s">
        <v>3184</v>
      </c>
      <c r="U941" s="13">
        <f>COUNTIFS(Tabella4[Rejected Element],Tabella4[[#This Row],[Rejected Element]])</f>
        <v>1254</v>
      </c>
      <c r="V941" s="13" t="s">
        <v>1722</v>
      </c>
      <c r="W941" s="13" t="s">
        <v>3159</v>
      </c>
      <c r="X941" s="13" t="str">
        <f>Tabella4[[#This Row],[User Impact]]</f>
        <v>2 - Serious</v>
      </c>
      <c r="Y941" s="13" t="str">
        <f>_xlfn.CONCAT("APP INDABOX ANDROID - ",Tabella4[[#This Row],[UNI CEI EN 301549]]," ",_xlfn.XLOOKUP(Tabella4[[#This Row],[Criterio]],Tabella5[ID],Tabella5[Criterio di successo],"")," - ",Tabella4[[#This Row],[Servizio]])</f>
        <v>APP INDABOX ANDROID - 11.2.5.3.1 Etichetta nel nome - S004 Spedisci (IndaBox Spedizione Pacchi)</v>
      </c>
      <c r="Z9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(#AAD940)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941" s="13"/>
      <c r="AB941" s="13"/>
      <c r="AC941" s="13"/>
      <c r="AD941" s="13"/>
      <c r="AE941" s="13" t="e">
        <f>_xlfn.XLOOKUP(Tabella4[[#This Row],[ID Silk]],outTable[ID Silk],outTable[Numero ticket  ],,0,1)</f>
        <v>#N/A</v>
      </c>
      <c r="AF941" s="13"/>
      <c r="AG941" s="13"/>
      <c r="AH941" s="13" t="e">
        <f>Tabella4[[#This Row],[Caricato su Silk]]&amp;Tabella4[[#This Row],[HC_01]]</f>
        <v>#N/A</v>
      </c>
      <c r="AI941" s="13" t="e">
        <f>Tabella4[[#This Row],[HC_ID]]&amp;": "&amp;Tabella4[[#This Row],[Descrizione]]</f>
        <v>#N/A</v>
      </c>
      <c r="AJ941" s="13" t="e">
        <f>Tabella4[[#This Row],[HC_ID]]&amp;": - "&amp;Tabella4[[#This Row],[Detail]]&amp;" con selettore: "&amp;Tabella4[[#This Row],[Rejected Element]]</f>
        <v>#N/A</v>
      </c>
      <c r="AK941" s="13" t="e">
        <f>Tabella4[[#This Row],[HC_ID]]&amp;": "&amp;Tabella4[[#This Row],[Share URL]]</f>
        <v>#N/A</v>
      </c>
      <c r="AL941" s="13" t="e">
        <f>Tabella4[[#This Row],[HC_ID]]&amp;": "&amp;Tabella4[[#This Row],[Soluzione note aggiuntive]]</f>
        <v>#N/A</v>
      </c>
      <c r="AM941" s="13"/>
    </row>
    <row r="942" spans="1:39" ht="15" x14ac:dyDescent="0.3">
      <c r="A942" s="41" t="str">
        <f>Tabella4[[#This Row],[UNI CEI EN 301549]]&amp;Tabella4[[#This Row],[Servizio]]</f>
        <v>11.1.3.2.1S004 Spedisci (IndaBox Spedizione Pacchi)</v>
      </c>
      <c r="B942" s="42" t="str">
        <f>Tabella4[[#This Row],[IssueID]]&amp;Tabella4[[#This Row],[Servizio]]</f>
        <v>S004 Spedisci (IndaBox Spedizione Pacchi)</v>
      </c>
      <c r="C942" s="41" t="s">
        <v>2040</v>
      </c>
      <c r="D942" s="41" t="str">
        <f>"(#"&amp;Tabella4[[#This Row],['#ID]]&amp;")"</f>
        <v>(#AAD941)</v>
      </c>
      <c r="E942" s="13" t="s">
        <v>50</v>
      </c>
      <c r="F942" s="13" t="s">
        <v>9</v>
      </c>
      <c r="G942" s="13" t="s">
        <v>57</v>
      </c>
      <c r="H942" s="13" t="s">
        <v>3287</v>
      </c>
      <c r="I942" s="13" t="s">
        <v>62</v>
      </c>
      <c r="J942" s="13" t="s">
        <v>3176</v>
      </c>
      <c r="K942" t="s">
        <v>1749</v>
      </c>
      <c r="L942" s="13" t="s">
        <v>3177</v>
      </c>
      <c r="M942" t="s">
        <v>1744</v>
      </c>
      <c r="N942" s="13"/>
      <c r="O942" t="s">
        <v>1592</v>
      </c>
      <c r="P942" s="13" t="s">
        <v>1635</v>
      </c>
      <c r="Q942" s="13" t="s">
        <v>1742</v>
      </c>
      <c r="R942" s="13"/>
      <c r="S942" s="13" t="s">
        <v>3189</v>
      </c>
      <c r="T942" s="13" t="s">
        <v>3190</v>
      </c>
      <c r="U942" s="13">
        <f>COUNTIFS(Tabella4[Rejected Element],Tabella4[[#This Row],[Rejected Element]])</f>
        <v>1254</v>
      </c>
      <c r="V942" s="13" t="s">
        <v>1722</v>
      </c>
      <c r="W942" s="13" t="s">
        <v>3159</v>
      </c>
      <c r="X942" s="13" t="str">
        <f>Tabella4[[#This Row],[User Impact]]</f>
        <v>1 - Critical</v>
      </c>
      <c r="Y94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(#AAD941)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42" s="13"/>
      <c r="AB942" s="13"/>
      <c r="AC942" s="13"/>
      <c r="AD942" s="13"/>
      <c r="AE942" s="13" t="e">
        <f>_xlfn.XLOOKUP(Tabella4[[#This Row],[ID Silk]],outTable[ID Silk],outTable[Numero ticket  ],,0,1)</f>
        <v>#N/A</v>
      </c>
      <c r="AF942" s="13"/>
      <c r="AG942" s="13"/>
      <c r="AH942" s="13" t="e">
        <f>Tabella4[[#This Row],[Caricato su Silk]]&amp;Tabella4[[#This Row],[HC_01]]</f>
        <v>#N/A</v>
      </c>
      <c r="AI942" s="13" t="e">
        <f>Tabella4[[#This Row],[HC_ID]]&amp;": "&amp;Tabella4[[#This Row],[Descrizione]]</f>
        <v>#N/A</v>
      </c>
      <c r="AJ942" s="13" t="e">
        <f>Tabella4[[#This Row],[HC_ID]]&amp;": - "&amp;Tabella4[[#This Row],[Detail]]&amp;" con selettore: "&amp;Tabella4[[#This Row],[Rejected Element]]</f>
        <v>#N/A</v>
      </c>
      <c r="AK942" s="13" t="e">
        <f>Tabella4[[#This Row],[HC_ID]]&amp;": "&amp;Tabella4[[#This Row],[Share URL]]</f>
        <v>#N/A</v>
      </c>
      <c r="AL942" s="13" t="e">
        <f>Tabella4[[#This Row],[HC_ID]]&amp;": "&amp;Tabella4[[#This Row],[Soluzione note aggiuntive]]</f>
        <v>#N/A</v>
      </c>
      <c r="AM942" s="13"/>
    </row>
    <row r="943" spans="1:39" ht="15" x14ac:dyDescent="0.3">
      <c r="A943" s="41" t="str">
        <f>Tabella4[[#This Row],[UNI CEI EN 301549]]&amp;Tabella4[[#This Row],[Servizio]]</f>
        <v>11.1.3.2.1S004 Spedisci (IndaBox Spedizione Pacchi)</v>
      </c>
      <c r="B943" s="42" t="str">
        <f>Tabella4[[#This Row],[IssueID]]&amp;Tabella4[[#This Row],[Servizio]]</f>
        <v>S004 Spedisci (IndaBox Spedizione Pacchi)</v>
      </c>
      <c r="C943" s="41" t="s">
        <v>2041</v>
      </c>
      <c r="D943" s="41" t="str">
        <f>"(#"&amp;Tabella4[[#This Row],['#ID]]&amp;")"</f>
        <v>(#AAD942)</v>
      </c>
      <c r="E943" s="13" t="s">
        <v>50</v>
      </c>
      <c r="F943" s="13" t="s">
        <v>9</v>
      </c>
      <c r="G943" s="13" t="s">
        <v>57</v>
      </c>
      <c r="H943" s="13" t="s">
        <v>3287</v>
      </c>
      <c r="I943" s="13" t="s">
        <v>62</v>
      </c>
      <c r="J943" s="13" t="s">
        <v>3176</v>
      </c>
      <c r="K943" t="s">
        <v>1749</v>
      </c>
      <c r="L943" s="13" t="s">
        <v>3177</v>
      </c>
      <c r="M943" t="s">
        <v>1744</v>
      </c>
      <c r="N943" s="13"/>
      <c r="O943" t="s">
        <v>1592</v>
      </c>
      <c r="P943" s="13" t="s">
        <v>1635</v>
      </c>
      <c r="Q943" s="13" t="s">
        <v>1742</v>
      </c>
      <c r="R943" s="13"/>
      <c r="S943" s="13" t="s">
        <v>3189</v>
      </c>
      <c r="T943" s="13" t="s">
        <v>3190</v>
      </c>
      <c r="U943" s="13">
        <f>COUNTIFS(Tabella4[Rejected Element],Tabella4[[#This Row],[Rejected Element]])</f>
        <v>1254</v>
      </c>
      <c r="V943" s="13" t="s">
        <v>1722</v>
      </c>
      <c r="W943" s="13" t="s">
        <v>3159</v>
      </c>
      <c r="X943" s="13" t="str">
        <f>Tabella4[[#This Row],[User Impact]]</f>
        <v>1 - Critical</v>
      </c>
      <c r="Y94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(#AAD942)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43" s="13"/>
      <c r="AB943" s="13"/>
      <c r="AC943" s="13"/>
      <c r="AD943" s="13"/>
      <c r="AE943" s="13" t="e">
        <f>_xlfn.XLOOKUP(Tabella4[[#This Row],[ID Silk]],outTable[ID Silk],outTable[Numero ticket  ],,0,1)</f>
        <v>#N/A</v>
      </c>
      <c r="AF943" s="13"/>
      <c r="AG943" s="13"/>
      <c r="AH943" s="13" t="e">
        <f>Tabella4[[#This Row],[Caricato su Silk]]&amp;Tabella4[[#This Row],[HC_01]]</f>
        <v>#N/A</v>
      </c>
      <c r="AI943" s="13" t="e">
        <f>Tabella4[[#This Row],[HC_ID]]&amp;": "&amp;Tabella4[[#This Row],[Descrizione]]</f>
        <v>#N/A</v>
      </c>
      <c r="AJ943" s="13" t="e">
        <f>Tabella4[[#This Row],[HC_ID]]&amp;": - "&amp;Tabella4[[#This Row],[Detail]]&amp;" con selettore: "&amp;Tabella4[[#This Row],[Rejected Element]]</f>
        <v>#N/A</v>
      </c>
      <c r="AK943" s="13" t="e">
        <f>Tabella4[[#This Row],[HC_ID]]&amp;": "&amp;Tabella4[[#This Row],[Share URL]]</f>
        <v>#N/A</v>
      </c>
      <c r="AL943" s="13" t="e">
        <f>Tabella4[[#This Row],[HC_ID]]&amp;": "&amp;Tabella4[[#This Row],[Soluzione note aggiuntive]]</f>
        <v>#N/A</v>
      </c>
      <c r="AM943" s="13"/>
    </row>
    <row r="944" spans="1:39" ht="15" x14ac:dyDescent="0.3">
      <c r="A944" s="41" t="str">
        <f>Tabella4[[#This Row],[UNI CEI EN 301549]]&amp;Tabella4[[#This Row],[Servizio]]</f>
        <v>11.1.3.2.1S004 Spedisci (IndaBox Spedizione Pacchi)</v>
      </c>
      <c r="B944" s="42" t="str">
        <f>Tabella4[[#This Row],[IssueID]]&amp;Tabella4[[#This Row],[Servizio]]</f>
        <v>S004 Spedisci (IndaBox Spedizione Pacchi)</v>
      </c>
      <c r="C944" s="41" t="s">
        <v>2042</v>
      </c>
      <c r="D944" s="41" t="str">
        <f>"(#"&amp;Tabella4[[#This Row],['#ID]]&amp;")"</f>
        <v>(#AAD943)</v>
      </c>
      <c r="E944" s="13" t="s">
        <v>50</v>
      </c>
      <c r="F944" s="13" t="s">
        <v>9</v>
      </c>
      <c r="G944" s="13" t="s">
        <v>57</v>
      </c>
      <c r="H944" s="13" t="s">
        <v>3287</v>
      </c>
      <c r="I944" s="13" t="s">
        <v>62</v>
      </c>
      <c r="J944" s="13" t="s">
        <v>3176</v>
      </c>
      <c r="K944" t="s">
        <v>1749</v>
      </c>
      <c r="L944" s="13" t="s">
        <v>3177</v>
      </c>
      <c r="M944" t="s">
        <v>1744</v>
      </c>
      <c r="N944" s="13"/>
      <c r="O944" t="s">
        <v>1592</v>
      </c>
      <c r="P944" s="13" t="s">
        <v>1635</v>
      </c>
      <c r="Q944" s="13" t="s">
        <v>1742</v>
      </c>
      <c r="R944" s="13"/>
      <c r="S944" s="13" t="s">
        <v>3189</v>
      </c>
      <c r="T944" s="13" t="s">
        <v>3190</v>
      </c>
      <c r="U944" s="13">
        <f>COUNTIFS(Tabella4[Rejected Element],Tabella4[[#This Row],[Rejected Element]])</f>
        <v>1254</v>
      </c>
      <c r="V944" s="13" t="s">
        <v>1722</v>
      </c>
      <c r="W944" s="13" t="s">
        <v>3159</v>
      </c>
      <c r="X944" s="13" t="str">
        <f>Tabella4[[#This Row],[User Impact]]</f>
        <v>1 - Critical</v>
      </c>
      <c r="Y94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(#AAD943)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44" s="13"/>
      <c r="AB944" s="13"/>
      <c r="AC944" s="13"/>
      <c r="AD944" s="13"/>
      <c r="AE944" s="13" t="e">
        <f>_xlfn.XLOOKUP(Tabella4[[#This Row],[ID Silk]],outTable[ID Silk],outTable[Numero ticket  ],,0,1)</f>
        <v>#N/A</v>
      </c>
      <c r="AF944" s="13"/>
      <c r="AG944" s="13"/>
      <c r="AH944" s="13" t="e">
        <f>Tabella4[[#This Row],[Caricato su Silk]]&amp;Tabella4[[#This Row],[HC_01]]</f>
        <v>#N/A</v>
      </c>
      <c r="AI944" s="13" t="e">
        <f>Tabella4[[#This Row],[HC_ID]]&amp;": "&amp;Tabella4[[#This Row],[Descrizione]]</f>
        <v>#N/A</v>
      </c>
      <c r="AJ944" s="13" t="e">
        <f>Tabella4[[#This Row],[HC_ID]]&amp;": - "&amp;Tabella4[[#This Row],[Detail]]&amp;" con selettore: "&amp;Tabella4[[#This Row],[Rejected Element]]</f>
        <v>#N/A</v>
      </c>
      <c r="AK944" s="13" t="e">
        <f>Tabella4[[#This Row],[HC_ID]]&amp;": "&amp;Tabella4[[#This Row],[Share URL]]</f>
        <v>#N/A</v>
      </c>
      <c r="AL944" s="13" t="e">
        <f>Tabella4[[#This Row],[HC_ID]]&amp;": "&amp;Tabella4[[#This Row],[Soluzione note aggiuntive]]</f>
        <v>#N/A</v>
      </c>
      <c r="AM944" s="13"/>
    </row>
    <row r="945" spans="1:39" ht="15" x14ac:dyDescent="0.3">
      <c r="A945" s="41" t="str">
        <f>Tabella4[[#This Row],[UNI CEI EN 301549]]&amp;Tabella4[[#This Row],[Servizio]]</f>
        <v>11.1.3.2.1S004 Spedisci (IndaBox Spedizione Pacchi)</v>
      </c>
      <c r="B945" s="42" t="str">
        <f>Tabella4[[#This Row],[IssueID]]&amp;Tabella4[[#This Row],[Servizio]]</f>
        <v>S004 Spedisci (IndaBox Spedizione Pacchi)</v>
      </c>
      <c r="C945" s="41" t="s">
        <v>2043</v>
      </c>
      <c r="D945" s="41" t="str">
        <f>"(#"&amp;Tabella4[[#This Row],['#ID]]&amp;")"</f>
        <v>(#AAD944)</v>
      </c>
      <c r="E945" s="13" t="s">
        <v>50</v>
      </c>
      <c r="F945" s="13" t="s">
        <v>9</v>
      </c>
      <c r="G945" s="13" t="s">
        <v>57</v>
      </c>
      <c r="H945" s="13" t="s">
        <v>3287</v>
      </c>
      <c r="I945" s="13" t="s">
        <v>62</v>
      </c>
      <c r="J945" s="13" t="s">
        <v>3176</v>
      </c>
      <c r="K945" t="s">
        <v>1749</v>
      </c>
      <c r="L945" s="13" t="s">
        <v>3177</v>
      </c>
      <c r="M945" t="s">
        <v>1744</v>
      </c>
      <c r="N945" s="13"/>
      <c r="O945" t="s">
        <v>1592</v>
      </c>
      <c r="P945" s="13" t="s">
        <v>1635</v>
      </c>
      <c r="Q945" s="13" t="s">
        <v>1742</v>
      </c>
      <c r="R945" s="13"/>
      <c r="S945" s="13" t="s">
        <v>3189</v>
      </c>
      <c r="T945" s="13" t="s">
        <v>3190</v>
      </c>
      <c r="U945" s="13">
        <f>COUNTIFS(Tabella4[Rejected Element],Tabella4[[#This Row],[Rejected Element]])</f>
        <v>1254</v>
      </c>
      <c r="V945" s="13" t="s">
        <v>1722</v>
      </c>
      <c r="W945" s="13" t="s">
        <v>3159</v>
      </c>
      <c r="X945" s="13" t="str">
        <f>Tabella4[[#This Row],[User Impact]]</f>
        <v>1 - Critical</v>
      </c>
      <c r="Y945"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(#AAD944)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45" s="13"/>
      <c r="AB945" s="13"/>
      <c r="AC945" s="13"/>
      <c r="AD945" s="13"/>
      <c r="AE945" s="13" t="e">
        <f>_xlfn.XLOOKUP(Tabella4[[#This Row],[ID Silk]],outTable[ID Silk],outTable[Numero ticket  ],,0,1)</f>
        <v>#N/A</v>
      </c>
      <c r="AF945" s="13"/>
      <c r="AG945" s="13"/>
      <c r="AH945" s="13" t="e">
        <f>Tabella4[[#This Row],[Caricato su Silk]]&amp;Tabella4[[#This Row],[HC_01]]</f>
        <v>#N/A</v>
      </c>
      <c r="AI945" s="13" t="e">
        <f>Tabella4[[#This Row],[HC_ID]]&amp;": "&amp;Tabella4[[#This Row],[Descrizione]]</f>
        <v>#N/A</v>
      </c>
      <c r="AJ945" s="13" t="e">
        <f>Tabella4[[#This Row],[HC_ID]]&amp;": - "&amp;Tabella4[[#This Row],[Detail]]&amp;" con selettore: "&amp;Tabella4[[#This Row],[Rejected Element]]</f>
        <v>#N/A</v>
      </c>
      <c r="AK945" s="13" t="e">
        <f>Tabella4[[#This Row],[HC_ID]]&amp;": "&amp;Tabella4[[#This Row],[Share URL]]</f>
        <v>#N/A</v>
      </c>
      <c r="AL945" s="13" t="e">
        <f>Tabella4[[#This Row],[HC_ID]]&amp;": "&amp;Tabella4[[#This Row],[Soluzione note aggiuntive]]</f>
        <v>#N/A</v>
      </c>
      <c r="AM945" s="13"/>
    </row>
    <row r="946" spans="1:39" ht="15" x14ac:dyDescent="0.3">
      <c r="A946" s="41" t="str">
        <f>Tabella4[[#This Row],[UNI CEI EN 301549]]&amp;Tabella4[[#This Row],[Servizio]]</f>
        <v>11.1.3.2.1S004 Spedisci (IndaBox Spedizione Pacchi)</v>
      </c>
      <c r="B946" s="42" t="str">
        <f>Tabella4[[#This Row],[IssueID]]&amp;Tabella4[[#This Row],[Servizio]]</f>
        <v>S004 Spedisci (IndaBox Spedizione Pacchi)</v>
      </c>
      <c r="C946" s="41" t="s">
        <v>2044</v>
      </c>
      <c r="D946" s="41" t="str">
        <f>"(#"&amp;Tabella4[[#This Row],['#ID]]&amp;")"</f>
        <v>(#AAD945)</v>
      </c>
      <c r="E946" s="13" t="s">
        <v>50</v>
      </c>
      <c r="F946" s="13" t="s">
        <v>9</v>
      </c>
      <c r="G946" s="13" t="s">
        <v>57</v>
      </c>
      <c r="H946" s="13" t="s">
        <v>3287</v>
      </c>
      <c r="I946" s="13" t="s">
        <v>62</v>
      </c>
      <c r="J946" s="13" t="s">
        <v>3176</v>
      </c>
      <c r="K946" t="s">
        <v>1749</v>
      </c>
      <c r="L946" s="13" t="s">
        <v>3177</v>
      </c>
      <c r="M946" t="s">
        <v>1744</v>
      </c>
      <c r="N946" s="13"/>
      <c r="O946" t="s">
        <v>1592</v>
      </c>
      <c r="P946" s="13" t="s">
        <v>1635</v>
      </c>
      <c r="Q946" s="13" t="s">
        <v>1742</v>
      </c>
      <c r="R946" s="13"/>
      <c r="S946" s="13" t="s">
        <v>3189</v>
      </c>
      <c r="T946" s="13" t="s">
        <v>3190</v>
      </c>
      <c r="U946" s="13">
        <f>COUNTIFS(Tabella4[Rejected Element],Tabella4[[#This Row],[Rejected Element]])</f>
        <v>1254</v>
      </c>
      <c r="V946" s="13" t="s">
        <v>1722</v>
      </c>
      <c r="W946" s="13" t="s">
        <v>3159</v>
      </c>
      <c r="X946" s="13" t="str">
        <f>Tabella4[[#This Row],[User Impact]]</f>
        <v>1 - Critical</v>
      </c>
      <c r="Y94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(#AAD945)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46" s="13"/>
      <c r="AB946" s="13"/>
      <c r="AC946" s="13"/>
      <c r="AD946" s="13"/>
      <c r="AE946" s="13" t="e">
        <f>_xlfn.XLOOKUP(Tabella4[[#This Row],[ID Silk]],outTable[ID Silk],outTable[Numero ticket  ],,0,1)</f>
        <v>#N/A</v>
      </c>
      <c r="AF946" s="13"/>
      <c r="AG946" s="13"/>
      <c r="AH946" s="13" t="e">
        <f>Tabella4[[#This Row],[Caricato su Silk]]&amp;Tabella4[[#This Row],[HC_01]]</f>
        <v>#N/A</v>
      </c>
      <c r="AI946" s="13" t="e">
        <f>Tabella4[[#This Row],[HC_ID]]&amp;": "&amp;Tabella4[[#This Row],[Descrizione]]</f>
        <v>#N/A</v>
      </c>
      <c r="AJ946" s="13" t="e">
        <f>Tabella4[[#This Row],[HC_ID]]&amp;": - "&amp;Tabella4[[#This Row],[Detail]]&amp;" con selettore: "&amp;Tabella4[[#This Row],[Rejected Element]]</f>
        <v>#N/A</v>
      </c>
      <c r="AK946" s="13" t="e">
        <f>Tabella4[[#This Row],[HC_ID]]&amp;": "&amp;Tabella4[[#This Row],[Share URL]]</f>
        <v>#N/A</v>
      </c>
      <c r="AL946" s="13" t="e">
        <f>Tabella4[[#This Row],[HC_ID]]&amp;": "&amp;Tabella4[[#This Row],[Soluzione note aggiuntive]]</f>
        <v>#N/A</v>
      </c>
      <c r="AM946" s="13"/>
    </row>
    <row r="947" spans="1:39" ht="15" x14ac:dyDescent="0.3">
      <c r="A947" s="41" t="str">
        <f>Tabella4[[#This Row],[UNI CEI EN 301549]]&amp;Tabella4[[#This Row],[Servizio]]</f>
        <v>11.1.3.2.1S004 Spedisci (IndaBox Spedizione Pacchi)</v>
      </c>
      <c r="B947" s="42" t="str">
        <f>Tabella4[[#This Row],[IssueID]]&amp;Tabella4[[#This Row],[Servizio]]</f>
        <v>S004 Spedisci (IndaBox Spedizione Pacchi)</v>
      </c>
      <c r="C947" s="41" t="s">
        <v>2045</v>
      </c>
      <c r="D947" s="41" t="str">
        <f>"(#"&amp;Tabella4[[#This Row],['#ID]]&amp;")"</f>
        <v>(#AAD946)</v>
      </c>
      <c r="E947" s="13" t="s">
        <v>50</v>
      </c>
      <c r="F947" s="13" t="s">
        <v>9</v>
      </c>
      <c r="G947" s="13" t="s">
        <v>57</v>
      </c>
      <c r="H947" s="13" t="s">
        <v>3287</v>
      </c>
      <c r="I947" s="13" t="s">
        <v>62</v>
      </c>
      <c r="J947" s="13" t="s">
        <v>3176</v>
      </c>
      <c r="K947" t="s">
        <v>1749</v>
      </c>
      <c r="L947" s="13" t="s">
        <v>3177</v>
      </c>
      <c r="M947" t="s">
        <v>1744</v>
      </c>
      <c r="N947" s="13"/>
      <c r="O947" t="s">
        <v>1592</v>
      </c>
      <c r="P947" s="13" t="s">
        <v>1635</v>
      </c>
      <c r="Q947" s="13" t="s">
        <v>1742</v>
      </c>
      <c r="R947" s="13"/>
      <c r="S947" s="13" t="s">
        <v>3189</v>
      </c>
      <c r="T947" s="13" t="s">
        <v>3190</v>
      </c>
      <c r="U947" s="13">
        <f>COUNTIFS(Tabella4[Rejected Element],Tabella4[[#This Row],[Rejected Element]])</f>
        <v>1254</v>
      </c>
      <c r="V947" s="13" t="s">
        <v>1722</v>
      </c>
      <c r="W947" s="13" t="s">
        <v>3159</v>
      </c>
      <c r="X947" s="13" t="str">
        <f>Tabella4[[#This Row],[User Impact]]</f>
        <v>1 - Critical</v>
      </c>
      <c r="Y94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(#AAD946)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47" s="13"/>
      <c r="AB947" s="13"/>
      <c r="AC947" s="13"/>
      <c r="AD947" s="13"/>
      <c r="AE947" s="13" t="e">
        <f>_xlfn.XLOOKUP(Tabella4[[#This Row],[ID Silk]],outTable[ID Silk],outTable[Numero ticket  ],,0,1)</f>
        <v>#N/A</v>
      </c>
      <c r="AF947" s="13"/>
      <c r="AG947" s="13"/>
      <c r="AH947" s="13" t="e">
        <f>Tabella4[[#This Row],[Caricato su Silk]]&amp;Tabella4[[#This Row],[HC_01]]</f>
        <v>#N/A</v>
      </c>
      <c r="AI947" s="13" t="e">
        <f>Tabella4[[#This Row],[HC_ID]]&amp;": "&amp;Tabella4[[#This Row],[Descrizione]]</f>
        <v>#N/A</v>
      </c>
      <c r="AJ947" s="13" t="e">
        <f>Tabella4[[#This Row],[HC_ID]]&amp;": - "&amp;Tabella4[[#This Row],[Detail]]&amp;" con selettore: "&amp;Tabella4[[#This Row],[Rejected Element]]</f>
        <v>#N/A</v>
      </c>
      <c r="AK947" s="13" t="e">
        <f>Tabella4[[#This Row],[HC_ID]]&amp;": "&amp;Tabella4[[#This Row],[Share URL]]</f>
        <v>#N/A</v>
      </c>
      <c r="AL947" s="13" t="e">
        <f>Tabella4[[#This Row],[HC_ID]]&amp;": "&amp;Tabella4[[#This Row],[Soluzione note aggiuntive]]</f>
        <v>#N/A</v>
      </c>
      <c r="AM947" s="13"/>
    </row>
    <row r="948" spans="1:39" ht="15" x14ac:dyDescent="0.3">
      <c r="A948" s="41" t="str">
        <f>Tabella4[[#This Row],[UNI CEI EN 301549]]&amp;Tabella4[[#This Row],[Servizio]]</f>
        <v>11.1.3.2.1S004 Spedisci (IndaBox Spedizione Pacchi)</v>
      </c>
      <c r="B948" s="42" t="str">
        <f>Tabella4[[#This Row],[IssueID]]&amp;Tabella4[[#This Row],[Servizio]]</f>
        <v>S004 Spedisci (IndaBox Spedizione Pacchi)</v>
      </c>
      <c r="C948" s="41" t="s">
        <v>2046</v>
      </c>
      <c r="D948" s="41" t="str">
        <f>"(#"&amp;Tabella4[[#This Row],['#ID]]&amp;")"</f>
        <v>(#AAD947)</v>
      </c>
      <c r="E948" s="13" t="s">
        <v>50</v>
      </c>
      <c r="F948" s="13" t="s">
        <v>9</v>
      </c>
      <c r="G948" s="13" t="s">
        <v>57</v>
      </c>
      <c r="H948" s="13" t="s">
        <v>3287</v>
      </c>
      <c r="I948" s="13" t="s">
        <v>62</v>
      </c>
      <c r="J948" s="13" t="s">
        <v>3176</v>
      </c>
      <c r="K948" t="s">
        <v>1749</v>
      </c>
      <c r="L948" s="13" t="s">
        <v>3177</v>
      </c>
      <c r="M948" t="s">
        <v>1744</v>
      </c>
      <c r="N948" s="13"/>
      <c r="O948" t="s">
        <v>1592</v>
      </c>
      <c r="P948" s="13" t="s">
        <v>1635</v>
      </c>
      <c r="Q948" s="13" t="s">
        <v>1742</v>
      </c>
      <c r="R948" s="13"/>
      <c r="S948" s="13" t="s">
        <v>3189</v>
      </c>
      <c r="T948" s="13" t="s">
        <v>3190</v>
      </c>
      <c r="U948" s="13">
        <f>COUNTIFS(Tabella4[Rejected Element],Tabella4[[#This Row],[Rejected Element]])</f>
        <v>1254</v>
      </c>
      <c r="V948" s="13" t="s">
        <v>1722</v>
      </c>
      <c r="W948" s="13" t="s">
        <v>3159</v>
      </c>
      <c r="X948" s="13" t="str">
        <f>Tabella4[[#This Row],[User Impact]]</f>
        <v>1 - Critical</v>
      </c>
      <c r="Y94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(#AAD947)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48" s="13"/>
      <c r="AB948" s="13"/>
      <c r="AC948" s="13"/>
      <c r="AD948" s="13"/>
      <c r="AE948" s="13" t="e">
        <f>_xlfn.XLOOKUP(Tabella4[[#This Row],[ID Silk]],outTable[ID Silk],outTable[Numero ticket  ],,0,1)</f>
        <v>#N/A</v>
      </c>
      <c r="AF948" s="13"/>
      <c r="AG948" s="13"/>
      <c r="AH948" s="13" t="e">
        <f>Tabella4[[#This Row],[Caricato su Silk]]&amp;Tabella4[[#This Row],[HC_01]]</f>
        <v>#N/A</v>
      </c>
      <c r="AI948" s="13" t="e">
        <f>Tabella4[[#This Row],[HC_ID]]&amp;": "&amp;Tabella4[[#This Row],[Descrizione]]</f>
        <v>#N/A</v>
      </c>
      <c r="AJ948" s="13" t="e">
        <f>Tabella4[[#This Row],[HC_ID]]&amp;": - "&amp;Tabella4[[#This Row],[Detail]]&amp;" con selettore: "&amp;Tabella4[[#This Row],[Rejected Element]]</f>
        <v>#N/A</v>
      </c>
      <c r="AK948" s="13" t="e">
        <f>Tabella4[[#This Row],[HC_ID]]&amp;": "&amp;Tabella4[[#This Row],[Share URL]]</f>
        <v>#N/A</v>
      </c>
      <c r="AL948" s="13" t="e">
        <f>Tabella4[[#This Row],[HC_ID]]&amp;": "&amp;Tabella4[[#This Row],[Soluzione note aggiuntive]]</f>
        <v>#N/A</v>
      </c>
      <c r="AM948" s="13"/>
    </row>
    <row r="949" spans="1:39" ht="15" x14ac:dyDescent="0.3">
      <c r="A949" s="41" t="str">
        <f>Tabella4[[#This Row],[UNI CEI EN 301549]]&amp;Tabella4[[#This Row],[Servizio]]</f>
        <v>11.1.3.2.1S004 Spedisci (IndaBox Spedizione Pacchi)</v>
      </c>
      <c r="B949" s="42" t="str">
        <f>Tabella4[[#This Row],[IssueID]]&amp;Tabella4[[#This Row],[Servizio]]</f>
        <v>S004 Spedisci (IndaBox Spedizione Pacchi)</v>
      </c>
      <c r="C949" s="41" t="s">
        <v>2047</v>
      </c>
      <c r="D949" s="41" t="str">
        <f>"(#"&amp;Tabella4[[#This Row],['#ID]]&amp;")"</f>
        <v>(#AAD948)</v>
      </c>
      <c r="E949" s="13" t="s">
        <v>50</v>
      </c>
      <c r="F949" s="13" t="s">
        <v>9</v>
      </c>
      <c r="G949" s="13" t="s">
        <v>57</v>
      </c>
      <c r="H949" s="13" t="s">
        <v>3287</v>
      </c>
      <c r="I949" s="13" t="s">
        <v>62</v>
      </c>
      <c r="J949" s="13" t="s">
        <v>3176</v>
      </c>
      <c r="K949" t="s">
        <v>1749</v>
      </c>
      <c r="L949" s="13" t="s">
        <v>3177</v>
      </c>
      <c r="M949" t="s">
        <v>1744</v>
      </c>
      <c r="N949" s="13"/>
      <c r="O949" t="s">
        <v>1592</v>
      </c>
      <c r="P949" s="13" t="s">
        <v>1635</v>
      </c>
      <c r="Q949" s="13" t="s">
        <v>1742</v>
      </c>
      <c r="R949" s="13"/>
      <c r="S949" s="13" t="s">
        <v>3189</v>
      </c>
      <c r="T949" s="13" t="s">
        <v>3190</v>
      </c>
      <c r="U949" s="13">
        <f>COUNTIFS(Tabella4[Rejected Element],Tabella4[[#This Row],[Rejected Element]])</f>
        <v>1254</v>
      </c>
      <c r="V949" s="13" t="s">
        <v>1722</v>
      </c>
      <c r="W949" s="13" t="s">
        <v>3159</v>
      </c>
      <c r="X949" s="13" t="str">
        <f>Tabella4[[#This Row],[User Impact]]</f>
        <v>1 - Critical</v>
      </c>
      <c r="Y94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(#AAD948)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49" s="13"/>
      <c r="AB949" s="13"/>
      <c r="AC949" s="13"/>
      <c r="AD949" s="13"/>
      <c r="AE949" s="13" t="e">
        <f>_xlfn.XLOOKUP(Tabella4[[#This Row],[ID Silk]],outTable[ID Silk],outTable[Numero ticket  ],,0,1)</f>
        <v>#N/A</v>
      </c>
      <c r="AF949" s="13"/>
      <c r="AG949" s="13"/>
      <c r="AH949" s="13" t="e">
        <f>Tabella4[[#This Row],[Caricato su Silk]]&amp;Tabella4[[#This Row],[HC_01]]</f>
        <v>#N/A</v>
      </c>
      <c r="AI949" s="13" t="e">
        <f>Tabella4[[#This Row],[HC_ID]]&amp;": "&amp;Tabella4[[#This Row],[Descrizione]]</f>
        <v>#N/A</v>
      </c>
      <c r="AJ949" s="13" t="e">
        <f>Tabella4[[#This Row],[HC_ID]]&amp;": - "&amp;Tabella4[[#This Row],[Detail]]&amp;" con selettore: "&amp;Tabella4[[#This Row],[Rejected Element]]</f>
        <v>#N/A</v>
      </c>
      <c r="AK949" s="13" t="e">
        <f>Tabella4[[#This Row],[HC_ID]]&amp;": "&amp;Tabella4[[#This Row],[Share URL]]</f>
        <v>#N/A</v>
      </c>
      <c r="AL949" s="13" t="e">
        <f>Tabella4[[#This Row],[HC_ID]]&amp;": "&amp;Tabella4[[#This Row],[Soluzione note aggiuntive]]</f>
        <v>#N/A</v>
      </c>
      <c r="AM949" s="13"/>
    </row>
    <row r="950" spans="1:39" ht="15" x14ac:dyDescent="0.3">
      <c r="A950" s="41" t="str">
        <f>Tabella4[[#This Row],[UNI CEI EN 301549]]&amp;Tabella4[[#This Row],[Servizio]]</f>
        <v>11.1.3.2.1S004 Spedisci (IndaBox Spedizione Pacchi)</v>
      </c>
      <c r="B950" s="42" t="str">
        <f>Tabella4[[#This Row],[IssueID]]&amp;Tabella4[[#This Row],[Servizio]]</f>
        <v>S004 Spedisci (IndaBox Spedizione Pacchi)</v>
      </c>
      <c r="C950" s="41" t="s">
        <v>2048</v>
      </c>
      <c r="D950" s="41" t="str">
        <f>"(#"&amp;Tabella4[[#This Row],['#ID]]&amp;")"</f>
        <v>(#AAD949)</v>
      </c>
      <c r="E950" s="13" t="s">
        <v>50</v>
      </c>
      <c r="F950" s="13" t="s">
        <v>9</v>
      </c>
      <c r="G950" s="13" t="s">
        <v>57</v>
      </c>
      <c r="H950" s="13" t="s">
        <v>3287</v>
      </c>
      <c r="I950" s="13" t="s">
        <v>62</v>
      </c>
      <c r="J950" s="13" t="s">
        <v>3176</v>
      </c>
      <c r="K950" t="s">
        <v>1749</v>
      </c>
      <c r="L950" s="13" t="s">
        <v>3177</v>
      </c>
      <c r="M950" t="s">
        <v>1744</v>
      </c>
      <c r="N950" s="13"/>
      <c r="O950" t="s">
        <v>1592</v>
      </c>
      <c r="P950" s="13" t="s">
        <v>1635</v>
      </c>
      <c r="Q950" s="13" t="s">
        <v>1742</v>
      </c>
      <c r="R950" s="13"/>
      <c r="S950" s="13" t="s">
        <v>3189</v>
      </c>
      <c r="T950" s="13" t="s">
        <v>3190</v>
      </c>
      <c r="U950" s="13">
        <f>COUNTIFS(Tabella4[Rejected Element],Tabella4[[#This Row],[Rejected Element]])</f>
        <v>1254</v>
      </c>
      <c r="V950" s="13" t="s">
        <v>1722</v>
      </c>
      <c r="W950" s="13" t="s">
        <v>3159</v>
      </c>
      <c r="X950" s="13" t="str">
        <f>Tabella4[[#This Row],[User Impact]]</f>
        <v>1 - Critical</v>
      </c>
      <c r="Y95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(#AAD949)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50" s="13"/>
      <c r="AB950" s="13"/>
      <c r="AC950" s="13"/>
      <c r="AD950" s="13"/>
      <c r="AE950" s="13" t="e">
        <f>_xlfn.XLOOKUP(Tabella4[[#This Row],[ID Silk]],outTable[ID Silk],outTable[Numero ticket  ],,0,1)</f>
        <v>#N/A</v>
      </c>
      <c r="AF950" s="13"/>
      <c r="AG950" s="13"/>
      <c r="AH950" s="13" t="e">
        <f>Tabella4[[#This Row],[Caricato su Silk]]&amp;Tabella4[[#This Row],[HC_01]]</f>
        <v>#N/A</v>
      </c>
      <c r="AI950" s="13" t="e">
        <f>Tabella4[[#This Row],[HC_ID]]&amp;": "&amp;Tabella4[[#This Row],[Descrizione]]</f>
        <v>#N/A</v>
      </c>
      <c r="AJ950" s="13" t="e">
        <f>Tabella4[[#This Row],[HC_ID]]&amp;": - "&amp;Tabella4[[#This Row],[Detail]]&amp;" con selettore: "&amp;Tabella4[[#This Row],[Rejected Element]]</f>
        <v>#N/A</v>
      </c>
      <c r="AK950" s="13" t="e">
        <f>Tabella4[[#This Row],[HC_ID]]&amp;": "&amp;Tabella4[[#This Row],[Share URL]]</f>
        <v>#N/A</v>
      </c>
      <c r="AL950" s="13" t="e">
        <f>Tabella4[[#This Row],[HC_ID]]&amp;": "&amp;Tabella4[[#This Row],[Soluzione note aggiuntive]]</f>
        <v>#N/A</v>
      </c>
      <c r="AM950" s="13"/>
    </row>
    <row r="951" spans="1:39" ht="15" x14ac:dyDescent="0.3">
      <c r="A951" s="41" t="str">
        <f>Tabella4[[#This Row],[UNI CEI EN 301549]]&amp;Tabella4[[#This Row],[Servizio]]</f>
        <v>11.1.3.2.1S004 Spedisci (IndaBox Spedizione Pacchi)</v>
      </c>
      <c r="B951" s="42" t="str">
        <f>Tabella4[[#This Row],[IssueID]]&amp;Tabella4[[#This Row],[Servizio]]</f>
        <v>S004 Spedisci (IndaBox Spedizione Pacchi)</v>
      </c>
      <c r="C951" s="41" t="s">
        <v>2049</v>
      </c>
      <c r="D951" s="41" t="str">
        <f>"(#"&amp;Tabella4[[#This Row],['#ID]]&amp;")"</f>
        <v>(#AAD950)</v>
      </c>
      <c r="E951" s="13" t="s">
        <v>50</v>
      </c>
      <c r="F951" s="13" t="s">
        <v>9</v>
      </c>
      <c r="G951" s="13" t="s">
        <v>57</v>
      </c>
      <c r="H951" s="13" t="s">
        <v>3287</v>
      </c>
      <c r="I951" s="13" t="s">
        <v>62</v>
      </c>
      <c r="J951" s="13" t="s">
        <v>3176</v>
      </c>
      <c r="K951" t="s">
        <v>1749</v>
      </c>
      <c r="L951" s="13" t="s">
        <v>3177</v>
      </c>
      <c r="M951" t="s">
        <v>1744</v>
      </c>
      <c r="N951" s="13"/>
      <c r="O951" t="s">
        <v>1592</v>
      </c>
      <c r="P951" s="13" t="s">
        <v>1635</v>
      </c>
      <c r="Q951" s="13" t="s">
        <v>1742</v>
      </c>
      <c r="R951" s="13"/>
      <c r="S951" s="13" t="s">
        <v>3189</v>
      </c>
      <c r="T951" s="13" t="s">
        <v>3190</v>
      </c>
      <c r="U951" s="13">
        <f>COUNTIFS(Tabella4[Rejected Element],Tabella4[[#This Row],[Rejected Element]])</f>
        <v>1254</v>
      </c>
      <c r="V951" s="13" t="s">
        <v>1722</v>
      </c>
      <c r="W951" s="13" t="s">
        <v>3159</v>
      </c>
      <c r="X951" s="13" t="str">
        <f>Tabella4[[#This Row],[User Impact]]</f>
        <v>1 - Critical</v>
      </c>
      <c r="Y951"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(#AAD950)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51" s="13"/>
      <c r="AB951" s="13"/>
      <c r="AC951" s="13"/>
      <c r="AD951" s="13"/>
      <c r="AE951" s="13" t="e">
        <f>_xlfn.XLOOKUP(Tabella4[[#This Row],[ID Silk]],outTable[ID Silk],outTable[Numero ticket  ],,0,1)</f>
        <v>#N/A</v>
      </c>
      <c r="AF951" s="13"/>
      <c r="AG951" s="13"/>
      <c r="AH951" s="13" t="e">
        <f>Tabella4[[#This Row],[Caricato su Silk]]&amp;Tabella4[[#This Row],[HC_01]]</f>
        <v>#N/A</v>
      </c>
      <c r="AI951" s="13" t="e">
        <f>Tabella4[[#This Row],[HC_ID]]&amp;": "&amp;Tabella4[[#This Row],[Descrizione]]</f>
        <v>#N/A</v>
      </c>
      <c r="AJ951" s="13" t="e">
        <f>Tabella4[[#This Row],[HC_ID]]&amp;": - "&amp;Tabella4[[#This Row],[Detail]]&amp;" con selettore: "&amp;Tabella4[[#This Row],[Rejected Element]]</f>
        <v>#N/A</v>
      </c>
      <c r="AK951" s="13" t="e">
        <f>Tabella4[[#This Row],[HC_ID]]&amp;": "&amp;Tabella4[[#This Row],[Share URL]]</f>
        <v>#N/A</v>
      </c>
      <c r="AL951" s="13" t="e">
        <f>Tabella4[[#This Row],[HC_ID]]&amp;": "&amp;Tabella4[[#This Row],[Soluzione note aggiuntive]]</f>
        <v>#N/A</v>
      </c>
      <c r="AM951" s="13"/>
    </row>
    <row r="952" spans="1:39" ht="15" x14ac:dyDescent="0.3">
      <c r="A952" s="41" t="str">
        <f>Tabella4[[#This Row],[UNI CEI EN 301549]]&amp;Tabella4[[#This Row],[Servizio]]</f>
        <v>11.1.3.2.1S004 Spedisci (IndaBox Spedizione Pacchi)</v>
      </c>
      <c r="B952" s="42" t="str">
        <f>Tabella4[[#This Row],[IssueID]]&amp;Tabella4[[#This Row],[Servizio]]</f>
        <v>S004 Spedisci (IndaBox Spedizione Pacchi)</v>
      </c>
      <c r="C952" s="41" t="s">
        <v>2050</v>
      </c>
      <c r="D952" s="41" t="str">
        <f>"(#"&amp;Tabella4[[#This Row],['#ID]]&amp;")"</f>
        <v>(#AAD951)</v>
      </c>
      <c r="E952" s="13" t="s">
        <v>50</v>
      </c>
      <c r="F952" s="13" t="s">
        <v>9</v>
      </c>
      <c r="G952" s="13" t="s">
        <v>57</v>
      </c>
      <c r="H952" s="13" t="s">
        <v>3287</v>
      </c>
      <c r="I952" s="13" t="s">
        <v>62</v>
      </c>
      <c r="J952" s="13" t="s">
        <v>3176</v>
      </c>
      <c r="K952" t="s">
        <v>1749</v>
      </c>
      <c r="L952" s="13" t="s">
        <v>3177</v>
      </c>
      <c r="M952" t="s">
        <v>1744</v>
      </c>
      <c r="N952" s="13"/>
      <c r="O952" t="s">
        <v>1592</v>
      </c>
      <c r="P952" s="13" t="s">
        <v>1635</v>
      </c>
      <c r="Q952" s="13" t="s">
        <v>1742</v>
      </c>
      <c r="R952" s="13"/>
      <c r="S952" s="13" t="s">
        <v>3189</v>
      </c>
      <c r="T952" s="13" t="s">
        <v>3190</v>
      </c>
      <c r="U952" s="13">
        <f>COUNTIFS(Tabella4[Rejected Element],Tabella4[[#This Row],[Rejected Element]])</f>
        <v>1254</v>
      </c>
      <c r="V952" s="13" t="s">
        <v>1722</v>
      </c>
      <c r="W952" s="13" t="s">
        <v>3159</v>
      </c>
      <c r="X952" s="13" t="str">
        <f>Tabella4[[#This Row],[User Impact]]</f>
        <v>1 - Critical</v>
      </c>
      <c r="Y95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(#AAD951)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52" s="13"/>
      <c r="AB952" s="13"/>
      <c r="AC952" s="13"/>
      <c r="AD952" s="13"/>
      <c r="AE952" s="13" t="e">
        <f>_xlfn.XLOOKUP(Tabella4[[#This Row],[ID Silk]],outTable[ID Silk],outTable[Numero ticket  ],,0,1)</f>
        <v>#N/A</v>
      </c>
      <c r="AF952" s="13"/>
      <c r="AG952" s="13"/>
      <c r="AH952" s="13" t="e">
        <f>Tabella4[[#This Row],[Caricato su Silk]]&amp;Tabella4[[#This Row],[HC_01]]</f>
        <v>#N/A</v>
      </c>
      <c r="AI952" s="13" t="e">
        <f>Tabella4[[#This Row],[HC_ID]]&amp;": "&amp;Tabella4[[#This Row],[Descrizione]]</f>
        <v>#N/A</v>
      </c>
      <c r="AJ952" s="13" t="e">
        <f>Tabella4[[#This Row],[HC_ID]]&amp;": - "&amp;Tabella4[[#This Row],[Detail]]&amp;" con selettore: "&amp;Tabella4[[#This Row],[Rejected Element]]</f>
        <v>#N/A</v>
      </c>
      <c r="AK952" s="13" t="e">
        <f>Tabella4[[#This Row],[HC_ID]]&amp;": "&amp;Tabella4[[#This Row],[Share URL]]</f>
        <v>#N/A</v>
      </c>
      <c r="AL952" s="13" t="e">
        <f>Tabella4[[#This Row],[HC_ID]]&amp;": "&amp;Tabella4[[#This Row],[Soluzione note aggiuntive]]</f>
        <v>#N/A</v>
      </c>
      <c r="AM952" s="13"/>
    </row>
    <row r="953" spans="1:39" ht="15" x14ac:dyDescent="0.3">
      <c r="A953" s="41" t="str">
        <f>Tabella4[[#This Row],[UNI CEI EN 301549]]&amp;Tabella4[[#This Row],[Servizio]]</f>
        <v>11.1.3.2.1S004 Spedisci (IndaBox Spedizione Pacchi)</v>
      </c>
      <c r="B953" s="42" t="str">
        <f>Tabella4[[#This Row],[IssueID]]&amp;Tabella4[[#This Row],[Servizio]]</f>
        <v>S004 Spedisci (IndaBox Spedizione Pacchi)</v>
      </c>
      <c r="C953" s="41" t="s">
        <v>2051</v>
      </c>
      <c r="D953" s="41" t="str">
        <f>"(#"&amp;Tabella4[[#This Row],['#ID]]&amp;")"</f>
        <v>(#AAD952)</v>
      </c>
      <c r="E953" s="13" t="s">
        <v>50</v>
      </c>
      <c r="F953" s="13" t="s">
        <v>9</v>
      </c>
      <c r="G953" s="13" t="s">
        <v>57</v>
      </c>
      <c r="H953" s="13" t="s">
        <v>3287</v>
      </c>
      <c r="I953" s="13" t="s">
        <v>62</v>
      </c>
      <c r="J953" s="13" t="s">
        <v>3176</v>
      </c>
      <c r="K953" t="s">
        <v>1749</v>
      </c>
      <c r="L953" s="13" t="s">
        <v>3177</v>
      </c>
      <c r="M953" t="s">
        <v>1744</v>
      </c>
      <c r="N953" s="13"/>
      <c r="O953" t="s">
        <v>1592</v>
      </c>
      <c r="P953" s="13" t="s">
        <v>1635</v>
      </c>
      <c r="Q953" s="13" t="s">
        <v>1742</v>
      </c>
      <c r="R953" s="13"/>
      <c r="S953" s="13" t="s">
        <v>3189</v>
      </c>
      <c r="T953" s="13" t="s">
        <v>3190</v>
      </c>
      <c r="U953" s="13">
        <f>COUNTIFS(Tabella4[Rejected Element],Tabella4[[#This Row],[Rejected Element]])</f>
        <v>1254</v>
      </c>
      <c r="V953" s="13" t="s">
        <v>1722</v>
      </c>
      <c r="W953" s="13" t="s">
        <v>3159</v>
      </c>
      <c r="X953" s="13" t="str">
        <f>Tabella4[[#This Row],[User Impact]]</f>
        <v>1 - Critical</v>
      </c>
      <c r="Y95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(#AAD952)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53" s="13"/>
      <c r="AB953" s="13"/>
      <c r="AC953" s="13"/>
      <c r="AD953" s="13"/>
      <c r="AE953" s="13" t="e">
        <f>_xlfn.XLOOKUP(Tabella4[[#This Row],[ID Silk]],outTable[ID Silk],outTable[Numero ticket  ],,0,1)</f>
        <v>#N/A</v>
      </c>
      <c r="AF953" s="13"/>
      <c r="AG953" s="13"/>
      <c r="AH953" s="13" t="e">
        <f>Tabella4[[#This Row],[Caricato su Silk]]&amp;Tabella4[[#This Row],[HC_01]]</f>
        <v>#N/A</v>
      </c>
      <c r="AI953" s="13" t="e">
        <f>Tabella4[[#This Row],[HC_ID]]&amp;": "&amp;Tabella4[[#This Row],[Descrizione]]</f>
        <v>#N/A</v>
      </c>
      <c r="AJ953" s="13" t="e">
        <f>Tabella4[[#This Row],[HC_ID]]&amp;": - "&amp;Tabella4[[#This Row],[Detail]]&amp;" con selettore: "&amp;Tabella4[[#This Row],[Rejected Element]]</f>
        <v>#N/A</v>
      </c>
      <c r="AK953" s="13" t="e">
        <f>Tabella4[[#This Row],[HC_ID]]&amp;": "&amp;Tabella4[[#This Row],[Share URL]]</f>
        <v>#N/A</v>
      </c>
      <c r="AL953" s="13" t="e">
        <f>Tabella4[[#This Row],[HC_ID]]&amp;": "&amp;Tabella4[[#This Row],[Soluzione note aggiuntive]]</f>
        <v>#N/A</v>
      </c>
      <c r="AM953" s="13"/>
    </row>
    <row r="954" spans="1:39" ht="15" x14ac:dyDescent="0.3">
      <c r="A954" s="41" t="str">
        <f>Tabella4[[#This Row],[UNI CEI EN 301549]]&amp;Tabella4[[#This Row],[Servizio]]</f>
        <v>11.1.3.2.1S004 Spedisci (IndaBox Spedizione Pacchi)</v>
      </c>
      <c r="B954" s="42" t="str">
        <f>Tabella4[[#This Row],[IssueID]]&amp;Tabella4[[#This Row],[Servizio]]</f>
        <v>S004 Spedisci (IndaBox Spedizione Pacchi)</v>
      </c>
      <c r="C954" s="41" t="s">
        <v>2052</v>
      </c>
      <c r="D954" s="41" t="str">
        <f>"(#"&amp;Tabella4[[#This Row],['#ID]]&amp;")"</f>
        <v>(#AAD953)</v>
      </c>
      <c r="E954" s="13" t="s">
        <v>50</v>
      </c>
      <c r="F954" s="13" t="s">
        <v>9</v>
      </c>
      <c r="G954" s="13" t="s">
        <v>57</v>
      </c>
      <c r="H954" s="13" t="s">
        <v>3287</v>
      </c>
      <c r="I954" s="13" t="s">
        <v>62</v>
      </c>
      <c r="J954" s="13" t="s">
        <v>3176</v>
      </c>
      <c r="K954" t="s">
        <v>1749</v>
      </c>
      <c r="L954" s="13" t="s">
        <v>3177</v>
      </c>
      <c r="M954" t="s">
        <v>1744</v>
      </c>
      <c r="N954" s="13"/>
      <c r="O954" t="s">
        <v>1592</v>
      </c>
      <c r="P954" s="13" t="s">
        <v>1635</v>
      </c>
      <c r="Q954" s="13" t="s">
        <v>1742</v>
      </c>
      <c r="R954" s="13"/>
      <c r="S954" s="13" t="s">
        <v>3189</v>
      </c>
      <c r="T954" s="13" t="s">
        <v>3190</v>
      </c>
      <c r="U954" s="13">
        <f>COUNTIFS(Tabella4[Rejected Element],Tabella4[[#This Row],[Rejected Element]])</f>
        <v>1254</v>
      </c>
      <c r="V954" s="13" t="s">
        <v>1722</v>
      </c>
      <c r="W954" s="13" t="s">
        <v>3159</v>
      </c>
      <c r="X954" s="13" t="str">
        <f>Tabella4[[#This Row],[User Impact]]</f>
        <v>1 - Critical</v>
      </c>
      <c r="Y95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(#AAD953)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54" s="13"/>
      <c r="AB954" s="13"/>
      <c r="AC954" s="13"/>
      <c r="AD954" s="13"/>
      <c r="AE954" s="13" t="e">
        <f>_xlfn.XLOOKUP(Tabella4[[#This Row],[ID Silk]],outTable[ID Silk],outTable[Numero ticket  ],,0,1)</f>
        <v>#N/A</v>
      </c>
      <c r="AF954" s="13"/>
      <c r="AG954" s="13"/>
      <c r="AH954" s="13" t="e">
        <f>Tabella4[[#This Row],[Caricato su Silk]]&amp;Tabella4[[#This Row],[HC_01]]</f>
        <v>#N/A</v>
      </c>
      <c r="AI954" s="13" t="e">
        <f>Tabella4[[#This Row],[HC_ID]]&amp;": "&amp;Tabella4[[#This Row],[Descrizione]]</f>
        <v>#N/A</v>
      </c>
      <c r="AJ954" s="13" t="e">
        <f>Tabella4[[#This Row],[HC_ID]]&amp;": - "&amp;Tabella4[[#This Row],[Detail]]&amp;" con selettore: "&amp;Tabella4[[#This Row],[Rejected Element]]</f>
        <v>#N/A</v>
      </c>
      <c r="AK954" s="13" t="e">
        <f>Tabella4[[#This Row],[HC_ID]]&amp;": "&amp;Tabella4[[#This Row],[Share URL]]</f>
        <v>#N/A</v>
      </c>
      <c r="AL954" s="13" t="e">
        <f>Tabella4[[#This Row],[HC_ID]]&amp;": "&amp;Tabella4[[#This Row],[Soluzione note aggiuntive]]</f>
        <v>#N/A</v>
      </c>
      <c r="AM954" s="13"/>
    </row>
    <row r="955" spans="1:39" ht="15" x14ac:dyDescent="0.3">
      <c r="A955" s="41" t="str">
        <f>Tabella4[[#This Row],[UNI CEI EN 301549]]&amp;Tabella4[[#This Row],[Servizio]]</f>
        <v>11.1.3.2.1S004 Spedisci (IndaBox Spedizione Pacchi)</v>
      </c>
      <c r="B955" s="42" t="str">
        <f>Tabella4[[#This Row],[IssueID]]&amp;Tabella4[[#This Row],[Servizio]]</f>
        <v>S004 Spedisci (IndaBox Spedizione Pacchi)</v>
      </c>
      <c r="C955" s="41" t="s">
        <v>2053</v>
      </c>
      <c r="D955" s="41" t="str">
        <f>"(#"&amp;Tabella4[[#This Row],['#ID]]&amp;")"</f>
        <v>(#AAD954)</v>
      </c>
      <c r="E955" s="13" t="s">
        <v>50</v>
      </c>
      <c r="F955" s="13" t="s">
        <v>9</v>
      </c>
      <c r="G955" s="13" t="s">
        <v>57</v>
      </c>
      <c r="H955" s="13" t="s">
        <v>3287</v>
      </c>
      <c r="I955" s="13" t="s">
        <v>62</v>
      </c>
      <c r="J955" s="13" t="s">
        <v>3176</v>
      </c>
      <c r="K955" t="s">
        <v>1749</v>
      </c>
      <c r="L955" s="13" t="s">
        <v>3177</v>
      </c>
      <c r="M955" t="s">
        <v>1744</v>
      </c>
      <c r="N955" s="13"/>
      <c r="O955" t="s">
        <v>1592</v>
      </c>
      <c r="P955" s="13" t="s">
        <v>1635</v>
      </c>
      <c r="Q955" s="13" t="s">
        <v>1742</v>
      </c>
      <c r="R955" s="13"/>
      <c r="S955" s="13" t="s">
        <v>3189</v>
      </c>
      <c r="T955" s="13" t="s">
        <v>3190</v>
      </c>
      <c r="U955" s="13">
        <f>COUNTIFS(Tabella4[Rejected Element],Tabella4[[#This Row],[Rejected Element]])</f>
        <v>1254</v>
      </c>
      <c r="V955" s="13" t="s">
        <v>1722</v>
      </c>
      <c r="W955" s="13" t="s">
        <v>3159</v>
      </c>
      <c r="X955" s="13" t="str">
        <f>Tabella4[[#This Row],[User Impact]]</f>
        <v>1 - Critical</v>
      </c>
      <c r="Y955"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(#AAD954)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55" s="13"/>
      <c r="AB955" s="13"/>
      <c r="AC955" s="13"/>
      <c r="AD955" s="13"/>
      <c r="AE955" s="13" t="e">
        <f>_xlfn.XLOOKUP(Tabella4[[#This Row],[ID Silk]],outTable[ID Silk],outTable[Numero ticket  ],,0,1)</f>
        <v>#N/A</v>
      </c>
      <c r="AF955" s="13"/>
      <c r="AG955" s="13"/>
      <c r="AH955" s="13" t="e">
        <f>Tabella4[[#This Row],[Caricato su Silk]]&amp;Tabella4[[#This Row],[HC_01]]</f>
        <v>#N/A</v>
      </c>
      <c r="AI955" s="13" t="e">
        <f>Tabella4[[#This Row],[HC_ID]]&amp;": "&amp;Tabella4[[#This Row],[Descrizione]]</f>
        <v>#N/A</v>
      </c>
      <c r="AJ955" s="13" t="e">
        <f>Tabella4[[#This Row],[HC_ID]]&amp;": - "&amp;Tabella4[[#This Row],[Detail]]&amp;" con selettore: "&amp;Tabella4[[#This Row],[Rejected Element]]</f>
        <v>#N/A</v>
      </c>
      <c r="AK955" s="13" t="e">
        <f>Tabella4[[#This Row],[HC_ID]]&amp;": "&amp;Tabella4[[#This Row],[Share URL]]</f>
        <v>#N/A</v>
      </c>
      <c r="AL955" s="13" t="e">
        <f>Tabella4[[#This Row],[HC_ID]]&amp;": "&amp;Tabella4[[#This Row],[Soluzione note aggiuntive]]</f>
        <v>#N/A</v>
      </c>
      <c r="AM955" s="13"/>
    </row>
    <row r="956" spans="1:39" ht="15" x14ac:dyDescent="0.3">
      <c r="A956" s="41" t="str">
        <f>Tabella4[[#This Row],[UNI CEI EN 301549]]&amp;Tabella4[[#This Row],[Servizio]]</f>
        <v>11.1.3.2.1S004 Spedisci (IndaBox Spedizione Pacchi)</v>
      </c>
      <c r="B956" s="42" t="str">
        <f>Tabella4[[#This Row],[IssueID]]&amp;Tabella4[[#This Row],[Servizio]]</f>
        <v>S004 Spedisci (IndaBox Spedizione Pacchi)</v>
      </c>
      <c r="C956" s="41" t="s">
        <v>2054</v>
      </c>
      <c r="D956" s="41" t="str">
        <f>"(#"&amp;Tabella4[[#This Row],['#ID]]&amp;")"</f>
        <v>(#AAD955)</v>
      </c>
      <c r="E956" s="13" t="s">
        <v>50</v>
      </c>
      <c r="F956" s="13" t="s">
        <v>9</v>
      </c>
      <c r="G956" s="13" t="s">
        <v>57</v>
      </c>
      <c r="H956" s="13" t="s">
        <v>3287</v>
      </c>
      <c r="I956" s="13" t="s">
        <v>62</v>
      </c>
      <c r="J956" s="13" t="s">
        <v>3176</v>
      </c>
      <c r="K956" t="s">
        <v>1749</v>
      </c>
      <c r="L956" s="13" t="s">
        <v>3177</v>
      </c>
      <c r="M956" t="s">
        <v>1744</v>
      </c>
      <c r="N956" s="13"/>
      <c r="O956" t="s">
        <v>1592</v>
      </c>
      <c r="P956" s="13" t="s">
        <v>1635</v>
      </c>
      <c r="Q956" s="13" t="s">
        <v>1742</v>
      </c>
      <c r="R956" s="13"/>
      <c r="S956" s="13" t="s">
        <v>3189</v>
      </c>
      <c r="T956" s="13" t="s">
        <v>3190</v>
      </c>
      <c r="U956" s="13">
        <f>COUNTIFS(Tabella4[Rejected Element],Tabella4[[#This Row],[Rejected Element]])</f>
        <v>1254</v>
      </c>
      <c r="V956" s="13" t="s">
        <v>1722</v>
      </c>
      <c r="W956" s="13" t="s">
        <v>3159</v>
      </c>
      <c r="X956" s="13" t="str">
        <f>Tabella4[[#This Row],[User Impact]]</f>
        <v>1 - Critical</v>
      </c>
      <c r="Y95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(#AAD955)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56" s="13"/>
      <c r="AB956" s="13"/>
      <c r="AC956" s="13"/>
      <c r="AD956" s="13"/>
      <c r="AE956" s="13" t="e">
        <f>_xlfn.XLOOKUP(Tabella4[[#This Row],[ID Silk]],outTable[ID Silk],outTable[Numero ticket  ],,0,1)</f>
        <v>#N/A</v>
      </c>
      <c r="AF956" s="13"/>
      <c r="AG956" s="13"/>
      <c r="AH956" s="13" t="e">
        <f>Tabella4[[#This Row],[Caricato su Silk]]&amp;Tabella4[[#This Row],[HC_01]]</f>
        <v>#N/A</v>
      </c>
      <c r="AI956" s="13" t="e">
        <f>Tabella4[[#This Row],[HC_ID]]&amp;": "&amp;Tabella4[[#This Row],[Descrizione]]</f>
        <v>#N/A</v>
      </c>
      <c r="AJ956" s="13" t="e">
        <f>Tabella4[[#This Row],[HC_ID]]&amp;": - "&amp;Tabella4[[#This Row],[Detail]]&amp;" con selettore: "&amp;Tabella4[[#This Row],[Rejected Element]]</f>
        <v>#N/A</v>
      </c>
      <c r="AK956" s="13" t="e">
        <f>Tabella4[[#This Row],[HC_ID]]&amp;": "&amp;Tabella4[[#This Row],[Share URL]]</f>
        <v>#N/A</v>
      </c>
      <c r="AL956" s="13" t="e">
        <f>Tabella4[[#This Row],[HC_ID]]&amp;": "&amp;Tabella4[[#This Row],[Soluzione note aggiuntive]]</f>
        <v>#N/A</v>
      </c>
      <c r="AM956" s="13"/>
    </row>
    <row r="957" spans="1:39" ht="15" x14ac:dyDescent="0.3">
      <c r="A957" s="41" t="str">
        <f>Tabella4[[#This Row],[UNI CEI EN 301549]]&amp;Tabella4[[#This Row],[Servizio]]</f>
        <v>11.1.3.2.1S004 Spedisci (IndaBox Spedizione Pacchi)</v>
      </c>
      <c r="B957" s="42" t="str">
        <f>Tabella4[[#This Row],[IssueID]]&amp;Tabella4[[#This Row],[Servizio]]</f>
        <v>S004 Spedisci (IndaBox Spedizione Pacchi)</v>
      </c>
      <c r="C957" s="41" t="s">
        <v>2055</v>
      </c>
      <c r="D957" s="41" t="str">
        <f>"(#"&amp;Tabella4[[#This Row],['#ID]]&amp;")"</f>
        <v>(#AAD956)</v>
      </c>
      <c r="E957" s="13" t="s">
        <v>50</v>
      </c>
      <c r="F957" s="13" t="s">
        <v>9</v>
      </c>
      <c r="G957" s="13" t="s">
        <v>57</v>
      </c>
      <c r="H957" s="13" t="s">
        <v>3287</v>
      </c>
      <c r="I957" s="13" t="s">
        <v>62</v>
      </c>
      <c r="J957" s="13" t="s">
        <v>3176</v>
      </c>
      <c r="K957" t="s">
        <v>1749</v>
      </c>
      <c r="L957" s="13" t="s">
        <v>3177</v>
      </c>
      <c r="M957" t="s">
        <v>1744</v>
      </c>
      <c r="N957" s="13"/>
      <c r="O957" t="s">
        <v>1592</v>
      </c>
      <c r="P957" s="13" t="s">
        <v>1635</v>
      </c>
      <c r="Q957" s="13" t="s">
        <v>1742</v>
      </c>
      <c r="R957" s="13"/>
      <c r="S957" s="13" t="s">
        <v>3189</v>
      </c>
      <c r="T957" s="13" t="s">
        <v>3190</v>
      </c>
      <c r="U957" s="13">
        <f>COUNTIFS(Tabella4[Rejected Element],Tabella4[[#This Row],[Rejected Element]])</f>
        <v>1254</v>
      </c>
      <c r="V957" s="13" t="s">
        <v>1722</v>
      </c>
      <c r="W957" s="13" t="s">
        <v>3159</v>
      </c>
      <c r="X957" s="13" t="str">
        <f>Tabella4[[#This Row],[User Impact]]</f>
        <v>1 - Critical</v>
      </c>
      <c r="Y95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(#AAD956)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57" s="13"/>
      <c r="AB957" s="13"/>
      <c r="AC957" s="13"/>
      <c r="AD957" s="13"/>
      <c r="AE957" s="13" t="e">
        <f>_xlfn.XLOOKUP(Tabella4[[#This Row],[ID Silk]],outTable[ID Silk],outTable[Numero ticket  ],,0,1)</f>
        <v>#N/A</v>
      </c>
      <c r="AF957" s="13"/>
      <c r="AG957" s="13"/>
      <c r="AH957" s="13" t="e">
        <f>Tabella4[[#This Row],[Caricato su Silk]]&amp;Tabella4[[#This Row],[HC_01]]</f>
        <v>#N/A</v>
      </c>
      <c r="AI957" s="13" t="e">
        <f>Tabella4[[#This Row],[HC_ID]]&amp;": "&amp;Tabella4[[#This Row],[Descrizione]]</f>
        <v>#N/A</v>
      </c>
      <c r="AJ957" s="13" t="e">
        <f>Tabella4[[#This Row],[HC_ID]]&amp;": - "&amp;Tabella4[[#This Row],[Detail]]&amp;" con selettore: "&amp;Tabella4[[#This Row],[Rejected Element]]</f>
        <v>#N/A</v>
      </c>
      <c r="AK957" s="13" t="e">
        <f>Tabella4[[#This Row],[HC_ID]]&amp;": "&amp;Tabella4[[#This Row],[Share URL]]</f>
        <v>#N/A</v>
      </c>
      <c r="AL957" s="13" t="e">
        <f>Tabella4[[#This Row],[HC_ID]]&amp;": "&amp;Tabella4[[#This Row],[Soluzione note aggiuntive]]</f>
        <v>#N/A</v>
      </c>
      <c r="AM957" s="13"/>
    </row>
    <row r="958" spans="1:39" ht="15" x14ac:dyDescent="0.3">
      <c r="A958" s="41" t="str">
        <f>Tabella4[[#This Row],[UNI CEI EN 301549]]&amp;Tabella4[[#This Row],[Servizio]]</f>
        <v>11.1.3.2.1S004 Spedisci (IndaBox Spedizione Pacchi)</v>
      </c>
      <c r="B958" s="42" t="str">
        <f>Tabella4[[#This Row],[IssueID]]&amp;Tabella4[[#This Row],[Servizio]]</f>
        <v>S004 Spedisci (IndaBox Spedizione Pacchi)</v>
      </c>
      <c r="C958" s="41" t="s">
        <v>2056</v>
      </c>
      <c r="D958" s="41" t="str">
        <f>"(#"&amp;Tabella4[[#This Row],['#ID]]&amp;")"</f>
        <v>(#AAD957)</v>
      </c>
      <c r="E958" s="13" t="s">
        <v>50</v>
      </c>
      <c r="F958" s="13" t="s">
        <v>9</v>
      </c>
      <c r="G958" s="13" t="s">
        <v>57</v>
      </c>
      <c r="H958" s="13" t="s">
        <v>3287</v>
      </c>
      <c r="I958" s="13" t="s">
        <v>62</v>
      </c>
      <c r="J958" s="13" t="s">
        <v>3176</v>
      </c>
      <c r="K958" t="s">
        <v>1749</v>
      </c>
      <c r="L958" s="13" t="s">
        <v>3177</v>
      </c>
      <c r="M958" t="s">
        <v>1744</v>
      </c>
      <c r="N958" s="13"/>
      <c r="O958" t="s">
        <v>1592</v>
      </c>
      <c r="P958" s="13" t="s">
        <v>1635</v>
      </c>
      <c r="Q958" s="13" t="s">
        <v>1742</v>
      </c>
      <c r="R958" s="13"/>
      <c r="S958" s="13" t="s">
        <v>3189</v>
      </c>
      <c r="T958" s="13" t="s">
        <v>3190</v>
      </c>
      <c r="U958" s="13">
        <f>COUNTIFS(Tabella4[Rejected Element],Tabella4[[#This Row],[Rejected Element]])</f>
        <v>1254</v>
      </c>
      <c r="V958" s="13" t="s">
        <v>1722</v>
      </c>
      <c r="W958" s="13" t="s">
        <v>3159</v>
      </c>
      <c r="X958" s="13" t="str">
        <f>Tabella4[[#This Row],[User Impact]]</f>
        <v>1 - Critical</v>
      </c>
      <c r="Y95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(#AAD957)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58" s="13"/>
      <c r="AB958" s="13"/>
      <c r="AC958" s="13"/>
      <c r="AD958" s="13"/>
      <c r="AE958" s="13" t="e">
        <f>_xlfn.XLOOKUP(Tabella4[[#This Row],[ID Silk]],outTable[ID Silk],outTable[Numero ticket  ],,0,1)</f>
        <v>#N/A</v>
      </c>
      <c r="AF958" s="13"/>
      <c r="AG958" s="13"/>
      <c r="AH958" s="13" t="e">
        <f>Tabella4[[#This Row],[Caricato su Silk]]&amp;Tabella4[[#This Row],[HC_01]]</f>
        <v>#N/A</v>
      </c>
      <c r="AI958" s="13" t="e">
        <f>Tabella4[[#This Row],[HC_ID]]&amp;": "&amp;Tabella4[[#This Row],[Descrizione]]</f>
        <v>#N/A</v>
      </c>
      <c r="AJ958" s="13" t="e">
        <f>Tabella4[[#This Row],[HC_ID]]&amp;": - "&amp;Tabella4[[#This Row],[Detail]]&amp;" con selettore: "&amp;Tabella4[[#This Row],[Rejected Element]]</f>
        <v>#N/A</v>
      </c>
      <c r="AK958" s="13" t="e">
        <f>Tabella4[[#This Row],[HC_ID]]&amp;": "&amp;Tabella4[[#This Row],[Share URL]]</f>
        <v>#N/A</v>
      </c>
      <c r="AL958" s="13" t="e">
        <f>Tabella4[[#This Row],[HC_ID]]&amp;": "&amp;Tabella4[[#This Row],[Soluzione note aggiuntive]]</f>
        <v>#N/A</v>
      </c>
      <c r="AM958" s="13"/>
    </row>
    <row r="959" spans="1:39" ht="15" x14ac:dyDescent="0.3">
      <c r="A959" s="41" t="str">
        <f>Tabella4[[#This Row],[UNI CEI EN 301549]]&amp;Tabella4[[#This Row],[Servizio]]</f>
        <v>11.1.3.2.1S004 Spedisci (IndaBox Spedizione Pacchi)</v>
      </c>
      <c r="B959" s="42" t="str">
        <f>Tabella4[[#This Row],[IssueID]]&amp;Tabella4[[#This Row],[Servizio]]</f>
        <v>S004 Spedisci (IndaBox Spedizione Pacchi)</v>
      </c>
      <c r="C959" s="41" t="s">
        <v>2057</v>
      </c>
      <c r="D959" s="41" t="str">
        <f>"(#"&amp;Tabella4[[#This Row],['#ID]]&amp;")"</f>
        <v>(#AAD958)</v>
      </c>
      <c r="E959" s="13" t="s">
        <v>50</v>
      </c>
      <c r="F959" s="13" t="s">
        <v>9</v>
      </c>
      <c r="G959" s="13" t="s">
        <v>57</v>
      </c>
      <c r="H959" s="13" t="s">
        <v>3287</v>
      </c>
      <c r="I959" s="13" t="s">
        <v>62</v>
      </c>
      <c r="J959" s="13" t="s">
        <v>3176</v>
      </c>
      <c r="K959" t="s">
        <v>1749</v>
      </c>
      <c r="L959" s="13" t="s">
        <v>3177</v>
      </c>
      <c r="M959" t="s">
        <v>1744</v>
      </c>
      <c r="N959" s="13"/>
      <c r="O959" t="s">
        <v>1592</v>
      </c>
      <c r="P959" s="13" t="s">
        <v>1635</v>
      </c>
      <c r="Q959" s="13" t="s">
        <v>1742</v>
      </c>
      <c r="R959" s="13"/>
      <c r="S959" s="13" t="s">
        <v>3189</v>
      </c>
      <c r="T959" s="13" t="s">
        <v>3190</v>
      </c>
      <c r="U959" s="13">
        <f>COUNTIFS(Tabella4[Rejected Element],Tabella4[[#This Row],[Rejected Element]])</f>
        <v>1254</v>
      </c>
      <c r="V959" s="13" t="s">
        <v>1722</v>
      </c>
      <c r="W959" s="13" t="s">
        <v>3159</v>
      </c>
      <c r="X959" s="13" t="str">
        <f>Tabella4[[#This Row],[User Impact]]</f>
        <v>1 - Critical</v>
      </c>
      <c r="Y95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(#AAD958)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59" s="13"/>
      <c r="AB959" s="13"/>
      <c r="AC959" s="13"/>
      <c r="AD959" s="13"/>
      <c r="AE959" s="13" t="e">
        <f>_xlfn.XLOOKUP(Tabella4[[#This Row],[ID Silk]],outTable[ID Silk],outTable[Numero ticket  ],,0,1)</f>
        <v>#N/A</v>
      </c>
      <c r="AF959" s="13"/>
      <c r="AG959" s="13"/>
      <c r="AH959" s="13" t="e">
        <f>Tabella4[[#This Row],[Caricato su Silk]]&amp;Tabella4[[#This Row],[HC_01]]</f>
        <v>#N/A</v>
      </c>
      <c r="AI959" s="13" t="e">
        <f>Tabella4[[#This Row],[HC_ID]]&amp;": "&amp;Tabella4[[#This Row],[Descrizione]]</f>
        <v>#N/A</v>
      </c>
      <c r="AJ959" s="13" t="e">
        <f>Tabella4[[#This Row],[HC_ID]]&amp;": - "&amp;Tabella4[[#This Row],[Detail]]&amp;" con selettore: "&amp;Tabella4[[#This Row],[Rejected Element]]</f>
        <v>#N/A</v>
      </c>
      <c r="AK959" s="13" t="e">
        <f>Tabella4[[#This Row],[HC_ID]]&amp;": "&amp;Tabella4[[#This Row],[Share URL]]</f>
        <v>#N/A</v>
      </c>
      <c r="AL959" s="13" t="e">
        <f>Tabella4[[#This Row],[HC_ID]]&amp;": "&amp;Tabella4[[#This Row],[Soluzione note aggiuntive]]</f>
        <v>#N/A</v>
      </c>
      <c r="AM959" s="13"/>
    </row>
    <row r="960" spans="1:39" ht="15" x14ac:dyDescent="0.3">
      <c r="A960" s="41" t="str">
        <f>Tabella4[[#This Row],[UNI CEI EN 301549]]&amp;Tabella4[[#This Row],[Servizio]]</f>
        <v>11.1.3.2.1S004 Spedisci (IndaBox Spedizione Pacchi)</v>
      </c>
      <c r="B960" s="42" t="str">
        <f>Tabella4[[#This Row],[IssueID]]&amp;Tabella4[[#This Row],[Servizio]]</f>
        <v>S004 Spedisci (IndaBox Spedizione Pacchi)</v>
      </c>
      <c r="C960" s="41" t="s">
        <v>2058</v>
      </c>
      <c r="D960" s="41" t="str">
        <f>"(#"&amp;Tabella4[[#This Row],['#ID]]&amp;")"</f>
        <v>(#AAD959)</v>
      </c>
      <c r="E960" s="13" t="s">
        <v>50</v>
      </c>
      <c r="F960" s="13" t="s">
        <v>9</v>
      </c>
      <c r="G960" s="13" t="s">
        <v>57</v>
      </c>
      <c r="H960" s="13" t="s">
        <v>3287</v>
      </c>
      <c r="I960" s="13" t="s">
        <v>62</v>
      </c>
      <c r="J960" s="13" t="s">
        <v>3176</v>
      </c>
      <c r="K960" t="s">
        <v>1749</v>
      </c>
      <c r="L960" s="13" t="s">
        <v>3177</v>
      </c>
      <c r="M960" t="s">
        <v>1744</v>
      </c>
      <c r="N960" s="13"/>
      <c r="O960" t="s">
        <v>1592</v>
      </c>
      <c r="P960" s="13" t="s">
        <v>1635</v>
      </c>
      <c r="Q960" s="13" t="s">
        <v>1742</v>
      </c>
      <c r="R960" s="13"/>
      <c r="S960" s="13" t="s">
        <v>3189</v>
      </c>
      <c r="T960" s="13" t="s">
        <v>3190</v>
      </c>
      <c r="U960" s="13">
        <f>COUNTIFS(Tabella4[Rejected Element],Tabella4[[#This Row],[Rejected Element]])</f>
        <v>1254</v>
      </c>
      <c r="V960" s="13" t="s">
        <v>1722</v>
      </c>
      <c r="W960" s="13" t="s">
        <v>3159</v>
      </c>
      <c r="X960" s="13" t="str">
        <f>Tabella4[[#This Row],[User Impact]]</f>
        <v>1 - Critical</v>
      </c>
      <c r="Y96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(#AAD959)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60" s="13"/>
      <c r="AB960" s="13"/>
      <c r="AC960" s="13"/>
      <c r="AD960" s="13"/>
      <c r="AE960" s="13" t="e">
        <f>_xlfn.XLOOKUP(Tabella4[[#This Row],[ID Silk]],outTable[ID Silk],outTable[Numero ticket  ],,0,1)</f>
        <v>#N/A</v>
      </c>
      <c r="AF960" s="13"/>
      <c r="AG960" s="13"/>
      <c r="AH960" s="13" t="e">
        <f>Tabella4[[#This Row],[Caricato su Silk]]&amp;Tabella4[[#This Row],[HC_01]]</f>
        <v>#N/A</v>
      </c>
      <c r="AI960" s="13" t="e">
        <f>Tabella4[[#This Row],[HC_ID]]&amp;": "&amp;Tabella4[[#This Row],[Descrizione]]</f>
        <v>#N/A</v>
      </c>
      <c r="AJ960" s="13" t="e">
        <f>Tabella4[[#This Row],[HC_ID]]&amp;": - "&amp;Tabella4[[#This Row],[Detail]]&amp;" con selettore: "&amp;Tabella4[[#This Row],[Rejected Element]]</f>
        <v>#N/A</v>
      </c>
      <c r="AK960" s="13" t="e">
        <f>Tabella4[[#This Row],[HC_ID]]&amp;": "&amp;Tabella4[[#This Row],[Share URL]]</f>
        <v>#N/A</v>
      </c>
      <c r="AL960" s="13" t="e">
        <f>Tabella4[[#This Row],[HC_ID]]&amp;": "&amp;Tabella4[[#This Row],[Soluzione note aggiuntive]]</f>
        <v>#N/A</v>
      </c>
      <c r="AM960" s="13"/>
    </row>
    <row r="961" spans="1:39" ht="15" x14ac:dyDescent="0.3">
      <c r="A961" s="41" t="str">
        <f>Tabella4[[#This Row],[UNI CEI EN 301549]]&amp;Tabella4[[#This Row],[Servizio]]</f>
        <v>11.1.3.2.1S004 Spedisci (IndaBox Spedizione Pacchi)</v>
      </c>
      <c r="B961" s="42" t="str">
        <f>Tabella4[[#This Row],[IssueID]]&amp;Tabella4[[#This Row],[Servizio]]</f>
        <v>S004 Spedisci (IndaBox Spedizione Pacchi)</v>
      </c>
      <c r="C961" s="41" t="s">
        <v>2059</v>
      </c>
      <c r="D961" s="41" t="str">
        <f>"(#"&amp;Tabella4[[#This Row],['#ID]]&amp;")"</f>
        <v>(#AAD960)</v>
      </c>
      <c r="E961" s="13" t="s">
        <v>50</v>
      </c>
      <c r="F961" s="13" t="s">
        <v>9</v>
      </c>
      <c r="G961" s="13" t="s">
        <v>57</v>
      </c>
      <c r="H961" s="13" t="s">
        <v>3287</v>
      </c>
      <c r="I961" s="13" t="s">
        <v>62</v>
      </c>
      <c r="J961" s="13" t="s">
        <v>3176</v>
      </c>
      <c r="K961" t="s">
        <v>1749</v>
      </c>
      <c r="L961" s="13" t="s">
        <v>3177</v>
      </c>
      <c r="M961" t="s">
        <v>1744</v>
      </c>
      <c r="N961" s="13"/>
      <c r="O961" t="s">
        <v>1592</v>
      </c>
      <c r="P961" s="13" t="s">
        <v>1635</v>
      </c>
      <c r="Q961" s="13" t="s">
        <v>1742</v>
      </c>
      <c r="R961" s="13"/>
      <c r="S961" s="13" t="s">
        <v>3189</v>
      </c>
      <c r="T961" s="13" t="s">
        <v>3190</v>
      </c>
      <c r="U961" s="13">
        <f>COUNTIFS(Tabella4[Rejected Element],Tabella4[[#This Row],[Rejected Element]])</f>
        <v>1254</v>
      </c>
      <c r="V961" s="13" t="s">
        <v>1722</v>
      </c>
      <c r="W961" s="13" t="s">
        <v>3159</v>
      </c>
      <c r="X961" s="13" t="str">
        <f>Tabella4[[#This Row],[User Impact]]</f>
        <v>1 - Critical</v>
      </c>
      <c r="Y961"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(#AAD960)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61" s="13"/>
      <c r="AB961" s="13"/>
      <c r="AC961" s="13"/>
      <c r="AD961" s="13"/>
      <c r="AE961" s="13" t="e">
        <f>_xlfn.XLOOKUP(Tabella4[[#This Row],[ID Silk]],outTable[ID Silk],outTable[Numero ticket  ],,0,1)</f>
        <v>#N/A</v>
      </c>
      <c r="AF961" s="13"/>
      <c r="AG961" s="13"/>
      <c r="AH961" s="13" t="e">
        <f>Tabella4[[#This Row],[Caricato su Silk]]&amp;Tabella4[[#This Row],[HC_01]]</f>
        <v>#N/A</v>
      </c>
      <c r="AI961" s="13" t="e">
        <f>Tabella4[[#This Row],[HC_ID]]&amp;": "&amp;Tabella4[[#This Row],[Descrizione]]</f>
        <v>#N/A</v>
      </c>
      <c r="AJ961" s="13" t="e">
        <f>Tabella4[[#This Row],[HC_ID]]&amp;": - "&amp;Tabella4[[#This Row],[Detail]]&amp;" con selettore: "&amp;Tabella4[[#This Row],[Rejected Element]]</f>
        <v>#N/A</v>
      </c>
      <c r="AK961" s="13" t="e">
        <f>Tabella4[[#This Row],[HC_ID]]&amp;": "&amp;Tabella4[[#This Row],[Share URL]]</f>
        <v>#N/A</v>
      </c>
      <c r="AL961" s="13" t="e">
        <f>Tabella4[[#This Row],[HC_ID]]&amp;": "&amp;Tabella4[[#This Row],[Soluzione note aggiuntive]]</f>
        <v>#N/A</v>
      </c>
      <c r="AM961" s="13"/>
    </row>
    <row r="962" spans="1:39" ht="15" x14ac:dyDescent="0.3">
      <c r="A962" s="41" t="str">
        <f>Tabella4[[#This Row],[UNI CEI EN 301549]]&amp;Tabella4[[#This Row],[Servizio]]</f>
        <v>11.1.3.2.1S004 Spedisci (IndaBox Spedizione Pacchi)</v>
      </c>
      <c r="B962" s="42" t="str">
        <f>Tabella4[[#This Row],[IssueID]]&amp;Tabella4[[#This Row],[Servizio]]</f>
        <v>S004 Spedisci (IndaBox Spedizione Pacchi)</v>
      </c>
      <c r="C962" s="41" t="s">
        <v>2060</v>
      </c>
      <c r="D962" s="41" t="str">
        <f>"(#"&amp;Tabella4[[#This Row],['#ID]]&amp;")"</f>
        <v>(#AAD961)</v>
      </c>
      <c r="E962" s="13" t="s">
        <v>50</v>
      </c>
      <c r="F962" s="13" t="s">
        <v>9</v>
      </c>
      <c r="G962" s="13" t="s">
        <v>57</v>
      </c>
      <c r="H962" s="13" t="s">
        <v>3287</v>
      </c>
      <c r="I962" s="13" t="s">
        <v>62</v>
      </c>
      <c r="J962" s="13" t="s">
        <v>3176</v>
      </c>
      <c r="K962" t="s">
        <v>1749</v>
      </c>
      <c r="L962" s="13" t="s">
        <v>3177</v>
      </c>
      <c r="M962" t="s">
        <v>1744</v>
      </c>
      <c r="N962" s="13"/>
      <c r="O962" t="s">
        <v>1592</v>
      </c>
      <c r="P962" s="13" t="s">
        <v>1635</v>
      </c>
      <c r="Q962" s="13" t="s">
        <v>1742</v>
      </c>
      <c r="R962" s="13"/>
      <c r="S962" s="13" t="s">
        <v>3189</v>
      </c>
      <c r="T962" s="13" t="s">
        <v>3190</v>
      </c>
      <c r="U962" s="13">
        <f>COUNTIFS(Tabella4[Rejected Element],Tabella4[[#This Row],[Rejected Element]])</f>
        <v>1254</v>
      </c>
      <c r="V962" s="13" t="s">
        <v>1722</v>
      </c>
      <c r="W962" s="13" t="s">
        <v>3159</v>
      </c>
      <c r="X962" s="13" t="str">
        <f>Tabella4[[#This Row],[User Impact]]</f>
        <v>1 - Critical</v>
      </c>
      <c r="Y96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(#AAD961)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62" s="13"/>
      <c r="AB962" s="13"/>
      <c r="AC962" s="13"/>
      <c r="AD962" s="13"/>
      <c r="AE962" s="13" t="e">
        <f>_xlfn.XLOOKUP(Tabella4[[#This Row],[ID Silk]],outTable[ID Silk],outTable[Numero ticket  ],,0,1)</f>
        <v>#N/A</v>
      </c>
      <c r="AF962" s="13"/>
      <c r="AG962" s="13"/>
      <c r="AH962" s="13" t="e">
        <f>Tabella4[[#This Row],[Caricato su Silk]]&amp;Tabella4[[#This Row],[HC_01]]</f>
        <v>#N/A</v>
      </c>
      <c r="AI962" s="13" t="e">
        <f>Tabella4[[#This Row],[HC_ID]]&amp;": "&amp;Tabella4[[#This Row],[Descrizione]]</f>
        <v>#N/A</v>
      </c>
      <c r="AJ962" s="13" t="e">
        <f>Tabella4[[#This Row],[HC_ID]]&amp;": - "&amp;Tabella4[[#This Row],[Detail]]&amp;" con selettore: "&amp;Tabella4[[#This Row],[Rejected Element]]</f>
        <v>#N/A</v>
      </c>
      <c r="AK962" s="13" t="e">
        <f>Tabella4[[#This Row],[HC_ID]]&amp;": "&amp;Tabella4[[#This Row],[Share URL]]</f>
        <v>#N/A</v>
      </c>
      <c r="AL962" s="13" t="e">
        <f>Tabella4[[#This Row],[HC_ID]]&amp;": "&amp;Tabella4[[#This Row],[Soluzione note aggiuntive]]</f>
        <v>#N/A</v>
      </c>
      <c r="AM962" s="13"/>
    </row>
    <row r="963" spans="1:39" ht="15" x14ac:dyDescent="0.3">
      <c r="A963" s="41" t="str">
        <f>Tabella4[[#This Row],[UNI CEI EN 301549]]&amp;Tabella4[[#This Row],[Servizio]]</f>
        <v>11.1.3.2.1S004 Spedisci (IndaBox Spedizione Pacchi)</v>
      </c>
      <c r="B963" s="42" t="str">
        <f>Tabella4[[#This Row],[IssueID]]&amp;Tabella4[[#This Row],[Servizio]]</f>
        <v>S004 Spedisci (IndaBox Spedizione Pacchi)</v>
      </c>
      <c r="C963" s="41" t="s">
        <v>2061</v>
      </c>
      <c r="D963" s="41" t="str">
        <f>"(#"&amp;Tabella4[[#This Row],['#ID]]&amp;")"</f>
        <v>(#AAD962)</v>
      </c>
      <c r="E963" s="13" t="s">
        <v>50</v>
      </c>
      <c r="F963" s="13" t="s">
        <v>9</v>
      </c>
      <c r="G963" s="13" t="s">
        <v>57</v>
      </c>
      <c r="H963" s="13" t="s">
        <v>3287</v>
      </c>
      <c r="I963" s="13" t="s">
        <v>62</v>
      </c>
      <c r="J963" s="13" t="s">
        <v>3176</v>
      </c>
      <c r="K963" t="s">
        <v>1749</v>
      </c>
      <c r="L963" s="13" t="s">
        <v>3177</v>
      </c>
      <c r="M963" t="s">
        <v>1744</v>
      </c>
      <c r="N963" s="13"/>
      <c r="O963" t="s">
        <v>1592</v>
      </c>
      <c r="P963" s="13" t="s">
        <v>1635</v>
      </c>
      <c r="Q963" s="13" t="s">
        <v>1742</v>
      </c>
      <c r="R963" s="13"/>
      <c r="S963" s="13" t="s">
        <v>3189</v>
      </c>
      <c r="T963" s="13" t="s">
        <v>3190</v>
      </c>
      <c r="U963" s="13">
        <f>COUNTIFS(Tabella4[Rejected Element],Tabella4[[#This Row],[Rejected Element]])</f>
        <v>1254</v>
      </c>
      <c r="V963" s="13" t="s">
        <v>1722</v>
      </c>
      <c r="W963" s="13" t="s">
        <v>3159</v>
      </c>
      <c r="X963" s="13" t="str">
        <f>Tabella4[[#This Row],[User Impact]]</f>
        <v>1 - Critical</v>
      </c>
      <c r="Y96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(#AAD962)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63" s="13"/>
      <c r="AB963" s="13"/>
      <c r="AC963" s="13"/>
      <c r="AD963" s="13"/>
      <c r="AE963" s="13" t="e">
        <f>_xlfn.XLOOKUP(Tabella4[[#This Row],[ID Silk]],outTable[ID Silk],outTable[Numero ticket  ],,0,1)</f>
        <v>#N/A</v>
      </c>
      <c r="AF963" s="13"/>
      <c r="AG963" s="13"/>
      <c r="AH963" s="13" t="e">
        <f>Tabella4[[#This Row],[Caricato su Silk]]&amp;Tabella4[[#This Row],[HC_01]]</f>
        <v>#N/A</v>
      </c>
      <c r="AI963" s="13" t="e">
        <f>Tabella4[[#This Row],[HC_ID]]&amp;": "&amp;Tabella4[[#This Row],[Descrizione]]</f>
        <v>#N/A</v>
      </c>
      <c r="AJ963" s="13" t="e">
        <f>Tabella4[[#This Row],[HC_ID]]&amp;": - "&amp;Tabella4[[#This Row],[Detail]]&amp;" con selettore: "&amp;Tabella4[[#This Row],[Rejected Element]]</f>
        <v>#N/A</v>
      </c>
      <c r="AK963" s="13" t="e">
        <f>Tabella4[[#This Row],[HC_ID]]&amp;": "&amp;Tabella4[[#This Row],[Share URL]]</f>
        <v>#N/A</v>
      </c>
      <c r="AL963" s="13" t="e">
        <f>Tabella4[[#This Row],[HC_ID]]&amp;": "&amp;Tabella4[[#This Row],[Soluzione note aggiuntive]]</f>
        <v>#N/A</v>
      </c>
      <c r="AM963" s="13"/>
    </row>
    <row r="964" spans="1:39" ht="15" x14ac:dyDescent="0.3">
      <c r="A964" s="41" t="str">
        <f>Tabella4[[#This Row],[UNI CEI EN 301549]]&amp;Tabella4[[#This Row],[Servizio]]</f>
        <v>11.1.3.2.1S004 Spedisci (IndaBox Spedizione Pacchi)</v>
      </c>
      <c r="B964" s="42" t="str">
        <f>Tabella4[[#This Row],[IssueID]]&amp;Tabella4[[#This Row],[Servizio]]</f>
        <v>S004 Spedisci (IndaBox Spedizione Pacchi)</v>
      </c>
      <c r="C964" s="41" t="s">
        <v>2062</v>
      </c>
      <c r="D964" s="41" t="str">
        <f>"(#"&amp;Tabella4[[#This Row],['#ID]]&amp;")"</f>
        <v>(#AAD963)</v>
      </c>
      <c r="E964" s="13" t="s">
        <v>50</v>
      </c>
      <c r="F964" s="13" t="s">
        <v>9</v>
      </c>
      <c r="G964" s="13" t="s">
        <v>57</v>
      </c>
      <c r="H964" s="13" t="s">
        <v>3287</v>
      </c>
      <c r="I964" s="13" t="s">
        <v>62</v>
      </c>
      <c r="J964" s="13" t="s">
        <v>3176</v>
      </c>
      <c r="K964" t="s">
        <v>1749</v>
      </c>
      <c r="L964" s="13" t="s">
        <v>3177</v>
      </c>
      <c r="M964" t="s">
        <v>1744</v>
      </c>
      <c r="N964" s="13"/>
      <c r="O964" t="s">
        <v>1592</v>
      </c>
      <c r="P964" s="13" t="s">
        <v>1635</v>
      </c>
      <c r="Q964" s="13" t="s">
        <v>1742</v>
      </c>
      <c r="R964" s="13"/>
      <c r="S964" s="13" t="s">
        <v>3189</v>
      </c>
      <c r="T964" s="13" t="s">
        <v>3190</v>
      </c>
      <c r="U964" s="13">
        <f>COUNTIFS(Tabella4[Rejected Element],Tabella4[[#This Row],[Rejected Element]])</f>
        <v>1254</v>
      </c>
      <c r="V964" s="13" t="s">
        <v>1722</v>
      </c>
      <c r="W964" s="13" t="s">
        <v>3159</v>
      </c>
      <c r="X964" s="13" t="str">
        <f>Tabella4[[#This Row],[User Impact]]</f>
        <v>1 - Critical</v>
      </c>
      <c r="Y96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(#AAD963)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64" s="13"/>
      <c r="AB964" s="13"/>
      <c r="AC964" s="13"/>
      <c r="AD964" s="13"/>
      <c r="AE964" s="13" t="e">
        <f>_xlfn.XLOOKUP(Tabella4[[#This Row],[ID Silk]],outTable[ID Silk],outTable[Numero ticket  ],,0,1)</f>
        <v>#N/A</v>
      </c>
      <c r="AF964" s="13"/>
      <c r="AG964" s="13"/>
      <c r="AH964" s="13" t="e">
        <f>Tabella4[[#This Row],[Caricato su Silk]]&amp;Tabella4[[#This Row],[HC_01]]</f>
        <v>#N/A</v>
      </c>
      <c r="AI964" s="13" t="e">
        <f>Tabella4[[#This Row],[HC_ID]]&amp;": "&amp;Tabella4[[#This Row],[Descrizione]]</f>
        <v>#N/A</v>
      </c>
      <c r="AJ964" s="13" t="e">
        <f>Tabella4[[#This Row],[HC_ID]]&amp;": - "&amp;Tabella4[[#This Row],[Detail]]&amp;" con selettore: "&amp;Tabella4[[#This Row],[Rejected Element]]</f>
        <v>#N/A</v>
      </c>
      <c r="AK964" s="13" t="e">
        <f>Tabella4[[#This Row],[HC_ID]]&amp;": "&amp;Tabella4[[#This Row],[Share URL]]</f>
        <v>#N/A</v>
      </c>
      <c r="AL964" s="13" t="e">
        <f>Tabella4[[#This Row],[HC_ID]]&amp;": "&amp;Tabella4[[#This Row],[Soluzione note aggiuntive]]</f>
        <v>#N/A</v>
      </c>
      <c r="AM964" s="13"/>
    </row>
    <row r="965" spans="1:39" ht="15" x14ac:dyDescent="0.3">
      <c r="A965" s="41" t="str">
        <f>Tabella4[[#This Row],[UNI CEI EN 301549]]&amp;Tabella4[[#This Row],[Servizio]]</f>
        <v>11.1.3.2.1S004 Spedisci (IndaBox Spedizione Pacchi)</v>
      </c>
      <c r="B965" s="42" t="str">
        <f>Tabella4[[#This Row],[IssueID]]&amp;Tabella4[[#This Row],[Servizio]]</f>
        <v>S004 Spedisci (IndaBox Spedizione Pacchi)</v>
      </c>
      <c r="C965" s="41" t="s">
        <v>2063</v>
      </c>
      <c r="D965" s="41" t="str">
        <f>"(#"&amp;Tabella4[[#This Row],['#ID]]&amp;")"</f>
        <v>(#AAD964)</v>
      </c>
      <c r="E965" s="13" t="s">
        <v>50</v>
      </c>
      <c r="F965" s="13" t="s">
        <v>9</v>
      </c>
      <c r="G965" s="13" t="s">
        <v>57</v>
      </c>
      <c r="H965" s="13" t="s">
        <v>3287</v>
      </c>
      <c r="I965" s="13" t="s">
        <v>62</v>
      </c>
      <c r="J965" s="13" t="s">
        <v>3176</v>
      </c>
      <c r="K965" t="s">
        <v>1749</v>
      </c>
      <c r="L965" s="13" t="s">
        <v>3177</v>
      </c>
      <c r="M965" t="s">
        <v>1744</v>
      </c>
      <c r="N965" s="13"/>
      <c r="O965" t="s">
        <v>1592</v>
      </c>
      <c r="P965" s="13" t="s">
        <v>1635</v>
      </c>
      <c r="Q965" s="13" t="s">
        <v>1742</v>
      </c>
      <c r="R965" s="13"/>
      <c r="S965" s="13" t="s">
        <v>3189</v>
      </c>
      <c r="T965" s="13" t="s">
        <v>3190</v>
      </c>
      <c r="U965" s="13">
        <f>COUNTIFS(Tabella4[Rejected Element],Tabella4[[#This Row],[Rejected Element]])</f>
        <v>1254</v>
      </c>
      <c r="V965" s="13" t="s">
        <v>1722</v>
      </c>
      <c r="W965" s="13" t="s">
        <v>3159</v>
      </c>
      <c r="X965" s="13" t="str">
        <f>Tabella4[[#This Row],[User Impact]]</f>
        <v>1 - Critical</v>
      </c>
      <c r="Y965"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(#AAD964)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65" s="13"/>
      <c r="AB965" s="13"/>
      <c r="AC965" s="13"/>
      <c r="AD965" s="13"/>
      <c r="AE965" s="13" t="e">
        <f>_xlfn.XLOOKUP(Tabella4[[#This Row],[ID Silk]],outTable[ID Silk],outTable[Numero ticket  ],,0,1)</f>
        <v>#N/A</v>
      </c>
      <c r="AF965" s="13"/>
      <c r="AG965" s="13"/>
      <c r="AH965" s="13" t="e">
        <f>Tabella4[[#This Row],[Caricato su Silk]]&amp;Tabella4[[#This Row],[HC_01]]</f>
        <v>#N/A</v>
      </c>
      <c r="AI965" s="13" t="e">
        <f>Tabella4[[#This Row],[HC_ID]]&amp;": "&amp;Tabella4[[#This Row],[Descrizione]]</f>
        <v>#N/A</v>
      </c>
      <c r="AJ965" s="13" t="e">
        <f>Tabella4[[#This Row],[HC_ID]]&amp;": - "&amp;Tabella4[[#This Row],[Detail]]&amp;" con selettore: "&amp;Tabella4[[#This Row],[Rejected Element]]</f>
        <v>#N/A</v>
      </c>
      <c r="AK965" s="13" t="e">
        <f>Tabella4[[#This Row],[HC_ID]]&amp;": "&amp;Tabella4[[#This Row],[Share URL]]</f>
        <v>#N/A</v>
      </c>
      <c r="AL965" s="13" t="e">
        <f>Tabella4[[#This Row],[HC_ID]]&amp;": "&amp;Tabella4[[#This Row],[Soluzione note aggiuntive]]</f>
        <v>#N/A</v>
      </c>
      <c r="AM965" s="13"/>
    </row>
    <row r="966" spans="1:39" ht="15" x14ac:dyDescent="0.3">
      <c r="A966" s="41" t="str">
        <f>Tabella4[[#This Row],[UNI CEI EN 301549]]&amp;Tabella4[[#This Row],[Servizio]]</f>
        <v>11.2.5.3.1S004 Spedisci (IndaBox Spedizione Pacchi)</v>
      </c>
      <c r="B966" s="42" t="str">
        <f>Tabella4[[#This Row],[IssueID]]&amp;Tabella4[[#This Row],[Servizio]]</f>
        <v>S004 Spedisci (IndaBox Spedizione Pacchi)</v>
      </c>
      <c r="C966" s="41" t="s">
        <v>2064</v>
      </c>
      <c r="D966" s="41" t="str">
        <f>"(#"&amp;Tabella4[[#This Row],['#ID]]&amp;")"</f>
        <v>(#AAD965)</v>
      </c>
      <c r="E966" s="13" t="s">
        <v>50</v>
      </c>
      <c r="F966" s="13" t="s">
        <v>9</v>
      </c>
      <c r="G966" s="13" t="s">
        <v>342</v>
      </c>
      <c r="H966" s="13" t="s">
        <v>3285</v>
      </c>
      <c r="I966" s="13" t="s">
        <v>63</v>
      </c>
      <c r="J966" s="13" t="s">
        <v>3172</v>
      </c>
      <c r="K966" t="s">
        <v>1745</v>
      </c>
      <c r="L966" s="13" t="s">
        <v>3173</v>
      </c>
      <c r="M966" t="s">
        <v>1755</v>
      </c>
      <c r="N966" s="13"/>
      <c r="O966" t="s">
        <v>1592</v>
      </c>
      <c r="P966" s="13" t="s">
        <v>1635</v>
      </c>
      <c r="Q966" s="13" t="s">
        <v>1742</v>
      </c>
      <c r="R966" s="13"/>
      <c r="S966" s="13" t="s">
        <v>3183</v>
      </c>
      <c r="T966" s="13" t="s">
        <v>3184</v>
      </c>
      <c r="U966" s="13">
        <f>COUNTIFS(Tabella4[Rejected Element],Tabella4[[#This Row],[Rejected Element]])</f>
        <v>6</v>
      </c>
      <c r="V966" s="13" t="s">
        <v>1722</v>
      </c>
      <c r="W966" s="13" t="s">
        <v>3159</v>
      </c>
      <c r="X966" s="13" t="str">
        <f>Tabella4[[#This Row],[User Impact]]</f>
        <v>2 - Serious</v>
      </c>
      <c r="Y966" s="13" t="str">
        <f>_xlfn.CONCAT("APP INDABOX ANDROID - ",Tabella4[[#This Row],[UNI CEI EN 301549]]," ",_xlfn.XLOOKUP(Tabella4[[#This Row],[Criterio]],Tabella5[ID],Tabella5[Criterio di successo],"")," - ",Tabella4[[#This Row],[Servizio]])</f>
        <v>APP INDABOX ANDROID - 11.2.5.3.1 Etichetta nel nome - S004 Spedisci (IndaBox Spedizione Pacchi)</v>
      </c>
      <c r="Z9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(#AAD965)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aggiungi_pref
Dettaglio + screenshot (accedere con le seguenti credenziali: user, axeposte@gmail.com; password, Poste2024!): https://axe-mobile.deque.com/scan?userId=747da6b3-5f03-493b-bc9b-3a10276b7d6b&amp;packageName=com.android.chrome&amp;resultId=019874ae-0555-752e-aec6-344ba281fe67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966" s="13"/>
      <c r="AB966" s="13"/>
      <c r="AC966" s="13"/>
      <c r="AD966" s="13"/>
      <c r="AE966" s="13" t="e">
        <f>_xlfn.XLOOKUP(Tabella4[[#This Row],[ID Silk]],outTable[ID Silk],outTable[Numero ticket  ],,0,1)</f>
        <v>#N/A</v>
      </c>
      <c r="AF966" s="13"/>
      <c r="AG966" s="13"/>
      <c r="AH966" s="13" t="e">
        <f>Tabella4[[#This Row],[Caricato su Silk]]&amp;Tabella4[[#This Row],[HC_01]]</f>
        <v>#N/A</v>
      </c>
      <c r="AI966" s="13" t="e">
        <f>Tabella4[[#This Row],[HC_ID]]&amp;": "&amp;Tabella4[[#This Row],[Descrizione]]</f>
        <v>#N/A</v>
      </c>
      <c r="AJ966" s="13" t="e">
        <f>Tabella4[[#This Row],[HC_ID]]&amp;": - "&amp;Tabella4[[#This Row],[Detail]]&amp;" con selettore: "&amp;Tabella4[[#This Row],[Rejected Element]]</f>
        <v>#N/A</v>
      </c>
      <c r="AK966" s="13" t="e">
        <f>Tabella4[[#This Row],[HC_ID]]&amp;": "&amp;Tabella4[[#This Row],[Share URL]]</f>
        <v>#N/A</v>
      </c>
      <c r="AL966" s="13" t="e">
        <f>Tabella4[[#This Row],[HC_ID]]&amp;": "&amp;Tabella4[[#This Row],[Soluzione note aggiuntive]]</f>
        <v>#N/A</v>
      </c>
      <c r="AM966" s="13"/>
    </row>
    <row r="967" spans="1:39" ht="15" x14ac:dyDescent="0.3">
      <c r="A967" s="41" t="str">
        <f>Tabella4[[#This Row],[UNI CEI EN 301549]]&amp;Tabella4[[#This Row],[Servizio]]</f>
        <v>11.2.5.3.1S004 Spedisci (IndaBox Spedizione Pacchi)</v>
      </c>
      <c r="B967" s="42" t="str">
        <f>Tabella4[[#This Row],[IssueID]]&amp;Tabella4[[#This Row],[Servizio]]</f>
        <v>S004 Spedisci (IndaBox Spedizione Pacchi)</v>
      </c>
      <c r="C967" s="41" t="s">
        <v>2065</v>
      </c>
      <c r="D967" s="41" t="str">
        <f>"(#"&amp;Tabella4[[#This Row],['#ID]]&amp;")"</f>
        <v>(#AAD966)</v>
      </c>
      <c r="E967" s="13" t="s">
        <v>50</v>
      </c>
      <c r="F967" s="13" t="s">
        <v>9</v>
      </c>
      <c r="G967" s="13" t="s">
        <v>342</v>
      </c>
      <c r="H967" s="13" t="s">
        <v>3285</v>
      </c>
      <c r="I967" s="13" t="s">
        <v>63</v>
      </c>
      <c r="J967" s="13" t="s">
        <v>3172</v>
      </c>
      <c r="K967" t="s">
        <v>1745</v>
      </c>
      <c r="L967" s="13" t="s">
        <v>3173</v>
      </c>
      <c r="M967" t="s">
        <v>1744</v>
      </c>
      <c r="N967" s="13"/>
      <c r="O967" t="s">
        <v>1592</v>
      </c>
      <c r="P967" s="13" t="s">
        <v>1635</v>
      </c>
      <c r="Q967" s="13" t="s">
        <v>1742</v>
      </c>
      <c r="R967" s="13"/>
      <c r="S967" s="13" t="s">
        <v>3183</v>
      </c>
      <c r="T967" s="13" t="s">
        <v>3184</v>
      </c>
      <c r="U967" s="13">
        <f>COUNTIFS(Tabella4[Rejected Element],Tabella4[[#This Row],[Rejected Element]])</f>
        <v>1254</v>
      </c>
      <c r="V967" s="13" t="s">
        <v>1722</v>
      </c>
      <c r="W967" s="13" t="s">
        <v>3159</v>
      </c>
      <c r="X967" s="13" t="str">
        <f>Tabella4[[#This Row],[User Impact]]</f>
        <v>2 - Serious</v>
      </c>
      <c r="Y967" s="13" t="str">
        <f>_xlfn.CONCAT("APP INDABOX ANDROID - ",Tabella4[[#This Row],[UNI CEI EN 301549]]," ",_xlfn.XLOOKUP(Tabella4[[#This Row],[Criterio]],Tabella5[ID],Tabella5[Criterio di successo],"")," - ",Tabella4[[#This Row],[Servizio]])</f>
        <v>APP INDABOX ANDROID - 11.2.5.3.1 Etichetta nel nome - S004 Spedisci (IndaBox Spedizione Pacchi)</v>
      </c>
      <c r="Z9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(#AAD966)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967" s="13"/>
      <c r="AB967" s="13"/>
      <c r="AC967" s="13"/>
      <c r="AD967" s="13"/>
      <c r="AE967" s="13" t="e">
        <f>_xlfn.XLOOKUP(Tabella4[[#This Row],[ID Silk]],outTable[ID Silk],outTable[Numero ticket  ],,0,1)</f>
        <v>#N/A</v>
      </c>
      <c r="AF967" s="13"/>
      <c r="AG967" s="13"/>
      <c r="AH967" s="13" t="e">
        <f>Tabella4[[#This Row],[Caricato su Silk]]&amp;Tabella4[[#This Row],[HC_01]]</f>
        <v>#N/A</v>
      </c>
      <c r="AI967" s="13" t="e">
        <f>Tabella4[[#This Row],[HC_ID]]&amp;": "&amp;Tabella4[[#This Row],[Descrizione]]</f>
        <v>#N/A</v>
      </c>
      <c r="AJ967" s="13" t="e">
        <f>Tabella4[[#This Row],[HC_ID]]&amp;": - "&amp;Tabella4[[#This Row],[Detail]]&amp;" con selettore: "&amp;Tabella4[[#This Row],[Rejected Element]]</f>
        <v>#N/A</v>
      </c>
      <c r="AK967" s="13" t="e">
        <f>Tabella4[[#This Row],[HC_ID]]&amp;": "&amp;Tabella4[[#This Row],[Share URL]]</f>
        <v>#N/A</v>
      </c>
      <c r="AL967" s="13" t="e">
        <f>Tabella4[[#This Row],[HC_ID]]&amp;": "&amp;Tabella4[[#This Row],[Soluzione note aggiuntive]]</f>
        <v>#N/A</v>
      </c>
      <c r="AM967" s="13"/>
    </row>
    <row r="968" spans="1:39" ht="15" x14ac:dyDescent="0.3">
      <c r="A968" s="41" t="str">
        <f>Tabella4[[#This Row],[UNI CEI EN 301549]]&amp;Tabella4[[#This Row],[Servizio]]</f>
        <v>11.1.3.2.1S004 Spedisci (IndaBox Spedizione Pacchi)</v>
      </c>
      <c r="B968" s="42" t="str">
        <f>Tabella4[[#This Row],[IssueID]]&amp;Tabella4[[#This Row],[Servizio]]</f>
        <v>S004 Spedisci (IndaBox Spedizione Pacchi)</v>
      </c>
      <c r="C968" s="41" t="s">
        <v>2066</v>
      </c>
      <c r="D968" s="41" t="str">
        <f>"(#"&amp;Tabella4[[#This Row],['#ID]]&amp;")"</f>
        <v>(#AAD967)</v>
      </c>
      <c r="E968" s="13" t="s">
        <v>50</v>
      </c>
      <c r="F968" s="13" t="s">
        <v>9</v>
      </c>
      <c r="G968" s="13" t="s">
        <v>57</v>
      </c>
      <c r="H968" s="13" t="s">
        <v>3287</v>
      </c>
      <c r="I968" s="13" t="s">
        <v>62</v>
      </c>
      <c r="J968" s="13" t="s">
        <v>3176</v>
      </c>
      <c r="K968" t="s">
        <v>1749</v>
      </c>
      <c r="L968" s="13" t="s">
        <v>3177</v>
      </c>
      <c r="M968" t="s">
        <v>1744</v>
      </c>
      <c r="N968" s="13"/>
      <c r="O968" t="s">
        <v>1592</v>
      </c>
      <c r="P968" s="13" t="s">
        <v>1635</v>
      </c>
      <c r="Q968" s="13" t="s">
        <v>1742</v>
      </c>
      <c r="R968" s="13"/>
      <c r="S968" s="13" t="s">
        <v>3189</v>
      </c>
      <c r="T968" s="13" t="s">
        <v>3190</v>
      </c>
      <c r="U968" s="13">
        <f>COUNTIFS(Tabella4[Rejected Element],Tabella4[[#This Row],[Rejected Element]])</f>
        <v>1254</v>
      </c>
      <c r="V968" s="13" t="s">
        <v>1722</v>
      </c>
      <c r="W968" s="13" t="s">
        <v>3159</v>
      </c>
      <c r="X968" s="13" t="str">
        <f>Tabella4[[#This Row],[User Impact]]</f>
        <v>1 - Critical</v>
      </c>
      <c r="Y96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(#AAD967)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68" s="13"/>
      <c r="AB968" s="13"/>
      <c r="AC968" s="13"/>
      <c r="AD968" s="13"/>
      <c r="AE968" s="13" t="e">
        <f>_xlfn.XLOOKUP(Tabella4[[#This Row],[ID Silk]],outTable[ID Silk],outTable[Numero ticket  ],,0,1)</f>
        <v>#N/A</v>
      </c>
      <c r="AF968" s="13"/>
      <c r="AG968" s="13"/>
      <c r="AH968" s="13" t="e">
        <f>Tabella4[[#This Row],[Caricato su Silk]]&amp;Tabella4[[#This Row],[HC_01]]</f>
        <v>#N/A</v>
      </c>
      <c r="AI968" s="13" t="e">
        <f>Tabella4[[#This Row],[HC_ID]]&amp;": "&amp;Tabella4[[#This Row],[Descrizione]]</f>
        <v>#N/A</v>
      </c>
      <c r="AJ968" s="13" t="e">
        <f>Tabella4[[#This Row],[HC_ID]]&amp;": - "&amp;Tabella4[[#This Row],[Detail]]&amp;" con selettore: "&amp;Tabella4[[#This Row],[Rejected Element]]</f>
        <v>#N/A</v>
      </c>
      <c r="AK968" s="13" t="e">
        <f>Tabella4[[#This Row],[HC_ID]]&amp;": "&amp;Tabella4[[#This Row],[Share URL]]</f>
        <v>#N/A</v>
      </c>
      <c r="AL968" s="13" t="e">
        <f>Tabella4[[#This Row],[HC_ID]]&amp;": "&amp;Tabella4[[#This Row],[Soluzione note aggiuntive]]</f>
        <v>#N/A</v>
      </c>
      <c r="AM968" s="13"/>
    </row>
    <row r="969" spans="1:39" ht="15" x14ac:dyDescent="0.3">
      <c r="A969" s="41" t="str">
        <f>Tabella4[[#This Row],[UNI CEI EN 301549]]&amp;Tabella4[[#This Row],[Servizio]]</f>
        <v>11.1.3.2.1S004 Spedisci (IndaBox Spedizione Pacchi)</v>
      </c>
      <c r="B969" s="42" t="str">
        <f>Tabella4[[#This Row],[IssueID]]&amp;Tabella4[[#This Row],[Servizio]]</f>
        <v>S004 Spedisci (IndaBox Spedizione Pacchi)</v>
      </c>
      <c r="C969" s="41" t="s">
        <v>2067</v>
      </c>
      <c r="D969" s="41" t="str">
        <f>"(#"&amp;Tabella4[[#This Row],['#ID]]&amp;")"</f>
        <v>(#AAD968)</v>
      </c>
      <c r="E969" s="13" t="s">
        <v>50</v>
      </c>
      <c r="F969" s="13" t="s">
        <v>9</v>
      </c>
      <c r="G969" s="13" t="s">
        <v>57</v>
      </c>
      <c r="H969" s="13" t="s">
        <v>3287</v>
      </c>
      <c r="I969" s="13" t="s">
        <v>62</v>
      </c>
      <c r="J969" s="13" t="s">
        <v>3176</v>
      </c>
      <c r="K969" t="s">
        <v>1749</v>
      </c>
      <c r="L969" s="13" t="s">
        <v>3177</v>
      </c>
      <c r="M969" t="s">
        <v>1744</v>
      </c>
      <c r="N969" s="13"/>
      <c r="O969" t="s">
        <v>1592</v>
      </c>
      <c r="P969" s="13" t="s">
        <v>1635</v>
      </c>
      <c r="Q969" s="13" t="s">
        <v>1742</v>
      </c>
      <c r="R969" s="13"/>
      <c r="S969" s="13" t="s">
        <v>3189</v>
      </c>
      <c r="T969" s="13" t="s">
        <v>3190</v>
      </c>
      <c r="U969" s="13">
        <f>COUNTIFS(Tabella4[Rejected Element],Tabella4[[#This Row],[Rejected Element]])</f>
        <v>1254</v>
      </c>
      <c r="V969" s="13" t="s">
        <v>1722</v>
      </c>
      <c r="W969" s="13" t="s">
        <v>3159</v>
      </c>
      <c r="X969" s="13" t="str">
        <f>Tabella4[[#This Row],[User Impact]]</f>
        <v>1 - Critical</v>
      </c>
      <c r="Y96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(#AAD968)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69" s="13"/>
      <c r="AB969" s="13"/>
      <c r="AC969" s="13"/>
      <c r="AD969" s="13"/>
      <c r="AE969" s="13" t="e">
        <f>_xlfn.XLOOKUP(Tabella4[[#This Row],[ID Silk]],outTable[ID Silk],outTable[Numero ticket  ],,0,1)</f>
        <v>#N/A</v>
      </c>
      <c r="AF969" s="13"/>
      <c r="AG969" s="13"/>
      <c r="AH969" s="13" t="e">
        <f>Tabella4[[#This Row],[Caricato su Silk]]&amp;Tabella4[[#This Row],[HC_01]]</f>
        <v>#N/A</v>
      </c>
      <c r="AI969" s="13" t="e">
        <f>Tabella4[[#This Row],[HC_ID]]&amp;": "&amp;Tabella4[[#This Row],[Descrizione]]</f>
        <v>#N/A</v>
      </c>
      <c r="AJ969" s="13" t="e">
        <f>Tabella4[[#This Row],[HC_ID]]&amp;": - "&amp;Tabella4[[#This Row],[Detail]]&amp;" con selettore: "&amp;Tabella4[[#This Row],[Rejected Element]]</f>
        <v>#N/A</v>
      </c>
      <c r="AK969" s="13" t="e">
        <f>Tabella4[[#This Row],[HC_ID]]&amp;": "&amp;Tabella4[[#This Row],[Share URL]]</f>
        <v>#N/A</v>
      </c>
      <c r="AL969" s="13" t="e">
        <f>Tabella4[[#This Row],[HC_ID]]&amp;": "&amp;Tabella4[[#This Row],[Soluzione note aggiuntive]]</f>
        <v>#N/A</v>
      </c>
      <c r="AM969" s="13"/>
    </row>
    <row r="970" spans="1:39" ht="15" x14ac:dyDescent="0.3">
      <c r="A970" s="41" t="str">
        <f>Tabella4[[#This Row],[UNI CEI EN 301549]]&amp;Tabella4[[#This Row],[Servizio]]</f>
        <v>11.2.5.3.1S004 Spedisci (IndaBox Spedizione Pacchi)</v>
      </c>
      <c r="B970" s="42" t="str">
        <f>Tabella4[[#This Row],[IssueID]]&amp;Tabella4[[#This Row],[Servizio]]</f>
        <v>S004 Spedisci (IndaBox Spedizione Pacchi)</v>
      </c>
      <c r="C970" s="41" t="s">
        <v>2068</v>
      </c>
      <c r="D970" s="41" t="str">
        <f>"(#"&amp;Tabella4[[#This Row],['#ID]]&amp;")"</f>
        <v>(#AAD969)</v>
      </c>
      <c r="E970" s="13" t="s">
        <v>50</v>
      </c>
      <c r="F970" s="13" t="s">
        <v>9</v>
      </c>
      <c r="G970" s="13" t="s">
        <v>342</v>
      </c>
      <c r="H970" s="13" t="s">
        <v>3285</v>
      </c>
      <c r="I970" s="13" t="s">
        <v>63</v>
      </c>
      <c r="J970" s="13" t="s">
        <v>3172</v>
      </c>
      <c r="K970" t="s">
        <v>1745</v>
      </c>
      <c r="L970" s="13" t="s">
        <v>3173</v>
      </c>
      <c r="M970" t="s">
        <v>1744</v>
      </c>
      <c r="N970" s="13"/>
      <c r="O970" t="s">
        <v>1592</v>
      </c>
      <c r="P970" s="13" t="s">
        <v>1635</v>
      </c>
      <c r="Q970" s="13" t="s">
        <v>1742</v>
      </c>
      <c r="R970" s="13"/>
      <c r="S970" s="13" t="s">
        <v>3183</v>
      </c>
      <c r="T970" s="13" t="s">
        <v>3184</v>
      </c>
      <c r="U970" s="13">
        <f>COUNTIFS(Tabella4[Rejected Element],Tabella4[[#This Row],[Rejected Element]])</f>
        <v>1254</v>
      </c>
      <c r="V970" s="13" t="s">
        <v>1722</v>
      </c>
      <c r="W970" s="13" t="s">
        <v>3159</v>
      </c>
      <c r="X970" s="13" t="str">
        <f>Tabella4[[#This Row],[User Impact]]</f>
        <v>2 - Serious</v>
      </c>
      <c r="Y970" s="13" t="str">
        <f>_xlfn.CONCAT("APP INDABOX ANDROID - ",Tabella4[[#This Row],[UNI CEI EN 301549]]," ",_xlfn.XLOOKUP(Tabella4[[#This Row],[Criterio]],Tabella5[ID],Tabella5[Criterio di successo],"")," - ",Tabella4[[#This Row],[Servizio]])</f>
        <v>APP INDABOX ANDROID - 11.2.5.3.1 Etichetta nel nome - S004 Spedisci (IndaBox Spedizione Pacchi)</v>
      </c>
      <c r="Z9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(#AAD969)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970" s="13"/>
      <c r="AB970" s="13"/>
      <c r="AC970" s="13"/>
      <c r="AD970" s="13"/>
      <c r="AE970" s="13" t="e">
        <f>_xlfn.XLOOKUP(Tabella4[[#This Row],[ID Silk]],outTable[ID Silk],outTable[Numero ticket  ],,0,1)</f>
        <v>#N/A</v>
      </c>
      <c r="AF970" s="13"/>
      <c r="AG970" s="13"/>
      <c r="AH970" s="13" t="e">
        <f>Tabella4[[#This Row],[Caricato su Silk]]&amp;Tabella4[[#This Row],[HC_01]]</f>
        <v>#N/A</v>
      </c>
      <c r="AI970" s="13" t="e">
        <f>Tabella4[[#This Row],[HC_ID]]&amp;": "&amp;Tabella4[[#This Row],[Descrizione]]</f>
        <v>#N/A</v>
      </c>
      <c r="AJ970" s="13" t="e">
        <f>Tabella4[[#This Row],[HC_ID]]&amp;": - "&amp;Tabella4[[#This Row],[Detail]]&amp;" con selettore: "&amp;Tabella4[[#This Row],[Rejected Element]]</f>
        <v>#N/A</v>
      </c>
      <c r="AK970" s="13" t="e">
        <f>Tabella4[[#This Row],[HC_ID]]&amp;": "&amp;Tabella4[[#This Row],[Share URL]]</f>
        <v>#N/A</v>
      </c>
      <c r="AL970" s="13" t="e">
        <f>Tabella4[[#This Row],[HC_ID]]&amp;": "&amp;Tabella4[[#This Row],[Soluzione note aggiuntive]]</f>
        <v>#N/A</v>
      </c>
      <c r="AM970" s="13"/>
    </row>
    <row r="971" spans="1:39" ht="15" x14ac:dyDescent="0.3">
      <c r="A971" s="41" t="str">
        <f>Tabella4[[#This Row],[UNI CEI EN 301549]]&amp;Tabella4[[#This Row],[Servizio]]</f>
        <v>11.1.3.2.1S004 Spedisci (IndaBox Spedizione Pacchi)</v>
      </c>
      <c r="B971" s="42" t="str">
        <f>Tabella4[[#This Row],[IssueID]]&amp;Tabella4[[#This Row],[Servizio]]</f>
        <v>S004 Spedisci (IndaBox Spedizione Pacchi)</v>
      </c>
      <c r="C971" s="41" t="s">
        <v>2069</v>
      </c>
      <c r="D971" s="41" t="str">
        <f>"(#"&amp;Tabella4[[#This Row],['#ID]]&amp;")"</f>
        <v>(#AAD970)</v>
      </c>
      <c r="E971" s="13" t="s">
        <v>50</v>
      </c>
      <c r="F971" s="13" t="s">
        <v>9</v>
      </c>
      <c r="G971" s="13" t="s">
        <v>57</v>
      </c>
      <c r="H971" s="13" t="s">
        <v>3287</v>
      </c>
      <c r="I971" s="13" t="s">
        <v>62</v>
      </c>
      <c r="J971" s="13" t="s">
        <v>3176</v>
      </c>
      <c r="K971" t="s">
        <v>1749</v>
      </c>
      <c r="L971" s="13" t="s">
        <v>3177</v>
      </c>
      <c r="M971" t="s">
        <v>1744</v>
      </c>
      <c r="N971" s="13"/>
      <c r="O971" t="s">
        <v>1592</v>
      </c>
      <c r="P971" s="13" t="s">
        <v>1635</v>
      </c>
      <c r="Q971" s="13" t="s">
        <v>1742</v>
      </c>
      <c r="R971" s="13"/>
      <c r="S971" s="13" t="s">
        <v>3189</v>
      </c>
      <c r="T971" s="13" t="s">
        <v>3190</v>
      </c>
      <c r="U971" s="13">
        <f>COUNTIFS(Tabella4[Rejected Element],Tabella4[[#This Row],[Rejected Element]])</f>
        <v>1254</v>
      </c>
      <c r="V971" s="13" t="s">
        <v>1722</v>
      </c>
      <c r="W971" s="13" t="s">
        <v>3159</v>
      </c>
      <c r="X971" s="13" t="str">
        <f>Tabella4[[#This Row],[User Impact]]</f>
        <v>1 - Critical</v>
      </c>
      <c r="Y971"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(#AAD970)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71" s="13"/>
      <c r="AB971" s="13"/>
      <c r="AC971" s="13"/>
      <c r="AD971" s="13"/>
      <c r="AE971" s="13" t="e">
        <f>_xlfn.XLOOKUP(Tabella4[[#This Row],[ID Silk]],outTable[ID Silk],outTable[Numero ticket  ],,0,1)</f>
        <v>#N/A</v>
      </c>
      <c r="AF971" s="13"/>
      <c r="AG971" s="13"/>
      <c r="AH971" s="13" t="e">
        <f>Tabella4[[#This Row],[Caricato su Silk]]&amp;Tabella4[[#This Row],[HC_01]]</f>
        <v>#N/A</v>
      </c>
      <c r="AI971" s="13" t="e">
        <f>Tabella4[[#This Row],[HC_ID]]&amp;": "&amp;Tabella4[[#This Row],[Descrizione]]</f>
        <v>#N/A</v>
      </c>
      <c r="AJ971" s="13" t="e">
        <f>Tabella4[[#This Row],[HC_ID]]&amp;": - "&amp;Tabella4[[#This Row],[Detail]]&amp;" con selettore: "&amp;Tabella4[[#This Row],[Rejected Element]]</f>
        <v>#N/A</v>
      </c>
      <c r="AK971" s="13" t="e">
        <f>Tabella4[[#This Row],[HC_ID]]&amp;": "&amp;Tabella4[[#This Row],[Share URL]]</f>
        <v>#N/A</v>
      </c>
      <c r="AL971" s="13" t="e">
        <f>Tabella4[[#This Row],[HC_ID]]&amp;": "&amp;Tabella4[[#This Row],[Soluzione note aggiuntive]]</f>
        <v>#N/A</v>
      </c>
      <c r="AM971" s="13"/>
    </row>
    <row r="972" spans="1:39" ht="15" x14ac:dyDescent="0.3">
      <c r="A972" s="41" t="str">
        <f>Tabella4[[#This Row],[UNI CEI EN 301549]]&amp;Tabella4[[#This Row],[Servizio]]</f>
        <v>11.1.3.2.1S004 Spedisci (IndaBox Spedizione Pacchi)</v>
      </c>
      <c r="B972" s="42" t="str">
        <f>Tabella4[[#This Row],[IssueID]]&amp;Tabella4[[#This Row],[Servizio]]</f>
        <v>S004 Spedisci (IndaBox Spedizione Pacchi)</v>
      </c>
      <c r="C972" s="41" t="s">
        <v>2070</v>
      </c>
      <c r="D972" s="41" t="str">
        <f>"(#"&amp;Tabella4[[#This Row],['#ID]]&amp;")"</f>
        <v>(#AAD971)</v>
      </c>
      <c r="E972" s="13" t="s">
        <v>50</v>
      </c>
      <c r="F972" s="13" t="s">
        <v>9</v>
      </c>
      <c r="G972" s="13" t="s">
        <v>57</v>
      </c>
      <c r="H972" s="13" t="s">
        <v>3287</v>
      </c>
      <c r="I972" s="13" t="s">
        <v>62</v>
      </c>
      <c r="J972" s="13" t="s">
        <v>3176</v>
      </c>
      <c r="K972" t="s">
        <v>1749</v>
      </c>
      <c r="L972" s="13" t="s">
        <v>3177</v>
      </c>
      <c r="M972" t="s">
        <v>1744</v>
      </c>
      <c r="N972" s="13"/>
      <c r="O972" t="s">
        <v>1592</v>
      </c>
      <c r="P972" s="13" t="s">
        <v>1635</v>
      </c>
      <c r="Q972" s="13" t="s">
        <v>1742</v>
      </c>
      <c r="R972" s="13"/>
      <c r="S972" s="13" t="s">
        <v>3189</v>
      </c>
      <c r="T972" s="13" t="s">
        <v>3190</v>
      </c>
      <c r="U972" s="13">
        <f>COUNTIFS(Tabella4[Rejected Element],Tabella4[[#This Row],[Rejected Element]])</f>
        <v>1254</v>
      </c>
      <c r="V972" s="13" t="s">
        <v>1722</v>
      </c>
      <c r="W972" s="13" t="s">
        <v>3159</v>
      </c>
      <c r="X972" s="13" t="str">
        <f>Tabella4[[#This Row],[User Impact]]</f>
        <v>1 - Critical</v>
      </c>
      <c r="Y97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(#AAD971)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72" s="13"/>
      <c r="AB972" s="13"/>
      <c r="AC972" s="13"/>
      <c r="AD972" s="13"/>
      <c r="AE972" s="13" t="e">
        <f>_xlfn.XLOOKUP(Tabella4[[#This Row],[ID Silk]],outTable[ID Silk],outTable[Numero ticket  ],,0,1)</f>
        <v>#N/A</v>
      </c>
      <c r="AF972" s="13"/>
      <c r="AG972" s="13"/>
      <c r="AH972" s="13" t="e">
        <f>Tabella4[[#This Row],[Caricato su Silk]]&amp;Tabella4[[#This Row],[HC_01]]</f>
        <v>#N/A</v>
      </c>
      <c r="AI972" s="13" t="e">
        <f>Tabella4[[#This Row],[HC_ID]]&amp;": "&amp;Tabella4[[#This Row],[Descrizione]]</f>
        <v>#N/A</v>
      </c>
      <c r="AJ972" s="13" t="e">
        <f>Tabella4[[#This Row],[HC_ID]]&amp;": - "&amp;Tabella4[[#This Row],[Detail]]&amp;" con selettore: "&amp;Tabella4[[#This Row],[Rejected Element]]</f>
        <v>#N/A</v>
      </c>
      <c r="AK972" s="13" t="e">
        <f>Tabella4[[#This Row],[HC_ID]]&amp;": "&amp;Tabella4[[#This Row],[Share URL]]</f>
        <v>#N/A</v>
      </c>
      <c r="AL972" s="13" t="e">
        <f>Tabella4[[#This Row],[HC_ID]]&amp;": "&amp;Tabella4[[#This Row],[Soluzione note aggiuntive]]</f>
        <v>#N/A</v>
      </c>
      <c r="AM972" s="13"/>
    </row>
    <row r="973" spans="1:39" ht="15" x14ac:dyDescent="0.3">
      <c r="A973" s="41" t="str">
        <f>Tabella4[[#This Row],[UNI CEI EN 301549]]&amp;Tabella4[[#This Row],[Servizio]]</f>
        <v>11.2.5.3.1S004 Spedisci (IndaBox Spedizione Pacchi)</v>
      </c>
      <c r="B973" s="42" t="str">
        <f>Tabella4[[#This Row],[IssueID]]&amp;Tabella4[[#This Row],[Servizio]]</f>
        <v>S004 Spedisci (IndaBox Spedizione Pacchi)</v>
      </c>
      <c r="C973" s="41" t="s">
        <v>2071</v>
      </c>
      <c r="D973" s="41" t="str">
        <f>"(#"&amp;Tabella4[[#This Row],['#ID]]&amp;")"</f>
        <v>(#AAD972)</v>
      </c>
      <c r="E973" s="13" t="s">
        <v>50</v>
      </c>
      <c r="F973" s="13" t="s">
        <v>9</v>
      </c>
      <c r="G973" s="13" t="s">
        <v>342</v>
      </c>
      <c r="H973" s="13" t="s">
        <v>3285</v>
      </c>
      <c r="I973" s="13" t="s">
        <v>63</v>
      </c>
      <c r="J973" s="13" t="s">
        <v>3172</v>
      </c>
      <c r="K973" t="s">
        <v>1745</v>
      </c>
      <c r="L973" s="13" t="s">
        <v>3173</v>
      </c>
      <c r="M973" t="s">
        <v>1744</v>
      </c>
      <c r="N973" s="13"/>
      <c r="O973" t="s">
        <v>1592</v>
      </c>
      <c r="P973" s="13" t="s">
        <v>1635</v>
      </c>
      <c r="Q973" s="13" t="s">
        <v>1742</v>
      </c>
      <c r="R973" s="13"/>
      <c r="S973" s="13" t="s">
        <v>3183</v>
      </c>
      <c r="T973" s="13" t="s">
        <v>3184</v>
      </c>
      <c r="U973" s="13">
        <f>COUNTIFS(Tabella4[Rejected Element],Tabella4[[#This Row],[Rejected Element]])</f>
        <v>1254</v>
      </c>
      <c r="V973" s="13" t="s">
        <v>1722</v>
      </c>
      <c r="W973" s="13" t="s">
        <v>3159</v>
      </c>
      <c r="X973" s="13" t="str">
        <f>Tabella4[[#This Row],[User Impact]]</f>
        <v>2 - Serious</v>
      </c>
      <c r="Y973" s="13" t="str">
        <f>_xlfn.CONCAT("APP INDABOX ANDROID - ",Tabella4[[#This Row],[UNI CEI EN 301549]]," ",_xlfn.XLOOKUP(Tabella4[[#This Row],[Criterio]],Tabella5[ID],Tabella5[Criterio di successo],"")," - ",Tabella4[[#This Row],[Servizio]])</f>
        <v>APP INDABOX ANDROID - 11.2.5.3.1 Etichetta nel nome - S004 Spedisci (IndaBox Spedizione Pacchi)</v>
      </c>
      <c r="Z9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(#AAD972)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973" s="13"/>
      <c r="AB973" s="13"/>
      <c r="AC973" s="13"/>
      <c r="AD973" s="13"/>
      <c r="AE973" s="13" t="e">
        <f>_xlfn.XLOOKUP(Tabella4[[#This Row],[ID Silk]],outTable[ID Silk],outTable[Numero ticket  ],,0,1)</f>
        <v>#N/A</v>
      </c>
      <c r="AF973" s="13"/>
      <c r="AG973" s="13"/>
      <c r="AH973" s="13" t="e">
        <f>Tabella4[[#This Row],[Caricato su Silk]]&amp;Tabella4[[#This Row],[HC_01]]</f>
        <v>#N/A</v>
      </c>
      <c r="AI973" s="13" t="e">
        <f>Tabella4[[#This Row],[HC_ID]]&amp;": "&amp;Tabella4[[#This Row],[Descrizione]]</f>
        <v>#N/A</v>
      </c>
      <c r="AJ973" s="13" t="e">
        <f>Tabella4[[#This Row],[HC_ID]]&amp;": - "&amp;Tabella4[[#This Row],[Detail]]&amp;" con selettore: "&amp;Tabella4[[#This Row],[Rejected Element]]</f>
        <v>#N/A</v>
      </c>
      <c r="AK973" s="13" t="e">
        <f>Tabella4[[#This Row],[HC_ID]]&amp;": "&amp;Tabella4[[#This Row],[Share URL]]</f>
        <v>#N/A</v>
      </c>
      <c r="AL973" s="13" t="e">
        <f>Tabella4[[#This Row],[HC_ID]]&amp;": "&amp;Tabella4[[#This Row],[Soluzione note aggiuntive]]</f>
        <v>#N/A</v>
      </c>
      <c r="AM973" s="13"/>
    </row>
    <row r="974" spans="1:39" ht="15" x14ac:dyDescent="0.3">
      <c r="A974" s="41" t="str">
        <f>Tabella4[[#This Row],[UNI CEI EN 301549]]&amp;Tabella4[[#This Row],[Servizio]]</f>
        <v>11.1.3.2.1S004 Spedisci (IndaBox Spedizione Pacchi)</v>
      </c>
      <c r="B974" s="42" t="str">
        <f>Tabella4[[#This Row],[IssueID]]&amp;Tabella4[[#This Row],[Servizio]]</f>
        <v>S004 Spedisci (IndaBox Spedizione Pacchi)</v>
      </c>
      <c r="C974" s="41" t="s">
        <v>2072</v>
      </c>
      <c r="D974" s="41" t="str">
        <f>"(#"&amp;Tabella4[[#This Row],['#ID]]&amp;")"</f>
        <v>(#AAD973)</v>
      </c>
      <c r="E974" s="13" t="s">
        <v>50</v>
      </c>
      <c r="F974" s="13" t="s">
        <v>9</v>
      </c>
      <c r="G974" s="13" t="s">
        <v>57</v>
      </c>
      <c r="H974" s="13" t="s">
        <v>3287</v>
      </c>
      <c r="I974" s="13" t="s">
        <v>62</v>
      </c>
      <c r="J974" s="13" t="s">
        <v>3176</v>
      </c>
      <c r="K974" t="s">
        <v>1749</v>
      </c>
      <c r="L974" s="13" t="s">
        <v>3177</v>
      </c>
      <c r="M974" t="s">
        <v>1744</v>
      </c>
      <c r="N974" s="13"/>
      <c r="O974" t="s">
        <v>1592</v>
      </c>
      <c r="P974" s="13" t="s">
        <v>1635</v>
      </c>
      <c r="Q974" s="13" t="s">
        <v>1742</v>
      </c>
      <c r="R974" s="13"/>
      <c r="S974" s="13" t="s">
        <v>3189</v>
      </c>
      <c r="T974" s="13" t="s">
        <v>3190</v>
      </c>
      <c r="U974" s="13">
        <f>COUNTIFS(Tabella4[Rejected Element],Tabella4[[#This Row],[Rejected Element]])</f>
        <v>1254</v>
      </c>
      <c r="V974" s="13" t="s">
        <v>1722</v>
      </c>
      <c r="W974" s="13" t="s">
        <v>3159</v>
      </c>
      <c r="X974" s="13" t="str">
        <f>Tabella4[[#This Row],[User Impact]]</f>
        <v>1 - Critical</v>
      </c>
      <c r="Y97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(#AAD973)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74" s="13"/>
      <c r="AB974" s="13"/>
      <c r="AC974" s="13"/>
      <c r="AD974" s="13"/>
      <c r="AE974" s="13" t="e">
        <f>_xlfn.XLOOKUP(Tabella4[[#This Row],[ID Silk]],outTable[ID Silk],outTable[Numero ticket  ],,0,1)</f>
        <v>#N/A</v>
      </c>
      <c r="AF974" s="13"/>
      <c r="AG974" s="13"/>
      <c r="AH974" s="13" t="e">
        <f>Tabella4[[#This Row],[Caricato su Silk]]&amp;Tabella4[[#This Row],[HC_01]]</f>
        <v>#N/A</v>
      </c>
      <c r="AI974" s="13" t="e">
        <f>Tabella4[[#This Row],[HC_ID]]&amp;": "&amp;Tabella4[[#This Row],[Descrizione]]</f>
        <v>#N/A</v>
      </c>
      <c r="AJ974" s="13" t="e">
        <f>Tabella4[[#This Row],[HC_ID]]&amp;": - "&amp;Tabella4[[#This Row],[Detail]]&amp;" con selettore: "&amp;Tabella4[[#This Row],[Rejected Element]]</f>
        <v>#N/A</v>
      </c>
      <c r="AK974" s="13" t="e">
        <f>Tabella4[[#This Row],[HC_ID]]&amp;": "&amp;Tabella4[[#This Row],[Share URL]]</f>
        <v>#N/A</v>
      </c>
      <c r="AL974" s="13" t="e">
        <f>Tabella4[[#This Row],[HC_ID]]&amp;": "&amp;Tabella4[[#This Row],[Soluzione note aggiuntive]]</f>
        <v>#N/A</v>
      </c>
      <c r="AM974" s="13"/>
    </row>
    <row r="975" spans="1:39" ht="15" x14ac:dyDescent="0.3">
      <c r="A975" s="41" t="str">
        <f>Tabella4[[#This Row],[UNI CEI EN 301549]]&amp;Tabella4[[#This Row],[Servizio]]</f>
        <v>11.1.3.2.1S004 Spedisci (IndaBox Spedizione Pacchi)</v>
      </c>
      <c r="B975" s="42" t="str">
        <f>Tabella4[[#This Row],[IssueID]]&amp;Tabella4[[#This Row],[Servizio]]</f>
        <v>S004 Spedisci (IndaBox Spedizione Pacchi)</v>
      </c>
      <c r="C975" s="41" t="s">
        <v>2073</v>
      </c>
      <c r="D975" s="41" t="str">
        <f>"(#"&amp;Tabella4[[#This Row],['#ID]]&amp;")"</f>
        <v>(#AAD974)</v>
      </c>
      <c r="E975" s="13" t="s">
        <v>50</v>
      </c>
      <c r="F975" s="13" t="s">
        <v>9</v>
      </c>
      <c r="G975" s="13" t="s">
        <v>57</v>
      </c>
      <c r="H975" s="13" t="s">
        <v>3287</v>
      </c>
      <c r="I975" s="13" t="s">
        <v>62</v>
      </c>
      <c r="J975" s="13" t="s">
        <v>3176</v>
      </c>
      <c r="K975" t="s">
        <v>1749</v>
      </c>
      <c r="L975" s="13" t="s">
        <v>3177</v>
      </c>
      <c r="M975" t="s">
        <v>1744</v>
      </c>
      <c r="N975" s="13"/>
      <c r="O975" t="s">
        <v>1592</v>
      </c>
      <c r="P975" s="13" t="s">
        <v>1635</v>
      </c>
      <c r="Q975" s="13" t="s">
        <v>1742</v>
      </c>
      <c r="R975" s="13"/>
      <c r="S975" s="13" t="s">
        <v>3189</v>
      </c>
      <c r="T975" s="13" t="s">
        <v>3190</v>
      </c>
      <c r="U975" s="13">
        <f>COUNTIFS(Tabella4[Rejected Element],Tabella4[[#This Row],[Rejected Element]])</f>
        <v>1254</v>
      </c>
      <c r="V975" s="13" t="s">
        <v>1722</v>
      </c>
      <c r="W975" s="13" t="s">
        <v>3159</v>
      </c>
      <c r="X975" s="13" t="str">
        <f>Tabella4[[#This Row],[User Impact]]</f>
        <v>1 - Critical</v>
      </c>
      <c r="Y975" s="13" t="str">
        <f>_xlfn.CONCAT("APP INDABOX ANDROID - ",Tabella4[[#This Row],[UNI CEI EN 301549]]," ",_xlfn.XLOOKUP(Tabella4[[#This Row],[Criterio]],Tabella5[ID],Tabella5[Criterio di successo],"")," - ",Tabella4[[#This Row],[Servizio]])</f>
        <v>APP INDABOX ANDROID - 11.1.3.2.1 Sequenza significativa - S004 Spedisci (IndaBox Spedizione Pacchi)</v>
      </c>
      <c r="Z9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(#AAD974)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https://axe-mobile.deque.com/scan?userId=747da6b3-5f03-493b-bc9b-3a10276b7d6b&amp;packageName=com.android.chrome&amp;resultId=019874ae-0555-752e-aec6-344ba281fe67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975" s="13"/>
      <c r="AB975" s="13"/>
      <c r="AC975" s="13"/>
      <c r="AD975" s="13"/>
      <c r="AE975" s="13" t="e">
        <f>_xlfn.XLOOKUP(Tabella4[[#This Row],[ID Silk]],outTable[ID Silk],outTable[Numero ticket  ],,0,1)</f>
        <v>#N/A</v>
      </c>
      <c r="AF975" s="13"/>
      <c r="AG975" s="13"/>
      <c r="AH975" s="13" t="e">
        <f>Tabella4[[#This Row],[Caricato su Silk]]&amp;Tabella4[[#This Row],[HC_01]]</f>
        <v>#N/A</v>
      </c>
      <c r="AI975" s="13" t="e">
        <f>Tabella4[[#This Row],[HC_ID]]&amp;": "&amp;Tabella4[[#This Row],[Descrizione]]</f>
        <v>#N/A</v>
      </c>
      <c r="AJ975" s="13" t="e">
        <f>Tabella4[[#This Row],[HC_ID]]&amp;": - "&amp;Tabella4[[#This Row],[Detail]]&amp;" con selettore: "&amp;Tabella4[[#This Row],[Rejected Element]]</f>
        <v>#N/A</v>
      </c>
      <c r="AK975" s="13" t="e">
        <f>Tabella4[[#This Row],[HC_ID]]&amp;": "&amp;Tabella4[[#This Row],[Share URL]]</f>
        <v>#N/A</v>
      </c>
      <c r="AL975" s="13" t="e">
        <f>Tabella4[[#This Row],[HC_ID]]&amp;": "&amp;Tabella4[[#This Row],[Soluzione note aggiuntive]]</f>
        <v>#N/A</v>
      </c>
      <c r="AM975" s="13"/>
    </row>
    <row r="976" spans="1:39" ht="15" x14ac:dyDescent="0.3">
      <c r="A976" s="41" t="str">
        <f>Tabella4[[#This Row],[UNI CEI EN 301549]]&amp;Tabella4[[#This Row],[Servizio]]</f>
        <v>11.1.3.4.1S009 FAQ</v>
      </c>
      <c r="B976" s="42" t="str">
        <f>Tabella4[[#This Row],[IssueID]]&amp;Tabella4[[#This Row],[Servizio]]</f>
        <v>S009 FAQ</v>
      </c>
      <c r="C976" s="41" t="s">
        <v>2074</v>
      </c>
      <c r="D976" s="41" t="str">
        <f>"(#"&amp;Tabella4[[#This Row],['#ID]]&amp;")"</f>
        <v>(#AAD975)</v>
      </c>
      <c r="E976" s="13" t="s">
        <v>50</v>
      </c>
      <c r="F976" s="13" t="s">
        <v>10</v>
      </c>
      <c r="G976" s="13" t="s">
        <v>160</v>
      </c>
      <c r="H976" s="13" t="s">
        <v>3284</v>
      </c>
      <c r="I976" s="13" t="s">
        <v>63</v>
      </c>
      <c r="J976" s="13" t="s">
        <v>3170</v>
      </c>
      <c r="K976" t="s">
        <v>1743</v>
      </c>
      <c r="L976" s="13" t="s">
        <v>3171</v>
      </c>
      <c r="M976" t="s">
        <v>1744</v>
      </c>
      <c r="N976" s="13"/>
      <c r="O976" t="s">
        <v>1593</v>
      </c>
      <c r="P976" s="13" t="s">
        <v>1636</v>
      </c>
      <c r="Q976" s="13" t="s">
        <v>1742</v>
      </c>
      <c r="R976" s="13"/>
      <c r="S976" s="13" t="s">
        <v>3181</v>
      </c>
      <c r="T976" s="13" t="s">
        <v>3182</v>
      </c>
      <c r="U976" s="13">
        <f>COUNTIFS(Tabella4[Rejected Element],Tabella4[[#This Row],[Rejected Element]])</f>
        <v>1254</v>
      </c>
      <c r="V976" s="13" t="s">
        <v>1727</v>
      </c>
      <c r="W976" s="13" t="s">
        <v>3158</v>
      </c>
      <c r="X976" s="13" t="str">
        <f>Tabella4[[#This Row],[User Impact]]</f>
        <v>2 - Serious</v>
      </c>
      <c r="Y976" s="13" t="str">
        <f>_xlfn.CONCAT("APP INDABOX ANDROID - ",Tabella4[[#This Row],[UNI CEI EN 301549]]," ",_xlfn.XLOOKUP(Tabella4[[#This Row],[Criterio]],Tabella5[ID],Tabella5[Criterio di successo],"")," - ",Tabella4[[#This Row],[Servizio]])</f>
        <v>APP INDABOX ANDROID - 11.1.3.4.1 Orientamento - S009 FAQ</v>
      </c>
      <c r="Z9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S009 FAQ (#AAD975)
S009 FAQ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976" s="13"/>
      <c r="AB976" s="13"/>
      <c r="AC976" s="13"/>
      <c r="AD976" s="13"/>
      <c r="AE976" s="13" t="e">
        <f>_xlfn.XLOOKUP(Tabella4[[#This Row],[ID Silk]],outTable[ID Silk],outTable[Numero ticket  ],,0,1)</f>
        <v>#N/A</v>
      </c>
      <c r="AF976" s="13"/>
      <c r="AG976" s="13"/>
      <c r="AH976" s="13" t="e">
        <f>Tabella4[[#This Row],[Caricato su Silk]]&amp;Tabella4[[#This Row],[HC_01]]</f>
        <v>#N/A</v>
      </c>
      <c r="AI976" s="13" t="e">
        <f>Tabella4[[#This Row],[HC_ID]]&amp;": "&amp;Tabella4[[#This Row],[Descrizione]]</f>
        <v>#N/A</v>
      </c>
      <c r="AJ976" s="13" t="e">
        <f>Tabella4[[#This Row],[HC_ID]]&amp;": - "&amp;Tabella4[[#This Row],[Detail]]&amp;" con selettore: "&amp;Tabella4[[#This Row],[Rejected Element]]</f>
        <v>#N/A</v>
      </c>
      <c r="AK976" s="13" t="e">
        <f>Tabella4[[#This Row],[HC_ID]]&amp;": "&amp;Tabella4[[#This Row],[Share URL]]</f>
        <v>#N/A</v>
      </c>
      <c r="AL976" s="13" t="e">
        <f>Tabella4[[#This Row],[HC_ID]]&amp;": "&amp;Tabella4[[#This Row],[Soluzione note aggiuntive]]</f>
        <v>#N/A</v>
      </c>
      <c r="AM976" s="13"/>
    </row>
    <row r="977" spans="1:39" ht="15" x14ac:dyDescent="0.3">
      <c r="A977" s="41" t="str">
        <f>Tabella4[[#This Row],[UNI CEI EN 301549]]&amp;Tabella4[[#This Row],[Servizio]]</f>
        <v>11.2.5.3.1S009 FAQ</v>
      </c>
      <c r="B977" s="42" t="str">
        <f>Tabella4[[#This Row],[IssueID]]&amp;Tabella4[[#This Row],[Servizio]]</f>
        <v>S009 FAQ</v>
      </c>
      <c r="C977" s="41" t="s">
        <v>2075</v>
      </c>
      <c r="D977" s="41" t="str">
        <f>"(#"&amp;Tabella4[[#This Row],['#ID]]&amp;")"</f>
        <v>(#AAD976)</v>
      </c>
      <c r="E977" s="13" t="s">
        <v>50</v>
      </c>
      <c r="F977" s="13" t="s">
        <v>9</v>
      </c>
      <c r="G977" s="13" t="s">
        <v>342</v>
      </c>
      <c r="H977" s="13" t="s">
        <v>3285</v>
      </c>
      <c r="I977" s="13" t="s">
        <v>63</v>
      </c>
      <c r="J977" s="13" t="s">
        <v>3172</v>
      </c>
      <c r="K977" t="s">
        <v>1745</v>
      </c>
      <c r="L977" s="13" t="s">
        <v>3173</v>
      </c>
      <c r="M977" t="s">
        <v>1746</v>
      </c>
      <c r="N977" s="13"/>
      <c r="O977" t="s">
        <v>1593</v>
      </c>
      <c r="P977" s="13" t="s">
        <v>1636</v>
      </c>
      <c r="Q977" s="13" t="s">
        <v>1742</v>
      </c>
      <c r="R977" s="13"/>
      <c r="S977" s="13" t="s">
        <v>3183</v>
      </c>
      <c r="T977" s="13" t="s">
        <v>3184</v>
      </c>
      <c r="U977" s="13">
        <f>COUNTIFS(Tabella4[Rejected Element],Tabella4[[#This Row],[Rejected Element]])</f>
        <v>42</v>
      </c>
      <c r="V977" s="13" t="s">
        <v>1727</v>
      </c>
      <c r="W977" s="13" t="s">
        <v>3158</v>
      </c>
      <c r="X977" s="13" t="str">
        <f>Tabella4[[#This Row],[User Impact]]</f>
        <v>2 - Serious</v>
      </c>
      <c r="Y977" s="13" t="str">
        <f>_xlfn.CONCAT("APP INDABOX ANDROID - ",Tabella4[[#This Row],[UNI CEI EN 301549]]," ",_xlfn.XLOOKUP(Tabella4[[#This Row],[Criterio]],Tabella5[ID],Tabella5[Criterio di successo],"")," - ",Tabella4[[#This Row],[Servizio]])</f>
        <v>APP INDABOX ANDROID - 11.2.5.3.1 Etichetta nel nome - S009 FAQ</v>
      </c>
      <c r="Z9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(#AAD976)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977" s="13"/>
      <c r="AB977" s="13"/>
      <c r="AC977" s="13"/>
      <c r="AD977" s="13"/>
      <c r="AE977" s="13" t="e">
        <f>_xlfn.XLOOKUP(Tabella4[[#This Row],[ID Silk]],outTable[ID Silk],outTable[Numero ticket  ],,0,1)</f>
        <v>#N/A</v>
      </c>
      <c r="AF977" s="13"/>
      <c r="AG977" s="13"/>
      <c r="AH977" s="13" t="e">
        <f>Tabella4[[#This Row],[Caricato su Silk]]&amp;Tabella4[[#This Row],[HC_01]]</f>
        <v>#N/A</v>
      </c>
      <c r="AI977" s="13" t="e">
        <f>Tabella4[[#This Row],[HC_ID]]&amp;": "&amp;Tabella4[[#This Row],[Descrizione]]</f>
        <v>#N/A</v>
      </c>
      <c r="AJ977" s="13" t="e">
        <f>Tabella4[[#This Row],[HC_ID]]&amp;": - "&amp;Tabella4[[#This Row],[Detail]]&amp;" con selettore: "&amp;Tabella4[[#This Row],[Rejected Element]]</f>
        <v>#N/A</v>
      </c>
      <c r="AK977" s="13" t="e">
        <f>Tabella4[[#This Row],[HC_ID]]&amp;": "&amp;Tabella4[[#This Row],[Share URL]]</f>
        <v>#N/A</v>
      </c>
      <c r="AL977" s="13" t="e">
        <f>Tabella4[[#This Row],[HC_ID]]&amp;": "&amp;Tabella4[[#This Row],[Soluzione note aggiuntive]]</f>
        <v>#N/A</v>
      </c>
      <c r="AM977" s="13"/>
    </row>
    <row r="978" spans="1:39" ht="15" x14ac:dyDescent="0.3">
      <c r="A978" s="41" t="str">
        <f>Tabella4[[#This Row],[UNI CEI EN 301549]]&amp;Tabella4[[#This Row],[Servizio]]</f>
        <v>11.2.5.3.1S009 FAQ</v>
      </c>
      <c r="B978" s="42" t="str">
        <f>Tabella4[[#This Row],[IssueID]]&amp;Tabella4[[#This Row],[Servizio]]</f>
        <v>S009 FAQ</v>
      </c>
      <c r="C978" s="41" t="s">
        <v>2076</v>
      </c>
      <c r="D978" s="41" t="str">
        <f>"(#"&amp;Tabella4[[#This Row],['#ID]]&amp;")"</f>
        <v>(#AAD977)</v>
      </c>
      <c r="E978" s="13" t="s">
        <v>50</v>
      </c>
      <c r="F978" s="13" t="s">
        <v>9</v>
      </c>
      <c r="G978" s="13" t="s">
        <v>342</v>
      </c>
      <c r="H978" s="13" t="s">
        <v>3285</v>
      </c>
      <c r="I978" s="13" t="s">
        <v>63</v>
      </c>
      <c r="J978" s="13" t="s">
        <v>3172</v>
      </c>
      <c r="K978" t="s">
        <v>1745</v>
      </c>
      <c r="L978" s="13" t="s">
        <v>3173</v>
      </c>
      <c r="M978" t="s">
        <v>1744</v>
      </c>
      <c r="N978" s="13"/>
      <c r="O978" t="s">
        <v>1593</v>
      </c>
      <c r="P978" s="13" t="s">
        <v>1636</v>
      </c>
      <c r="Q978" s="13" t="s">
        <v>1742</v>
      </c>
      <c r="R978" s="13"/>
      <c r="S978" s="13" t="s">
        <v>3183</v>
      </c>
      <c r="T978" s="13" t="s">
        <v>3184</v>
      </c>
      <c r="U978" s="13">
        <f>COUNTIFS(Tabella4[Rejected Element],Tabella4[[#This Row],[Rejected Element]])</f>
        <v>1254</v>
      </c>
      <c r="V978" s="13" t="s">
        <v>1727</v>
      </c>
      <c r="W978" s="13" t="s">
        <v>3158</v>
      </c>
      <c r="X978" s="13" t="str">
        <f>Tabella4[[#This Row],[User Impact]]</f>
        <v>2 - Serious</v>
      </c>
      <c r="Y978" s="13" t="str">
        <f>_xlfn.CONCAT("APP INDABOX ANDROID - ",Tabella4[[#This Row],[UNI CEI EN 301549]]," ",_xlfn.XLOOKUP(Tabella4[[#This Row],[Criterio]],Tabella5[ID],Tabella5[Criterio di successo],"")," - ",Tabella4[[#This Row],[Servizio]])</f>
        <v>APP INDABOX ANDROID - 11.2.5.3.1 Etichetta nel nome - S009 FAQ</v>
      </c>
      <c r="Z9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(#AAD977)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978" s="13"/>
      <c r="AB978" s="13"/>
      <c r="AC978" s="13"/>
      <c r="AD978" s="13"/>
      <c r="AE978" s="13" t="e">
        <f>_xlfn.XLOOKUP(Tabella4[[#This Row],[ID Silk]],outTable[ID Silk],outTable[Numero ticket  ],,0,1)</f>
        <v>#N/A</v>
      </c>
      <c r="AF978" s="13"/>
      <c r="AG978" s="13"/>
      <c r="AH978" s="13" t="e">
        <f>Tabella4[[#This Row],[Caricato su Silk]]&amp;Tabella4[[#This Row],[HC_01]]</f>
        <v>#N/A</v>
      </c>
      <c r="AI978" s="13" t="e">
        <f>Tabella4[[#This Row],[HC_ID]]&amp;": "&amp;Tabella4[[#This Row],[Descrizione]]</f>
        <v>#N/A</v>
      </c>
      <c r="AJ978" s="13" t="e">
        <f>Tabella4[[#This Row],[HC_ID]]&amp;": - "&amp;Tabella4[[#This Row],[Detail]]&amp;" con selettore: "&amp;Tabella4[[#This Row],[Rejected Element]]</f>
        <v>#N/A</v>
      </c>
      <c r="AK978" s="13" t="e">
        <f>Tabella4[[#This Row],[HC_ID]]&amp;": "&amp;Tabella4[[#This Row],[Share URL]]</f>
        <v>#N/A</v>
      </c>
      <c r="AL978" s="13" t="e">
        <f>Tabella4[[#This Row],[HC_ID]]&amp;": "&amp;Tabella4[[#This Row],[Soluzione note aggiuntive]]</f>
        <v>#N/A</v>
      </c>
      <c r="AM978" s="13"/>
    </row>
    <row r="979" spans="1:39" ht="15" x14ac:dyDescent="0.3">
      <c r="A979" s="41" t="str">
        <f>Tabella4[[#This Row],[UNI CEI EN 301549]]&amp;Tabella4[[#This Row],[Servizio]]</f>
        <v>11.2.5.5.1S009 FAQ</v>
      </c>
      <c r="B979" s="42" t="str">
        <f>Tabella4[[#This Row],[IssueID]]&amp;Tabella4[[#This Row],[Servizio]]</f>
        <v>S009 FAQ</v>
      </c>
      <c r="C979" s="41" t="s">
        <v>2077</v>
      </c>
      <c r="D979" s="41" t="str">
        <f>"(#"&amp;Tabella4[[#This Row],['#ID]]&amp;")"</f>
        <v>(#AAD978)</v>
      </c>
      <c r="E979" s="13" t="s">
        <v>50</v>
      </c>
      <c r="F979" s="13" t="s">
        <v>3168</v>
      </c>
      <c r="G979" s="13" t="s">
        <v>346</v>
      </c>
      <c r="H979" s="13" t="s">
        <v>3286</v>
      </c>
      <c r="I979" s="13" t="s">
        <v>64</v>
      </c>
      <c r="J979" s="13" t="s">
        <v>1736</v>
      </c>
      <c r="K979" t="s">
        <v>1747</v>
      </c>
      <c r="L979" s="13" t="s">
        <v>3174</v>
      </c>
      <c r="M979" t="s">
        <v>1744</v>
      </c>
      <c r="N979" s="13"/>
      <c r="O979" t="s">
        <v>1593</v>
      </c>
      <c r="P979" s="13" t="s">
        <v>1636</v>
      </c>
      <c r="Q979" s="13" t="s">
        <v>1742</v>
      </c>
      <c r="R979" s="13"/>
      <c r="S979" s="13" t="s">
        <v>3185</v>
      </c>
      <c r="T979" s="13" t="s">
        <v>3186</v>
      </c>
      <c r="U979" s="13">
        <f>COUNTIFS(Tabella4[Rejected Element],Tabella4[[#This Row],[Rejected Element]])</f>
        <v>1254</v>
      </c>
      <c r="V979" s="13" t="s">
        <v>1727</v>
      </c>
      <c r="W979" s="13" t="s">
        <v>3158</v>
      </c>
      <c r="X979" s="13" t="str">
        <f>Tabella4[[#This Row],[User Impact]]</f>
        <v>3 - Moderate</v>
      </c>
      <c r="Y979" s="13" t="str">
        <f>_xlfn.CONCAT("APP INDABOX ANDROID - ",Tabella4[[#This Row],[UNI CEI EN 301549]]," ",_xlfn.XLOOKUP(Tabella4[[#This Row],[Criterio]],Tabella5[ID],Tabella5[Criterio di successo],"")," - ",Tabella4[[#This Row],[Servizio]])</f>
        <v>APP INDABOX ANDROID - 11.2.5.5.1 Dimensione dell'obiettivo (avanzato) - S009 FAQ</v>
      </c>
      <c r="Z9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(#AAD978)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979" s="13"/>
      <c r="AB979" s="13"/>
      <c r="AC979" s="13"/>
      <c r="AD979" s="13"/>
      <c r="AE979" s="13" t="e">
        <f>_xlfn.XLOOKUP(Tabella4[[#This Row],[ID Silk]],outTable[ID Silk],outTable[Numero ticket  ],,0,1)</f>
        <v>#N/A</v>
      </c>
      <c r="AF979" s="13"/>
      <c r="AG979" s="13"/>
      <c r="AH979" s="13" t="e">
        <f>Tabella4[[#This Row],[Caricato su Silk]]&amp;Tabella4[[#This Row],[HC_01]]</f>
        <v>#N/A</v>
      </c>
      <c r="AI979" s="13" t="e">
        <f>Tabella4[[#This Row],[HC_ID]]&amp;": "&amp;Tabella4[[#This Row],[Descrizione]]</f>
        <v>#N/A</v>
      </c>
      <c r="AJ979" s="13" t="e">
        <f>Tabella4[[#This Row],[HC_ID]]&amp;": - "&amp;Tabella4[[#This Row],[Detail]]&amp;" con selettore: "&amp;Tabella4[[#This Row],[Rejected Element]]</f>
        <v>#N/A</v>
      </c>
      <c r="AK979" s="13" t="e">
        <f>Tabella4[[#This Row],[HC_ID]]&amp;": "&amp;Tabella4[[#This Row],[Share URL]]</f>
        <v>#N/A</v>
      </c>
      <c r="AL979" s="13" t="e">
        <f>Tabella4[[#This Row],[HC_ID]]&amp;": "&amp;Tabella4[[#This Row],[Soluzione note aggiuntive]]</f>
        <v>#N/A</v>
      </c>
      <c r="AM979" s="13"/>
    </row>
    <row r="980" spans="1:39" ht="15" x14ac:dyDescent="0.3">
      <c r="A980" s="41" t="str">
        <f>Tabella4[[#This Row],[UNI CEI EN 301549]]&amp;Tabella4[[#This Row],[Servizio]]</f>
        <v>11.1.3.2.1S009 FAQ</v>
      </c>
      <c r="B980" s="42" t="str">
        <f>Tabella4[[#This Row],[IssueID]]&amp;Tabella4[[#This Row],[Servizio]]</f>
        <v>S009 FAQ</v>
      </c>
      <c r="C980" s="41" t="s">
        <v>2078</v>
      </c>
      <c r="D980" s="41" t="str">
        <f>"(#"&amp;Tabella4[[#This Row],['#ID]]&amp;")"</f>
        <v>(#AAD979)</v>
      </c>
      <c r="E980" s="13" t="s">
        <v>50</v>
      </c>
      <c r="F980" s="13" t="s">
        <v>9</v>
      </c>
      <c r="G980" s="13" t="s">
        <v>57</v>
      </c>
      <c r="H980" s="13" t="s">
        <v>3287</v>
      </c>
      <c r="I980" s="13" t="s">
        <v>62</v>
      </c>
      <c r="J980" s="13" t="s">
        <v>3176</v>
      </c>
      <c r="K980" t="s">
        <v>1749</v>
      </c>
      <c r="L980" s="13" t="s">
        <v>3177</v>
      </c>
      <c r="M980" t="s">
        <v>1744</v>
      </c>
      <c r="N980" s="13"/>
      <c r="O980" t="s">
        <v>1593</v>
      </c>
      <c r="P980" s="13" t="s">
        <v>1636</v>
      </c>
      <c r="Q980" s="13" t="s">
        <v>1742</v>
      </c>
      <c r="R980" s="13"/>
      <c r="S980" s="13" t="s">
        <v>3189</v>
      </c>
      <c r="T980" s="13" t="s">
        <v>3190</v>
      </c>
      <c r="U980" s="13">
        <f>COUNTIFS(Tabella4[Rejected Element],Tabella4[[#This Row],[Rejected Element]])</f>
        <v>1254</v>
      </c>
      <c r="V980" s="13" t="s">
        <v>1727</v>
      </c>
      <c r="W980" s="13" t="s">
        <v>3158</v>
      </c>
      <c r="X980" s="13" t="str">
        <f>Tabella4[[#This Row],[User Impact]]</f>
        <v>1 - Critical</v>
      </c>
      <c r="Y980" s="13" t="str">
        <f>_xlfn.CONCAT("APP INDABOX ANDROID - ",Tabella4[[#This Row],[UNI CEI EN 301549]]," ",_xlfn.XLOOKUP(Tabella4[[#This Row],[Criterio]],Tabella5[ID],Tabella5[Criterio di successo],"")," - ",Tabella4[[#This Row],[Servizio]])</f>
        <v>APP INDABOX ANDROID - 11.1.3.2.1 Sequenza significativa - S009 FAQ</v>
      </c>
      <c r="Z9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(#AAD979)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980" s="13"/>
      <c r="AB980" s="13"/>
      <c r="AC980" s="13"/>
      <c r="AD980" s="13"/>
      <c r="AE980" s="13" t="e">
        <f>_xlfn.XLOOKUP(Tabella4[[#This Row],[ID Silk]],outTable[ID Silk],outTable[Numero ticket  ],,0,1)</f>
        <v>#N/A</v>
      </c>
      <c r="AF980" s="13"/>
      <c r="AG980" s="13"/>
      <c r="AH980" s="13" t="e">
        <f>Tabella4[[#This Row],[Caricato su Silk]]&amp;Tabella4[[#This Row],[HC_01]]</f>
        <v>#N/A</v>
      </c>
      <c r="AI980" s="13" t="e">
        <f>Tabella4[[#This Row],[HC_ID]]&amp;": "&amp;Tabella4[[#This Row],[Descrizione]]</f>
        <v>#N/A</v>
      </c>
      <c r="AJ980" s="13" t="e">
        <f>Tabella4[[#This Row],[HC_ID]]&amp;": - "&amp;Tabella4[[#This Row],[Detail]]&amp;" con selettore: "&amp;Tabella4[[#This Row],[Rejected Element]]</f>
        <v>#N/A</v>
      </c>
      <c r="AK980" s="13" t="e">
        <f>Tabella4[[#This Row],[HC_ID]]&amp;": "&amp;Tabella4[[#This Row],[Share URL]]</f>
        <v>#N/A</v>
      </c>
      <c r="AL980" s="13" t="e">
        <f>Tabella4[[#This Row],[HC_ID]]&amp;": "&amp;Tabella4[[#This Row],[Soluzione note aggiuntive]]</f>
        <v>#N/A</v>
      </c>
      <c r="AM980" s="13"/>
    </row>
    <row r="981" spans="1:39" ht="15" x14ac:dyDescent="0.3">
      <c r="A981" s="41" t="str">
        <f>Tabella4[[#This Row],[UNI CEI EN 301549]]&amp;Tabella4[[#This Row],[Servizio]]</f>
        <v>11.2.5.3.1S009 FAQ</v>
      </c>
      <c r="B981" s="42" t="str">
        <f>Tabella4[[#This Row],[IssueID]]&amp;Tabella4[[#This Row],[Servizio]]</f>
        <v>S009 FAQ</v>
      </c>
      <c r="C981" s="41" t="s">
        <v>2079</v>
      </c>
      <c r="D981" s="41" t="str">
        <f>"(#"&amp;Tabella4[[#This Row],['#ID]]&amp;")"</f>
        <v>(#AAD980)</v>
      </c>
      <c r="E981" s="13" t="s">
        <v>50</v>
      </c>
      <c r="F981" s="13" t="s">
        <v>9</v>
      </c>
      <c r="G981" s="13" t="s">
        <v>342</v>
      </c>
      <c r="H981" s="13" t="s">
        <v>3285</v>
      </c>
      <c r="I981" s="13" t="s">
        <v>63</v>
      </c>
      <c r="J981" s="13" t="s">
        <v>3172</v>
      </c>
      <c r="K981" t="s">
        <v>1745</v>
      </c>
      <c r="L981" s="13" t="s">
        <v>3173</v>
      </c>
      <c r="M981" t="s">
        <v>1744</v>
      </c>
      <c r="N981" s="13"/>
      <c r="O981" t="s">
        <v>1593</v>
      </c>
      <c r="P981" s="13" t="s">
        <v>1636</v>
      </c>
      <c r="Q981" s="13" t="s">
        <v>1742</v>
      </c>
      <c r="R981" s="13"/>
      <c r="S981" s="13" t="s">
        <v>3183</v>
      </c>
      <c r="T981" s="13" t="s">
        <v>3184</v>
      </c>
      <c r="U981" s="13">
        <f>COUNTIFS(Tabella4[Rejected Element],Tabella4[[#This Row],[Rejected Element]])</f>
        <v>1254</v>
      </c>
      <c r="V981" s="13" t="s">
        <v>1727</v>
      </c>
      <c r="W981" s="13" t="s">
        <v>3158</v>
      </c>
      <c r="X981" s="13" t="str">
        <f>Tabella4[[#This Row],[User Impact]]</f>
        <v>2 - Serious</v>
      </c>
      <c r="Y981" s="13" t="str">
        <f>_xlfn.CONCAT("APP INDABOX ANDROID - ",Tabella4[[#This Row],[UNI CEI EN 301549]]," ",_xlfn.XLOOKUP(Tabella4[[#This Row],[Criterio]],Tabella5[ID],Tabella5[Criterio di successo],"")," - ",Tabella4[[#This Row],[Servizio]])</f>
        <v>APP INDABOX ANDROID - 11.2.5.3.1 Etichetta nel nome - S009 FAQ</v>
      </c>
      <c r="Z9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(#AAD980)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981" s="13"/>
      <c r="AB981" s="13"/>
      <c r="AC981" s="13"/>
      <c r="AD981" s="13"/>
      <c r="AE981" s="13" t="e">
        <f>_xlfn.XLOOKUP(Tabella4[[#This Row],[ID Silk]],outTable[ID Silk],outTable[Numero ticket  ],,0,1)</f>
        <v>#N/A</v>
      </c>
      <c r="AF981" s="13"/>
      <c r="AG981" s="13"/>
      <c r="AH981" s="13" t="e">
        <f>Tabella4[[#This Row],[Caricato su Silk]]&amp;Tabella4[[#This Row],[HC_01]]</f>
        <v>#N/A</v>
      </c>
      <c r="AI981" s="13" t="e">
        <f>Tabella4[[#This Row],[HC_ID]]&amp;": "&amp;Tabella4[[#This Row],[Descrizione]]</f>
        <v>#N/A</v>
      </c>
      <c r="AJ981" s="13" t="e">
        <f>Tabella4[[#This Row],[HC_ID]]&amp;": - "&amp;Tabella4[[#This Row],[Detail]]&amp;" con selettore: "&amp;Tabella4[[#This Row],[Rejected Element]]</f>
        <v>#N/A</v>
      </c>
      <c r="AK981" s="13" t="e">
        <f>Tabella4[[#This Row],[HC_ID]]&amp;": "&amp;Tabella4[[#This Row],[Share URL]]</f>
        <v>#N/A</v>
      </c>
      <c r="AL981" s="13" t="e">
        <f>Tabella4[[#This Row],[HC_ID]]&amp;": "&amp;Tabella4[[#This Row],[Soluzione note aggiuntive]]</f>
        <v>#N/A</v>
      </c>
      <c r="AM981" s="13"/>
    </row>
    <row r="982" spans="1:39" ht="15" x14ac:dyDescent="0.3">
      <c r="A982" s="41" t="str">
        <f>Tabella4[[#This Row],[UNI CEI EN 301549]]&amp;Tabella4[[#This Row],[Servizio]]</f>
        <v>11.1.3.2.1S009 FAQ</v>
      </c>
      <c r="B982" s="42" t="str">
        <f>Tabella4[[#This Row],[IssueID]]&amp;Tabella4[[#This Row],[Servizio]]</f>
        <v>S009 FAQ</v>
      </c>
      <c r="C982" s="41" t="s">
        <v>2080</v>
      </c>
      <c r="D982" s="41" t="str">
        <f>"(#"&amp;Tabella4[[#This Row],['#ID]]&amp;")"</f>
        <v>(#AAD981)</v>
      </c>
      <c r="E982" s="13" t="s">
        <v>50</v>
      </c>
      <c r="F982" s="13" t="s">
        <v>9</v>
      </c>
      <c r="G982" s="13" t="s">
        <v>57</v>
      </c>
      <c r="H982" s="13" t="s">
        <v>3287</v>
      </c>
      <c r="I982" s="13" t="s">
        <v>62</v>
      </c>
      <c r="J982" s="13" t="s">
        <v>3176</v>
      </c>
      <c r="K982" t="s">
        <v>1749</v>
      </c>
      <c r="L982" s="13" t="s">
        <v>3177</v>
      </c>
      <c r="M982" t="s">
        <v>1744</v>
      </c>
      <c r="N982" s="13"/>
      <c r="O982" t="s">
        <v>1593</v>
      </c>
      <c r="P982" s="13" t="s">
        <v>1636</v>
      </c>
      <c r="Q982" s="13" t="s">
        <v>1742</v>
      </c>
      <c r="R982" s="13"/>
      <c r="S982" s="13" t="s">
        <v>3189</v>
      </c>
      <c r="T982" s="13" t="s">
        <v>3190</v>
      </c>
      <c r="U982" s="13">
        <f>COUNTIFS(Tabella4[Rejected Element],Tabella4[[#This Row],[Rejected Element]])</f>
        <v>1254</v>
      </c>
      <c r="V982" s="13" t="s">
        <v>1727</v>
      </c>
      <c r="W982" s="13" t="s">
        <v>3158</v>
      </c>
      <c r="X982" s="13" t="str">
        <f>Tabella4[[#This Row],[User Impact]]</f>
        <v>1 - Critical</v>
      </c>
      <c r="Y982" s="13" t="str">
        <f>_xlfn.CONCAT("APP INDABOX ANDROID - ",Tabella4[[#This Row],[UNI CEI EN 301549]]," ",_xlfn.XLOOKUP(Tabella4[[#This Row],[Criterio]],Tabella5[ID],Tabella5[Criterio di successo],"")," - ",Tabella4[[#This Row],[Servizio]])</f>
        <v>APP INDABOX ANDROID - 11.1.3.2.1 Sequenza significativa - S009 FAQ</v>
      </c>
      <c r="Z9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(#AAD981)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982" s="13"/>
      <c r="AB982" s="13"/>
      <c r="AC982" s="13"/>
      <c r="AD982" s="13"/>
      <c r="AE982" s="13" t="e">
        <f>_xlfn.XLOOKUP(Tabella4[[#This Row],[ID Silk]],outTable[ID Silk],outTable[Numero ticket  ],,0,1)</f>
        <v>#N/A</v>
      </c>
      <c r="AF982" s="13"/>
      <c r="AG982" s="13"/>
      <c r="AH982" s="13" t="e">
        <f>Tabella4[[#This Row],[Caricato su Silk]]&amp;Tabella4[[#This Row],[HC_01]]</f>
        <v>#N/A</v>
      </c>
      <c r="AI982" s="13" t="e">
        <f>Tabella4[[#This Row],[HC_ID]]&amp;": "&amp;Tabella4[[#This Row],[Descrizione]]</f>
        <v>#N/A</v>
      </c>
      <c r="AJ982" s="13" t="e">
        <f>Tabella4[[#This Row],[HC_ID]]&amp;": - "&amp;Tabella4[[#This Row],[Detail]]&amp;" con selettore: "&amp;Tabella4[[#This Row],[Rejected Element]]</f>
        <v>#N/A</v>
      </c>
      <c r="AK982" s="13" t="e">
        <f>Tabella4[[#This Row],[HC_ID]]&amp;": "&amp;Tabella4[[#This Row],[Share URL]]</f>
        <v>#N/A</v>
      </c>
      <c r="AL982" s="13" t="e">
        <f>Tabella4[[#This Row],[HC_ID]]&amp;": "&amp;Tabella4[[#This Row],[Soluzione note aggiuntive]]</f>
        <v>#N/A</v>
      </c>
      <c r="AM982" s="13"/>
    </row>
    <row r="983" spans="1:39" ht="15" x14ac:dyDescent="0.3">
      <c r="A983" s="41" t="str">
        <f>Tabella4[[#This Row],[UNI CEI EN 301549]]&amp;Tabella4[[#This Row],[Servizio]]</f>
        <v>11.1.3.2.1S009 FAQ</v>
      </c>
      <c r="B983" s="42" t="str">
        <f>Tabella4[[#This Row],[IssueID]]&amp;Tabella4[[#This Row],[Servizio]]</f>
        <v>S009 FAQ</v>
      </c>
      <c r="C983" s="41" t="s">
        <v>2081</v>
      </c>
      <c r="D983" s="41" t="str">
        <f>"(#"&amp;Tabella4[[#This Row],['#ID]]&amp;")"</f>
        <v>(#AAD982)</v>
      </c>
      <c r="E983" s="13" t="s">
        <v>50</v>
      </c>
      <c r="F983" s="13" t="s">
        <v>9</v>
      </c>
      <c r="G983" s="13" t="s">
        <v>57</v>
      </c>
      <c r="H983" s="13" t="s">
        <v>3287</v>
      </c>
      <c r="I983" s="13" t="s">
        <v>62</v>
      </c>
      <c r="J983" s="13" t="s">
        <v>3176</v>
      </c>
      <c r="K983" t="s">
        <v>1749</v>
      </c>
      <c r="L983" s="13" t="s">
        <v>3177</v>
      </c>
      <c r="M983" t="s">
        <v>1744</v>
      </c>
      <c r="N983" s="13"/>
      <c r="O983" t="s">
        <v>1593</v>
      </c>
      <c r="P983" s="13" t="s">
        <v>1636</v>
      </c>
      <c r="Q983" s="13" t="s">
        <v>1742</v>
      </c>
      <c r="R983" s="13"/>
      <c r="S983" s="13" t="s">
        <v>3189</v>
      </c>
      <c r="T983" s="13" t="s">
        <v>3190</v>
      </c>
      <c r="U983" s="13">
        <f>COUNTIFS(Tabella4[Rejected Element],Tabella4[[#This Row],[Rejected Element]])</f>
        <v>1254</v>
      </c>
      <c r="V983" s="13" t="s">
        <v>1727</v>
      </c>
      <c r="W983" s="13" t="s">
        <v>3158</v>
      </c>
      <c r="X983" s="13" t="str">
        <f>Tabella4[[#This Row],[User Impact]]</f>
        <v>1 - Critical</v>
      </c>
      <c r="Y983" s="13" t="str">
        <f>_xlfn.CONCAT("APP INDABOX ANDROID - ",Tabella4[[#This Row],[UNI CEI EN 301549]]," ",_xlfn.XLOOKUP(Tabella4[[#This Row],[Criterio]],Tabella5[ID],Tabella5[Criterio di successo],"")," - ",Tabella4[[#This Row],[Servizio]])</f>
        <v>APP INDABOX ANDROID - 11.1.3.2.1 Sequenza significativa - S009 FAQ</v>
      </c>
      <c r="Z9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(#AAD982)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983" s="13"/>
      <c r="AB983" s="13"/>
      <c r="AC983" s="13"/>
      <c r="AD983" s="13"/>
      <c r="AE983" s="13" t="e">
        <f>_xlfn.XLOOKUP(Tabella4[[#This Row],[ID Silk]],outTable[ID Silk],outTable[Numero ticket  ],,0,1)</f>
        <v>#N/A</v>
      </c>
      <c r="AF983" s="13"/>
      <c r="AG983" s="13"/>
      <c r="AH983" s="13" t="e">
        <f>Tabella4[[#This Row],[Caricato su Silk]]&amp;Tabella4[[#This Row],[HC_01]]</f>
        <v>#N/A</v>
      </c>
      <c r="AI983" s="13" t="e">
        <f>Tabella4[[#This Row],[HC_ID]]&amp;": "&amp;Tabella4[[#This Row],[Descrizione]]</f>
        <v>#N/A</v>
      </c>
      <c r="AJ983" s="13" t="e">
        <f>Tabella4[[#This Row],[HC_ID]]&amp;": - "&amp;Tabella4[[#This Row],[Detail]]&amp;" con selettore: "&amp;Tabella4[[#This Row],[Rejected Element]]</f>
        <v>#N/A</v>
      </c>
      <c r="AK983" s="13" t="e">
        <f>Tabella4[[#This Row],[HC_ID]]&amp;": "&amp;Tabella4[[#This Row],[Share URL]]</f>
        <v>#N/A</v>
      </c>
      <c r="AL983" s="13" t="e">
        <f>Tabella4[[#This Row],[HC_ID]]&amp;": "&amp;Tabella4[[#This Row],[Soluzione note aggiuntive]]</f>
        <v>#N/A</v>
      </c>
      <c r="AM983" s="13"/>
    </row>
    <row r="984" spans="1:39" ht="15" x14ac:dyDescent="0.3">
      <c r="A984" s="41" t="str">
        <f>Tabella4[[#This Row],[UNI CEI EN 301549]]&amp;Tabella4[[#This Row],[Servizio]]</f>
        <v>11.2.5.3.1S009 FAQ</v>
      </c>
      <c r="B984" s="42" t="str">
        <f>Tabella4[[#This Row],[IssueID]]&amp;Tabella4[[#This Row],[Servizio]]</f>
        <v>S009 FAQ</v>
      </c>
      <c r="C984" s="41" t="s">
        <v>2082</v>
      </c>
      <c r="D984" s="41" t="str">
        <f>"(#"&amp;Tabella4[[#This Row],['#ID]]&amp;")"</f>
        <v>(#AAD983)</v>
      </c>
      <c r="E984" s="13" t="s">
        <v>50</v>
      </c>
      <c r="F984" s="13" t="s">
        <v>9</v>
      </c>
      <c r="G984" s="13" t="s">
        <v>342</v>
      </c>
      <c r="H984" s="13" t="s">
        <v>3285</v>
      </c>
      <c r="I984" s="13" t="s">
        <v>63</v>
      </c>
      <c r="J984" s="13" t="s">
        <v>3172</v>
      </c>
      <c r="K984" t="s">
        <v>1745</v>
      </c>
      <c r="L984" s="13" t="s">
        <v>3173</v>
      </c>
      <c r="M984" t="s">
        <v>1744</v>
      </c>
      <c r="N984" s="13"/>
      <c r="O984" t="s">
        <v>1593</v>
      </c>
      <c r="P984" s="13" t="s">
        <v>1636</v>
      </c>
      <c r="Q984" s="13" t="s">
        <v>1742</v>
      </c>
      <c r="R984" s="13"/>
      <c r="S984" s="13" t="s">
        <v>3183</v>
      </c>
      <c r="T984" s="13" t="s">
        <v>3184</v>
      </c>
      <c r="U984" s="13">
        <f>COUNTIFS(Tabella4[Rejected Element],Tabella4[[#This Row],[Rejected Element]])</f>
        <v>1254</v>
      </c>
      <c r="V984" s="13" t="s">
        <v>1727</v>
      </c>
      <c r="W984" s="13" t="s">
        <v>3158</v>
      </c>
      <c r="X984" s="13" t="str">
        <f>Tabella4[[#This Row],[User Impact]]</f>
        <v>2 - Serious</v>
      </c>
      <c r="Y984" s="13" t="str">
        <f>_xlfn.CONCAT("APP INDABOX ANDROID - ",Tabella4[[#This Row],[UNI CEI EN 301549]]," ",_xlfn.XLOOKUP(Tabella4[[#This Row],[Criterio]],Tabella5[ID],Tabella5[Criterio di successo],"")," - ",Tabella4[[#This Row],[Servizio]])</f>
        <v>APP INDABOX ANDROID - 11.2.5.3.1 Etichetta nel nome - S009 FAQ</v>
      </c>
      <c r="Z9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(#AAD983)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984" s="13"/>
      <c r="AB984" s="13"/>
      <c r="AC984" s="13"/>
      <c r="AD984" s="13"/>
      <c r="AE984" s="13" t="e">
        <f>_xlfn.XLOOKUP(Tabella4[[#This Row],[ID Silk]],outTable[ID Silk],outTable[Numero ticket  ],,0,1)</f>
        <v>#N/A</v>
      </c>
      <c r="AF984" s="13"/>
      <c r="AG984" s="13"/>
      <c r="AH984" s="13" t="e">
        <f>Tabella4[[#This Row],[Caricato su Silk]]&amp;Tabella4[[#This Row],[HC_01]]</f>
        <v>#N/A</v>
      </c>
      <c r="AI984" s="13" t="e">
        <f>Tabella4[[#This Row],[HC_ID]]&amp;": "&amp;Tabella4[[#This Row],[Descrizione]]</f>
        <v>#N/A</v>
      </c>
      <c r="AJ984" s="13" t="e">
        <f>Tabella4[[#This Row],[HC_ID]]&amp;": - "&amp;Tabella4[[#This Row],[Detail]]&amp;" con selettore: "&amp;Tabella4[[#This Row],[Rejected Element]]</f>
        <v>#N/A</v>
      </c>
      <c r="AK984" s="13" t="e">
        <f>Tabella4[[#This Row],[HC_ID]]&amp;": "&amp;Tabella4[[#This Row],[Share URL]]</f>
        <v>#N/A</v>
      </c>
      <c r="AL984" s="13" t="e">
        <f>Tabella4[[#This Row],[HC_ID]]&amp;": "&amp;Tabella4[[#This Row],[Soluzione note aggiuntive]]</f>
        <v>#N/A</v>
      </c>
      <c r="AM984" s="13"/>
    </row>
    <row r="985" spans="1:39" ht="15" x14ac:dyDescent="0.3">
      <c r="A985" s="41" t="str">
        <f>Tabella4[[#This Row],[UNI CEI EN 301549]]&amp;Tabella4[[#This Row],[Servizio]]</f>
        <v>11.1.3.2.1S009 FAQ</v>
      </c>
      <c r="B985" s="42" t="str">
        <f>Tabella4[[#This Row],[IssueID]]&amp;Tabella4[[#This Row],[Servizio]]</f>
        <v>S009 FAQ</v>
      </c>
      <c r="C985" s="41" t="s">
        <v>2083</v>
      </c>
      <c r="D985" s="41" t="str">
        <f>"(#"&amp;Tabella4[[#This Row],['#ID]]&amp;")"</f>
        <v>(#AAD984)</v>
      </c>
      <c r="E985" s="13" t="s">
        <v>50</v>
      </c>
      <c r="F985" s="13" t="s">
        <v>9</v>
      </c>
      <c r="G985" s="13" t="s">
        <v>57</v>
      </c>
      <c r="H985" s="13" t="s">
        <v>3287</v>
      </c>
      <c r="I985" s="13" t="s">
        <v>62</v>
      </c>
      <c r="J985" s="13" t="s">
        <v>3176</v>
      </c>
      <c r="K985" t="s">
        <v>1749</v>
      </c>
      <c r="L985" s="13" t="s">
        <v>3177</v>
      </c>
      <c r="M985" t="s">
        <v>1744</v>
      </c>
      <c r="N985" s="13"/>
      <c r="O985" t="s">
        <v>1593</v>
      </c>
      <c r="P985" s="13" t="s">
        <v>1636</v>
      </c>
      <c r="Q985" s="13" t="s">
        <v>1742</v>
      </c>
      <c r="R985" s="13"/>
      <c r="S985" s="13" t="s">
        <v>3189</v>
      </c>
      <c r="T985" s="13" t="s">
        <v>3190</v>
      </c>
      <c r="U985" s="13">
        <f>COUNTIFS(Tabella4[Rejected Element],Tabella4[[#This Row],[Rejected Element]])</f>
        <v>1254</v>
      </c>
      <c r="V985" s="13" t="s">
        <v>1727</v>
      </c>
      <c r="W985" s="13" t="s">
        <v>3158</v>
      </c>
      <c r="X985" s="13" t="str">
        <f>Tabella4[[#This Row],[User Impact]]</f>
        <v>1 - Critical</v>
      </c>
      <c r="Y985" s="13" t="str">
        <f>_xlfn.CONCAT("APP INDABOX ANDROID - ",Tabella4[[#This Row],[UNI CEI EN 301549]]," ",_xlfn.XLOOKUP(Tabella4[[#This Row],[Criterio]],Tabella5[ID],Tabella5[Criterio di successo],"")," - ",Tabella4[[#This Row],[Servizio]])</f>
        <v>APP INDABOX ANDROID - 11.1.3.2.1 Sequenza significativa - S009 FAQ</v>
      </c>
      <c r="Z9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(#AAD984)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985" s="13"/>
      <c r="AB985" s="13"/>
      <c r="AC985" s="13"/>
      <c r="AD985" s="13"/>
      <c r="AE985" s="13" t="e">
        <f>_xlfn.XLOOKUP(Tabella4[[#This Row],[ID Silk]],outTable[ID Silk],outTable[Numero ticket  ],,0,1)</f>
        <v>#N/A</v>
      </c>
      <c r="AF985" s="13"/>
      <c r="AG985" s="13"/>
      <c r="AH985" s="13" t="e">
        <f>Tabella4[[#This Row],[Caricato su Silk]]&amp;Tabella4[[#This Row],[HC_01]]</f>
        <v>#N/A</v>
      </c>
      <c r="AI985" s="13" t="e">
        <f>Tabella4[[#This Row],[HC_ID]]&amp;": "&amp;Tabella4[[#This Row],[Descrizione]]</f>
        <v>#N/A</v>
      </c>
      <c r="AJ985" s="13" t="e">
        <f>Tabella4[[#This Row],[HC_ID]]&amp;": - "&amp;Tabella4[[#This Row],[Detail]]&amp;" con selettore: "&amp;Tabella4[[#This Row],[Rejected Element]]</f>
        <v>#N/A</v>
      </c>
      <c r="AK985" s="13" t="e">
        <f>Tabella4[[#This Row],[HC_ID]]&amp;": "&amp;Tabella4[[#This Row],[Share URL]]</f>
        <v>#N/A</v>
      </c>
      <c r="AL985" s="13" t="e">
        <f>Tabella4[[#This Row],[HC_ID]]&amp;": "&amp;Tabella4[[#This Row],[Soluzione note aggiuntive]]</f>
        <v>#N/A</v>
      </c>
      <c r="AM985" s="13"/>
    </row>
    <row r="986" spans="1:39" ht="15" x14ac:dyDescent="0.3">
      <c r="A986" s="41" t="str">
        <f>Tabella4[[#This Row],[UNI CEI EN 301549]]&amp;Tabella4[[#This Row],[Servizio]]</f>
        <v>11.1.3.2.1S009 FAQ</v>
      </c>
      <c r="B986" s="42" t="str">
        <f>Tabella4[[#This Row],[IssueID]]&amp;Tabella4[[#This Row],[Servizio]]</f>
        <v>S009 FAQ</v>
      </c>
      <c r="C986" s="41" t="s">
        <v>2084</v>
      </c>
      <c r="D986" s="41" t="str">
        <f>"(#"&amp;Tabella4[[#This Row],['#ID]]&amp;")"</f>
        <v>(#AAD985)</v>
      </c>
      <c r="E986" s="13" t="s">
        <v>50</v>
      </c>
      <c r="F986" s="13" t="s">
        <v>9</v>
      </c>
      <c r="G986" s="13" t="s">
        <v>57</v>
      </c>
      <c r="H986" s="13" t="s">
        <v>3287</v>
      </c>
      <c r="I986" s="13" t="s">
        <v>62</v>
      </c>
      <c r="J986" s="13" t="s">
        <v>3176</v>
      </c>
      <c r="K986" t="s">
        <v>1749</v>
      </c>
      <c r="L986" s="13" t="s">
        <v>3177</v>
      </c>
      <c r="M986" t="s">
        <v>1744</v>
      </c>
      <c r="N986" s="13"/>
      <c r="O986" t="s">
        <v>1593</v>
      </c>
      <c r="P986" s="13" t="s">
        <v>1636</v>
      </c>
      <c r="Q986" s="13" t="s">
        <v>1742</v>
      </c>
      <c r="R986" s="13"/>
      <c r="S986" s="13" t="s">
        <v>3189</v>
      </c>
      <c r="T986" s="13" t="s">
        <v>3190</v>
      </c>
      <c r="U986" s="13">
        <f>COUNTIFS(Tabella4[Rejected Element],Tabella4[[#This Row],[Rejected Element]])</f>
        <v>1254</v>
      </c>
      <c r="V986" s="13" t="s">
        <v>1727</v>
      </c>
      <c r="W986" s="13" t="s">
        <v>3158</v>
      </c>
      <c r="X986" s="13" t="str">
        <f>Tabella4[[#This Row],[User Impact]]</f>
        <v>1 - Critical</v>
      </c>
      <c r="Y986" s="13" t="str">
        <f>_xlfn.CONCAT("APP INDABOX ANDROID - ",Tabella4[[#This Row],[UNI CEI EN 301549]]," ",_xlfn.XLOOKUP(Tabella4[[#This Row],[Criterio]],Tabella5[ID],Tabella5[Criterio di successo],"")," - ",Tabella4[[#This Row],[Servizio]])</f>
        <v>APP INDABOX ANDROID - 11.1.3.2.1 Sequenza significativa - S009 FAQ</v>
      </c>
      <c r="Z9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(#AAD985)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986" s="13"/>
      <c r="AB986" s="13"/>
      <c r="AC986" s="13"/>
      <c r="AD986" s="13"/>
      <c r="AE986" s="13" t="e">
        <f>_xlfn.XLOOKUP(Tabella4[[#This Row],[ID Silk]],outTable[ID Silk],outTable[Numero ticket  ],,0,1)</f>
        <v>#N/A</v>
      </c>
      <c r="AF986" s="13"/>
      <c r="AG986" s="13"/>
      <c r="AH986" s="13" t="e">
        <f>Tabella4[[#This Row],[Caricato su Silk]]&amp;Tabella4[[#This Row],[HC_01]]</f>
        <v>#N/A</v>
      </c>
      <c r="AI986" s="13" t="e">
        <f>Tabella4[[#This Row],[HC_ID]]&amp;": "&amp;Tabella4[[#This Row],[Descrizione]]</f>
        <v>#N/A</v>
      </c>
      <c r="AJ986" s="13" t="e">
        <f>Tabella4[[#This Row],[HC_ID]]&amp;": - "&amp;Tabella4[[#This Row],[Detail]]&amp;" con selettore: "&amp;Tabella4[[#This Row],[Rejected Element]]</f>
        <v>#N/A</v>
      </c>
      <c r="AK986" s="13" t="e">
        <f>Tabella4[[#This Row],[HC_ID]]&amp;": "&amp;Tabella4[[#This Row],[Share URL]]</f>
        <v>#N/A</v>
      </c>
      <c r="AL986" s="13" t="e">
        <f>Tabella4[[#This Row],[HC_ID]]&amp;": "&amp;Tabella4[[#This Row],[Soluzione note aggiuntive]]</f>
        <v>#N/A</v>
      </c>
      <c r="AM986" s="13"/>
    </row>
    <row r="987" spans="1:39" ht="15" x14ac:dyDescent="0.3">
      <c r="A987" s="41" t="str">
        <f>Tabella4[[#This Row],[UNI CEI EN 301549]]&amp;Tabella4[[#This Row],[Servizio]]</f>
        <v>11.2.5.3.1S009 FAQ</v>
      </c>
      <c r="B987" s="42" t="str">
        <f>Tabella4[[#This Row],[IssueID]]&amp;Tabella4[[#This Row],[Servizio]]</f>
        <v>S009 FAQ</v>
      </c>
      <c r="C987" s="41" t="s">
        <v>2085</v>
      </c>
      <c r="D987" s="41" t="str">
        <f>"(#"&amp;Tabella4[[#This Row],['#ID]]&amp;")"</f>
        <v>(#AAD986)</v>
      </c>
      <c r="E987" s="13" t="s">
        <v>50</v>
      </c>
      <c r="F987" s="13" t="s">
        <v>9</v>
      </c>
      <c r="G987" s="13" t="s">
        <v>342</v>
      </c>
      <c r="H987" s="13" t="s">
        <v>3285</v>
      </c>
      <c r="I987" s="13" t="s">
        <v>63</v>
      </c>
      <c r="J987" s="13" t="s">
        <v>3172</v>
      </c>
      <c r="K987" t="s">
        <v>1745</v>
      </c>
      <c r="L987" s="13" t="s">
        <v>3173</v>
      </c>
      <c r="M987" t="s">
        <v>1744</v>
      </c>
      <c r="N987" s="13"/>
      <c r="O987" t="s">
        <v>1593</v>
      </c>
      <c r="P987" s="13" t="s">
        <v>1636</v>
      </c>
      <c r="Q987" s="13" t="s">
        <v>1742</v>
      </c>
      <c r="R987" s="13"/>
      <c r="S987" s="13" t="s">
        <v>3183</v>
      </c>
      <c r="T987" s="13" t="s">
        <v>3184</v>
      </c>
      <c r="U987" s="13">
        <f>COUNTIFS(Tabella4[Rejected Element],Tabella4[[#This Row],[Rejected Element]])</f>
        <v>1254</v>
      </c>
      <c r="V987" s="13" t="s">
        <v>1727</v>
      </c>
      <c r="W987" s="13" t="s">
        <v>3158</v>
      </c>
      <c r="X987" s="13" t="str">
        <f>Tabella4[[#This Row],[User Impact]]</f>
        <v>2 - Serious</v>
      </c>
      <c r="Y987" s="13" t="str">
        <f>_xlfn.CONCAT("APP INDABOX ANDROID - ",Tabella4[[#This Row],[UNI CEI EN 301549]]," ",_xlfn.XLOOKUP(Tabella4[[#This Row],[Criterio]],Tabella5[ID],Tabella5[Criterio di successo],"")," - ",Tabella4[[#This Row],[Servizio]])</f>
        <v>APP INDABOX ANDROID - 11.2.5.3.1 Etichetta nel nome - S009 FAQ</v>
      </c>
      <c r="Z9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(#AAD986)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987" s="13"/>
      <c r="AB987" s="13"/>
      <c r="AC987" s="13"/>
      <c r="AD987" s="13"/>
      <c r="AE987" s="13" t="e">
        <f>_xlfn.XLOOKUP(Tabella4[[#This Row],[ID Silk]],outTable[ID Silk],outTable[Numero ticket  ],,0,1)</f>
        <v>#N/A</v>
      </c>
      <c r="AF987" s="13"/>
      <c r="AG987" s="13"/>
      <c r="AH987" s="13" t="e">
        <f>Tabella4[[#This Row],[Caricato su Silk]]&amp;Tabella4[[#This Row],[HC_01]]</f>
        <v>#N/A</v>
      </c>
      <c r="AI987" s="13" t="e">
        <f>Tabella4[[#This Row],[HC_ID]]&amp;": "&amp;Tabella4[[#This Row],[Descrizione]]</f>
        <v>#N/A</v>
      </c>
      <c r="AJ987" s="13" t="e">
        <f>Tabella4[[#This Row],[HC_ID]]&amp;": - "&amp;Tabella4[[#This Row],[Detail]]&amp;" con selettore: "&amp;Tabella4[[#This Row],[Rejected Element]]</f>
        <v>#N/A</v>
      </c>
      <c r="AK987" s="13" t="e">
        <f>Tabella4[[#This Row],[HC_ID]]&amp;": "&amp;Tabella4[[#This Row],[Share URL]]</f>
        <v>#N/A</v>
      </c>
      <c r="AL987" s="13" t="e">
        <f>Tabella4[[#This Row],[HC_ID]]&amp;": "&amp;Tabella4[[#This Row],[Soluzione note aggiuntive]]</f>
        <v>#N/A</v>
      </c>
      <c r="AM987" s="13"/>
    </row>
    <row r="988" spans="1:39" ht="15" x14ac:dyDescent="0.3">
      <c r="A988" s="41" t="str">
        <f>Tabella4[[#This Row],[UNI CEI EN 301549]]&amp;Tabella4[[#This Row],[Servizio]]</f>
        <v>11.2.5.5.1S009 FAQ</v>
      </c>
      <c r="B988" s="42" t="str">
        <f>Tabella4[[#This Row],[IssueID]]&amp;Tabella4[[#This Row],[Servizio]]</f>
        <v>S009 FAQ</v>
      </c>
      <c r="C988" s="41" t="s">
        <v>2086</v>
      </c>
      <c r="D988" s="41" t="str">
        <f>"(#"&amp;Tabella4[[#This Row],['#ID]]&amp;")"</f>
        <v>(#AAD987)</v>
      </c>
      <c r="E988" s="13" t="s">
        <v>50</v>
      </c>
      <c r="F988" s="13" t="s">
        <v>3168</v>
      </c>
      <c r="G988" s="13" t="s">
        <v>346</v>
      </c>
      <c r="H988" s="13" t="s">
        <v>3286</v>
      </c>
      <c r="I988" s="13" t="s">
        <v>64</v>
      </c>
      <c r="J988" s="13" t="s">
        <v>1736</v>
      </c>
      <c r="K988" t="s">
        <v>1747</v>
      </c>
      <c r="L988" s="13" t="s">
        <v>3174</v>
      </c>
      <c r="M988" t="s">
        <v>1744</v>
      </c>
      <c r="N988" s="13"/>
      <c r="O988" t="s">
        <v>1593</v>
      </c>
      <c r="P988" s="13" t="s">
        <v>1636</v>
      </c>
      <c r="Q988" s="13" t="s">
        <v>1742</v>
      </c>
      <c r="R988" s="13"/>
      <c r="S988" s="13" t="s">
        <v>3185</v>
      </c>
      <c r="T988" s="13" t="s">
        <v>3186</v>
      </c>
      <c r="U988" s="13">
        <f>COUNTIFS(Tabella4[Rejected Element],Tabella4[[#This Row],[Rejected Element]])</f>
        <v>1254</v>
      </c>
      <c r="V988" s="13" t="s">
        <v>1727</v>
      </c>
      <c r="W988" s="13" t="s">
        <v>3158</v>
      </c>
      <c r="X988" s="13" t="str">
        <f>Tabella4[[#This Row],[User Impact]]</f>
        <v>3 - Moderate</v>
      </c>
      <c r="Y988" s="13" t="str">
        <f>_xlfn.CONCAT("APP INDABOX ANDROID - ",Tabella4[[#This Row],[UNI CEI EN 301549]]," ",_xlfn.XLOOKUP(Tabella4[[#This Row],[Criterio]],Tabella5[ID],Tabella5[Criterio di successo],"")," - ",Tabella4[[#This Row],[Servizio]])</f>
        <v>APP INDABOX ANDROID - 11.2.5.5.1 Dimensione dell'obiettivo (avanzato) - S009 FAQ</v>
      </c>
      <c r="Z9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(#AAD987)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988" s="13"/>
      <c r="AB988" s="13"/>
      <c r="AC988" s="13"/>
      <c r="AD988" s="13"/>
      <c r="AE988" s="13" t="e">
        <f>_xlfn.XLOOKUP(Tabella4[[#This Row],[ID Silk]],outTable[ID Silk],outTable[Numero ticket  ],,0,1)</f>
        <v>#N/A</v>
      </c>
      <c r="AF988" s="13"/>
      <c r="AG988" s="13"/>
      <c r="AH988" s="13" t="e">
        <f>Tabella4[[#This Row],[Caricato su Silk]]&amp;Tabella4[[#This Row],[HC_01]]</f>
        <v>#N/A</v>
      </c>
      <c r="AI988" s="13" t="e">
        <f>Tabella4[[#This Row],[HC_ID]]&amp;": "&amp;Tabella4[[#This Row],[Descrizione]]</f>
        <v>#N/A</v>
      </c>
      <c r="AJ988" s="13" t="e">
        <f>Tabella4[[#This Row],[HC_ID]]&amp;": - "&amp;Tabella4[[#This Row],[Detail]]&amp;" con selettore: "&amp;Tabella4[[#This Row],[Rejected Element]]</f>
        <v>#N/A</v>
      </c>
      <c r="AK988" s="13" t="e">
        <f>Tabella4[[#This Row],[HC_ID]]&amp;": "&amp;Tabella4[[#This Row],[Share URL]]</f>
        <v>#N/A</v>
      </c>
      <c r="AL988" s="13" t="e">
        <f>Tabella4[[#This Row],[HC_ID]]&amp;": "&amp;Tabella4[[#This Row],[Soluzione note aggiuntive]]</f>
        <v>#N/A</v>
      </c>
      <c r="AM988" s="13"/>
    </row>
    <row r="989" spans="1:39" ht="15" x14ac:dyDescent="0.3">
      <c r="A989" s="41" t="str">
        <f>Tabella4[[#This Row],[UNI CEI EN 301549]]&amp;Tabella4[[#This Row],[Servizio]]</f>
        <v>11.1.3.2.1S009 FAQ</v>
      </c>
      <c r="B989" s="42" t="str">
        <f>Tabella4[[#This Row],[IssueID]]&amp;Tabella4[[#This Row],[Servizio]]</f>
        <v>S009 FAQ</v>
      </c>
      <c r="C989" s="41" t="s">
        <v>2087</v>
      </c>
      <c r="D989" s="41" t="str">
        <f>"(#"&amp;Tabella4[[#This Row],['#ID]]&amp;")"</f>
        <v>(#AAD988)</v>
      </c>
      <c r="E989" s="13" t="s">
        <v>50</v>
      </c>
      <c r="F989" s="13" t="s">
        <v>9</v>
      </c>
      <c r="G989" s="13" t="s">
        <v>57</v>
      </c>
      <c r="H989" s="13" t="s">
        <v>3287</v>
      </c>
      <c r="I989" s="13" t="s">
        <v>62</v>
      </c>
      <c r="J989" s="13" t="s">
        <v>3176</v>
      </c>
      <c r="K989" t="s">
        <v>1749</v>
      </c>
      <c r="L989" s="13" t="s">
        <v>3177</v>
      </c>
      <c r="M989" t="s">
        <v>1744</v>
      </c>
      <c r="N989" s="13"/>
      <c r="O989" t="s">
        <v>1593</v>
      </c>
      <c r="P989" s="13" t="s">
        <v>1636</v>
      </c>
      <c r="Q989" s="13" t="s">
        <v>1742</v>
      </c>
      <c r="R989" s="13"/>
      <c r="S989" s="13" t="s">
        <v>3189</v>
      </c>
      <c r="T989" s="13" t="s">
        <v>3190</v>
      </c>
      <c r="U989" s="13">
        <f>COUNTIFS(Tabella4[Rejected Element],Tabella4[[#This Row],[Rejected Element]])</f>
        <v>1254</v>
      </c>
      <c r="V989" s="13" t="s">
        <v>1727</v>
      </c>
      <c r="W989" s="13" t="s">
        <v>3158</v>
      </c>
      <c r="X989" s="13" t="str">
        <f>Tabella4[[#This Row],[User Impact]]</f>
        <v>1 - Critical</v>
      </c>
      <c r="Y989" s="13" t="str">
        <f>_xlfn.CONCAT("APP INDABOX ANDROID - ",Tabella4[[#This Row],[UNI CEI EN 301549]]," ",_xlfn.XLOOKUP(Tabella4[[#This Row],[Criterio]],Tabella5[ID],Tabella5[Criterio di successo],"")," - ",Tabella4[[#This Row],[Servizio]])</f>
        <v>APP INDABOX ANDROID - 11.1.3.2.1 Sequenza significativa - S009 FAQ</v>
      </c>
      <c r="Z9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(#AAD988)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989" s="13"/>
      <c r="AB989" s="13"/>
      <c r="AC989" s="13"/>
      <c r="AD989" s="13"/>
      <c r="AE989" s="13" t="e">
        <f>_xlfn.XLOOKUP(Tabella4[[#This Row],[ID Silk]],outTable[ID Silk],outTable[Numero ticket  ],,0,1)</f>
        <v>#N/A</v>
      </c>
      <c r="AF989" s="13"/>
      <c r="AG989" s="13"/>
      <c r="AH989" s="13" t="e">
        <f>Tabella4[[#This Row],[Caricato su Silk]]&amp;Tabella4[[#This Row],[HC_01]]</f>
        <v>#N/A</v>
      </c>
      <c r="AI989" s="13" t="e">
        <f>Tabella4[[#This Row],[HC_ID]]&amp;": "&amp;Tabella4[[#This Row],[Descrizione]]</f>
        <v>#N/A</v>
      </c>
      <c r="AJ989" s="13" t="e">
        <f>Tabella4[[#This Row],[HC_ID]]&amp;": - "&amp;Tabella4[[#This Row],[Detail]]&amp;" con selettore: "&amp;Tabella4[[#This Row],[Rejected Element]]</f>
        <v>#N/A</v>
      </c>
      <c r="AK989" s="13" t="e">
        <f>Tabella4[[#This Row],[HC_ID]]&amp;": "&amp;Tabella4[[#This Row],[Share URL]]</f>
        <v>#N/A</v>
      </c>
      <c r="AL989" s="13" t="e">
        <f>Tabella4[[#This Row],[HC_ID]]&amp;": "&amp;Tabella4[[#This Row],[Soluzione note aggiuntive]]</f>
        <v>#N/A</v>
      </c>
      <c r="AM989" s="13"/>
    </row>
    <row r="990" spans="1:39" ht="15" x14ac:dyDescent="0.3">
      <c r="A990" s="41" t="str">
        <f>Tabella4[[#This Row],[UNI CEI EN 301549]]&amp;Tabella4[[#This Row],[Servizio]]</f>
        <v>11.2.5.3.1S009 FAQ</v>
      </c>
      <c r="B990" s="42" t="str">
        <f>Tabella4[[#This Row],[IssueID]]&amp;Tabella4[[#This Row],[Servizio]]</f>
        <v>S009 FAQ</v>
      </c>
      <c r="C990" s="41" t="s">
        <v>2088</v>
      </c>
      <c r="D990" s="41" t="str">
        <f>"(#"&amp;Tabella4[[#This Row],['#ID]]&amp;")"</f>
        <v>(#AAD989)</v>
      </c>
      <c r="E990" s="13" t="s">
        <v>50</v>
      </c>
      <c r="F990" s="13" t="s">
        <v>9</v>
      </c>
      <c r="G990" s="13" t="s">
        <v>342</v>
      </c>
      <c r="H990" s="13" t="s">
        <v>3285</v>
      </c>
      <c r="I990" s="13" t="s">
        <v>63</v>
      </c>
      <c r="J990" s="13" t="s">
        <v>3172</v>
      </c>
      <c r="K990" t="s">
        <v>1745</v>
      </c>
      <c r="L990" s="13" t="s">
        <v>3173</v>
      </c>
      <c r="M990" t="s">
        <v>1744</v>
      </c>
      <c r="N990" s="13"/>
      <c r="O990" t="s">
        <v>1593</v>
      </c>
      <c r="P990" s="13" t="s">
        <v>1636</v>
      </c>
      <c r="Q990" s="13" t="s">
        <v>1742</v>
      </c>
      <c r="R990" s="13"/>
      <c r="S990" s="13" t="s">
        <v>3183</v>
      </c>
      <c r="T990" s="13" t="s">
        <v>3184</v>
      </c>
      <c r="U990" s="13">
        <f>COUNTIFS(Tabella4[Rejected Element],Tabella4[[#This Row],[Rejected Element]])</f>
        <v>1254</v>
      </c>
      <c r="V990" s="13" t="s">
        <v>1727</v>
      </c>
      <c r="W990" s="13" t="s">
        <v>3158</v>
      </c>
      <c r="X990" s="13" t="str">
        <f>Tabella4[[#This Row],[User Impact]]</f>
        <v>2 - Serious</v>
      </c>
      <c r="Y990" s="13" t="str">
        <f>_xlfn.CONCAT("APP INDABOX ANDROID - ",Tabella4[[#This Row],[UNI CEI EN 301549]]," ",_xlfn.XLOOKUP(Tabella4[[#This Row],[Criterio]],Tabella5[ID],Tabella5[Criterio di successo],"")," - ",Tabella4[[#This Row],[Servizio]])</f>
        <v>APP INDABOX ANDROID - 11.2.5.3.1 Etichetta nel nome - S009 FAQ</v>
      </c>
      <c r="Z9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(#AAD989)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990" s="13"/>
      <c r="AB990" s="13"/>
      <c r="AC990" s="13"/>
      <c r="AD990" s="13"/>
      <c r="AE990" s="13" t="e">
        <f>_xlfn.XLOOKUP(Tabella4[[#This Row],[ID Silk]],outTable[ID Silk],outTable[Numero ticket  ],,0,1)</f>
        <v>#N/A</v>
      </c>
      <c r="AF990" s="13"/>
      <c r="AG990" s="13"/>
      <c r="AH990" s="13" t="e">
        <f>Tabella4[[#This Row],[Caricato su Silk]]&amp;Tabella4[[#This Row],[HC_01]]</f>
        <v>#N/A</v>
      </c>
      <c r="AI990" s="13" t="e">
        <f>Tabella4[[#This Row],[HC_ID]]&amp;": "&amp;Tabella4[[#This Row],[Descrizione]]</f>
        <v>#N/A</v>
      </c>
      <c r="AJ990" s="13" t="e">
        <f>Tabella4[[#This Row],[HC_ID]]&amp;": - "&amp;Tabella4[[#This Row],[Detail]]&amp;" con selettore: "&amp;Tabella4[[#This Row],[Rejected Element]]</f>
        <v>#N/A</v>
      </c>
      <c r="AK990" s="13" t="e">
        <f>Tabella4[[#This Row],[HC_ID]]&amp;": "&amp;Tabella4[[#This Row],[Share URL]]</f>
        <v>#N/A</v>
      </c>
      <c r="AL990" s="13" t="e">
        <f>Tabella4[[#This Row],[HC_ID]]&amp;": "&amp;Tabella4[[#This Row],[Soluzione note aggiuntive]]</f>
        <v>#N/A</v>
      </c>
      <c r="AM990" s="13"/>
    </row>
    <row r="991" spans="1:39" ht="15" x14ac:dyDescent="0.3">
      <c r="A991" s="41" t="str">
        <f>Tabella4[[#This Row],[UNI CEI EN 301549]]&amp;Tabella4[[#This Row],[Servizio]]</f>
        <v>11.2.5.5.1S009 FAQ</v>
      </c>
      <c r="B991" s="42" t="str">
        <f>Tabella4[[#This Row],[IssueID]]&amp;Tabella4[[#This Row],[Servizio]]</f>
        <v>S009 FAQ</v>
      </c>
      <c r="C991" s="41" t="s">
        <v>2089</v>
      </c>
      <c r="D991" s="41" t="str">
        <f>"(#"&amp;Tabella4[[#This Row],['#ID]]&amp;")"</f>
        <v>(#AAD990)</v>
      </c>
      <c r="E991" s="13" t="s">
        <v>50</v>
      </c>
      <c r="F991" s="13" t="s">
        <v>3168</v>
      </c>
      <c r="G991" s="13" t="s">
        <v>346</v>
      </c>
      <c r="H991" s="13" t="s">
        <v>3286</v>
      </c>
      <c r="I991" s="13" t="s">
        <v>64</v>
      </c>
      <c r="J991" s="13" t="s">
        <v>1736</v>
      </c>
      <c r="K991" t="s">
        <v>1747</v>
      </c>
      <c r="L991" s="13" t="s">
        <v>3174</v>
      </c>
      <c r="M991" t="s">
        <v>1744</v>
      </c>
      <c r="N991" s="13"/>
      <c r="O991" t="s">
        <v>1593</v>
      </c>
      <c r="P991" s="13" t="s">
        <v>1636</v>
      </c>
      <c r="Q991" s="13" t="s">
        <v>1742</v>
      </c>
      <c r="R991" s="13"/>
      <c r="S991" s="13" t="s">
        <v>3185</v>
      </c>
      <c r="T991" s="13" t="s">
        <v>3186</v>
      </c>
      <c r="U991" s="13">
        <f>COUNTIFS(Tabella4[Rejected Element],Tabella4[[#This Row],[Rejected Element]])</f>
        <v>1254</v>
      </c>
      <c r="V991" s="13" t="s">
        <v>1727</v>
      </c>
      <c r="W991" s="13" t="s">
        <v>3158</v>
      </c>
      <c r="X991" s="13" t="str">
        <f>Tabella4[[#This Row],[User Impact]]</f>
        <v>3 - Moderate</v>
      </c>
      <c r="Y991" s="13" t="str">
        <f>_xlfn.CONCAT("APP INDABOX ANDROID - ",Tabella4[[#This Row],[UNI CEI EN 301549]]," ",_xlfn.XLOOKUP(Tabella4[[#This Row],[Criterio]],Tabella5[ID],Tabella5[Criterio di successo],"")," - ",Tabella4[[#This Row],[Servizio]])</f>
        <v>APP INDABOX ANDROID - 11.2.5.5.1 Dimensione dell'obiettivo (avanzato) - S009 FAQ</v>
      </c>
      <c r="Z9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(#AAD990)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991" s="13"/>
      <c r="AB991" s="13"/>
      <c r="AC991" s="13"/>
      <c r="AD991" s="13"/>
      <c r="AE991" s="13" t="e">
        <f>_xlfn.XLOOKUP(Tabella4[[#This Row],[ID Silk]],outTable[ID Silk],outTable[Numero ticket  ],,0,1)</f>
        <v>#N/A</v>
      </c>
      <c r="AF991" s="13"/>
      <c r="AG991" s="13"/>
      <c r="AH991" s="13" t="e">
        <f>Tabella4[[#This Row],[Caricato su Silk]]&amp;Tabella4[[#This Row],[HC_01]]</f>
        <v>#N/A</v>
      </c>
      <c r="AI991" s="13" t="e">
        <f>Tabella4[[#This Row],[HC_ID]]&amp;": "&amp;Tabella4[[#This Row],[Descrizione]]</f>
        <v>#N/A</v>
      </c>
      <c r="AJ991" s="13" t="e">
        <f>Tabella4[[#This Row],[HC_ID]]&amp;": - "&amp;Tabella4[[#This Row],[Detail]]&amp;" con selettore: "&amp;Tabella4[[#This Row],[Rejected Element]]</f>
        <v>#N/A</v>
      </c>
      <c r="AK991" s="13" t="e">
        <f>Tabella4[[#This Row],[HC_ID]]&amp;": "&amp;Tabella4[[#This Row],[Share URL]]</f>
        <v>#N/A</v>
      </c>
      <c r="AL991" s="13" t="e">
        <f>Tabella4[[#This Row],[HC_ID]]&amp;": "&amp;Tabella4[[#This Row],[Soluzione note aggiuntive]]</f>
        <v>#N/A</v>
      </c>
      <c r="AM991" s="13"/>
    </row>
    <row r="992" spans="1:39" ht="15" x14ac:dyDescent="0.3">
      <c r="A992" s="41" t="str">
        <f>Tabella4[[#This Row],[UNI CEI EN 301549]]&amp;Tabella4[[#This Row],[Servizio]]</f>
        <v>11.1.3.2.1S009 FAQ</v>
      </c>
      <c r="B992" s="42" t="str">
        <f>Tabella4[[#This Row],[IssueID]]&amp;Tabella4[[#This Row],[Servizio]]</f>
        <v>S009 FAQ</v>
      </c>
      <c r="C992" s="41" t="s">
        <v>2090</v>
      </c>
      <c r="D992" s="41" t="str">
        <f>"(#"&amp;Tabella4[[#This Row],['#ID]]&amp;")"</f>
        <v>(#AAD991)</v>
      </c>
      <c r="E992" s="13" t="s">
        <v>50</v>
      </c>
      <c r="F992" s="13" t="s">
        <v>9</v>
      </c>
      <c r="G992" s="13" t="s">
        <v>57</v>
      </c>
      <c r="H992" s="13" t="s">
        <v>3287</v>
      </c>
      <c r="I992" s="13" t="s">
        <v>62</v>
      </c>
      <c r="J992" s="13" t="s">
        <v>3176</v>
      </c>
      <c r="K992" t="s">
        <v>1749</v>
      </c>
      <c r="L992" s="13" t="s">
        <v>3177</v>
      </c>
      <c r="M992" t="s">
        <v>1744</v>
      </c>
      <c r="N992" s="13"/>
      <c r="O992" t="s">
        <v>1593</v>
      </c>
      <c r="P992" s="13" t="s">
        <v>1636</v>
      </c>
      <c r="Q992" s="13" t="s">
        <v>1742</v>
      </c>
      <c r="R992" s="13"/>
      <c r="S992" s="13" t="s">
        <v>3189</v>
      </c>
      <c r="T992" s="13" t="s">
        <v>3190</v>
      </c>
      <c r="U992" s="13">
        <f>COUNTIFS(Tabella4[Rejected Element],Tabella4[[#This Row],[Rejected Element]])</f>
        <v>1254</v>
      </c>
      <c r="V992" s="13" t="s">
        <v>1727</v>
      </c>
      <c r="W992" s="13" t="s">
        <v>3158</v>
      </c>
      <c r="X992" s="13" t="str">
        <f>Tabella4[[#This Row],[User Impact]]</f>
        <v>1 - Critical</v>
      </c>
      <c r="Y992" s="13" t="str">
        <f>_xlfn.CONCAT("APP INDABOX ANDROID - ",Tabella4[[#This Row],[UNI CEI EN 301549]]," ",_xlfn.XLOOKUP(Tabella4[[#This Row],[Criterio]],Tabella5[ID],Tabella5[Criterio di successo],"")," - ",Tabella4[[#This Row],[Servizio]])</f>
        <v>APP INDABOX ANDROID - 11.1.3.2.1 Sequenza significativa - S009 FAQ</v>
      </c>
      <c r="Z9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(#AAD991)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992" s="13"/>
      <c r="AB992" s="13"/>
      <c r="AC992" s="13"/>
      <c r="AD992" s="13"/>
      <c r="AE992" s="13" t="e">
        <f>_xlfn.XLOOKUP(Tabella4[[#This Row],[ID Silk]],outTable[ID Silk],outTable[Numero ticket  ],,0,1)</f>
        <v>#N/A</v>
      </c>
      <c r="AF992" s="13"/>
      <c r="AG992" s="13"/>
      <c r="AH992" s="13" t="e">
        <f>Tabella4[[#This Row],[Caricato su Silk]]&amp;Tabella4[[#This Row],[HC_01]]</f>
        <v>#N/A</v>
      </c>
      <c r="AI992" s="13" t="e">
        <f>Tabella4[[#This Row],[HC_ID]]&amp;": "&amp;Tabella4[[#This Row],[Descrizione]]</f>
        <v>#N/A</v>
      </c>
      <c r="AJ992" s="13" t="e">
        <f>Tabella4[[#This Row],[HC_ID]]&amp;": - "&amp;Tabella4[[#This Row],[Detail]]&amp;" con selettore: "&amp;Tabella4[[#This Row],[Rejected Element]]</f>
        <v>#N/A</v>
      </c>
      <c r="AK992" s="13" t="e">
        <f>Tabella4[[#This Row],[HC_ID]]&amp;": "&amp;Tabella4[[#This Row],[Share URL]]</f>
        <v>#N/A</v>
      </c>
      <c r="AL992" s="13" t="e">
        <f>Tabella4[[#This Row],[HC_ID]]&amp;": "&amp;Tabella4[[#This Row],[Soluzione note aggiuntive]]</f>
        <v>#N/A</v>
      </c>
      <c r="AM992" s="13"/>
    </row>
    <row r="993" spans="1:39" ht="15" x14ac:dyDescent="0.3">
      <c r="A993" s="41" t="str">
        <f>Tabella4[[#This Row],[UNI CEI EN 301549]]&amp;Tabella4[[#This Row],[Servizio]]</f>
        <v>11.2.5.3.1S009 FAQ</v>
      </c>
      <c r="B993" s="42" t="str">
        <f>Tabella4[[#This Row],[IssueID]]&amp;Tabella4[[#This Row],[Servizio]]</f>
        <v>S009 FAQ</v>
      </c>
      <c r="C993" s="41" t="s">
        <v>2091</v>
      </c>
      <c r="D993" s="41" t="str">
        <f>"(#"&amp;Tabella4[[#This Row],['#ID]]&amp;")"</f>
        <v>(#AAD992)</v>
      </c>
      <c r="E993" s="13" t="s">
        <v>50</v>
      </c>
      <c r="F993" s="13" t="s">
        <v>9</v>
      </c>
      <c r="G993" s="13" t="s">
        <v>342</v>
      </c>
      <c r="H993" s="13" t="s">
        <v>3285</v>
      </c>
      <c r="I993" s="13" t="s">
        <v>63</v>
      </c>
      <c r="J993" s="13" t="s">
        <v>3172</v>
      </c>
      <c r="K993" t="s">
        <v>1745</v>
      </c>
      <c r="L993" s="13" t="s">
        <v>3173</v>
      </c>
      <c r="M993" t="s">
        <v>1744</v>
      </c>
      <c r="N993" s="13"/>
      <c r="O993" t="s">
        <v>1593</v>
      </c>
      <c r="P993" s="13" t="s">
        <v>1636</v>
      </c>
      <c r="Q993" s="13" t="s">
        <v>1742</v>
      </c>
      <c r="R993" s="13"/>
      <c r="S993" s="13" t="s">
        <v>3183</v>
      </c>
      <c r="T993" s="13" t="s">
        <v>3184</v>
      </c>
      <c r="U993" s="13">
        <f>COUNTIFS(Tabella4[Rejected Element],Tabella4[[#This Row],[Rejected Element]])</f>
        <v>1254</v>
      </c>
      <c r="V993" s="13" t="s">
        <v>1727</v>
      </c>
      <c r="W993" s="13" t="s">
        <v>3158</v>
      </c>
      <c r="X993" s="13" t="str">
        <f>Tabella4[[#This Row],[User Impact]]</f>
        <v>2 - Serious</v>
      </c>
      <c r="Y993" s="13" t="str">
        <f>_xlfn.CONCAT("APP INDABOX ANDROID - ",Tabella4[[#This Row],[UNI CEI EN 301549]]," ",_xlfn.XLOOKUP(Tabella4[[#This Row],[Criterio]],Tabella5[ID],Tabella5[Criterio di successo],"")," - ",Tabella4[[#This Row],[Servizio]])</f>
        <v>APP INDABOX ANDROID - 11.2.5.3.1 Etichetta nel nome - S009 FAQ</v>
      </c>
      <c r="Z9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(#AAD992)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993" s="13"/>
      <c r="AB993" s="13"/>
      <c r="AC993" s="13"/>
      <c r="AD993" s="13"/>
      <c r="AE993" s="13" t="e">
        <f>_xlfn.XLOOKUP(Tabella4[[#This Row],[ID Silk]],outTable[ID Silk],outTable[Numero ticket  ],,0,1)</f>
        <v>#N/A</v>
      </c>
      <c r="AF993" s="13"/>
      <c r="AG993" s="13"/>
      <c r="AH993" s="13" t="e">
        <f>Tabella4[[#This Row],[Caricato su Silk]]&amp;Tabella4[[#This Row],[HC_01]]</f>
        <v>#N/A</v>
      </c>
      <c r="AI993" s="13" t="e">
        <f>Tabella4[[#This Row],[HC_ID]]&amp;": "&amp;Tabella4[[#This Row],[Descrizione]]</f>
        <v>#N/A</v>
      </c>
      <c r="AJ993" s="13" t="e">
        <f>Tabella4[[#This Row],[HC_ID]]&amp;": - "&amp;Tabella4[[#This Row],[Detail]]&amp;" con selettore: "&amp;Tabella4[[#This Row],[Rejected Element]]</f>
        <v>#N/A</v>
      </c>
      <c r="AK993" s="13" t="e">
        <f>Tabella4[[#This Row],[HC_ID]]&amp;": "&amp;Tabella4[[#This Row],[Share URL]]</f>
        <v>#N/A</v>
      </c>
      <c r="AL993" s="13" t="e">
        <f>Tabella4[[#This Row],[HC_ID]]&amp;": "&amp;Tabella4[[#This Row],[Soluzione note aggiuntive]]</f>
        <v>#N/A</v>
      </c>
      <c r="AM993" s="13"/>
    </row>
    <row r="994" spans="1:39" ht="15" x14ac:dyDescent="0.3">
      <c r="A994" s="41" t="str">
        <f>Tabella4[[#This Row],[UNI CEI EN 301549]]&amp;Tabella4[[#This Row],[Servizio]]</f>
        <v>11.2.5.5.1S009 FAQ</v>
      </c>
      <c r="B994" s="42" t="str">
        <f>Tabella4[[#This Row],[IssueID]]&amp;Tabella4[[#This Row],[Servizio]]</f>
        <v>S009 FAQ</v>
      </c>
      <c r="C994" s="41" t="s">
        <v>2092</v>
      </c>
      <c r="D994" s="41" t="str">
        <f>"(#"&amp;Tabella4[[#This Row],['#ID]]&amp;")"</f>
        <v>(#AAD993)</v>
      </c>
      <c r="E994" s="13" t="s">
        <v>50</v>
      </c>
      <c r="F994" s="13" t="s">
        <v>3168</v>
      </c>
      <c r="G994" s="13" t="s">
        <v>346</v>
      </c>
      <c r="H994" s="13" t="s">
        <v>3286</v>
      </c>
      <c r="I994" s="13" t="s">
        <v>64</v>
      </c>
      <c r="J994" s="13" t="s">
        <v>1736</v>
      </c>
      <c r="K994" t="s">
        <v>1747</v>
      </c>
      <c r="L994" s="13" t="s">
        <v>3174</v>
      </c>
      <c r="M994" t="s">
        <v>1744</v>
      </c>
      <c r="N994" s="13"/>
      <c r="O994" t="s">
        <v>1593</v>
      </c>
      <c r="P994" s="13" t="s">
        <v>1636</v>
      </c>
      <c r="Q994" s="13" t="s">
        <v>1742</v>
      </c>
      <c r="R994" s="13"/>
      <c r="S994" s="13" t="s">
        <v>3185</v>
      </c>
      <c r="T994" s="13" t="s">
        <v>3186</v>
      </c>
      <c r="U994" s="13">
        <f>COUNTIFS(Tabella4[Rejected Element],Tabella4[[#This Row],[Rejected Element]])</f>
        <v>1254</v>
      </c>
      <c r="V994" s="13" t="s">
        <v>1727</v>
      </c>
      <c r="W994" s="13" t="s">
        <v>3158</v>
      </c>
      <c r="X994" s="13" t="str">
        <f>Tabella4[[#This Row],[User Impact]]</f>
        <v>3 - Moderate</v>
      </c>
      <c r="Y994" s="13" t="str">
        <f>_xlfn.CONCAT("APP INDABOX ANDROID - ",Tabella4[[#This Row],[UNI CEI EN 301549]]," ",_xlfn.XLOOKUP(Tabella4[[#This Row],[Criterio]],Tabella5[ID],Tabella5[Criterio di successo],"")," - ",Tabella4[[#This Row],[Servizio]])</f>
        <v>APP INDABOX ANDROID - 11.2.5.5.1 Dimensione dell'obiettivo (avanzato) - S009 FAQ</v>
      </c>
      <c r="Z9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(#AAD993)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994" s="13"/>
      <c r="AB994" s="13"/>
      <c r="AC994" s="13"/>
      <c r="AD994" s="13"/>
      <c r="AE994" s="13" t="e">
        <f>_xlfn.XLOOKUP(Tabella4[[#This Row],[ID Silk]],outTable[ID Silk],outTable[Numero ticket  ],,0,1)</f>
        <v>#N/A</v>
      </c>
      <c r="AF994" s="13"/>
      <c r="AG994" s="13"/>
      <c r="AH994" s="13" t="e">
        <f>Tabella4[[#This Row],[Caricato su Silk]]&amp;Tabella4[[#This Row],[HC_01]]</f>
        <v>#N/A</v>
      </c>
      <c r="AI994" s="13" t="e">
        <f>Tabella4[[#This Row],[HC_ID]]&amp;": "&amp;Tabella4[[#This Row],[Descrizione]]</f>
        <v>#N/A</v>
      </c>
      <c r="AJ994" s="13" t="e">
        <f>Tabella4[[#This Row],[HC_ID]]&amp;": - "&amp;Tabella4[[#This Row],[Detail]]&amp;" con selettore: "&amp;Tabella4[[#This Row],[Rejected Element]]</f>
        <v>#N/A</v>
      </c>
      <c r="AK994" s="13" t="e">
        <f>Tabella4[[#This Row],[HC_ID]]&amp;": "&amp;Tabella4[[#This Row],[Share URL]]</f>
        <v>#N/A</v>
      </c>
      <c r="AL994" s="13" t="e">
        <f>Tabella4[[#This Row],[HC_ID]]&amp;": "&amp;Tabella4[[#This Row],[Soluzione note aggiuntive]]</f>
        <v>#N/A</v>
      </c>
      <c r="AM994" s="13"/>
    </row>
    <row r="995" spans="1:39" ht="15" x14ac:dyDescent="0.3">
      <c r="A995" s="41" t="str">
        <f>Tabella4[[#This Row],[UNI CEI EN 301549]]&amp;Tabella4[[#This Row],[Servizio]]</f>
        <v>11.1.3.2.1S009 FAQ</v>
      </c>
      <c r="B995" s="42" t="str">
        <f>Tabella4[[#This Row],[IssueID]]&amp;Tabella4[[#This Row],[Servizio]]</f>
        <v>S009 FAQ</v>
      </c>
      <c r="C995" s="41" t="s">
        <v>2093</v>
      </c>
      <c r="D995" s="41" t="str">
        <f>"(#"&amp;Tabella4[[#This Row],['#ID]]&amp;")"</f>
        <v>(#AAD994)</v>
      </c>
      <c r="E995" s="13" t="s">
        <v>50</v>
      </c>
      <c r="F995" s="13" t="s">
        <v>9</v>
      </c>
      <c r="G995" s="13" t="s">
        <v>57</v>
      </c>
      <c r="H995" s="13" t="s">
        <v>3287</v>
      </c>
      <c r="I995" s="13" t="s">
        <v>62</v>
      </c>
      <c r="J995" s="13" t="s">
        <v>3176</v>
      </c>
      <c r="K995" t="s">
        <v>1749</v>
      </c>
      <c r="L995" s="13" t="s">
        <v>3177</v>
      </c>
      <c r="M995" t="s">
        <v>1744</v>
      </c>
      <c r="N995" s="13"/>
      <c r="O995" t="s">
        <v>1593</v>
      </c>
      <c r="P995" s="13" t="s">
        <v>1636</v>
      </c>
      <c r="Q995" s="13" t="s">
        <v>1742</v>
      </c>
      <c r="R995" s="13"/>
      <c r="S995" s="13" t="s">
        <v>3189</v>
      </c>
      <c r="T995" s="13" t="s">
        <v>3190</v>
      </c>
      <c r="U995" s="13">
        <f>COUNTIFS(Tabella4[Rejected Element],Tabella4[[#This Row],[Rejected Element]])</f>
        <v>1254</v>
      </c>
      <c r="V995" s="13" t="s">
        <v>1727</v>
      </c>
      <c r="W995" s="13" t="s">
        <v>3158</v>
      </c>
      <c r="X995" s="13" t="str">
        <f>Tabella4[[#This Row],[User Impact]]</f>
        <v>1 - Critical</v>
      </c>
      <c r="Y995" s="13" t="str">
        <f>_xlfn.CONCAT("APP INDABOX ANDROID - ",Tabella4[[#This Row],[UNI CEI EN 301549]]," ",_xlfn.XLOOKUP(Tabella4[[#This Row],[Criterio]],Tabella5[ID],Tabella5[Criterio di successo],"")," - ",Tabella4[[#This Row],[Servizio]])</f>
        <v>APP INDABOX ANDROID - 11.1.3.2.1 Sequenza significativa - S009 FAQ</v>
      </c>
      <c r="Z9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(#AAD994)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995" s="13"/>
      <c r="AB995" s="13"/>
      <c r="AC995" s="13"/>
      <c r="AD995" s="13"/>
      <c r="AE995" s="13" t="e">
        <f>_xlfn.XLOOKUP(Tabella4[[#This Row],[ID Silk]],outTable[ID Silk],outTable[Numero ticket  ],,0,1)</f>
        <v>#N/A</v>
      </c>
      <c r="AF995" s="13"/>
      <c r="AG995" s="13"/>
      <c r="AH995" s="13" t="e">
        <f>Tabella4[[#This Row],[Caricato su Silk]]&amp;Tabella4[[#This Row],[HC_01]]</f>
        <v>#N/A</v>
      </c>
      <c r="AI995" s="13" t="e">
        <f>Tabella4[[#This Row],[HC_ID]]&amp;": "&amp;Tabella4[[#This Row],[Descrizione]]</f>
        <v>#N/A</v>
      </c>
      <c r="AJ995" s="13" t="e">
        <f>Tabella4[[#This Row],[HC_ID]]&amp;": - "&amp;Tabella4[[#This Row],[Detail]]&amp;" con selettore: "&amp;Tabella4[[#This Row],[Rejected Element]]</f>
        <v>#N/A</v>
      </c>
      <c r="AK995" s="13" t="e">
        <f>Tabella4[[#This Row],[HC_ID]]&amp;": "&amp;Tabella4[[#This Row],[Share URL]]</f>
        <v>#N/A</v>
      </c>
      <c r="AL995" s="13" t="e">
        <f>Tabella4[[#This Row],[HC_ID]]&amp;": "&amp;Tabella4[[#This Row],[Soluzione note aggiuntive]]</f>
        <v>#N/A</v>
      </c>
      <c r="AM995" s="13"/>
    </row>
    <row r="996" spans="1:39" ht="15" x14ac:dyDescent="0.3">
      <c r="A996" s="41" t="str">
        <f>Tabella4[[#This Row],[UNI CEI EN 301549]]&amp;Tabella4[[#This Row],[Servizio]]</f>
        <v>11.2.5.3.1S009 FAQ</v>
      </c>
      <c r="B996" s="42" t="str">
        <f>Tabella4[[#This Row],[IssueID]]&amp;Tabella4[[#This Row],[Servizio]]</f>
        <v>S009 FAQ</v>
      </c>
      <c r="C996" s="41" t="s">
        <v>2094</v>
      </c>
      <c r="D996" s="41" t="str">
        <f>"(#"&amp;Tabella4[[#This Row],['#ID]]&amp;")"</f>
        <v>(#AAD995)</v>
      </c>
      <c r="E996" s="13" t="s">
        <v>50</v>
      </c>
      <c r="F996" s="13" t="s">
        <v>9</v>
      </c>
      <c r="G996" s="13" t="s">
        <v>342</v>
      </c>
      <c r="H996" s="13" t="s">
        <v>3285</v>
      </c>
      <c r="I996" s="13" t="s">
        <v>63</v>
      </c>
      <c r="J996" s="13" t="s">
        <v>3172</v>
      </c>
      <c r="K996" t="s">
        <v>1745</v>
      </c>
      <c r="L996" s="13" t="s">
        <v>3173</v>
      </c>
      <c r="M996" t="s">
        <v>1744</v>
      </c>
      <c r="N996" s="13"/>
      <c r="O996" t="s">
        <v>1593</v>
      </c>
      <c r="P996" s="13" t="s">
        <v>1636</v>
      </c>
      <c r="Q996" s="13" t="s">
        <v>1742</v>
      </c>
      <c r="R996" s="13"/>
      <c r="S996" s="13" t="s">
        <v>3183</v>
      </c>
      <c r="T996" s="13" t="s">
        <v>3184</v>
      </c>
      <c r="U996" s="13">
        <f>COUNTIFS(Tabella4[Rejected Element],Tabella4[[#This Row],[Rejected Element]])</f>
        <v>1254</v>
      </c>
      <c r="V996" s="13" t="s">
        <v>1727</v>
      </c>
      <c r="W996" s="13" t="s">
        <v>3158</v>
      </c>
      <c r="X996" s="13" t="str">
        <f>Tabella4[[#This Row],[User Impact]]</f>
        <v>2 - Serious</v>
      </c>
      <c r="Y996" s="13" t="str">
        <f>_xlfn.CONCAT("APP INDABOX ANDROID - ",Tabella4[[#This Row],[UNI CEI EN 301549]]," ",_xlfn.XLOOKUP(Tabella4[[#This Row],[Criterio]],Tabella5[ID],Tabella5[Criterio di successo],"")," - ",Tabella4[[#This Row],[Servizio]])</f>
        <v>APP INDABOX ANDROID - 11.2.5.3.1 Etichetta nel nome - S009 FAQ</v>
      </c>
      <c r="Z9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(#AAD995)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996" s="13"/>
      <c r="AB996" s="13"/>
      <c r="AC996" s="13"/>
      <c r="AD996" s="13"/>
      <c r="AE996" s="13" t="e">
        <f>_xlfn.XLOOKUP(Tabella4[[#This Row],[ID Silk]],outTable[ID Silk],outTable[Numero ticket  ],,0,1)</f>
        <v>#N/A</v>
      </c>
      <c r="AF996" s="13"/>
      <c r="AG996" s="13"/>
      <c r="AH996" s="13" t="e">
        <f>Tabella4[[#This Row],[Caricato su Silk]]&amp;Tabella4[[#This Row],[HC_01]]</f>
        <v>#N/A</v>
      </c>
      <c r="AI996" s="13" t="e">
        <f>Tabella4[[#This Row],[HC_ID]]&amp;": "&amp;Tabella4[[#This Row],[Descrizione]]</f>
        <v>#N/A</v>
      </c>
      <c r="AJ996" s="13" t="e">
        <f>Tabella4[[#This Row],[HC_ID]]&amp;": - "&amp;Tabella4[[#This Row],[Detail]]&amp;" con selettore: "&amp;Tabella4[[#This Row],[Rejected Element]]</f>
        <v>#N/A</v>
      </c>
      <c r="AK996" s="13" t="e">
        <f>Tabella4[[#This Row],[HC_ID]]&amp;": "&amp;Tabella4[[#This Row],[Share URL]]</f>
        <v>#N/A</v>
      </c>
      <c r="AL996" s="13" t="e">
        <f>Tabella4[[#This Row],[HC_ID]]&amp;": "&amp;Tabella4[[#This Row],[Soluzione note aggiuntive]]</f>
        <v>#N/A</v>
      </c>
      <c r="AM996" s="13"/>
    </row>
    <row r="997" spans="1:39" ht="15" x14ac:dyDescent="0.3">
      <c r="A997" s="41" t="str">
        <f>Tabella4[[#This Row],[UNI CEI EN 301549]]&amp;Tabella4[[#This Row],[Servizio]]</f>
        <v>11.1.3.2.1S009 FAQ</v>
      </c>
      <c r="B997" s="42" t="str">
        <f>Tabella4[[#This Row],[IssueID]]&amp;Tabella4[[#This Row],[Servizio]]</f>
        <v>S009 FAQ</v>
      </c>
      <c r="C997" s="41" t="s">
        <v>2095</v>
      </c>
      <c r="D997" s="41" t="str">
        <f>"(#"&amp;Tabella4[[#This Row],['#ID]]&amp;")"</f>
        <v>(#AAD996)</v>
      </c>
      <c r="E997" s="13" t="s">
        <v>50</v>
      </c>
      <c r="F997" s="13" t="s">
        <v>9</v>
      </c>
      <c r="G997" s="13" t="s">
        <v>57</v>
      </c>
      <c r="H997" s="13" t="s">
        <v>3287</v>
      </c>
      <c r="I997" s="13" t="s">
        <v>62</v>
      </c>
      <c r="J997" s="13" t="s">
        <v>3176</v>
      </c>
      <c r="K997" t="s">
        <v>1749</v>
      </c>
      <c r="L997" s="13" t="s">
        <v>3177</v>
      </c>
      <c r="M997" t="s">
        <v>1744</v>
      </c>
      <c r="N997" s="13"/>
      <c r="O997" t="s">
        <v>1593</v>
      </c>
      <c r="P997" s="13" t="s">
        <v>1636</v>
      </c>
      <c r="Q997" s="13" t="s">
        <v>1742</v>
      </c>
      <c r="R997" s="13"/>
      <c r="S997" s="13" t="s">
        <v>3189</v>
      </c>
      <c r="T997" s="13" t="s">
        <v>3190</v>
      </c>
      <c r="U997" s="13">
        <f>COUNTIFS(Tabella4[Rejected Element],Tabella4[[#This Row],[Rejected Element]])</f>
        <v>1254</v>
      </c>
      <c r="V997" s="13" t="s">
        <v>1727</v>
      </c>
      <c r="W997" s="13" t="s">
        <v>3158</v>
      </c>
      <c r="X997" s="13" t="str">
        <f>Tabella4[[#This Row],[User Impact]]</f>
        <v>1 - Critical</v>
      </c>
      <c r="Y997" s="13" t="str">
        <f>_xlfn.CONCAT("APP INDABOX ANDROID - ",Tabella4[[#This Row],[UNI CEI EN 301549]]," ",_xlfn.XLOOKUP(Tabella4[[#This Row],[Criterio]],Tabella5[ID],Tabella5[Criterio di successo],"")," - ",Tabella4[[#This Row],[Servizio]])</f>
        <v>APP INDABOX ANDROID - 11.1.3.2.1 Sequenza significativa - S009 FAQ</v>
      </c>
      <c r="Z9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(#AAD996)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997" s="13"/>
      <c r="AB997" s="13"/>
      <c r="AC997" s="13"/>
      <c r="AD997" s="13"/>
      <c r="AE997" s="13" t="e">
        <f>_xlfn.XLOOKUP(Tabella4[[#This Row],[ID Silk]],outTable[ID Silk],outTable[Numero ticket  ],,0,1)</f>
        <v>#N/A</v>
      </c>
      <c r="AF997" s="13"/>
      <c r="AG997" s="13"/>
      <c r="AH997" s="13" t="e">
        <f>Tabella4[[#This Row],[Caricato su Silk]]&amp;Tabella4[[#This Row],[HC_01]]</f>
        <v>#N/A</v>
      </c>
      <c r="AI997" s="13" t="e">
        <f>Tabella4[[#This Row],[HC_ID]]&amp;": "&amp;Tabella4[[#This Row],[Descrizione]]</f>
        <v>#N/A</v>
      </c>
      <c r="AJ997" s="13" t="e">
        <f>Tabella4[[#This Row],[HC_ID]]&amp;": - "&amp;Tabella4[[#This Row],[Detail]]&amp;" con selettore: "&amp;Tabella4[[#This Row],[Rejected Element]]</f>
        <v>#N/A</v>
      </c>
      <c r="AK997" s="13" t="e">
        <f>Tabella4[[#This Row],[HC_ID]]&amp;": "&amp;Tabella4[[#This Row],[Share URL]]</f>
        <v>#N/A</v>
      </c>
      <c r="AL997" s="13" t="e">
        <f>Tabella4[[#This Row],[HC_ID]]&amp;": "&amp;Tabella4[[#This Row],[Soluzione note aggiuntive]]</f>
        <v>#N/A</v>
      </c>
      <c r="AM997" s="13"/>
    </row>
    <row r="998" spans="1:39" ht="15" x14ac:dyDescent="0.3">
      <c r="A998" s="41" t="str">
        <f>Tabella4[[#This Row],[UNI CEI EN 301549]]&amp;Tabella4[[#This Row],[Servizio]]</f>
        <v>11.1.3.2.1S009 FAQ</v>
      </c>
      <c r="B998" s="42" t="str">
        <f>Tabella4[[#This Row],[IssueID]]&amp;Tabella4[[#This Row],[Servizio]]</f>
        <v>S009 FAQ</v>
      </c>
      <c r="C998" s="41" t="s">
        <v>2096</v>
      </c>
      <c r="D998" s="41" t="str">
        <f>"(#"&amp;Tabella4[[#This Row],['#ID]]&amp;")"</f>
        <v>(#AAD997)</v>
      </c>
      <c r="E998" s="13" t="s">
        <v>50</v>
      </c>
      <c r="F998" s="13" t="s">
        <v>9</v>
      </c>
      <c r="G998" s="13" t="s">
        <v>57</v>
      </c>
      <c r="H998" s="13" t="s">
        <v>3287</v>
      </c>
      <c r="I998" s="13" t="s">
        <v>62</v>
      </c>
      <c r="J998" s="13" t="s">
        <v>3176</v>
      </c>
      <c r="K998" t="s">
        <v>1749</v>
      </c>
      <c r="L998" s="13" t="s">
        <v>3177</v>
      </c>
      <c r="M998" t="s">
        <v>1744</v>
      </c>
      <c r="N998" s="13"/>
      <c r="O998" t="s">
        <v>1593</v>
      </c>
      <c r="P998" s="13" t="s">
        <v>1636</v>
      </c>
      <c r="Q998" s="13" t="s">
        <v>1742</v>
      </c>
      <c r="R998" s="13"/>
      <c r="S998" s="13" t="s">
        <v>3189</v>
      </c>
      <c r="T998" s="13" t="s">
        <v>3190</v>
      </c>
      <c r="U998" s="13">
        <f>COUNTIFS(Tabella4[Rejected Element],Tabella4[[#This Row],[Rejected Element]])</f>
        <v>1254</v>
      </c>
      <c r="V998" s="13" t="s">
        <v>1727</v>
      </c>
      <c r="W998" s="13" t="s">
        <v>3158</v>
      </c>
      <c r="X998" s="13" t="str">
        <f>Tabella4[[#This Row],[User Impact]]</f>
        <v>1 - Critical</v>
      </c>
      <c r="Y998" s="13" t="str">
        <f>_xlfn.CONCAT("APP INDABOX ANDROID - ",Tabella4[[#This Row],[UNI CEI EN 301549]]," ",_xlfn.XLOOKUP(Tabella4[[#This Row],[Criterio]],Tabella5[ID],Tabella5[Criterio di successo],"")," - ",Tabella4[[#This Row],[Servizio]])</f>
        <v>APP INDABOX ANDROID - 11.1.3.2.1 Sequenza significativa - S009 FAQ</v>
      </c>
      <c r="Z9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(#AAD997)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998" s="13"/>
      <c r="AB998" s="13"/>
      <c r="AC998" s="13"/>
      <c r="AD998" s="13"/>
      <c r="AE998" s="13" t="e">
        <f>_xlfn.XLOOKUP(Tabella4[[#This Row],[ID Silk]],outTable[ID Silk],outTable[Numero ticket  ],,0,1)</f>
        <v>#N/A</v>
      </c>
      <c r="AF998" s="13"/>
      <c r="AG998" s="13"/>
      <c r="AH998" s="13" t="e">
        <f>Tabella4[[#This Row],[Caricato su Silk]]&amp;Tabella4[[#This Row],[HC_01]]</f>
        <v>#N/A</v>
      </c>
      <c r="AI998" s="13" t="e">
        <f>Tabella4[[#This Row],[HC_ID]]&amp;": "&amp;Tabella4[[#This Row],[Descrizione]]</f>
        <v>#N/A</v>
      </c>
      <c r="AJ998" s="13" t="e">
        <f>Tabella4[[#This Row],[HC_ID]]&amp;": - "&amp;Tabella4[[#This Row],[Detail]]&amp;" con selettore: "&amp;Tabella4[[#This Row],[Rejected Element]]</f>
        <v>#N/A</v>
      </c>
      <c r="AK998" s="13" t="e">
        <f>Tabella4[[#This Row],[HC_ID]]&amp;": "&amp;Tabella4[[#This Row],[Share URL]]</f>
        <v>#N/A</v>
      </c>
      <c r="AL998" s="13" t="e">
        <f>Tabella4[[#This Row],[HC_ID]]&amp;": "&amp;Tabella4[[#This Row],[Soluzione note aggiuntive]]</f>
        <v>#N/A</v>
      </c>
      <c r="AM998" s="13"/>
    </row>
    <row r="999" spans="1:39" ht="15" x14ac:dyDescent="0.3">
      <c r="A999" s="41" t="str">
        <f>Tabella4[[#This Row],[UNI CEI EN 301549]]&amp;Tabella4[[#This Row],[Servizio]]</f>
        <v>11.2.5.3.1S009 FAQ</v>
      </c>
      <c r="B999" s="42" t="str">
        <f>Tabella4[[#This Row],[IssueID]]&amp;Tabella4[[#This Row],[Servizio]]</f>
        <v>S009 FAQ</v>
      </c>
      <c r="C999" s="41" t="s">
        <v>2097</v>
      </c>
      <c r="D999" s="41" t="str">
        <f>"(#"&amp;Tabella4[[#This Row],['#ID]]&amp;")"</f>
        <v>(#AAD998)</v>
      </c>
      <c r="E999" s="13" t="s">
        <v>50</v>
      </c>
      <c r="F999" s="13" t="s">
        <v>9</v>
      </c>
      <c r="G999" s="13" t="s">
        <v>342</v>
      </c>
      <c r="H999" s="13" t="s">
        <v>3285</v>
      </c>
      <c r="I999" s="13" t="s">
        <v>63</v>
      </c>
      <c r="J999" s="13" t="s">
        <v>3172</v>
      </c>
      <c r="K999" t="s">
        <v>1745</v>
      </c>
      <c r="L999" s="13" t="s">
        <v>3173</v>
      </c>
      <c r="M999" t="s">
        <v>1756</v>
      </c>
      <c r="N999" s="13"/>
      <c r="O999" t="s">
        <v>1593</v>
      </c>
      <c r="P999" s="13" t="s">
        <v>1636</v>
      </c>
      <c r="Q999" s="13" t="s">
        <v>1742</v>
      </c>
      <c r="R999" s="13"/>
      <c r="S999" s="13" t="s">
        <v>3183</v>
      </c>
      <c r="T999" s="13" t="s">
        <v>3184</v>
      </c>
      <c r="U999" s="13">
        <f>COUNTIFS(Tabella4[Rejected Element],Tabella4[[#This Row],[Rejected Element]])</f>
        <v>6</v>
      </c>
      <c r="V999" s="13" t="s">
        <v>1727</v>
      </c>
      <c r="W999" s="13" t="s">
        <v>3158</v>
      </c>
      <c r="X999" s="13" t="str">
        <f>Tabella4[[#This Row],[User Impact]]</f>
        <v>2 - Serious</v>
      </c>
      <c r="Y999" s="13" t="str">
        <f>_xlfn.CONCAT("APP INDABOX ANDROID - ",Tabella4[[#This Row],[UNI CEI EN 301549]]," ",_xlfn.XLOOKUP(Tabella4[[#This Row],[Criterio]],Tabella5[ID],Tabella5[Criterio di successo],"")," - ",Tabella4[[#This Row],[Servizio]])</f>
        <v>APP INDABOX ANDROID - 11.2.5.3.1 Etichetta nel nome - S009 FAQ</v>
      </c>
      <c r="Z9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(#AAD998)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domande_generali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999" s="13"/>
      <c r="AB999" s="13"/>
      <c r="AC999" s="13"/>
      <c r="AD999" s="13"/>
      <c r="AE999" s="13" t="e">
        <f>_xlfn.XLOOKUP(Tabella4[[#This Row],[ID Silk]],outTable[ID Silk],outTable[Numero ticket  ],,0,1)</f>
        <v>#N/A</v>
      </c>
      <c r="AF999" s="13"/>
      <c r="AG999" s="13"/>
      <c r="AH999" s="13" t="e">
        <f>Tabella4[[#This Row],[Caricato su Silk]]&amp;Tabella4[[#This Row],[HC_01]]</f>
        <v>#N/A</v>
      </c>
      <c r="AI999" s="13" t="e">
        <f>Tabella4[[#This Row],[HC_ID]]&amp;": "&amp;Tabella4[[#This Row],[Descrizione]]</f>
        <v>#N/A</v>
      </c>
      <c r="AJ999" s="13" t="e">
        <f>Tabella4[[#This Row],[HC_ID]]&amp;": - "&amp;Tabella4[[#This Row],[Detail]]&amp;" con selettore: "&amp;Tabella4[[#This Row],[Rejected Element]]</f>
        <v>#N/A</v>
      </c>
      <c r="AK999" s="13" t="e">
        <f>Tabella4[[#This Row],[HC_ID]]&amp;": "&amp;Tabella4[[#This Row],[Share URL]]</f>
        <v>#N/A</v>
      </c>
      <c r="AL999" s="13" t="e">
        <f>Tabella4[[#This Row],[HC_ID]]&amp;": "&amp;Tabella4[[#This Row],[Soluzione note aggiuntive]]</f>
        <v>#N/A</v>
      </c>
      <c r="AM999" s="13"/>
    </row>
    <row r="1000" spans="1:39" ht="15" x14ac:dyDescent="0.3">
      <c r="A1000" s="41" t="str">
        <f>Tabella4[[#This Row],[UNI CEI EN 301549]]&amp;Tabella4[[#This Row],[Servizio]]</f>
        <v>11.2.5.5.1S009 FAQ</v>
      </c>
      <c r="B1000" s="42" t="str">
        <f>Tabella4[[#This Row],[IssueID]]&amp;Tabella4[[#This Row],[Servizio]]</f>
        <v>S009 FAQ</v>
      </c>
      <c r="C1000" s="41" t="s">
        <v>2098</v>
      </c>
      <c r="D1000" s="41" t="str">
        <f>"(#"&amp;Tabella4[[#This Row],['#ID]]&amp;")"</f>
        <v>(#AAD999)</v>
      </c>
      <c r="E1000" s="13" t="s">
        <v>50</v>
      </c>
      <c r="F1000" s="13" t="s">
        <v>3168</v>
      </c>
      <c r="G1000" s="13" t="s">
        <v>346</v>
      </c>
      <c r="H1000" s="13" t="s">
        <v>3286</v>
      </c>
      <c r="I1000" s="13" t="s">
        <v>64</v>
      </c>
      <c r="J1000" s="13" t="s">
        <v>1736</v>
      </c>
      <c r="K1000" t="s">
        <v>1747</v>
      </c>
      <c r="L1000" s="13" t="s">
        <v>3174</v>
      </c>
      <c r="M1000" t="s">
        <v>1756</v>
      </c>
      <c r="N1000" s="13"/>
      <c r="O1000" t="s">
        <v>1593</v>
      </c>
      <c r="P1000" s="13" t="s">
        <v>1636</v>
      </c>
      <c r="Q1000" s="13" t="s">
        <v>1742</v>
      </c>
      <c r="R1000" s="13"/>
      <c r="S1000" s="13" t="s">
        <v>3185</v>
      </c>
      <c r="T1000" s="13" t="s">
        <v>3186</v>
      </c>
      <c r="U1000" s="13">
        <f>COUNTIFS(Tabella4[Rejected Element],Tabella4[[#This Row],[Rejected Element]])</f>
        <v>6</v>
      </c>
      <c r="V1000" s="13" t="s">
        <v>1727</v>
      </c>
      <c r="W1000" s="13" t="s">
        <v>3158</v>
      </c>
      <c r="X1000" s="13" t="str">
        <f>Tabella4[[#This Row],[User Impact]]</f>
        <v>3 - Moderate</v>
      </c>
      <c r="Y1000" s="13" t="str">
        <f>_xlfn.CONCAT("APP INDABOX ANDROID - ",Tabella4[[#This Row],[UNI CEI EN 301549]]," ",_xlfn.XLOOKUP(Tabella4[[#This Row],[Criterio]],Tabella5[ID],Tabella5[Criterio di successo],"")," - ",Tabella4[[#This Row],[Servizio]])</f>
        <v>APP INDABOX ANDROID - 11.2.5.5.1 Dimensione dell'obiettivo (avanzato) - S009 FAQ</v>
      </c>
      <c r="Z10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(#AAD999)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domande_generali
Dettaglio + screenshot (accedere con le seguenti credenziali: user, axeposte@gmail.com; password, Poste2024!): https://axe-mobile.deque.com/scan?userId=747da6b3-5f03-493b-bc9b-3a10276b7d6b&amp;packageName=com.android.chrome&amp;resultId=019874ae-47c6-70b4-ba88-59c0e54cd399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000" s="13"/>
      <c r="AB1000" s="13"/>
      <c r="AC1000" s="13"/>
      <c r="AD1000" s="13"/>
      <c r="AE1000" s="13" t="e">
        <f>_xlfn.XLOOKUP(Tabella4[[#This Row],[ID Silk]],outTable[ID Silk],outTable[Numero ticket  ],,0,1)</f>
        <v>#N/A</v>
      </c>
      <c r="AF1000" s="13"/>
      <c r="AG1000" s="13"/>
      <c r="AH1000" s="13" t="e">
        <f>Tabella4[[#This Row],[Caricato su Silk]]&amp;Tabella4[[#This Row],[HC_01]]</f>
        <v>#N/A</v>
      </c>
      <c r="AI1000" s="13" t="e">
        <f>Tabella4[[#This Row],[HC_ID]]&amp;": "&amp;Tabella4[[#This Row],[Descrizione]]</f>
        <v>#N/A</v>
      </c>
      <c r="AJ1000" s="13" t="e">
        <f>Tabella4[[#This Row],[HC_ID]]&amp;": - "&amp;Tabella4[[#This Row],[Detail]]&amp;" con selettore: "&amp;Tabella4[[#This Row],[Rejected Element]]</f>
        <v>#N/A</v>
      </c>
      <c r="AK1000" s="13" t="e">
        <f>Tabella4[[#This Row],[HC_ID]]&amp;": "&amp;Tabella4[[#This Row],[Share URL]]</f>
        <v>#N/A</v>
      </c>
      <c r="AL1000" s="13" t="e">
        <f>Tabella4[[#This Row],[HC_ID]]&amp;": "&amp;Tabella4[[#This Row],[Soluzione note aggiuntive]]</f>
        <v>#N/A</v>
      </c>
      <c r="AM1000" s="13"/>
    </row>
    <row r="1001" spans="1:39" ht="15" x14ac:dyDescent="0.3">
      <c r="A1001" s="41" t="str">
        <f>Tabella4[[#This Row],[UNI CEI EN 301549]]&amp;Tabella4[[#This Row],[Servizio]]</f>
        <v>11.1.3.2.1S009 FAQ</v>
      </c>
      <c r="B1001" s="42" t="str">
        <f>Tabella4[[#This Row],[IssueID]]&amp;Tabella4[[#This Row],[Servizio]]</f>
        <v>S009 FAQ</v>
      </c>
      <c r="C1001" s="41" t="s">
        <v>2099</v>
      </c>
      <c r="D1001" s="41" t="str">
        <f>"(#"&amp;Tabella4[[#This Row],['#ID]]&amp;")"</f>
        <v>(#AAD1000)</v>
      </c>
      <c r="E1001" s="13" t="s">
        <v>50</v>
      </c>
      <c r="F1001" s="13" t="s">
        <v>9</v>
      </c>
      <c r="G1001" s="13" t="s">
        <v>57</v>
      </c>
      <c r="H1001" s="13" t="s">
        <v>3287</v>
      </c>
      <c r="I1001" s="13" t="s">
        <v>62</v>
      </c>
      <c r="J1001" s="13" t="s">
        <v>3176</v>
      </c>
      <c r="K1001" t="s">
        <v>1749</v>
      </c>
      <c r="L1001" s="13" t="s">
        <v>3177</v>
      </c>
      <c r="M1001" t="s">
        <v>1744</v>
      </c>
      <c r="N1001" s="13"/>
      <c r="O1001" t="s">
        <v>1593</v>
      </c>
      <c r="P1001" s="13" t="s">
        <v>1636</v>
      </c>
      <c r="Q1001" s="13" t="s">
        <v>1742</v>
      </c>
      <c r="R1001" s="13"/>
      <c r="S1001" s="13" t="s">
        <v>3189</v>
      </c>
      <c r="T1001" s="13" t="s">
        <v>3190</v>
      </c>
      <c r="U1001" s="13">
        <f>COUNTIFS(Tabella4[Rejected Element],Tabella4[[#This Row],[Rejected Element]])</f>
        <v>1254</v>
      </c>
      <c r="V1001" s="13" t="s">
        <v>1727</v>
      </c>
      <c r="W1001" s="13" t="s">
        <v>3158</v>
      </c>
      <c r="X1001" s="13" t="str">
        <f>Tabella4[[#This Row],[User Impact]]</f>
        <v>1 - Critical</v>
      </c>
      <c r="Y1001" s="13" t="str">
        <f>_xlfn.CONCAT("APP INDABOX ANDROID - ",Tabella4[[#This Row],[UNI CEI EN 301549]]," ",_xlfn.XLOOKUP(Tabella4[[#This Row],[Criterio]],Tabella5[ID],Tabella5[Criterio di successo],"")," - ",Tabella4[[#This Row],[Servizio]])</f>
        <v>APP INDABOX ANDROID - 11.1.3.2.1 Sequenza significativa - S009 FAQ</v>
      </c>
      <c r="Z10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(#AAD1000)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001" s="13"/>
      <c r="AB1001" s="13"/>
      <c r="AC1001" s="13"/>
      <c r="AD1001" s="13"/>
      <c r="AE1001" s="13" t="e">
        <f>_xlfn.XLOOKUP(Tabella4[[#This Row],[ID Silk]],outTable[ID Silk],outTable[Numero ticket  ],,0,1)</f>
        <v>#N/A</v>
      </c>
      <c r="AF1001" s="13"/>
      <c r="AG1001" s="13"/>
      <c r="AH1001" s="13" t="e">
        <f>Tabella4[[#This Row],[Caricato su Silk]]&amp;Tabella4[[#This Row],[HC_01]]</f>
        <v>#N/A</v>
      </c>
      <c r="AI1001" s="13" t="e">
        <f>Tabella4[[#This Row],[HC_ID]]&amp;": "&amp;Tabella4[[#This Row],[Descrizione]]</f>
        <v>#N/A</v>
      </c>
      <c r="AJ1001" s="13" t="e">
        <f>Tabella4[[#This Row],[HC_ID]]&amp;": - "&amp;Tabella4[[#This Row],[Detail]]&amp;" con selettore: "&amp;Tabella4[[#This Row],[Rejected Element]]</f>
        <v>#N/A</v>
      </c>
      <c r="AK1001" s="13" t="e">
        <f>Tabella4[[#This Row],[HC_ID]]&amp;": "&amp;Tabella4[[#This Row],[Share URL]]</f>
        <v>#N/A</v>
      </c>
      <c r="AL1001" s="13" t="e">
        <f>Tabella4[[#This Row],[HC_ID]]&amp;": "&amp;Tabella4[[#This Row],[Soluzione note aggiuntive]]</f>
        <v>#N/A</v>
      </c>
      <c r="AM1001" s="13"/>
    </row>
    <row r="1002" spans="1:39" ht="15" x14ac:dyDescent="0.3">
      <c r="A1002" s="41" t="str">
        <f>Tabella4[[#This Row],[UNI CEI EN 301549]]&amp;Tabella4[[#This Row],[Servizio]]</f>
        <v>11.2.5.3.1S009 FAQ</v>
      </c>
      <c r="B1002" s="42" t="str">
        <f>Tabella4[[#This Row],[IssueID]]&amp;Tabella4[[#This Row],[Servizio]]</f>
        <v>S009 FAQ</v>
      </c>
      <c r="C1002" s="41" t="s">
        <v>2100</v>
      </c>
      <c r="D1002" s="41" t="str">
        <f>"(#"&amp;Tabella4[[#This Row],['#ID]]&amp;")"</f>
        <v>(#AAD1001)</v>
      </c>
      <c r="E1002" s="13" t="s">
        <v>50</v>
      </c>
      <c r="F1002" s="13" t="s">
        <v>9</v>
      </c>
      <c r="G1002" s="13" t="s">
        <v>342</v>
      </c>
      <c r="H1002" s="13" t="s">
        <v>3285</v>
      </c>
      <c r="I1002" s="13" t="s">
        <v>63</v>
      </c>
      <c r="J1002" s="13" t="s">
        <v>3172</v>
      </c>
      <c r="K1002" t="s">
        <v>1745</v>
      </c>
      <c r="L1002" s="13" t="s">
        <v>3173</v>
      </c>
      <c r="M1002" t="s">
        <v>1744</v>
      </c>
      <c r="N1002" s="13"/>
      <c r="O1002" t="s">
        <v>1593</v>
      </c>
      <c r="P1002" s="13" t="s">
        <v>1636</v>
      </c>
      <c r="Q1002" s="13" t="s">
        <v>1742</v>
      </c>
      <c r="R1002" s="13"/>
      <c r="S1002" s="13" t="s">
        <v>3183</v>
      </c>
      <c r="T1002" s="13" t="s">
        <v>3184</v>
      </c>
      <c r="U1002" s="13">
        <f>COUNTIFS(Tabella4[Rejected Element],Tabella4[[#This Row],[Rejected Element]])</f>
        <v>1254</v>
      </c>
      <c r="V1002" s="13" t="s">
        <v>1727</v>
      </c>
      <c r="W1002" s="13" t="s">
        <v>3158</v>
      </c>
      <c r="X1002" s="13" t="str">
        <f>Tabella4[[#This Row],[User Impact]]</f>
        <v>2 - Serious</v>
      </c>
      <c r="Y1002" s="13" t="str">
        <f>_xlfn.CONCAT("APP INDABOX ANDROID - ",Tabella4[[#This Row],[UNI CEI EN 301549]]," ",_xlfn.XLOOKUP(Tabella4[[#This Row],[Criterio]],Tabella5[ID],Tabella5[Criterio di successo],"")," - ",Tabella4[[#This Row],[Servizio]])</f>
        <v>APP INDABOX ANDROID - 11.2.5.3.1 Etichetta nel nome - S009 FAQ</v>
      </c>
      <c r="Z10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(#AAD1001)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002" s="13"/>
      <c r="AB1002" s="13"/>
      <c r="AC1002" s="13"/>
      <c r="AD1002" s="13"/>
      <c r="AE1002" s="13" t="e">
        <f>_xlfn.XLOOKUP(Tabella4[[#This Row],[ID Silk]],outTable[ID Silk],outTable[Numero ticket  ],,0,1)</f>
        <v>#N/A</v>
      </c>
      <c r="AF1002" s="13"/>
      <c r="AG1002" s="13"/>
      <c r="AH1002" s="13" t="e">
        <f>Tabella4[[#This Row],[Caricato su Silk]]&amp;Tabella4[[#This Row],[HC_01]]</f>
        <v>#N/A</v>
      </c>
      <c r="AI1002" s="13" t="e">
        <f>Tabella4[[#This Row],[HC_ID]]&amp;": "&amp;Tabella4[[#This Row],[Descrizione]]</f>
        <v>#N/A</v>
      </c>
      <c r="AJ1002" s="13" t="e">
        <f>Tabella4[[#This Row],[HC_ID]]&amp;": - "&amp;Tabella4[[#This Row],[Detail]]&amp;" con selettore: "&amp;Tabella4[[#This Row],[Rejected Element]]</f>
        <v>#N/A</v>
      </c>
      <c r="AK1002" s="13" t="e">
        <f>Tabella4[[#This Row],[HC_ID]]&amp;": "&amp;Tabella4[[#This Row],[Share URL]]</f>
        <v>#N/A</v>
      </c>
      <c r="AL1002" s="13" t="e">
        <f>Tabella4[[#This Row],[HC_ID]]&amp;": "&amp;Tabella4[[#This Row],[Soluzione note aggiuntive]]</f>
        <v>#N/A</v>
      </c>
      <c r="AM1002" s="13"/>
    </row>
    <row r="1003" spans="1:39" ht="15" x14ac:dyDescent="0.3">
      <c r="A1003" s="41" t="str">
        <f>Tabella4[[#This Row],[UNI CEI EN 301549]]&amp;Tabella4[[#This Row],[Servizio]]</f>
        <v>11.2.5.8.1S009 FAQ</v>
      </c>
      <c r="B1003" s="42" t="str">
        <f>Tabella4[[#This Row],[IssueID]]&amp;Tabella4[[#This Row],[Servizio]]</f>
        <v>S009 FAQ</v>
      </c>
      <c r="C1003" s="41" t="s">
        <v>2101</v>
      </c>
      <c r="D1003" s="41" t="str">
        <f>"(#"&amp;Tabella4[[#This Row],['#ID]]&amp;")"</f>
        <v>(#AAD1002)</v>
      </c>
      <c r="E1003" s="13" t="s">
        <v>50</v>
      </c>
      <c r="F1003" s="13" t="s">
        <v>10</v>
      </c>
      <c r="G1003" s="13" t="s">
        <v>56</v>
      </c>
      <c r="H1003" s="13" t="s">
        <v>3283</v>
      </c>
      <c r="I1003" s="13" t="s">
        <v>63</v>
      </c>
      <c r="J1003" s="13" t="s">
        <v>1736</v>
      </c>
      <c r="K1003" t="s">
        <v>1748</v>
      </c>
      <c r="L1003" s="13" t="s">
        <v>3175</v>
      </c>
      <c r="M1003" t="s">
        <v>1744</v>
      </c>
      <c r="N1003" s="13"/>
      <c r="O1003" t="s">
        <v>1593</v>
      </c>
      <c r="P1003" s="13" t="s">
        <v>1636</v>
      </c>
      <c r="Q1003" s="13" t="s">
        <v>1742</v>
      </c>
      <c r="R1003" s="13"/>
      <c r="S1003" s="13" t="s">
        <v>3187</v>
      </c>
      <c r="T1003" s="13" t="s">
        <v>3188</v>
      </c>
      <c r="U1003" s="13">
        <f>COUNTIFS(Tabella4[Rejected Element],Tabella4[[#This Row],[Rejected Element]])</f>
        <v>1254</v>
      </c>
      <c r="V1003" s="13" t="s">
        <v>1727</v>
      </c>
      <c r="W1003" s="13" t="s">
        <v>3158</v>
      </c>
      <c r="X1003" s="13" t="str">
        <f>Tabella4[[#This Row],[User Impact]]</f>
        <v>2 - Serious</v>
      </c>
      <c r="Y1003" s="13" t="str">
        <f>_xlfn.CONCAT("APP INDABOX ANDROID - ",Tabella4[[#This Row],[UNI CEI EN 301549]]," ",_xlfn.XLOOKUP(Tabella4[[#This Row],[Criterio]],Tabella5[ID],Tabella5[Criterio di successo],"")," - ",Tabella4[[#This Row],[Servizio]])</f>
        <v>APP INDABOX ANDROID - 11.2.5.8.1 Dimensione dell'obiettivo (minimo) - S009 FAQ</v>
      </c>
      <c r="Z10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(#AAD1002)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003" s="13"/>
      <c r="AB1003" s="13"/>
      <c r="AC1003" s="13"/>
      <c r="AD1003" s="13"/>
      <c r="AE1003" s="13" t="e">
        <f>_xlfn.XLOOKUP(Tabella4[[#This Row],[ID Silk]],outTable[ID Silk],outTable[Numero ticket  ],,0,1)</f>
        <v>#N/A</v>
      </c>
      <c r="AF1003" s="13"/>
      <c r="AG1003" s="13"/>
      <c r="AH1003" s="13" t="e">
        <f>Tabella4[[#This Row],[Caricato su Silk]]&amp;Tabella4[[#This Row],[HC_01]]</f>
        <v>#N/A</v>
      </c>
      <c r="AI1003" s="13" t="e">
        <f>Tabella4[[#This Row],[HC_ID]]&amp;": "&amp;Tabella4[[#This Row],[Descrizione]]</f>
        <v>#N/A</v>
      </c>
      <c r="AJ1003" s="13" t="e">
        <f>Tabella4[[#This Row],[HC_ID]]&amp;": - "&amp;Tabella4[[#This Row],[Detail]]&amp;" con selettore: "&amp;Tabella4[[#This Row],[Rejected Element]]</f>
        <v>#N/A</v>
      </c>
      <c r="AK1003" s="13" t="e">
        <f>Tabella4[[#This Row],[HC_ID]]&amp;": "&amp;Tabella4[[#This Row],[Share URL]]</f>
        <v>#N/A</v>
      </c>
      <c r="AL1003" s="13" t="e">
        <f>Tabella4[[#This Row],[HC_ID]]&amp;": "&amp;Tabella4[[#This Row],[Soluzione note aggiuntive]]</f>
        <v>#N/A</v>
      </c>
      <c r="AM1003" s="13"/>
    </row>
    <row r="1004" spans="1:39" ht="15" x14ac:dyDescent="0.3">
      <c r="A1004" s="41" t="str">
        <f>Tabella4[[#This Row],[UNI CEI EN 301549]]&amp;Tabella4[[#This Row],[Servizio]]</f>
        <v>11.2.5.5.1S009 FAQ</v>
      </c>
      <c r="B1004" s="42" t="str">
        <f>Tabella4[[#This Row],[IssueID]]&amp;Tabella4[[#This Row],[Servizio]]</f>
        <v>S009 FAQ</v>
      </c>
      <c r="C1004" s="41" t="s">
        <v>2102</v>
      </c>
      <c r="D1004" s="41" t="str">
        <f>"(#"&amp;Tabella4[[#This Row],['#ID]]&amp;")"</f>
        <v>(#AAD1003)</v>
      </c>
      <c r="E1004" s="13" t="s">
        <v>50</v>
      </c>
      <c r="F1004" s="13" t="s">
        <v>3168</v>
      </c>
      <c r="G1004" s="13" t="s">
        <v>346</v>
      </c>
      <c r="H1004" s="13" t="s">
        <v>3286</v>
      </c>
      <c r="I1004" s="13" t="s">
        <v>64</v>
      </c>
      <c r="J1004" s="13" t="s">
        <v>1736</v>
      </c>
      <c r="K1004" t="s">
        <v>1747</v>
      </c>
      <c r="L1004" s="13" t="s">
        <v>3174</v>
      </c>
      <c r="M1004" t="s">
        <v>1744</v>
      </c>
      <c r="N1004" s="13"/>
      <c r="O1004" t="s">
        <v>1593</v>
      </c>
      <c r="P1004" s="13" t="s">
        <v>1636</v>
      </c>
      <c r="Q1004" s="13" t="s">
        <v>1742</v>
      </c>
      <c r="R1004" s="13"/>
      <c r="S1004" s="13" t="s">
        <v>3185</v>
      </c>
      <c r="T1004" s="13" t="s">
        <v>3186</v>
      </c>
      <c r="U1004" s="13">
        <f>COUNTIFS(Tabella4[Rejected Element],Tabella4[[#This Row],[Rejected Element]])</f>
        <v>1254</v>
      </c>
      <c r="V1004" s="13" t="s">
        <v>1727</v>
      </c>
      <c r="W1004" s="13" t="s">
        <v>3158</v>
      </c>
      <c r="X1004" s="13" t="str">
        <f>Tabella4[[#This Row],[User Impact]]</f>
        <v>3 - Moderate</v>
      </c>
      <c r="Y1004" s="13" t="str">
        <f>_xlfn.CONCAT("APP INDABOX ANDROID - ",Tabella4[[#This Row],[UNI CEI EN 301549]]," ",_xlfn.XLOOKUP(Tabella4[[#This Row],[Criterio]],Tabella5[ID],Tabella5[Criterio di successo],"")," - ",Tabella4[[#This Row],[Servizio]])</f>
        <v>APP INDABOX ANDROID - 11.2.5.5.1 Dimensione dell'obiettivo (avanzato) - S009 FAQ</v>
      </c>
      <c r="Z10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(#AAD1003)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004" s="13"/>
      <c r="AB1004" s="13"/>
      <c r="AC1004" s="13"/>
      <c r="AD1004" s="13"/>
      <c r="AE1004" s="13" t="e">
        <f>_xlfn.XLOOKUP(Tabella4[[#This Row],[ID Silk]],outTable[ID Silk],outTable[Numero ticket  ],,0,1)</f>
        <v>#N/A</v>
      </c>
      <c r="AF1004" s="13"/>
      <c r="AG1004" s="13"/>
      <c r="AH1004" s="13" t="e">
        <f>Tabella4[[#This Row],[Caricato su Silk]]&amp;Tabella4[[#This Row],[HC_01]]</f>
        <v>#N/A</v>
      </c>
      <c r="AI1004" s="13" t="e">
        <f>Tabella4[[#This Row],[HC_ID]]&amp;": "&amp;Tabella4[[#This Row],[Descrizione]]</f>
        <v>#N/A</v>
      </c>
      <c r="AJ1004" s="13" t="e">
        <f>Tabella4[[#This Row],[HC_ID]]&amp;": - "&amp;Tabella4[[#This Row],[Detail]]&amp;" con selettore: "&amp;Tabella4[[#This Row],[Rejected Element]]</f>
        <v>#N/A</v>
      </c>
      <c r="AK1004" s="13" t="e">
        <f>Tabella4[[#This Row],[HC_ID]]&amp;": "&amp;Tabella4[[#This Row],[Share URL]]</f>
        <v>#N/A</v>
      </c>
      <c r="AL1004" s="13" t="e">
        <f>Tabella4[[#This Row],[HC_ID]]&amp;": "&amp;Tabella4[[#This Row],[Soluzione note aggiuntive]]</f>
        <v>#N/A</v>
      </c>
      <c r="AM1004" s="13"/>
    </row>
    <row r="1005" spans="1:39" ht="15" x14ac:dyDescent="0.3">
      <c r="A1005" s="41" t="str">
        <f>Tabella4[[#This Row],[UNI CEI EN 301549]]&amp;Tabella4[[#This Row],[Servizio]]</f>
        <v>11.1.3.2.1S009 FAQ</v>
      </c>
      <c r="B1005" s="42" t="str">
        <f>Tabella4[[#This Row],[IssueID]]&amp;Tabella4[[#This Row],[Servizio]]</f>
        <v>S009 FAQ</v>
      </c>
      <c r="C1005" s="41" t="s">
        <v>2103</v>
      </c>
      <c r="D1005" s="41" t="str">
        <f>"(#"&amp;Tabella4[[#This Row],['#ID]]&amp;")"</f>
        <v>(#AAD1004)</v>
      </c>
      <c r="E1005" s="13" t="s">
        <v>50</v>
      </c>
      <c r="F1005" s="13" t="s">
        <v>9</v>
      </c>
      <c r="G1005" s="13" t="s">
        <v>57</v>
      </c>
      <c r="H1005" s="13" t="s">
        <v>3287</v>
      </c>
      <c r="I1005" s="13" t="s">
        <v>62</v>
      </c>
      <c r="J1005" s="13" t="s">
        <v>3176</v>
      </c>
      <c r="K1005" t="s">
        <v>1749</v>
      </c>
      <c r="L1005" s="13" t="s">
        <v>3177</v>
      </c>
      <c r="M1005" t="s">
        <v>1744</v>
      </c>
      <c r="N1005" s="13"/>
      <c r="O1005" t="s">
        <v>1593</v>
      </c>
      <c r="P1005" s="13" t="s">
        <v>1636</v>
      </c>
      <c r="Q1005" s="13" t="s">
        <v>1742</v>
      </c>
      <c r="R1005" s="13"/>
      <c r="S1005" s="13" t="s">
        <v>3189</v>
      </c>
      <c r="T1005" s="13" t="s">
        <v>3190</v>
      </c>
      <c r="U1005" s="13">
        <f>COUNTIFS(Tabella4[Rejected Element],Tabella4[[#This Row],[Rejected Element]])</f>
        <v>1254</v>
      </c>
      <c r="V1005" s="13" t="s">
        <v>1727</v>
      </c>
      <c r="W1005" s="13" t="s">
        <v>3158</v>
      </c>
      <c r="X1005" s="13" t="str">
        <f>Tabella4[[#This Row],[User Impact]]</f>
        <v>1 - Critical</v>
      </c>
      <c r="Y1005" s="13" t="str">
        <f>_xlfn.CONCAT("APP INDABOX ANDROID - ",Tabella4[[#This Row],[UNI CEI EN 301549]]," ",_xlfn.XLOOKUP(Tabella4[[#This Row],[Criterio]],Tabella5[ID],Tabella5[Criterio di successo],"")," - ",Tabella4[[#This Row],[Servizio]])</f>
        <v>APP INDABOX ANDROID - 11.1.3.2.1 Sequenza significativa - S009 FAQ</v>
      </c>
      <c r="Z10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(#AAD1004)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005" s="13"/>
      <c r="AB1005" s="13"/>
      <c r="AC1005" s="13"/>
      <c r="AD1005" s="13"/>
      <c r="AE1005" s="13" t="e">
        <f>_xlfn.XLOOKUP(Tabella4[[#This Row],[ID Silk]],outTable[ID Silk],outTable[Numero ticket  ],,0,1)</f>
        <v>#N/A</v>
      </c>
      <c r="AF1005" s="13"/>
      <c r="AG1005" s="13"/>
      <c r="AH1005" s="13" t="e">
        <f>Tabella4[[#This Row],[Caricato su Silk]]&amp;Tabella4[[#This Row],[HC_01]]</f>
        <v>#N/A</v>
      </c>
      <c r="AI1005" s="13" t="e">
        <f>Tabella4[[#This Row],[HC_ID]]&amp;": "&amp;Tabella4[[#This Row],[Descrizione]]</f>
        <v>#N/A</v>
      </c>
      <c r="AJ1005" s="13" t="e">
        <f>Tabella4[[#This Row],[HC_ID]]&amp;": - "&amp;Tabella4[[#This Row],[Detail]]&amp;" con selettore: "&amp;Tabella4[[#This Row],[Rejected Element]]</f>
        <v>#N/A</v>
      </c>
      <c r="AK1005" s="13" t="e">
        <f>Tabella4[[#This Row],[HC_ID]]&amp;": "&amp;Tabella4[[#This Row],[Share URL]]</f>
        <v>#N/A</v>
      </c>
      <c r="AL1005" s="13" t="e">
        <f>Tabella4[[#This Row],[HC_ID]]&amp;": "&amp;Tabella4[[#This Row],[Soluzione note aggiuntive]]</f>
        <v>#N/A</v>
      </c>
      <c r="AM1005" s="13"/>
    </row>
    <row r="1006" spans="1:39" ht="15" x14ac:dyDescent="0.3">
      <c r="A1006" s="41" t="str">
        <f>Tabella4[[#This Row],[UNI CEI EN 301549]]&amp;Tabella4[[#This Row],[Servizio]]</f>
        <v>11.2.5.3.1S009 FAQ</v>
      </c>
      <c r="B1006" s="42" t="str">
        <f>Tabella4[[#This Row],[IssueID]]&amp;Tabella4[[#This Row],[Servizio]]</f>
        <v>S009 FAQ</v>
      </c>
      <c r="C1006" s="41" t="s">
        <v>2104</v>
      </c>
      <c r="D1006" s="41" t="str">
        <f>"(#"&amp;Tabella4[[#This Row],['#ID]]&amp;")"</f>
        <v>(#AAD1005)</v>
      </c>
      <c r="E1006" s="13" t="s">
        <v>50</v>
      </c>
      <c r="F1006" s="13" t="s">
        <v>9</v>
      </c>
      <c r="G1006" s="13" t="s">
        <v>342</v>
      </c>
      <c r="H1006" s="13" t="s">
        <v>3285</v>
      </c>
      <c r="I1006" s="13" t="s">
        <v>63</v>
      </c>
      <c r="J1006" s="13" t="s">
        <v>3172</v>
      </c>
      <c r="K1006" t="s">
        <v>1745</v>
      </c>
      <c r="L1006" s="13" t="s">
        <v>3173</v>
      </c>
      <c r="M1006" t="s">
        <v>1744</v>
      </c>
      <c r="N1006" s="13"/>
      <c r="O1006" t="s">
        <v>1593</v>
      </c>
      <c r="P1006" s="13" t="s">
        <v>1636</v>
      </c>
      <c r="Q1006" s="13" t="s">
        <v>1742</v>
      </c>
      <c r="R1006" s="13"/>
      <c r="S1006" s="13" t="s">
        <v>3183</v>
      </c>
      <c r="T1006" s="13" t="s">
        <v>3184</v>
      </c>
      <c r="U1006" s="13">
        <f>COUNTIFS(Tabella4[Rejected Element],Tabella4[[#This Row],[Rejected Element]])</f>
        <v>1254</v>
      </c>
      <c r="V1006" s="13" t="s">
        <v>1727</v>
      </c>
      <c r="W1006" s="13" t="s">
        <v>3158</v>
      </c>
      <c r="X1006" s="13" t="str">
        <f>Tabella4[[#This Row],[User Impact]]</f>
        <v>2 - Serious</v>
      </c>
      <c r="Y1006" s="13" t="str">
        <f>_xlfn.CONCAT("APP INDABOX ANDROID - ",Tabella4[[#This Row],[UNI CEI EN 301549]]," ",_xlfn.XLOOKUP(Tabella4[[#This Row],[Criterio]],Tabella5[ID],Tabella5[Criterio di successo],"")," - ",Tabella4[[#This Row],[Servizio]])</f>
        <v>APP INDABOX ANDROID - 11.2.5.3.1 Etichetta nel nome - S009 FAQ</v>
      </c>
      <c r="Z10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(#AAD1005)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006" s="13"/>
      <c r="AB1006" s="13"/>
      <c r="AC1006" s="13"/>
      <c r="AD1006" s="13"/>
      <c r="AE1006" s="13" t="e">
        <f>_xlfn.XLOOKUP(Tabella4[[#This Row],[ID Silk]],outTable[ID Silk],outTable[Numero ticket  ],,0,1)</f>
        <v>#N/A</v>
      </c>
      <c r="AF1006" s="13"/>
      <c r="AG1006" s="13"/>
      <c r="AH1006" s="13" t="e">
        <f>Tabella4[[#This Row],[Caricato su Silk]]&amp;Tabella4[[#This Row],[HC_01]]</f>
        <v>#N/A</v>
      </c>
      <c r="AI1006" s="13" t="e">
        <f>Tabella4[[#This Row],[HC_ID]]&amp;": "&amp;Tabella4[[#This Row],[Descrizione]]</f>
        <v>#N/A</v>
      </c>
      <c r="AJ1006" s="13" t="e">
        <f>Tabella4[[#This Row],[HC_ID]]&amp;": - "&amp;Tabella4[[#This Row],[Detail]]&amp;" con selettore: "&amp;Tabella4[[#This Row],[Rejected Element]]</f>
        <v>#N/A</v>
      </c>
      <c r="AK1006" s="13" t="e">
        <f>Tabella4[[#This Row],[HC_ID]]&amp;": "&amp;Tabella4[[#This Row],[Share URL]]</f>
        <v>#N/A</v>
      </c>
      <c r="AL1006" s="13" t="e">
        <f>Tabella4[[#This Row],[HC_ID]]&amp;": "&amp;Tabella4[[#This Row],[Soluzione note aggiuntive]]</f>
        <v>#N/A</v>
      </c>
      <c r="AM1006" s="13"/>
    </row>
    <row r="1007" spans="1:39" ht="15" x14ac:dyDescent="0.3">
      <c r="A1007" s="41" t="str">
        <f>Tabella4[[#This Row],[UNI CEI EN 301549]]&amp;Tabella4[[#This Row],[Servizio]]</f>
        <v>11.2.5.8.1S009 FAQ</v>
      </c>
      <c r="B1007" s="42" t="str">
        <f>Tabella4[[#This Row],[IssueID]]&amp;Tabella4[[#This Row],[Servizio]]</f>
        <v>S009 FAQ</v>
      </c>
      <c r="C1007" s="41" t="s">
        <v>2105</v>
      </c>
      <c r="D1007" s="41" t="str">
        <f>"(#"&amp;Tabella4[[#This Row],['#ID]]&amp;")"</f>
        <v>(#AAD1006)</v>
      </c>
      <c r="E1007" s="13" t="s">
        <v>50</v>
      </c>
      <c r="F1007" s="13" t="s">
        <v>10</v>
      </c>
      <c r="G1007" s="13" t="s">
        <v>56</v>
      </c>
      <c r="H1007" s="13" t="s">
        <v>3283</v>
      </c>
      <c r="I1007" s="13" t="s">
        <v>63</v>
      </c>
      <c r="J1007" s="13" t="s">
        <v>1736</v>
      </c>
      <c r="K1007" t="s">
        <v>1748</v>
      </c>
      <c r="L1007" s="13" t="s">
        <v>3175</v>
      </c>
      <c r="M1007" t="s">
        <v>1744</v>
      </c>
      <c r="N1007" s="13"/>
      <c r="O1007" t="s">
        <v>1593</v>
      </c>
      <c r="P1007" s="13" t="s">
        <v>1636</v>
      </c>
      <c r="Q1007" s="13" t="s">
        <v>1742</v>
      </c>
      <c r="R1007" s="13"/>
      <c r="S1007" s="13" t="s">
        <v>3187</v>
      </c>
      <c r="T1007" s="13" t="s">
        <v>3188</v>
      </c>
      <c r="U1007" s="13">
        <f>COUNTIFS(Tabella4[Rejected Element],Tabella4[[#This Row],[Rejected Element]])</f>
        <v>1254</v>
      </c>
      <c r="V1007" s="13" t="s">
        <v>1727</v>
      </c>
      <c r="W1007" s="13" t="s">
        <v>3158</v>
      </c>
      <c r="X1007" s="13" t="str">
        <f>Tabella4[[#This Row],[User Impact]]</f>
        <v>2 - Serious</v>
      </c>
      <c r="Y1007" s="13" t="str">
        <f>_xlfn.CONCAT("APP INDABOX ANDROID - ",Tabella4[[#This Row],[UNI CEI EN 301549]]," ",_xlfn.XLOOKUP(Tabella4[[#This Row],[Criterio]],Tabella5[ID],Tabella5[Criterio di successo],"")," - ",Tabella4[[#This Row],[Servizio]])</f>
        <v>APP INDABOX ANDROID - 11.2.5.8.1 Dimensione dell'obiettivo (minimo) - S009 FAQ</v>
      </c>
      <c r="Z10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(#AAD1006)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007" s="13"/>
      <c r="AB1007" s="13"/>
      <c r="AC1007" s="13"/>
      <c r="AD1007" s="13"/>
      <c r="AE1007" s="13" t="e">
        <f>_xlfn.XLOOKUP(Tabella4[[#This Row],[ID Silk]],outTable[ID Silk],outTable[Numero ticket  ],,0,1)</f>
        <v>#N/A</v>
      </c>
      <c r="AF1007" s="13"/>
      <c r="AG1007" s="13"/>
      <c r="AH1007" s="13" t="e">
        <f>Tabella4[[#This Row],[Caricato su Silk]]&amp;Tabella4[[#This Row],[HC_01]]</f>
        <v>#N/A</v>
      </c>
      <c r="AI1007" s="13" t="e">
        <f>Tabella4[[#This Row],[HC_ID]]&amp;": "&amp;Tabella4[[#This Row],[Descrizione]]</f>
        <v>#N/A</v>
      </c>
      <c r="AJ1007" s="13" t="e">
        <f>Tabella4[[#This Row],[HC_ID]]&amp;": - "&amp;Tabella4[[#This Row],[Detail]]&amp;" con selettore: "&amp;Tabella4[[#This Row],[Rejected Element]]</f>
        <v>#N/A</v>
      </c>
      <c r="AK1007" s="13" t="e">
        <f>Tabella4[[#This Row],[HC_ID]]&amp;": "&amp;Tabella4[[#This Row],[Share URL]]</f>
        <v>#N/A</v>
      </c>
      <c r="AL1007" s="13" t="e">
        <f>Tabella4[[#This Row],[HC_ID]]&amp;": "&amp;Tabella4[[#This Row],[Soluzione note aggiuntive]]</f>
        <v>#N/A</v>
      </c>
      <c r="AM1007" s="13"/>
    </row>
    <row r="1008" spans="1:39" ht="15" x14ac:dyDescent="0.3">
      <c r="A1008" s="41" t="str">
        <f>Tabella4[[#This Row],[UNI CEI EN 301549]]&amp;Tabella4[[#This Row],[Servizio]]</f>
        <v>11.2.5.5.1S009 FAQ</v>
      </c>
      <c r="B1008" s="42" t="str">
        <f>Tabella4[[#This Row],[IssueID]]&amp;Tabella4[[#This Row],[Servizio]]</f>
        <v>S009 FAQ</v>
      </c>
      <c r="C1008" s="41" t="s">
        <v>2106</v>
      </c>
      <c r="D1008" s="41" t="str">
        <f>"(#"&amp;Tabella4[[#This Row],['#ID]]&amp;")"</f>
        <v>(#AAD1007)</v>
      </c>
      <c r="E1008" s="13" t="s">
        <v>50</v>
      </c>
      <c r="F1008" s="13" t="s">
        <v>3168</v>
      </c>
      <c r="G1008" s="13" t="s">
        <v>346</v>
      </c>
      <c r="H1008" s="13" t="s">
        <v>3286</v>
      </c>
      <c r="I1008" s="13" t="s">
        <v>64</v>
      </c>
      <c r="J1008" s="13" t="s">
        <v>1736</v>
      </c>
      <c r="K1008" t="s">
        <v>1747</v>
      </c>
      <c r="L1008" s="13" t="s">
        <v>3174</v>
      </c>
      <c r="M1008" t="s">
        <v>1744</v>
      </c>
      <c r="N1008" s="13"/>
      <c r="O1008" t="s">
        <v>1593</v>
      </c>
      <c r="P1008" s="13" t="s">
        <v>1636</v>
      </c>
      <c r="Q1008" s="13" t="s">
        <v>1742</v>
      </c>
      <c r="R1008" s="13"/>
      <c r="S1008" s="13" t="s">
        <v>3185</v>
      </c>
      <c r="T1008" s="13" t="s">
        <v>3186</v>
      </c>
      <c r="U1008" s="13">
        <f>COUNTIFS(Tabella4[Rejected Element],Tabella4[[#This Row],[Rejected Element]])</f>
        <v>1254</v>
      </c>
      <c r="V1008" s="13" t="s">
        <v>1727</v>
      </c>
      <c r="W1008" s="13" t="s">
        <v>3158</v>
      </c>
      <c r="X1008" s="13" t="str">
        <f>Tabella4[[#This Row],[User Impact]]</f>
        <v>3 - Moderate</v>
      </c>
      <c r="Y1008" s="13" t="str">
        <f>_xlfn.CONCAT("APP INDABOX ANDROID - ",Tabella4[[#This Row],[UNI CEI EN 301549]]," ",_xlfn.XLOOKUP(Tabella4[[#This Row],[Criterio]],Tabella5[ID],Tabella5[Criterio di successo],"")," - ",Tabella4[[#This Row],[Servizio]])</f>
        <v>APP INDABOX ANDROID - 11.2.5.5.1 Dimensione dell'obiettivo (avanzato) - S009 FAQ</v>
      </c>
      <c r="Z10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(#AAD1007)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008" s="13"/>
      <c r="AB1008" s="13"/>
      <c r="AC1008" s="13"/>
      <c r="AD1008" s="13"/>
      <c r="AE1008" s="13" t="e">
        <f>_xlfn.XLOOKUP(Tabella4[[#This Row],[ID Silk]],outTable[ID Silk],outTable[Numero ticket  ],,0,1)</f>
        <v>#N/A</v>
      </c>
      <c r="AF1008" s="13"/>
      <c r="AG1008" s="13"/>
      <c r="AH1008" s="13" t="e">
        <f>Tabella4[[#This Row],[Caricato su Silk]]&amp;Tabella4[[#This Row],[HC_01]]</f>
        <v>#N/A</v>
      </c>
      <c r="AI1008" s="13" t="e">
        <f>Tabella4[[#This Row],[HC_ID]]&amp;": "&amp;Tabella4[[#This Row],[Descrizione]]</f>
        <v>#N/A</v>
      </c>
      <c r="AJ1008" s="13" t="e">
        <f>Tabella4[[#This Row],[HC_ID]]&amp;": - "&amp;Tabella4[[#This Row],[Detail]]&amp;" con selettore: "&amp;Tabella4[[#This Row],[Rejected Element]]</f>
        <v>#N/A</v>
      </c>
      <c r="AK1008" s="13" t="e">
        <f>Tabella4[[#This Row],[HC_ID]]&amp;": "&amp;Tabella4[[#This Row],[Share URL]]</f>
        <v>#N/A</v>
      </c>
      <c r="AL1008" s="13" t="e">
        <f>Tabella4[[#This Row],[HC_ID]]&amp;": "&amp;Tabella4[[#This Row],[Soluzione note aggiuntive]]</f>
        <v>#N/A</v>
      </c>
      <c r="AM1008" s="13"/>
    </row>
    <row r="1009" spans="1:39" ht="15" x14ac:dyDescent="0.3">
      <c r="A1009" s="41" t="str">
        <f>Tabella4[[#This Row],[UNI CEI EN 301549]]&amp;Tabella4[[#This Row],[Servizio]]</f>
        <v>11.1.3.2.1S009 FAQ</v>
      </c>
      <c r="B1009" s="42" t="str">
        <f>Tabella4[[#This Row],[IssueID]]&amp;Tabella4[[#This Row],[Servizio]]</f>
        <v>S009 FAQ</v>
      </c>
      <c r="C1009" s="41" t="s">
        <v>2107</v>
      </c>
      <c r="D1009" s="41" t="str">
        <f>"(#"&amp;Tabella4[[#This Row],['#ID]]&amp;")"</f>
        <v>(#AAD1008)</v>
      </c>
      <c r="E1009" s="13" t="s">
        <v>50</v>
      </c>
      <c r="F1009" s="13" t="s">
        <v>9</v>
      </c>
      <c r="G1009" s="13" t="s">
        <v>57</v>
      </c>
      <c r="H1009" s="13" t="s">
        <v>3287</v>
      </c>
      <c r="I1009" s="13" t="s">
        <v>62</v>
      </c>
      <c r="J1009" s="13" t="s">
        <v>3176</v>
      </c>
      <c r="K1009" t="s">
        <v>1749</v>
      </c>
      <c r="L1009" s="13" t="s">
        <v>3177</v>
      </c>
      <c r="M1009" t="s">
        <v>1744</v>
      </c>
      <c r="N1009" s="13"/>
      <c r="O1009" t="s">
        <v>1593</v>
      </c>
      <c r="P1009" s="13" t="s">
        <v>1636</v>
      </c>
      <c r="Q1009" s="13" t="s">
        <v>1742</v>
      </c>
      <c r="R1009" s="13"/>
      <c r="S1009" s="13" t="s">
        <v>3189</v>
      </c>
      <c r="T1009" s="13" t="s">
        <v>3190</v>
      </c>
      <c r="U1009" s="13">
        <f>COUNTIFS(Tabella4[Rejected Element],Tabella4[[#This Row],[Rejected Element]])</f>
        <v>1254</v>
      </c>
      <c r="V1009" s="13" t="s">
        <v>1727</v>
      </c>
      <c r="W1009" s="13" t="s">
        <v>3158</v>
      </c>
      <c r="X1009" s="13" t="str">
        <f>Tabella4[[#This Row],[User Impact]]</f>
        <v>1 - Critical</v>
      </c>
      <c r="Y1009" s="13" t="str">
        <f>_xlfn.CONCAT("APP INDABOX ANDROID - ",Tabella4[[#This Row],[UNI CEI EN 301549]]," ",_xlfn.XLOOKUP(Tabella4[[#This Row],[Criterio]],Tabella5[ID],Tabella5[Criterio di successo],"")," - ",Tabella4[[#This Row],[Servizio]])</f>
        <v>APP INDABOX ANDROID - 11.1.3.2.1 Sequenza significativa - S009 FAQ</v>
      </c>
      <c r="Z10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(#AAD1008)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009" s="13"/>
      <c r="AB1009" s="13"/>
      <c r="AC1009" s="13"/>
      <c r="AD1009" s="13"/>
      <c r="AE1009" s="13" t="e">
        <f>_xlfn.XLOOKUP(Tabella4[[#This Row],[ID Silk]],outTable[ID Silk],outTable[Numero ticket  ],,0,1)</f>
        <v>#N/A</v>
      </c>
      <c r="AF1009" s="13"/>
      <c r="AG1009" s="13"/>
      <c r="AH1009" s="13" t="e">
        <f>Tabella4[[#This Row],[Caricato su Silk]]&amp;Tabella4[[#This Row],[HC_01]]</f>
        <v>#N/A</v>
      </c>
      <c r="AI1009" s="13" t="e">
        <f>Tabella4[[#This Row],[HC_ID]]&amp;": "&amp;Tabella4[[#This Row],[Descrizione]]</f>
        <v>#N/A</v>
      </c>
      <c r="AJ1009" s="13" t="e">
        <f>Tabella4[[#This Row],[HC_ID]]&amp;": - "&amp;Tabella4[[#This Row],[Detail]]&amp;" con selettore: "&amp;Tabella4[[#This Row],[Rejected Element]]</f>
        <v>#N/A</v>
      </c>
      <c r="AK1009" s="13" t="e">
        <f>Tabella4[[#This Row],[HC_ID]]&amp;": "&amp;Tabella4[[#This Row],[Share URL]]</f>
        <v>#N/A</v>
      </c>
      <c r="AL1009" s="13" t="e">
        <f>Tabella4[[#This Row],[HC_ID]]&amp;": "&amp;Tabella4[[#This Row],[Soluzione note aggiuntive]]</f>
        <v>#N/A</v>
      </c>
      <c r="AM1009" s="13"/>
    </row>
    <row r="1010" spans="1:39" ht="15" x14ac:dyDescent="0.3">
      <c r="A1010" s="41" t="str">
        <f>Tabella4[[#This Row],[UNI CEI EN 301549]]&amp;Tabella4[[#This Row],[Servizio]]</f>
        <v>11.2.5.3.1S009 FAQ</v>
      </c>
      <c r="B1010" s="42" t="str">
        <f>Tabella4[[#This Row],[IssueID]]&amp;Tabella4[[#This Row],[Servizio]]</f>
        <v>S009 FAQ</v>
      </c>
      <c r="C1010" s="41" t="s">
        <v>2108</v>
      </c>
      <c r="D1010" s="41" t="str">
        <f>"(#"&amp;Tabella4[[#This Row],['#ID]]&amp;")"</f>
        <v>(#AAD1009)</v>
      </c>
      <c r="E1010" s="13" t="s">
        <v>50</v>
      </c>
      <c r="F1010" s="13" t="s">
        <v>9</v>
      </c>
      <c r="G1010" s="13" t="s">
        <v>342</v>
      </c>
      <c r="H1010" s="13" t="s">
        <v>3285</v>
      </c>
      <c r="I1010" s="13" t="s">
        <v>63</v>
      </c>
      <c r="J1010" s="13" t="s">
        <v>3172</v>
      </c>
      <c r="K1010" t="s">
        <v>1745</v>
      </c>
      <c r="L1010" s="13" t="s">
        <v>3173</v>
      </c>
      <c r="M1010" t="s">
        <v>1744</v>
      </c>
      <c r="N1010" s="13"/>
      <c r="O1010" t="s">
        <v>1593</v>
      </c>
      <c r="P1010" s="13" t="s">
        <v>1636</v>
      </c>
      <c r="Q1010" s="13" t="s">
        <v>1742</v>
      </c>
      <c r="R1010" s="13"/>
      <c r="S1010" s="13" t="s">
        <v>3183</v>
      </c>
      <c r="T1010" s="13" t="s">
        <v>3184</v>
      </c>
      <c r="U1010" s="13">
        <f>COUNTIFS(Tabella4[Rejected Element],Tabella4[[#This Row],[Rejected Element]])</f>
        <v>1254</v>
      </c>
      <c r="V1010" s="13" t="s">
        <v>1727</v>
      </c>
      <c r="W1010" s="13" t="s">
        <v>3158</v>
      </c>
      <c r="X1010" s="13" t="str">
        <f>Tabella4[[#This Row],[User Impact]]</f>
        <v>2 - Serious</v>
      </c>
      <c r="Y1010" s="13" t="str">
        <f>_xlfn.CONCAT("APP INDABOX ANDROID - ",Tabella4[[#This Row],[UNI CEI EN 301549]]," ",_xlfn.XLOOKUP(Tabella4[[#This Row],[Criterio]],Tabella5[ID],Tabella5[Criterio di successo],"")," - ",Tabella4[[#This Row],[Servizio]])</f>
        <v>APP INDABOX ANDROID - 11.2.5.3.1 Etichetta nel nome - S009 FAQ</v>
      </c>
      <c r="Z10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(#AAD1009)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010" s="13"/>
      <c r="AB1010" s="13"/>
      <c r="AC1010" s="13"/>
      <c r="AD1010" s="13"/>
      <c r="AE1010" s="13" t="e">
        <f>_xlfn.XLOOKUP(Tabella4[[#This Row],[ID Silk]],outTable[ID Silk],outTable[Numero ticket  ],,0,1)</f>
        <v>#N/A</v>
      </c>
      <c r="AF1010" s="13"/>
      <c r="AG1010" s="13"/>
      <c r="AH1010" s="13" t="e">
        <f>Tabella4[[#This Row],[Caricato su Silk]]&amp;Tabella4[[#This Row],[HC_01]]</f>
        <v>#N/A</v>
      </c>
      <c r="AI1010" s="13" t="e">
        <f>Tabella4[[#This Row],[HC_ID]]&amp;": "&amp;Tabella4[[#This Row],[Descrizione]]</f>
        <v>#N/A</v>
      </c>
      <c r="AJ1010" s="13" t="e">
        <f>Tabella4[[#This Row],[HC_ID]]&amp;": - "&amp;Tabella4[[#This Row],[Detail]]&amp;" con selettore: "&amp;Tabella4[[#This Row],[Rejected Element]]</f>
        <v>#N/A</v>
      </c>
      <c r="AK1010" s="13" t="e">
        <f>Tabella4[[#This Row],[HC_ID]]&amp;": "&amp;Tabella4[[#This Row],[Share URL]]</f>
        <v>#N/A</v>
      </c>
      <c r="AL1010" s="13" t="e">
        <f>Tabella4[[#This Row],[HC_ID]]&amp;": "&amp;Tabella4[[#This Row],[Soluzione note aggiuntive]]</f>
        <v>#N/A</v>
      </c>
      <c r="AM1010" s="13"/>
    </row>
    <row r="1011" spans="1:39" ht="15" x14ac:dyDescent="0.3">
      <c r="A1011" s="41" t="str">
        <f>Tabella4[[#This Row],[UNI CEI EN 301549]]&amp;Tabella4[[#This Row],[Servizio]]</f>
        <v>11.2.5.8.1S009 FAQ</v>
      </c>
      <c r="B1011" s="42" t="str">
        <f>Tabella4[[#This Row],[IssueID]]&amp;Tabella4[[#This Row],[Servizio]]</f>
        <v>S009 FAQ</v>
      </c>
      <c r="C1011" s="41" t="s">
        <v>2109</v>
      </c>
      <c r="D1011" s="41" t="str">
        <f>"(#"&amp;Tabella4[[#This Row],['#ID]]&amp;")"</f>
        <v>(#AAD1010)</v>
      </c>
      <c r="E1011" s="13" t="s">
        <v>50</v>
      </c>
      <c r="F1011" s="13" t="s">
        <v>10</v>
      </c>
      <c r="G1011" s="13" t="s">
        <v>56</v>
      </c>
      <c r="H1011" s="13" t="s">
        <v>3283</v>
      </c>
      <c r="I1011" s="13" t="s">
        <v>63</v>
      </c>
      <c r="J1011" s="13" t="s">
        <v>1736</v>
      </c>
      <c r="K1011" t="s">
        <v>1748</v>
      </c>
      <c r="L1011" s="13" t="s">
        <v>3175</v>
      </c>
      <c r="M1011" t="s">
        <v>1744</v>
      </c>
      <c r="N1011" s="13"/>
      <c r="O1011" t="s">
        <v>1593</v>
      </c>
      <c r="P1011" s="13" t="s">
        <v>1636</v>
      </c>
      <c r="Q1011" s="13" t="s">
        <v>1742</v>
      </c>
      <c r="R1011" s="13"/>
      <c r="S1011" s="13" t="s">
        <v>3187</v>
      </c>
      <c r="T1011" s="13" t="s">
        <v>3188</v>
      </c>
      <c r="U1011" s="13">
        <f>COUNTIFS(Tabella4[Rejected Element],Tabella4[[#This Row],[Rejected Element]])</f>
        <v>1254</v>
      </c>
      <c r="V1011" s="13" t="s">
        <v>1727</v>
      </c>
      <c r="W1011" s="13" t="s">
        <v>3158</v>
      </c>
      <c r="X1011" s="13" t="str">
        <f>Tabella4[[#This Row],[User Impact]]</f>
        <v>2 - Serious</v>
      </c>
      <c r="Y1011" s="13" t="str">
        <f>_xlfn.CONCAT("APP INDABOX ANDROID - ",Tabella4[[#This Row],[UNI CEI EN 301549]]," ",_xlfn.XLOOKUP(Tabella4[[#This Row],[Criterio]],Tabella5[ID],Tabella5[Criterio di successo],"")," - ",Tabella4[[#This Row],[Servizio]])</f>
        <v>APP INDABOX ANDROID - 11.2.5.8.1 Dimensione dell'obiettivo (minimo) - S009 FAQ</v>
      </c>
      <c r="Z10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(#AAD1010)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011" s="13"/>
      <c r="AB1011" s="13"/>
      <c r="AC1011" s="13"/>
      <c r="AD1011" s="13"/>
      <c r="AE1011" s="13" t="e">
        <f>_xlfn.XLOOKUP(Tabella4[[#This Row],[ID Silk]],outTable[ID Silk],outTable[Numero ticket  ],,0,1)</f>
        <v>#N/A</v>
      </c>
      <c r="AF1011" s="13"/>
      <c r="AG1011" s="13"/>
      <c r="AH1011" s="13" t="e">
        <f>Tabella4[[#This Row],[Caricato su Silk]]&amp;Tabella4[[#This Row],[HC_01]]</f>
        <v>#N/A</v>
      </c>
      <c r="AI1011" s="13" t="e">
        <f>Tabella4[[#This Row],[HC_ID]]&amp;": "&amp;Tabella4[[#This Row],[Descrizione]]</f>
        <v>#N/A</v>
      </c>
      <c r="AJ1011" s="13" t="e">
        <f>Tabella4[[#This Row],[HC_ID]]&amp;": - "&amp;Tabella4[[#This Row],[Detail]]&amp;" con selettore: "&amp;Tabella4[[#This Row],[Rejected Element]]</f>
        <v>#N/A</v>
      </c>
      <c r="AK1011" s="13" t="e">
        <f>Tabella4[[#This Row],[HC_ID]]&amp;": "&amp;Tabella4[[#This Row],[Share URL]]</f>
        <v>#N/A</v>
      </c>
      <c r="AL1011" s="13" t="e">
        <f>Tabella4[[#This Row],[HC_ID]]&amp;": "&amp;Tabella4[[#This Row],[Soluzione note aggiuntive]]</f>
        <v>#N/A</v>
      </c>
      <c r="AM1011" s="13"/>
    </row>
    <row r="1012" spans="1:39" ht="15" x14ac:dyDescent="0.3">
      <c r="A1012" s="41" t="str">
        <f>Tabella4[[#This Row],[UNI CEI EN 301549]]&amp;Tabella4[[#This Row],[Servizio]]</f>
        <v>11.2.5.5.1S009 FAQ</v>
      </c>
      <c r="B1012" s="42" t="str">
        <f>Tabella4[[#This Row],[IssueID]]&amp;Tabella4[[#This Row],[Servizio]]</f>
        <v>S009 FAQ</v>
      </c>
      <c r="C1012" s="41" t="s">
        <v>2110</v>
      </c>
      <c r="D1012" s="41" t="str">
        <f>"(#"&amp;Tabella4[[#This Row],['#ID]]&amp;")"</f>
        <v>(#AAD1011)</v>
      </c>
      <c r="E1012" s="13" t="s">
        <v>50</v>
      </c>
      <c r="F1012" s="13" t="s">
        <v>3168</v>
      </c>
      <c r="G1012" s="13" t="s">
        <v>346</v>
      </c>
      <c r="H1012" s="13" t="s">
        <v>3286</v>
      </c>
      <c r="I1012" s="13" t="s">
        <v>64</v>
      </c>
      <c r="J1012" s="13" t="s">
        <v>1736</v>
      </c>
      <c r="K1012" t="s">
        <v>1747</v>
      </c>
      <c r="L1012" s="13" t="s">
        <v>3174</v>
      </c>
      <c r="M1012" t="s">
        <v>1744</v>
      </c>
      <c r="N1012" s="13"/>
      <c r="O1012" t="s">
        <v>1593</v>
      </c>
      <c r="P1012" s="13" t="s">
        <v>1636</v>
      </c>
      <c r="Q1012" s="13" t="s">
        <v>1742</v>
      </c>
      <c r="R1012" s="13"/>
      <c r="S1012" s="13" t="s">
        <v>3185</v>
      </c>
      <c r="T1012" s="13" t="s">
        <v>3186</v>
      </c>
      <c r="U1012" s="13">
        <f>COUNTIFS(Tabella4[Rejected Element],Tabella4[[#This Row],[Rejected Element]])</f>
        <v>1254</v>
      </c>
      <c r="V1012" s="13" t="s">
        <v>1727</v>
      </c>
      <c r="W1012" s="13" t="s">
        <v>3158</v>
      </c>
      <c r="X1012" s="13" t="str">
        <f>Tabella4[[#This Row],[User Impact]]</f>
        <v>3 - Moderate</v>
      </c>
      <c r="Y1012" s="13" t="str">
        <f>_xlfn.CONCAT("APP INDABOX ANDROID - ",Tabella4[[#This Row],[UNI CEI EN 301549]]," ",_xlfn.XLOOKUP(Tabella4[[#This Row],[Criterio]],Tabella5[ID],Tabella5[Criterio di successo],"")," - ",Tabella4[[#This Row],[Servizio]])</f>
        <v>APP INDABOX ANDROID - 11.2.5.5.1 Dimensione dell'obiettivo (avanzato) - S009 FAQ</v>
      </c>
      <c r="Z10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(#AAD1011)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012" s="13"/>
      <c r="AB1012" s="13"/>
      <c r="AC1012" s="13"/>
      <c r="AD1012" s="13"/>
      <c r="AE1012" s="13" t="e">
        <f>_xlfn.XLOOKUP(Tabella4[[#This Row],[ID Silk]],outTable[ID Silk],outTable[Numero ticket  ],,0,1)</f>
        <v>#N/A</v>
      </c>
      <c r="AF1012" s="13"/>
      <c r="AG1012" s="13"/>
      <c r="AH1012" s="13" t="e">
        <f>Tabella4[[#This Row],[Caricato su Silk]]&amp;Tabella4[[#This Row],[HC_01]]</f>
        <v>#N/A</v>
      </c>
      <c r="AI1012" s="13" t="e">
        <f>Tabella4[[#This Row],[HC_ID]]&amp;": "&amp;Tabella4[[#This Row],[Descrizione]]</f>
        <v>#N/A</v>
      </c>
      <c r="AJ1012" s="13" t="e">
        <f>Tabella4[[#This Row],[HC_ID]]&amp;": - "&amp;Tabella4[[#This Row],[Detail]]&amp;" con selettore: "&amp;Tabella4[[#This Row],[Rejected Element]]</f>
        <v>#N/A</v>
      </c>
      <c r="AK1012" s="13" t="e">
        <f>Tabella4[[#This Row],[HC_ID]]&amp;": "&amp;Tabella4[[#This Row],[Share URL]]</f>
        <v>#N/A</v>
      </c>
      <c r="AL1012" s="13" t="e">
        <f>Tabella4[[#This Row],[HC_ID]]&amp;": "&amp;Tabella4[[#This Row],[Soluzione note aggiuntive]]</f>
        <v>#N/A</v>
      </c>
      <c r="AM1012" s="13"/>
    </row>
    <row r="1013" spans="1:39" ht="15" x14ac:dyDescent="0.3">
      <c r="A1013" s="41" t="str">
        <f>Tabella4[[#This Row],[UNI CEI EN 301549]]&amp;Tabella4[[#This Row],[Servizio]]</f>
        <v>11.1.3.2.1S009 FAQ</v>
      </c>
      <c r="B1013" s="42" t="str">
        <f>Tabella4[[#This Row],[IssueID]]&amp;Tabella4[[#This Row],[Servizio]]</f>
        <v>S009 FAQ</v>
      </c>
      <c r="C1013" s="41" t="s">
        <v>2111</v>
      </c>
      <c r="D1013" s="41" t="str">
        <f>"(#"&amp;Tabella4[[#This Row],['#ID]]&amp;")"</f>
        <v>(#AAD1012)</v>
      </c>
      <c r="E1013" s="13" t="s">
        <v>50</v>
      </c>
      <c r="F1013" s="13" t="s">
        <v>9</v>
      </c>
      <c r="G1013" s="13" t="s">
        <v>57</v>
      </c>
      <c r="H1013" s="13" t="s">
        <v>3287</v>
      </c>
      <c r="I1013" s="13" t="s">
        <v>62</v>
      </c>
      <c r="J1013" s="13" t="s">
        <v>3176</v>
      </c>
      <c r="K1013" t="s">
        <v>1749</v>
      </c>
      <c r="L1013" s="13" t="s">
        <v>3177</v>
      </c>
      <c r="M1013" t="s">
        <v>1744</v>
      </c>
      <c r="N1013" s="13"/>
      <c r="O1013" t="s">
        <v>1593</v>
      </c>
      <c r="P1013" s="13" t="s">
        <v>1636</v>
      </c>
      <c r="Q1013" s="13" t="s">
        <v>1742</v>
      </c>
      <c r="R1013" s="13"/>
      <c r="S1013" s="13" t="s">
        <v>3189</v>
      </c>
      <c r="T1013" s="13" t="s">
        <v>3190</v>
      </c>
      <c r="U1013" s="13">
        <f>COUNTIFS(Tabella4[Rejected Element],Tabella4[[#This Row],[Rejected Element]])</f>
        <v>1254</v>
      </c>
      <c r="V1013" s="13" t="s">
        <v>1727</v>
      </c>
      <c r="W1013" s="13" t="s">
        <v>3158</v>
      </c>
      <c r="X1013" s="13" t="str">
        <f>Tabella4[[#This Row],[User Impact]]</f>
        <v>1 - Critical</v>
      </c>
      <c r="Y1013" s="13" t="str">
        <f>_xlfn.CONCAT("APP INDABOX ANDROID - ",Tabella4[[#This Row],[UNI CEI EN 301549]]," ",_xlfn.XLOOKUP(Tabella4[[#This Row],[Criterio]],Tabella5[ID],Tabella5[Criterio di successo],"")," - ",Tabella4[[#This Row],[Servizio]])</f>
        <v>APP INDABOX ANDROID - 11.1.3.2.1 Sequenza significativa - S009 FAQ</v>
      </c>
      <c r="Z10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(#AAD1012)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013" s="13"/>
      <c r="AB1013" s="13"/>
      <c r="AC1013" s="13"/>
      <c r="AD1013" s="13"/>
      <c r="AE1013" s="13" t="e">
        <f>_xlfn.XLOOKUP(Tabella4[[#This Row],[ID Silk]],outTable[ID Silk],outTable[Numero ticket  ],,0,1)</f>
        <v>#N/A</v>
      </c>
      <c r="AF1013" s="13"/>
      <c r="AG1013" s="13"/>
      <c r="AH1013" s="13" t="e">
        <f>Tabella4[[#This Row],[Caricato su Silk]]&amp;Tabella4[[#This Row],[HC_01]]</f>
        <v>#N/A</v>
      </c>
      <c r="AI1013" s="13" t="e">
        <f>Tabella4[[#This Row],[HC_ID]]&amp;": "&amp;Tabella4[[#This Row],[Descrizione]]</f>
        <v>#N/A</v>
      </c>
      <c r="AJ1013" s="13" t="e">
        <f>Tabella4[[#This Row],[HC_ID]]&amp;": - "&amp;Tabella4[[#This Row],[Detail]]&amp;" con selettore: "&amp;Tabella4[[#This Row],[Rejected Element]]</f>
        <v>#N/A</v>
      </c>
      <c r="AK1013" s="13" t="e">
        <f>Tabella4[[#This Row],[HC_ID]]&amp;": "&amp;Tabella4[[#This Row],[Share URL]]</f>
        <v>#N/A</v>
      </c>
      <c r="AL1013" s="13" t="e">
        <f>Tabella4[[#This Row],[HC_ID]]&amp;": "&amp;Tabella4[[#This Row],[Soluzione note aggiuntive]]</f>
        <v>#N/A</v>
      </c>
      <c r="AM1013" s="13"/>
    </row>
    <row r="1014" spans="1:39" ht="15" x14ac:dyDescent="0.3">
      <c r="A1014" s="41" t="str">
        <f>Tabella4[[#This Row],[UNI CEI EN 301549]]&amp;Tabella4[[#This Row],[Servizio]]</f>
        <v>11.2.5.3.1S009 FAQ</v>
      </c>
      <c r="B1014" s="42" t="str">
        <f>Tabella4[[#This Row],[IssueID]]&amp;Tabella4[[#This Row],[Servizio]]</f>
        <v>S009 FAQ</v>
      </c>
      <c r="C1014" s="41" t="s">
        <v>2112</v>
      </c>
      <c r="D1014" s="41" t="str">
        <f>"(#"&amp;Tabella4[[#This Row],['#ID]]&amp;")"</f>
        <v>(#AAD1013)</v>
      </c>
      <c r="E1014" s="13" t="s">
        <v>50</v>
      </c>
      <c r="F1014" s="13" t="s">
        <v>9</v>
      </c>
      <c r="G1014" s="13" t="s">
        <v>342</v>
      </c>
      <c r="H1014" s="13" t="s">
        <v>3285</v>
      </c>
      <c r="I1014" s="13" t="s">
        <v>63</v>
      </c>
      <c r="J1014" s="13" t="s">
        <v>3172</v>
      </c>
      <c r="K1014" t="s">
        <v>1745</v>
      </c>
      <c r="L1014" s="13" t="s">
        <v>3173</v>
      </c>
      <c r="M1014" t="s">
        <v>1744</v>
      </c>
      <c r="N1014" s="13"/>
      <c r="O1014" t="s">
        <v>1593</v>
      </c>
      <c r="P1014" s="13" t="s">
        <v>1636</v>
      </c>
      <c r="Q1014" s="13" t="s">
        <v>1742</v>
      </c>
      <c r="R1014" s="13"/>
      <c r="S1014" s="13" t="s">
        <v>3183</v>
      </c>
      <c r="T1014" s="13" t="s">
        <v>3184</v>
      </c>
      <c r="U1014" s="13">
        <f>COUNTIFS(Tabella4[Rejected Element],Tabella4[[#This Row],[Rejected Element]])</f>
        <v>1254</v>
      </c>
      <c r="V1014" s="13" t="s">
        <v>1727</v>
      </c>
      <c r="W1014" s="13" t="s">
        <v>3158</v>
      </c>
      <c r="X1014" s="13" t="str">
        <f>Tabella4[[#This Row],[User Impact]]</f>
        <v>2 - Serious</v>
      </c>
      <c r="Y1014" s="13" t="str">
        <f>_xlfn.CONCAT("APP INDABOX ANDROID - ",Tabella4[[#This Row],[UNI CEI EN 301549]]," ",_xlfn.XLOOKUP(Tabella4[[#This Row],[Criterio]],Tabella5[ID],Tabella5[Criterio di successo],"")," - ",Tabella4[[#This Row],[Servizio]])</f>
        <v>APP INDABOX ANDROID - 11.2.5.3.1 Etichetta nel nome - S009 FAQ</v>
      </c>
      <c r="Z10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(#AAD1013)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014" s="13"/>
      <c r="AB1014" s="13"/>
      <c r="AC1014" s="13"/>
      <c r="AD1014" s="13"/>
      <c r="AE1014" s="13" t="e">
        <f>_xlfn.XLOOKUP(Tabella4[[#This Row],[ID Silk]],outTable[ID Silk],outTable[Numero ticket  ],,0,1)</f>
        <v>#N/A</v>
      </c>
      <c r="AF1014" s="13"/>
      <c r="AG1014" s="13"/>
      <c r="AH1014" s="13" t="e">
        <f>Tabella4[[#This Row],[Caricato su Silk]]&amp;Tabella4[[#This Row],[HC_01]]</f>
        <v>#N/A</v>
      </c>
      <c r="AI1014" s="13" t="e">
        <f>Tabella4[[#This Row],[HC_ID]]&amp;": "&amp;Tabella4[[#This Row],[Descrizione]]</f>
        <v>#N/A</v>
      </c>
      <c r="AJ1014" s="13" t="e">
        <f>Tabella4[[#This Row],[HC_ID]]&amp;": - "&amp;Tabella4[[#This Row],[Detail]]&amp;" con selettore: "&amp;Tabella4[[#This Row],[Rejected Element]]</f>
        <v>#N/A</v>
      </c>
      <c r="AK1014" s="13" t="e">
        <f>Tabella4[[#This Row],[HC_ID]]&amp;": "&amp;Tabella4[[#This Row],[Share URL]]</f>
        <v>#N/A</v>
      </c>
      <c r="AL1014" s="13" t="e">
        <f>Tabella4[[#This Row],[HC_ID]]&amp;": "&amp;Tabella4[[#This Row],[Soluzione note aggiuntive]]</f>
        <v>#N/A</v>
      </c>
      <c r="AM1014" s="13"/>
    </row>
    <row r="1015" spans="1:39" ht="15" x14ac:dyDescent="0.3">
      <c r="A1015" s="41" t="str">
        <f>Tabella4[[#This Row],[UNI CEI EN 301549]]&amp;Tabella4[[#This Row],[Servizio]]</f>
        <v>11.2.5.8.1S009 FAQ</v>
      </c>
      <c r="B1015" s="42" t="str">
        <f>Tabella4[[#This Row],[IssueID]]&amp;Tabella4[[#This Row],[Servizio]]</f>
        <v>S009 FAQ</v>
      </c>
      <c r="C1015" s="41" t="s">
        <v>2113</v>
      </c>
      <c r="D1015" s="41" t="str">
        <f>"(#"&amp;Tabella4[[#This Row],['#ID]]&amp;")"</f>
        <v>(#AAD1014)</v>
      </c>
      <c r="E1015" s="13" t="s">
        <v>50</v>
      </c>
      <c r="F1015" s="13" t="s">
        <v>10</v>
      </c>
      <c r="G1015" s="13" t="s">
        <v>56</v>
      </c>
      <c r="H1015" s="13" t="s">
        <v>3283</v>
      </c>
      <c r="I1015" s="13" t="s">
        <v>63</v>
      </c>
      <c r="J1015" s="13" t="s">
        <v>1736</v>
      </c>
      <c r="K1015" t="s">
        <v>1748</v>
      </c>
      <c r="L1015" s="13" t="s">
        <v>3175</v>
      </c>
      <c r="M1015" t="s">
        <v>1744</v>
      </c>
      <c r="N1015" s="13"/>
      <c r="O1015" t="s">
        <v>1593</v>
      </c>
      <c r="P1015" s="13" t="s">
        <v>1636</v>
      </c>
      <c r="Q1015" s="13" t="s">
        <v>1742</v>
      </c>
      <c r="R1015" s="13"/>
      <c r="S1015" s="13" t="s">
        <v>3187</v>
      </c>
      <c r="T1015" s="13" t="s">
        <v>3188</v>
      </c>
      <c r="U1015" s="13">
        <f>COUNTIFS(Tabella4[Rejected Element],Tabella4[[#This Row],[Rejected Element]])</f>
        <v>1254</v>
      </c>
      <c r="V1015" s="13" t="s">
        <v>1727</v>
      </c>
      <c r="W1015" s="13" t="s">
        <v>3158</v>
      </c>
      <c r="X1015" s="13" t="str">
        <f>Tabella4[[#This Row],[User Impact]]</f>
        <v>2 - Serious</v>
      </c>
      <c r="Y1015" s="13" t="str">
        <f>_xlfn.CONCAT("APP INDABOX ANDROID - ",Tabella4[[#This Row],[UNI CEI EN 301549]]," ",_xlfn.XLOOKUP(Tabella4[[#This Row],[Criterio]],Tabella5[ID],Tabella5[Criterio di successo],"")," - ",Tabella4[[#This Row],[Servizio]])</f>
        <v>APP INDABOX ANDROID - 11.2.5.8.1 Dimensione dell'obiettivo (minimo) - S009 FAQ</v>
      </c>
      <c r="Z10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(#AAD1014)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015" s="13"/>
      <c r="AB1015" s="13"/>
      <c r="AC1015" s="13"/>
      <c r="AD1015" s="13"/>
      <c r="AE1015" s="13" t="e">
        <f>_xlfn.XLOOKUP(Tabella4[[#This Row],[ID Silk]],outTable[ID Silk],outTable[Numero ticket  ],,0,1)</f>
        <v>#N/A</v>
      </c>
      <c r="AF1015" s="13"/>
      <c r="AG1015" s="13"/>
      <c r="AH1015" s="13" t="e">
        <f>Tabella4[[#This Row],[Caricato su Silk]]&amp;Tabella4[[#This Row],[HC_01]]</f>
        <v>#N/A</v>
      </c>
      <c r="AI1015" s="13" t="e">
        <f>Tabella4[[#This Row],[HC_ID]]&amp;": "&amp;Tabella4[[#This Row],[Descrizione]]</f>
        <v>#N/A</v>
      </c>
      <c r="AJ1015" s="13" t="e">
        <f>Tabella4[[#This Row],[HC_ID]]&amp;": - "&amp;Tabella4[[#This Row],[Detail]]&amp;" con selettore: "&amp;Tabella4[[#This Row],[Rejected Element]]</f>
        <v>#N/A</v>
      </c>
      <c r="AK1015" s="13" t="e">
        <f>Tabella4[[#This Row],[HC_ID]]&amp;": "&amp;Tabella4[[#This Row],[Share URL]]</f>
        <v>#N/A</v>
      </c>
      <c r="AL1015" s="13" t="e">
        <f>Tabella4[[#This Row],[HC_ID]]&amp;": "&amp;Tabella4[[#This Row],[Soluzione note aggiuntive]]</f>
        <v>#N/A</v>
      </c>
      <c r="AM1015" s="13"/>
    </row>
    <row r="1016" spans="1:39" ht="15" x14ac:dyDescent="0.3">
      <c r="A1016" s="41" t="str">
        <f>Tabella4[[#This Row],[UNI CEI EN 301549]]&amp;Tabella4[[#This Row],[Servizio]]</f>
        <v>11.2.5.5.1S009 FAQ</v>
      </c>
      <c r="B1016" s="42" t="str">
        <f>Tabella4[[#This Row],[IssueID]]&amp;Tabella4[[#This Row],[Servizio]]</f>
        <v>S009 FAQ</v>
      </c>
      <c r="C1016" s="41" t="s">
        <v>2114</v>
      </c>
      <c r="D1016" s="41" t="str">
        <f>"(#"&amp;Tabella4[[#This Row],['#ID]]&amp;")"</f>
        <v>(#AAD1015)</v>
      </c>
      <c r="E1016" s="13" t="s">
        <v>50</v>
      </c>
      <c r="F1016" s="13" t="s">
        <v>3168</v>
      </c>
      <c r="G1016" s="13" t="s">
        <v>346</v>
      </c>
      <c r="H1016" s="13" t="s">
        <v>3286</v>
      </c>
      <c r="I1016" s="13" t="s">
        <v>64</v>
      </c>
      <c r="J1016" s="13" t="s">
        <v>1736</v>
      </c>
      <c r="K1016" t="s">
        <v>1747</v>
      </c>
      <c r="L1016" s="13" t="s">
        <v>3174</v>
      </c>
      <c r="M1016" t="s">
        <v>1744</v>
      </c>
      <c r="N1016" s="13"/>
      <c r="O1016" t="s">
        <v>1593</v>
      </c>
      <c r="P1016" s="13" t="s">
        <v>1636</v>
      </c>
      <c r="Q1016" s="13" t="s">
        <v>1742</v>
      </c>
      <c r="R1016" s="13"/>
      <c r="S1016" s="13" t="s">
        <v>3185</v>
      </c>
      <c r="T1016" s="13" t="s">
        <v>3186</v>
      </c>
      <c r="U1016" s="13">
        <f>COUNTIFS(Tabella4[Rejected Element],Tabella4[[#This Row],[Rejected Element]])</f>
        <v>1254</v>
      </c>
      <c r="V1016" s="13" t="s">
        <v>1727</v>
      </c>
      <c r="W1016" s="13" t="s">
        <v>3158</v>
      </c>
      <c r="X1016" s="13" t="str">
        <f>Tabella4[[#This Row],[User Impact]]</f>
        <v>3 - Moderate</v>
      </c>
      <c r="Y1016" s="13" t="str">
        <f>_xlfn.CONCAT("APP INDABOX ANDROID - ",Tabella4[[#This Row],[UNI CEI EN 301549]]," ",_xlfn.XLOOKUP(Tabella4[[#This Row],[Criterio]],Tabella5[ID],Tabella5[Criterio di successo],"")," - ",Tabella4[[#This Row],[Servizio]])</f>
        <v>APP INDABOX ANDROID - 11.2.5.5.1 Dimensione dell'obiettivo (avanzato) - S009 FAQ</v>
      </c>
      <c r="Z10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(#AAD1015)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016" s="13"/>
      <c r="AB1016" s="13"/>
      <c r="AC1016" s="13"/>
      <c r="AD1016" s="13"/>
      <c r="AE1016" s="13" t="e">
        <f>_xlfn.XLOOKUP(Tabella4[[#This Row],[ID Silk]],outTable[ID Silk],outTable[Numero ticket  ],,0,1)</f>
        <v>#N/A</v>
      </c>
      <c r="AF1016" s="13"/>
      <c r="AG1016" s="13"/>
      <c r="AH1016" s="13" t="e">
        <f>Tabella4[[#This Row],[Caricato su Silk]]&amp;Tabella4[[#This Row],[HC_01]]</f>
        <v>#N/A</v>
      </c>
      <c r="AI1016" s="13" t="e">
        <f>Tabella4[[#This Row],[HC_ID]]&amp;": "&amp;Tabella4[[#This Row],[Descrizione]]</f>
        <v>#N/A</v>
      </c>
      <c r="AJ1016" s="13" t="e">
        <f>Tabella4[[#This Row],[HC_ID]]&amp;": - "&amp;Tabella4[[#This Row],[Detail]]&amp;" con selettore: "&amp;Tabella4[[#This Row],[Rejected Element]]</f>
        <v>#N/A</v>
      </c>
      <c r="AK1016" s="13" t="e">
        <f>Tabella4[[#This Row],[HC_ID]]&amp;": "&amp;Tabella4[[#This Row],[Share URL]]</f>
        <v>#N/A</v>
      </c>
      <c r="AL1016" s="13" t="e">
        <f>Tabella4[[#This Row],[HC_ID]]&amp;": "&amp;Tabella4[[#This Row],[Soluzione note aggiuntive]]</f>
        <v>#N/A</v>
      </c>
      <c r="AM1016" s="13"/>
    </row>
    <row r="1017" spans="1:39" ht="15" x14ac:dyDescent="0.3">
      <c r="A1017" s="41" t="str">
        <f>Tabella4[[#This Row],[UNI CEI EN 301549]]&amp;Tabella4[[#This Row],[Servizio]]</f>
        <v>11.1.3.2.1S009 FAQ</v>
      </c>
      <c r="B1017" s="42" t="str">
        <f>Tabella4[[#This Row],[IssueID]]&amp;Tabella4[[#This Row],[Servizio]]</f>
        <v>S009 FAQ</v>
      </c>
      <c r="C1017" s="41" t="s">
        <v>2115</v>
      </c>
      <c r="D1017" s="41" t="str">
        <f>"(#"&amp;Tabella4[[#This Row],['#ID]]&amp;")"</f>
        <v>(#AAD1016)</v>
      </c>
      <c r="E1017" s="13" t="s">
        <v>50</v>
      </c>
      <c r="F1017" s="13" t="s">
        <v>9</v>
      </c>
      <c r="G1017" s="13" t="s">
        <v>57</v>
      </c>
      <c r="H1017" s="13" t="s">
        <v>3287</v>
      </c>
      <c r="I1017" s="13" t="s">
        <v>62</v>
      </c>
      <c r="J1017" s="13" t="s">
        <v>3176</v>
      </c>
      <c r="K1017" t="s">
        <v>1749</v>
      </c>
      <c r="L1017" s="13" t="s">
        <v>3177</v>
      </c>
      <c r="M1017" t="s">
        <v>1744</v>
      </c>
      <c r="N1017" s="13"/>
      <c r="O1017" t="s">
        <v>1593</v>
      </c>
      <c r="P1017" s="13" t="s">
        <v>1636</v>
      </c>
      <c r="Q1017" s="13" t="s">
        <v>1742</v>
      </c>
      <c r="R1017" s="13"/>
      <c r="S1017" s="13" t="s">
        <v>3189</v>
      </c>
      <c r="T1017" s="13" t="s">
        <v>3190</v>
      </c>
      <c r="U1017" s="13">
        <f>COUNTIFS(Tabella4[Rejected Element],Tabella4[[#This Row],[Rejected Element]])</f>
        <v>1254</v>
      </c>
      <c r="V1017" s="13" t="s">
        <v>1727</v>
      </c>
      <c r="W1017" s="13" t="s">
        <v>3158</v>
      </c>
      <c r="X1017" s="13" t="str">
        <f>Tabella4[[#This Row],[User Impact]]</f>
        <v>1 - Critical</v>
      </c>
      <c r="Y1017" s="13" t="str">
        <f>_xlfn.CONCAT("APP INDABOX ANDROID - ",Tabella4[[#This Row],[UNI CEI EN 301549]]," ",_xlfn.XLOOKUP(Tabella4[[#This Row],[Criterio]],Tabella5[ID],Tabella5[Criterio di successo],"")," - ",Tabella4[[#This Row],[Servizio]])</f>
        <v>APP INDABOX ANDROID - 11.1.3.2.1 Sequenza significativa - S009 FAQ</v>
      </c>
      <c r="Z10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(#AAD1016)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017" s="13"/>
      <c r="AB1017" s="13"/>
      <c r="AC1017" s="13"/>
      <c r="AD1017" s="13"/>
      <c r="AE1017" s="13" t="e">
        <f>_xlfn.XLOOKUP(Tabella4[[#This Row],[ID Silk]],outTable[ID Silk],outTable[Numero ticket  ],,0,1)</f>
        <v>#N/A</v>
      </c>
      <c r="AF1017" s="13"/>
      <c r="AG1017" s="13"/>
      <c r="AH1017" s="13" t="e">
        <f>Tabella4[[#This Row],[Caricato su Silk]]&amp;Tabella4[[#This Row],[HC_01]]</f>
        <v>#N/A</v>
      </c>
      <c r="AI1017" s="13" t="e">
        <f>Tabella4[[#This Row],[HC_ID]]&amp;": "&amp;Tabella4[[#This Row],[Descrizione]]</f>
        <v>#N/A</v>
      </c>
      <c r="AJ1017" s="13" t="e">
        <f>Tabella4[[#This Row],[HC_ID]]&amp;": - "&amp;Tabella4[[#This Row],[Detail]]&amp;" con selettore: "&amp;Tabella4[[#This Row],[Rejected Element]]</f>
        <v>#N/A</v>
      </c>
      <c r="AK1017" s="13" t="e">
        <f>Tabella4[[#This Row],[HC_ID]]&amp;": "&amp;Tabella4[[#This Row],[Share URL]]</f>
        <v>#N/A</v>
      </c>
      <c r="AL1017" s="13" t="e">
        <f>Tabella4[[#This Row],[HC_ID]]&amp;": "&amp;Tabella4[[#This Row],[Soluzione note aggiuntive]]</f>
        <v>#N/A</v>
      </c>
      <c r="AM1017" s="13"/>
    </row>
    <row r="1018" spans="1:39" ht="15" x14ac:dyDescent="0.3">
      <c r="A1018" s="41" t="str">
        <f>Tabella4[[#This Row],[UNI CEI EN 301549]]&amp;Tabella4[[#This Row],[Servizio]]</f>
        <v>11.2.5.3.1S009 FAQ</v>
      </c>
      <c r="B1018" s="42" t="str">
        <f>Tabella4[[#This Row],[IssueID]]&amp;Tabella4[[#This Row],[Servizio]]</f>
        <v>S009 FAQ</v>
      </c>
      <c r="C1018" s="41" t="s">
        <v>2116</v>
      </c>
      <c r="D1018" s="41" t="str">
        <f>"(#"&amp;Tabella4[[#This Row],['#ID]]&amp;")"</f>
        <v>(#AAD1017)</v>
      </c>
      <c r="E1018" s="13" t="s">
        <v>50</v>
      </c>
      <c r="F1018" s="13" t="s">
        <v>9</v>
      </c>
      <c r="G1018" s="13" t="s">
        <v>342</v>
      </c>
      <c r="H1018" s="13" t="s">
        <v>3285</v>
      </c>
      <c r="I1018" s="13" t="s">
        <v>63</v>
      </c>
      <c r="J1018" s="13" t="s">
        <v>3172</v>
      </c>
      <c r="K1018" t="s">
        <v>1745</v>
      </c>
      <c r="L1018" s="13" t="s">
        <v>3173</v>
      </c>
      <c r="M1018" t="s">
        <v>1744</v>
      </c>
      <c r="N1018" s="13"/>
      <c r="O1018" t="s">
        <v>1593</v>
      </c>
      <c r="P1018" s="13" t="s">
        <v>1636</v>
      </c>
      <c r="Q1018" s="13" t="s">
        <v>1742</v>
      </c>
      <c r="R1018" s="13"/>
      <c r="S1018" s="13" t="s">
        <v>3183</v>
      </c>
      <c r="T1018" s="13" t="s">
        <v>3184</v>
      </c>
      <c r="U1018" s="13">
        <f>COUNTIFS(Tabella4[Rejected Element],Tabella4[[#This Row],[Rejected Element]])</f>
        <v>1254</v>
      </c>
      <c r="V1018" s="13" t="s">
        <v>1727</v>
      </c>
      <c r="W1018" s="13" t="s">
        <v>3158</v>
      </c>
      <c r="X1018" s="13" t="str">
        <f>Tabella4[[#This Row],[User Impact]]</f>
        <v>2 - Serious</v>
      </c>
      <c r="Y1018" s="13" t="str">
        <f>_xlfn.CONCAT("APP INDABOX ANDROID - ",Tabella4[[#This Row],[UNI CEI EN 301549]]," ",_xlfn.XLOOKUP(Tabella4[[#This Row],[Criterio]],Tabella5[ID],Tabella5[Criterio di successo],"")," - ",Tabella4[[#This Row],[Servizio]])</f>
        <v>APP INDABOX ANDROID - 11.2.5.3.1 Etichetta nel nome - S009 FAQ</v>
      </c>
      <c r="Z10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(#AAD1017)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018" s="13"/>
      <c r="AB1018" s="13"/>
      <c r="AC1018" s="13"/>
      <c r="AD1018" s="13"/>
      <c r="AE1018" s="13" t="e">
        <f>_xlfn.XLOOKUP(Tabella4[[#This Row],[ID Silk]],outTable[ID Silk],outTable[Numero ticket  ],,0,1)</f>
        <v>#N/A</v>
      </c>
      <c r="AF1018" s="13"/>
      <c r="AG1018" s="13"/>
      <c r="AH1018" s="13" t="e">
        <f>Tabella4[[#This Row],[Caricato su Silk]]&amp;Tabella4[[#This Row],[HC_01]]</f>
        <v>#N/A</v>
      </c>
      <c r="AI1018" s="13" t="e">
        <f>Tabella4[[#This Row],[HC_ID]]&amp;": "&amp;Tabella4[[#This Row],[Descrizione]]</f>
        <v>#N/A</v>
      </c>
      <c r="AJ1018" s="13" t="e">
        <f>Tabella4[[#This Row],[HC_ID]]&amp;": - "&amp;Tabella4[[#This Row],[Detail]]&amp;" con selettore: "&amp;Tabella4[[#This Row],[Rejected Element]]</f>
        <v>#N/A</v>
      </c>
      <c r="AK1018" s="13" t="e">
        <f>Tabella4[[#This Row],[HC_ID]]&amp;": "&amp;Tabella4[[#This Row],[Share URL]]</f>
        <v>#N/A</v>
      </c>
      <c r="AL1018" s="13" t="e">
        <f>Tabella4[[#This Row],[HC_ID]]&amp;": "&amp;Tabella4[[#This Row],[Soluzione note aggiuntive]]</f>
        <v>#N/A</v>
      </c>
      <c r="AM1018" s="13"/>
    </row>
    <row r="1019" spans="1:39" ht="15" x14ac:dyDescent="0.3">
      <c r="A1019" s="41" t="str">
        <f>Tabella4[[#This Row],[UNI CEI EN 301549]]&amp;Tabella4[[#This Row],[Servizio]]</f>
        <v>11.2.5.8.1S009 FAQ</v>
      </c>
      <c r="B1019" s="42" t="str">
        <f>Tabella4[[#This Row],[IssueID]]&amp;Tabella4[[#This Row],[Servizio]]</f>
        <v>S009 FAQ</v>
      </c>
      <c r="C1019" s="41" t="s">
        <v>2117</v>
      </c>
      <c r="D1019" s="41" t="str">
        <f>"(#"&amp;Tabella4[[#This Row],['#ID]]&amp;")"</f>
        <v>(#AAD1018)</v>
      </c>
      <c r="E1019" s="13" t="s">
        <v>50</v>
      </c>
      <c r="F1019" s="13" t="s">
        <v>10</v>
      </c>
      <c r="G1019" s="13" t="s">
        <v>56</v>
      </c>
      <c r="H1019" s="13" t="s">
        <v>3283</v>
      </c>
      <c r="I1019" s="13" t="s">
        <v>63</v>
      </c>
      <c r="J1019" s="13" t="s">
        <v>1736</v>
      </c>
      <c r="K1019" t="s">
        <v>1748</v>
      </c>
      <c r="L1019" s="13" t="s">
        <v>3175</v>
      </c>
      <c r="M1019" t="s">
        <v>1744</v>
      </c>
      <c r="N1019" s="13"/>
      <c r="O1019" t="s">
        <v>1593</v>
      </c>
      <c r="P1019" s="13" t="s">
        <v>1636</v>
      </c>
      <c r="Q1019" s="13" t="s">
        <v>1742</v>
      </c>
      <c r="R1019" s="13"/>
      <c r="S1019" s="13" t="s">
        <v>3187</v>
      </c>
      <c r="T1019" s="13" t="s">
        <v>3188</v>
      </c>
      <c r="U1019" s="13">
        <f>COUNTIFS(Tabella4[Rejected Element],Tabella4[[#This Row],[Rejected Element]])</f>
        <v>1254</v>
      </c>
      <c r="V1019" s="13" t="s">
        <v>1727</v>
      </c>
      <c r="W1019" s="13" t="s">
        <v>3158</v>
      </c>
      <c r="X1019" s="13" t="str">
        <f>Tabella4[[#This Row],[User Impact]]</f>
        <v>2 - Serious</v>
      </c>
      <c r="Y1019" s="13" t="str">
        <f>_xlfn.CONCAT("APP INDABOX ANDROID - ",Tabella4[[#This Row],[UNI CEI EN 301549]]," ",_xlfn.XLOOKUP(Tabella4[[#This Row],[Criterio]],Tabella5[ID],Tabella5[Criterio di successo],"")," - ",Tabella4[[#This Row],[Servizio]])</f>
        <v>APP INDABOX ANDROID - 11.2.5.8.1 Dimensione dell'obiettivo (minimo) - S009 FAQ</v>
      </c>
      <c r="Z10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(#AAD1018)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019" s="13"/>
      <c r="AB1019" s="13"/>
      <c r="AC1019" s="13"/>
      <c r="AD1019" s="13"/>
      <c r="AE1019" s="13" t="e">
        <f>_xlfn.XLOOKUP(Tabella4[[#This Row],[ID Silk]],outTable[ID Silk],outTable[Numero ticket  ],,0,1)</f>
        <v>#N/A</v>
      </c>
      <c r="AF1019" s="13"/>
      <c r="AG1019" s="13"/>
      <c r="AH1019" s="13" t="e">
        <f>Tabella4[[#This Row],[Caricato su Silk]]&amp;Tabella4[[#This Row],[HC_01]]</f>
        <v>#N/A</v>
      </c>
      <c r="AI1019" s="13" t="e">
        <f>Tabella4[[#This Row],[HC_ID]]&amp;": "&amp;Tabella4[[#This Row],[Descrizione]]</f>
        <v>#N/A</v>
      </c>
      <c r="AJ1019" s="13" t="e">
        <f>Tabella4[[#This Row],[HC_ID]]&amp;": - "&amp;Tabella4[[#This Row],[Detail]]&amp;" con selettore: "&amp;Tabella4[[#This Row],[Rejected Element]]</f>
        <v>#N/A</v>
      </c>
      <c r="AK1019" s="13" t="e">
        <f>Tabella4[[#This Row],[HC_ID]]&amp;": "&amp;Tabella4[[#This Row],[Share URL]]</f>
        <v>#N/A</v>
      </c>
      <c r="AL1019" s="13" t="e">
        <f>Tabella4[[#This Row],[HC_ID]]&amp;": "&amp;Tabella4[[#This Row],[Soluzione note aggiuntive]]</f>
        <v>#N/A</v>
      </c>
      <c r="AM1019" s="13"/>
    </row>
    <row r="1020" spans="1:39" ht="15" x14ac:dyDescent="0.3">
      <c r="A1020" s="41" t="str">
        <f>Tabella4[[#This Row],[UNI CEI EN 301549]]&amp;Tabella4[[#This Row],[Servizio]]</f>
        <v>11.2.5.5.1S009 FAQ</v>
      </c>
      <c r="B1020" s="42" t="str">
        <f>Tabella4[[#This Row],[IssueID]]&amp;Tabella4[[#This Row],[Servizio]]</f>
        <v>S009 FAQ</v>
      </c>
      <c r="C1020" s="41" t="s">
        <v>2118</v>
      </c>
      <c r="D1020" s="41" t="str">
        <f>"(#"&amp;Tabella4[[#This Row],['#ID]]&amp;")"</f>
        <v>(#AAD1019)</v>
      </c>
      <c r="E1020" s="13" t="s">
        <v>50</v>
      </c>
      <c r="F1020" s="13" t="s">
        <v>3168</v>
      </c>
      <c r="G1020" s="13" t="s">
        <v>346</v>
      </c>
      <c r="H1020" s="13" t="s">
        <v>3286</v>
      </c>
      <c r="I1020" s="13" t="s">
        <v>64</v>
      </c>
      <c r="J1020" s="13" t="s">
        <v>1736</v>
      </c>
      <c r="K1020" t="s">
        <v>1747</v>
      </c>
      <c r="L1020" s="13" t="s">
        <v>3174</v>
      </c>
      <c r="M1020" t="s">
        <v>1744</v>
      </c>
      <c r="N1020" s="13"/>
      <c r="O1020" t="s">
        <v>1593</v>
      </c>
      <c r="P1020" s="13" t="s">
        <v>1636</v>
      </c>
      <c r="Q1020" s="13" t="s">
        <v>1742</v>
      </c>
      <c r="R1020" s="13"/>
      <c r="S1020" s="13" t="s">
        <v>3185</v>
      </c>
      <c r="T1020" s="13" t="s">
        <v>3186</v>
      </c>
      <c r="U1020" s="13">
        <f>COUNTIFS(Tabella4[Rejected Element],Tabella4[[#This Row],[Rejected Element]])</f>
        <v>1254</v>
      </c>
      <c r="V1020" s="13" t="s">
        <v>1727</v>
      </c>
      <c r="W1020" s="13" t="s">
        <v>3158</v>
      </c>
      <c r="X1020" s="13" t="str">
        <f>Tabella4[[#This Row],[User Impact]]</f>
        <v>3 - Moderate</v>
      </c>
      <c r="Y1020" s="13" t="str">
        <f>_xlfn.CONCAT("APP INDABOX ANDROID - ",Tabella4[[#This Row],[UNI CEI EN 301549]]," ",_xlfn.XLOOKUP(Tabella4[[#This Row],[Criterio]],Tabella5[ID],Tabella5[Criterio di successo],"")," - ",Tabella4[[#This Row],[Servizio]])</f>
        <v>APP INDABOX ANDROID - 11.2.5.5.1 Dimensione dell'obiettivo (avanzato) - S009 FAQ</v>
      </c>
      <c r="Z10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(#AAD1019)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020" s="13"/>
      <c r="AB1020" s="13"/>
      <c r="AC1020" s="13"/>
      <c r="AD1020" s="13"/>
      <c r="AE1020" s="13" t="e">
        <f>_xlfn.XLOOKUP(Tabella4[[#This Row],[ID Silk]],outTable[ID Silk],outTable[Numero ticket  ],,0,1)</f>
        <v>#N/A</v>
      </c>
      <c r="AF1020" s="13"/>
      <c r="AG1020" s="13"/>
      <c r="AH1020" s="13" t="e">
        <f>Tabella4[[#This Row],[Caricato su Silk]]&amp;Tabella4[[#This Row],[HC_01]]</f>
        <v>#N/A</v>
      </c>
      <c r="AI1020" s="13" t="e">
        <f>Tabella4[[#This Row],[HC_ID]]&amp;": "&amp;Tabella4[[#This Row],[Descrizione]]</f>
        <v>#N/A</v>
      </c>
      <c r="AJ1020" s="13" t="e">
        <f>Tabella4[[#This Row],[HC_ID]]&amp;": - "&amp;Tabella4[[#This Row],[Detail]]&amp;" con selettore: "&amp;Tabella4[[#This Row],[Rejected Element]]</f>
        <v>#N/A</v>
      </c>
      <c r="AK1020" s="13" t="e">
        <f>Tabella4[[#This Row],[HC_ID]]&amp;": "&amp;Tabella4[[#This Row],[Share URL]]</f>
        <v>#N/A</v>
      </c>
      <c r="AL1020" s="13" t="e">
        <f>Tabella4[[#This Row],[HC_ID]]&amp;": "&amp;Tabella4[[#This Row],[Soluzione note aggiuntive]]</f>
        <v>#N/A</v>
      </c>
      <c r="AM1020" s="13"/>
    </row>
    <row r="1021" spans="1:39" ht="15" x14ac:dyDescent="0.3">
      <c r="A1021" s="41" t="str">
        <f>Tabella4[[#This Row],[UNI CEI EN 301549]]&amp;Tabella4[[#This Row],[Servizio]]</f>
        <v>11.1.3.2.1S009 FAQ</v>
      </c>
      <c r="B1021" s="42" t="str">
        <f>Tabella4[[#This Row],[IssueID]]&amp;Tabella4[[#This Row],[Servizio]]</f>
        <v>S009 FAQ</v>
      </c>
      <c r="C1021" s="41" t="s">
        <v>2119</v>
      </c>
      <c r="D1021" s="41" t="str">
        <f>"(#"&amp;Tabella4[[#This Row],['#ID]]&amp;")"</f>
        <v>(#AAD1020)</v>
      </c>
      <c r="E1021" s="13" t="s">
        <v>50</v>
      </c>
      <c r="F1021" s="13" t="s">
        <v>9</v>
      </c>
      <c r="G1021" s="13" t="s">
        <v>57</v>
      </c>
      <c r="H1021" s="13" t="s">
        <v>3287</v>
      </c>
      <c r="I1021" s="13" t="s">
        <v>62</v>
      </c>
      <c r="J1021" s="13" t="s">
        <v>3176</v>
      </c>
      <c r="K1021" t="s">
        <v>1749</v>
      </c>
      <c r="L1021" s="13" t="s">
        <v>3177</v>
      </c>
      <c r="M1021" t="s">
        <v>1744</v>
      </c>
      <c r="N1021" s="13"/>
      <c r="O1021" t="s">
        <v>1593</v>
      </c>
      <c r="P1021" s="13" t="s">
        <v>1636</v>
      </c>
      <c r="Q1021" s="13" t="s">
        <v>1742</v>
      </c>
      <c r="R1021" s="13"/>
      <c r="S1021" s="13" t="s">
        <v>3189</v>
      </c>
      <c r="T1021" s="13" t="s">
        <v>3190</v>
      </c>
      <c r="U1021" s="13">
        <f>COUNTIFS(Tabella4[Rejected Element],Tabella4[[#This Row],[Rejected Element]])</f>
        <v>1254</v>
      </c>
      <c r="V1021" s="13" t="s">
        <v>1727</v>
      </c>
      <c r="W1021" s="13" t="s">
        <v>3158</v>
      </c>
      <c r="X1021" s="13" t="str">
        <f>Tabella4[[#This Row],[User Impact]]</f>
        <v>1 - Critical</v>
      </c>
      <c r="Y1021" s="13" t="str">
        <f>_xlfn.CONCAT("APP INDABOX ANDROID - ",Tabella4[[#This Row],[UNI CEI EN 301549]]," ",_xlfn.XLOOKUP(Tabella4[[#This Row],[Criterio]],Tabella5[ID],Tabella5[Criterio di successo],"")," - ",Tabella4[[#This Row],[Servizio]])</f>
        <v>APP INDABOX ANDROID - 11.1.3.2.1 Sequenza significativa - S009 FAQ</v>
      </c>
      <c r="Z10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(#AAD1020)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021" s="13"/>
      <c r="AB1021" s="13"/>
      <c r="AC1021" s="13"/>
      <c r="AD1021" s="13"/>
      <c r="AE1021" s="13" t="e">
        <f>_xlfn.XLOOKUP(Tabella4[[#This Row],[ID Silk]],outTable[ID Silk],outTable[Numero ticket  ],,0,1)</f>
        <v>#N/A</v>
      </c>
      <c r="AF1021" s="13"/>
      <c r="AG1021" s="13"/>
      <c r="AH1021" s="13" t="e">
        <f>Tabella4[[#This Row],[Caricato su Silk]]&amp;Tabella4[[#This Row],[HC_01]]</f>
        <v>#N/A</v>
      </c>
      <c r="AI1021" s="13" t="e">
        <f>Tabella4[[#This Row],[HC_ID]]&amp;": "&amp;Tabella4[[#This Row],[Descrizione]]</f>
        <v>#N/A</v>
      </c>
      <c r="AJ1021" s="13" t="e">
        <f>Tabella4[[#This Row],[HC_ID]]&amp;": - "&amp;Tabella4[[#This Row],[Detail]]&amp;" con selettore: "&amp;Tabella4[[#This Row],[Rejected Element]]</f>
        <v>#N/A</v>
      </c>
      <c r="AK1021" s="13" t="e">
        <f>Tabella4[[#This Row],[HC_ID]]&amp;": "&amp;Tabella4[[#This Row],[Share URL]]</f>
        <v>#N/A</v>
      </c>
      <c r="AL1021" s="13" t="e">
        <f>Tabella4[[#This Row],[HC_ID]]&amp;": "&amp;Tabella4[[#This Row],[Soluzione note aggiuntive]]</f>
        <v>#N/A</v>
      </c>
      <c r="AM1021" s="13"/>
    </row>
    <row r="1022" spans="1:39" ht="15" x14ac:dyDescent="0.3">
      <c r="A1022" s="41" t="str">
        <f>Tabella4[[#This Row],[UNI CEI EN 301549]]&amp;Tabella4[[#This Row],[Servizio]]</f>
        <v>11.2.5.3.1S009 FAQ</v>
      </c>
      <c r="B1022" s="42" t="str">
        <f>Tabella4[[#This Row],[IssueID]]&amp;Tabella4[[#This Row],[Servizio]]</f>
        <v>S009 FAQ</v>
      </c>
      <c r="C1022" s="41" t="s">
        <v>2120</v>
      </c>
      <c r="D1022" s="41" t="str">
        <f>"(#"&amp;Tabella4[[#This Row],['#ID]]&amp;")"</f>
        <v>(#AAD1021)</v>
      </c>
      <c r="E1022" s="13" t="s">
        <v>50</v>
      </c>
      <c r="F1022" s="13" t="s">
        <v>9</v>
      </c>
      <c r="G1022" s="13" t="s">
        <v>342</v>
      </c>
      <c r="H1022" s="13" t="s">
        <v>3285</v>
      </c>
      <c r="I1022" s="13" t="s">
        <v>63</v>
      </c>
      <c r="J1022" s="13" t="s">
        <v>3172</v>
      </c>
      <c r="K1022" t="s">
        <v>1745</v>
      </c>
      <c r="L1022" s="13" t="s">
        <v>3173</v>
      </c>
      <c r="M1022" t="s">
        <v>1744</v>
      </c>
      <c r="N1022" s="13"/>
      <c r="O1022" t="s">
        <v>1593</v>
      </c>
      <c r="P1022" s="13" t="s">
        <v>1636</v>
      </c>
      <c r="Q1022" s="13" t="s">
        <v>1742</v>
      </c>
      <c r="R1022" s="13"/>
      <c r="S1022" s="13" t="s">
        <v>3183</v>
      </c>
      <c r="T1022" s="13" t="s">
        <v>3184</v>
      </c>
      <c r="U1022" s="13">
        <f>COUNTIFS(Tabella4[Rejected Element],Tabella4[[#This Row],[Rejected Element]])</f>
        <v>1254</v>
      </c>
      <c r="V1022" s="13" t="s">
        <v>1727</v>
      </c>
      <c r="W1022" s="13" t="s">
        <v>3158</v>
      </c>
      <c r="X1022" s="13" t="str">
        <f>Tabella4[[#This Row],[User Impact]]</f>
        <v>2 - Serious</v>
      </c>
      <c r="Y1022" s="13" t="str">
        <f>_xlfn.CONCAT("APP INDABOX ANDROID - ",Tabella4[[#This Row],[UNI CEI EN 301549]]," ",_xlfn.XLOOKUP(Tabella4[[#This Row],[Criterio]],Tabella5[ID],Tabella5[Criterio di successo],"")," - ",Tabella4[[#This Row],[Servizio]])</f>
        <v>APP INDABOX ANDROID - 11.2.5.3.1 Etichetta nel nome - S009 FAQ</v>
      </c>
      <c r="Z10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(#AAD1021)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022" s="13"/>
      <c r="AB1022" s="13"/>
      <c r="AC1022" s="13"/>
      <c r="AD1022" s="13"/>
      <c r="AE1022" s="13" t="e">
        <f>_xlfn.XLOOKUP(Tabella4[[#This Row],[ID Silk]],outTable[ID Silk],outTable[Numero ticket  ],,0,1)</f>
        <v>#N/A</v>
      </c>
      <c r="AF1022" s="13"/>
      <c r="AG1022" s="13"/>
      <c r="AH1022" s="13" t="e">
        <f>Tabella4[[#This Row],[Caricato su Silk]]&amp;Tabella4[[#This Row],[HC_01]]</f>
        <v>#N/A</v>
      </c>
      <c r="AI1022" s="13" t="e">
        <f>Tabella4[[#This Row],[HC_ID]]&amp;": "&amp;Tabella4[[#This Row],[Descrizione]]</f>
        <v>#N/A</v>
      </c>
      <c r="AJ1022" s="13" t="e">
        <f>Tabella4[[#This Row],[HC_ID]]&amp;": - "&amp;Tabella4[[#This Row],[Detail]]&amp;" con selettore: "&amp;Tabella4[[#This Row],[Rejected Element]]</f>
        <v>#N/A</v>
      </c>
      <c r="AK1022" s="13" t="e">
        <f>Tabella4[[#This Row],[HC_ID]]&amp;": "&amp;Tabella4[[#This Row],[Share URL]]</f>
        <v>#N/A</v>
      </c>
      <c r="AL1022" s="13" t="e">
        <f>Tabella4[[#This Row],[HC_ID]]&amp;": "&amp;Tabella4[[#This Row],[Soluzione note aggiuntive]]</f>
        <v>#N/A</v>
      </c>
      <c r="AM1022" s="13"/>
    </row>
    <row r="1023" spans="1:39" ht="15" x14ac:dyDescent="0.3">
      <c r="A1023" s="41" t="str">
        <f>Tabella4[[#This Row],[UNI CEI EN 301549]]&amp;Tabella4[[#This Row],[Servizio]]</f>
        <v>11.2.5.5.1S009 FAQ</v>
      </c>
      <c r="B1023" s="42" t="str">
        <f>Tabella4[[#This Row],[IssueID]]&amp;Tabella4[[#This Row],[Servizio]]</f>
        <v>S009 FAQ</v>
      </c>
      <c r="C1023" s="41" t="s">
        <v>2121</v>
      </c>
      <c r="D1023" s="41" t="str">
        <f>"(#"&amp;Tabella4[[#This Row],['#ID]]&amp;")"</f>
        <v>(#AAD1022)</v>
      </c>
      <c r="E1023" s="13" t="s">
        <v>50</v>
      </c>
      <c r="F1023" s="13" t="s">
        <v>3168</v>
      </c>
      <c r="G1023" s="13" t="s">
        <v>346</v>
      </c>
      <c r="H1023" s="13" t="s">
        <v>3286</v>
      </c>
      <c r="I1023" s="13" t="s">
        <v>64</v>
      </c>
      <c r="J1023" s="13" t="s">
        <v>1736</v>
      </c>
      <c r="K1023" t="s">
        <v>1747</v>
      </c>
      <c r="L1023" s="13" t="s">
        <v>3174</v>
      </c>
      <c r="M1023" t="s">
        <v>1744</v>
      </c>
      <c r="N1023" s="13"/>
      <c r="O1023" t="s">
        <v>1593</v>
      </c>
      <c r="P1023" s="13" t="s">
        <v>1636</v>
      </c>
      <c r="Q1023" s="13" t="s">
        <v>1742</v>
      </c>
      <c r="R1023" s="13"/>
      <c r="S1023" s="13" t="s">
        <v>3185</v>
      </c>
      <c r="T1023" s="13" t="s">
        <v>3186</v>
      </c>
      <c r="U1023" s="13">
        <f>COUNTIFS(Tabella4[Rejected Element],Tabella4[[#This Row],[Rejected Element]])</f>
        <v>1254</v>
      </c>
      <c r="V1023" s="13" t="s">
        <v>1727</v>
      </c>
      <c r="W1023" s="13" t="s">
        <v>3158</v>
      </c>
      <c r="X1023" s="13" t="str">
        <f>Tabella4[[#This Row],[User Impact]]</f>
        <v>3 - Moderate</v>
      </c>
      <c r="Y1023" s="13" t="str">
        <f>_xlfn.CONCAT("APP INDABOX ANDROID - ",Tabella4[[#This Row],[UNI CEI EN 301549]]," ",_xlfn.XLOOKUP(Tabella4[[#This Row],[Criterio]],Tabella5[ID],Tabella5[Criterio di successo],"")," - ",Tabella4[[#This Row],[Servizio]])</f>
        <v>APP INDABOX ANDROID - 11.2.5.5.1 Dimensione dell'obiettivo (avanzato) - S009 FAQ</v>
      </c>
      <c r="Z10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(#AAD1022)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023" s="13"/>
      <c r="AB1023" s="13"/>
      <c r="AC1023" s="13"/>
      <c r="AD1023" s="13"/>
      <c r="AE1023" s="13" t="e">
        <f>_xlfn.XLOOKUP(Tabella4[[#This Row],[ID Silk]],outTable[ID Silk],outTable[Numero ticket  ],,0,1)</f>
        <v>#N/A</v>
      </c>
      <c r="AF1023" s="13"/>
      <c r="AG1023" s="13"/>
      <c r="AH1023" s="13" t="e">
        <f>Tabella4[[#This Row],[Caricato su Silk]]&amp;Tabella4[[#This Row],[HC_01]]</f>
        <v>#N/A</v>
      </c>
      <c r="AI1023" s="13" t="e">
        <f>Tabella4[[#This Row],[HC_ID]]&amp;": "&amp;Tabella4[[#This Row],[Descrizione]]</f>
        <v>#N/A</v>
      </c>
      <c r="AJ1023" s="13" t="e">
        <f>Tabella4[[#This Row],[HC_ID]]&amp;": - "&amp;Tabella4[[#This Row],[Detail]]&amp;" con selettore: "&amp;Tabella4[[#This Row],[Rejected Element]]</f>
        <v>#N/A</v>
      </c>
      <c r="AK1023" s="13" t="e">
        <f>Tabella4[[#This Row],[HC_ID]]&amp;": "&amp;Tabella4[[#This Row],[Share URL]]</f>
        <v>#N/A</v>
      </c>
      <c r="AL1023" s="13" t="e">
        <f>Tabella4[[#This Row],[HC_ID]]&amp;": "&amp;Tabella4[[#This Row],[Soluzione note aggiuntive]]</f>
        <v>#N/A</v>
      </c>
      <c r="AM1023" s="13"/>
    </row>
    <row r="1024" spans="1:39" ht="15" x14ac:dyDescent="0.3">
      <c r="A1024" s="41" t="str">
        <f>Tabella4[[#This Row],[UNI CEI EN 301549]]&amp;Tabella4[[#This Row],[Servizio]]</f>
        <v>11.1.3.2.1S009 FAQ</v>
      </c>
      <c r="B1024" s="42" t="str">
        <f>Tabella4[[#This Row],[IssueID]]&amp;Tabella4[[#This Row],[Servizio]]</f>
        <v>S009 FAQ</v>
      </c>
      <c r="C1024" s="41" t="s">
        <v>2122</v>
      </c>
      <c r="D1024" s="41" t="str">
        <f>"(#"&amp;Tabella4[[#This Row],['#ID]]&amp;")"</f>
        <v>(#AAD1023)</v>
      </c>
      <c r="E1024" s="13" t="s">
        <v>50</v>
      </c>
      <c r="F1024" s="13" t="s">
        <v>9</v>
      </c>
      <c r="G1024" s="13" t="s">
        <v>57</v>
      </c>
      <c r="H1024" s="13" t="s">
        <v>3287</v>
      </c>
      <c r="I1024" s="13" t="s">
        <v>62</v>
      </c>
      <c r="J1024" s="13" t="s">
        <v>3176</v>
      </c>
      <c r="K1024" t="s">
        <v>1749</v>
      </c>
      <c r="L1024" s="13" t="s">
        <v>3177</v>
      </c>
      <c r="M1024" t="s">
        <v>1744</v>
      </c>
      <c r="N1024" s="13"/>
      <c r="O1024" t="s">
        <v>1593</v>
      </c>
      <c r="P1024" s="13" t="s">
        <v>1636</v>
      </c>
      <c r="Q1024" s="13" t="s">
        <v>1742</v>
      </c>
      <c r="R1024" s="13"/>
      <c r="S1024" s="13" t="s">
        <v>3189</v>
      </c>
      <c r="T1024" s="13" t="s">
        <v>3190</v>
      </c>
      <c r="U1024" s="13">
        <f>COUNTIFS(Tabella4[Rejected Element],Tabella4[[#This Row],[Rejected Element]])</f>
        <v>1254</v>
      </c>
      <c r="V1024" s="13" t="s">
        <v>1727</v>
      </c>
      <c r="W1024" s="13" t="s">
        <v>3158</v>
      </c>
      <c r="X1024" s="13" t="str">
        <f>Tabella4[[#This Row],[User Impact]]</f>
        <v>1 - Critical</v>
      </c>
      <c r="Y1024" s="13" t="str">
        <f>_xlfn.CONCAT("APP INDABOX ANDROID - ",Tabella4[[#This Row],[UNI CEI EN 301549]]," ",_xlfn.XLOOKUP(Tabella4[[#This Row],[Criterio]],Tabella5[ID],Tabella5[Criterio di successo],"")," - ",Tabella4[[#This Row],[Servizio]])</f>
        <v>APP INDABOX ANDROID - 11.1.3.2.1 Sequenza significativa - S009 FAQ</v>
      </c>
      <c r="Z10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(#AAD1023)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024" s="13"/>
      <c r="AB1024" s="13"/>
      <c r="AC1024" s="13"/>
      <c r="AD1024" s="13"/>
      <c r="AE1024" s="13" t="e">
        <f>_xlfn.XLOOKUP(Tabella4[[#This Row],[ID Silk]],outTable[ID Silk],outTable[Numero ticket  ],,0,1)</f>
        <v>#N/A</v>
      </c>
      <c r="AF1024" s="13"/>
      <c r="AG1024" s="13"/>
      <c r="AH1024" s="13" t="e">
        <f>Tabella4[[#This Row],[Caricato su Silk]]&amp;Tabella4[[#This Row],[HC_01]]</f>
        <v>#N/A</v>
      </c>
      <c r="AI1024" s="13" t="e">
        <f>Tabella4[[#This Row],[HC_ID]]&amp;": "&amp;Tabella4[[#This Row],[Descrizione]]</f>
        <v>#N/A</v>
      </c>
      <c r="AJ1024" s="13" t="e">
        <f>Tabella4[[#This Row],[HC_ID]]&amp;": - "&amp;Tabella4[[#This Row],[Detail]]&amp;" con selettore: "&amp;Tabella4[[#This Row],[Rejected Element]]</f>
        <v>#N/A</v>
      </c>
      <c r="AK1024" s="13" t="e">
        <f>Tabella4[[#This Row],[HC_ID]]&amp;": "&amp;Tabella4[[#This Row],[Share URL]]</f>
        <v>#N/A</v>
      </c>
      <c r="AL1024" s="13" t="e">
        <f>Tabella4[[#This Row],[HC_ID]]&amp;": "&amp;Tabella4[[#This Row],[Soluzione note aggiuntive]]</f>
        <v>#N/A</v>
      </c>
      <c r="AM1024" s="13"/>
    </row>
    <row r="1025" spans="1:39" ht="15" x14ac:dyDescent="0.3">
      <c r="A1025" s="41" t="str">
        <f>Tabella4[[#This Row],[UNI CEI EN 301549]]&amp;Tabella4[[#This Row],[Servizio]]</f>
        <v>11.2.5.3.1S009 FAQ</v>
      </c>
      <c r="B1025" s="42" t="str">
        <f>Tabella4[[#This Row],[IssueID]]&amp;Tabella4[[#This Row],[Servizio]]</f>
        <v>S009 FAQ</v>
      </c>
      <c r="C1025" s="41" t="s">
        <v>2123</v>
      </c>
      <c r="D1025" s="41" t="str">
        <f>"(#"&amp;Tabella4[[#This Row],['#ID]]&amp;")"</f>
        <v>(#AAD1024)</v>
      </c>
      <c r="E1025" s="13" t="s">
        <v>50</v>
      </c>
      <c r="F1025" s="13" t="s">
        <v>9</v>
      </c>
      <c r="G1025" s="13" t="s">
        <v>342</v>
      </c>
      <c r="H1025" s="13" t="s">
        <v>3285</v>
      </c>
      <c r="I1025" s="13" t="s">
        <v>63</v>
      </c>
      <c r="J1025" s="13" t="s">
        <v>3172</v>
      </c>
      <c r="K1025" t="s">
        <v>1745</v>
      </c>
      <c r="L1025" s="13" t="s">
        <v>3173</v>
      </c>
      <c r="M1025" t="s">
        <v>1744</v>
      </c>
      <c r="N1025" s="13"/>
      <c r="O1025" t="s">
        <v>1593</v>
      </c>
      <c r="P1025" s="13" t="s">
        <v>1636</v>
      </c>
      <c r="Q1025" s="13" t="s">
        <v>1742</v>
      </c>
      <c r="R1025" s="13"/>
      <c r="S1025" s="13" t="s">
        <v>3183</v>
      </c>
      <c r="T1025" s="13" t="s">
        <v>3184</v>
      </c>
      <c r="U1025" s="13">
        <f>COUNTIFS(Tabella4[Rejected Element],Tabella4[[#This Row],[Rejected Element]])</f>
        <v>1254</v>
      </c>
      <c r="V1025" s="13" t="s">
        <v>1727</v>
      </c>
      <c r="W1025" s="13" t="s">
        <v>3158</v>
      </c>
      <c r="X1025" s="13" t="str">
        <f>Tabella4[[#This Row],[User Impact]]</f>
        <v>2 - Serious</v>
      </c>
      <c r="Y1025" s="13" t="str">
        <f>_xlfn.CONCAT("APP INDABOX ANDROID - ",Tabella4[[#This Row],[UNI CEI EN 301549]]," ",_xlfn.XLOOKUP(Tabella4[[#This Row],[Criterio]],Tabella5[ID],Tabella5[Criterio di successo],"")," - ",Tabella4[[#This Row],[Servizio]])</f>
        <v>APP INDABOX ANDROID - 11.2.5.3.1 Etichetta nel nome - S009 FAQ</v>
      </c>
      <c r="Z10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(#AAD1024)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025" s="13"/>
      <c r="AB1025" s="13"/>
      <c r="AC1025" s="13"/>
      <c r="AD1025" s="13"/>
      <c r="AE1025" s="13" t="e">
        <f>_xlfn.XLOOKUP(Tabella4[[#This Row],[ID Silk]],outTable[ID Silk],outTable[Numero ticket  ],,0,1)</f>
        <v>#N/A</v>
      </c>
      <c r="AF1025" s="13"/>
      <c r="AG1025" s="13"/>
      <c r="AH1025" s="13" t="e">
        <f>Tabella4[[#This Row],[Caricato su Silk]]&amp;Tabella4[[#This Row],[HC_01]]</f>
        <v>#N/A</v>
      </c>
      <c r="AI1025" s="13" t="e">
        <f>Tabella4[[#This Row],[HC_ID]]&amp;": "&amp;Tabella4[[#This Row],[Descrizione]]</f>
        <v>#N/A</v>
      </c>
      <c r="AJ1025" s="13" t="e">
        <f>Tabella4[[#This Row],[HC_ID]]&amp;": - "&amp;Tabella4[[#This Row],[Detail]]&amp;" con selettore: "&amp;Tabella4[[#This Row],[Rejected Element]]</f>
        <v>#N/A</v>
      </c>
      <c r="AK1025" s="13" t="e">
        <f>Tabella4[[#This Row],[HC_ID]]&amp;": "&amp;Tabella4[[#This Row],[Share URL]]</f>
        <v>#N/A</v>
      </c>
      <c r="AL1025" s="13" t="e">
        <f>Tabella4[[#This Row],[HC_ID]]&amp;": "&amp;Tabella4[[#This Row],[Soluzione note aggiuntive]]</f>
        <v>#N/A</v>
      </c>
      <c r="AM1025" s="13"/>
    </row>
    <row r="1026" spans="1:39" ht="15" x14ac:dyDescent="0.3">
      <c r="A1026" s="41" t="str">
        <f>Tabella4[[#This Row],[UNI CEI EN 301549]]&amp;Tabella4[[#This Row],[Servizio]]</f>
        <v>11.2.5.8.1S009 FAQ</v>
      </c>
      <c r="B1026" s="42" t="str">
        <f>Tabella4[[#This Row],[IssueID]]&amp;Tabella4[[#This Row],[Servizio]]</f>
        <v>S009 FAQ</v>
      </c>
      <c r="C1026" s="41" t="s">
        <v>2124</v>
      </c>
      <c r="D1026" s="41" t="str">
        <f>"(#"&amp;Tabella4[[#This Row],['#ID]]&amp;")"</f>
        <v>(#AAD1025)</v>
      </c>
      <c r="E1026" s="13" t="s">
        <v>50</v>
      </c>
      <c r="F1026" s="13" t="s">
        <v>10</v>
      </c>
      <c r="G1026" s="13" t="s">
        <v>56</v>
      </c>
      <c r="H1026" s="13" t="s">
        <v>3283</v>
      </c>
      <c r="I1026" s="13" t="s">
        <v>63</v>
      </c>
      <c r="J1026" s="13" t="s">
        <v>1736</v>
      </c>
      <c r="K1026" t="s">
        <v>1748</v>
      </c>
      <c r="L1026" s="13" t="s">
        <v>3175</v>
      </c>
      <c r="M1026" t="s">
        <v>1744</v>
      </c>
      <c r="N1026" s="13"/>
      <c r="O1026" t="s">
        <v>1593</v>
      </c>
      <c r="P1026" s="13" t="s">
        <v>1636</v>
      </c>
      <c r="Q1026" s="13" t="s">
        <v>1742</v>
      </c>
      <c r="R1026" s="13"/>
      <c r="S1026" s="13" t="s">
        <v>3187</v>
      </c>
      <c r="T1026" s="13" t="s">
        <v>3188</v>
      </c>
      <c r="U1026" s="13">
        <f>COUNTIFS(Tabella4[Rejected Element],Tabella4[[#This Row],[Rejected Element]])</f>
        <v>1254</v>
      </c>
      <c r="V1026" s="13" t="s">
        <v>1727</v>
      </c>
      <c r="W1026" s="13" t="s">
        <v>3158</v>
      </c>
      <c r="X1026" s="13" t="str">
        <f>Tabella4[[#This Row],[User Impact]]</f>
        <v>2 - Serious</v>
      </c>
      <c r="Y1026" s="13" t="str">
        <f>_xlfn.CONCAT("APP INDABOX ANDROID - ",Tabella4[[#This Row],[UNI CEI EN 301549]]," ",_xlfn.XLOOKUP(Tabella4[[#This Row],[Criterio]],Tabella5[ID],Tabella5[Criterio di successo],"")," - ",Tabella4[[#This Row],[Servizio]])</f>
        <v>APP INDABOX ANDROID - 11.2.5.8.1 Dimensione dell'obiettivo (minimo) - S009 FAQ</v>
      </c>
      <c r="Z10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(#AAD1025)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026" s="13"/>
      <c r="AB1026" s="13"/>
      <c r="AC1026" s="13"/>
      <c r="AD1026" s="13"/>
      <c r="AE1026" s="13" t="e">
        <f>_xlfn.XLOOKUP(Tabella4[[#This Row],[ID Silk]],outTable[ID Silk],outTable[Numero ticket  ],,0,1)</f>
        <v>#N/A</v>
      </c>
      <c r="AF1026" s="13"/>
      <c r="AG1026" s="13"/>
      <c r="AH1026" s="13" t="e">
        <f>Tabella4[[#This Row],[Caricato su Silk]]&amp;Tabella4[[#This Row],[HC_01]]</f>
        <v>#N/A</v>
      </c>
      <c r="AI1026" s="13" t="e">
        <f>Tabella4[[#This Row],[HC_ID]]&amp;": "&amp;Tabella4[[#This Row],[Descrizione]]</f>
        <v>#N/A</v>
      </c>
      <c r="AJ1026" s="13" t="e">
        <f>Tabella4[[#This Row],[HC_ID]]&amp;": - "&amp;Tabella4[[#This Row],[Detail]]&amp;" con selettore: "&amp;Tabella4[[#This Row],[Rejected Element]]</f>
        <v>#N/A</v>
      </c>
      <c r="AK1026" s="13" t="e">
        <f>Tabella4[[#This Row],[HC_ID]]&amp;": "&amp;Tabella4[[#This Row],[Share URL]]</f>
        <v>#N/A</v>
      </c>
      <c r="AL1026" s="13" t="e">
        <f>Tabella4[[#This Row],[HC_ID]]&amp;": "&amp;Tabella4[[#This Row],[Soluzione note aggiuntive]]</f>
        <v>#N/A</v>
      </c>
      <c r="AM1026" s="13"/>
    </row>
    <row r="1027" spans="1:39" ht="15" x14ac:dyDescent="0.3">
      <c r="A1027" s="41" t="str">
        <f>Tabella4[[#This Row],[UNI CEI EN 301549]]&amp;Tabella4[[#This Row],[Servizio]]</f>
        <v>11.2.5.5.1S009 FAQ</v>
      </c>
      <c r="B1027" s="42" t="str">
        <f>Tabella4[[#This Row],[IssueID]]&amp;Tabella4[[#This Row],[Servizio]]</f>
        <v>S009 FAQ</v>
      </c>
      <c r="C1027" s="41" t="s">
        <v>2125</v>
      </c>
      <c r="D1027" s="41" t="str">
        <f>"(#"&amp;Tabella4[[#This Row],['#ID]]&amp;")"</f>
        <v>(#AAD1026)</v>
      </c>
      <c r="E1027" s="13" t="s">
        <v>50</v>
      </c>
      <c r="F1027" s="13" t="s">
        <v>3168</v>
      </c>
      <c r="G1027" s="13" t="s">
        <v>346</v>
      </c>
      <c r="H1027" s="13" t="s">
        <v>3286</v>
      </c>
      <c r="I1027" s="13" t="s">
        <v>64</v>
      </c>
      <c r="J1027" s="13" t="s">
        <v>1736</v>
      </c>
      <c r="K1027" t="s">
        <v>1747</v>
      </c>
      <c r="L1027" s="13" t="s">
        <v>3174</v>
      </c>
      <c r="M1027" t="s">
        <v>1744</v>
      </c>
      <c r="N1027" s="13"/>
      <c r="O1027" t="s">
        <v>1593</v>
      </c>
      <c r="P1027" s="13" t="s">
        <v>1636</v>
      </c>
      <c r="Q1027" s="13" t="s">
        <v>1742</v>
      </c>
      <c r="R1027" s="13"/>
      <c r="S1027" s="13" t="s">
        <v>3185</v>
      </c>
      <c r="T1027" s="13" t="s">
        <v>3186</v>
      </c>
      <c r="U1027" s="13">
        <f>COUNTIFS(Tabella4[Rejected Element],Tabella4[[#This Row],[Rejected Element]])</f>
        <v>1254</v>
      </c>
      <c r="V1027" s="13" t="s">
        <v>1727</v>
      </c>
      <c r="W1027" s="13" t="s">
        <v>3158</v>
      </c>
      <c r="X1027" s="13" t="str">
        <f>Tabella4[[#This Row],[User Impact]]</f>
        <v>3 - Moderate</v>
      </c>
      <c r="Y1027" s="13" t="str">
        <f>_xlfn.CONCAT("APP INDABOX ANDROID - ",Tabella4[[#This Row],[UNI CEI EN 301549]]," ",_xlfn.XLOOKUP(Tabella4[[#This Row],[Criterio]],Tabella5[ID],Tabella5[Criterio di successo],"")," - ",Tabella4[[#This Row],[Servizio]])</f>
        <v>APP INDABOX ANDROID - 11.2.5.5.1 Dimensione dell'obiettivo (avanzato) - S009 FAQ</v>
      </c>
      <c r="Z10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(#AAD1026)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027" s="13"/>
      <c r="AB1027" s="13"/>
      <c r="AC1027" s="13"/>
      <c r="AD1027" s="13"/>
      <c r="AE1027" s="13" t="e">
        <f>_xlfn.XLOOKUP(Tabella4[[#This Row],[ID Silk]],outTable[ID Silk],outTable[Numero ticket  ],,0,1)</f>
        <v>#N/A</v>
      </c>
      <c r="AF1027" s="13"/>
      <c r="AG1027" s="13"/>
      <c r="AH1027" s="13" t="e">
        <f>Tabella4[[#This Row],[Caricato su Silk]]&amp;Tabella4[[#This Row],[HC_01]]</f>
        <v>#N/A</v>
      </c>
      <c r="AI1027" s="13" t="e">
        <f>Tabella4[[#This Row],[HC_ID]]&amp;": "&amp;Tabella4[[#This Row],[Descrizione]]</f>
        <v>#N/A</v>
      </c>
      <c r="AJ1027" s="13" t="e">
        <f>Tabella4[[#This Row],[HC_ID]]&amp;": - "&amp;Tabella4[[#This Row],[Detail]]&amp;" con selettore: "&amp;Tabella4[[#This Row],[Rejected Element]]</f>
        <v>#N/A</v>
      </c>
      <c r="AK1027" s="13" t="e">
        <f>Tabella4[[#This Row],[HC_ID]]&amp;": "&amp;Tabella4[[#This Row],[Share URL]]</f>
        <v>#N/A</v>
      </c>
      <c r="AL1027" s="13" t="e">
        <f>Tabella4[[#This Row],[HC_ID]]&amp;": "&amp;Tabella4[[#This Row],[Soluzione note aggiuntive]]</f>
        <v>#N/A</v>
      </c>
      <c r="AM1027" s="13"/>
    </row>
    <row r="1028" spans="1:39" ht="15" x14ac:dyDescent="0.3">
      <c r="A1028" s="41" t="str">
        <f>Tabella4[[#This Row],[UNI CEI EN 301549]]&amp;Tabella4[[#This Row],[Servizio]]</f>
        <v>11.1.3.2.1S009 FAQ</v>
      </c>
      <c r="B1028" s="42" t="str">
        <f>Tabella4[[#This Row],[IssueID]]&amp;Tabella4[[#This Row],[Servizio]]</f>
        <v>S009 FAQ</v>
      </c>
      <c r="C1028" s="41" t="s">
        <v>2126</v>
      </c>
      <c r="D1028" s="41" t="str">
        <f>"(#"&amp;Tabella4[[#This Row],['#ID]]&amp;")"</f>
        <v>(#AAD1027)</v>
      </c>
      <c r="E1028" s="13" t="s">
        <v>50</v>
      </c>
      <c r="F1028" s="13" t="s">
        <v>9</v>
      </c>
      <c r="G1028" s="13" t="s">
        <v>57</v>
      </c>
      <c r="H1028" s="13" t="s">
        <v>3287</v>
      </c>
      <c r="I1028" s="13" t="s">
        <v>62</v>
      </c>
      <c r="J1028" s="13" t="s">
        <v>3176</v>
      </c>
      <c r="K1028" t="s">
        <v>1749</v>
      </c>
      <c r="L1028" s="13" t="s">
        <v>3177</v>
      </c>
      <c r="M1028" t="s">
        <v>1744</v>
      </c>
      <c r="N1028" s="13"/>
      <c r="O1028" t="s">
        <v>1593</v>
      </c>
      <c r="P1028" s="13" t="s">
        <v>1636</v>
      </c>
      <c r="Q1028" s="13" t="s">
        <v>1742</v>
      </c>
      <c r="R1028" s="13"/>
      <c r="S1028" s="13" t="s">
        <v>3189</v>
      </c>
      <c r="T1028" s="13" t="s">
        <v>3190</v>
      </c>
      <c r="U1028" s="13">
        <f>COUNTIFS(Tabella4[Rejected Element],Tabella4[[#This Row],[Rejected Element]])</f>
        <v>1254</v>
      </c>
      <c r="V1028" s="13" t="s">
        <v>1727</v>
      </c>
      <c r="W1028" s="13" t="s">
        <v>3158</v>
      </c>
      <c r="X1028" s="13" t="str">
        <f>Tabella4[[#This Row],[User Impact]]</f>
        <v>1 - Critical</v>
      </c>
      <c r="Y1028" s="13" t="str">
        <f>_xlfn.CONCAT("APP INDABOX ANDROID - ",Tabella4[[#This Row],[UNI CEI EN 301549]]," ",_xlfn.XLOOKUP(Tabella4[[#This Row],[Criterio]],Tabella5[ID],Tabella5[Criterio di successo],"")," - ",Tabella4[[#This Row],[Servizio]])</f>
        <v>APP INDABOX ANDROID - 11.1.3.2.1 Sequenza significativa - S009 FAQ</v>
      </c>
      <c r="Z10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(#AAD1027)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028" s="13"/>
      <c r="AB1028" s="13"/>
      <c r="AC1028" s="13"/>
      <c r="AD1028" s="13"/>
      <c r="AE1028" s="13" t="e">
        <f>_xlfn.XLOOKUP(Tabella4[[#This Row],[ID Silk]],outTable[ID Silk],outTable[Numero ticket  ],,0,1)</f>
        <v>#N/A</v>
      </c>
      <c r="AF1028" s="13"/>
      <c r="AG1028" s="13"/>
      <c r="AH1028" s="13" t="e">
        <f>Tabella4[[#This Row],[Caricato su Silk]]&amp;Tabella4[[#This Row],[HC_01]]</f>
        <v>#N/A</v>
      </c>
      <c r="AI1028" s="13" t="e">
        <f>Tabella4[[#This Row],[HC_ID]]&amp;": "&amp;Tabella4[[#This Row],[Descrizione]]</f>
        <v>#N/A</v>
      </c>
      <c r="AJ1028" s="13" t="e">
        <f>Tabella4[[#This Row],[HC_ID]]&amp;": - "&amp;Tabella4[[#This Row],[Detail]]&amp;" con selettore: "&amp;Tabella4[[#This Row],[Rejected Element]]</f>
        <v>#N/A</v>
      </c>
      <c r="AK1028" s="13" t="e">
        <f>Tabella4[[#This Row],[HC_ID]]&amp;": "&amp;Tabella4[[#This Row],[Share URL]]</f>
        <v>#N/A</v>
      </c>
      <c r="AL1028" s="13" t="e">
        <f>Tabella4[[#This Row],[HC_ID]]&amp;": "&amp;Tabella4[[#This Row],[Soluzione note aggiuntive]]</f>
        <v>#N/A</v>
      </c>
      <c r="AM1028" s="13"/>
    </row>
    <row r="1029" spans="1:39" ht="15" x14ac:dyDescent="0.3">
      <c r="A1029" s="41" t="str">
        <f>Tabella4[[#This Row],[UNI CEI EN 301549]]&amp;Tabella4[[#This Row],[Servizio]]</f>
        <v>11.2.5.3.1S009 FAQ</v>
      </c>
      <c r="B1029" s="42" t="str">
        <f>Tabella4[[#This Row],[IssueID]]&amp;Tabella4[[#This Row],[Servizio]]</f>
        <v>S009 FAQ</v>
      </c>
      <c r="C1029" s="41" t="s">
        <v>2127</v>
      </c>
      <c r="D1029" s="41" t="str">
        <f>"(#"&amp;Tabella4[[#This Row],['#ID]]&amp;")"</f>
        <v>(#AAD1028)</v>
      </c>
      <c r="E1029" s="13" t="s">
        <v>50</v>
      </c>
      <c r="F1029" s="13" t="s">
        <v>9</v>
      </c>
      <c r="G1029" s="13" t="s">
        <v>342</v>
      </c>
      <c r="H1029" s="13" t="s">
        <v>3285</v>
      </c>
      <c r="I1029" s="13" t="s">
        <v>63</v>
      </c>
      <c r="J1029" s="13" t="s">
        <v>3172</v>
      </c>
      <c r="K1029" t="s">
        <v>1745</v>
      </c>
      <c r="L1029" s="13" t="s">
        <v>3173</v>
      </c>
      <c r="M1029" t="s">
        <v>1757</v>
      </c>
      <c r="N1029" s="13"/>
      <c r="O1029" t="s">
        <v>1593</v>
      </c>
      <c r="P1029" s="13" t="s">
        <v>1636</v>
      </c>
      <c r="Q1029" s="13" t="s">
        <v>1742</v>
      </c>
      <c r="R1029" s="13"/>
      <c r="S1029" s="13" t="s">
        <v>3183</v>
      </c>
      <c r="T1029" s="13" t="s">
        <v>3184</v>
      </c>
      <c r="U1029" s="13">
        <f>COUNTIFS(Tabella4[Rejected Element],Tabella4[[#This Row],[Rejected Element]])</f>
        <v>2</v>
      </c>
      <c r="V1029" s="13" t="s">
        <v>1727</v>
      </c>
      <c r="W1029" s="13" t="s">
        <v>3158</v>
      </c>
      <c r="X1029" s="13" t="str">
        <f>Tabella4[[#This Row],[User Impact]]</f>
        <v>2 - Serious</v>
      </c>
      <c r="Y1029" s="13" t="str">
        <f>_xlfn.CONCAT("APP INDABOX ANDROID - ",Tabella4[[#This Row],[UNI CEI EN 301549]]," ",_xlfn.XLOOKUP(Tabella4[[#This Row],[Criterio]],Tabella5[ID],Tabella5[Criterio di successo],"")," - ",Tabella4[[#This Row],[Servizio]])</f>
        <v>APP INDABOX ANDROID - 11.2.5.3.1 Etichetta nel nome - S009 FAQ</v>
      </c>
      <c r="Z10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(#AAD1028)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come_si_usa
Dettaglio + screenshot (accedere con le seguenti credenziali: user, axeposte@gmail.com; password, Poste2024!): https://axe-mobile.deque.com/scan?userId=747da6b3-5f03-493b-bc9b-3a10276b7d6b&amp;packageName=com.android.chrome&amp;resultId=019874ae-47c6-70b4-ba88-59c0e54cd399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029" s="13"/>
      <c r="AB1029" s="13"/>
      <c r="AC1029" s="13"/>
      <c r="AD1029" s="13"/>
      <c r="AE1029" s="13" t="e">
        <f>_xlfn.XLOOKUP(Tabella4[[#This Row],[ID Silk]],outTable[ID Silk],outTable[Numero ticket  ],,0,1)</f>
        <v>#N/A</v>
      </c>
      <c r="AF1029" s="13"/>
      <c r="AG1029" s="13"/>
      <c r="AH1029" s="13" t="e">
        <f>Tabella4[[#This Row],[Caricato su Silk]]&amp;Tabella4[[#This Row],[HC_01]]</f>
        <v>#N/A</v>
      </c>
      <c r="AI1029" s="13" t="e">
        <f>Tabella4[[#This Row],[HC_ID]]&amp;": "&amp;Tabella4[[#This Row],[Descrizione]]</f>
        <v>#N/A</v>
      </c>
      <c r="AJ1029" s="13" t="e">
        <f>Tabella4[[#This Row],[HC_ID]]&amp;": - "&amp;Tabella4[[#This Row],[Detail]]&amp;" con selettore: "&amp;Tabella4[[#This Row],[Rejected Element]]</f>
        <v>#N/A</v>
      </c>
      <c r="AK1029" s="13" t="e">
        <f>Tabella4[[#This Row],[HC_ID]]&amp;": "&amp;Tabella4[[#This Row],[Share URL]]</f>
        <v>#N/A</v>
      </c>
      <c r="AL1029" s="13" t="e">
        <f>Tabella4[[#This Row],[HC_ID]]&amp;": "&amp;Tabella4[[#This Row],[Soluzione note aggiuntive]]</f>
        <v>#N/A</v>
      </c>
      <c r="AM1029" s="13"/>
    </row>
    <row r="1030" spans="1:39" ht="15" x14ac:dyDescent="0.3">
      <c r="A1030" s="41" t="str">
        <f>Tabella4[[#This Row],[UNI CEI EN 301549]]&amp;Tabella4[[#This Row],[Servizio]]</f>
        <v>11.2.5.5.1S009 FAQ</v>
      </c>
      <c r="B1030" s="42" t="str">
        <f>Tabella4[[#This Row],[IssueID]]&amp;Tabella4[[#This Row],[Servizio]]</f>
        <v>S009 FAQ</v>
      </c>
      <c r="C1030" s="41" t="s">
        <v>2128</v>
      </c>
      <c r="D1030" s="41" t="str">
        <f>"(#"&amp;Tabella4[[#This Row],['#ID]]&amp;")"</f>
        <v>(#AAD1029)</v>
      </c>
      <c r="E1030" s="13" t="s">
        <v>50</v>
      </c>
      <c r="F1030" s="13" t="s">
        <v>3168</v>
      </c>
      <c r="G1030" s="13" t="s">
        <v>346</v>
      </c>
      <c r="H1030" s="13" t="s">
        <v>3286</v>
      </c>
      <c r="I1030" s="13" t="s">
        <v>64</v>
      </c>
      <c r="J1030" s="13" t="s">
        <v>1736</v>
      </c>
      <c r="K1030" t="s">
        <v>1747</v>
      </c>
      <c r="L1030" s="13" t="s">
        <v>3174</v>
      </c>
      <c r="M1030" t="s">
        <v>1757</v>
      </c>
      <c r="N1030" s="13"/>
      <c r="O1030" t="s">
        <v>1593</v>
      </c>
      <c r="P1030" s="13" t="s">
        <v>1636</v>
      </c>
      <c r="Q1030" s="13" t="s">
        <v>1742</v>
      </c>
      <c r="R1030" s="13"/>
      <c r="S1030" s="13" t="s">
        <v>3185</v>
      </c>
      <c r="T1030" s="13" t="s">
        <v>3186</v>
      </c>
      <c r="U1030" s="13">
        <f>COUNTIFS(Tabella4[Rejected Element],Tabella4[[#This Row],[Rejected Element]])</f>
        <v>2</v>
      </c>
      <c r="V1030" s="13" t="s">
        <v>1727</v>
      </c>
      <c r="W1030" s="13" t="s">
        <v>3158</v>
      </c>
      <c r="X1030" s="13" t="str">
        <f>Tabella4[[#This Row],[User Impact]]</f>
        <v>3 - Moderate</v>
      </c>
      <c r="Y1030" s="13" t="str">
        <f>_xlfn.CONCAT("APP INDABOX ANDROID - ",Tabella4[[#This Row],[UNI CEI EN 301549]]," ",_xlfn.XLOOKUP(Tabella4[[#This Row],[Criterio]],Tabella5[ID],Tabella5[Criterio di successo],"")," - ",Tabella4[[#This Row],[Servizio]])</f>
        <v>APP INDABOX ANDROID - 11.2.5.5.1 Dimensione dell'obiettivo (avanzato) - S009 FAQ</v>
      </c>
      <c r="Z10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(#AAD1029)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come_si_usa
Dettaglio + screenshot (accedere con le seguenti credenziali: user, axeposte@gmail.com; password, Poste2024!): https://axe-mobile.deque.com/scan?userId=747da6b3-5f03-493b-bc9b-3a10276b7d6b&amp;packageName=com.android.chrome&amp;resultId=019874ae-47c6-70b4-ba88-59c0e54cd399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030" s="13"/>
      <c r="AB1030" s="13"/>
      <c r="AC1030" s="13"/>
      <c r="AD1030" s="13"/>
      <c r="AE1030" s="13" t="e">
        <f>_xlfn.XLOOKUP(Tabella4[[#This Row],[ID Silk]],outTable[ID Silk],outTable[Numero ticket  ],,0,1)</f>
        <v>#N/A</v>
      </c>
      <c r="AF1030" s="13"/>
      <c r="AG1030" s="13"/>
      <c r="AH1030" s="13" t="e">
        <f>Tabella4[[#This Row],[Caricato su Silk]]&amp;Tabella4[[#This Row],[HC_01]]</f>
        <v>#N/A</v>
      </c>
      <c r="AI1030" s="13" t="e">
        <f>Tabella4[[#This Row],[HC_ID]]&amp;": "&amp;Tabella4[[#This Row],[Descrizione]]</f>
        <v>#N/A</v>
      </c>
      <c r="AJ1030" s="13" t="e">
        <f>Tabella4[[#This Row],[HC_ID]]&amp;": - "&amp;Tabella4[[#This Row],[Detail]]&amp;" con selettore: "&amp;Tabella4[[#This Row],[Rejected Element]]</f>
        <v>#N/A</v>
      </c>
      <c r="AK1030" s="13" t="e">
        <f>Tabella4[[#This Row],[HC_ID]]&amp;": "&amp;Tabella4[[#This Row],[Share URL]]</f>
        <v>#N/A</v>
      </c>
      <c r="AL1030" s="13" t="e">
        <f>Tabella4[[#This Row],[HC_ID]]&amp;": "&amp;Tabella4[[#This Row],[Soluzione note aggiuntive]]</f>
        <v>#N/A</v>
      </c>
      <c r="AM1030" s="13"/>
    </row>
    <row r="1031" spans="1:39" ht="15" x14ac:dyDescent="0.3">
      <c r="A1031" s="41" t="str">
        <f>Tabella4[[#This Row],[UNI CEI EN 301549]]&amp;Tabella4[[#This Row],[Servizio]]</f>
        <v>11.1.3.2.1S009 FAQ</v>
      </c>
      <c r="B1031" s="42" t="str">
        <f>Tabella4[[#This Row],[IssueID]]&amp;Tabella4[[#This Row],[Servizio]]</f>
        <v>S009 FAQ</v>
      </c>
      <c r="C1031" s="41" t="s">
        <v>2129</v>
      </c>
      <c r="D1031" s="41" t="str">
        <f>"(#"&amp;Tabella4[[#This Row],['#ID]]&amp;")"</f>
        <v>(#AAD1030)</v>
      </c>
      <c r="E1031" s="13" t="s">
        <v>50</v>
      </c>
      <c r="F1031" s="13" t="s">
        <v>9</v>
      </c>
      <c r="G1031" s="13" t="s">
        <v>57</v>
      </c>
      <c r="H1031" s="13" t="s">
        <v>3287</v>
      </c>
      <c r="I1031" s="13" t="s">
        <v>62</v>
      </c>
      <c r="J1031" s="13" t="s">
        <v>3176</v>
      </c>
      <c r="K1031" t="s">
        <v>1749</v>
      </c>
      <c r="L1031" s="13" t="s">
        <v>3177</v>
      </c>
      <c r="M1031" t="s">
        <v>1744</v>
      </c>
      <c r="N1031" s="13"/>
      <c r="O1031" t="s">
        <v>1593</v>
      </c>
      <c r="P1031" s="13" t="s">
        <v>1636</v>
      </c>
      <c r="Q1031" s="13" t="s">
        <v>1742</v>
      </c>
      <c r="R1031" s="13"/>
      <c r="S1031" s="13" t="s">
        <v>3189</v>
      </c>
      <c r="T1031" s="13" t="s">
        <v>3190</v>
      </c>
      <c r="U1031" s="13">
        <f>COUNTIFS(Tabella4[Rejected Element],Tabella4[[#This Row],[Rejected Element]])</f>
        <v>1254</v>
      </c>
      <c r="V1031" s="13" t="s">
        <v>1727</v>
      </c>
      <c r="W1031" s="13" t="s">
        <v>3158</v>
      </c>
      <c r="X1031" s="13" t="str">
        <f>Tabella4[[#This Row],[User Impact]]</f>
        <v>1 - Critical</v>
      </c>
      <c r="Y1031" s="13" t="str">
        <f>_xlfn.CONCAT("APP INDABOX ANDROID - ",Tabella4[[#This Row],[UNI CEI EN 301549]]," ",_xlfn.XLOOKUP(Tabella4[[#This Row],[Criterio]],Tabella5[ID],Tabella5[Criterio di successo],"")," - ",Tabella4[[#This Row],[Servizio]])</f>
        <v>APP INDABOX ANDROID - 11.1.3.2.1 Sequenza significativa - S009 FAQ</v>
      </c>
      <c r="Z10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(#AAD1030)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https://axe-mobile.deque.com/scan?userId=747da6b3-5f03-493b-bc9b-3a10276b7d6b&amp;packageName=com.android.chrome&amp;resultId=019874ae-47c6-70b4-ba88-59c0e54cd399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031" s="13"/>
      <c r="AB1031" s="13"/>
      <c r="AC1031" s="13"/>
      <c r="AD1031" s="13"/>
      <c r="AE1031" s="13" t="e">
        <f>_xlfn.XLOOKUP(Tabella4[[#This Row],[ID Silk]],outTable[ID Silk],outTable[Numero ticket  ],,0,1)</f>
        <v>#N/A</v>
      </c>
      <c r="AF1031" s="13"/>
      <c r="AG1031" s="13"/>
      <c r="AH1031" s="13" t="e">
        <f>Tabella4[[#This Row],[Caricato su Silk]]&amp;Tabella4[[#This Row],[HC_01]]</f>
        <v>#N/A</v>
      </c>
      <c r="AI1031" s="13" t="e">
        <f>Tabella4[[#This Row],[HC_ID]]&amp;": "&amp;Tabella4[[#This Row],[Descrizione]]</f>
        <v>#N/A</v>
      </c>
      <c r="AJ1031" s="13" t="e">
        <f>Tabella4[[#This Row],[HC_ID]]&amp;": - "&amp;Tabella4[[#This Row],[Detail]]&amp;" con selettore: "&amp;Tabella4[[#This Row],[Rejected Element]]</f>
        <v>#N/A</v>
      </c>
      <c r="AK1031" s="13" t="e">
        <f>Tabella4[[#This Row],[HC_ID]]&amp;": "&amp;Tabella4[[#This Row],[Share URL]]</f>
        <v>#N/A</v>
      </c>
      <c r="AL1031" s="13" t="e">
        <f>Tabella4[[#This Row],[HC_ID]]&amp;": "&amp;Tabella4[[#This Row],[Soluzione note aggiuntive]]</f>
        <v>#N/A</v>
      </c>
      <c r="AM1031" s="13"/>
    </row>
    <row r="1032" spans="1:39" ht="15" x14ac:dyDescent="0.3">
      <c r="A1032" s="41" t="str">
        <f>Tabella4[[#This Row],[UNI CEI EN 301549]]&amp;Tabella4[[#This Row],[Servizio]]</f>
        <v>11.1.3.4.1S001 Accedi</v>
      </c>
      <c r="B1032" s="42" t="str">
        <f>Tabella4[[#This Row],[IssueID]]&amp;Tabella4[[#This Row],[Servizio]]</f>
        <v>S001 Accedi</v>
      </c>
      <c r="C1032" s="41" t="s">
        <v>2130</v>
      </c>
      <c r="D1032" s="41" t="str">
        <f>"(#"&amp;Tabella4[[#This Row],['#ID]]&amp;")"</f>
        <v>(#AAD1031)</v>
      </c>
      <c r="E1032" s="13" t="s">
        <v>50</v>
      </c>
      <c r="F1032" s="13" t="s">
        <v>10</v>
      </c>
      <c r="G1032" s="13" t="s">
        <v>160</v>
      </c>
      <c r="H1032" s="13" t="s">
        <v>3284</v>
      </c>
      <c r="I1032" s="13" t="s">
        <v>63</v>
      </c>
      <c r="J1032" s="13" t="s">
        <v>3170</v>
      </c>
      <c r="K1032" t="s">
        <v>1743</v>
      </c>
      <c r="L1032" s="13" t="s">
        <v>3171</v>
      </c>
      <c r="M1032" t="s">
        <v>1744</v>
      </c>
      <c r="N1032" s="13"/>
      <c r="O1032" t="s">
        <v>1594</v>
      </c>
      <c r="P1032" s="13" t="s">
        <v>1637</v>
      </c>
      <c r="Q1032" s="13" t="s">
        <v>1742</v>
      </c>
      <c r="R1032" s="13"/>
      <c r="S1032" s="13" t="s">
        <v>3181</v>
      </c>
      <c r="T1032" s="13" t="s">
        <v>3182</v>
      </c>
      <c r="U1032" s="13">
        <f>COUNTIFS(Tabella4[Rejected Element],Tabella4[[#This Row],[Rejected Element]])</f>
        <v>1254</v>
      </c>
      <c r="V1032" s="13" t="s">
        <v>1719</v>
      </c>
      <c r="W1032" s="13" t="s">
        <v>3157</v>
      </c>
      <c r="X1032" s="13" t="str">
        <f>Tabella4[[#This Row],[User Impact]]</f>
        <v>2 - Serious</v>
      </c>
      <c r="Y1032" s="13" t="str">
        <f>_xlfn.CONCAT("APP INDABOX ANDROID - ",Tabella4[[#This Row],[UNI CEI EN 301549]]," ",_xlfn.XLOOKUP(Tabella4[[#This Row],[Criterio]],Tabella5[ID],Tabella5[Criterio di successo],"")," - ",Tabella4[[#This Row],[Servizio]])</f>
        <v>APP INDABOX ANDROID - 11.1.3.4.1 Orientamento - S001 Accedi</v>
      </c>
      <c r="Z10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S001 Accedi (#AAD1031)
S001 Accedi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Rimuovi android:screenOrientation="portrait" per supportare sia landscape che portrait, salvo che non sia un requisito.
File di log (occorrenze rilevate: 7): https://posteitaliane.sharepoint.com/:x:/r/teams/ACCESSIBILITRISULTATIVERIFICHETECNICHE/Shared%20Documents/TGPOSTE_APP/TGPOSTE_APP/LOG/Log.xlsx?d=w630300a71bd74143a1658fe5ab688bc4&amp;csf=1&amp;web=1&amp;e=Y9XHGL
Link al dettaglio requisito WCAG: </v>
      </c>
      <c r="AA1032" s="13"/>
      <c r="AB1032" s="13"/>
      <c r="AC1032" s="13"/>
      <c r="AD1032" s="13"/>
      <c r="AE1032" s="13">
        <f>_xlfn.XLOOKUP(Tabella4[[#This Row],[ID Silk]],outTable[ID Silk],outTable[Numero ticket  ],,0,1)</f>
        <v>0</v>
      </c>
      <c r="AF1032" s="13"/>
      <c r="AG1032" s="13"/>
      <c r="AH1032" s="13" t="str">
        <f>Tabella4[[#This Row],[Caricato su Silk]]&amp;Tabella4[[#This Row],[HC_01]]</f>
        <v>0</v>
      </c>
      <c r="AI1032" s="13" t="str">
        <f>Tabella4[[#This Row],[HC_ID]]&amp;": "&amp;Tabella4[[#This Row],[Descrizione]]</f>
        <v>0: Le visualizzazioni devono essere conformi all'orientamento di visualizzazione preferito dall'utente. [Per saperne di più] (https://docs.deque.com/devtools-mobile/2024.2.14/en/android-screen-orientation)</v>
      </c>
      <c r="AJ1032" s="13" t="str">
        <f>Tabella4[[#This Row],[HC_ID]]&amp;": - "&amp;Tabella4[[#This Row],[Detail]]&amp;" con selettore: "&amp;Tabella4[[#This Row],[Rejected Element]]</f>
        <v>0: -  con selettore: No ID Available</v>
      </c>
      <c r="AK1032" s="13" t="str">
        <f>Tabella4[[#This Row],[HC_ID]]&amp;": "&amp;Tabella4[[#This Row],[Share URL]]</f>
        <v>0: https://axe-mobile.deque.com/scan?userId=747da6b3-5f03-493b-bc9b-3a10276b7d6b&amp;packageName=com.android.chrome&amp;resultId=019874ae-7903-70a8-b608-eda24251fc2a</v>
      </c>
      <c r="AL1032" s="13" t="str">
        <f>Tabella4[[#This Row],[HC_ID]]&amp;": "&amp;Tabella4[[#This Row],[Soluzione note aggiuntive]]</f>
        <v>0: Rimuovi android:screenOrientation="portrait" per supportare sia landscape che portrait, salvo che non sia un requisito.</v>
      </c>
      <c r="AM1032" s="13"/>
    </row>
    <row r="1033" spans="1:39" ht="15" x14ac:dyDescent="0.3">
      <c r="A1033" s="41" t="str">
        <f>Tabella4[[#This Row],[UNI CEI EN 301549]]&amp;Tabella4[[#This Row],[Servizio]]</f>
        <v>11.2.5.3.1S001 Accedi</v>
      </c>
      <c r="B1033" s="42" t="str">
        <f>Tabella4[[#This Row],[IssueID]]&amp;Tabella4[[#This Row],[Servizio]]</f>
        <v>S001 Accedi</v>
      </c>
      <c r="C1033" s="41" t="s">
        <v>2131</v>
      </c>
      <c r="D1033" s="41" t="str">
        <f>"(#"&amp;Tabella4[[#This Row],['#ID]]&amp;")"</f>
        <v>(#AAD1032)</v>
      </c>
      <c r="E1033" s="13" t="s">
        <v>50</v>
      </c>
      <c r="F1033" s="13" t="s">
        <v>9</v>
      </c>
      <c r="G1033" s="13" t="s">
        <v>342</v>
      </c>
      <c r="H1033" s="13" t="s">
        <v>3285</v>
      </c>
      <c r="I1033" s="13" t="s">
        <v>63</v>
      </c>
      <c r="J1033" s="13" t="s">
        <v>3172</v>
      </c>
      <c r="K1033" t="s">
        <v>1745</v>
      </c>
      <c r="L1033" s="13" t="s">
        <v>3173</v>
      </c>
      <c r="M1033" t="s">
        <v>1746</v>
      </c>
      <c r="N1033" s="13"/>
      <c r="O1033" t="s">
        <v>1594</v>
      </c>
      <c r="P1033" s="13" t="s">
        <v>1637</v>
      </c>
      <c r="Q1033" s="13" t="s">
        <v>1742</v>
      </c>
      <c r="R1033" s="13"/>
      <c r="S1033" s="13" t="s">
        <v>3183</v>
      </c>
      <c r="T1033" s="13" t="s">
        <v>3184</v>
      </c>
      <c r="U1033" s="13">
        <f>COUNTIFS(Tabella4[Rejected Element],Tabella4[[#This Row],[Rejected Element]])</f>
        <v>42</v>
      </c>
      <c r="V1033" s="13" t="s">
        <v>1719</v>
      </c>
      <c r="W1033" s="13" t="s">
        <v>3157</v>
      </c>
      <c r="X1033" s="13" t="str">
        <f>Tabella4[[#This Row],[User Impact]]</f>
        <v>2 - Serious</v>
      </c>
      <c r="Y1033" s="13" t="str">
        <f>_xlfn.CONCAT("APP INDABOX ANDROID - ",Tabella4[[#This Row],[UNI CEI EN 301549]]," ",_xlfn.XLOOKUP(Tabella4[[#This Row],[Criterio]],Tabella5[ID],Tabella5[Criterio di successo],"")," - ",Tabella4[[#This Row],[Servizio]])</f>
        <v>APP INDABOX ANDROID - 11.2.5.3.1 Etichetta nel nome - S001 Accedi</v>
      </c>
      <c r="Z10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(#AAD1032)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https://axe-mobile.deque.com/scan?userId=747da6b3-5f03-493b-bc9b-3a10276b7d6b&amp;packageName=com.android.chrome&amp;resultId=019874ae-7903-70a8-b608-eda24251fc2a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033" s="13"/>
      <c r="AB1033" s="13"/>
      <c r="AC1033" s="13"/>
      <c r="AD1033" s="13"/>
      <c r="AE1033" s="13">
        <f>_xlfn.XLOOKUP(Tabella4[[#This Row],[ID Silk]],outTable[ID Silk],outTable[Numero ticket  ],,0,1)</f>
        <v>0</v>
      </c>
      <c r="AF1033" s="13"/>
      <c r="AG1033" s="13"/>
      <c r="AH1033" s="13" t="str">
        <f>Tabella4[[#This Row],[Caricato su Silk]]&amp;Tabella4[[#This Row],[HC_01]]</f>
        <v>0</v>
      </c>
      <c r="AI1033" s="13" t="str">
        <f>Tabella4[[#This Row],[HC_ID]]&amp;": "&amp;Tabella4[[#This Row],[Descrizione]]</f>
        <v>0: Una vista focalizzabile accessibile deve garantire che il nome sia incluso nell'etichetta visibile. [Per saperne di più] (https://docs.deque.com/devtools-mobile/2024.2.14/en/android-label-in-name)</v>
      </c>
      <c r="AJ1033" s="13" t="str">
        <f>Tabella4[[#This Row],[HC_ID]]&amp;": - "&amp;Tabella4[[#This Row],[Detail]]&amp;" con selettore: "&amp;Tabella4[[#This Row],[Rejected Element]]</f>
        <v>0: -  con selettore: logo</v>
      </c>
      <c r="AK1033" s="13" t="str">
        <f>Tabella4[[#This Row],[HC_ID]]&amp;": "&amp;Tabella4[[#This Row],[Share URL]]</f>
        <v>0: https://axe-mobile.deque.com/scan?userId=747da6b3-5f03-493b-bc9b-3a10276b7d6b&amp;packageName=com.android.chrome&amp;resultId=019874ae-7903-70a8-b608-eda24251fc2a</v>
      </c>
      <c r="AL1033" s="13" t="str">
        <f>Tabella4[[#This Row],[HC_ID]]&amp;": "&amp;Tabella4[[#This Row],[Soluzione note aggiuntive]]</f>
        <v>0: Assicurati che contentDescription o labelFor contengano l’etichetta visibile dell’elemento.</v>
      </c>
      <c r="AM1033" s="13"/>
    </row>
    <row r="1034" spans="1:39" ht="15" x14ac:dyDescent="0.3">
      <c r="A1034" s="41" t="str">
        <f>Tabella4[[#This Row],[UNI CEI EN 301549]]&amp;Tabella4[[#This Row],[Servizio]]</f>
        <v>11.1.3.2.1S001 Accedi</v>
      </c>
      <c r="B1034" s="42" t="str">
        <f>Tabella4[[#This Row],[IssueID]]&amp;Tabella4[[#This Row],[Servizio]]</f>
        <v>S001 Accedi</v>
      </c>
      <c r="C1034" s="41" t="s">
        <v>2132</v>
      </c>
      <c r="D1034" s="41" t="str">
        <f>"(#"&amp;Tabella4[[#This Row],['#ID]]&amp;")"</f>
        <v>(#AAD1033)</v>
      </c>
      <c r="E1034" s="13" t="s">
        <v>50</v>
      </c>
      <c r="F1034" s="13" t="s">
        <v>9</v>
      </c>
      <c r="G1034" s="13" t="s">
        <v>57</v>
      </c>
      <c r="H1034" s="13" t="s">
        <v>3287</v>
      </c>
      <c r="I1034" s="13" t="s">
        <v>62</v>
      </c>
      <c r="J1034" s="13" t="s">
        <v>3176</v>
      </c>
      <c r="K1034" t="s">
        <v>1749</v>
      </c>
      <c r="L1034" s="13" t="s">
        <v>3177</v>
      </c>
      <c r="M1034" t="s">
        <v>1744</v>
      </c>
      <c r="N1034" s="13"/>
      <c r="O1034" t="s">
        <v>1594</v>
      </c>
      <c r="P1034" s="13" t="s">
        <v>1637</v>
      </c>
      <c r="Q1034" s="13" t="s">
        <v>1742</v>
      </c>
      <c r="R1034" s="13"/>
      <c r="S1034" s="13" t="s">
        <v>3189</v>
      </c>
      <c r="T1034" s="13" t="s">
        <v>3190</v>
      </c>
      <c r="U1034" s="13">
        <f>COUNTIFS(Tabella4[Rejected Element],Tabella4[[#This Row],[Rejected Element]])</f>
        <v>1254</v>
      </c>
      <c r="V1034" s="13" t="s">
        <v>1719</v>
      </c>
      <c r="W1034" s="13" t="s">
        <v>3157</v>
      </c>
      <c r="X1034" s="13" t="str">
        <f>Tabella4[[#This Row],[User Impact]]</f>
        <v>1 - Critical</v>
      </c>
      <c r="Y1034" s="13" t="str">
        <f>_xlfn.CONCAT("APP INDABOX ANDROID - ",Tabella4[[#This Row],[UNI CEI EN 301549]]," ",_xlfn.XLOOKUP(Tabella4[[#This Row],[Criterio]],Tabella5[ID],Tabella5[Criterio di successo],"")," - ",Tabella4[[#This Row],[Servizio]])</f>
        <v>APP INDABOX ANDROID - 11.1.3.2.1 Sequenza significativa - S001 Accedi</v>
      </c>
      <c r="Z10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(#AAD1033)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034" s="13"/>
      <c r="AB1034" s="13"/>
      <c r="AC1034" s="13"/>
      <c r="AD1034" s="13"/>
      <c r="AE1034" s="13">
        <f>_xlfn.XLOOKUP(Tabella4[[#This Row],[ID Silk]],outTable[ID Silk],outTable[Numero ticket  ],,0,1)</f>
        <v>0</v>
      </c>
      <c r="AF1034" s="13"/>
      <c r="AG1034" s="13"/>
      <c r="AH1034" s="13" t="str">
        <f>Tabella4[[#This Row],[Caricato su Silk]]&amp;Tabella4[[#This Row],[HC_01]]</f>
        <v>0</v>
      </c>
      <c r="AI1034"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034" s="13" t="str">
        <f>Tabella4[[#This Row],[HC_ID]]&amp;": - "&amp;Tabella4[[#This Row],[Detail]]&amp;" con selettore: "&amp;Tabella4[[#This Row],[Rejected Element]]</f>
        <v>0: -  con selettore: No ID Available</v>
      </c>
      <c r="AK1034" s="13" t="str">
        <f>Tabella4[[#This Row],[HC_ID]]&amp;": "&amp;Tabella4[[#This Row],[Share URL]]</f>
        <v>0: https://axe-mobile.deque.com/scan?userId=747da6b3-5f03-493b-bc9b-3a10276b7d6b&amp;packageName=com.android.chrome&amp;resultId=019874ae-7903-70a8-b608-eda24251fc2a</v>
      </c>
      <c r="AL1034" s="13" t="str">
        <f>Tabella4[[#This Row],[HC_ID]]&amp;": "&amp;Tabella4[[#This Row],[Soluzione note aggiuntive]]</f>
        <v>0: Rimuovi android:focusable="true" dal testo statico non interattivo.</v>
      </c>
      <c r="AM1034" s="13"/>
    </row>
    <row r="1035" spans="1:39" ht="15" x14ac:dyDescent="0.3">
      <c r="A1035" s="41" t="str">
        <f>Tabella4[[#This Row],[UNI CEI EN 301549]]&amp;Tabella4[[#This Row],[Servizio]]</f>
        <v>11.1.3.2.1S001 Accedi</v>
      </c>
      <c r="B1035" s="42" t="str">
        <f>Tabella4[[#This Row],[IssueID]]&amp;Tabella4[[#This Row],[Servizio]]</f>
        <v>S001 Accedi</v>
      </c>
      <c r="C1035" s="41" t="s">
        <v>2133</v>
      </c>
      <c r="D1035" s="41" t="str">
        <f>"(#"&amp;Tabella4[[#This Row],['#ID]]&amp;")"</f>
        <v>(#AAD1034)</v>
      </c>
      <c r="E1035" s="13" t="s">
        <v>50</v>
      </c>
      <c r="F1035" s="13" t="s">
        <v>9</v>
      </c>
      <c r="G1035" s="13" t="s">
        <v>57</v>
      </c>
      <c r="H1035" s="13" t="s">
        <v>3287</v>
      </c>
      <c r="I1035" s="13" t="s">
        <v>62</v>
      </c>
      <c r="J1035" s="13" t="s">
        <v>3176</v>
      </c>
      <c r="K1035" t="s">
        <v>1749</v>
      </c>
      <c r="L1035" s="13" t="s">
        <v>3177</v>
      </c>
      <c r="M1035" t="s">
        <v>1744</v>
      </c>
      <c r="N1035" s="13"/>
      <c r="O1035" t="s">
        <v>1594</v>
      </c>
      <c r="P1035" s="13" t="s">
        <v>1637</v>
      </c>
      <c r="Q1035" s="13" t="s">
        <v>1742</v>
      </c>
      <c r="R1035" s="13"/>
      <c r="S1035" s="13" t="s">
        <v>3189</v>
      </c>
      <c r="T1035" s="13" t="s">
        <v>3190</v>
      </c>
      <c r="U1035" s="13">
        <f>COUNTIFS(Tabella4[Rejected Element],Tabella4[[#This Row],[Rejected Element]])</f>
        <v>1254</v>
      </c>
      <c r="V1035" s="13" t="s">
        <v>1719</v>
      </c>
      <c r="W1035" s="13" t="s">
        <v>3157</v>
      </c>
      <c r="X1035" s="13" t="str">
        <f>Tabella4[[#This Row],[User Impact]]</f>
        <v>1 - Critical</v>
      </c>
      <c r="Y1035" s="13" t="str">
        <f>_xlfn.CONCAT("APP INDABOX ANDROID - ",Tabella4[[#This Row],[UNI CEI EN 301549]]," ",_xlfn.XLOOKUP(Tabella4[[#This Row],[Criterio]],Tabella5[ID],Tabella5[Criterio di successo],"")," - ",Tabella4[[#This Row],[Servizio]])</f>
        <v>APP INDABOX ANDROID - 11.1.3.2.1 Sequenza significativa - S001 Accedi</v>
      </c>
      <c r="Z10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(#AAD1034)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035" s="13"/>
      <c r="AB1035" s="13"/>
      <c r="AC1035" s="13"/>
      <c r="AD1035" s="13"/>
      <c r="AE1035" s="13">
        <f>_xlfn.XLOOKUP(Tabella4[[#This Row],[ID Silk]],outTable[ID Silk],outTable[Numero ticket  ],,0,1)</f>
        <v>0</v>
      </c>
      <c r="AF1035" s="13"/>
      <c r="AG1035" s="13"/>
      <c r="AH1035" s="13" t="str">
        <f>Tabella4[[#This Row],[Caricato su Silk]]&amp;Tabella4[[#This Row],[HC_01]]</f>
        <v>0</v>
      </c>
      <c r="AI1035"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035" s="13" t="str">
        <f>Tabella4[[#This Row],[HC_ID]]&amp;": - "&amp;Tabella4[[#This Row],[Detail]]&amp;" con selettore: "&amp;Tabella4[[#This Row],[Rejected Element]]</f>
        <v>0: -  con selettore: No ID Available</v>
      </c>
      <c r="AK1035" s="13" t="str">
        <f>Tabella4[[#This Row],[HC_ID]]&amp;": "&amp;Tabella4[[#This Row],[Share URL]]</f>
        <v>0: https://axe-mobile.deque.com/scan?userId=747da6b3-5f03-493b-bc9b-3a10276b7d6b&amp;packageName=com.android.chrome&amp;resultId=019874ae-7903-70a8-b608-eda24251fc2a</v>
      </c>
      <c r="AL1035" s="13" t="str">
        <f>Tabella4[[#This Row],[HC_ID]]&amp;": "&amp;Tabella4[[#This Row],[Soluzione note aggiuntive]]</f>
        <v>0: Rimuovi android:focusable="true" dal testo statico non interattivo.</v>
      </c>
      <c r="AM1035" s="13"/>
    </row>
    <row r="1036" spans="1:39" ht="15" x14ac:dyDescent="0.3">
      <c r="A1036" s="41" t="str">
        <f>Tabella4[[#This Row],[UNI CEI EN 301549]]&amp;Tabella4[[#This Row],[Servizio]]</f>
        <v>11.2.5.3.1S001 Accedi</v>
      </c>
      <c r="B1036" s="42" t="str">
        <f>Tabella4[[#This Row],[IssueID]]&amp;Tabella4[[#This Row],[Servizio]]</f>
        <v>S001 Accedi</v>
      </c>
      <c r="C1036" s="41" t="s">
        <v>2134</v>
      </c>
      <c r="D1036" s="41" t="str">
        <f>"(#"&amp;Tabella4[[#This Row],['#ID]]&amp;")"</f>
        <v>(#AAD1035)</v>
      </c>
      <c r="E1036" s="13" t="s">
        <v>50</v>
      </c>
      <c r="F1036" s="13" t="s">
        <v>9</v>
      </c>
      <c r="G1036" s="13" t="s">
        <v>342</v>
      </c>
      <c r="H1036" s="13" t="s">
        <v>3285</v>
      </c>
      <c r="I1036" s="13" t="s">
        <v>63</v>
      </c>
      <c r="J1036" s="13" t="s">
        <v>3172</v>
      </c>
      <c r="K1036" t="s">
        <v>1745</v>
      </c>
      <c r="L1036" s="13" t="s">
        <v>3173</v>
      </c>
      <c r="M1036" t="s">
        <v>1744</v>
      </c>
      <c r="N1036" s="13"/>
      <c r="O1036" t="s">
        <v>1594</v>
      </c>
      <c r="P1036" s="13" t="s">
        <v>1637</v>
      </c>
      <c r="Q1036" s="13" t="s">
        <v>1742</v>
      </c>
      <c r="R1036" s="13"/>
      <c r="S1036" s="13" t="s">
        <v>3183</v>
      </c>
      <c r="T1036" s="13" t="s">
        <v>3184</v>
      </c>
      <c r="U1036" s="13">
        <f>COUNTIFS(Tabella4[Rejected Element],Tabella4[[#This Row],[Rejected Element]])</f>
        <v>1254</v>
      </c>
      <c r="V1036" s="13" t="s">
        <v>1719</v>
      </c>
      <c r="W1036" s="13" t="s">
        <v>3157</v>
      </c>
      <c r="X1036" s="13" t="str">
        <f>Tabella4[[#This Row],[User Impact]]</f>
        <v>2 - Serious</v>
      </c>
      <c r="Y1036" s="13" t="str">
        <f>_xlfn.CONCAT("APP INDABOX ANDROID - ",Tabella4[[#This Row],[UNI CEI EN 301549]]," ",_xlfn.XLOOKUP(Tabella4[[#This Row],[Criterio]],Tabella5[ID],Tabella5[Criterio di successo],"")," - ",Tabella4[[#This Row],[Servizio]])</f>
        <v>APP INDABOX ANDROID - 11.2.5.3.1 Etichetta nel nome - S001 Accedi</v>
      </c>
      <c r="Z10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(#AAD1035)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036" s="13"/>
      <c r="AB1036" s="13"/>
      <c r="AC1036" s="13"/>
      <c r="AD1036" s="13"/>
      <c r="AE1036" s="13">
        <f>_xlfn.XLOOKUP(Tabella4[[#This Row],[ID Silk]],outTable[ID Silk],outTable[Numero ticket  ],,0,1)</f>
        <v>0</v>
      </c>
      <c r="AF1036" s="13"/>
      <c r="AG1036" s="13"/>
      <c r="AH1036" s="13" t="str">
        <f>Tabella4[[#This Row],[Caricato su Silk]]&amp;Tabella4[[#This Row],[HC_01]]</f>
        <v>0</v>
      </c>
      <c r="AI1036" s="13" t="str">
        <f>Tabella4[[#This Row],[HC_ID]]&amp;": "&amp;Tabella4[[#This Row],[Descrizione]]</f>
        <v>0: Una vista focalizzabile accessibile deve garantire che il nome sia incluso nell'etichetta visibile. [Per saperne di più] (https://docs.deque.com/devtools-mobile/2024.2.14/en/android-label-in-name)</v>
      </c>
      <c r="AJ1036" s="13" t="str">
        <f>Tabella4[[#This Row],[HC_ID]]&amp;": - "&amp;Tabella4[[#This Row],[Detail]]&amp;" con selettore: "&amp;Tabella4[[#This Row],[Rejected Element]]</f>
        <v>0: -  con selettore: No ID Available</v>
      </c>
      <c r="AK1036" s="13" t="str">
        <f>Tabella4[[#This Row],[HC_ID]]&amp;": "&amp;Tabella4[[#This Row],[Share URL]]</f>
        <v>0: https://axe-mobile.deque.com/scan?userId=747da6b3-5f03-493b-bc9b-3a10276b7d6b&amp;packageName=com.android.chrome&amp;resultId=019874ae-7903-70a8-b608-eda24251fc2a</v>
      </c>
      <c r="AL1036" s="13" t="str">
        <f>Tabella4[[#This Row],[HC_ID]]&amp;": "&amp;Tabella4[[#This Row],[Soluzione note aggiuntive]]</f>
        <v>0: Assicurati che contentDescription o labelFor contengano l’etichetta visibile dell’elemento.</v>
      </c>
      <c r="AM1036" s="13"/>
    </row>
    <row r="1037" spans="1:39" ht="15" x14ac:dyDescent="0.3">
      <c r="A1037" s="41" t="str">
        <f>Tabella4[[#This Row],[UNI CEI EN 301549]]&amp;Tabella4[[#This Row],[Servizio]]</f>
        <v>11.2.5.3.1S001 Accedi</v>
      </c>
      <c r="B1037" s="42" t="str">
        <f>Tabella4[[#This Row],[IssueID]]&amp;Tabella4[[#This Row],[Servizio]]</f>
        <v>S001 Accedi</v>
      </c>
      <c r="C1037" s="41" t="s">
        <v>2135</v>
      </c>
      <c r="D1037" s="41" t="str">
        <f>"(#"&amp;Tabella4[[#This Row],['#ID]]&amp;")"</f>
        <v>(#AAD1036)</v>
      </c>
      <c r="E1037" s="13" t="s">
        <v>50</v>
      </c>
      <c r="F1037" s="13" t="s">
        <v>9</v>
      </c>
      <c r="G1037" s="13" t="s">
        <v>342</v>
      </c>
      <c r="H1037" s="13" t="s">
        <v>3285</v>
      </c>
      <c r="I1037" s="13" t="s">
        <v>63</v>
      </c>
      <c r="J1037" s="13" t="s">
        <v>3172</v>
      </c>
      <c r="K1037" t="s">
        <v>1745</v>
      </c>
      <c r="L1037" s="13" t="s">
        <v>3173</v>
      </c>
      <c r="M1037" t="s">
        <v>1744</v>
      </c>
      <c r="N1037" s="13"/>
      <c r="O1037" t="s">
        <v>1594</v>
      </c>
      <c r="P1037" s="13" t="s">
        <v>1637</v>
      </c>
      <c r="Q1037" s="13" t="s">
        <v>1742</v>
      </c>
      <c r="R1037" s="13"/>
      <c r="S1037" s="13" t="s">
        <v>3183</v>
      </c>
      <c r="T1037" s="13" t="s">
        <v>3184</v>
      </c>
      <c r="U1037" s="13">
        <f>COUNTIFS(Tabella4[Rejected Element],Tabella4[[#This Row],[Rejected Element]])</f>
        <v>1254</v>
      </c>
      <c r="V1037" s="13" t="s">
        <v>1719</v>
      </c>
      <c r="W1037" s="13" t="s">
        <v>3157</v>
      </c>
      <c r="X1037" s="13" t="str">
        <f>Tabella4[[#This Row],[User Impact]]</f>
        <v>2 - Serious</v>
      </c>
      <c r="Y1037" s="13" t="str">
        <f>_xlfn.CONCAT("APP INDABOX ANDROID - ",Tabella4[[#This Row],[UNI CEI EN 301549]]," ",_xlfn.XLOOKUP(Tabella4[[#This Row],[Criterio]],Tabella5[ID],Tabella5[Criterio di successo],"")," - ",Tabella4[[#This Row],[Servizio]])</f>
        <v>APP INDABOX ANDROID - 11.2.5.3.1 Etichetta nel nome - S001 Accedi</v>
      </c>
      <c r="Z10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(#AAD1036)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037" s="13"/>
      <c r="AB1037" s="13"/>
      <c r="AC1037" s="13"/>
      <c r="AD1037" s="13"/>
      <c r="AE1037" s="13">
        <f>_xlfn.XLOOKUP(Tabella4[[#This Row],[ID Silk]],outTable[ID Silk],outTable[Numero ticket  ],,0,1)</f>
        <v>0</v>
      </c>
      <c r="AF1037" s="13"/>
      <c r="AG1037" s="13"/>
      <c r="AH1037" s="13" t="str">
        <f>Tabella4[[#This Row],[Caricato su Silk]]&amp;Tabella4[[#This Row],[HC_01]]</f>
        <v>0</v>
      </c>
      <c r="AI1037" s="13" t="str">
        <f>Tabella4[[#This Row],[HC_ID]]&amp;": "&amp;Tabella4[[#This Row],[Descrizione]]</f>
        <v>0: Una vista focalizzabile accessibile deve garantire che il nome sia incluso nell'etichetta visibile. [Per saperne di più] (https://docs.deque.com/devtools-mobile/2024.2.14/en/android-label-in-name)</v>
      </c>
      <c r="AJ1037" s="13" t="str">
        <f>Tabella4[[#This Row],[HC_ID]]&amp;": - "&amp;Tabella4[[#This Row],[Detail]]&amp;" con selettore: "&amp;Tabella4[[#This Row],[Rejected Element]]</f>
        <v>0: -  con selettore: No ID Available</v>
      </c>
      <c r="AK1037" s="13" t="str">
        <f>Tabella4[[#This Row],[HC_ID]]&amp;": "&amp;Tabella4[[#This Row],[Share URL]]</f>
        <v>0: https://axe-mobile.deque.com/scan?userId=747da6b3-5f03-493b-bc9b-3a10276b7d6b&amp;packageName=com.android.chrome&amp;resultId=019874ae-7903-70a8-b608-eda24251fc2a</v>
      </c>
      <c r="AL1037" s="13" t="str">
        <f>Tabella4[[#This Row],[HC_ID]]&amp;": "&amp;Tabella4[[#This Row],[Soluzione note aggiuntive]]</f>
        <v>0: Assicurati che contentDescription o labelFor contengano l’etichetta visibile dell’elemento.</v>
      </c>
      <c r="AM1037" s="13"/>
    </row>
    <row r="1038" spans="1:39" ht="15" x14ac:dyDescent="0.3">
      <c r="A1038" s="41" t="str">
        <f>Tabella4[[#This Row],[UNI CEI EN 301549]]&amp;Tabella4[[#This Row],[Servizio]]</f>
        <v>11.2.5.8.1S001 Accedi</v>
      </c>
      <c r="B1038" s="42" t="str">
        <f>Tabella4[[#This Row],[IssueID]]&amp;Tabella4[[#This Row],[Servizio]]</f>
        <v>S001 Accedi</v>
      </c>
      <c r="C1038" s="41" t="s">
        <v>2136</v>
      </c>
      <c r="D1038" s="41" t="str">
        <f>"(#"&amp;Tabella4[[#This Row],['#ID]]&amp;")"</f>
        <v>(#AAD1037)</v>
      </c>
      <c r="E1038" s="13" t="s">
        <v>50</v>
      </c>
      <c r="F1038" s="13" t="s">
        <v>10</v>
      </c>
      <c r="G1038" s="13" t="s">
        <v>56</v>
      </c>
      <c r="H1038" s="13" t="s">
        <v>3283</v>
      </c>
      <c r="I1038" s="13" t="s">
        <v>63</v>
      </c>
      <c r="J1038" s="13" t="s">
        <v>1736</v>
      </c>
      <c r="K1038" t="s">
        <v>1748</v>
      </c>
      <c r="L1038" s="13" t="s">
        <v>3175</v>
      </c>
      <c r="M1038" t="s">
        <v>1744</v>
      </c>
      <c r="N1038" s="13"/>
      <c r="O1038" t="s">
        <v>1594</v>
      </c>
      <c r="P1038" s="13" t="s">
        <v>1637</v>
      </c>
      <c r="Q1038" s="13" t="s">
        <v>1742</v>
      </c>
      <c r="R1038" s="13"/>
      <c r="S1038" s="13" t="s">
        <v>3187</v>
      </c>
      <c r="T1038" s="13" t="s">
        <v>3188</v>
      </c>
      <c r="U1038" s="13">
        <f>COUNTIFS(Tabella4[Rejected Element],Tabella4[[#This Row],[Rejected Element]])</f>
        <v>1254</v>
      </c>
      <c r="V1038" s="13" t="s">
        <v>1719</v>
      </c>
      <c r="W1038" s="13" t="s">
        <v>3157</v>
      </c>
      <c r="X1038" s="13" t="str">
        <f>Tabella4[[#This Row],[User Impact]]</f>
        <v>2 - Serious</v>
      </c>
      <c r="Y1038" s="13" t="str">
        <f>_xlfn.CONCAT("APP INDABOX ANDROID - ",Tabella4[[#This Row],[UNI CEI EN 301549]]," ",_xlfn.XLOOKUP(Tabella4[[#This Row],[Criterio]],Tabella5[ID],Tabella5[Criterio di successo],"")," - ",Tabella4[[#This Row],[Servizio]])</f>
        <v>APP INDABOX ANDROID - 11.2.5.8.1 Dimensione dell'obiettivo (minimo) - S001 Accedi</v>
      </c>
      <c r="Z10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(#AAD1037)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038" s="13"/>
      <c r="AB1038" s="13"/>
      <c r="AC1038" s="13"/>
      <c r="AD1038" s="13"/>
      <c r="AE1038" s="13" t="e">
        <f>_xlfn.XLOOKUP(Tabella4[[#This Row],[ID Silk]],outTable[ID Silk],outTable[Numero ticket  ],,0,1)</f>
        <v>#N/A</v>
      </c>
      <c r="AF1038" s="13"/>
      <c r="AG1038" s="13"/>
      <c r="AH1038" s="13" t="e">
        <f>Tabella4[[#This Row],[Caricato su Silk]]&amp;Tabella4[[#This Row],[HC_01]]</f>
        <v>#N/A</v>
      </c>
      <c r="AI1038" s="13" t="e">
        <f>Tabella4[[#This Row],[HC_ID]]&amp;": "&amp;Tabella4[[#This Row],[Descrizione]]</f>
        <v>#N/A</v>
      </c>
      <c r="AJ1038" s="13" t="e">
        <f>Tabella4[[#This Row],[HC_ID]]&amp;": - "&amp;Tabella4[[#This Row],[Detail]]&amp;" con selettore: "&amp;Tabella4[[#This Row],[Rejected Element]]</f>
        <v>#N/A</v>
      </c>
      <c r="AK1038" s="13" t="e">
        <f>Tabella4[[#This Row],[HC_ID]]&amp;": "&amp;Tabella4[[#This Row],[Share URL]]</f>
        <v>#N/A</v>
      </c>
      <c r="AL1038" s="13" t="e">
        <f>Tabella4[[#This Row],[HC_ID]]&amp;": "&amp;Tabella4[[#This Row],[Soluzione note aggiuntive]]</f>
        <v>#N/A</v>
      </c>
      <c r="AM1038" s="13"/>
    </row>
    <row r="1039" spans="1:39" ht="15" x14ac:dyDescent="0.3">
      <c r="A1039" s="41" t="str">
        <f>Tabella4[[#This Row],[UNI CEI EN 301549]]&amp;Tabella4[[#This Row],[Servizio]]</f>
        <v>11.2.5.5.1S001 Accedi</v>
      </c>
      <c r="B1039" s="42" t="str">
        <f>Tabella4[[#This Row],[IssueID]]&amp;Tabella4[[#This Row],[Servizio]]</f>
        <v>S001 Accedi</v>
      </c>
      <c r="C1039" s="41" t="s">
        <v>2137</v>
      </c>
      <c r="D1039" s="41" t="str">
        <f>"(#"&amp;Tabella4[[#This Row],['#ID]]&amp;")"</f>
        <v>(#AAD1038)</v>
      </c>
      <c r="E1039" s="13" t="s">
        <v>50</v>
      </c>
      <c r="F1039" s="13" t="s">
        <v>3168</v>
      </c>
      <c r="G1039" s="13" t="s">
        <v>346</v>
      </c>
      <c r="H1039" s="13" t="s">
        <v>3286</v>
      </c>
      <c r="I1039" s="13" t="s">
        <v>64</v>
      </c>
      <c r="J1039" s="13" t="s">
        <v>1736</v>
      </c>
      <c r="K1039" t="s">
        <v>1747</v>
      </c>
      <c r="L1039" s="13" t="s">
        <v>3174</v>
      </c>
      <c r="M1039" t="s">
        <v>1744</v>
      </c>
      <c r="N1039" s="13"/>
      <c r="O1039" t="s">
        <v>1594</v>
      </c>
      <c r="P1039" s="13" t="s">
        <v>1637</v>
      </c>
      <c r="Q1039" s="13" t="s">
        <v>1742</v>
      </c>
      <c r="R1039" s="13"/>
      <c r="S1039" s="13" t="s">
        <v>3185</v>
      </c>
      <c r="T1039" s="13" t="s">
        <v>3186</v>
      </c>
      <c r="U1039" s="13">
        <f>COUNTIFS(Tabella4[Rejected Element],Tabella4[[#This Row],[Rejected Element]])</f>
        <v>1254</v>
      </c>
      <c r="V1039" s="13" t="s">
        <v>1719</v>
      </c>
      <c r="W1039" s="13" t="s">
        <v>3157</v>
      </c>
      <c r="X1039" s="13" t="str">
        <f>Tabella4[[#This Row],[User Impact]]</f>
        <v>3 - Moderate</v>
      </c>
      <c r="Y1039" s="13" t="str">
        <f>_xlfn.CONCAT("APP INDABOX ANDROID - ",Tabella4[[#This Row],[UNI CEI EN 301549]]," ",_xlfn.XLOOKUP(Tabella4[[#This Row],[Criterio]],Tabella5[ID],Tabella5[Criterio di successo],"")," - ",Tabella4[[#This Row],[Servizio]])</f>
        <v>APP INDABOX ANDROID - 11.2.5.5.1 Dimensione dell'obiettivo (avanzato) - S001 Accedi</v>
      </c>
      <c r="Z10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(#AAD1038)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039" s="13"/>
      <c r="AB1039" s="13"/>
      <c r="AC1039" s="13"/>
      <c r="AD1039" s="13"/>
      <c r="AE1039" s="13" t="e">
        <f>_xlfn.XLOOKUP(Tabella4[[#This Row],[ID Silk]],outTable[ID Silk],outTable[Numero ticket  ],,0,1)</f>
        <v>#N/A</v>
      </c>
      <c r="AF1039" s="13"/>
      <c r="AG1039" s="13"/>
      <c r="AH1039" s="13" t="e">
        <f>Tabella4[[#This Row],[Caricato su Silk]]&amp;Tabella4[[#This Row],[HC_01]]</f>
        <v>#N/A</v>
      </c>
      <c r="AI1039" s="13" t="e">
        <f>Tabella4[[#This Row],[HC_ID]]&amp;": "&amp;Tabella4[[#This Row],[Descrizione]]</f>
        <v>#N/A</v>
      </c>
      <c r="AJ1039" s="13" t="e">
        <f>Tabella4[[#This Row],[HC_ID]]&amp;": - "&amp;Tabella4[[#This Row],[Detail]]&amp;" con selettore: "&amp;Tabella4[[#This Row],[Rejected Element]]</f>
        <v>#N/A</v>
      </c>
      <c r="AK1039" s="13" t="e">
        <f>Tabella4[[#This Row],[HC_ID]]&amp;": "&amp;Tabella4[[#This Row],[Share URL]]</f>
        <v>#N/A</v>
      </c>
      <c r="AL1039" s="13" t="e">
        <f>Tabella4[[#This Row],[HC_ID]]&amp;": "&amp;Tabella4[[#This Row],[Soluzione note aggiuntive]]</f>
        <v>#N/A</v>
      </c>
      <c r="AM1039" s="13"/>
    </row>
    <row r="1040" spans="1:39" ht="15" x14ac:dyDescent="0.3">
      <c r="A1040" s="41" t="str">
        <f>Tabella4[[#This Row],[UNI CEI EN 301549]]&amp;Tabella4[[#This Row],[Servizio]]</f>
        <v>11.1.3.2.1S001 Accedi</v>
      </c>
      <c r="B1040" s="42" t="str">
        <f>Tabella4[[#This Row],[IssueID]]&amp;Tabella4[[#This Row],[Servizio]]</f>
        <v>S001 Accedi</v>
      </c>
      <c r="C1040" s="41" t="s">
        <v>2138</v>
      </c>
      <c r="D1040" s="41" t="str">
        <f>"(#"&amp;Tabella4[[#This Row],['#ID]]&amp;")"</f>
        <v>(#AAD1039)</v>
      </c>
      <c r="E1040" s="13" t="s">
        <v>50</v>
      </c>
      <c r="F1040" s="13" t="s">
        <v>9</v>
      </c>
      <c r="G1040" s="13" t="s">
        <v>57</v>
      </c>
      <c r="H1040" s="13" t="s">
        <v>3287</v>
      </c>
      <c r="I1040" s="13" t="s">
        <v>62</v>
      </c>
      <c r="J1040" s="13" t="s">
        <v>3176</v>
      </c>
      <c r="K1040" t="s">
        <v>1749</v>
      </c>
      <c r="L1040" s="13" t="s">
        <v>3177</v>
      </c>
      <c r="M1040" t="s">
        <v>1744</v>
      </c>
      <c r="N1040" s="13"/>
      <c r="O1040" t="s">
        <v>1594</v>
      </c>
      <c r="P1040" s="13" t="s">
        <v>1637</v>
      </c>
      <c r="Q1040" s="13" t="s">
        <v>1742</v>
      </c>
      <c r="R1040" s="13"/>
      <c r="S1040" s="13" t="s">
        <v>3189</v>
      </c>
      <c r="T1040" s="13" t="s">
        <v>3190</v>
      </c>
      <c r="U1040" s="13">
        <f>COUNTIFS(Tabella4[Rejected Element],Tabella4[[#This Row],[Rejected Element]])</f>
        <v>1254</v>
      </c>
      <c r="V1040" s="13" t="s">
        <v>1719</v>
      </c>
      <c r="W1040" s="13" t="s">
        <v>3157</v>
      </c>
      <c r="X1040" s="13" t="str">
        <f>Tabella4[[#This Row],[User Impact]]</f>
        <v>1 - Critical</v>
      </c>
      <c r="Y1040" s="13" t="str">
        <f>_xlfn.CONCAT("APP INDABOX ANDROID - ",Tabella4[[#This Row],[UNI CEI EN 301549]]," ",_xlfn.XLOOKUP(Tabella4[[#This Row],[Criterio]],Tabella5[ID],Tabella5[Criterio di successo],"")," - ",Tabella4[[#This Row],[Servizio]])</f>
        <v>APP INDABOX ANDROID - 11.1.3.2.1 Sequenza significativa - S001 Accedi</v>
      </c>
      <c r="Z10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(#AAD1039)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040" s="13"/>
      <c r="AB1040" s="13"/>
      <c r="AC1040" s="13"/>
      <c r="AD1040" s="13"/>
      <c r="AE1040" s="13">
        <f>_xlfn.XLOOKUP(Tabella4[[#This Row],[ID Silk]],outTable[ID Silk],outTable[Numero ticket  ],,0,1)</f>
        <v>0</v>
      </c>
      <c r="AF1040" s="13"/>
      <c r="AG1040" s="13"/>
      <c r="AH1040" s="13" t="str">
        <f>Tabella4[[#This Row],[Caricato su Silk]]&amp;Tabella4[[#This Row],[HC_01]]</f>
        <v>0</v>
      </c>
      <c r="AI1040"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040" s="13" t="str">
        <f>Tabella4[[#This Row],[HC_ID]]&amp;": - "&amp;Tabella4[[#This Row],[Detail]]&amp;" con selettore: "&amp;Tabella4[[#This Row],[Rejected Element]]</f>
        <v>0: -  con selettore: No ID Available</v>
      </c>
      <c r="AK1040" s="13" t="str">
        <f>Tabella4[[#This Row],[HC_ID]]&amp;": "&amp;Tabella4[[#This Row],[Share URL]]</f>
        <v>0: https://axe-mobile.deque.com/scan?userId=747da6b3-5f03-493b-bc9b-3a10276b7d6b&amp;packageName=com.android.chrome&amp;resultId=019874ae-7903-70a8-b608-eda24251fc2a</v>
      </c>
      <c r="AL1040" s="13" t="str">
        <f>Tabella4[[#This Row],[HC_ID]]&amp;": "&amp;Tabella4[[#This Row],[Soluzione note aggiuntive]]</f>
        <v>0: Rimuovi android:focusable="true" dal testo statico non interattivo.</v>
      </c>
      <c r="AM1040" s="13"/>
    </row>
    <row r="1041" spans="1:39" ht="15" x14ac:dyDescent="0.3">
      <c r="A1041" s="41" t="str">
        <f>Tabella4[[#This Row],[UNI CEI EN 301549]]&amp;Tabella4[[#This Row],[Servizio]]</f>
        <v>11.1.3.2.1S001 Accedi</v>
      </c>
      <c r="B1041" s="42" t="str">
        <f>Tabella4[[#This Row],[IssueID]]&amp;Tabella4[[#This Row],[Servizio]]</f>
        <v>S001 Accedi</v>
      </c>
      <c r="C1041" s="41" t="s">
        <v>2139</v>
      </c>
      <c r="D1041" s="41" t="str">
        <f>"(#"&amp;Tabella4[[#This Row],['#ID]]&amp;")"</f>
        <v>(#AAD1040)</v>
      </c>
      <c r="E1041" s="13" t="s">
        <v>50</v>
      </c>
      <c r="F1041" s="13" t="s">
        <v>9</v>
      </c>
      <c r="G1041" s="13" t="s">
        <v>57</v>
      </c>
      <c r="H1041" s="13" t="s">
        <v>3287</v>
      </c>
      <c r="I1041" s="13" t="s">
        <v>62</v>
      </c>
      <c r="J1041" s="13" t="s">
        <v>3176</v>
      </c>
      <c r="K1041" t="s">
        <v>1749</v>
      </c>
      <c r="L1041" s="13" t="s">
        <v>3177</v>
      </c>
      <c r="M1041" t="s">
        <v>1744</v>
      </c>
      <c r="N1041" s="13"/>
      <c r="O1041" t="s">
        <v>1594</v>
      </c>
      <c r="P1041" s="13" t="s">
        <v>1637</v>
      </c>
      <c r="Q1041" s="13" t="s">
        <v>1742</v>
      </c>
      <c r="R1041" s="13"/>
      <c r="S1041" s="13" t="s">
        <v>3189</v>
      </c>
      <c r="T1041" s="13" t="s">
        <v>3190</v>
      </c>
      <c r="U1041" s="13">
        <f>COUNTIFS(Tabella4[Rejected Element],Tabella4[[#This Row],[Rejected Element]])</f>
        <v>1254</v>
      </c>
      <c r="V1041" s="13" t="s">
        <v>1719</v>
      </c>
      <c r="W1041" s="13" t="s">
        <v>3157</v>
      </c>
      <c r="X1041" s="13" t="str">
        <f>Tabella4[[#This Row],[User Impact]]</f>
        <v>1 - Critical</v>
      </c>
      <c r="Y1041" s="13" t="str">
        <f>_xlfn.CONCAT("APP INDABOX ANDROID - ",Tabella4[[#This Row],[UNI CEI EN 301549]]," ",_xlfn.XLOOKUP(Tabella4[[#This Row],[Criterio]],Tabella5[ID],Tabella5[Criterio di successo],"")," - ",Tabella4[[#This Row],[Servizio]])</f>
        <v>APP INDABOX ANDROID - 11.1.3.2.1 Sequenza significativa - S001 Accedi</v>
      </c>
      <c r="Z10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(#AAD1040)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041" s="13"/>
      <c r="AB1041" s="13"/>
      <c r="AC1041" s="13"/>
      <c r="AD1041" s="13"/>
      <c r="AE1041" s="13">
        <f>_xlfn.XLOOKUP(Tabella4[[#This Row],[ID Silk]],outTable[ID Silk],outTable[Numero ticket  ],,0,1)</f>
        <v>0</v>
      </c>
      <c r="AF1041" s="13"/>
      <c r="AG1041" s="13"/>
      <c r="AH1041" s="13" t="str">
        <f>Tabella4[[#This Row],[Caricato su Silk]]&amp;Tabella4[[#This Row],[HC_01]]</f>
        <v>0</v>
      </c>
      <c r="AI1041"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041" s="13" t="str">
        <f>Tabella4[[#This Row],[HC_ID]]&amp;": - "&amp;Tabella4[[#This Row],[Detail]]&amp;" con selettore: "&amp;Tabella4[[#This Row],[Rejected Element]]</f>
        <v>0: -  con selettore: No ID Available</v>
      </c>
      <c r="AK1041" s="13" t="str">
        <f>Tabella4[[#This Row],[HC_ID]]&amp;": "&amp;Tabella4[[#This Row],[Share URL]]</f>
        <v>0: https://axe-mobile.deque.com/scan?userId=747da6b3-5f03-493b-bc9b-3a10276b7d6b&amp;packageName=com.android.chrome&amp;resultId=019874ae-7903-70a8-b608-eda24251fc2a</v>
      </c>
      <c r="AL1041" s="13" t="str">
        <f>Tabella4[[#This Row],[HC_ID]]&amp;": "&amp;Tabella4[[#This Row],[Soluzione note aggiuntive]]</f>
        <v>0: Rimuovi android:focusable="true" dal testo statico non interattivo.</v>
      </c>
      <c r="AM1041" s="13"/>
    </row>
    <row r="1042" spans="1:39" ht="15" x14ac:dyDescent="0.3">
      <c r="A1042" s="41" t="str">
        <f>Tabella4[[#This Row],[UNI CEI EN 301549]]&amp;Tabella4[[#This Row],[Servizio]]</f>
        <v>11.2.5.3.1S001 Accedi</v>
      </c>
      <c r="B1042" s="42" t="str">
        <f>Tabella4[[#This Row],[IssueID]]&amp;Tabella4[[#This Row],[Servizio]]</f>
        <v>S001 Accedi</v>
      </c>
      <c r="C1042" s="41" t="s">
        <v>2140</v>
      </c>
      <c r="D1042" s="41" t="str">
        <f>"(#"&amp;Tabella4[[#This Row],['#ID]]&amp;")"</f>
        <v>(#AAD1041)</v>
      </c>
      <c r="E1042" s="13" t="s">
        <v>50</v>
      </c>
      <c r="F1042" s="13" t="s">
        <v>9</v>
      </c>
      <c r="G1042" s="13" t="s">
        <v>342</v>
      </c>
      <c r="H1042" s="13" t="s">
        <v>3285</v>
      </c>
      <c r="I1042" s="13" t="s">
        <v>63</v>
      </c>
      <c r="J1042" s="13" t="s">
        <v>3172</v>
      </c>
      <c r="K1042" t="s">
        <v>1745</v>
      </c>
      <c r="L1042" s="13" t="s">
        <v>3173</v>
      </c>
      <c r="M1042" t="s">
        <v>1744</v>
      </c>
      <c r="N1042" s="13"/>
      <c r="O1042" t="s">
        <v>1594</v>
      </c>
      <c r="P1042" s="13" t="s">
        <v>1637</v>
      </c>
      <c r="Q1042" s="13" t="s">
        <v>1742</v>
      </c>
      <c r="R1042" s="13"/>
      <c r="S1042" s="13" t="s">
        <v>3183</v>
      </c>
      <c r="T1042" s="13" t="s">
        <v>3184</v>
      </c>
      <c r="U1042" s="13">
        <f>COUNTIFS(Tabella4[Rejected Element],Tabella4[[#This Row],[Rejected Element]])</f>
        <v>1254</v>
      </c>
      <c r="V1042" s="13" t="s">
        <v>1719</v>
      </c>
      <c r="W1042" s="13" t="s">
        <v>3157</v>
      </c>
      <c r="X1042" s="13" t="str">
        <f>Tabella4[[#This Row],[User Impact]]</f>
        <v>2 - Serious</v>
      </c>
      <c r="Y1042" s="13" t="str">
        <f>_xlfn.CONCAT("APP INDABOX ANDROID - ",Tabella4[[#This Row],[UNI CEI EN 301549]]," ",_xlfn.XLOOKUP(Tabella4[[#This Row],[Criterio]],Tabella5[ID],Tabella5[Criterio di successo],"")," - ",Tabella4[[#This Row],[Servizio]])</f>
        <v>APP INDABOX ANDROID - 11.2.5.3.1 Etichetta nel nome - S001 Accedi</v>
      </c>
      <c r="Z10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(#AAD1041)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042" s="13"/>
      <c r="AB1042" s="13"/>
      <c r="AC1042" s="13"/>
      <c r="AD1042" s="13"/>
      <c r="AE1042" s="13">
        <f>_xlfn.XLOOKUP(Tabella4[[#This Row],[ID Silk]],outTable[ID Silk],outTable[Numero ticket  ],,0,1)</f>
        <v>0</v>
      </c>
      <c r="AF1042" s="13"/>
      <c r="AG1042" s="13"/>
      <c r="AH1042" s="13" t="str">
        <f>Tabella4[[#This Row],[Caricato su Silk]]&amp;Tabella4[[#This Row],[HC_01]]</f>
        <v>0</v>
      </c>
      <c r="AI1042" s="13" t="str">
        <f>Tabella4[[#This Row],[HC_ID]]&amp;": "&amp;Tabella4[[#This Row],[Descrizione]]</f>
        <v>0: Una vista focalizzabile accessibile deve garantire che il nome sia incluso nell'etichetta visibile. [Per saperne di più] (https://docs.deque.com/devtools-mobile/2024.2.14/en/android-label-in-name)</v>
      </c>
      <c r="AJ1042" s="13" t="str">
        <f>Tabella4[[#This Row],[HC_ID]]&amp;": - "&amp;Tabella4[[#This Row],[Detail]]&amp;" con selettore: "&amp;Tabella4[[#This Row],[Rejected Element]]</f>
        <v>0: -  con selettore: No ID Available</v>
      </c>
      <c r="AK1042" s="13" t="str">
        <f>Tabella4[[#This Row],[HC_ID]]&amp;": "&amp;Tabella4[[#This Row],[Share URL]]</f>
        <v>0: https://axe-mobile.deque.com/scan?userId=747da6b3-5f03-493b-bc9b-3a10276b7d6b&amp;packageName=com.android.chrome&amp;resultId=019874ae-7903-70a8-b608-eda24251fc2a</v>
      </c>
      <c r="AL1042" s="13" t="str">
        <f>Tabella4[[#This Row],[HC_ID]]&amp;": "&amp;Tabella4[[#This Row],[Soluzione note aggiuntive]]</f>
        <v>0: Assicurati che contentDescription o labelFor contengano l’etichetta visibile dell’elemento.</v>
      </c>
      <c r="AM1042" s="13"/>
    </row>
    <row r="1043" spans="1:39" ht="15" x14ac:dyDescent="0.3">
      <c r="A1043" s="41" t="str">
        <f>Tabella4[[#This Row],[UNI CEI EN 301549]]&amp;Tabella4[[#This Row],[Servizio]]</f>
        <v>11.2.5.3.1S001 Accedi</v>
      </c>
      <c r="B1043" s="42" t="str">
        <f>Tabella4[[#This Row],[IssueID]]&amp;Tabella4[[#This Row],[Servizio]]</f>
        <v>S001 Accedi</v>
      </c>
      <c r="C1043" s="41" t="s">
        <v>2141</v>
      </c>
      <c r="D1043" s="41" t="str">
        <f>"(#"&amp;Tabella4[[#This Row],['#ID]]&amp;")"</f>
        <v>(#AAD1042)</v>
      </c>
      <c r="E1043" s="13" t="s">
        <v>50</v>
      </c>
      <c r="F1043" s="13" t="s">
        <v>9</v>
      </c>
      <c r="G1043" s="13" t="s">
        <v>342</v>
      </c>
      <c r="H1043" s="13" t="s">
        <v>3285</v>
      </c>
      <c r="I1043" s="13" t="s">
        <v>63</v>
      </c>
      <c r="J1043" s="13" t="s">
        <v>3172</v>
      </c>
      <c r="K1043" t="s">
        <v>1745</v>
      </c>
      <c r="L1043" s="13" t="s">
        <v>3173</v>
      </c>
      <c r="M1043" t="s">
        <v>1744</v>
      </c>
      <c r="N1043" s="13"/>
      <c r="O1043" t="s">
        <v>1594</v>
      </c>
      <c r="P1043" s="13" t="s">
        <v>1637</v>
      </c>
      <c r="Q1043" s="13" t="s">
        <v>1742</v>
      </c>
      <c r="R1043" s="13"/>
      <c r="S1043" s="13" t="s">
        <v>3183</v>
      </c>
      <c r="T1043" s="13" t="s">
        <v>3184</v>
      </c>
      <c r="U1043" s="13">
        <f>COUNTIFS(Tabella4[Rejected Element],Tabella4[[#This Row],[Rejected Element]])</f>
        <v>1254</v>
      </c>
      <c r="V1043" s="13" t="s">
        <v>1719</v>
      </c>
      <c r="W1043" s="13" t="s">
        <v>3157</v>
      </c>
      <c r="X1043" s="13" t="str">
        <f>Tabella4[[#This Row],[User Impact]]</f>
        <v>2 - Serious</v>
      </c>
      <c r="Y1043" s="13" t="str">
        <f>_xlfn.CONCAT("APP INDABOX ANDROID - ",Tabella4[[#This Row],[UNI CEI EN 301549]]," ",_xlfn.XLOOKUP(Tabella4[[#This Row],[Criterio]],Tabella5[ID],Tabella5[Criterio di successo],"")," - ",Tabella4[[#This Row],[Servizio]])</f>
        <v>APP INDABOX ANDROID - 11.2.5.3.1 Etichetta nel nome - S001 Accedi</v>
      </c>
      <c r="Z10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(#AAD1042)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043" s="13"/>
      <c r="AB1043" s="13"/>
      <c r="AC1043" s="13"/>
      <c r="AD1043" s="13"/>
      <c r="AE1043" s="13">
        <f>_xlfn.XLOOKUP(Tabella4[[#This Row],[ID Silk]],outTable[ID Silk],outTable[Numero ticket  ],,0,1)</f>
        <v>0</v>
      </c>
      <c r="AF1043" s="13"/>
      <c r="AG1043" s="13"/>
      <c r="AH1043" s="13" t="str">
        <f>Tabella4[[#This Row],[Caricato su Silk]]&amp;Tabella4[[#This Row],[HC_01]]</f>
        <v>0</v>
      </c>
      <c r="AI1043" s="13" t="str">
        <f>Tabella4[[#This Row],[HC_ID]]&amp;": "&amp;Tabella4[[#This Row],[Descrizione]]</f>
        <v>0: Una vista focalizzabile accessibile deve garantire che il nome sia incluso nell'etichetta visibile. [Per saperne di più] (https://docs.deque.com/devtools-mobile/2024.2.14/en/android-label-in-name)</v>
      </c>
      <c r="AJ1043" s="13" t="str">
        <f>Tabella4[[#This Row],[HC_ID]]&amp;": - "&amp;Tabella4[[#This Row],[Detail]]&amp;" con selettore: "&amp;Tabella4[[#This Row],[Rejected Element]]</f>
        <v>0: -  con selettore: No ID Available</v>
      </c>
      <c r="AK1043" s="13" t="str">
        <f>Tabella4[[#This Row],[HC_ID]]&amp;": "&amp;Tabella4[[#This Row],[Share URL]]</f>
        <v>0: https://axe-mobile.deque.com/scan?userId=747da6b3-5f03-493b-bc9b-3a10276b7d6b&amp;packageName=com.android.chrome&amp;resultId=019874ae-7903-70a8-b608-eda24251fc2a</v>
      </c>
      <c r="AL1043" s="13" t="str">
        <f>Tabella4[[#This Row],[HC_ID]]&amp;": "&amp;Tabella4[[#This Row],[Soluzione note aggiuntive]]</f>
        <v>0: Assicurati che contentDescription o labelFor contengano l’etichetta visibile dell’elemento.</v>
      </c>
      <c r="AM1043" s="13"/>
    </row>
    <row r="1044" spans="1:39" ht="15" x14ac:dyDescent="0.3">
      <c r="A1044" s="41" t="str">
        <f>Tabella4[[#This Row],[UNI CEI EN 301549]]&amp;Tabella4[[#This Row],[Servizio]]</f>
        <v>11.2.5.8.1S001 Accedi</v>
      </c>
      <c r="B1044" s="42" t="str">
        <f>Tabella4[[#This Row],[IssueID]]&amp;Tabella4[[#This Row],[Servizio]]</f>
        <v>S001 Accedi</v>
      </c>
      <c r="C1044" s="41" t="s">
        <v>2142</v>
      </c>
      <c r="D1044" s="41" t="str">
        <f>"(#"&amp;Tabella4[[#This Row],['#ID]]&amp;")"</f>
        <v>(#AAD1043)</v>
      </c>
      <c r="E1044" s="13" t="s">
        <v>50</v>
      </c>
      <c r="F1044" s="13" t="s">
        <v>10</v>
      </c>
      <c r="G1044" s="13" t="s">
        <v>56</v>
      </c>
      <c r="H1044" s="13" t="s">
        <v>3283</v>
      </c>
      <c r="I1044" s="13" t="s">
        <v>63</v>
      </c>
      <c r="J1044" s="13" t="s">
        <v>1736</v>
      </c>
      <c r="K1044" t="s">
        <v>1748</v>
      </c>
      <c r="L1044" s="13" t="s">
        <v>3175</v>
      </c>
      <c r="M1044" t="s">
        <v>1744</v>
      </c>
      <c r="N1044" s="13"/>
      <c r="O1044" t="s">
        <v>1594</v>
      </c>
      <c r="P1044" s="13" t="s">
        <v>1637</v>
      </c>
      <c r="Q1044" s="13" t="s">
        <v>1742</v>
      </c>
      <c r="R1044" s="13"/>
      <c r="S1044" s="13" t="s">
        <v>3187</v>
      </c>
      <c r="T1044" s="13" t="s">
        <v>3188</v>
      </c>
      <c r="U1044" s="13">
        <f>COUNTIFS(Tabella4[Rejected Element],Tabella4[[#This Row],[Rejected Element]])</f>
        <v>1254</v>
      </c>
      <c r="V1044" s="13" t="s">
        <v>1719</v>
      </c>
      <c r="W1044" s="13" t="s">
        <v>3157</v>
      </c>
      <c r="X1044" s="13" t="str">
        <f>Tabella4[[#This Row],[User Impact]]</f>
        <v>2 - Serious</v>
      </c>
      <c r="Y1044" s="13" t="str">
        <f>_xlfn.CONCAT("APP INDABOX ANDROID - ",Tabella4[[#This Row],[UNI CEI EN 301549]]," ",_xlfn.XLOOKUP(Tabella4[[#This Row],[Criterio]],Tabella5[ID],Tabella5[Criterio di successo],"")," - ",Tabella4[[#This Row],[Servizio]])</f>
        <v>APP INDABOX ANDROID - 11.2.5.8.1 Dimensione dell'obiettivo (minimo) - S001 Accedi</v>
      </c>
      <c r="Z10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(#AAD1043)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044" s="13"/>
      <c r="AB1044" s="13"/>
      <c r="AC1044" s="13"/>
      <c r="AD1044" s="13"/>
      <c r="AE1044" s="13" t="e">
        <f>_xlfn.XLOOKUP(Tabella4[[#This Row],[ID Silk]],outTable[ID Silk],outTable[Numero ticket  ],,0,1)</f>
        <v>#N/A</v>
      </c>
      <c r="AF1044" s="13"/>
      <c r="AG1044" s="13"/>
      <c r="AH1044" s="13" t="e">
        <f>Tabella4[[#This Row],[Caricato su Silk]]&amp;Tabella4[[#This Row],[HC_01]]</f>
        <v>#N/A</v>
      </c>
      <c r="AI1044" s="13" t="e">
        <f>Tabella4[[#This Row],[HC_ID]]&amp;": "&amp;Tabella4[[#This Row],[Descrizione]]</f>
        <v>#N/A</v>
      </c>
      <c r="AJ1044" s="13" t="e">
        <f>Tabella4[[#This Row],[HC_ID]]&amp;": - "&amp;Tabella4[[#This Row],[Detail]]&amp;" con selettore: "&amp;Tabella4[[#This Row],[Rejected Element]]</f>
        <v>#N/A</v>
      </c>
      <c r="AK1044" s="13" t="e">
        <f>Tabella4[[#This Row],[HC_ID]]&amp;": "&amp;Tabella4[[#This Row],[Share URL]]</f>
        <v>#N/A</v>
      </c>
      <c r="AL1044" s="13" t="e">
        <f>Tabella4[[#This Row],[HC_ID]]&amp;": "&amp;Tabella4[[#This Row],[Soluzione note aggiuntive]]</f>
        <v>#N/A</v>
      </c>
      <c r="AM1044" s="13"/>
    </row>
    <row r="1045" spans="1:39" ht="15" x14ac:dyDescent="0.3">
      <c r="A1045" s="41" t="str">
        <f>Tabella4[[#This Row],[UNI CEI EN 301549]]&amp;Tabella4[[#This Row],[Servizio]]</f>
        <v>11.2.5.5.1S001 Accedi</v>
      </c>
      <c r="B1045" s="42" t="str">
        <f>Tabella4[[#This Row],[IssueID]]&amp;Tabella4[[#This Row],[Servizio]]</f>
        <v>S001 Accedi</v>
      </c>
      <c r="C1045" s="41" t="s">
        <v>2143</v>
      </c>
      <c r="D1045" s="41" t="str">
        <f>"(#"&amp;Tabella4[[#This Row],['#ID]]&amp;")"</f>
        <v>(#AAD1044)</v>
      </c>
      <c r="E1045" s="13" t="s">
        <v>50</v>
      </c>
      <c r="F1045" s="13" t="s">
        <v>3168</v>
      </c>
      <c r="G1045" s="13" t="s">
        <v>346</v>
      </c>
      <c r="H1045" s="13" t="s">
        <v>3286</v>
      </c>
      <c r="I1045" s="13" t="s">
        <v>64</v>
      </c>
      <c r="J1045" s="13" t="s">
        <v>1736</v>
      </c>
      <c r="K1045" t="s">
        <v>1747</v>
      </c>
      <c r="L1045" s="13" t="s">
        <v>3174</v>
      </c>
      <c r="M1045" t="s">
        <v>1744</v>
      </c>
      <c r="N1045" s="13"/>
      <c r="O1045" t="s">
        <v>1594</v>
      </c>
      <c r="P1045" s="13" t="s">
        <v>1637</v>
      </c>
      <c r="Q1045" s="13" t="s">
        <v>1742</v>
      </c>
      <c r="R1045" s="13"/>
      <c r="S1045" s="13" t="s">
        <v>3185</v>
      </c>
      <c r="T1045" s="13" t="s">
        <v>3186</v>
      </c>
      <c r="U1045" s="13">
        <f>COUNTIFS(Tabella4[Rejected Element],Tabella4[[#This Row],[Rejected Element]])</f>
        <v>1254</v>
      </c>
      <c r="V1045" s="13" t="s">
        <v>1719</v>
      </c>
      <c r="W1045" s="13" t="s">
        <v>3157</v>
      </c>
      <c r="X1045" s="13" t="str">
        <f>Tabella4[[#This Row],[User Impact]]</f>
        <v>3 - Moderate</v>
      </c>
      <c r="Y1045" s="13" t="str">
        <f>_xlfn.CONCAT("APP INDABOX ANDROID - ",Tabella4[[#This Row],[UNI CEI EN 301549]]," ",_xlfn.XLOOKUP(Tabella4[[#This Row],[Criterio]],Tabella5[ID],Tabella5[Criterio di successo],"")," - ",Tabella4[[#This Row],[Servizio]])</f>
        <v>APP INDABOX ANDROID - 11.2.5.5.1 Dimensione dell'obiettivo (avanzato) - S001 Accedi</v>
      </c>
      <c r="Z10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(#AAD1044)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045" s="13"/>
      <c r="AB1045" s="13"/>
      <c r="AC1045" s="13"/>
      <c r="AD1045" s="13"/>
      <c r="AE1045" s="13" t="e">
        <f>_xlfn.XLOOKUP(Tabella4[[#This Row],[ID Silk]],outTable[ID Silk],outTable[Numero ticket  ],,0,1)</f>
        <v>#N/A</v>
      </c>
      <c r="AF1045" s="13"/>
      <c r="AG1045" s="13"/>
      <c r="AH1045" s="13" t="e">
        <f>Tabella4[[#This Row],[Caricato su Silk]]&amp;Tabella4[[#This Row],[HC_01]]</f>
        <v>#N/A</v>
      </c>
      <c r="AI1045" s="13" t="e">
        <f>Tabella4[[#This Row],[HC_ID]]&amp;": "&amp;Tabella4[[#This Row],[Descrizione]]</f>
        <v>#N/A</v>
      </c>
      <c r="AJ1045" s="13" t="e">
        <f>Tabella4[[#This Row],[HC_ID]]&amp;": - "&amp;Tabella4[[#This Row],[Detail]]&amp;" con selettore: "&amp;Tabella4[[#This Row],[Rejected Element]]</f>
        <v>#N/A</v>
      </c>
      <c r="AK1045" s="13" t="e">
        <f>Tabella4[[#This Row],[HC_ID]]&amp;": "&amp;Tabella4[[#This Row],[Share URL]]</f>
        <v>#N/A</v>
      </c>
      <c r="AL1045" s="13" t="e">
        <f>Tabella4[[#This Row],[HC_ID]]&amp;": "&amp;Tabella4[[#This Row],[Soluzione note aggiuntive]]</f>
        <v>#N/A</v>
      </c>
      <c r="AM1045" s="13"/>
    </row>
    <row r="1046" spans="1:39" ht="15" x14ac:dyDescent="0.3">
      <c r="A1046" s="41" t="str">
        <f>Tabella4[[#This Row],[UNI CEI EN 301549]]&amp;Tabella4[[#This Row],[Servizio]]</f>
        <v>11.1.3.2.1S001 Accedi</v>
      </c>
      <c r="B1046" s="42" t="str">
        <f>Tabella4[[#This Row],[IssueID]]&amp;Tabella4[[#This Row],[Servizio]]</f>
        <v>S001 Accedi</v>
      </c>
      <c r="C1046" s="41" t="s">
        <v>2144</v>
      </c>
      <c r="D1046" s="41" t="str">
        <f>"(#"&amp;Tabella4[[#This Row],['#ID]]&amp;")"</f>
        <v>(#AAD1045)</v>
      </c>
      <c r="E1046" s="13" t="s">
        <v>50</v>
      </c>
      <c r="F1046" s="13" t="s">
        <v>9</v>
      </c>
      <c r="G1046" s="13" t="s">
        <v>57</v>
      </c>
      <c r="H1046" s="13" t="s">
        <v>3287</v>
      </c>
      <c r="I1046" s="13" t="s">
        <v>62</v>
      </c>
      <c r="J1046" s="13" t="s">
        <v>3176</v>
      </c>
      <c r="K1046" t="s">
        <v>1749</v>
      </c>
      <c r="L1046" s="13" t="s">
        <v>3177</v>
      </c>
      <c r="M1046" t="s">
        <v>1744</v>
      </c>
      <c r="N1046" s="13"/>
      <c r="O1046" t="s">
        <v>1594</v>
      </c>
      <c r="P1046" s="13" t="s">
        <v>1637</v>
      </c>
      <c r="Q1046" s="13" t="s">
        <v>1742</v>
      </c>
      <c r="R1046" s="13"/>
      <c r="S1046" s="13" t="s">
        <v>3189</v>
      </c>
      <c r="T1046" s="13" t="s">
        <v>3190</v>
      </c>
      <c r="U1046" s="13">
        <f>COUNTIFS(Tabella4[Rejected Element],Tabella4[[#This Row],[Rejected Element]])</f>
        <v>1254</v>
      </c>
      <c r="V1046" s="13" t="s">
        <v>1719</v>
      </c>
      <c r="W1046" s="13" t="s">
        <v>3157</v>
      </c>
      <c r="X1046" s="13" t="str">
        <f>Tabella4[[#This Row],[User Impact]]</f>
        <v>1 - Critical</v>
      </c>
      <c r="Y1046" s="13" t="str">
        <f>_xlfn.CONCAT("APP INDABOX ANDROID - ",Tabella4[[#This Row],[UNI CEI EN 301549]]," ",_xlfn.XLOOKUP(Tabella4[[#This Row],[Criterio]],Tabella5[ID],Tabella5[Criterio di successo],"")," - ",Tabella4[[#This Row],[Servizio]])</f>
        <v>APP INDABOX ANDROID - 11.1.3.2.1 Sequenza significativa - S001 Accedi</v>
      </c>
      <c r="Z10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(#AAD1045)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046" s="13"/>
      <c r="AB1046" s="13"/>
      <c r="AC1046" s="13"/>
      <c r="AD1046" s="13"/>
      <c r="AE1046" s="13">
        <f>_xlfn.XLOOKUP(Tabella4[[#This Row],[ID Silk]],outTable[ID Silk],outTable[Numero ticket  ],,0,1)</f>
        <v>0</v>
      </c>
      <c r="AF1046" s="13"/>
      <c r="AG1046" s="13"/>
      <c r="AH1046" s="13" t="str">
        <f>Tabella4[[#This Row],[Caricato su Silk]]&amp;Tabella4[[#This Row],[HC_01]]</f>
        <v>0</v>
      </c>
      <c r="AI104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046" s="13" t="str">
        <f>Tabella4[[#This Row],[HC_ID]]&amp;": - "&amp;Tabella4[[#This Row],[Detail]]&amp;" con selettore: "&amp;Tabella4[[#This Row],[Rejected Element]]</f>
        <v>0: -  con selettore: No ID Available</v>
      </c>
      <c r="AK1046" s="13" t="str">
        <f>Tabella4[[#This Row],[HC_ID]]&amp;": "&amp;Tabella4[[#This Row],[Share URL]]</f>
        <v>0: https://axe-mobile.deque.com/scan?userId=747da6b3-5f03-493b-bc9b-3a10276b7d6b&amp;packageName=com.android.chrome&amp;resultId=019874ae-7903-70a8-b608-eda24251fc2a</v>
      </c>
      <c r="AL1046" s="13" t="str">
        <f>Tabella4[[#This Row],[HC_ID]]&amp;": "&amp;Tabella4[[#This Row],[Soluzione note aggiuntive]]</f>
        <v>0: Rimuovi android:focusable="true" dal testo statico non interattivo.</v>
      </c>
      <c r="AM1046" s="13"/>
    </row>
    <row r="1047" spans="1:39" ht="15" x14ac:dyDescent="0.3">
      <c r="A1047" s="41" t="str">
        <f>Tabella4[[#This Row],[UNI CEI EN 301549]]&amp;Tabella4[[#This Row],[Servizio]]</f>
        <v>11.1.3.2.1S001 Accedi</v>
      </c>
      <c r="B1047" s="42" t="str">
        <f>Tabella4[[#This Row],[IssueID]]&amp;Tabella4[[#This Row],[Servizio]]</f>
        <v>S001 Accedi</v>
      </c>
      <c r="C1047" s="41" t="s">
        <v>2145</v>
      </c>
      <c r="D1047" s="41" t="str">
        <f>"(#"&amp;Tabella4[[#This Row],['#ID]]&amp;")"</f>
        <v>(#AAD1046)</v>
      </c>
      <c r="E1047" s="13" t="s">
        <v>50</v>
      </c>
      <c r="F1047" s="13" t="s">
        <v>9</v>
      </c>
      <c r="G1047" s="13" t="s">
        <v>57</v>
      </c>
      <c r="H1047" s="13" t="s">
        <v>3287</v>
      </c>
      <c r="I1047" s="13" t="s">
        <v>62</v>
      </c>
      <c r="J1047" s="13" t="s">
        <v>3176</v>
      </c>
      <c r="K1047" t="s">
        <v>1749</v>
      </c>
      <c r="L1047" s="13" t="s">
        <v>3177</v>
      </c>
      <c r="M1047" t="s">
        <v>1744</v>
      </c>
      <c r="N1047" s="13"/>
      <c r="O1047" t="s">
        <v>1594</v>
      </c>
      <c r="P1047" s="13" t="s">
        <v>1637</v>
      </c>
      <c r="Q1047" s="13" t="s">
        <v>1742</v>
      </c>
      <c r="R1047" s="13"/>
      <c r="S1047" s="13" t="s">
        <v>3189</v>
      </c>
      <c r="T1047" s="13" t="s">
        <v>3190</v>
      </c>
      <c r="U1047" s="13">
        <f>COUNTIFS(Tabella4[Rejected Element],Tabella4[[#This Row],[Rejected Element]])</f>
        <v>1254</v>
      </c>
      <c r="V1047" s="13" t="s">
        <v>1719</v>
      </c>
      <c r="W1047" s="13" t="s">
        <v>3157</v>
      </c>
      <c r="X1047" s="13" t="str">
        <f>Tabella4[[#This Row],[User Impact]]</f>
        <v>1 - Critical</v>
      </c>
      <c r="Y1047" s="13" t="str">
        <f>_xlfn.CONCAT("APP INDABOX ANDROID - ",Tabella4[[#This Row],[UNI CEI EN 301549]]," ",_xlfn.XLOOKUP(Tabella4[[#This Row],[Criterio]],Tabella5[ID],Tabella5[Criterio di successo],"")," - ",Tabella4[[#This Row],[Servizio]])</f>
        <v>APP INDABOX ANDROID - 11.1.3.2.1 Sequenza significativa - S001 Accedi</v>
      </c>
      <c r="Z10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(#AAD1046)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047" s="13"/>
      <c r="AB1047" s="13"/>
      <c r="AC1047" s="13"/>
      <c r="AD1047" s="13"/>
      <c r="AE1047" s="13">
        <f>_xlfn.XLOOKUP(Tabella4[[#This Row],[ID Silk]],outTable[ID Silk],outTable[Numero ticket  ],,0,1)</f>
        <v>0</v>
      </c>
      <c r="AF1047" s="13"/>
      <c r="AG1047" s="13"/>
      <c r="AH1047" s="13" t="str">
        <f>Tabella4[[#This Row],[Caricato su Silk]]&amp;Tabella4[[#This Row],[HC_01]]</f>
        <v>0</v>
      </c>
      <c r="AI104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047" s="13" t="str">
        <f>Tabella4[[#This Row],[HC_ID]]&amp;": - "&amp;Tabella4[[#This Row],[Detail]]&amp;" con selettore: "&amp;Tabella4[[#This Row],[Rejected Element]]</f>
        <v>0: -  con selettore: No ID Available</v>
      </c>
      <c r="AK1047" s="13" t="str">
        <f>Tabella4[[#This Row],[HC_ID]]&amp;": "&amp;Tabella4[[#This Row],[Share URL]]</f>
        <v>0: https://axe-mobile.deque.com/scan?userId=747da6b3-5f03-493b-bc9b-3a10276b7d6b&amp;packageName=com.android.chrome&amp;resultId=019874ae-7903-70a8-b608-eda24251fc2a</v>
      </c>
      <c r="AL1047" s="13" t="str">
        <f>Tabella4[[#This Row],[HC_ID]]&amp;": "&amp;Tabella4[[#This Row],[Soluzione note aggiuntive]]</f>
        <v>0: Rimuovi android:focusable="true" dal testo statico non interattivo.</v>
      </c>
      <c r="AM1047" s="13"/>
    </row>
    <row r="1048" spans="1:39" ht="15" x14ac:dyDescent="0.3">
      <c r="A1048" s="41" t="str">
        <f>Tabella4[[#This Row],[UNI CEI EN 301549]]&amp;Tabella4[[#This Row],[Servizio]]</f>
        <v>11.2.5.3.1S001 Accedi</v>
      </c>
      <c r="B1048" s="42" t="str">
        <f>Tabella4[[#This Row],[IssueID]]&amp;Tabella4[[#This Row],[Servizio]]</f>
        <v>S001 Accedi</v>
      </c>
      <c r="C1048" s="41" t="s">
        <v>2146</v>
      </c>
      <c r="D1048" s="41" t="str">
        <f>"(#"&amp;Tabella4[[#This Row],['#ID]]&amp;")"</f>
        <v>(#AAD1047)</v>
      </c>
      <c r="E1048" s="13" t="s">
        <v>50</v>
      </c>
      <c r="F1048" s="13" t="s">
        <v>9</v>
      </c>
      <c r="G1048" s="13" t="s">
        <v>342</v>
      </c>
      <c r="H1048" s="13" t="s">
        <v>3285</v>
      </c>
      <c r="I1048" s="13" t="s">
        <v>63</v>
      </c>
      <c r="J1048" s="13" t="s">
        <v>3172</v>
      </c>
      <c r="K1048" t="s">
        <v>1745</v>
      </c>
      <c r="L1048" s="13" t="s">
        <v>3173</v>
      </c>
      <c r="M1048" t="s">
        <v>1744</v>
      </c>
      <c r="N1048" s="13"/>
      <c r="O1048" t="s">
        <v>1594</v>
      </c>
      <c r="P1048" s="13" t="s">
        <v>1637</v>
      </c>
      <c r="Q1048" s="13" t="s">
        <v>1742</v>
      </c>
      <c r="R1048" s="13"/>
      <c r="S1048" s="13" t="s">
        <v>3183</v>
      </c>
      <c r="T1048" s="13" t="s">
        <v>3184</v>
      </c>
      <c r="U1048" s="13">
        <f>COUNTIFS(Tabella4[Rejected Element],Tabella4[[#This Row],[Rejected Element]])</f>
        <v>1254</v>
      </c>
      <c r="V1048" s="13" t="s">
        <v>1719</v>
      </c>
      <c r="W1048" s="13" t="s">
        <v>3157</v>
      </c>
      <c r="X1048" s="13" t="str">
        <f>Tabella4[[#This Row],[User Impact]]</f>
        <v>2 - Serious</v>
      </c>
      <c r="Y1048" s="13" t="str">
        <f>_xlfn.CONCAT("APP INDABOX ANDROID - ",Tabella4[[#This Row],[UNI CEI EN 301549]]," ",_xlfn.XLOOKUP(Tabella4[[#This Row],[Criterio]],Tabella5[ID],Tabella5[Criterio di successo],"")," - ",Tabella4[[#This Row],[Servizio]])</f>
        <v>APP INDABOX ANDROID - 11.2.5.3.1 Etichetta nel nome - S001 Accedi</v>
      </c>
      <c r="Z10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(#AAD1047)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048" s="13"/>
      <c r="AB1048" s="13"/>
      <c r="AC1048" s="13"/>
      <c r="AD1048" s="13"/>
      <c r="AE1048" s="13">
        <f>_xlfn.XLOOKUP(Tabella4[[#This Row],[ID Silk]],outTable[ID Silk],outTable[Numero ticket  ],,0,1)</f>
        <v>0</v>
      </c>
      <c r="AF1048" s="13"/>
      <c r="AG1048" s="13"/>
      <c r="AH1048" s="13" t="str">
        <f>Tabella4[[#This Row],[Caricato su Silk]]&amp;Tabella4[[#This Row],[HC_01]]</f>
        <v>0</v>
      </c>
      <c r="AI1048" s="13" t="str">
        <f>Tabella4[[#This Row],[HC_ID]]&amp;": "&amp;Tabella4[[#This Row],[Descrizione]]</f>
        <v>0: Una vista focalizzabile accessibile deve garantire che il nome sia incluso nell'etichetta visibile. [Per saperne di più] (https://docs.deque.com/devtools-mobile/2024.2.14/en/android-label-in-name)</v>
      </c>
      <c r="AJ1048" s="13" t="str">
        <f>Tabella4[[#This Row],[HC_ID]]&amp;": - "&amp;Tabella4[[#This Row],[Detail]]&amp;" con selettore: "&amp;Tabella4[[#This Row],[Rejected Element]]</f>
        <v>0: -  con selettore: No ID Available</v>
      </c>
      <c r="AK1048" s="13" t="str">
        <f>Tabella4[[#This Row],[HC_ID]]&amp;": "&amp;Tabella4[[#This Row],[Share URL]]</f>
        <v>0: https://axe-mobile.deque.com/scan?userId=747da6b3-5f03-493b-bc9b-3a10276b7d6b&amp;packageName=com.android.chrome&amp;resultId=019874ae-7903-70a8-b608-eda24251fc2a</v>
      </c>
      <c r="AL1048" s="13" t="str">
        <f>Tabella4[[#This Row],[HC_ID]]&amp;": "&amp;Tabella4[[#This Row],[Soluzione note aggiuntive]]</f>
        <v>0: Assicurati che contentDescription o labelFor contengano l’etichetta visibile dell’elemento.</v>
      </c>
      <c r="AM1048" s="13"/>
    </row>
    <row r="1049" spans="1:39" ht="15" x14ac:dyDescent="0.3">
      <c r="A1049" s="41" t="str">
        <f>Tabella4[[#This Row],[UNI CEI EN 301549]]&amp;Tabella4[[#This Row],[Servizio]]</f>
        <v>11.2.5.3.1S001 Accedi</v>
      </c>
      <c r="B1049" s="42" t="str">
        <f>Tabella4[[#This Row],[IssueID]]&amp;Tabella4[[#This Row],[Servizio]]</f>
        <v>S001 Accedi</v>
      </c>
      <c r="C1049" s="41" t="s">
        <v>2147</v>
      </c>
      <c r="D1049" s="41" t="str">
        <f>"(#"&amp;Tabella4[[#This Row],['#ID]]&amp;")"</f>
        <v>(#AAD1048)</v>
      </c>
      <c r="E1049" s="13" t="s">
        <v>50</v>
      </c>
      <c r="F1049" s="13" t="s">
        <v>9</v>
      </c>
      <c r="G1049" s="13" t="s">
        <v>342</v>
      </c>
      <c r="H1049" s="13" t="s">
        <v>3285</v>
      </c>
      <c r="I1049" s="13" t="s">
        <v>63</v>
      </c>
      <c r="J1049" s="13" t="s">
        <v>3172</v>
      </c>
      <c r="K1049" t="s">
        <v>1745</v>
      </c>
      <c r="L1049" s="13" t="s">
        <v>3173</v>
      </c>
      <c r="M1049" t="s">
        <v>1744</v>
      </c>
      <c r="N1049" s="13"/>
      <c r="O1049" t="s">
        <v>1594</v>
      </c>
      <c r="P1049" s="13" t="s">
        <v>1637</v>
      </c>
      <c r="Q1049" s="13" t="s">
        <v>1742</v>
      </c>
      <c r="R1049" s="13"/>
      <c r="S1049" s="13" t="s">
        <v>3183</v>
      </c>
      <c r="T1049" s="13" t="s">
        <v>3184</v>
      </c>
      <c r="U1049" s="13">
        <f>COUNTIFS(Tabella4[Rejected Element],Tabella4[[#This Row],[Rejected Element]])</f>
        <v>1254</v>
      </c>
      <c r="V1049" s="13" t="s">
        <v>1719</v>
      </c>
      <c r="W1049" s="13" t="s">
        <v>3157</v>
      </c>
      <c r="X1049" s="13" t="str">
        <f>Tabella4[[#This Row],[User Impact]]</f>
        <v>2 - Serious</v>
      </c>
      <c r="Y1049" s="13" t="str">
        <f>_xlfn.CONCAT("APP INDABOX ANDROID - ",Tabella4[[#This Row],[UNI CEI EN 301549]]," ",_xlfn.XLOOKUP(Tabella4[[#This Row],[Criterio]],Tabella5[ID],Tabella5[Criterio di successo],"")," - ",Tabella4[[#This Row],[Servizio]])</f>
        <v>APP INDABOX ANDROID - 11.2.5.3.1 Etichetta nel nome - S001 Accedi</v>
      </c>
      <c r="Z10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(#AAD1048)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049" s="13"/>
      <c r="AB1049" s="13"/>
      <c r="AC1049" s="13"/>
      <c r="AD1049" s="13"/>
      <c r="AE1049" s="13">
        <f>_xlfn.XLOOKUP(Tabella4[[#This Row],[ID Silk]],outTable[ID Silk],outTable[Numero ticket  ],,0,1)</f>
        <v>0</v>
      </c>
      <c r="AF1049" s="13"/>
      <c r="AG1049" s="13"/>
      <c r="AH1049" s="13" t="str">
        <f>Tabella4[[#This Row],[Caricato su Silk]]&amp;Tabella4[[#This Row],[HC_01]]</f>
        <v>0</v>
      </c>
      <c r="AI1049" s="13" t="str">
        <f>Tabella4[[#This Row],[HC_ID]]&amp;": "&amp;Tabella4[[#This Row],[Descrizione]]</f>
        <v>0: Una vista focalizzabile accessibile deve garantire che il nome sia incluso nell'etichetta visibile. [Per saperne di più] (https://docs.deque.com/devtools-mobile/2024.2.14/en/android-label-in-name)</v>
      </c>
      <c r="AJ1049" s="13" t="str">
        <f>Tabella4[[#This Row],[HC_ID]]&amp;": - "&amp;Tabella4[[#This Row],[Detail]]&amp;" con selettore: "&amp;Tabella4[[#This Row],[Rejected Element]]</f>
        <v>0: -  con selettore: No ID Available</v>
      </c>
      <c r="AK1049" s="13" t="str">
        <f>Tabella4[[#This Row],[HC_ID]]&amp;": "&amp;Tabella4[[#This Row],[Share URL]]</f>
        <v>0: https://axe-mobile.deque.com/scan?userId=747da6b3-5f03-493b-bc9b-3a10276b7d6b&amp;packageName=com.android.chrome&amp;resultId=019874ae-7903-70a8-b608-eda24251fc2a</v>
      </c>
      <c r="AL1049" s="13" t="str">
        <f>Tabella4[[#This Row],[HC_ID]]&amp;": "&amp;Tabella4[[#This Row],[Soluzione note aggiuntive]]</f>
        <v>0: Assicurati che contentDescription o labelFor contengano l’etichetta visibile dell’elemento.</v>
      </c>
      <c r="AM1049" s="13"/>
    </row>
    <row r="1050" spans="1:39" ht="15" x14ac:dyDescent="0.3">
      <c r="A1050" s="41" t="str">
        <f>Tabella4[[#This Row],[UNI CEI EN 301549]]&amp;Tabella4[[#This Row],[Servizio]]</f>
        <v>11.2.5.8.1S001 Accedi</v>
      </c>
      <c r="B1050" s="42" t="str">
        <f>Tabella4[[#This Row],[IssueID]]&amp;Tabella4[[#This Row],[Servizio]]</f>
        <v>S001 Accedi</v>
      </c>
      <c r="C1050" s="41" t="s">
        <v>2148</v>
      </c>
      <c r="D1050" s="41" t="str">
        <f>"(#"&amp;Tabella4[[#This Row],['#ID]]&amp;")"</f>
        <v>(#AAD1049)</v>
      </c>
      <c r="E1050" s="13" t="s">
        <v>50</v>
      </c>
      <c r="F1050" s="13" t="s">
        <v>10</v>
      </c>
      <c r="G1050" s="13" t="s">
        <v>56</v>
      </c>
      <c r="H1050" s="13" t="s">
        <v>3283</v>
      </c>
      <c r="I1050" s="13" t="s">
        <v>63</v>
      </c>
      <c r="J1050" s="13" t="s">
        <v>1736</v>
      </c>
      <c r="K1050" t="s">
        <v>1748</v>
      </c>
      <c r="L1050" s="13" t="s">
        <v>3175</v>
      </c>
      <c r="M1050" t="s">
        <v>1744</v>
      </c>
      <c r="N1050" s="13"/>
      <c r="O1050" t="s">
        <v>1594</v>
      </c>
      <c r="P1050" s="13" t="s">
        <v>1637</v>
      </c>
      <c r="Q1050" s="13" t="s">
        <v>1742</v>
      </c>
      <c r="R1050" s="13"/>
      <c r="S1050" s="13" t="s">
        <v>3187</v>
      </c>
      <c r="T1050" s="13" t="s">
        <v>3188</v>
      </c>
      <c r="U1050" s="13">
        <f>COUNTIFS(Tabella4[Rejected Element],Tabella4[[#This Row],[Rejected Element]])</f>
        <v>1254</v>
      </c>
      <c r="V1050" s="13" t="s">
        <v>1719</v>
      </c>
      <c r="W1050" s="13" t="s">
        <v>3157</v>
      </c>
      <c r="X1050" s="13" t="str">
        <f>Tabella4[[#This Row],[User Impact]]</f>
        <v>2 - Serious</v>
      </c>
      <c r="Y1050" s="13" t="str">
        <f>_xlfn.CONCAT("APP INDABOX ANDROID - ",Tabella4[[#This Row],[UNI CEI EN 301549]]," ",_xlfn.XLOOKUP(Tabella4[[#This Row],[Criterio]],Tabella5[ID],Tabella5[Criterio di successo],"")," - ",Tabella4[[#This Row],[Servizio]])</f>
        <v>APP INDABOX ANDROID - 11.2.5.8.1 Dimensione dell'obiettivo (minimo) - S001 Accedi</v>
      </c>
      <c r="Z10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(#AAD1049)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050" s="13"/>
      <c r="AB1050" s="13"/>
      <c r="AC1050" s="13"/>
      <c r="AD1050" s="13"/>
      <c r="AE1050" s="13" t="e">
        <f>_xlfn.XLOOKUP(Tabella4[[#This Row],[ID Silk]],outTable[ID Silk],outTable[Numero ticket  ],,0,1)</f>
        <v>#N/A</v>
      </c>
      <c r="AF1050" s="13"/>
      <c r="AG1050" s="13"/>
      <c r="AH1050" s="13" t="e">
        <f>Tabella4[[#This Row],[Caricato su Silk]]&amp;Tabella4[[#This Row],[HC_01]]</f>
        <v>#N/A</v>
      </c>
      <c r="AI1050" s="13" t="e">
        <f>Tabella4[[#This Row],[HC_ID]]&amp;": "&amp;Tabella4[[#This Row],[Descrizione]]</f>
        <v>#N/A</v>
      </c>
      <c r="AJ1050" s="13" t="e">
        <f>Tabella4[[#This Row],[HC_ID]]&amp;": - "&amp;Tabella4[[#This Row],[Detail]]&amp;" con selettore: "&amp;Tabella4[[#This Row],[Rejected Element]]</f>
        <v>#N/A</v>
      </c>
      <c r="AK1050" s="13" t="e">
        <f>Tabella4[[#This Row],[HC_ID]]&amp;": "&amp;Tabella4[[#This Row],[Share URL]]</f>
        <v>#N/A</v>
      </c>
      <c r="AL1050" s="13" t="e">
        <f>Tabella4[[#This Row],[HC_ID]]&amp;": "&amp;Tabella4[[#This Row],[Soluzione note aggiuntive]]</f>
        <v>#N/A</v>
      </c>
      <c r="AM1050" s="13"/>
    </row>
    <row r="1051" spans="1:39" ht="15" x14ac:dyDescent="0.3">
      <c r="A1051" s="41" t="str">
        <f>Tabella4[[#This Row],[UNI CEI EN 301549]]&amp;Tabella4[[#This Row],[Servizio]]</f>
        <v>11.2.5.5.1S001 Accedi</v>
      </c>
      <c r="B1051" s="42" t="str">
        <f>Tabella4[[#This Row],[IssueID]]&amp;Tabella4[[#This Row],[Servizio]]</f>
        <v>S001 Accedi</v>
      </c>
      <c r="C1051" s="41" t="s">
        <v>2149</v>
      </c>
      <c r="D1051" s="41" t="str">
        <f>"(#"&amp;Tabella4[[#This Row],['#ID]]&amp;")"</f>
        <v>(#AAD1050)</v>
      </c>
      <c r="E1051" s="13" t="s">
        <v>50</v>
      </c>
      <c r="F1051" s="13" t="s">
        <v>3168</v>
      </c>
      <c r="G1051" s="13" t="s">
        <v>346</v>
      </c>
      <c r="H1051" s="13" t="s">
        <v>3286</v>
      </c>
      <c r="I1051" s="13" t="s">
        <v>64</v>
      </c>
      <c r="J1051" s="13" t="s">
        <v>1736</v>
      </c>
      <c r="K1051" t="s">
        <v>1747</v>
      </c>
      <c r="L1051" s="13" t="s">
        <v>3174</v>
      </c>
      <c r="M1051" t="s">
        <v>1744</v>
      </c>
      <c r="N1051" s="13"/>
      <c r="O1051" t="s">
        <v>1594</v>
      </c>
      <c r="P1051" s="13" t="s">
        <v>1637</v>
      </c>
      <c r="Q1051" s="13" t="s">
        <v>1742</v>
      </c>
      <c r="R1051" s="13"/>
      <c r="S1051" s="13" t="s">
        <v>3185</v>
      </c>
      <c r="T1051" s="13" t="s">
        <v>3186</v>
      </c>
      <c r="U1051" s="13">
        <f>COUNTIFS(Tabella4[Rejected Element],Tabella4[[#This Row],[Rejected Element]])</f>
        <v>1254</v>
      </c>
      <c r="V1051" s="13" t="s">
        <v>1719</v>
      </c>
      <c r="W1051" s="13" t="s">
        <v>3157</v>
      </c>
      <c r="X1051" s="13" t="str">
        <f>Tabella4[[#This Row],[User Impact]]</f>
        <v>3 - Moderate</v>
      </c>
      <c r="Y1051" s="13" t="str">
        <f>_xlfn.CONCAT("APP INDABOX ANDROID - ",Tabella4[[#This Row],[UNI CEI EN 301549]]," ",_xlfn.XLOOKUP(Tabella4[[#This Row],[Criterio]],Tabella5[ID],Tabella5[Criterio di successo],"")," - ",Tabella4[[#This Row],[Servizio]])</f>
        <v>APP INDABOX ANDROID - 11.2.5.5.1 Dimensione dell'obiettivo (avanzato) - S001 Accedi</v>
      </c>
      <c r="Z10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(#AAD1050)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051" s="13"/>
      <c r="AB1051" s="13"/>
      <c r="AC1051" s="13"/>
      <c r="AD1051" s="13"/>
      <c r="AE1051" s="13" t="e">
        <f>_xlfn.XLOOKUP(Tabella4[[#This Row],[ID Silk]],outTable[ID Silk],outTable[Numero ticket  ],,0,1)</f>
        <v>#N/A</v>
      </c>
      <c r="AF1051" s="13"/>
      <c r="AG1051" s="13"/>
      <c r="AH1051" s="13" t="e">
        <f>Tabella4[[#This Row],[Caricato su Silk]]&amp;Tabella4[[#This Row],[HC_01]]</f>
        <v>#N/A</v>
      </c>
      <c r="AI1051" s="13" t="e">
        <f>Tabella4[[#This Row],[HC_ID]]&amp;": "&amp;Tabella4[[#This Row],[Descrizione]]</f>
        <v>#N/A</v>
      </c>
      <c r="AJ1051" s="13" t="e">
        <f>Tabella4[[#This Row],[HC_ID]]&amp;": - "&amp;Tabella4[[#This Row],[Detail]]&amp;" con selettore: "&amp;Tabella4[[#This Row],[Rejected Element]]</f>
        <v>#N/A</v>
      </c>
      <c r="AK1051" s="13" t="e">
        <f>Tabella4[[#This Row],[HC_ID]]&amp;": "&amp;Tabella4[[#This Row],[Share URL]]</f>
        <v>#N/A</v>
      </c>
      <c r="AL1051" s="13" t="e">
        <f>Tabella4[[#This Row],[HC_ID]]&amp;": "&amp;Tabella4[[#This Row],[Soluzione note aggiuntive]]</f>
        <v>#N/A</v>
      </c>
      <c r="AM1051" s="13"/>
    </row>
    <row r="1052" spans="1:39" ht="15" x14ac:dyDescent="0.3">
      <c r="A1052" s="41" t="str">
        <f>Tabella4[[#This Row],[UNI CEI EN 301549]]&amp;Tabella4[[#This Row],[Servizio]]</f>
        <v>11.1.3.2.1S001 Accedi</v>
      </c>
      <c r="B1052" s="42" t="str">
        <f>Tabella4[[#This Row],[IssueID]]&amp;Tabella4[[#This Row],[Servizio]]</f>
        <v>S001 Accedi</v>
      </c>
      <c r="C1052" s="41" t="s">
        <v>2150</v>
      </c>
      <c r="D1052" s="41" t="str">
        <f>"(#"&amp;Tabella4[[#This Row],['#ID]]&amp;")"</f>
        <v>(#AAD1051)</v>
      </c>
      <c r="E1052" s="13" t="s">
        <v>50</v>
      </c>
      <c r="F1052" s="13" t="s">
        <v>9</v>
      </c>
      <c r="G1052" s="13" t="s">
        <v>57</v>
      </c>
      <c r="H1052" s="13" t="s">
        <v>3287</v>
      </c>
      <c r="I1052" s="13" t="s">
        <v>62</v>
      </c>
      <c r="J1052" s="13" t="s">
        <v>3176</v>
      </c>
      <c r="K1052" t="s">
        <v>1749</v>
      </c>
      <c r="L1052" s="13" t="s">
        <v>3177</v>
      </c>
      <c r="M1052" t="s">
        <v>1744</v>
      </c>
      <c r="N1052" s="13"/>
      <c r="O1052" t="s">
        <v>1594</v>
      </c>
      <c r="P1052" s="13" t="s">
        <v>1637</v>
      </c>
      <c r="Q1052" s="13" t="s">
        <v>1742</v>
      </c>
      <c r="R1052" s="13"/>
      <c r="S1052" s="13" t="s">
        <v>3189</v>
      </c>
      <c r="T1052" s="13" t="s">
        <v>3190</v>
      </c>
      <c r="U1052" s="13">
        <f>COUNTIFS(Tabella4[Rejected Element],Tabella4[[#This Row],[Rejected Element]])</f>
        <v>1254</v>
      </c>
      <c r="V1052" s="13" t="s">
        <v>1719</v>
      </c>
      <c r="W1052" s="13" t="s">
        <v>3157</v>
      </c>
      <c r="X1052" s="13" t="str">
        <f>Tabella4[[#This Row],[User Impact]]</f>
        <v>1 - Critical</v>
      </c>
      <c r="Y1052" s="13" t="str">
        <f>_xlfn.CONCAT("APP INDABOX ANDROID - ",Tabella4[[#This Row],[UNI CEI EN 301549]]," ",_xlfn.XLOOKUP(Tabella4[[#This Row],[Criterio]],Tabella5[ID],Tabella5[Criterio di successo],"")," - ",Tabella4[[#This Row],[Servizio]])</f>
        <v>APP INDABOX ANDROID - 11.1.3.2.1 Sequenza significativa - S001 Accedi</v>
      </c>
      <c r="Z10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(#AAD1051)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052" s="13"/>
      <c r="AB1052" s="13"/>
      <c r="AC1052" s="13"/>
      <c r="AD1052" s="13"/>
      <c r="AE1052" s="13">
        <f>_xlfn.XLOOKUP(Tabella4[[#This Row],[ID Silk]],outTable[ID Silk],outTable[Numero ticket  ],,0,1)</f>
        <v>0</v>
      </c>
      <c r="AF1052" s="13"/>
      <c r="AG1052" s="13"/>
      <c r="AH1052" s="13" t="str">
        <f>Tabella4[[#This Row],[Caricato su Silk]]&amp;Tabella4[[#This Row],[HC_01]]</f>
        <v>0</v>
      </c>
      <c r="AI105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052" s="13" t="str">
        <f>Tabella4[[#This Row],[HC_ID]]&amp;": - "&amp;Tabella4[[#This Row],[Detail]]&amp;" con selettore: "&amp;Tabella4[[#This Row],[Rejected Element]]</f>
        <v>0: -  con selettore: No ID Available</v>
      </c>
      <c r="AK1052" s="13" t="str">
        <f>Tabella4[[#This Row],[HC_ID]]&amp;": "&amp;Tabella4[[#This Row],[Share URL]]</f>
        <v>0: https://axe-mobile.deque.com/scan?userId=747da6b3-5f03-493b-bc9b-3a10276b7d6b&amp;packageName=com.android.chrome&amp;resultId=019874ae-7903-70a8-b608-eda24251fc2a</v>
      </c>
      <c r="AL1052" s="13" t="str">
        <f>Tabella4[[#This Row],[HC_ID]]&amp;": "&amp;Tabella4[[#This Row],[Soluzione note aggiuntive]]</f>
        <v>0: Rimuovi android:focusable="true" dal testo statico non interattivo.</v>
      </c>
      <c r="AM1052" s="13"/>
    </row>
    <row r="1053" spans="1:39" ht="15" x14ac:dyDescent="0.3">
      <c r="A1053" s="41" t="str">
        <f>Tabella4[[#This Row],[UNI CEI EN 301549]]&amp;Tabella4[[#This Row],[Servizio]]</f>
        <v>11.1.3.2.1S001 Accedi</v>
      </c>
      <c r="B1053" s="42" t="str">
        <f>Tabella4[[#This Row],[IssueID]]&amp;Tabella4[[#This Row],[Servizio]]</f>
        <v>S001 Accedi</v>
      </c>
      <c r="C1053" s="41" t="s">
        <v>2151</v>
      </c>
      <c r="D1053" s="41" t="str">
        <f>"(#"&amp;Tabella4[[#This Row],['#ID]]&amp;")"</f>
        <v>(#AAD1052)</v>
      </c>
      <c r="E1053" s="13" t="s">
        <v>50</v>
      </c>
      <c r="F1053" s="13" t="s">
        <v>9</v>
      </c>
      <c r="G1053" s="13" t="s">
        <v>57</v>
      </c>
      <c r="H1053" s="13" t="s">
        <v>3287</v>
      </c>
      <c r="I1053" s="13" t="s">
        <v>62</v>
      </c>
      <c r="J1053" s="13" t="s">
        <v>3176</v>
      </c>
      <c r="K1053" t="s">
        <v>1749</v>
      </c>
      <c r="L1053" s="13" t="s">
        <v>3177</v>
      </c>
      <c r="M1053" t="s">
        <v>1744</v>
      </c>
      <c r="N1053" s="13"/>
      <c r="O1053" t="s">
        <v>1594</v>
      </c>
      <c r="P1053" s="13" t="s">
        <v>1637</v>
      </c>
      <c r="Q1053" s="13" t="s">
        <v>1742</v>
      </c>
      <c r="R1053" s="13"/>
      <c r="S1053" s="13" t="s">
        <v>3189</v>
      </c>
      <c r="T1053" s="13" t="s">
        <v>3190</v>
      </c>
      <c r="U1053" s="13">
        <f>COUNTIFS(Tabella4[Rejected Element],Tabella4[[#This Row],[Rejected Element]])</f>
        <v>1254</v>
      </c>
      <c r="V1053" s="13" t="s">
        <v>1719</v>
      </c>
      <c r="W1053" s="13" t="s">
        <v>3157</v>
      </c>
      <c r="X1053" s="13" t="str">
        <f>Tabella4[[#This Row],[User Impact]]</f>
        <v>1 - Critical</v>
      </c>
      <c r="Y1053" s="13" t="str">
        <f>_xlfn.CONCAT("APP INDABOX ANDROID - ",Tabella4[[#This Row],[UNI CEI EN 301549]]," ",_xlfn.XLOOKUP(Tabella4[[#This Row],[Criterio]],Tabella5[ID],Tabella5[Criterio di successo],"")," - ",Tabella4[[#This Row],[Servizio]])</f>
        <v>APP INDABOX ANDROID - 11.1.3.2.1 Sequenza significativa - S001 Accedi</v>
      </c>
      <c r="Z10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(#AAD1052)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053" s="13"/>
      <c r="AB1053" s="13"/>
      <c r="AC1053" s="13"/>
      <c r="AD1053" s="13"/>
      <c r="AE1053" s="13">
        <f>_xlfn.XLOOKUP(Tabella4[[#This Row],[ID Silk]],outTable[ID Silk],outTable[Numero ticket  ],,0,1)</f>
        <v>0</v>
      </c>
      <c r="AF1053" s="13"/>
      <c r="AG1053" s="13"/>
      <c r="AH1053" s="13" t="str">
        <f>Tabella4[[#This Row],[Caricato su Silk]]&amp;Tabella4[[#This Row],[HC_01]]</f>
        <v>0</v>
      </c>
      <c r="AI105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053" s="13" t="str">
        <f>Tabella4[[#This Row],[HC_ID]]&amp;": - "&amp;Tabella4[[#This Row],[Detail]]&amp;" con selettore: "&amp;Tabella4[[#This Row],[Rejected Element]]</f>
        <v>0: -  con selettore: No ID Available</v>
      </c>
      <c r="AK1053" s="13" t="str">
        <f>Tabella4[[#This Row],[HC_ID]]&amp;": "&amp;Tabella4[[#This Row],[Share URL]]</f>
        <v>0: https://axe-mobile.deque.com/scan?userId=747da6b3-5f03-493b-bc9b-3a10276b7d6b&amp;packageName=com.android.chrome&amp;resultId=019874ae-7903-70a8-b608-eda24251fc2a</v>
      </c>
      <c r="AL1053" s="13" t="str">
        <f>Tabella4[[#This Row],[HC_ID]]&amp;": "&amp;Tabella4[[#This Row],[Soluzione note aggiuntive]]</f>
        <v>0: Rimuovi android:focusable="true" dal testo statico non interattivo.</v>
      </c>
      <c r="AM1053" s="13"/>
    </row>
    <row r="1054" spans="1:39" ht="15" x14ac:dyDescent="0.3">
      <c r="A1054" s="41" t="str">
        <f>Tabella4[[#This Row],[UNI CEI EN 301549]]&amp;Tabella4[[#This Row],[Servizio]]</f>
        <v>11.2.5.3.1S001 Accedi</v>
      </c>
      <c r="B1054" s="42" t="str">
        <f>Tabella4[[#This Row],[IssueID]]&amp;Tabella4[[#This Row],[Servizio]]</f>
        <v>S001 Accedi</v>
      </c>
      <c r="C1054" s="41" t="s">
        <v>2152</v>
      </c>
      <c r="D1054" s="41" t="str">
        <f>"(#"&amp;Tabella4[[#This Row],['#ID]]&amp;")"</f>
        <v>(#AAD1053)</v>
      </c>
      <c r="E1054" s="13" t="s">
        <v>50</v>
      </c>
      <c r="F1054" s="13" t="s">
        <v>9</v>
      </c>
      <c r="G1054" s="13" t="s">
        <v>342</v>
      </c>
      <c r="H1054" s="13" t="s">
        <v>3285</v>
      </c>
      <c r="I1054" s="13" t="s">
        <v>63</v>
      </c>
      <c r="J1054" s="13" t="s">
        <v>3172</v>
      </c>
      <c r="K1054" t="s">
        <v>1745</v>
      </c>
      <c r="L1054" s="13" t="s">
        <v>3173</v>
      </c>
      <c r="M1054" t="s">
        <v>1744</v>
      </c>
      <c r="N1054" s="13"/>
      <c r="O1054" t="s">
        <v>1594</v>
      </c>
      <c r="P1054" s="13" t="s">
        <v>1637</v>
      </c>
      <c r="Q1054" s="13" t="s">
        <v>1742</v>
      </c>
      <c r="R1054" s="13"/>
      <c r="S1054" s="13" t="s">
        <v>3183</v>
      </c>
      <c r="T1054" s="13" t="s">
        <v>3184</v>
      </c>
      <c r="U1054" s="13">
        <f>COUNTIFS(Tabella4[Rejected Element],Tabella4[[#This Row],[Rejected Element]])</f>
        <v>1254</v>
      </c>
      <c r="V1054" s="13" t="s">
        <v>1719</v>
      </c>
      <c r="W1054" s="13" t="s">
        <v>3157</v>
      </c>
      <c r="X1054" s="13" t="str">
        <f>Tabella4[[#This Row],[User Impact]]</f>
        <v>2 - Serious</v>
      </c>
      <c r="Y1054" s="13" t="str">
        <f>_xlfn.CONCAT("APP INDABOX ANDROID - ",Tabella4[[#This Row],[UNI CEI EN 301549]]," ",_xlfn.XLOOKUP(Tabella4[[#This Row],[Criterio]],Tabella5[ID],Tabella5[Criterio di successo],"")," - ",Tabella4[[#This Row],[Servizio]])</f>
        <v>APP INDABOX ANDROID - 11.2.5.3.1 Etichetta nel nome - S001 Accedi</v>
      </c>
      <c r="Z10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(#AAD1053)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054" s="13"/>
      <c r="AB1054" s="13"/>
      <c r="AC1054" s="13"/>
      <c r="AD1054" s="13"/>
      <c r="AE1054" s="13">
        <f>_xlfn.XLOOKUP(Tabella4[[#This Row],[ID Silk]],outTable[ID Silk],outTable[Numero ticket  ],,0,1)</f>
        <v>0</v>
      </c>
      <c r="AF1054" s="13"/>
      <c r="AG1054" s="13"/>
      <c r="AH1054" s="13" t="str">
        <f>Tabella4[[#This Row],[Caricato su Silk]]&amp;Tabella4[[#This Row],[HC_01]]</f>
        <v>0</v>
      </c>
      <c r="AI1054" s="13" t="str">
        <f>Tabella4[[#This Row],[HC_ID]]&amp;": "&amp;Tabella4[[#This Row],[Descrizione]]</f>
        <v>0: Una vista focalizzabile accessibile deve garantire che il nome sia incluso nell'etichetta visibile. [Per saperne di più] (https://docs.deque.com/devtools-mobile/2024.2.14/en/android-label-in-name)</v>
      </c>
      <c r="AJ1054" s="13" t="str">
        <f>Tabella4[[#This Row],[HC_ID]]&amp;": - "&amp;Tabella4[[#This Row],[Detail]]&amp;" con selettore: "&amp;Tabella4[[#This Row],[Rejected Element]]</f>
        <v>0: -  con selettore: No ID Available</v>
      </c>
      <c r="AK1054" s="13" t="str">
        <f>Tabella4[[#This Row],[HC_ID]]&amp;": "&amp;Tabella4[[#This Row],[Share URL]]</f>
        <v>0: https://axe-mobile.deque.com/scan?userId=747da6b3-5f03-493b-bc9b-3a10276b7d6b&amp;packageName=com.android.chrome&amp;resultId=019874ae-7903-70a8-b608-eda24251fc2a</v>
      </c>
      <c r="AL1054" s="13" t="str">
        <f>Tabella4[[#This Row],[HC_ID]]&amp;": "&amp;Tabella4[[#This Row],[Soluzione note aggiuntive]]</f>
        <v>0: Assicurati che contentDescription o labelFor contengano l’etichetta visibile dell’elemento.</v>
      </c>
      <c r="AM1054" s="13"/>
    </row>
    <row r="1055" spans="1:39" ht="15" x14ac:dyDescent="0.3">
      <c r="A1055" s="41" t="str">
        <f>Tabella4[[#This Row],[UNI CEI EN 301549]]&amp;Tabella4[[#This Row],[Servizio]]</f>
        <v>11.2.5.3.1S001 Accedi</v>
      </c>
      <c r="B1055" s="42" t="str">
        <f>Tabella4[[#This Row],[IssueID]]&amp;Tabella4[[#This Row],[Servizio]]</f>
        <v>S001 Accedi</v>
      </c>
      <c r="C1055" s="41" t="s">
        <v>2153</v>
      </c>
      <c r="D1055" s="41" t="str">
        <f>"(#"&amp;Tabella4[[#This Row],['#ID]]&amp;")"</f>
        <v>(#AAD1054)</v>
      </c>
      <c r="E1055" s="13" t="s">
        <v>50</v>
      </c>
      <c r="F1055" s="13" t="s">
        <v>9</v>
      </c>
      <c r="G1055" s="13" t="s">
        <v>342</v>
      </c>
      <c r="H1055" s="13" t="s">
        <v>3285</v>
      </c>
      <c r="I1055" s="13" t="s">
        <v>63</v>
      </c>
      <c r="J1055" s="13" t="s">
        <v>3172</v>
      </c>
      <c r="K1055" t="s">
        <v>1745</v>
      </c>
      <c r="L1055" s="13" t="s">
        <v>3173</v>
      </c>
      <c r="M1055" t="s">
        <v>1744</v>
      </c>
      <c r="N1055" s="13"/>
      <c r="O1055" t="s">
        <v>1594</v>
      </c>
      <c r="P1055" s="13" t="s">
        <v>1637</v>
      </c>
      <c r="Q1055" s="13" t="s">
        <v>1742</v>
      </c>
      <c r="R1055" s="13"/>
      <c r="S1055" s="13" t="s">
        <v>3183</v>
      </c>
      <c r="T1055" s="13" t="s">
        <v>3184</v>
      </c>
      <c r="U1055" s="13">
        <f>COUNTIFS(Tabella4[Rejected Element],Tabella4[[#This Row],[Rejected Element]])</f>
        <v>1254</v>
      </c>
      <c r="V1055" s="13" t="s">
        <v>1719</v>
      </c>
      <c r="W1055" s="13" t="s">
        <v>3157</v>
      </c>
      <c r="X1055" s="13" t="str">
        <f>Tabella4[[#This Row],[User Impact]]</f>
        <v>2 - Serious</v>
      </c>
      <c r="Y1055" s="13" t="str">
        <f>_xlfn.CONCAT("APP INDABOX ANDROID - ",Tabella4[[#This Row],[UNI CEI EN 301549]]," ",_xlfn.XLOOKUP(Tabella4[[#This Row],[Criterio]],Tabella5[ID],Tabella5[Criterio di successo],"")," - ",Tabella4[[#This Row],[Servizio]])</f>
        <v>APP INDABOX ANDROID - 11.2.5.3.1 Etichetta nel nome - S001 Accedi</v>
      </c>
      <c r="Z10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(#AAD1054)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055" s="13"/>
      <c r="AB1055" s="13"/>
      <c r="AC1055" s="13"/>
      <c r="AD1055" s="13"/>
      <c r="AE1055" s="13">
        <f>_xlfn.XLOOKUP(Tabella4[[#This Row],[ID Silk]],outTable[ID Silk],outTable[Numero ticket  ],,0,1)</f>
        <v>0</v>
      </c>
      <c r="AF1055" s="13"/>
      <c r="AG1055" s="13"/>
      <c r="AH1055" s="13" t="str">
        <f>Tabella4[[#This Row],[Caricato su Silk]]&amp;Tabella4[[#This Row],[HC_01]]</f>
        <v>0</v>
      </c>
      <c r="AI1055" s="13" t="str">
        <f>Tabella4[[#This Row],[HC_ID]]&amp;": "&amp;Tabella4[[#This Row],[Descrizione]]</f>
        <v>0: Una vista focalizzabile accessibile deve garantire che il nome sia incluso nell'etichetta visibile. [Per saperne di più] (https://docs.deque.com/devtools-mobile/2024.2.14/en/android-label-in-name)</v>
      </c>
      <c r="AJ1055" s="13" t="str">
        <f>Tabella4[[#This Row],[HC_ID]]&amp;": - "&amp;Tabella4[[#This Row],[Detail]]&amp;" con selettore: "&amp;Tabella4[[#This Row],[Rejected Element]]</f>
        <v>0: -  con selettore: No ID Available</v>
      </c>
      <c r="AK1055" s="13" t="str">
        <f>Tabella4[[#This Row],[HC_ID]]&amp;": "&amp;Tabella4[[#This Row],[Share URL]]</f>
        <v>0: https://axe-mobile.deque.com/scan?userId=747da6b3-5f03-493b-bc9b-3a10276b7d6b&amp;packageName=com.android.chrome&amp;resultId=019874ae-7903-70a8-b608-eda24251fc2a</v>
      </c>
      <c r="AL1055" s="13" t="str">
        <f>Tabella4[[#This Row],[HC_ID]]&amp;": "&amp;Tabella4[[#This Row],[Soluzione note aggiuntive]]</f>
        <v>0: Assicurati che contentDescription o labelFor contengano l’etichetta visibile dell’elemento.</v>
      </c>
      <c r="AM1055" s="13"/>
    </row>
    <row r="1056" spans="1:39" ht="15" x14ac:dyDescent="0.3">
      <c r="A1056" s="41" t="str">
        <f>Tabella4[[#This Row],[UNI CEI EN 301549]]&amp;Tabella4[[#This Row],[Servizio]]</f>
        <v>11.2.5.8.1S001 Accedi</v>
      </c>
      <c r="B1056" s="42" t="str">
        <f>Tabella4[[#This Row],[IssueID]]&amp;Tabella4[[#This Row],[Servizio]]</f>
        <v>S001 Accedi</v>
      </c>
      <c r="C1056" s="41" t="s">
        <v>2154</v>
      </c>
      <c r="D1056" s="41" t="str">
        <f>"(#"&amp;Tabella4[[#This Row],['#ID]]&amp;")"</f>
        <v>(#AAD1055)</v>
      </c>
      <c r="E1056" s="13" t="s">
        <v>50</v>
      </c>
      <c r="F1056" s="13" t="s">
        <v>10</v>
      </c>
      <c r="G1056" s="13" t="s">
        <v>56</v>
      </c>
      <c r="H1056" s="13" t="s">
        <v>3283</v>
      </c>
      <c r="I1056" s="13" t="s">
        <v>63</v>
      </c>
      <c r="J1056" s="13" t="s">
        <v>1736</v>
      </c>
      <c r="K1056" t="s">
        <v>1748</v>
      </c>
      <c r="L1056" s="13" t="s">
        <v>3175</v>
      </c>
      <c r="M1056" t="s">
        <v>1744</v>
      </c>
      <c r="N1056" s="13"/>
      <c r="O1056" t="s">
        <v>1594</v>
      </c>
      <c r="P1056" s="13" t="s">
        <v>1637</v>
      </c>
      <c r="Q1056" s="13" t="s">
        <v>1742</v>
      </c>
      <c r="R1056" s="13"/>
      <c r="S1056" s="13" t="s">
        <v>3187</v>
      </c>
      <c r="T1056" s="13" t="s">
        <v>3188</v>
      </c>
      <c r="U1056" s="13">
        <f>COUNTIFS(Tabella4[Rejected Element],Tabella4[[#This Row],[Rejected Element]])</f>
        <v>1254</v>
      </c>
      <c r="V1056" s="13" t="s">
        <v>1719</v>
      </c>
      <c r="W1056" s="13" t="s">
        <v>3157</v>
      </c>
      <c r="X1056" s="13" t="str">
        <f>Tabella4[[#This Row],[User Impact]]</f>
        <v>2 - Serious</v>
      </c>
      <c r="Y1056" s="13" t="str">
        <f>_xlfn.CONCAT("APP INDABOX ANDROID - ",Tabella4[[#This Row],[UNI CEI EN 301549]]," ",_xlfn.XLOOKUP(Tabella4[[#This Row],[Criterio]],Tabella5[ID],Tabella5[Criterio di successo],"")," - ",Tabella4[[#This Row],[Servizio]])</f>
        <v>APP INDABOX ANDROID - 11.2.5.8.1 Dimensione dell'obiettivo (minimo) - S001 Accedi</v>
      </c>
      <c r="Z10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(#AAD1055)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056" s="13"/>
      <c r="AB1056" s="13"/>
      <c r="AC1056" s="13"/>
      <c r="AD1056" s="13"/>
      <c r="AE1056" s="13" t="e">
        <f>_xlfn.XLOOKUP(Tabella4[[#This Row],[ID Silk]],outTable[ID Silk],outTable[Numero ticket  ],,0,1)</f>
        <v>#N/A</v>
      </c>
      <c r="AF1056" s="13"/>
      <c r="AG1056" s="13"/>
      <c r="AH1056" s="13" t="e">
        <f>Tabella4[[#This Row],[Caricato su Silk]]&amp;Tabella4[[#This Row],[HC_01]]</f>
        <v>#N/A</v>
      </c>
      <c r="AI1056" s="13" t="e">
        <f>Tabella4[[#This Row],[HC_ID]]&amp;": "&amp;Tabella4[[#This Row],[Descrizione]]</f>
        <v>#N/A</v>
      </c>
      <c r="AJ1056" s="13" t="e">
        <f>Tabella4[[#This Row],[HC_ID]]&amp;": - "&amp;Tabella4[[#This Row],[Detail]]&amp;" con selettore: "&amp;Tabella4[[#This Row],[Rejected Element]]</f>
        <v>#N/A</v>
      </c>
      <c r="AK1056" s="13" t="e">
        <f>Tabella4[[#This Row],[HC_ID]]&amp;": "&amp;Tabella4[[#This Row],[Share URL]]</f>
        <v>#N/A</v>
      </c>
      <c r="AL1056" s="13" t="e">
        <f>Tabella4[[#This Row],[HC_ID]]&amp;": "&amp;Tabella4[[#This Row],[Soluzione note aggiuntive]]</f>
        <v>#N/A</v>
      </c>
      <c r="AM1056" s="13"/>
    </row>
    <row r="1057" spans="1:39" ht="15" x14ac:dyDescent="0.3">
      <c r="A1057" s="41" t="str">
        <f>Tabella4[[#This Row],[UNI CEI EN 301549]]&amp;Tabella4[[#This Row],[Servizio]]</f>
        <v>11.2.5.5.1S001 Accedi</v>
      </c>
      <c r="B1057" s="42" t="str">
        <f>Tabella4[[#This Row],[IssueID]]&amp;Tabella4[[#This Row],[Servizio]]</f>
        <v>S001 Accedi</v>
      </c>
      <c r="C1057" s="41" t="s">
        <v>2155</v>
      </c>
      <c r="D1057" s="41" t="str">
        <f>"(#"&amp;Tabella4[[#This Row],['#ID]]&amp;")"</f>
        <v>(#AAD1056)</v>
      </c>
      <c r="E1057" s="13" t="s">
        <v>50</v>
      </c>
      <c r="F1057" s="13" t="s">
        <v>3168</v>
      </c>
      <c r="G1057" s="13" t="s">
        <v>346</v>
      </c>
      <c r="H1057" s="13" t="s">
        <v>3286</v>
      </c>
      <c r="I1057" s="13" t="s">
        <v>64</v>
      </c>
      <c r="J1057" s="13" t="s">
        <v>1736</v>
      </c>
      <c r="K1057" t="s">
        <v>1747</v>
      </c>
      <c r="L1057" s="13" t="s">
        <v>3174</v>
      </c>
      <c r="M1057" t="s">
        <v>1744</v>
      </c>
      <c r="N1057" s="13"/>
      <c r="O1057" t="s">
        <v>1594</v>
      </c>
      <c r="P1057" s="13" t="s">
        <v>1637</v>
      </c>
      <c r="Q1057" s="13" t="s">
        <v>1742</v>
      </c>
      <c r="R1057" s="13"/>
      <c r="S1057" s="13" t="s">
        <v>3185</v>
      </c>
      <c r="T1057" s="13" t="s">
        <v>3186</v>
      </c>
      <c r="U1057" s="13">
        <f>COUNTIFS(Tabella4[Rejected Element],Tabella4[[#This Row],[Rejected Element]])</f>
        <v>1254</v>
      </c>
      <c r="V1057" s="13" t="s">
        <v>1719</v>
      </c>
      <c r="W1057" s="13" t="s">
        <v>3157</v>
      </c>
      <c r="X1057" s="13" t="str">
        <f>Tabella4[[#This Row],[User Impact]]</f>
        <v>3 - Moderate</v>
      </c>
      <c r="Y1057" s="13" t="str">
        <f>_xlfn.CONCAT("APP INDABOX ANDROID - ",Tabella4[[#This Row],[UNI CEI EN 301549]]," ",_xlfn.XLOOKUP(Tabella4[[#This Row],[Criterio]],Tabella5[ID],Tabella5[Criterio di successo],"")," - ",Tabella4[[#This Row],[Servizio]])</f>
        <v>APP INDABOX ANDROID - 11.2.5.5.1 Dimensione dell'obiettivo (avanzato) - S001 Accedi</v>
      </c>
      <c r="Z10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(#AAD1056)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057" s="13"/>
      <c r="AB1057" s="13"/>
      <c r="AC1057" s="13"/>
      <c r="AD1057" s="13"/>
      <c r="AE1057" s="13" t="e">
        <f>_xlfn.XLOOKUP(Tabella4[[#This Row],[ID Silk]],outTable[ID Silk],outTable[Numero ticket  ],,0,1)</f>
        <v>#N/A</v>
      </c>
      <c r="AF1057" s="13"/>
      <c r="AG1057" s="13"/>
      <c r="AH1057" s="13" t="e">
        <f>Tabella4[[#This Row],[Caricato su Silk]]&amp;Tabella4[[#This Row],[HC_01]]</f>
        <v>#N/A</v>
      </c>
      <c r="AI1057" s="13" t="e">
        <f>Tabella4[[#This Row],[HC_ID]]&amp;": "&amp;Tabella4[[#This Row],[Descrizione]]</f>
        <v>#N/A</v>
      </c>
      <c r="AJ1057" s="13" t="e">
        <f>Tabella4[[#This Row],[HC_ID]]&amp;": - "&amp;Tabella4[[#This Row],[Detail]]&amp;" con selettore: "&amp;Tabella4[[#This Row],[Rejected Element]]</f>
        <v>#N/A</v>
      </c>
      <c r="AK1057" s="13" t="e">
        <f>Tabella4[[#This Row],[HC_ID]]&amp;": "&amp;Tabella4[[#This Row],[Share URL]]</f>
        <v>#N/A</v>
      </c>
      <c r="AL1057" s="13" t="e">
        <f>Tabella4[[#This Row],[HC_ID]]&amp;": "&amp;Tabella4[[#This Row],[Soluzione note aggiuntive]]</f>
        <v>#N/A</v>
      </c>
      <c r="AM1057" s="13"/>
    </row>
    <row r="1058" spans="1:39" ht="15" x14ac:dyDescent="0.3">
      <c r="A1058" s="41" t="str">
        <f>Tabella4[[#This Row],[UNI CEI EN 301549]]&amp;Tabella4[[#This Row],[Servizio]]</f>
        <v>11.1.3.2.1S001 Accedi</v>
      </c>
      <c r="B1058" s="42" t="str">
        <f>Tabella4[[#This Row],[IssueID]]&amp;Tabella4[[#This Row],[Servizio]]</f>
        <v>S001 Accedi</v>
      </c>
      <c r="C1058" s="41" t="s">
        <v>2156</v>
      </c>
      <c r="D1058" s="41" t="str">
        <f>"(#"&amp;Tabella4[[#This Row],['#ID]]&amp;")"</f>
        <v>(#AAD1057)</v>
      </c>
      <c r="E1058" s="13" t="s">
        <v>50</v>
      </c>
      <c r="F1058" s="13" t="s">
        <v>9</v>
      </c>
      <c r="G1058" s="13" t="s">
        <v>57</v>
      </c>
      <c r="H1058" s="13" t="s">
        <v>3287</v>
      </c>
      <c r="I1058" s="13" t="s">
        <v>62</v>
      </c>
      <c r="J1058" s="13" t="s">
        <v>3176</v>
      </c>
      <c r="K1058" t="s">
        <v>1749</v>
      </c>
      <c r="L1058" s="13" t="s">
        <v>3177</v>
      </c>
      <c r="M1058" t="s">
        <v>1744</v>
      </c>
      <c r="N1058" s="13"/>
      <c r="O1058" t="s">
        <v>1594</v>
      </c>
      <c r="P1058" s="13" t="s">
        <v>1637</v>
      </c>
      <c r="Q1058" s="13" t="s">
        <v>1742</v>
      </c>
      <c r="R1058" s="13"/>
      <c r="S1058" s="13" t="s">
        <v>3189</v>
      </c>
      <c r="T1058" s="13" t="s">
        <v>3190</v>
      </c>
      <c r="U1058" s="13">
        <f>COUNTIFS(Tabella4[Rejected Element],Tabella4[[#This Row],[Rejected Element]])</f>
        <v>1254</v>
      </c>
      <c r="V1058" s="13" t="s">
        <v>1719</v>
      </c>
      <c r="W1058" s="13" t="s">
        <v>3157</v>
      </c>
      <c r="X1058" s="13" t="str">
        <f>Tabella4[[#This Row],[User Impact]]</f>
        <v>1 - Critical</v>
      </c>
      <c r="Y1058" s="13" t="str">
        <f>_xlfn.CONCAT("APP INDABOX ANDROID - ",Tabella4[[#This Row],[UNI CEI EN 301549]]," ",_xlfn.XLOOKUP(Tabella4[[#This Row],[Criterio]],Tabella5[ID],Tabella5[Criterio di successo],"")," - ",Tabella4[[#This Row],[Servizio]])</f>
        <v>APP INDABOX ANDROID - 11.1.3.2.1 Sequenza significativa - S001 Accedi</v>
      </c>
      <c r="Z10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(#AAD1057)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058" s="13"/>
      <c r="AB1058" s="13"/>
      <c r="AC1058" s="13"/>
      <c r="AD1058" s="13"/>
      <c r="AE1058" s="13">
        <f>_xlfn.XLOOKUP(Tabella4[[#This Row],[ID Silk]],outTable[ID Silk],outTable[Numero ticket  ],,0,1)</f>
        <v>0</v>
      </c>
      <c r="AF1058" s="13"/>
      <c r="AG1058" s="13"/>
      <c r="AH1058" s="13" t="str">
        <f>Tabella4[[#This Row],[Caricato su Silk]]&amp;Tabella4[[#This Row],[HC_01]]</f>
        <v>0</v>
      </c>
      <c r="AI105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058" s="13" t="str">
        <f>Tabella4[[#This Row],[HC_ID]]&amp;": - "&amp;Tabella4[[#This Row],[Detail]]&amp;" con selettore: "&amp;Tabella4[[#This Row],[Rejected Element]]</f>
        <v>0: -  con selettore: No ID Available</v>
      </c>
      <c r="AK1058" s="13" t="str">
        <f>Tabella4[[#This Row],[HC_ID]]&amp;": "&amp;Tabella4[[#This Row],[Share URL]]</f>
        <v>0: https://axe-mobile.deque.com/scan?userId=747da6b3-5f03-493b-bc9b-3a10276b7d6b&amp;packageName=com.android.chrome&amp;resultId=019874ae-7903-70a8-b608-eda24251fc2a</v>
      </c>
      <c r="AL1058" s="13" t="str">
        <f>Tabella4[[#This Row],[HC_ID]]&amp;": "&amp;Tabella4[[#This Row],[Soluzione note aggiuntive]]</f>
        <v>0: Rimuovi android:focusable="true" dal testo statico non interattivo.</v>
      </c>
      <c r="AM1058" s="13"/>
    </row>
    <row r="1059" spans="1:39" ht="15" x14ac:dyDescent="0.3">
      <c r="A1059" s="41" t="str">
        <f>Tabella4[[#This Row],[UNI CEI EN 301549]]&amp;Tabella4[[#This Row],[Servizio]]</f>
        <v>11.1.3.2.1S001 Accedi</v>
      </c>
      <c r="B1059" s="42" t="str">
        <f>Tabella4[[#This Row],[IssueID]]&amp;Tabella4[[#This Row],[Servizio]]</f>
        <v>S001 Accedi</v>
      </c>
      <c r="C1059" s="41" t="s">
        <v>2157</v>
      </c>
      <c r="D1059" s="41" t="str">
        <f>"(#"&amp;Tabella4[[#This Row],['#ID]]&amp;")"</f>
        <v>(#AAD1058)</v>
      </c>
      <c r="E1059" s="13" t="s">
        <v>50</v>
      </c>
      <c r="F1059" s="13" t="s">
        <v>9</v>
      </c>
      <c r="G1059" s="13" t="s">
        <v>57</v>
      </c>
      <c r="H1059" s="13" t="s">
        <v>3287</v>
      </c>
      <c r="I1059" s="13" t="s">
        <v>62</v>
      </c>
      <c r="J1059" s="13" t="s">
        <v>3176</v>
      </c>
      <c r="K1059" t="s">
        <v>1749</v>
      </c>
      <c r="L1059" s="13" t="s">
        <v>3177</v>
      </c>
      <c r="M1059" t="s">
        <v>1744</v>
      </c>
      <c r="N1059" s="13"/>
      <c r="O1059" t="s">
        <v>1594</v>
      </c>
      <c r="P1059" s="13" t="s">
        <v>1637</v>
      </c>
      <c r="Q1059" s="13" t="s">
        <v>1742</v>
      </c>
      <c r="R1059" s="13"/>
      <c r="S1059" s="13" t="s">
        <v>3189</v>
      </c>
      <c r="T1059" s="13" t="s">
        <v>3190</v>
      </c>
      <c r="U1059" s="13">
        <f>COUNTIFS(Tabella4[Rejected Element],Tabella4[[#This Row],[Rejected Element]])</f>
        <v>1254</v>
      </c>
      <c r="V1059" s="13" t="s">
        <v>1719</v>
      </c>
      <c r="W1059" s="13" t="s">
        <v>3157</v>
      </c>
      <c r="X1059" s="13" t="str">
        <f>Tabella4[[#This Row],[User Impact]]</f>
        <v>1 - Critical</v>
      </c>
      <c r="Y1059" s="13" t="str">
        <f>_xlfn.CONCAT("APP INDABOX ANDROID - ",Tabella4[[#This Row],[UNI CEI EN 301549]]," ",_xlfn.XLOOKUP(Tabella4[[#This Row],[Criterio]],Tabella5[ID],Tabella5[Criterio di successo],"")," - ",Tabella4[[#This Row],[Servizio]])</f>
        <v>APP INDABOX ANDROID - 11.1.3.2.1 Sequenza significativa - S001 Accedi</v>
      </c>
      <c r="Z10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(#AAD1058)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059" s="13"/>
      <c r="AB1059" s="13"/>
      <c r="AC1059" s="13"/>
      <c r="AD1059" s="13"/>
      <c r="AE1059" s="13">
        <f>_xlfn.XLOOKUP(Tabella4[[#This Row],[ID Silk]],outTable[ID Silk],outTable[Numero ticket  ],,0,1)</f>
        <v>0</v>
      </c>
      <c r="AF1059" s="13"/>
      <c r="AG1059" s="13"/>
      <c r="AH1059" s="13" t="str">
        <f>Tabella4[[#This Row],[Caricato su Silk]]&amp;Tabella4[[#This Row],[HC_01]]</f>
        <v>0</v>
      </c>
      <c r="AI1059"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059" s="13" t="str">
        <f>Tabella4[[#This Row],[HC_ID]]&amp;": - "&amp;Tabella4[[#This Row],[Detail]]&amp;" con selettore: "&amp;Tabella4[[#This Row],[Rejected Element]]</f>
        <v>0: -  con selettore: No ID Available</v>
      </c>
      <c r="AK1059" s="13" t="str">
        <f>Tabella4[[#This Row],[HC_ID]]&amp;": "&amp;Tabella4[[#This Row],[Share URL]]</f>
        <v>0: https://axe-mobile.deque.com/scan?userId=747da6b3-5f03-493b-bc9b-3a10276b7d6b&amp;packageName=com.android.chrome&amp;resultId=019874ae-7903-70a8-b608-eda24251fc2a</v>
      </c>
      <c r="AL1059" s="13" t="str">
        <f>Tabella4[[#This Row],[HC_ID]]&amp;": "&amp;Tabella4[[#This Row],[Soluzione note aggiuntive]]</f>
        <v>0: Rimuovi android:focusable="true" dal testo statico non interattivo.</v>
      </c>
      <c r="AM1059" s="13"/>
    </row>
    <row r="1060" spans="1:39" ht="15" x14ac:dyDescent="0.3">
      <c r="A1060" s="41" t="str">
        <f>Tabella4[[#This Row],[UNI CEI EN 301549]]&amp;Tabella4[[#This Row],[Servizio]]</f>
        <v>11.2.5.3.1S001 Accedi</v>
      </c>
      <c r="B1060" s="42" t="str">
        <f>Tabella4[[#This Row],[IssueID]]&amp;Tabella4[[#This Row],[Servizio]]</f>
        <v>S001 Accedi</v>
      </c>
      <c r="C1060" s="41" t="s">
        <v>2158</v>
      </c>
      <c r="D1060" s="41" t="str">
        <f>"(#"&amp;Tabella4[[#This Row],['#ID]]&amp;")"</f>
        <v>(#AAD1059)</v>
      </c>
      <c r="E1060" s="13" t="s">
        <v>50</v>
      </c>
      <c r="F1060" s="13" t="s">
        <v>9</v>
      </c>
      <c r="G1060" s="13" t="s">
        <v>342</v>
      </c>
      <c r="H1060" s="13" t="s">
        <v>3285</v>
      </c>
      <c r="I1060" s="13" t="s">
        <v>63</v>
      </c>
      <c r="J1060" s="13" t="s">
        <v>3172</v>
      </c>
      <c r="K1060" t="s">
        <v>1745</v>
      </c>
      <c r="L1060" s="13" t="s">
        <v>3173</v>
      </c>
      <c r="M1060" t="s">
        <v>1744</v>
      </c>
      <c r="N1060" s="13"/>
      <c r="O1060" t="s">
        <v>1594</v>
      </c>
      <c r="P1060" s="13" t="s">
        <v>1637</v>
      </c>
      <c r="Q1060" s="13" t="s">
        <v>1742</v>
      </c>
      <c r="R1060" s="13"/>
      <c r="S1060" s="13" t="s">
        <v>3183</v>
      </c>
      <c r="T1060" s="13" t="s">
        <v>3184</v>
      </c>
      <c r="U1060" s="13">
        <f>COUNTIFS(Tabella4[Rejected Element],Tabella4[[#This Row],[Rejected Element]])</f>
        <v>1254</v>
      </c>
      <c r="V1060" s="13" t="s">
        <v>1719</v>
      </c>
      <c r="W1060" s="13" t="s">
        <v>3157</v>
      </c>
      <c r="X1060" s="13" t="str">
        <f>Tabella4[[#This Row],[User Impact]]</f>
        <v>2 - Serious</v>
      </c>
      <c r="Y1060" s="13" t="str">
        <f>_xlfn.CONCAT("APP INDABOX ANDROID - ",Tabella4[[#This Row],[UNI CEI EN 301549]]," ",_xlfn.XLOOKUP(Tabella4[[#This Row],[Criterio]],Tabella5[ID],Tabella5[Criterio di successo],"")," - ",Tabella4[[#This Row],[Servizio]])</f>
        <v>APP INDABOX ANDROID - 11.2.5.3.1 Etichetta nel nome - S001 Accedi</v>
      </c>
      <c r="Z10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(#AAD1059)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060" s="13"/>
      <c r="AB1060" s="13"/>
      <c r="AC1060" s="13"/>
      <c r="AD1060" s="13"/>
      <c r="AE1060" s="13">
        <f>_xlfn.XLOOKUP(Tabella4[[#This Row],[ID Silk]],outTable[ID Silk],outTable[Numero ticket  ],,0,1)</f>
        <v>0</v>
      </c>
      <c r="AF1060" s="13"/>
      <c r="AG1060" s="13"/>
      <c r="AH1060" s="13" t="str">
        <f>Tabella4[[#This Row],[Caricato su Silk]]&amp;Tabella4[[#This Row],[HC_01]]</f>
        <v>0</v>
      </c>
      <c r="AI1060" s="13" t="str">
        <f>Tabella4[[#This Row],[HC_ID]]&amp;": "&amp;Tabella4[[#This Row],[Descrizione]]</f>
        <v>0: Una vista focalizzabile accessibile deve garantire che il nome sia incluso nell'etichetta visibile. [Per saperne di più] (https://docs.deque.com/devtools-mobile/2024.2.14/en/android-label-in-name)</v>
      </c>
      <c r="AJ1060" s="13" t="str">
        <f>Tabella4[[#This Row],[HC_ID]]&amp;": - "&amp;Tabella4[[#This Row],[Detail]]&amp;" con selettore: "&amp;Tabella4[[#This Row],[Rejected Element]]</f>
        <v>0: -  con selettore: No ID Available</v>
      </c>
      <c r="AK1060" s="13" t="str">
        <f>Tabella4[[#This Row],[HC_ID]]&amp;": "&amp;Tabella4[[#This Row],[Share URL]]</f>
        <v>0: https://axe-mobile.deque.com/scan?userId=747da6b3-5f03-493b-bc9b-3a10276b7d6b&amp;packageName=com.android.chrome&amp;resultId=019874ae-7903-70a8-b608-eda24251fc2a</v>
      </c>
      <c r="AL1060" s="13" t="str">
        <f>Tabella4[[#This Row],[HC_ID]]&amp;": "&amp;Tabella4[[#This Row],[Soluzione note aggiuntive]]</f>
        <v>0: Assicurati che contentDescription o labelFor contengano l’etichetta visibile dell’elemento.</v>
      </c>
      <c r="AM1060" s="13"/>
    </row>
    <row r="1061" spans="1:39" ht="15" x14ac:dyDescent="0.3">
      <c r="A1061" s="41" t="str">
        <f>Tabella4[[#This Row],[UNI CEI EN 301549]]&amp;Tabella4[[#This Row],[Servizio]]</f>
        <v>11.2.5.3.1S001 Accedi</v>
      </c>
      <c r="B1061" s="42" t="str">
        <f>Tabella4[[#This Row],[IssueID]]&amp;Tabella4[[#This Row],[Servizio]]</f>
        <v>S001 Accedi</v>
      </c>
      <c r="C1061" s="41" t="s">
        <v>2159</v>
      </c>
      <c r="D1061" s="41" t="str">
        <f>"(#"&amp;Tabella4[[#This Row],['#ID]]&amp;")"</f>
        <v>(#AAD1060)</v>
      </c>
      <c r="E1061" s="13" t="s">
        <v>50</v>
      </c>
      <c r="F1061" s="13" t="s">
        <v>9</v>
      </c>
      <c r="G1061" s="13" t="s">
        <v>342</v>
      </c>
      <c r="H1061" s="13" t="s">
        <v>3285</v>
      </c>
      <c r="I1061" s="13" t="s">
        <v>63</v>
      </c>
      <c r="J1061" s="13" t="s">
        <v>3172</v>
      </c>
      <c r="K1061" t="s">
        <v>1745</v>
      </c>
      <c r="L1061" s="13" t="s">
        <v>3173</v>
      </c>
      <c r="M1061" t="s">
        <v>1744</v>
      </c>
      <c r="N1061" s="13"/>
      <c r="O1061" t="s">
        <v>1594</v>
      </c>
      <c r="P1061" s="13" t="s">
        <v>1637</v>
      </c>
      <c r="Q1061" s="13" t="s">
        <v>1742</v>
      </c>
      <c r="R1061" s="13"/>
      <c r="S1061" s="13" t="s">
        <v>3183</v>
      </c>
      <c r="T1061" s="13" t="s">
        <v>3184</v>
      </c>
      <c r="U1061" s="13">
        <f>COUNTIFS(Tabella4[Rejected Element],Tabella4[[#This Row],[Rejected Element]])</f>
        <v>1254</v>
      </c>
      <c r="V1061" s="13" t="s">
        <v>1719</v>
      </c>
      <c r="W1061" s="13" t="s">
        <v>3157</v>
      </c>
      <c r="X1061" s="13" t="str">
        <f>Tabella4[[#This Row],[User Impact]]</f>
        <v>2 - Serious</v>
      </c>
      <c r="Y1061" s="13" t="str">
        <f>_xlfn.CONCAT("APP INDABOX ANDROID - ",Tabella4[[#This Row],[UNI CEI EN 301549]]," ",_xlfn.XLOOKUP(Tabella4[[#This Row],[Criterio]],Tabella5[ID],Tabella5[Criterio di successo],"")," - ",Tabella4[[#This Row],[Servizio]])</f>
        <v>APP INDABOX ANDROID - 11.2.5.3.1 Etichetta nel nome - S001 Accedi</v>
      </c>
      <c r="Z10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(#AAD1060)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061" s="13"/>
      <c r="AB1061" s="13"/>
      <c r="AC1061" s="13"/>
      <c r="AD1061" s="13"/>
      <c r="AE1061" s="13">
        <f>_xlfn.XLOOKUP(Tabella4[[#This Row],[ID Silk]],outTable[ID Silk],outTable[Numero ticket  ],,0,1)</f>
        <v>0</v>
      </c>
      <c r="AF1061" s="13"/>
      <c r="AG1061" s="13"/>
      <c r="AH1061" s="13" t="str">
        <f>Tabella4[[#This Row],[Caricato su Silk]]&amp;Tabella4[[#This Row],[HC_01]]</f>
        <v>0</v>
      </c>
      <c r="AI1061" s="13" t="str">
        <f>Tabella4[[#This Row],[HC_ID]]&amp;": "&amp;Tabella4[[#This Row],[Descrizione]]</f>
        <v>0: Una vista focalizzabile accessibile deve garantire che il nome sia incluso nell'etichetta visibile. [Per saperne di più] (https://docs.deque.com/devtools-mobile/2024.2.14/en/android-label-in-name)</v>
      </c>
      <c r="AJ1061" s="13" t="str">
        <f>Tabella4[[#This Row],[HC_ID]]&amp;": - "&amp;Tabella4[[#This Row],[Detail]]&amp;" con selettore: "&amp;Tabella4[[#This Row],[Rejected Element]]</f>
        <v>0: -  con selettore: No ID Available</v>
      </c>
      <c r="AK1061" s="13" t="str">
        <f>Tabella4[[#This Row],[HC_ID]]&amp;": "&amp;Tabella4[[#This Row],[Share URL]]</f>
        <v>0: https://axe-mobile.deque.com/scan?userId=747da6b3-5f03-493b-bc9b-3a10276b7d6b&amp;packageName=com.android.chrome&amp;resultId=019874ae-7903-70a8-b608-eda24251fc2a</v>
      </c>
      <c r="AL1061" s="13" t="str">
        <f>Tabella4[[#This Row],[HC_ID]]&amp;": "&amp;Tabella4[[#This Row],[Soluzione note aggiuntive]]</f>
        <v>0: Assicurati che contentDescription o labelFor contengano l’etichetta visibile dell’elemento.</v>
      </c>
      <c r="AM1061" s="13"/>
    </row>
    <row r="1062" spans="1:39" ht="15" x14ac:dyDescent="0.3">
      <c r="A1062" s="41" t="str">
        <f>Tabella4[[#This Row],[UNI CEI EN 301549]]&amp;Tabella4[[#This Row],[Servizio]]</f>
        <v>11.2.5.8.1S001 Accedi</v>
      </c>
      <c r="B1062" s="42" t="str">
        <f>Tabella4[[#This Row],[IssueID]]&amp;Tabella4[[#This Row],[Servizio]]</f>
        <v>S001 Accedi</v>
      </c>
      <c r="C1062" s="41" t="s">
        <v>2160</v>
      </c>
      <c r="D1062" s="41" t="str">
        <f>"(#"&amp;Tabella4[[#This Row],['#ID]]&amp;")"</f>
        <v>(#AAD1061)</v>
      </c>
      <c r="E1062" s="13" t="s">
        <v>50</v>
      </c>
      <c r="F1062" s="13" t="s">
        <v>10</v>
      </c>
      <c r="G1062" s="13" t="s">
        <v>56</v>
      </c>
      <c r="H1062" s="13" t="s">
        <v>3283</v>
      </c>
      <c r="I1062" s="13" t="s">
        <v>63</v>
      </c>
      <c r="J1062" s="13" t="s">
        <v>1736</v>
      </c>
      <c r="K1062" t="s">
        <v>1748</v>
      </c>
      <c r="L1062" s="13" t="s">
        <v>3175</v>
      </c>
      <c r="M1062" t="s">
        <v>1744</v>
      </c>
      <c r="N1062" s="13"/>
      <c r="O1062" t="s">
        <v>1594</v>
      </c>
      <c r="P1062" s="13" t="s">
        <v>1637</v>
      </c>
      <c r="Q1062" s="13" t="s">
        <v>1742</v>
      </c>
      <c r="R1062" s="13"/>
      <c r="S1062" s="13" t="s">
        <v>3187</v>
      </c>
      <c r="T1062" s="13" t="s">
        <v>3188</v>
      </c>
      <c r="U1062" s="13">
        <f>COUNTIFS(Tabella4[Rejected Element],Tabella4[[#This Row],[Rejected Element]])</f>
        <v>1254</v>
      </c>
      <c r="V1062" s="13" t="s">
        <v>1719</v>
      </c>
      <c r="W1062" s="13" t="s">
        <v>3157</v>
      </c>
      <c r="X1062" s="13" t="str">
        <f>Tabella4[[#This Row],[User Impact]]</f>
        <v>2 - Serious</v>
      </c>
      <c r="Y1062" s="13" t="str">
        <f>_xlfn.CONCAT("APP INDABOX ANDROID - ",Tabella4[[#This Row],[UNI CEI EN 301549]]," ",_xlfn.XLOOKUP(Tabella4[[#This Row],[Criterio]],Tabella5[ID],Tabella5[Criterio di successo],"")," - ",Tabella4[[#This Row],[Servizio]])</f>
        <v>APP INDABOX ANDROID - 11.2.5.8.1 Dimensione dell'obiettivo (minimo) - S001 Accedi</v>
      </c>
      <c r="Z10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(#AAD1061)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062" s="13"/>
      <c r="AB1062" s="13"/>
      <c r="AC1062" s="13"/>
      <c r="AD1062" s="13"/>
      <c r="AE1062" s="13" t="e">
        <f>_xlfn.XLOOKUP(Tabella4[[#This Row],[ID Silk]],outTable[ID Silk],outTable[Numero ticket  ],,0,1)</f>
        <v>#N/A</v>
      </c>
      <c r="AF1062" s="13"/>
      <c r="AG1062" s="13"/>
      <c r="AH1062" s="13" t="e">
        <f>Tabella4[[#This Row],[Caricato su Silk]]&amp;Tabella4[[#This Row],[HC_01]]</f>
        <v>#N/A</v>
      </c>
      <c r="AI1062" s="13" t="e">
        <f>Tabella4[[#This Row],[HC_ID]]&amp;": "&amp;Tabella4[[#This Row],[Descrizione]]</f>
        <v>#N/A</v>
      </c>
      <c r="AJ1062" s="13" t="e">
        <f>Tabella4[[#This Row],[HC_ID]]&amp;": - "&amp;Tabella4[[#This Row],[Detail]]&amp;" con selettore: "&amp;Tabella4[[#This Row],[Rejected Element]]</f>
        <v>#N/A</v>
      </c>
      <c r="AK1062" s="13" t="e">
        <f>Tabella4[[#This Row],[HC_ID]]&amp;": "&amp;Tabella4[[#This Row],[Share URL]]</f>
        <v>#N/A</v>
      </c>
      <c r="AL1062" s="13" t="e">
        <f>Tabella4[[#This Row],[HC_ID]]&amp;": "&amp;Tabella4[[#This Row],[Soluzione note aggiuntive]]</f>
        <v>#N/A</v>
      </c>
      <c r="AM1062" s="13"/>
    </row>
    <row r="1063" spans="1:39" ht="15" x14ac:dyDescent="0.3">
      <c r="A1063" s="41" t="str">
        <f>Tabella4[[#This Row],[UNI CEI EN 301549]]&amp;Tabella4[[#This Row],[Servizio]]</f>
        <v>11.2.5.5.1S001 Accedi</v>
      </c>
      <c r="B1063" s="42" t="str">
        <f>Tabella4[[#This Row],[IssueID]]&amp;Tabella4[[#This Row],[Servizio]]</f>
        <v>S001 Accedi</v>
      </c>
      <c r="C1063" s="41" t="s">
        <v>2161</v>
      </c>
      <c r="D1063" s="41" t="str">
        <f>"(#"&amp;Tabella4[[#This Row],['#ID]]&amp;")"</f>
        <v>(#AAD1062)</v>
      </c>
      <c r="E1063" s="13" t="s">
        <v>50</v>
      </c>
      <c r="F1063" s="13" t="s">
        <v>3168</v>
      </c>
      <c r="G1063" s="13" t="s">
        <v>346</v>
      </c>
      <c r="H1063" s="13" t="s">
        <v>3286</v>
      </c>
      <c r="I1063" s="13" t="s">
        <v>64</v>
      </c>
      <c r="J1063" s="13" t="s">
        <v>1736</v>
      </c>
      <c r="K1063" t="s">
        <v>1747</v>
      </c>
      <c r="L1063" s="13" t="s">
        <v>3174</v>
      </c>
      <c r="M1063" t="s">
        <v>1744</v>
      </c>
      <c r="N1063" s="13"/>
      <c r="O1063" t="s">
        <v>1594</v>
      </c>
      <c r="P1063" s="13" t="s">
        <v>1637</v>
      </c>
      <c r="Q1063" s="13" t="s">
        <v>1742</v>
      </c>
      <c r="R1063" s="13"/>
      <c r="S1063" s="13" t="s">
        <v>3185</v>
      </c>
      <c r="T1063" s="13" t="s">
        <v>3186</v>
      </c>
      <c r="U1063" s="13">
        <f>COUNTIFS(Tabella4[Rejected Element],Tabella4[[#This Row],[Rejected Element]])</f>
        <v>1254</v>
      </c>
      <c r="V1063" s="13" t="s">
        <v>1719</v>
      </c>
      <c r="W1063" s="13" t="s">
        <v>3157</v>
      </c>
      <c r="X1063" s="13" t="str">
        <f>Tabella4[[#This Row],[User Impact]]</f>
        <v>3 - Moderate</v>
      </c>
      <c r="Y1063" s="13" t="str">
        <f>_xlfn.CONCAT("APP INDABOX ANDROID - ",Tabella4[[#This Row],[UNI CEI EN 301549]]," ",_xlfn.XLOOKUP(Tabella4[[#This Row],[Criterio]],Tabella5[ID],Tabella5[Criterio di successo],"")," - ",Tabella4[[#This Row],[Servizio]])</f>
        <v>APP INDABOX ANDROID - 11.2.5.5.1 Dimensione dell'obiettivo (avanzato) - S001 Accedi</v>
      </c>
      <c r="Z10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(#AAD1062)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063" s="13"/>
      <c r="AB1063" s="13"/>
      <c r="AC1063" s="13"/>
      <c r="AD1063" s="13"/>
      <c r="AE1063" s="13" t="e">
        <f>_xlfn.XLOOKUP(Tabella4[[#This Row],[ID Silk]],outTable[ID Silk],outTable[Numero ticket  ],,0,1)</f>
        <v>#N/A</v>
      </c>
      <c r="AF1063" s="13"/>
      <c r="AG1063" s="13"/>
      <c r="AH1063" s="13" t="e">
        <f>Tabella4[[#This Row],[Caricato su Silk]]&amp;Tabella4[[#This Row],[HC_01]]</f>
        <v>#N/A</v>
      </c>
      <c r="AI1063" s="13" t="e">
        <f>Tabella4[[#This Row],[HC_ID]]&amp;": "&amp;Tabella4[[#This Row],[Descrizione]]</f>
        <v>#N/A</v>
      </c>
      <c r="AJ1063" s="13" t="e">
        <f>Tabella4[[#This Row],[HC_ID]]&amp;": - "&amp;Tabella4[[#This Row],[Detail]]&amp;" con selettore: "&amp;Tabella4[[#This Row],[Rejected Element]]</f>
        <v>#N/A</v>
      </c>
      <c r="AK1063" s="13" t="e">
        <f>Tabella4[[#This Row],[HC_ID]]&amp;": "&amp;Tabella4[[#This Row],[Share URL]]</f>
        <v>#N/A</v>
      </c>
      <c r="AL1063" s="13" t="e">
        <f>Tabella4[[#This Row],[HC_ID]]&amp;": "&amp;Tabella4[[#This Row],[Soluzione note aggiuntive]]</f>
        <v>#N/A</v>
      </c>
      <c r="AM1063" s="13"/>
    </row>
    <row r="1064" spans="1:39" ht="15" x14ac:dyDescent="0.3">
      <c r="A1064" s="41" t="str">
        <f>Tabella4[[#This Row],[UNI CEI EN 301549]]&amp;Tabella4[[#This Row],[Servizio]]</f>
        <v>11.1.3.2.1S001 Accedi</v>
      </c>
      <c r="B1064" s="42" t="str">
        <f>Tabella4[[#This Row],[IssueID]]&amp;Tabella4[[#This Row],[Servizio]]</f>
        <v>S001 Accedi</v>
      </c>
      <c r="C1064" s="41" t="s">
        <v>2162</v>
      </c>
      <c r="D1064" s="41" t="str">
        <f>"(#"&amp;Tabella4[[#This Row],['#ID]]&amp;")"</f>
        <v>(#AAD1063)</v>
      </c>
      <c r="E1064" s="13" t="s">
        <v>50</v>
      </c>
      <c r="F1064" s="13" t="s">
        <v>9</v>
      </c>
      <c r="G1064" s="13" t="s">
        <v>57</v>
      </c>
      <c r="H1064" s="13" t="s">
        <v>3287</v>
      </c>
      <c r="I1064" s="13" t="s">
        <v>62</v>
      </c>
      <c r="J1064" s="13" t="s">
        <v>3176</v>
      </c>
      <c r="K1064" t="s">
        <v>1749</v>
      </c>
      <c r="L1064" s="13" t="s">
        <v>3177</v>
      </c>
      <c r="M1064" t="s">
        <v>1744</v>
      </c>
      <c r="N1064" s="13"/>
      <c r="O1064" t="s">
        <v>1594</v>
      </c>
      <c r="P1064" s="13" t="s">
        <v>1637</v>
      </c>
      <c r="Q1064" s="13" t="s">
        <v>1742</v>
      </c>
      <c r="R1064" s="13"/>
      <c r="S1064" s="13" t="s">
        <v>3189</v>
      </c>
      <c r="T1064" s="13" t="s">
        <v>3190</v>
      </c>
      <c r="U1064" s="13">
        <f>COUNTIFS(Tabella4[Rejected Element],Tabella4[[#This Row],[Rejected Element]])</f>
        <v>1254</v>
      </c>
      <c r="V1064" s="13" t="s">
        <v>1719</v>
      </c>
      <c r="W1064" s="13" t="s">
        <v>3157</v>
      </c>
      <c r="X1064" s="13" t="str">
        <f>Tabella4[[#This Row],[User Impact]]</f>
        <v>1 - Critical</v>
      </c>
      <c r="Y1064" s="13" t="str">
        <f>_xlfn.CONCAT("APP INDABOX ANDROID - ",Tabella4[[#This Row],[UNI CEI EN 301549]]," ",_xlfn.XLOOKUP(Tabella4[[#This Row],[Criterio]],Tabella5[ID],Tabella5[Criterio di successo],"")," - ",Tabella4[[#This Row],[Servizio]])</f>
        <v>APP INDABOX ANDROID - 11.1.3.2.1 Sequenza significativa - S001 Accedi</v>
      </c>
      <c r="Z10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(#AAD1063)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064" s="13"/>
      <c r="AB1064" s="13"/>
      <c r="AC1064" s="13"/>
      <c r="AD1064" s="13"/>
      <c r="AE1064" s="13">
        <f>_xlfn.XLOOKUP(Tabella4[[#This Row],[ID Silk]],outTable[ID Silk],outTable[Numero ticket  ],,0,1)</f>
        <v>0</v>
      </c>
      <c r="AF1064" s="13"/>
      <c r="AG1064" s="13"/>
      <c r="AH1064" s="13" t="str">
        <f>Tabella4[[#This Row],[Caricato su Silk]]&amp;Tabella4[[#This Row],[HC_01]]</f>
        <v>0</v>
      </c>
      <c r="AI1064"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064" s="13" t="str">
        <f>Tabella4[[#This Row],[HC_ID]]&amp;": - "&amp;Tabella4[[#This Row],[Detail]]&amp;" con selettore: "&amp;Tabella4[[#This Row],[Rejected Element]]</f>
        <v>0: -  con selettore: No ID Available</v>
      </c>
      <c r="AK1064" s="13" t="str">
        <f>Tabella4[[#This Row],[HC_ID]]&amp;": "&amp;Tabella4[[#This Row],[Share URL]]</f>
        <v>0: https://axe-mobile.deque.com/scan?userId=747da6b3-5f03-493b-bc9b-3a10276b7d6b&amp;packageName=com.android.chrome&amp;resultId=019874ae-7903-70a8-b608-eda24251fc2a</v>
      </c>
      <c r="AL1064" s="13" t="str">
        <f>Tabella4[[#This Row],[HC_ID]]&amp;": "&amp;Tabella4[[#This Row],[Soluzione note aggiuntive]]</f>
        <v>0: Rimuovi android:focusable="true" dal testo statico non interattivo.</v>
      </c>
      <c r="AM1064" s="13"/>
    </row>
    <row r="1065" spans="1:39" ht="15" x14ac:dyDescent="0.3">
      <c r="A1065" s="41" t="str">
        <f>Tabella4[[#This Row],[UNI CEI EN 301549]]&amp;Tabella4[[#This Row],[Servizio]]</f>
        <v>11.1.3.2.1S001 Accedi</v>
      </c>
      <c r="B1065" s="42" t="str">
        <f>Tabella4[[#This Row],[IssueID]]&amp;Tabella4[[#This Row],[Servizio]]</f>
        <v>S001 Accedi</v>
      </c>
      <c r="C1065" s="41" t="s">
        <v>2163</v>
      </c>
      <c r="D1065" s="41" t="str">
        <f>"(#"&amp;Tabella4[[#This Row],['#ID]]&amp;")"</f>
        <v>(#AAD1064)</v>
      </c>
      <c r="E1065" s="13" t="s">
        <v>50</v>
      </c>
      <c r="F1065" s="13" t="s">
        <v>9</v>
      </c>
      <c r="G1065" s="13" t="s">
        <v>57</v>
      </c>
      <c r="H1065" s="13" t="s">
        <v>3287</v>
      </c>
      <c r="I1065" s="13" t="s">
        <v>62</v>
      </c>
      <c r="J1065" s="13" t="s">
        <v>3176</v>
      </c>
      <c r="K1065" t="s">
        <v>1749</v>
      </c>
      <c r="L1065" s="13" t="s">
        <v>3177</v>
      </c>
      <c r="M1065" t="s">
        <v>1744</v>
      </c>
      <c r="N1065" s="13"/>
      <c r="O1065" t="s">
        <v>1594</v>
      </c>
      <c r="P1065" s="13" t="s">
        <v>1637</v>
      </c>
      <c r="Q1065" s="13" t="s">
        <v>1742</v>
      </c>
      <c r="R1065" s="13"/>
      <c r="S1065" s="13" t="s">
        <v>3189</v>
      </c>
      <c r="T1065" s="13" t="s">
        <v>3190</v>
      </c>
      <c r="U1065" s="13">
        <f>COUNTIFS(Tabella4[Rejected Element],Tabella4[[#This Row],[Rejected Element]])</f>
        <v>1254</v>
      </c>
      <c r="V1065" s="13" t="s">
        <v>1719</v>
      </c>
      <c r="W1065" s="13" t="s">
        <v>3157</v>
      </c>
      <c r="X1065" s="13" t="str">
        <f>Tabella4[[#This Row],[User Impact]]</f>
        <v>1 - Critical</v>
      </c>
      <c r="Y1065" s="13" t="str">
        <f>_xlfn.CONCAT("APP INDABOX ANDROID - ",Tabella4[[#This Row],[UNI CEI EN 301549]]," ",_xlfn.XLOOKUP(Tabella4[[#This Row],[Criterio]],Tabella5[ID],Tabella5[Criterio di successo],"")," - ",Tabella4[[#This Row],[Servizio]])</f>
        <v>APP INDABOX ANDROID - 11.1.3.2.1 Sequenza significativa - S001 Accedi</v>
      </c>
      <c r="Z10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(#AAD1064)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https://axe-mobile.deque.com/scan?userId=747da6b3-5f03-493b-bc9b-3a10276b7d6b&amp;packageName=com.android.chrome&amp;resultId=019874ae-7903-70a8-b608-eda24251fc2a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065" s="13"/>
      <c r="AB1065" s="13"/>
      <c r="AC1065" s="13"/>
      <c r="AD1065" s="13"/>
      <c r="AE1065" s="13">
        <f>_xlfn.XLOOKUP(Tabella4[[#This Row],[ID Silk]],outTable[ID Silk],outTable[Numero ticket  ],,0,1)</f>
        <v>0</v>
      </c>
      <c r="AF1065" s="13"/>
      <c r="AG1065" s="13"/>
      <c r="AH1065" s="13" t="str">
        <f>Tabella4[[#This Row],[Caricato su Silk]]&amp;Tabella4[[#This Row],[HC_01]]</f>
        <v>0</v>
      </c>
      <c r="AI1065"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065" s="13" t="str">
        <f>Tabella4[[#This Row],[HC_ID]]&amp;": - "&amp;Tabella4[[#This Row],[Detail]]&amp;" con selettore: "&amp;Tabella4[[#This Row],[Rejected Element]]</f>
        <v>0: -  con selettore: No ID Available</v>
      </c>
      <c r="AK1065" s="13" t="str">
        <f>Tabella4[[#This Row],[HC_ID]]&amp;": "&amp;Tabella4[[#This Row],[Share URL]]</f>
        <v>0: https://axe-mobile.deque.com/scan?userId=747da6b3-5f03-493b-bc9b-3a10276b7d6b&amp;packageName=com.android.chrome&amp;resultId=019874ae-7903-70a8-b608-eda24251fc2a</v>
      </c>
      <c r="AL1065" s="13" t="str">
        <f>Tabella4[[#This Row],[HC_ID]]&amp;": "&amp;Tabella4[[#This Row],[Soluzione note aggiuntive]]</f>
        <v>0: Rimuovi android:focusable="true" dal testo statico non interattivo.</v>
      </c>
      <c r="AM1065" s="13"/>
    </row>
    <row r="1066" spans="1:39" ht="15" x14ac:dyDescent="0.3">
      <c r="A1066" s="41" t="str">
        <f>Tabella4[[#This Row],[UNI CEI EN 301549]]&amp;Tabella4[[#This Row],[Servizio]]</f>
        <v>11.1.3.4.1S003 Ritira (IndaBox Ritiro Pacchi)</v>
      </c>
      <c r="B1066" s="42" t="str">
        <f>Tabella4[[#This Row],[IssueID]]&amp;Tabella4[[#This Row],[Servizio]]</f>
        <v>S003 Ritira (IndaBox Ritiro Pacchi)</v>
      </c>
      <c r="C1066" s="41" t="s">
        <v>2164</v>
      </c>
      <c r="D1066" s="41" t="str">
        <f>"(#"&amp;Tabella4[[#This Row],['#ID]]&amp;")"</f>
        <v>(#AAD1065)</v>
      </c>
      <c r="E1066" s="13" t="s">
        <v>50</v>
      </c>
      <c r="F1066" s="13" t="s">
        <v>10</v>
      </c>
      <c r="G1066" s="13" t="s">
        <v>160</v>
      </c>
      <c r="H1066" s="13" t="s">
        <v>3284</v>
      </c>
      <c r="I1066" s="13" t="s">
        <v>63</v>
      </c>
      <c r="J1066" s="13" t="s">
        <v>3170</v>
      </c>
      <c r="K1066" t="s">
        <v>1743</v>
      </c>
      <c r="L1066" s="13" t="s">
        <v>3171</v>
      </c>
      <c r="M1066" t="s">
        <v>1744</v>
      </c>
      <c r="N1066" s="13"/>
      <c r="O1066" t="s">
        <v>1595</v>
      </c>
      <c r="P1066" s="13" t="s">
        <v>1638</v>
      </c>
      <c r="Q1066" s="13" t="s">
        <v>1742</v>
      </c>
      <c r="R1066" s="13"/>
      <c r="S1066" s="13" t="s">
        <v>3181</v>
      </c>
      <c r="T1066" s="13" t="s">
        <v>3182</v>
      </c>
      <c r="U1066" s="13">
        <f>COUNTIFS(Tabella4[Rejected Element],Tabella4[[#This Row],[Rejected Element]])</f>
        <v>1254</v>
      </c>
      <c r="V1066" s="13" t="s">
        <v>1721</v>
      </c>
      <c r="W1066" s="13" t="s">
        <v>3156</v>
      </c>
      <c r="X1066" s="13" t="str">
        <f>Tabella4[[#This Row],[User Impact]]</f>
        <v>2 - Serious</v>
      </c>
      <c r="Y1066" s="13" t="str">
        <f>_xlfn.CONCAT("APP INDABOX ANDROID - ",Tabella4[[#This Row],[UNI CEI EN 301549]]," ",_xlfn.XLOOKUP(Tabella4[[#This Row],[Criterio]],Tabella5[ID],Tabella5[Criterio di successo],"")," - ",Tabella4[[#This Row],[Servizio]])</f>
        <v>APP INDABOX ANDROID - 11.1.3.4.1 Orientamento - S003 Ritira (IndaBox Ritiro Pacchi)</v>
      </c>
      <c r="Z10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S003 Ritira (IndaBox Ritiro Pacchi) (#AAD1065)
S003 Ritira (IndaBox Ritiro Pacchi)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Rimuovi android:screenOrientation="portrait" per supportare sia landscape che portrait, salvo che non sia un requisito.
File di log (occorrenze rilevate: 4): https://posteitaliane.sharepoint.com/:x:/r/teams/ACCESSIBILITRISULTATIVERIFICHETECNICHE/Shared%20Documents/TGPOSTE_APP/TGPOSTE_APP/LOG/Log.xlsx?d=w630300a71bd74143a1658fe5ab688bc4&amp;csf=1&amp;web=1&amp;e=Y9XHGL
Link al dettaglio requisito WCAG: </v>
      </c>
      <c r="AA1066" s="13"/>
      <c r="AB1066" s="13"/>
      <c r="AC1066" s="13"/>
      <c r="AD1066" s="13"/>
      <c r="AE1066" s="13" t="e">
        <f>_xlfn.XLOOKUP(Tabella4[[#This Row],[ID Silk]],outTable[ID Silk],outTable[Numero ticket  ],,0,1)</f>
        <v>#N/A</v>
      </c>
      <c r="AF1066" s="13"/>
      <c r="AG1066" s="13"/>
      <c r="AH1066" s="13" t="e">
        <f>Tabella4[[#This Row],[Caricato su Silk]]&amp;Tabella4[[#This Row],[HC_01]]</f>
        <v>#N/A</v>
      </c>
      <c r="AI1066" s="13" t="e">
        <f>Tabella4[[#This Row],[HC_ID]]&amp;": "&amp;Tabella4[[#This Row],[Descrizione]]</f>
        <v>#N/A</v>
      </c>
      <c r="AJ1066" s="13" t="e">
        <f>Tabella4[[#This Row],[HC_ID]]&amp;": - "&amp;Tabella4[[#This Row],[Detail]]&amp;" con selettore: "&amp;Tabella4[[#This Row],[Rejected Element]]</f>
        <v>#N/A</v>
      </c>
      <c r="AK1066" s="13" t="e">
        <f>Tabella4[[#This Row],[HC_ID]]&amp;": "&amp;Tabella4[[#This Row],[Share URL]]</f>
        <v>#N/A</v>
      </c>
      <c r="AL1066" s="13" t="e">
        <f>Tabella4[[#This Row],[HC_ID]]&amp;": "&amp;Tabella4[[#This Row],[Soluzione note aggiuntive]]</f>
        <v>#N/A</v>
      </c>
      <c r="AM1066" s="13"/>
    </row>
    <row r="1067" spans="1:39" ht="15" x14ac:dyDescent="0.3">
      <c r="A1067" s="41" t="str">
        <f>Tabella4[[#This Row],[UNI CEI EN 301549]]&amp;Tabella4[[#This Row],[Servizio]]</f>
        <v>11.2.5.3.1S003 Ritira (IndaBox Ritiro Pacchi)</v>
      </c>
      <c r="B1067" s="42" t="str">
        <f>Tabella4[[#This Row],[IssueID]]&amp;Tabella4[[#This Row],[Servizio]]</f>
        <v>S003 Ritira (IndaBox Ritiro Pacchi)</v>
      </c>
      <c r="C1067" s="41" t="s">
        <v>2165</v>
      </c>
      <c r="D1067" s="41" t="str">
        <f>"(#"&amp;Tabella4[[#This Row],['#ID]]&amp;")"</f>
        <v>(#AAD1066)</v>
      </c>
      <c r="E1067" s="13" t="s">
        <v>50</v>
      </c>
      <c r="F1067" s="13" t="s">
        <v>9</v>
      </c>
      <c r="G1067" s="13" t="s">
        <v>342</v>
      </c>
      <c r="H1067" s="13" t="s">
        <v>3285</v>
      </c>
      <c r="I1067" s="13" t="s">
        <v>63</v>
      </c>
      <c r="J1067" s="13" t="s">
        <v>3172</v>
      </c>
      <c r="K1067" t="s">
        <v>1745</v>
      </c>
      <c r="L1067" s="13" t="s">
        <v>3173</v>
      </c>
      <c r="M1067" t="s">
        <v>1746</v>
      </c>
      <c r="N1067" s="13"/>
      <c r="O1067" t="s">
        <v>1595</v>
      </c>
      <c r="P1067" s="13" t="s">
        <v>1638</v>
      </c>
      <c r="Q1067" s="13" t="s">
        <v>1742</v>
      </c>
      <c r="R1067" s="13"/>
      <c r="S1067" s="13" t="s">
        <v>3183</v>
      </c>
      <c r="T1067" s="13" t="s">
        <v>3184</v>
      </c>
      <c r="U1067" s="13">
        <f>COUNTIFS(Tabella4[Rejected Element],Tabella4[[#This Row],[Rejected Element]])</f>
        <v>42</v>
      </c>
      <c r="V1067" s="13" t="s">
        <v>1721</v>
      </c>
      <c r="W1067" s="13" t="s">
        <v>3156</v>
      </c>
      <c r="X1067" s="13" t="str">
        <f>Tabella4[[#This Row],[User Impact]]</f>
        <v>2 - Serious</v>
      </c>
      <c r="Y1067" s="13" t="str">
        <f>_xlfn.CONCAT("APP INDABOX ANDROID - ",Tabella4[[#This Row],[UNI CEI EN 301549]]," ",_xlfn.XLOOKUP(Tabella4[[#This Row],[Criterio]],Tabella5[ID],Tabella5[Criterio di successo],"")," - ",Tabella4[[#This Row],[Servizio]])</f>
        <v>APP INDABOX ANDROID - 11.2.5.3.1 Etichetta nel nome - S003 Ritira (IndaBox Ritiro Pacchi)</v>
      </c>
      <c r="Z10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(#AAD1066)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https://axe-mobile.deque.com/scan?userId=747da6b3-5f03-493b-bc9b-3a10276b7d6b&amp;packageName=com.android.chrome&amp;resultId=019874ae-b917-70cc-9f62-e75959d66b6c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067" s="13"/>
      <c r="AB1067" s="13"/>
      <c r="AC1067" s="13"/>
      <c r="AD1067" s="13"/>
      <c r="AE1067" s="13" t="e">
        <f>_xlfn.XLOOKUP(Tabella4[[#This Row],[ID Silk]],outTable[ID Silk],outTable[Numero ticket  ],,0,1)</f>
        <v>#N/A</v>
      </c>
      <c r="AF1067" s="13"/>
      <c r="AG1067" s="13"/>
      <c r="AH1067" s="13" t="e">
        <f>Tabella4[[#This Row],[Caricato su Silk]]&amp;Tabella4[[#This Row],[HC_01]]</f>
        <v>#N/A</v>
      </c>
      <c r="AI1067" s="13" t="e">
        <f>Tabella4[[#This Row],[HC_ID]]&amp;": "&amp;Tabella4[[#This Row],[Descrizione]]</f>
        <v>#N/A</v>
      </c>
      <c r="AJ1067" s="13" t="e">
        <f>Tabella4[[#This Row],[HC_ID]]&amp;": - "&amp;Tabella4[[#This Row],[Detail]]&amp;" con selettore: "&amp;Tabella4[[#This Row],[Rejected Element]]</f>
        <v>#N/A</v>
      </c>
      <c r="AK1067" s="13" t="e">
        <f>Tabella4[[#This Row],[HC_ID]]&amp;": "&amp;Tabella4[[#This Row],[Share URL]]</f>
        <v>#N/A</v>
      </c>
      <c r="AL1067" s="13" t="e">
        <f>Tabella4[[#This Row],[HC_ID]]&amp;": "&amp;Tabella4[[#This Row],[Soluzione note aggiuntive]]</f>
        <v>#N/A</v>
      </c>
      <c r="AM1067" s="13"/>
    </row>
    <row r="1068" spans="1:39" ht="15" x14ac:dyDescent="0.3">
      <c r="A1068" s="41" t="str">
        <f>Tabella4[[#This Row],[UNI CEI EN 301549]]&amp;Tabella4[[#This Row],[Servizio]]</f>
        <v>11.1.3.2.1S003 Ritira (IndaBox Ritiro Pacchi)</v>
      </c>
      <c r="B1068" s="42" t="str">
        <f>Tabella4[[#This Row],[IssueID]]&amp;Tabella4[[#This Row],[Servizio]]</f>
        <v>S003 Ritira (IndaBox Ritiro Pacchi)</v>
      </c>
      <c r="C1068" s="41" t="s">
        <v>2166</v>
      </c>
      <c r="D1068" s="41" t="str">
        <f>"(#"&amp;Tabella4[[#This Row],['#ID]]&amp;")"</f>
        <v>(#AAD1067)</v>
      </c>
      <c r="E1068" s="13" t="s">
        <v>50</v>
      </c>
      <c r="F1068" s="13" t="s">
        <v>9</v>
      </c>
      <c r="G1068" s="13" t="s">
        <v>57</v>
      </c>
      <c r="H1068" s="13" t="s">
        <v>3287</v>
      </c>
      <c r="I1068" s="13" t="s">
        <v>62</v>
      </c>
      <c r="J1068" s="13" t="s">
        <v>3176</v>
      </c>
      <c r="K1068" t="s">
        <v>1749</v>
      </c>
      <c r="L1068" s="13" t="s">
        <v>3177</v>
      </c>
      <c r="M1068" t="s">
        <v>1744</v>
      </c>
      <c r="N1068" s="13"/>
      <c r="O1068" t="s">
        <v>1595</v>
      </c>
      <c r="P1068" s="13" t="s">
        <v>1638</v>
      </c>
      <c r="Q1068" s="13" t="s">
        <v>1742</v>
      </c>
      <c r="R1068" s="13"/>
      <c r="S1068" s="13" t="s">
        <v>3189</v>
      </c>
      <c r="T1068" s="13" t="s">
        <v>3190</v>
      </c>
      <c r="U1068" s="13">
        <f>COUNTIFS(Tabella4[Rejected Element],Tabella4[[#This Row],[Rejected Element]])</f>
        <v>1254</v>
      </c>
      <c r="V1068" s="13" t="s">
        <v>1721</v>
      </c>
      <c r="W1068" s="13" t="s">
        <v>3156</v>
      </c>
      <c r="X1068" s="13" t="str">
        <f>Tabella4[[#This Row],[User Impact]]</f>
        <v>1 - Critical</v>
      </c>
      <c r="Y1068" s="13" t="str">
        <f>_xlfn.CONCAT("APP INDABOX ANDROID - ",Tabella4[[#This Row],[UNI CEI EN 301549]]," ",_xlfn.XLOOKUP(Tabella4[[#This Row],[Criterio]],Tabella5[ID],Tabella5[Criterio di successo],"")," - ",Tabella4[[#This Row],[Servizio]])</f>
        <v>APP INDABOX ANDROID - 11.1.3.2.1 Sequenza significativa - S003 Ritira (IndaBox Ritiro Pacchi)</v>
      </c>
      <c r="Z10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(#AAD1067)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068" s="13"/>
      <c r="AB1068" s="13"/>
      <c r="AC1068" s="13"/>
      <c r="AD1068" s="13"/>
      <c r="AE1068" s="13" t="e">
        <f>_xlfn.XLOOKUP(Tabella4[[#This Row],[ID Silk]],outTable[ID Silk],outTable[Numero ticket  ],,0,1)</f>
        <v>#N/A</v>
      </c>
      <c r="AF1068" s="13"/>
      <c r="AG1068" s="13"/>
      <c r="AH1068" s="13" t="e">
        <f>Tabella4[[#This Row],[Caricato su Silk]]&amp;Tabella4[[#This Row],[HC_01]]</f>
        <v>#N/A</v>
      </c>
      <c r="AI1068" s="13" t="e">
        <f>Tabella4[[#This Row],[HC_ID]]&amp;": "&amp;Tabella4[[#This Row],[Descrizione]]</f>
        <v>#N/A</v>
      </c>
      <c r="AJ1068" s="13" t="e">
        <f>Tabella4[[#This Row],[HC_ID]]&amp;": - "&amp;Tabella4[[#This Row],[Detail]]&amp;" con selettore: "&amp;Tabella4[[#This Row],[Rejected Element]]</f>
        <v>#N/A</v>
      </c>
      <c r="AK1068" s="13" t="e">
        <f>Tabella4[[#This Row],[HC_ID]]&amp;": "&amp;Tabella4[[#This Row],[Share URL]]</f>
        <v>#N/A</v>
      </c>
      <c r="AL1068" s="13" t="e">
        <f>Tabella4[[#This Row],[HC_ID]]&amp;": "&amp;Tabella4[[#This Row],[Soluzione note aggiuntive]]</f>
        <v>#N/A</v>
      </c>
      <c r="AM1068" s="13"/>
    </row>
    <row r="1069" spans="1:39" ht="15" x14ac:dyDescent="0.3">
      <c r="A1069" s="41" t="str">
        <f>Tabella4[[#This Row],[UNI CEI EN 301549]]&amp;Tabella4[[#This Row],[Servizio]]</f>
        <v>11.2.5.8.1S003 Ritira (IndaBox Ritiro Pacchi)</v>
      </c>
      <c r="B1069" s="42" t="str">
        <f>Tabella4[[#This Row],[IssueID]]&amp;Tabella4[[#This Row],[Servizio]]</f>
        <v>S003 Ritira (IndaBox Ritiro Pacchi)</v>
      </c>
      <c r="C1069" s="41" t="s">
        <v>2167</v>
      </c>
      <c r="D1069" s="41" t="str">
        <f>"(#"&amp;Tabella4[[#This Row],['#ID]]&amp;")"</f>
        <v>(#AAD1068)</v>
      </c>
      <c r="E1069" s="13" t="s">
        <v>50</v>
      </c>
      <c r="F1069" s="13" t="s">
        <v>10</v>
      </c>
      <c r="G1069" s="13" t="s">
        <v>56</v>
      </c>
      <c r="H1069" s="13" t="s">
        <v>3283</v>
      </c>
      <c r="I1069" s="13" t="s">
        <v>63</v>
      </c>
      <c r="J1069" s="13" t="s">
        <v>1736</v>
      </c>
      <c r="K1069" t="s">
        <v>1748</v>
      </c>
      <c r="L1069" s="13" t="s">
        <v>3175</v>
      </c>
      <c r="M1069" t="s">
        <v>1744</v>
      </c>
      <c r="N1069" s="13"/>
      <c r="O1069" t="s">
        <v>1595</v>
      </c>
      <c r="P1069" s="13" t="s">
        <v>1638</v>
      </c>
      <c r="Q1069" s="13" t="s">
        <v>1742</v>
      </c>
      <c r="R1069" s="13"/>
      <c r="S1069" s="13" t="s">
        <v>3187</v>
      </c>
      <c r="T1069" s="13" t="s">
        <v>3188</v>
      </c>
      <c r="U1069" s="13">
        <f>COUNTIFS(Tabella4[Rejected Element],Tabella4[[#This Row],[Rejected Element]])</f>
        <v>1254</v>
      </c>
      <c r="V1069" s="13" t="s">
        <v>1721</v>
      </c>
      <c r="W1069" s="13" t="s">
        <v>3156</v>
      </c>
      <c r="X1069" s="13" t="str">
        <f>Tabella4[[#This Row],[User Impact]]</f>
        <v>2 - Serious</v>
      </c>
      <c r="Y1069"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10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(#AAD1068)
S003 Ritira (IndaBox Ritiro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069" s="13"/>
      <c r="AB1069" s="13"/>
      <c r="AC1069" s="13"/>
      <c r="AD1069" s="13"/>
      <c r="AE1069" s="13" t="e">
        <f>_xlfn.XLOOKUP(Tabella4[[#This Row],[ID Silk]],outTable[ID Silk],outTable[Numero ticket  ],,0,1)</f>
        <v>#N/A</v>
      </c>
      <c r="AF1069" s="13"/>
      <c r="AG1069" s="13"/>
      <c r="AH1069" s="13" t="e">
        <f>Tabella4[[#This Row],[Caricato su Silk]]&amp;Tabella4[[#This Row],[HC_01]]</f>
        <v>#N/A</v>
      </c>
      <c r="AI1069" s="13" t="e">
        <f>Tabella4[[#This Row],[HC_ID]]&amp;": "&amp;Tabella4[[#This Row],[Descrizione]]</f>
        <v>#N/A</v>
      </c>
      <c r="AJ1069" s="13" t="e">
        <f>Tabella4[[#This Row],[HC_ID]]&amp;": - "&amp;Tabella4[[#This Row],[Detail]]&amp;" con selettore: "&amp;Tabella4[[#This Row],[Rejected Element]]</f>
        <v>#N/A</v>
      </c>
      <c r="AK1069" s="13" t="e">
        <f>Tabella4[[#This Row],[HC_ID]]&amp;": "&amp;Tabella4[[#This Row],[Share URL]]</f>
        <v>#N/A</v>
      </c>
      <c r="AL1069" s="13" t="e">
        <f>Tabella4[[#This Row],[HC_ID]]&amp;": "&amp;Tabella4[[#This Row],[Soluzione note aggiuntive]]</f>
        <v>#N/A</v>
      </c>
      <c r="AM1069" s="13"/>
    </row>
    <row r="1070" spans="1:39" ht="15" x14ac:dyDescent="0.3">
      <c r="A1070" s="41" t="str">
        <f>Tabella4[[#This Row],[UNI CEI EN 301549]]&amp;Tabella4[[#This Row],[Servizio]]</f>
        <v>11.2.5.5.1S003 Ritira (IndaBox Ritiro Pacchi)</v>
      </c>
      <c r="B1070" s="42" t="str">
        <f>Tabella4[[#This Row],[IssueID]]&amp;Tabella4[[#This Row],[Servizio]]</f>
        <v>S003 Ritira (IndaBox Ritiro Pacchi)</v>
      </c>
      <c r="C1070" s="41" t="s">
        <v>2168</v>
      </c>
      <c r="D1070" s="41" t="str">
        <f>"(#"&amp;Tabella4[[#This Row],['#ID]]&amp;")"</f>
        <v>(#AAD1069)</v>
      </c>
      <c r="E1070" s="13" t="s">
        <v>50</v>
      </c>
      <c r="F1070" s="13" t="s">
        <v>3168</v>
      </c>
      <c r="G1070" s="13" t="s">
        <v>346</v>
      </c>
      <c r="H1070" s="13" t="s">
        <v>3286</v>
      </c>
      <c r="I1070" s="13" t="s">
        <v>64</v>
      </c>
      <c r="J1070" s="13" t="s">
        <v>1736</v>
      </c>
      <c r="K1070" t="s">
        <v>1747</v>
      </c>
      <c r="L1070" s="13" t="s">
        <v>3174</v>
      </c>
      <c r="M1070" t="s">
        <v>1744</v>
      </c>
      <c r="N1070" s="13"/>
      <c r="O1070" t="s">
        <v>1595</v>
      </c>
      <c r="P1070" s="13" t="s">
        <v>1638</v>
      </c>
      <c r="Q1070" s="13" t="s">
        <v>1742</v>
      </c>
      <c r="R1070" s="13"/>
      <c r="S1070" s="13" t="s">
        <v>3185</v>
      </c>
      <c r="T1070" s="13" t="s">
        <v>3186</v>
      </c>
      <c r="U1070" s="13">
        <f>COUNTIFS(Tabella4[Rejected Element],Tabella4[[#This Row],[Rejected Element]])</f>
        <v>1254</v>
      </c>
      <c r="V1070" s="13" t="s">
        <v>1721</v>
      </c>
      <c r="W1070" s="13" t="s">
        <v>3156</v>
      </c>
      <c r="X1070" s="13" t="str">
        <f>Tabella4[[#This Row],[User Impact]]</f>
        <v>3 - Moderate</v>
      </c>
      <c r="Y1070" s="13" t="str">
        <f>_xlfn.CONCAT("APP INDABOX ANDROID - ",Tabella4[[#This Row],[UNI CEI EN 301549]]," ",_xlfn.XLOOKUP(Tabella4[[#This Row],[Criterio]],Tabella5[ID],Tabella5[Criterio di successo],"")," - ",Tabella4[[#This Row],[Servizio]])</f>
        <v>APP INDABOX ANDROID - 11.2.5.5.1 Dimensione dell'obiettivo (avanzato) - S003 Ritira (IndaBox Ritiro Pacchi)</v>
      </c>
      <c r="Z10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S003 Ritira (IndaBox Ritiro Pacchi) (#AAD1069)
S003 Ritira (IndaBox Ritiro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Estendi il padding o usa un contenitore cliccabile più grande per rispettare la dimensione minima.
File di log (occorrenze rilevate: 13): https://posteitaliane.sharepoint.com/:x:/r/teams/ACCESSIBILITRISULTATIVERIFICHETECNICHE/Shared%20Documents/TGPOSTE_APP/TGPOSTE_APP/LOG/Log.xlsx?d=w630300a71bd74143a1658fe5ab688bc4&amp;csf=1&amp;web=1&amp;e=Y9XHGL
Link al dettaglio requisito WCAG: </v>
      </c>
      <c r="AA1070" s="13"/>
      <c r="AB1070" s="13"/>
      <c r="AC1070" s="13"/>
      <c r="AD1070" s="13"/>
      <c r="AE1070" s="13" t="e">
        <f>_xlfn.XLOOKUP(Tabella4[[#This Row],[ID Silk]],outTable[ID Silk],outTable[Numero ticket  ],,0,1)</f>
        <v>#N/A</v>
      </c>
      <c r="AF1070" s="13"/>
      <c r="AG1070" s="13"/>
      <c r="AH1070" s="13" t="e">
        <f>Tabella4[[#This Row],[Caricato su Silk]]&amp;Tabella4[[#This Row],[HC_01]]</f>
        <v>#N/A</v>
      </c>
      <c r="AI1070" s="13" t="e">
        <f>Tabella4[[#This Row],[HC_ID]]&amp;": "&amp;Tabella4[[#This Row],[Descrizione]]</f>
        <v>#N/A</v>
      </c>
      <c r="AJ1070" s="13" t="e">
        <f>Tabella4[[#This Row],[HC_ID]]&amp;": - "&amp;Tabella4[[#This Row],[Detail]]&amp;" con selettore: "&amp;Tabella4[[#This Row],[Rejected Element]]</f>
        <v>#N/A</v>
      </c>
      <c r="AK1070" s="13" t="e">
        <f>Tabella4[[#This Row],[HC_ID]]&amp;": "&amp;Tabella4[[#This Row],[Share URL]]</f>
        <v>#N/A</v>
      </c>
      <c r="AL1070" s="13" t="e">
        <f>Tabella4[[#This Row],[HC_ID]]&amp;": "&amp;Tabella4[[#This Row],[Soluzione note aggiuntive]]</f>
        <v>#N/A</v>
      </c>
      <c r="AM1070" s="13"/>
    </row>
    <row r="1071" spans="1:39" ht="15" x14ac:dyDescent="0.3">
      <c r="A1071" s="41" t="str">
        <f>Tabella4[[#This Row],[UNI CEI EN 301549]]&amp;Tabella4[[#This Row],[Servizio]]</f>
        <v>11.2.5.3.1S003 Ritira (IndaBox Ritiro Pacchi)</v>
      </c>
      <c r="B1071" s="42" t="str">
        <f>Tabella4[[#This Row],[IssueID]]&amp;Tabella4[[#This Row],[Servizio]]</f>
        <v>S003 Ritira (IndaBox Ritiro Pacchi)</v>
      </c>
      <c r="C1071" s="41" t="s">
        <v>2169</v>
      </c>
      <c r="D1071" s="41" t="str">
        <f>"(#"&amp;Tabella4[[#This Row],['#ID]]&amp;")"</f>
        <v>(#AAD1070)</v>
      </c>
      <c r="E1071" s="13" t="s">
        <v>50</v>
      </c>
      <c r="F1071" s="13" t="s">
        <v>9</v>
      </c>
      <c r="G1071" s="13" t="s">
        <v>342</v>
      </c>
      <c r="H1071" s="13" t="s">
        <v>3285</v>
      </c>
      <c r="I1071" s="13" t="s">
        <v>63</v>
      </c>
      <c r="J1071" s="13" t="s">
        <v>3172</v>
      </c>
      <c r="K1071" t="s">
        <v>1745</v>
      </c>
      <c r="L1071" s="13" t="s">
        <v>3173</v>
      </c>
      <c r="M1071" t="s">
        <v>1744</v>
      </c>
      <c r="N1071" s="13"/>
      <c r="O1071" t="s">
        <v>1595</v>
      </c>
      <c r="P1071" s="13" t="s">
        <v>1638</v>
      </c>
      <c r="Q1071" s="13" t="s">
        <v>1742</v>
      </c>
      <c r="R1071" s="13"/>
      <c r="S1071" s="13" t="s">
        <v>3183</v>
      </c>
      <c r="T1071" s="13" t="s">
        <v>3184</v>
      </c>
      <c r="U1071" s="13">
        <f>COUNTIFS(Tabella4[Rejected Element],Tabella4[[#This Row],[Rejected Element]])</f>
        <v>1254</v>
      </c>
      <c r="V1071" s="13" t="s">
        <v>1721</v>
      </c>
      <c r="W1071" s="13" t="s">
        <v>3156</v>
      </c>
      <c r="X1071" s="13" t="str">
        <f>Tabella4[[#This Row],[User Impact]]</f>
        <v>2 - Serious</v>
      </c>
      <c r="Y1071" s="13" t="str">
        <f>_xlfn.CONCAT("APP INDABOX ANDROID - ",Tabella4[[#This Row],[UNI CEI EN 301549]]," ",_xlfn.XLOOKUP(Tabella4[[#This Row],[Criterio]],Tabella5[ID],Tabella5[Criterio di successo],"")," - ",Tabella4[[#This Row],[Servizio]])</f>
        <v>APP INDABOX ANDROID - 11.2.5.3.1 Etichetta nel nome - S003 Ritira (IndaBox Ritiro Pacchi)</v>
      </c>
      <c r="Z10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(#AAD1070)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071" s="13"/>
      <c r="AB1071" s="13"/>
      <c r="AC1071" s="13"/>
      <c r="AD1071" s="13"/>
      <c r="AE1071" s="13" t="e">
        <f>_xlfn.XLOOKUP(Tabella4[[#This Row],[ID Silk]],outTable[ID Silk],outTable[Numero ticket  ],,0,1)</f>
        <v>#N/A</v>
      </c>
      <c r="AF1071" s="13"/>
      <c r="AG1071" s="13"/>
      <c r="AH1071" s="13" t="e">
        <f>Tabella4[[#This Row],[Caricato su Silk]]&amp;Tabella4[[#This Row],[HC_01]]</f>
        <v>#N/A</v>
      </c>
      <c r="AI1071" s="13" t="e">
        <f>Tabella4[[#This Row],[HC_ID]]&amp;": "&amp;Tabella4[[#This Row],[Descrizione]]</f>
        <v>#N/A</v>
      </c>
      <c r="AJ1071" s="13" t="e">
        <f>Tabella4[[#This Row],[HC_ID]]&amp;": - "&amp;Tabella4[[#This Row],[Detail]]&amp;" con selettore: "&amp;Tabella4[[#This Row],[Rejected Element]]</f>
        <v>#N/A</v>
      </c>
      <c r="AK1071" s="13" t="e">
        <f>Tabella4[[#This Row],[HC_ID]]&amp;": "&amp;Tabella4[[#This Row],[Share URL]]</f>
        <v>#N/A</v>
      </c>
      <c r="AL1071" s="13" t="e">
        <f>Tabella4[[#This Row],[HC_ID]]&amp;": "&amp;Tabella4[[#This Row],[Soluzione note aggiuntive]]</f>
        <v>#N/A</v>
      </c>
      <c r="AM1071" s="13"/>
    </row>
    <row r="1072" spans="1:39" ht="15" x14ac:dyDescent="0.3">
      <c r="A1072" s="41" t="str">
        <f>Tabella4[[#This Row],[UNI CEI EN 301549]]&amp;Tabella4[[#This Row],[Servizio]]</f>
        <v>11.1.3.2.1S003 Ritira (IndaBox Ritiro Pacchi)</v>
      </c>
      <c r="B1072" s="42" t="str">
        <f>Tabella4[[#This Row],[IssueID]]&amp;Tabella4[[#This Row],[Servizio]]</f>
        <v>S003 Ritira (IndaBox Ritiro Pacchi)</v>
      </c>
      <c r="C1072" s="41" t="s">
        <v>2170</v>
      </c>
      <c r="D1072" s="41" t="str">
        <f>"(#"&amp;Tabella4[[#This Row],['#ID]]&amp;")"</f>
        <v>(#AAD1071)</v>
      </c>
      <c r="E1072" s="13" t="s">
        <v>50</v>
      </c>
      <c r="F1072" s="13" t="s">
        <v>9</v>
      </c>
      <c r="G1072" s="13" t="s">
        <v>57</v>
      </c>
      <c r="H1072" s="13" t="s">
        <v>3287</v>
      </c>
      <c r="I1072" s="13" t="s">
        <v>62</v>
      </c>
      <c r="J1072" s="13" t="s">
        <v>3176</v>
      </c>
      <c r="K1072" t="s">
        <v>1749</v>
      </c>
      <c r="L1072" s="13" t="s">
        <v>3177</v>
      </c>
      <c r="M1072" t="s">
        <v>1744</v>
      </c>
      <c r="N1072" s="13"/>
      <c r="O1072" t="s">
        <v>1595</v>
      </c>
      <c r="P1072" s="13" t="s">
        <v>1638</v>
      </c>
      <c r="Q1072" s="13" t="s">
        <v>1742</v>
      </c>
      <c r="R1072" s="13"/>
      <c r="S1072" s="13" t="s">
        <v>3189</v>
      </c>
      <c r="T1072" s="13" t="s">
        <v>3190</v>
      </c>
      <c r="U1072" s="13">
        <f>COUNTIFS(Tabella4[Rejected Element],Tabella4[[#This Row],[Rejected Element]])</f>
        <v>1254</v>
      </c>
      <c r="V1072" s="13" t="s">
        <v>1721</v>
      </c>
      <c r="W1072" s="13" t="s">
        <v>3156</v>
      </c>
      <c r="X1072" s="13" t="str">
        <f>Tabella4[[#This Row],[User Impact]]</f>
        <v>1 - Critical</v>
      </c>
      <c r="Y1072" s="13" t="str">
        <f>_xlfn.CONCAT("APP INDABOX ANDROID - ",Tabella4[[#This Row],[UNI CEI EN 301549]]," ",_xlfn.XLOOKUP(Tabella4[[#This Row],[Criterio]],Tabella5[ID],Tabella5[Criterio di successo],"")," - ",Tabella4[[#This Row],[Servizio]])</f>
        <v>APP INDABOX ANDROID - 11.1.3.2.1 Sequenza significativa - S003 Ritira (IndaBox Ritiro Pacchi)</v>
      </c>
      <c r="Z10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(#AAD1071)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072" s="13"/>
      <c r="AB1072" s="13"/>
      <c r="AC1072" s="13"/>
      <c r="AD1072" s="13"/>
      <c r="AE1072" s="13" t="e">
        <f>_xlfn.XLOOKUP(Tabella4[[#This Row],[ID Silk]],outTable[ID Silk],outTable[Numero ticket  ],,0,1)</f>
        <v>#N/A</v>
      </c>
      <c r="AF1072" s="13"/>
      <c r="AG1072" s="13"/>
      <c r="AH1072" s="13" t="e">
        <f>Tabella4[[#This Row],[Caricato su Silk]]&amp;Tabella4[[#This Row],[HC_01]]</f>
        <v>#N/A</v>
      </c>
      <c r="AI1072" s="13" t="e">
        <f>Tabella4[[#This Row],[HC_ID]]&amp;": "&amp;Tabella4[[#This Row],[Descrizione]]</f>
        <v>#N/A</v>
      </c>
      <c r="AJ1072" s="13" t="e">
        <f>Tabella4[[#This Row],[HC_ID]]&amp;": - "&amp;Tabella4[[#This Row],[Detail]]&amp;" con selettore: "&amp;Tabella4[[#This Row],[Rejected Element]]</f>
        <v>#N/A</v>
      </c>
      <c r="AK1072" s="13" t="e">
        <f>Tabella4[[#This Row],[HC_ID]]&amp;": "&amp;Tabella4[[#This Row],[Share URL]]</f>
        <v>#N/A</v>
      </c>
      <c r="AL1072" s="13" t="e">
        <f>Tabella4[[#This Row],[HC_ID]]&amp;": "&amp;Tabella4[[#This Row],[Soluzione note aggiuntive]]</f>
        <v>#N/A</v>
      </c>
      <c r="AM1072" s="13"/>
    </row>
    <row r="1073" spans="1:39" ht="15" x14ac:dyDescent="0.3">
      <c r="A1073" s="41" t="str">
        <f>Tabella4[[#This Row],[UNI CEI EN 301549]]&amp;Tabella4[[#This Row],[Servizio]]</f>
        <v>11.1.3.2.1S003 Ritira (IndaBox Ritiro Pacchi)</v>
      </c>
      <c r="B1073" s="42" t="str">
        <f>Tabella4[[#This Row],[IssueID]]&amp;Tabella4[[#This Row],[Servizio]]</f>
        <v>S003 Ritira (IndaBox Ritiro Pacchi)</v>
      </c>
      <c r="C1073" s="41" t="s">
        <v>2171</v>
      </c>
      <c r="D1073" s="41" t="str">
        <f>"(#"&amp;Tabella4[[#This Row],['#ID]]&amp;")"</f>
        <v>(#AAD1072)</v>
      </c>
      <c r="E1073" s="13" t="s">
        <v>50</v>
      </c>
      <c r="F1073" s="13" t="s">
        <v>9</v>
      </c>
      <c r="G1073" s="13" t="s">
        <v>57</v>
      </c>
      <c r="H1073" s="13" t="s">
        <v>3287</v>
      </c>
      <c r="I1073" s="13" t="s">
        <v>62</v>
      </c>
      <c r="J1073" s="13" t="s">
        <v>3176</v>
      </c>
      <c r="K1073" t="s">
        <v>1749</v>
      </c>
      <c r="L1073" s="13" t="s">
        <v>3177</v>
      </c>
      <c r="M1073" t="s">
        <v>1744</v>
      </c>
      <c r="N1073" s="13"/>
      <c r="O1073" t="s">
        <v>1595</v>
      </c>
      <c r="P1073" s="13" t="s">
        <v>1638</v>
      </c>
      <c r="Q1073" s="13" t="s">
        <v>1742</v>
      </c>
      <c r="R1073" s="13"/>
      <c r="S1073" s="13" t="s">
        <v>3189</v>
      </c>
      <c r="T1073" s="13" t="s">
        <v>3190</v>
      </c>
      <c r="U1073" s="13">
        <f>COUNTIFS(Tabella4[Rejected Element],Tabella4[[#This Row],[Rejected Element]])</f>
        <v>1254</v>
      </c>
      <c r="V1073" s="13" t="s">
        <v>1721</v>
      </c>
      <c r="W1073" s="13" t="s">
        <v>3156</v>
      </c>
      <c r="X1073" s="13" t="str">
        <f>Tabella4[[#This Row],[User Impact]]</f>
        <v>1 - Critical</v>
      </c>
      <c r="Y1073" s="13" t="str">
        <f>_xlfn.CONCAT("APP INDABOX ANDROID - ",Tabella4[[#This Row],[UNI CEI EN 301549]]," ",_xlfn.XLOOKUP(Tabella4[[#This Row],[Criterio]],Tabella5[ID],Tabella5[Criterio di successo],"")," - ",Tabella4[[#This Row],[Servizio]])</f>
        <v>APP INDABOX ANDROID - 11.1.3.2.1 Sequenza significativa - S003 Ritira (IndaBox Ritiro Pacchi)</v>
      </c>
      <c r="Z10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(#AAD1072)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073" s="13"/>
      <c r="AB1073" s="13"/>
      <c r="AC1073" s="13"/>
      <c r="AD1073" s="13"/>
      <c r="AE1073" s="13" t="e">
        <f>_xlfn.XLOOKUP(Tabella4[[#This Row],[ID Silk]],outTable[ID Silk],outTable[Numero ticket  ],,0,1)</f>
        <v>#N/A</v>
      </c>
      <c r="AF1073" s="13"/>
      <c r="AG1073" s="13"/>
      <c r="AH1073" s="13" t="e">
        <f>Tabella4[[#This Row],[Caricato su Silk]]&amp;Tabella4[[#This Row],[HC_01]]</f>
        <v>#N/A</v>
      </c>
      <c r="AI1073" s="13" t="e">
        <f>Tabella4[[#This Row],[HC_ID]]&amp;": "&amp;Tabella4[[#This Row],[Descrizione]]</f>
        <v>#N/A</v>
      </c>
      <c r="AJ1073" s="13" t="e">
        <f>Tabella4[[#This Row],[HC_ID]]&amp;": - "&amp;Tabella4[[#This Row],[Detail]]&amp;" con selettore: "&amp;Tabella4[[#This Row],[Rejected Element]]</f>
        <v>#N/A</v>
      </c>
      <c r="AK1073" s="13" t="e">
        <f>Tabella4[[#This Row],[HC_ID]]&amp;": "&amp;Tabella4[[#This Row],[Share URL]]</f>
        <v>#N/A</v>
      </c>
      <c r="AL1073" s="13" t="e">
        <f>Tabella4[[#This Row],[HC_ID]]&amp;": "&amp;Tabella4[[#This Row],[Soluzione note aggiuntive]]</f>
        <v>#N/A</v>
      </c>
      <c r="AM1073" s="13"/>
    </row>
    <row r="1074" spans="1:39" ht="15" x14ac:dyDescent="0.3">
      <c r="A1074" s="41" t="str">
        <f>Tabella4[[#This Row],[UNI CEI EN 301549]]&amp;Tabella4[[#This Row],[Servizio]]</f>
        <v>11.2.5.3.1S003 Ritira (IndaBox Ritiro Pacchi)</v>
      </c>
      <c r="B1074" s="42" t="str">
        <f>Tabella4[[#This Row],[IssueID]]&amp;Tabella4[[#This Row],[Servizio]]</f>
        <v>S003 Ritira (IndaBox Ritiro Pacchi)</v>
      </c>
      <c r="C1074" s="41" t="s">
        <v>2172</v>
      </c>
      <c r="D1074" s="41" t="str">
        <f>"(#"&amp;Tabella4[[#This Row],['#ID]]&amp;")"</f>
        <v>(#AAD1073)</v>
      </c>
      <c r="E1074" s="13" t="s">
        <v>50</v>
      </c>
      <c r="F1074" s="13" t="s">
        <v>9</v>
      </c>
      <c r="G1074" s="13" t="s">
        <v>342</v>
      </c>
      <c r="H1074" s="13" t="s">
        <v>3285</v>
      </c>
      <c r="I1074" s="13" t="s">
        <v>63</v>
      </c>
      <c r="J1074" s="13" t="s">
        <v>3172</v>
      </c>
      <c r="K1074" t="s">
        <v>1745</v>
      </c>
      <c r="L1074" s="13" t="s">
        <v>3173</v>
      </c>
      <c r="M1074" t="s">
        <v>1755</v>
      </c>
      <c r="N1074" s="13"/>
      <c r="O1074" t="s">
        <v>1595</v>
      </c>
      <c r="P1074" s="13" t="s">
        <v>1638</v>
      </c>
      <c r="Q1074" s="13" t="s">
        <v>1742</v>
      </c>
      <c r="R1074" s="13"/>
      <c r="S1074" s="13" t="s">
        <v>3183</v>
      </c>
      <c r="T1074" s="13" t="s">
        <v>3184</v>
      </c>
      <c r="U1074" s="13">
        <f>COUNTIFS(Tabella4[Rejected Element],Tabella4[[#This Row],[Rejected Element]])</f>
        <v>6</v>
      </c>
      <c r="V1074" s="13" t="s">
        <v>1721</v>
      </c>
      <c r="W1074" s="13" t="s">
        <v>3156</v>
      </c>
      <c r="X1074" s="13" t="str">
        <f>Tabella4[[#This Row],[User Impact]]</f>
        <v>2 - Serious</v>
      </c>
      <c r="Y1074" s="13" t="str">
        <f>_xlfn.CONCAT("APP INDABOX ANDROID - ",Tabella4[[#This Row],[UNI CEI EN 301549]]," ",_xlfn.XLOOKUP(Tabella4[[#This Row],[Criterio]],Tabella5[ID],Tabella5[Criterio di successo],"")," - ",Tabella4[[#This Row],[Servizio]])</f>
        <v>APP INDABOX ANDROID - 11.2.5.3.1 Etichetta nel nome - S003 Ritira (IndaBox Ritiro Pacchi)</v>
      </c>
      <c r="Z10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(#AAD1073)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aggiungi_pref
Dettaglio + screenshot (accedere con le seguenti credenziali: user, axeposte@gmail.com; password, Poste2024!): https://axe-mobile.deque.com/scan?userId=747da6b3-5f03-493b-bc9b-3a10276b7d6b&amp;packageName=com.android.chrome&amp;resultId=019874ae-b917-70cc-9f62-e75959d66b6c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074" s="13"/>
      <c r="AB1074" s="13"/>
      <c r="AC1074" s="13"/>
      <c r="AD1074" s="13"/>
      <c r="AE1074" s="13" t="e">
        <f>_xlfn.XLOOKUP(Tabella4[[#This Row],[ID Silk]],outTable[ID Silk],outTable[Numero ticket  ],,0,1)</f>
        <v>#N/A</v>
      </c>
      <c r="AF1074" s="13"/>
      <c r="AG1074" s="13"/>
      <c r="AH1074" s="13" t="e">
        <f>Tabella4[[#This Row],[Caricato su Silk]]&amp;Tabella4[[#This Row],[HC_01]]</f>
        <v>#N/A</v>
      </c>
      <c r="AI1074" s="13" t="e">
        <f>Tabella4[[#This Row],[HC_ID]]&amp;": "&amp;Tabella4[[#This Row],[Descrizione]]</f>
        <v>#N/A</v>
      </c>
      <c r="AJ1074" s="13" t="e">
        <f>Tabella4[[#This Row],[HC_ID]]&amp;": - "&amp;Tabella4[[#This Row],[Detail]]&amp;" con selettore: "&amp;Tabella4[[#This Row],[Rejected Element]]</f>
        <v>#N/A</v>
      </c>
      <c r="AK1074" s="13" t="e">
        <f>Tabella4[[#This Row],[HC_ID]]&amp;": "&amp;Tabella4[[#This Row],[Share URL]]</f>
        <v>#N/A</v>
      </c>
      <c r="AL1074" s="13" t="e">
        <f>Tabella4[[#This Row],[HC_ID]]&amp;": "&amp;Tabella4[[#This Row],[Soluzione note aggiuntive]]</f>
        <v>#N/A</v>
      </c>
      <c r="AM1074" s="13"/>
    </row>
    <row r="1075" spans="1:39" ht="15" x14ac:dyDescent="0.3">
      <c r="A1075" s="41" t="str">
        <f>Tabella4[[#This Row],[UNI CEI EN 301549]]&amp;Tabella4[[#This Row],[Servizio]]</f>
        <v>11.2.5.3.1S003 Ritira (IndaBox Ritiro Pacchi)</v>
      </c>
      <c r="B1075" s="42" t="str">
        <f>Tabella4[[#This Row],[IssueID]]&amp;Tabella4[[#This Row],[Servizio]]</f>
        <v>S003 Ritira (IndaBox Ritiro Pacchi)</v>
      </c>
      <c r="C1075" s="41" t="s">
        <v>2173</v>
      </c>
      <c r="D1075" s="41" t="str">
        <f>"(#"&amp;Tabella4[[#This Row],['#ID]]&amp;")"</f>
        <v>(#AAD1074)</v>
      </c>
      <c r="E1075" s="13" t="s">
        <v>50</v>
      </c>
      <c r="F1075" s="13" t="s">
        <v>9</v>
      </c>
      <c r="G1075" s="13" t="s">
        <v>342</v>
      </c>
      <c r="H1075" s="13" t="s">
        <v>3285</v>
      </c>
      <c r="I1075" s="13" t="s">
        <v>63</v>
      </c>
      <c r="J1075" s="13" t="s">
        <v>3172</v>
      </c>
      <c r="K1075" t="s">
        <v>1745</v>
      </c>
      <c r="L1075" s="13" t="s">
        <v>3173</v>
      </c>
      <c r="M1075" t="s">
        <v>1744</v>
      </c>
      <c r="N1075" s="13"/>
      <c r="O1075" t="s">
        <v>1595</v>
      </c>
      <c r="P1075" s="13" t="s">
        <v>1638</v>
      </c>
      <c r="Q1075" s="13" t="s">
        <v>1742</v>
      </c>
      <c r="R1075" s="13"/>
      <c r="S1075" s="13" t="s">
        <v>3183</v>
      </c>
      <c r="T1075" s="13" t="s">
        <v>3184</v>
      </c>
      <c r="U1075" s="13">
        <f>COUNTIFS(Tabella4[Rejected Element],Tabella4[[#This Row],[Rejected Element]])</f>
        <v>1254</v>
      </c>
      <c r="V1075" s="13" t="s">
        <v>1721</v>
      </c>
      <c r="W1075" s="13" t="s">
        <v>3156</v>
      </c>
      <c r="X1075" s="13" t="str">
        <f>Tabella4[[#This Row],[User Impact]]</f>
        <v>2 - Serious</v>
      </c>
      <c r="Y1075" s="13" t="str">
        <f>_xlfn.CONCAT("APP INDABOX ANDROID - ",Tabella4[[#This Row],[UNI CEI EN 301549]]," ",_xlfn.XLOOKUP(Tabella4[[#This Row],[Criterio]],Tabella5[ID],Tabella5[Criterio di successo],"")," - ",Tabella4[[#This Row],[Servizio]])</f>
        <v>APP INDABOX ANDROID - 11.2.5.3.1 Etichetta nel nome - S003 Ritira (IndaBox Ritiro Pacchi)</v>
      </c>
      <c r="Z10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(#AAD1074)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075" s="13"/>
      <c r="AB1075" s="13"/>
      <c r="AC1075" s="13"/>
      <c r="AD1075" s="13"/>
      <c r="AE1075" s="13" t="e">
        <f>_xlfn.XLOOKUP(Tabella4[[#This Row],[ID Silk]],outTable[ID Silk],outTable[Numero ticket  ],,0,1)</f>
        <v>#N/A</v>
      </c>
      <c r="AF1075" s="13"/>
      <c r="AG1075" s="13"/>
      <c r="AH1075" s="13" t="e">
        <f>Tabella4[[#This Row],[Caricato su Silk]]&amp;Tabella4[[#This Row],[HC_01]]</f>
        <v>#N/A</v>
      </c>
      <c r="AI1075" s="13" t="e">
        <f>Tabella4[[#This Row],[HC_ID]]&amp;": "&amp;Tabella4[[#This Row],[Descrizione]]</f>
        <v>#N/A</v>
      </c>
      <c r="AJ1075" s="13" t="e">
        <f>Tabella4[[#This Row],[HC_ID]]&amp;": - "&amp;Tabella4[[#This Row],[Detail]]&amp;" con selettore: "&amp;Tabella4[[#This Row],[Rejected Element]]</f>
        <v>#N/A</v>
      </c>
      <c r="AK1075" s="13" t="e">
        <f>Tabella4[[#This Row],[HC_ID]]&amp;": "&amp;Tabella4[[#This Row],[Share URL]]</f>
        <v>#N/A</v>
      </c>
      <c r="AL1075" s="13" t="e">
        <f>Tabella4[[#This Row],[HC_ID]]&amp;": "&amp;Tabella4[[#This Row],[Soluzione note aggiuntive]]</f>
        <v>#N/A</v>
      </c>
      <c r="AM1075" s="13"/>
    </row>
    <row r="1076" spans="1:39" ht="15" x14ac:dyDescent="0.3">
      <c r="A1076" s="41" t="str">
        <f>Tabella4[[#This Row],[UNI CEI EN 301549]]&amp;Tabella4[[#This Row],[Servizio]]</f>
        <v>11.1.3.2.1S003 Ritira (IndaBox Ritiro Pacchi)</v>
      </c>
      <c r="B1076" s="42" t="str">
        <f>Tabella4[[#This Row],[IssueID]]&amp;Tabella4[[#This Row],[Servizio]]</f>
        <v>S003 Ritira (IndaBox Ritiro Pacchi)</v>
      </c>
      <c r="C1076" s="41" t="s">
        <v>2174</v>
      </c>
      <c r="D1076" s="41" t="str">
        <f>"(#"&amp;Tabella4[[#This Row],['#ID]]&amp;")"</f>
        <v>(#AAD1075)</v>
      </c>
      <c r="E1076" s="13" t="s">
        <v>50</v>
      </c>
      <c r="F1076" s="13" t="s">
        <v>9</v>
      </c>
      <c r="G1076" s="13" t="s">
        <v>57</v>
      </c>
      <c r="H1076" s="13" t="s">
        <v>3287</v>
      </c>
      <c r="I1076" s="13" t="s">
        <v>62</v>
      </c>
      <c r="J1076" s="13" t="s">
        <v>3176</v>
      </c>
      <c r="K1076" t="s">
        <v>1749</v>
      </c>
      <c r="L1076" s="13" t="s">
        <v>3177</v>
      </c>
      <c r="M1076" t="s">
        <v>1744</v>
      </c>
      <c r="N1076" s="13"/>
      <c r="O1076" t="s">
        <v>1595</v>
      </c>
      <c r="P1076" s="13" t="s">
        <v>1638</v>
      </c>
      <c r="Q1076" s="13" t="s">
        <v>1742</v>
      </c>
      <c r="R1076" s="13"/>
      <c r="S1076" s="13" t="s">
        <v>3189</v>
      </c>
      <c r="T1076" s="13" t="s">
        <v>3190</v>
      </c>
      <c r="U1076" s="13">
        <f>COUNTIFS(Tabella4[Rejected Element],Tabella4[[#This Row],[Rejected Element]])</f>
        <v>1254</v>
      </c>
      <c r="V1076" s="13" t="s">
        <v>1721</v>
      </c>
      <c r="W1076" s="13" t="s">
        <v>3156</v>
      </c>
      <c r="X1076" s="13" t="str">
        <f>Tabella4[[#This Row],[User Impact]]</f>
        <v>1 - Critical</v>
      </c>
      <c r="Y1076" s="13" t="str">
        <f>_xlfn.CONCAT("APP INDABOX ANDROID - ",Tabella4[[#This Row],[UNI CEI EN 301549]]," ",_xlfn.XLOOKUP(Tabella4[[#This Row],[Criterio]],Tabella5[ID],Tabella5[Criterio di successo],"")," - ",Tabella4[[#This Row],[Servizio]])</f>
        <v>APP INDABOX ANDROID - 11.1.3.2.1 Sequenza significativa - S003 Ritira (IndaBox Ritiro Pacchi)</v>
      </c>
      <c r="Z10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(#AAD1075)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076" s="13"/>
      <c r="AB1076" s="13"/>
      <c r="AC1076" s="13"/>
      <c r="AD1076" s="13"/>
      <c r="AE1076" s="13" t="e">
        <f>_xlfn.XLOOKUP(Tabella4[[#This Row],[ID Silk]],outTable[ID Silk],outTable[Numero ticket  ],,0,1)</f>
        <v>#N/A</v>
      </c>
      <c r="AF1076" s="13"/>
      <c r="AG1076" s="13"/>
      <c r="AH1076" s="13" t="e">
        <f>Tabella4[[#This Row],[Caricato su Silk]]&amp;Tabella4[[#This Row],[HC_01]]</f>
        <v>#N/A</v>
      </c>
      <c r="AI1076" s="13" t="e">
        <f>Tabella4[[#This Row],[HC_ID]]&amp;": "&amp;Tabella4[[#This Row],[Descrizione]]</f>
        <v>#N/A</v>
      </c>
      <c r="AJ1076" s="13" t="e">
        <f>Tabella4[[#This Row],[HC_ID]]&amp;": - "&amp;Tabella4[[#This Row],[Detail]]&amp;" con selettore: "&amp;Tabella4[[#This Row],[Rejected Element]]</f>
        <v>#N/A</v>
      </c>
      <c r="AK1076" s="13" t="e">
        <f>Tabella4[[#This Row],[HC_ID]]&amp;": "&amp;Tabella4[[#This Row],[Share URL]]</f>
        <v>#N/A</v>
      </c>
      <c r="AL1076" s="13" t="e">
        <f>Tabella4[[#This Row],[HC_ID]]&amp;": "&amp;Tabella4[[#This Row],[Soluzione note aggiuntive]]</f>
        <v>#N/A</v>
      </c>
      <c r="AM1076" s="13"/>
    </row>
    <row r="1077" spans="1:39" ht="15" x14ac:dyDescent="0.3">
      <c r="A1077" s="41" t="str">
        <f>Tabella4[[#This Row],[UNI CEI EN 301549]]&amp;Tabella4[[#This Row],[Servizio]]</f>
        <v>11.1.3.2.1S003 Ritira (IndaBox Ritiro Pacchi)</v>
      </c>
      <c r="B1077" s="42" t="str">
        <f>Tabella4[[#This Row],[IssueID]]&amp;Tabella4[[#This Row],[Servizio]]</f>
        <v>S003 Ritira (IndaBox Ritiro Pacchi)</v>
      </c>
      <c r="C1077" s="41" t="s">
        <v>2175</v>
      </c>
      <c r="D1077" s="41" t="str">
        <f>"(#"&amp;Tabella4[[#This Row],['#ID]]&amp;")"</f>
        <v>(#AAD1076)</v>
      </c>
      <c r="E1077" s="13" t="s">
        <v>50</v>
      </c>
      <c r="F1077" s="13" t="s">
        <v>9</v>
      </c>
      <c r="G1077" s="13" t="s">
        <v>57</v>
      </c>
      <c r="H1077" s="13" t="s">
        <v>3287</v>
      </c>
      <c r="I1077" s="13" t="s">
        <v>62</v>
      </c>
      <c r="J1077" s="13" t="s">
        <v>3176</v>
      </c>
      <c r="K1077" t="s">
        <v>1749</v>
      </c>
      <c r="L1077" s="13" t="s">
        <v>3177</v>
      </c>
      <c r="M1077" t="s">
        <v>1744</v>
      </c>
      <c r="N1077" s="13"/>
      <c r="O1077" t="s">
        <v>1595</v>
      </c>
      <c r="P1077" s="13" t="s">
        <v>1638</v>
      </c>
      <c r="Q1077" s="13" t="s">
        <v>1742</v>
      </c>
      <c r="R1077" s="13"/>
      <c r="S1077" s="13" t="s">
        <v>3189</v>
      </c>
      <c r="T1077" s="13" t="s">
        <v>3190</v>
      </c>
      <c r="U1077" s="13">
        <f>COUNTIFS(Tabella4[Rejected Element],Tabella4[[#This Row],[Rejected Element]])</f>
        <v>1254</v>
      </c>
      <c r="V1077" s="13" t="s">
        <v>1721</v>
      </c>
      <c r="W1077" s="13" t="s">
        <v>3156</v>
      </c>
      <c r="X1077" s="13" t="str">
        <f>Tabella4[[#This Row],[User Impact]]</f>
        <v>1 - Critical</v>
      </c>
      <c r="Y1077" s="13" t="str">
        <f>_xlfn.CONCAT("APP INDABOX ANDROID - ",Tabella4[[#This Row],[UNI CEI EN 301549]]," ",_xlfn.XLOOKUP(Tabella4[[#This Row],[Criterio]],Tabella5[ID],Tabella5[Criterio di successo],"")," - ",Tabella4[[#This Row],[Servizio]])</f>
        <v>APP INDABOX ANDROID - 11.1.3.2.1 Sequenza significativa - S003 Ritira (IndaBox Ritiro Pacchi)</v>
      </c>
      <c r="Z10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(#AAD1076)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077" s="13"/>
      <c r="AB1077" s="13"/>
      <c r="AC1077" s="13"/>
      <c r="AD1077" s="13"/>
      <c r="AE1077" s="13" t="e">
        <f>_xlfn.XLOOKUP(Tabella4[[#This Row],[ID Silk]],outTable[ID Silk],outTable[Numero ticket  ],,0,1)</f>
        <v>#N/A</v>
      </c>
      <c r="AF1077" s="13"/>
      <c r="AG1077" s="13"/>
      <c r="AH1077" s="13" t="e">
        <f>Tabella4[[#This Row],[Caricato su Silk]]&amp;Tabella4[[#This Row],[HC_01]]</f>
        <v>#N/A</v>
      </c>
      <c r="AI1077" s="13" t="e">
        <f>Tabella4[[#This Row],[HC_ID]]&amp;": "&amp;Tabella4[[#This Row],[Descrizione]]</f>
        <v>#N/A</v>
      </c>
      <c r="AJ1077" s="13" t="e">
        <f>Tabella4[[#This Row],[HC_ID]]&amp;": - "&amp;Tabella4[[#This Row],[Detail]]&amp;" con selettore: "&amp;Tabella4[[#This Row],[Rejected Element]]</f>
        <v>#N/A</v>
      </c>
      <c r="AK1077" s="13" t="e">
        <f>Tabella4[[#This Row],[HC_ID]]&amp;": "&amp;Tabella4[[#This Row],[Share URL]]</f>
        <v>#N/A</v>
      </c>
      <c r="AL1077" s="13" t="e">
        <f>Tabella4[[#This Row],[HC_ID]]&amp;": "&amp;Tabella4[[#This Row],[Soluzione note aggiuntive]]</f>
        <v>#N/A</v>
      </c>
      <c r="AM1077" s="13"/>
    </row>
    <row r="1078" spans="1:39" ht="15" x14ac:dyDescent="0.3">
      <c r="A1078" s="41" t="str">
        <f>Tabella4[[#This Row],[UNI CEI EN 301549]]&amp;Tabella4[[#This Row],[Servizio]]</f>
        <v>11.2.5.3.1S003 Ritira (IndaBox Ritiro Pacchi)</v>
      </c>
      <c r="B1078" s="42" t="str">
        <f>Tabella4[[#This Row],[IssueID]]&amp;Tabella4[[#This Row],[Servizio]]</f>
        <v>S003 Ritira (IndaBox Ritiro Pacchi)</v>
      </c>
      <c r="C1078" s="41" t="s">
        <v>2176</v>
      </c>
      <c r="D1078" s="41" t="str">
        <f>"(#"&amp;Tabella4[[#This Row],['#ID]]&amp;")"</f>
        <v>(#AAD1077)</v>
      </c>
      <c r="E1078" s="13" t="s">
        <v>50</v>
      </c>
      <c r="F1078" s="13" t="s">
        <v>9</v>
      </c>
      <c r="G1078" s="13" t="s">
        <v>342</v>
      </c>
      <c r="H1078" s="13" t="s">
        <v>3285</v>
      </c>
      <c r="I1078" s="13" t="s">
        <v>63</v>
      </c>
      <c r="J1078" s="13" t="s">
        <v>3172</v>
      </c>
      <c r="K1078" t="s">
        <v>1745</v>
      </c>
      <c r="L1078" s="13" t="s">
        <v>3173</v>
      </c>
      <c r="M1078" t="s">
        <v>1744</v>
      </c>
      <c r="N1078" s="13"/>
      <c r="O1078" t="s">
        <v>1595</v>
      </c>
      <c r="P1078" s="13" t="s">
        <v>1638</v>
      </c>
      <c r="Q1078" s="13" t="s">
        <v>1742</v>
      </c>
      <c r="R1078" s="13"/>
      <c r="S1078" s="13" t="s">
        <v>3183</v>
      </c>
      <c r="T1078" s="13" t="s">
        <v>3184</v>
      </c>
      <c r="U1078" s="13">
        <f>COUNTIFS(Tabella4[Rejected Element],Tabella4[[#This Row],[Rejected Element]])</f>
        <v>1254</v>
      </c>
      <c r="V1078" s="13" t="s">
        <v>1721</v>
      </c>
      <c r="W1078" s="13" t="s">
        <v>3156</v>
      </c>
      <c r="X1078" s="13" t="str">
        <f>Tabella4[[#This Row],[User Impact]]</f>
        <v>2 - Serious</v>
      </c>
      <c r="Y1078" s="13" t="str">
        <f>_xlfn.CONCAT("APP INDABOX ANDROID - ",Tabella4[[#This Row],[UNI CEI EN 301549]]," ",_xlfn.XLOOKUP(Tabella4[[#This Row],[Criterio]],Tabella5[ID],Tabella5[Criterio di successo],"")," - ",Tabella4[[#This Row],[Servizio]])</f>
        <v>APP INDABOX ANDROID - 11.2.5.3.1 Etichetta nel nome - S003 Ritira (IndaBox Ritiro Pacchi)</v>
      </c>
      <c r="Z10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(#AAD1077)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078" s="13"/>
      <c r="AB1078" s="13"/>
      <c r="AC1078" s="13"/>
      <c r="AD1078" s="13"/>
      <c r="AE1078" s="13" t="e">
        <f>_xlfn.XLOOKUP(Tabella4[[#This Row],[ID Silk]],outTable[ID Silk],outTable[Numero ticket  ],,0,1)</f>
        <v>#N/A</v>
      </c>
      <c r="AF1078" s="13"/>
      <c r="AG1078" s="13"/>
      <c r="AH1078" s="13" t="e">
        <f>Tabella4[[#This Row],[Caricato su Silk]]&amp;Tabella4[[#This Row],[HC_01]]</f>
        <v>#N/A</v>
      </c>
      <c r="AI1078" s="13" t="e">
        <f>Tabella4[[#This Row],[HC_ID]]&amp;": "&amp;Tabella4[[#This Row],[Descrizione]]</f>
        <v>#N/A</v>
      </c>
      <c r="AJ1078" s="13" t="e">
        <f>Tabella4[[#This Row],[HC_ID]]&amp;": - "&amp;Tabella4[[#This Row],[Detail]]&amp;" con selettore: "&amp;Tabella4[[#This Row],[Rejected Element]]</f>
        <v>#N/A</v>
      </c>
      <c r="AK1078" s="13" t="e">
        <f>Tabella4[[#This Row],[HC_ID]]&amp;": "&amp;Tabella4[[#This Row],[Share URL]]</f>
        <v>#N/A</v>
      </c>
      <c r="AL1078" s="13" t="e">
        <f>Tabella4[[#This Row],[HC_ID]]&amp;": "&amp;Tabella4[[#This Row],[Soluzione note aggiuntive]]</f>
        <v>#N/A</v>
      </c>
      <c r="AM1078" s="13"/>
    </row>
    <row r="1079" spans="1:39" ht="15" x14ac:dyDescent="0.3">
      <c r="A1079" s="41" t="str">
        <f>Tabella4[[#This Row],[UNI CEI EN 301549]]&amp;Tabella4[[#This Row],[Servizio]]</f>
        <v>11.1.3.2.1S003 Ritira (IndaBox Ritiro Pacchi)</v>
      </c>
      <c r="B1079" s="42" t="str">
        <f>Tabella4[[#This Row],[IssueID]]&amp;Tabella4[[#This Row],[Servizio]]</f>
        <v>S003 Ritira (IndaBox Ritiro Pacchi)</v>
      </c>
      <c r="C1079" s="41" t="s">
        <v>2177</v>
      </c>
      <c r="D1079" s="41" t="str">
        <f>"(#"&amp;Tabella4[[#This Row],['#ID]]&amp;")"</f>
        <v>(#AAD1078)</v>
      </c>
      <c r="E1079" s="13" t="s">
        <v>50</v>
      </c>
      <c r="F1079" s="13" t="s">
        <v>9</v>
      </c>
      <c r="G1079" s="13" t="s">
        <v>57</v>
      </c>
      <c r="H1079" s="13" t="s">
        <v>3287</v>
      </c>
      <c r="I1079" s="13" t="s">
        <v>62</v>
      </c>
      <c r="J1079" s="13" t="s">
        <v>3176</v>
      </c>
      <c r="K1079" t="s">
        <v>1749</v>
      </c>
      <c r="L1079" s="13" t="s">
        <v>3177</v>
      </c>
      <c r="M1079" t="s">
        <v>1744</v>
      </c>
      <c r="N1079" s="13"/>
      <c r="O1079" t="s">
        <v>1595</v>
      </c>
      <c r="P1079" s="13" t="s">
        <v>1638</v>
      </c>
      <c r="Q1079" s="13" t="s">
        <v>1742</v>
      </c>
      <c r="R1079" s="13"/>
      <c r="S1079" s="13" t="s">
        <v>3189</v>
      </c>
      <c r="T1079" s="13" t="s">
        <v>3190</v>
      </c>
      <c r="U1079" s="13">
        <f>COUNTIFS(Tabella4[Rejected Element],Tabella4[[#This Row],[Rejected Element]])</f>
        <v>1254</v>
      </c>
      <c r="V1079" s="13" t="s">
        <v>1721</v>
      </c>
      <c r="W1079" s="13" t="s">
        <v>3156</v>
      </c>
      <c r="X1079" s="13" t="str">
        <f>Tabella4[[#This Row],[User Impact]]</f>
        <v>1 - Critical</v>
      </c>
      <c r="Y1079" s="13" t="str">
        <f>_xlfn.CONCAT("APP INDABOX ANDROID - ",Tabella4[[#This Row],[UNI CEI EN 301549]]," ",_xlfn.XLOOKUP(Tabella4[[#This Row],[Criterio]],Tabella5[ID],Tabella5[Criterio di successo],"")," - ",Tabella4[[#This Row],[Servizio]])</f>
        <v>APP INDABOX ANDROID - 11.1.3.2.1 Sequenza significativa - S003 Ritira (IndaBox Ritiro Pacchi)</v>
      </c>
      <c r="Z10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(#AAD1078)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079" s="13"/>
      <c r="AB1079" s="13"/>
      <c r="AC1079" s="13"/>
      <c r="AD1079" s="13"/>
      <c r="AE1079" s="13" t="e">
        <f>_xlfn.XLOOKUP(Tabella4[[#This Row],[ID Silk]],outTable[ID Silk],outTable[Numero ticket  ],,0,1)</f>
        <v>#N/A</v>
      </c>
      <c r="AF1079" s="13"/>
      <c r="AG1079" s="13"/>
      <c r="AH1079" s="13" t="e">
        <f>Tabella4[[#This Row],[Caricato su Silk]]&amp;Tabella4[[#This Row],[HC_01]]</f>
        <v>#N/A</v>
      </c>
      <c r="AI1079" s="13" t="e">
        <f>Tabella4[[#This Row],[HC_ID]]&amp;": "&amp;Tabella4[[#This Row],[Descrizione]]</f>
        <v>#N/A</v>
      </c>
      <c r="AJ1079" s="13" t="e">
        <f>Tabella4[[#This Row],[HC_ID]]&amp;": - "&amp;Tabella4[[#This Row],[Detail]]&amp;" con selettore: "&amp;Tabella4[[#This Row],[Rejected Element]]</f>
        <v>#N/A</v>
      </c>
      <c r="AK1079" s="13" t="e">
        <f>Tabella4[[#This Row],[HC_ID]]&amp;": "&amp;Tabella4[[#This Row],[Share URL]]</f>
        <v>#N/A</v>
      </c>
      <c r="AL1079" s="13" t="e">
        <f>Tabella4[[#This Row],[HC_ID]]&amp;": "&amp;Tabella4[[#This Row],[Soluzione note aggiuntive]]</f>
        <v>#N/A</v>
      </c>
      <c r="AM1079" s="13"/>
    </row>
    <row r="1080" spans="1:39" ht="15" x14ac:dyDescent="0.3">
      <c r="A1080" s="41" t="str">
        <f>Tabella4[[#This Row],[UNI CEI EN 301549]]&amp;Tabella4[[#This Row],[Servizio]]</f>
        <v>11.1.3.2.1S003 Ritira (IndaBox Ritiro Pacchi)</v>
      </c>
      <c r="B1080" s="42" t="str">
        <f>Tabella4[[#This Row],[IssueID]]&amp;Tabella4[[#This Row],[Servizio]]</f>
        <v>S003 Ritira (IndaBox Ritiro Pacchi)</v>
      </c>
      <c r="C1080" s="41" t="s">
        <v>2178</v>
      </c>
      <c r="D1080" s="41" t="str">
        <f>"(#"&amp;Tabella4[[#This Row],['#ID]]&amp;")"</f>
        <v>(#AAD1079)</v>
      </c>
      <c r="E1080" s="13" t="s">
        <v>50</v>
      </c>
      <c r="F1080" s="13" t="s">
        <v>9</v>
      </c>
      <c r="G1080" s="13" t="s">
        <v>57</v>
      </c>
      <c r="H1080" s="13" t="s">
        <v>3287</v>
      </c>
      <c r="I1080" s="13" t="s">
        <v>62</v>
      </c>
      <c r="J1080" s="13" t="s">
        <v>3176</v>
      </c>
      <c r="K1080" t="s">
        <v>1749</v>
      </c>
      <c r="L1080" s="13" t="s">
        <v>3177</v>
      </c>
      <c r="M1080" t="s">
        <v>1744</v>
      </c>
      <c r="N1080" s="13"/>
      <c r="O1080" t="s">
        <v>1595</v>
      </c>
      <c r="P1080" s="13" t="s">
        <v>1638</v>
      </c>
      <c r="Q1080" s="13" t="s">
        <v>1742</v>
      </c>
      <c r="R1080" s="13"/>
      <c r="S1080" s="13" t="s">
        <v>3189</v>
      </c>
      <c r="T1080" s="13" t="s">
        <v>3190</v>
      </c>
      <c r="U1080" s="13">
        <f>COUNTIFS(Tabella4[Rejected Element],Tabella4[[#This Row],[Rejected Element]])</f>
        <v>1254</v>
      </c>
      <c r="V1080" s="13" t="s">
        <v>1721</v>
      </c>
      <c r="W1080" s="13" t="s">
        <v>3156</v>
      </c>
      <c r="X1080" s="13" t="str">
        <f>Tabella4[[#This Row],[User Impact]]</f>
        <v>1 - Critical</v>
      </c>
      <c r="Y1080" s="13" t="str">
        <f>_xlfn.CONCAT("APP INDABOX ANDROID - ",Tabella4[[#This Row],[UNI CEI EN 301549]]," ",_xlfn.XLOOKUP(Tabella4[[#This Row],[Criterio]],Tabella5[ID],Tabella5[Criterio di successo],"")," - ",Tabella4[[#This Row],[Servizio]])</f>
        <v>APP INDABOX ANDROID - 11.1.3.2.1 Sequenza significativa - S003 Ritira (IndaBox Ritiro Pacchi)</v>
      </c>
      <c r="Z10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(#AAD1079)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080" s="13"/>
      <c r="AB1080" s="13"/>
      <c r="AC1080" s="13"/>
      <c r="AD1080" s="13"/>
      <c r="AE1080" s="13" t="e">
        <f>_xlfn.XLOOKUP(Tabella4[[#This Row],[ID Silk]],outTable[ID Silk],outTable[Numero ticket  ],,0,1)</f>
        <v>#N/A</v>
      </c>
      <c r="AF1080" s="13"/>
      <c r="AG1080" s="13"/>
      <c r="AH1080" s="13" t="e">
        <f>Tabella4[[#This Row],[Caricato su Silk]]&amp;Tabella4[[#This Row],[HC_01]]</f>
        <v>#N/A</v>
      </c>
      <c r="AI1080" s="13" t="e">
        <f>Tabella4[[#This Row],[HC_ID]]&amp;": "&amp;Tabella4[[#This Row],[Descrizione]]</f>
        <v>#N/A</v>
      </c>
      <c r="AJ1080" s="13" t="e">
        <f>Tabella4[[#This Row],[HC_ID]]&amp;": - "&amp;Tabella4[[#This Row],[Detail]]&amp;" con selettore: "&amp;Tabella4[[#This Row],[Rejected Element]]</f>
        <v>#N/A</v>
      </c>
      <c r="AK1080" s="13" t="e">
        <f>Tabella4[[#This Row],[HC_ID]]&amp;": "&amp;Tabella4[[#This Row],[Share URL]]</f>
        <v>#N/A</v>
      </c>
      <c r="AL1080" s="13" t="e">
        <f>Tabella4[[#This Row],[HC_ID]]&amp;": "&amp;Tabella4[[#This Row],[Soluzione note aggiuntive]]</f>
        <v>#N/A</v>
      </c>
      <c r="AM1080" s="13"/>
    </row>
    <row r="1081" spans="1:39" ht="15" x14ac:dyDescent="0.3">
      <c r="A1081" s="41" t="str">
        <f>Tabella4[[#This Row],[UNI CEI EN 301549]]&amp;Tabella4[[#This Row],[Servizio]]</f>
        <v>11.2.5.3.1S003 Ritira (IndaBox Ritiro Pacchi)</v>
      </c>
      <c r="B1081" s="42" t="str">
        <f>Tabella4[[#This Row],[IssueID]]&amp;Tabella4[[#This Row],[Servizio]]</f>
        <v>S003 Ritira (IndaBox Ritiro Pacchi)</v>
      </c>
      <c r="C1081" s="41" t="s">
        <v>2179</v>
      </c>
      <c r="D1081" s="41" t="str">
        <f>"(#"&amp;Tabella4[[#This Row],['#ID]]&amp;")"</f>
        <v>(#AAD1080)</v>
      </c>
      <c r="E1081" s="13" t="s">
        <v>50</v>
      </c>
      <c r="F1081" s="13" t="s">
        <v>9</v>
      </c>
      <c r="G1081" s="13" t="s">
        <v>342</v>
      </c>
      <c r="H1081" s="13" t="s">
        <v>3285</v>
      </c>
      <c r="I1081" s="13" t="s">
        <v>63</v>
      </c>
      <c r="J1081" s="13" t="s">
        <v>3172</v>
      </c>
      <c r="K1081" t="s">
        <v>1745</v>
      </c>
      <c r="L1081" s="13" t="s">
        <v>3173</v>
      </c>
      <c r="M1081" t="s">
        <v>1744</v>
      </c>
      <c r="N1081" s="13"/>
      <c r="O1081" t="s">
        <v>1595</v>
      </c>
      <c r="P1081" s="13" t="s">
        <v>1638</v>
      </c>
      <c r="Q1081" s="13" t="s">
        <v>1742</v>
      </c>
      <c r="R1081" s="13"/>
      <c r="S1081" s="13" t="s">
        <v>3183</v>
      </c>
      <c r="T1081" s="13" t="s">
        <v>3184</v>
      </c>
      <c r="U1081" s="13">
        <f>COUNTIFS(Tabella4[Rejected Element],Tabella4[[#This Row],[Rejected Element]])</f>
        <v>1254</v>
      </c>
      <c r="V1081" s="13" t="s">
        <v>1721</v>
      </c>
      <c r="W1081" s="13" t="s">
        <v>3156</v>
      </c>
      <c r="X1081" s="13" t="str">
        <f>Tabella4[[#This Row],[User Impact]]</f>
        <v>2 - Serious</v>
      </c>
      <c r="Y1081" s="13" t="str">
        <f>_xlfn.CONCAT("APP INDABOX ANDROID - ",Tabella4[[#This Row],[UNI CEI EN 301549]]," ",_xlfn.XLOOKUP(Tabella4[[#This Row],[Criterio]],Tabella5[ID],Tabella5[Criterio di successo],"")," - ",Tabella4[[#This Row],[Servizio]])</f>
        <v>APP INDABOX ANDROID - 11.2.5.3.1 Etichetta nel nome - S003 Ritira (IndaBox Ritiro Pacchi)</v>
      </c>
      <c r="Z10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(#AAD1080)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081" s="13"/>
      <c r="AB1081" s="13"/>
      <c r="AC1081" s="13"/>
      <c r="AD1081" s="13"/>
      <c r="AE1081" s="13" t="e">
        <f>_xlfn.XLOOKUP(Tabella4[[#This Row],[ID Silk]],outTable[ID Silk],outTable[Numero ticket  ],,0,1)</f>
        <v>#N/A</v>
      </c>
      <c r="AF1081" s="13"/>
      <c r="AG1081" s="13"/>
      <c r="AH1081" s="13" t="e">
        <f>Tabella4[[#This Row],[Caricato su Silk]]&amp;Tabella4[[#This Row],[HC_01]]</f>
        <v>#N/A</v>
      </c>
      <c r="AI1081" s="13" t="e">
        <f>Tabella4[[#This Row],[HC_ID]]&amp;": "&amp;Tabella4[[#This Row],[Descrizione]]</f>
        <v>#N/A</v>
      </c>
      <c r="AJ1081" s="13" t="e">
        <f>Tabella4[[#This Row],[HC_ID]]&amp;": - "&amp;Tabella4[[#This Row],[Detail]]&amp;" con selettore: "&amp;Tabella4[[#This Row],[Rejected Element]]</f>
        <v>#N/A</v>
      </c>
      <c r="AK1081" s="13" t="e">
        <f>Tabella4[[#This Row],[HC_ID]]&amp;": "&amp;Tabella4[[#This Row],[Share URL]]</f>
        <v>#N/A</v>
      </c>
      <c r="AL1081" s="13" t="e">
        <f>Tabella4[[#This Row],[HC_ID]]&amp;": "&amp;Tabella4[[#This Row],[Soluzione note aggiuntive]]</f>
        <v>#N/A</v>
      </c>
      <c r="AM1081" s="13"/>
    </row>
    <row r="1082" spans="1:39" ht="15" x14ac:dyDescent="0.3">
      <c r="A1082" s="41" t="str">
        <f>Tabella4[[#This Row],[UNI CEI EN 301549]]&amp;Tabella4[[#This Row],[Servizio]]</f>
        <v>11.1.3.2.1S003 Ritira (IndaBox Ritiro Pacchi)</v>
      </c>
      <c r="B1082" s="42" t="str">
        <f>Tabella4[[#This Row],[IssueID]]&amp;Tabella4[[#This Row],[Servizio]]</f>
        <v>S003 Ritira (IndaBox Ritiro Pacchi)</v>
      </c>
      <c r="C1082" s="41" t="s">
        <v>2180</v>
      </c>
      <c r="D1082" s="41" t="str">
        <f>"(#"&amp;Tabella4[[#This Row],['#ID]]&amp;")"</f>
        <v>(#AAD1081)</v>
      </c>
      <c r="E1082" s="13" t="s">
        <v>50</v>
      </c>
      <c r="F1082" s="13" t="s">
        <v>9</v>
      </c>
      <c r="G1082" s="13" t="s">
        <v>57</v>
      </c>
      <c r="H1082" s="13" t="s">
        <v>3287</v>
      </c>
      <c r="I1082" s="13" t="s">
        <v>62</v>
      </c>
      <c r="J1082" s="13" t="s">
        <v>3176</v>
      </c>
      <c r="K1082" t="s">
        <v>1749</v>
      </c>
      <c r="L1082" s="13" t="s">
        <v>3177</v>
      </c>
      <c r="M1082" t="s">
        <v>1744</v>
      </c>
      <c r="N1082" s="13"/>
      <c r="O1082" t="s">
        <v>1595</v>
      </c>
      <c r="P1082" s="13" t="s">
        <v>1638</v>
      </c>
      <c r="Q1082" s="13" t="s">
        <v>1742</v>
      </c>
      <c r="R1082" s="13"/>
      <c r="S1082" s="13" t="s">
        <v>3189</v>
      </c>
      <c r="T1082" s="13" t="s">
        <v>3190</v>
      </c>
      <c r="U1082" s="13">
        <f>COUNTIFS(Tabella4[Rejected Element],Tabella4[[#This Row],[Rejected Element]])</f>
        <v>1254</v>
      </c>
      <c r="V1082" s="13" t="s">
        <v>1721</v>
      </c>
      <c r="W1082" s="13" t="s">
        <v>3156</v>
      </c>
      <c r="X1082" s="13" t="str">
        <f>Tabella4[[#This Row],[User Impact]]</f>
        <v>1 - Critical</v>
      </c>
      <c r="Y1082" s="13" t="str">
        <f>_xlfn.CONCAT("APP INDABOX ANDROID - ",Tabella4[[#This Row],[UNI CEI EN 301549]]," ",_xlfn.XLOOKUP(Tabella4[[#This Row],[Criterio]],Tabella5[ID],Tabella5[Criterio di successo],"")," - ",Tabella4[[#This Row],[Servizio]])</f>
        <v>APP INDABOX ANDROID - 11.1.3.2.1 Sequenza significativa - S003 Ritira (IndaBox Ritiro Pacchi)</v>
      </c>
      <c r="Z10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(#AAD1081)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082" s="13"/>
      <c r="AB1082" s="13"/>
      <c r="AC1082" s="13"/>
      <c r="AD1082" s="13"/>
      <c r="AE1082" s="13" t="e">
        <f>_xlfn.XLOOKUP(Tabella4[[#This Row],[ID Silk]],outTable[ID Silk],outTable[Numero ticket  ],,0,1)</f>
        <v>#N/A</v>
      </c>
      <c r="AF1082" s="13"/>
      <c r="AG1082" s="13"/>
      <c r="AH1082" s="13" t="e">
        <f>Tabella4[[#This Row],[Caricato su Silk]]&amp;Tabella4[[#This Row],[HC_01]]</f>
        <v>#N/A</v>
      </c>
      <c r="AI1082" s="13" t="e">
        <f>Tabella4[[#This Row],[HC_ID]]&amp;": "&amp;Tabella4[[#This Row],[Descrizione]]</f>
        <v>#N/A</v>
      </c>
      <c r="AJ1082" s="13" t="e">
        <f>Tabella4[[#This Row],[HC_ID]]&amp;": - "&amp;Tabella4[[#This Row],[Detail]]&amp;" con selettore: "&amp;Tabella4[[#This Row],[Rejected Element]]</f>
        <v>#N/A</v>
      </c>
      <c r="AK1082" s="13" t="e">
        <f>Tabella4[[#This Row],[HC_ID]]&amp;": "&amp;Tabella4[[#This Row],[Share URL]]</f>
        <v>#N/A</v>
      </c>
      <c r="AL1082" s="13" t="e">
        <f>Tabella4[[#This Row],[HC_ID]]&amp;": "&amp;Tabella4[[#This Row],[Soluzione note aggiuntive]]</f>
        <v>#N/A</v>
      </c>
      <c r="AM1082" s="13"/>
    </row>
    <row r="1083" spans="1:39" ht="15" x14ac:dyDescent="0.3">
      <c r="A1083" s="41" t="str">
        <f>Tabella4[[#This Row],[UNI CEI EN 301549]]&amp;Tabella4[[#This Row],[Servizio]]</f>
        <v>11.1.3.2.1S003 Ritira (IndaBox Ritiro Pacchi)</v>
      </c>
      <c r="B1083" s="42" t="str">
        <f>Tabella4[[#This Row],[IssueID]]&amp;Tabella4[[#This Row],[Servizio]]</f>
        <v>S003 Ritira (IndaBox Ritiro Pacchi)</v>
      </c>
      <c r="C1083" s="41" t="s">
        <v>2181</v>
      </c>
      <c r="D1083" s="41" t="str">
        <f>"(#"&amp;Tabella4[[#This Row],['#ID]]&amp;")"</f>
        <v>(#AAD1082)</v>
      </c>
      <c r="E1083" s="13" t="s">
        <v>50</v>
      </c>
      <c r="F1083" s="13" t="s">
        <v>9</v>
      </c>
      <c r="G1083" s="13" t="s">
        <v>57</v>
      </c>
      <c r="H1083" s="13" t="s">
        <v>3287</v>
      </c>
      <c r="I1083" s="13" t="s">
        <v>62</v>
      </c>
      <c r="J1083" s="13" t="s">
        <v>3176</v>
      </c>
      <c r="K1083" t="s">
        <v>1749</v>
      </c>
      <c r="L1083" s="13" t="s">
        <v>3177</v>
      </c>
      <c r="M1083" t="s">
        <v>1744</v>
      </c>
      <c r="N1083" s="13"/>
      <c r="O1083" t="s">
        <v>1595</v>
      </c>
      <c r="P1083" s="13" t="s">
        <v>1638</v>
      </c>
      <c r="Q1083" s="13" t="s">
        <v>1742</v>
      </c>
      <c r="R1083" s="13"/>
      <c r="S1083" s="13" t="s">
        <v>3189</v>
      </c>
      <c r="T1083" s="13" t="s">
        <v>3190</v>
      </c>
      <c r="U1083" s="13">
        <f>COUNTIFS(Tabella4[Rejected Element],Tabella4[[#This Row],[Rejected Element]])</f>
        <v>1254</v>
      </c>
      <c r="V1083" s="13" t="s">
        <v>1721</v>
      </c>
      <c r="W1083" s="13" t="s">
        <v>3156</v>
      </c>
      <c r="X1083" s="13" t="str">
        <f>Tabella4[[#This Row],[User Impact]]</f>
        <v>1 - Critical</v>
      </c>
      <c r="Y1083" s="13" t="str">
        <f>_xlfn.CONCAT("APP INDABOX ANDROID - ",Tabella4[[#This Row],[UNI CEI EN 301549]]," ",_xlfn.XLOOKUP(Tabella4[[#This Row],[Criterio]],Tabella5[ID],Tabella5[Criterio di successo],"")," - ",Tabella4[[#This Row],[Servizio]])</f>
        <v>APP INDABOX ANDROID - 11.1.3.2.1 Sequenza significativa - S003 Ritira (IndaBox Ritiro Pacchi)</v>
      </c>
      <c r="Z10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(#AAD1082)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https://axe-mobile.deque.com/scan?userId=747da6b3-5f03-493b-bc9b-3a10276b7d6b&amp;packageName=com.android.chrome&amp;resultId=019874ae-b917-70cc-9f62-e75959d66b6c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083" s="13"/>
      <c r="AB1083" s="13"/>
      <c r="AC1083" s="13"/>
      <c r="AD1083" s="13"/>
      <c r="AE1083" s="13" t="e">
        <f>_xlfn.XLOOKUP(Tabella4[[#This Row],[ID Silk]],outTable[ID Silk],outTable[Numero ticket  ],,0,1)</f>
        <v>#N/A</v>
      </c>
      <c r="AF1083" s="13"/>
      <c r="AG1083" s="13"/>
      <c r="AH1083" s="13" t="e">
        <f>Tabella4[[#This Row],[Caricato su Silk]]&amp;Tabella4[[#This Row],[HC_01]]</f>
        <v>#N/A</v>
      </c>
      <c r="AI1083" s="13" t="e">
        <f>Tabella4[[#This Row],[HC_ID]]&amp;": "&amp;Tabella4[[#This Row],[Descrizione]]</f>
        <v>#N/A</v>
      </c>
      <c r="AJ1083" s="13" t="e">
        <f>Tabella4[[#This Row],[HC_ID]]&amp;": - "&amp;Tabella4[[#This Row],[Detail]]&amp;" con selettore: "&amp;Tabella4[[#This Row],[Rejected Element]]</f>
        <v>#N/A</v>
      </c>
      <c r="AK1083" s="13" t="e">
        <f>Tabella4[[#This Row],[HC_ID]]&amp;": "&amp;Tabella4[[#This Row],[Share URL]]</f>
        <v>#N/A</v>
      </c>
      <c r="AL1083" s="13" t="e">
        <f>Tabella4[[#This Row],[HC_ID]]&amp;": "&amp;Tabella4[[#This Row],[Soluzione note aggiuntive]]</f>
        <v>#N/A</v>
      </c>
      <c r="AM1083" s="13"/>
    </row>
    <row r="1084" spans="1:39" ht="15" x14ac:dyDescent="0.3">
      <c r="A1084" s="41" t="str">
        <f>Tabella4[[#This Row],[UNI CEI EN 301549]]&amp;Tabella4[[#This Row],[Servizio]]</f>
        <v>11.1.3.4.1S005 Preferiti</v>
      </c>
      <c r="B1084" s="42" t="str">
        <f>Tabella4[[#This Row],[IssueID]]&amp;Tabella4[[#This Row],[Servizio]]</f>
        <v>S005 Preferiti</v>
      </c>
      <c r="C1084" s="41" t="s">
        <v>2182</v>
      </c>
      <c r="D1084" s="41" t="str">
        <f>"(#"&amp;Tabella4[[#This Row],['#ID]]&amp;")"</f>
        <v>(#AAD1083)</v>
      </c>
      <c r="E1084" s="13" t="s">
        <v>50</v>
      </c>
      <c r="F1084" s="13" t="s">
        <v>10</v>
      </c>
      <c r="G1084" s="13" t="s">
        <v>160</v>
      </c>
      <c r="H1084" s="13" t="s">
        <v>3284</v>
      </c>
      <c r="I1084" s="13" t="s">
        <v>63</v>
      </c>
      <c r="J1084" s="13" t="s">
        <v>3170</v>
      </c>
      <c r="K1084" t="s">
        <v>1743</v>
      </c>
      <c r="L1084" s="13" t="s">
        <v>3171</v>
      </c>
      <c r="M1084" t="s">
        <v>1744</v>
      </c>
      <c r="N1084" s="13"/>
      <c r="O1084" t="s">
        <v>1699</v>
      </c>
      <c r="P1084" s="13" t="s">
        <v>3122</v>
      </c>
      <c r="Q1084" s="13" t="s">
        <v>1742</v>
      </c>
      <c r="R1084" s="13"/>
      <c r="S1084" s="13" t="s">
        <v>3181</v>
      </c>
      <c r="T1084" s="13" t="s">
        <v>3182</v>
      </c>
      <c r="U1084" s="13">
        <f>COUNTIFS(Tabella4[Rejected Element],Tabella4[[#This Row],[Rejected Element]])</f>
        <v>1254</v>
      </c>
      <c r="V1084" s="13" t="s">
        <v>1723</v>
      </c>
      <c r="W1084" s="13" t="s">
        <v>3155</v>
      </c>
      <c r="X1084" s="13" t="str">
        <f>Tabella4[[#This Row],[User Impact]]</f>
        <v>2 - Serious</v>
      </c>
      <c r="Y1084" s="13" t="str">
        <f>_xlfn.CONCAT("APP INDABOX ANDROID - ",Tabella4[[#This Row],[UNI CEI EN 301549]]," ",_xlfn.XLOOKUP(Tabella4[[#This Row],[Criterio]],Tabella5[ID],Tabella5[Criterio di successo],"")," - ",Tabella4[[#This Row],[Servizio]])</f>
        <v>APP INDABOX ANDROID - 11.1.3.4.1 Orientamento - S005 Preferiti</v>
      </c>
      <c r="Z10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S005 Preferiti (#AAD1083)
S005 Preferiti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https://axe-mobile.deque.com/scan?userId=747da6b3-5f03-493b-bc9b-3a10276b7d6b&amp;packageName=com.android.chrome&amp;resultId=019874ae-f7a2-7049-a1e3-bdb4a462a89d
Possibile metodologia risolutiva:
Rimuovi android:screenOrientation="portrait" per supportare sia landscape che portrait, salvo che non sia un requisito.
File di log (occorrenze rilevate: 1): https://posteitaliane.sharepoint.com/:x:/r/teams/ACCESSIBILITRISULTATIVERIFICHETECNICHE/Shared%20Documents/TGPOSTE_APP/TGPOSTE_APP/LOG/Log.xlsx?d=w630300a71bd74143a1658fe5ab688bc4&amp;csf=1&amp;web=1&amp;e=Y9XHGL
Link al dettaglio requisito WCAG: </v>
      </c>
      <c r="AA1084" s="13"/>
      <c r="AB1084" s="13"/>
      <c r="AC1084" s="13"/>
      <c r="AD1084" s="13"/>
      <c r="AE1084" s="13" t="e">
        <f>_xlfn.XLOOKUP(Tabella4[[#This Row],[ID Silk]],outTable[ID Silk],outTable[Numero ticket  ],,0,1)</f>
        <v>#N/A</v>
      </c>
      <c r="AF1084" s="13"/>
      <c r="AG1084" s="13"/>
      <c r="AH1084" s="13" t="e">
        <f>Tabella4[[#This Row],[Caricato su Silk]]&amp;Tabella4[[#This Row],[HC_01]]</f>
        <v>#N/A</v>
      </c>
      <c r="AI1084" s="13" t="e">
        <f>Tabella4[[#This Row],[HC_ID]]&amp;": "&amp;Tabella4[[#This Row],[Descrizione]]</f>
        <v>#N/A</v>
      </c>
      <c r="AJ1084" s="13" t="e">
        <f>Tabella4[[#This Row],[HC_ID]]&amp;": - "&amp;Tabella4[[#This Row],[Detail]]&amp;" con selettore: "&amp;Tabella4[[#This Row],[Rejected Element]]</f>
        <v>#N/A</v>
      </c>
      <c r="AK1084" s="13" t="e">
        <f>Tabella4[[#This Row],[HC_ID]]&amp;": "&amp;Tabella4[[#This Row],[Share URL]]</f>
        <v>#N/A</v>
      </c>
      <c r="AL1084" s="13" t="e">
        <f>Tabella4[[#This Row],[HC_ID]]&amp;": "&amp;Tabella4[[#This Row],[Soluzione note aggiuntive]]</f>
        <v>#N/A</v>
      </c>
      <c r="AM1084" s="13"/>
    </row>
    <row r="1085" spans="1:39" ht="15" x14ac:dyDescent="0.3">
      <c r="A1085" s="41" t="str">
        <f>Tabella4[[#This Row],[UNI CEI EN 301549]]&amp;Tabella4[[#This Row],[Servizio]]</f>
        <v>11.2.5.3.1S005 Preferiti</v>
      </c>
      <c r="B1085" s="42" t="str">
        <f>Tabella4[[#This Row],[IssueID]]&amp;Tabella4[[#This Row],[Servizio]]</f>
        <v>S005 Preferiti</v>
      </c>
      <c r="C1085" s="41" t="s">
        <v>2183</v>
      </c>
      <c r="D1085" s="41" t="str">
        <f>"(#"&amp;Tabella4[[#This Row],['#ID]]&amp;")"</f>
        <v>(#AAD1084)</v>
      </c>
      <c r="E1085" s="13" t="s">
        <v>50</v>
      </c>
      <c r="F1085" s="13" t="s">
        <v>9</v>
      </c>
      <c r="G1085" s="13" t="s">
        <v>342</v>
      </c>
      <c r="H1085" s="13" t="s">
        <v>3285</v>
      </c>
      <c r="I1085" s="13" t="s">
        <v>63</v>
      </c>
      <c r="J1085" s="13" t="s">
        <v>3172</v>
      </c>
      <c r="K1085" t="s">
        <v>1745</v>
      </c>
      <c r="L1085" s="13" t="s">
        <v>3173</v>
      </c>
      <c r="M1085" t="s">
        <v>1744</v>
      </c>
      <c r="N1085" s="13"/>
      <c r="O1085" t="s">
        <v>1699</v>
      </c>
      <c r="P1085" s="13" t="s">
        <v>3122</v>
      </c>
      <c r="Q1085" s="13" t="s">
        <v>1742</v>
      </c>
      <c r="R1085" s="13"/>
      <c r="S1085" s="13" t="s">
        <v>3183</v>
      </c>
      <c r="T1085" s="13" t="s">
        <v>3184</v>
      </c>
      <c r="U1085" s="13">
        <f>COUNTIFS(Tabella4[Rejected Element],Tabella4[[#This Row],[Rejected Element]])</f>
        <v>1254</v>
      </c>
      <c r="V1085" s="13" t="s">
        <v>1723</v>
      </c>
      <c r="W1085" s="13" t="s">
        <v>3155</v>
      </c>
      <c r="X1085" s="13" t="str">
        <f>Tabella4[[#This Row],[User Impact]]</f>
        <v>2 - Serious</v>
      </c>
      <c r="Y1085" s="13" t="str">
        <f>_xlfn.CONCAT("APP INDABOX ANDROID - ",Tabella4[[#This Row],[UNI CEI EN 301549]]," ",_xlfn.XLOOKUP(Tabella4[[#This Row],[Criterio]],Tabella5[ID],Tabella5[Criterio di successo],"")," - ",Tabella4[[#This Row],[Servizio]])</f>
        <v>APP INDABOX ANDROID - 11.2.5.3.1 Etichetta nel nome - S005 Preferiti</v>
      </c>
      <c r="Z10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S005 Preferiti (#AAD1084)
S005 Preferiti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https://axe-mobile.deque.com/scan?userId=747da6b3-5f03-493b-bc9b-3a10276b7d6b&amp;packageName=com.android.chrome&amp;resultId=019874ae-f7a2-7049-a1e3-bdb4a462a89d
Possibile metodologia risolutiva:
Assicurati che contentDescription o labelFor contengano l’etichetta visibile dell’elemento.
File di log (occorrenze rilevate: 2): https://posteitaliane.sharepoint.com/:x:/r/teams/ACCESSIBILITRISULTATIVERIFICHETECNICHE/Shared%20Documents/TGPOSTE_APP/TGPOSTE_APP/LOG/Log.xlsx?d=w630300a71bd74143a1658fe5ab688bc4&amp;csf=1&amp;web=1&amp;e=Y9XHGL
Link al dettaglio requisito WCAG: </v>
      </c>
      <c r="AA1085" s="13"/>
      <c r="AB1085" s="13"/>
      <c r="AC1085" s="13"/>
      <c r="AD1085" s="13"/>
      <c r="AE1085" s="13" t="e">
        <f>_xlfn.XLOOKUP(Tabella4[[#This Row],[ID Silk]],outTable[ID Silk],outTable[Numero ticket  ],,0,1)</f>
        <v>#N/A</v>
      </c>
      <c r="AF1085" s="13"/>
      <c r="AG1085" s="13"/>
      <c r="AH1085" s="13" t="e">
        <f>Tabella4[[#This Row],[Caricato su Silk]]&amp;Tabella4[[#This Row],[HC_01]]</f>
        <v>#N/A</v>
      </c>
      <c r="AI1085" s="13" t="e">
        <f>Tabella4[[#This Row],[HC_ID]]&amp;": "&amp;Tabella4[[#This Row],[Descrizione]]</f>
        <v>#N/A</v>
      </c>
      <c r="AJ1085" s="13" t="e">
        <f>Tabella4[[#This Row],[HC_ID]]&amp;": - "&amp;Tabella4[[#This Row],[Detail]]&amp;" con selettore: "&amp;Tabella4[[#This Row],[Rejected Element]]</f>
        <v>#N/A</v>
      </c>
      <c r="AK1085" s="13" t="e">
        <f>Tabella4[[#This Row],[HC_ID]]&amp;": "&amp;Tabella4[[#This Row],[Share URL]]</f>
        <v>#N/A</v>
      </c>
      <c r="AL1085" s="13" t="e">
        <f>Tabella4[[#This Row],[HC_ID]]&amp;": "&amp;Tabella4[[#This Row],[Soluzione note aggiuntive]]</f>
        <v>#N/A</v>
      </c>
      <c r="AM1085" s="13"/>
    </row>
    <row r="1086" spans="1:39" ht="15" x14ac:dyDescent="0.3">
      <c r="A1086" s="41" t="str">
        <f>Tabella4[[#This Row],[UNI CEI EN 301549]]&amp;Tabella4[[#This Row],[Servizio]]</f>
        <v>11.2.5.3.1S005 Preferiti</v>
      </c>
      <c r="B1086" s="42" t="str">
        <f>Tabella4[[#This Row],[IssueID]]&amp;Tabella4[[#This Row],[Servizio]]</f>
        <v>S005 Preferiti</v>
      </c>
      <c r="C1086" s="41" t="s">
        <v>2184</v>
      </c>
      <c r="D1086" s="41" t="str">
        <f>"(#"&amp;Tabella4[[#This Row],['#ID]]&amp;")"</f>
        <v>(#AAD1085)</v>
      </c>
      <c r="E1086" s="13" t="s">
        <v>50</v>
      </c>
      <c r="F1086" s="13" t="s">
        <v>9</v>
      </c>
      <c r="G1086" s="13" t="s">
        <v>342</v>
      </c>
      <c r="H1086" s="13" t="s">
        <v>3285</v>
      </c>
      <c r="I1086" s="13" t="s">
        <v>63</v>
      </c>
      <c r="J1086" s="13" t="s">
        <v>3172</v>
      </c>
      <c r="K1086" t="s">
        <v>1745</v>
      </c>
      <c r="L1086" s="13" t="s">
        <v>3173</v>
      </c>
      <c r="M1086" t="s">
        <v>1746</v>
      </c>
      <c r="N1086" s="13"/>
      <c r="O1086" t="s">
        <v>1699</v>
      </c>
      <c r="P1086" s="13" t="s">
        <v>3122</v>
      </c>
      <c r="Q1086" s="13" t="s">
        <v>1742</v>
      </c>
      <c r="R1086" s="13"/>
      <c r="S1086" s="13" t="s">
        <v>3183</v>
      </c>
      <c r="T1086" s="13" t="s">
        <v>3184</v>
      </c>
      <c r="U1086" s="13">
        <f>COUNTIFS(Tabella4[Rejected Element],Tabella4[[#This Row],[Rejected Element]])</f>
        <v>42</v>
      </c>
      <c r="V1086" s="13" t="s">
        <v>1723</v>
      </c>
      <c r="W1086" s="13" t="s">
        <v>3155</v>
      </c>
      <c r="X1086" s="13" t="str">
        <f>Tabella4[[#This Row],[User Impact]]</f>
        <v>2 - Serious</v>
      </c>
      <c r="Y1086" s="13" t="str">
        <f>_xlfn.CONCAT("APP INDABOX ANDROID - ",Tabella4[[#This Row],[UNI CEI EN 301549]]," ",_xlfn.XLOOKUP(Tabella4[[#This Row],[Criterio]],Tabella5[ID],Tabella5[Criterio di successo],"")," - ",Tabella4[[#This Row],[Servizio]])</f>
        <v>APP INDABOX ANDROID - 11.2.5.3.1 Etichetta nel nome - S005 Preferiti</v>
      </c>
      <c r="Z10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S005 Preferiti (#AAD1085)
S005 Preferiti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https://axe-mobile.deque.com/scan?userId=747da6b3-5f03-493b-bc9b-3a10276b7d6b&amp;packageName=com.android.chrome&amp;resultId=019874ae-f7a2-7049-a1e3-bdb4a462a89d
Possibile metodologia risolutiva:
Assicurati che contentDescription o labelFor contengano l’etichetta visibile dell’elemento.
File di log (occorrenze rilevate: 2): https://posteitaliane.sharepoint.com/:x:/r/teams/ACCESSIBILITRISULTATIVERIFICHETECNICHE/Shared%20Documents/TGPOSTE_APP/TGPOSTE_APP/LOG/Log.xlsx?d=w630300a71bd74143a1658fe5ab688bc4&amp;csf=1&amp;web=1&amp;e=Y9XHGL
Link al dettaglio requisito WCAG: </v>
      </c>
      <c r="AA1086" s="13"/>
      <c r="AB1086" s="13"/>
      <c r="AC1086" s="13"/>
      <c r="AD1086" s="13"/>
      <c r="AE1086" s="13" t="e">
        <f>_xlfn.XLOOKUP(Tabella4[[#This Row],[ID Silk]],outTable[ID Silk],outTable[Numero ticket  ],,0,1)</f>
        <v>#N/A</v>
      </c>
      <c r="AF1086" s="13"/>
      <c r="AG1086" s="13"/>
      <c r="AH1086" s="13" t="e">
        <f>Tabella4[[#This Row],[Caricato su Silk]]&amp;Tabella4[[#This Row],[HC_01]]</f>
        <v>#N/A</v>
      </c>
      <c r="AI1086" s="13" t="e">
        <f>Tabella4[[#This Row],[HC_ID]]&amp;": "&amp;Tabella4[[#This Row],[Descrizione]]</f>
        <v>#N/A</v>
      </c>
      <c r="AJ1086" s="13" t="e">
        <f>Tabella4[[#This Row],[HC_ID]]&amp;": - "&amp;Tabella4[[#This Row],[Detail]]&amp;" con selettore: "&amp;Tabella4[[#This Row],[Rejected Element]]</f>
        <v>#N/A</v>
      </c>
      <c r="AK1086" s="13" t="e">
        <f>Tabella4[[#This Row],[HC_ID]]&amp;": "&amp;Tabella4[[#This Row],[Share URL]]</f>
        <v>#N/A</v>
      </c>
      <c r="AL1086" s="13" t="e">
        <f>Tabella4[[#This Row],[HC_ID]]&amp;": "&amp;Tabella4[[#This Row],[Soluzione note aggiuntive]]</f>
        <v>#N/A</v>
      </c>
      <c r="AM1086" s="13"/>
    </row>
    <row r="1087" spans="1:39" ht="15" x14ac:dyDescent="0.3">
      <c r="A1087" s="41" t="str">
        <f>Tabella4[[#This Row],[UNI CEI EN 301549]]&amp;Tabella4[[#This Row],[Servizio]]</f>
        <v>11.1.3.2.1S005 Preferiti</v>
      </c>
      <c r="B1087" s="42" t="str">
        <f>Tabella4[[#This Row],[IssueID]]&amp;Tabella4[[#This Row],[Servizio]]</f>
        <v>S005 Preferiti</v>
      </c>
      <c r="C1087" s="41" t="s">
        <v>2185</v>
      </c>
      <c r="D1087" s="41" t="str">
        <f>"(#"&amp;Tabella4[[#This Row],['#ID]]&amp;")"</f>
        <v>(#AAD1086)</v>
      </c>
      <c r="E1087" s="13" t="s">
        <v>50</v>
      </c>
      <c r="F1087" s="13" t="s">
        <v>9</v>
      </c>
      <c r="G1087" s="13" t="s">
        <v>57</v>
      </c>
      <c r="H1087" s="13" t="s">
        <v>3287</v>
      </c>
      <c r="I1087" s="13" t="s">
        <v>62</v>
      </c>
      <c r="J1087" s="13" t="s">
        <v>3176</v>
      </c>
      <c r="K1087" t="s">
        <v>1749</v>
      </c>
      <c r="L1087" s="13" t="s">
        <v>3177</v>
      </c>
      <c r="M1087" t="s">
        <v>1744</v>
      </c>
      <c r="N1087" s="13"/>
      <c r="O1087" t="s">
        <v>1699</v>
      </c>
      <c r="P1087" s="13" t="s">
        <v>3122</v>
      </c>
      <c r="Q1087" s="13" t="s">
        <v>1742</v>
      </c>
      <c r="R1087" s="13"/>
      <c r="S1087" s="13" t="s">
        <v>3189</v>
      </c>
      <c r="T1087" s="13" t="s">
        <v>3190</v>
      </c>
      <c r="U1087" s="13">
        <f>COUNTIFS(Tabella4[Rejected Element],Tabella4[[#This Row],[Rejected Element]])</f>
        <v>1254</v>
      </c>
      <c r="V1087" s="13" t="s">
        <v>1723</v>
      </c>
      <c r="W1087" s="13" t="s">
        <v>3155</v>
      </c>
      <c r="X1087" s="13" t="str">
        <f>Tabella4[[#This Row],[User Impact]]</f>
        <v>1 - Critical</v>
      </c>
      <c r="Y1087" s="13" t="str">
        <f>_xlfn.CONCAT("APP INDABOX ANDROID - ",Tabella4[[#This Row],[UNI CEI EN 301549]]," ",_xlfn.XLOOKUP(Tabella4[[#This Row],[Criterio]],Tabella5[ID],Tabella5[Criterio di successo],"")," - ",Tabella4[[#This Row],[Servizio]])</f>
        <v>APP INDABOX ANDROID - 11.1.3.2.1 Sequenza significativa - S005 Preferiti</v>
      </c>
      <c r="Z10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S005 Preferiti (#AAD1086)
S005 Preferiti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https://axe-mobile.deque.com/scan?userId=747da6b3-5f03-493b-bc9b-3a10276b7d6b&amp;packageName=com.android.chrome&amp;resultId=019874ae-f7a2-7049-a1e3-bdb4a462a89d
Possibile metodologia risolutiva:
Rimuovi android:focusable="true" dal testo statico non interattivo.
File di log (occorrenze rilevate: 2): https://posteitaliane.sharepoint.com/:x:/r/teams/ACCESSIBILITRISULTATIVERIFICHETECNICHE/Shared%20Documents/TGPOSTE_APP/TGPOSTE_APP/LOG/Log.xlsx?d=w630300a71bd74143a1658fe5ab688bc4&amp;csf=1&amp;web=1&amp;e=Y9XHGL
Link al dettaglio requisito WCAG: </v>
      </c>
      <c r="AA1087" s="13"/>
      <c r="AB1087" s="13"/>
      <c r="AC1087" s="13"/>
      <c r="AD1087" s="13"/>
      <c r="AE1087" s="13" t="e">
        <f>_xlfn.XLOOKUP(Tabella4[[#This Row],[ID Silk]],outTable[ID Silk],outTable[Numero ticket  ],,0,1)</f>
        <v>#N/A</v>
      </c>
      <c r="AF1087" s="13"/>
      <c r="AG1087" s="13"/>
      <c r="AH1087" s="13" t="e">
        <f>Tabella4[[#This Row],[Caricato su Silk]]&amp;Tabella4[[#This Row],[HC_01]]</f>
        <v>#N/A</v>
      </c>
      <c r="AI1087" s="13" t="e">
        <f>Tabella4[[#This Row],[HC_ID]]&amp;": "&amp;Tabella4[[#This Row],[Descrizione]]</f>
        <v>#N/A</v>
      </c>
      <c r="AJ1087" s="13" t="e">
        <f>Tabella4[[#This Row],[HC_ID]]&amp;": - "&amp;Tabella4[[#This Row],[Detail]]&amp;" con selettore: "&amp;Tabella4[[#This Row],[Rejected Element]]</f>
        <v>#N/A</v>
      </c>
      <c r="AK1087" s="13" t="e">
        <f>Tabella4[[#This Row],[HC_ID]]&amp;": "&amp;Tabella4[[#This Row],[Share URL]]</f>
        <v>#N/A</v>
      </c>
      <c r="AL1087" s="13" t="e">
        <f>Tabella4[[#This Row],[HC_ID]]&amp;": "&amp;Tabella4[[#This Row],[Soluzione note aggiuntive]]</f>
        <v>#N/A</v>
      </c>
      <c r="AM1087" s="13"/>
    </row>
    <row r="1088" spans="1:39" ht="15" x14ac:dyDescent="0.3">
      <c r="A1088" s="41" t="str">
        <f>Tabella4[[#This Row],[UNI CEI EN 301549]]&amp;Tabella4[[#This Row],[Servizio]]</f>
        <v>11.1.3.2.1S005 Preferiti</v>
      </c>
      <c r="B1088" s="42" t="str">
        <f>Tabella4[[#This Row],[IssueID]]&amp;Tabella4[[#This Row],[Servizio]]</f>
        <v>S005 Preferiti</v>
      </c>
      <c r="C1088" s="41" t="s">
        <v>2186</v>
      </c>
      <c r="D1088" s="41" t="str">
        <f>"(#"&amp;Tabella4[[#This Row],['#ID]]&amp;")"</f>
        <v>(#AAD1087)</v>
      </c>
      <c r="E1088" s="13" t="s">
        <v>50</v>
      </c>
      <c r="F1088" s="13" t="s">
        <v>9</v>
      </c>
      <c r="G1088" s="13" t="s">
        <v>57</v>
      </c>
      <c r="H1088" s="13" t="s">
        <v>3287</v>
      </c>
      <c r="I1088" s="13" t="s">
        <v>62</v>
      </c>
      <c r="J1088" s="13" t="s">
        <v>3176</v>
      </c>
      <c r="K1088" t="s">
        <v>1749</v>
      </c>
      <c r="L1088" s="13" t="s">
        <v>3177</v>
      </c>
      <c r="M1088" t="s">
        <v>1744</v>
      </c>
      <c r="N1088" s="13"/>
      <c r="O1088" t="s">
        <v>1699</v>
      </c>
      <c r="P1088" s="13" t="s">
        <v>3122</v>
      </c>
      <c r="Q1088" s="13" t="s">
        <v>1742</v>
      </c>
      <c r="R1088" s="13"/>
      <c r="S1088" s="13" t="s">
        <v>3189</v>
      </c>
      <c r="T1088" s="13" t="s">
        <v>3190</v>
      </c>
      <c r="U1088" s="13">
        <f>COUNTIFS(Tabella4[Rejected Element],Tabella4[[#This Row],[Rejected Element]])</f>
        <v>1254</v>
      </c>
      <c r="V1088" s="13" t="s">
        <v>1723</v>
      </c>
      <c r="W1088" s="13" t="s">
        <v>3155</v>
      </c>
      <c r="X1088" s="13" t="str">
        <f>Tabella4[[#This Row],[User Impact]]</f>
        <v>1 - Critical</v>
      </c>
      <c r="Y1088" s="13" t="str">
        <f>_xlfn.CONCAT("APP INDABOX ANDROID - ",Tabella4[[#This Row],[UNI CEI EN 301549]]," ",_xlfn.XLOOKUP(Tabella4[[#This Row],[Criterio]],Tabella5[ID],Tabella5[Criterio di successo],"")," - ",Tabella4[[#This Row],[Servizio]])</f>
        <v>APP INDABOX ANDROID - 11.1.3.2.1 Sequenza significativa - S005 Preferiti</v>
      </c>
      <c r="Z10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S005 Preferiti (#AAD1087)
S005 Preferiti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https://axe-mobile.deque.com/scan?userId=747da6b3-5f03-493b-bc9b-3a10276b7d6b&amp;packageName=com.android.chrome&amp;resultId=019874ae-f7a2-7049-a1e3-bdb4a462a89d
Possibile metodologia risolutiva:
Rimuovi android:focusable="true" dal testo statico non interattivo.
File di log (occorrenze rilevate: 2): https://posteitaliane.sharepoint.com/:x:/r/teams/ACCESSIBILITRISULTATIVERIFICHETECNICHE/Shared%20Documents/TGPOSTE_APP/TGPOSTE_APP/LOG/Log.xlsx?d=w630300a71bd74143a1658fe5ab688bc4&amp;csf=1&amp;web=1&amp;e=Y9XHGL
Link al dettaglio requisito WCAG: </v>
      </c>
      <c r="AA1088" s="13"/>
      <c r="AB1088" s="13"/>
      <c r="AC1088" s="13"/>
      <c r="AD1088" s="13"/>
      <c r="AE1088" s="13" t="e">
        <f>_xlfn.XLOOKUP(Tabella4[[#This Row],[ID Silk]],outTable[ID Silk],outTable[Numero ticket  ],,0,1)</f>
        <v>#N/A</v>
      </c>
      <c r="AF1088" s="13"/>
      <c r="AG1088" s="13"/>
      <c r="AH1088" s="13" t="e">
        <f>Tabella4[[#This Row],[Caricato su Silk]]&amp;Tabella4[[#This Row],[HC_01]]</f>
        <v>#N/A</v>
      </c>
      <c r="AI1088" s="13" t="e">
        <f>Tabella4[[#This Row],[HC_ID]]&amp;": "&amp;Tabella4[[#This Row],[Descrizione]]</f>
        <v>#N/A</v>
      </c>
      <c r="AJ1088" s="13" t="e">
        <f>Tabella4[[#This Row],[HC_ID]]&amp;": - "&amp;Tabella4[[#This Row],[Detail]]&amp;" con selettore: "&amp;Tabella4[[#This Row],[Rejected Element]]</f>
        <v>#N/A</v>
      </c>
      <c r="AK1088" s="13" t="e">
        <f>Tabella4[[#This Row],[HC_ID]]&amp;": "&amp;Tabella4[[#This Row],[Share URL]]</f>
        <v>#N/A</v>
      </c>
      <c r="AL1088" s="13" t="e">
        <f>Tabella4[[#This Row],[HC_ID]]&amp;": "&amp;Tabella4[[#This Row],[Soluzione note aggiuntive]]</f>
        <v>#N/A</v>
      </c>
      <c r="AM1088" s="13"/>
    </row>
    <row r="1089" spans="1:39" ht="15" x14ac:dyDescent="0.3">
      <c r="A1089" s="41" t="str">
        <f>Tabella4[[#This Row],[UNI CEI EN 301549]]&amp;Tabella4[[#This Row],[Servizio]]</f>
        <v>11.1.4.3.1S005 Preferiti</v>
      </c>
      <c r="B1089" s="42" t="str">
        <f>Tabella4[[#This Row],[IssueID]]&amp;Tabella4[[#This Row],[Servizio]]</f>
        <v>S005 Preferiti</v>
      </c>
      <c r="C1089" s="41" t="s">
        <v>2187</v>
      </c>
      <c r="D1089" s="41" t="str">
        <f>"(#"&amp;Tabella4[[#This Row],['#ID]]&amp;")"</f>
        <v>(#AAD1088)</v>
      </c>
      <c r="E1089" s="13" t="s">
        <v>50</v>
      </c>
      <c r="F1089" s="13" t="s">
        <v>10</v>
      </c>
      <c r="G1089" s="13" t="s">
        <v>195</v>
      </c>
      <c r="H1089" s="13" t="s">
        <v>3282</v>
      </c>
      <c r="I1089" s="13" t="s">
        <v>63</v>
      </c>
      <c r="J1089" s="13" t="s">
        <v>1735</v>
      </c>
      <c r="K1089" t="s">
        <v>1758</v>
      </c>
      <c r="L1089" s="13" t="s">
        <v>3178</v>
      </c>
      <c r="M1089" t="s">
        <v>1744</v>
      </c>
      <c r="N1089" s="13"/>
      <c r="O1089" t="s">
        <v>1699</v>
      </c>
      <c r="P1089" s="13" t="s">
        <v>3122</v>
      </c>
      <c r="Q1089" s="13" t="s">
        <v>1742</v>
      </c>
      <c r="R1089" s="13"/>
      <c r="S1089" s="13" t="s">
        <v>3191</v>
      </c>
      <c r="T1089" s="13" t="s">
        <v>3192</v>
      </c>
      <c r="U1089" s="13">
        <f>COUNTIFS(Tabella4[Rejected Element],Tabella4[[#This Row],[Rejected Element]])</f>
        <v>1254</v>
      </c>
      <c r="V1089" s="13" t="s">
        <v>1723</v>
      </c>
      <c r="W1089" s="13" t="s">
        <v>3155</v>
      </c>
      <c r="X1089" s="13" t="str">
        <f>Tabella4[[#This Row],[User Impact]]</f>
        <v>2 - Serious</v>
      </c>
      <c r="Y1089" s="13" t="str">
        <f>_xlfn.CONCAT("APP INDABOX ANDROID - ",Tabella4[[#This Row],[UNI CEI EN 301549]]," ",_xlfn.XLOOKUP(Tabella4[[#This Row],[Criterio]],Tabella5[ID],Tabella5[Criterio di successo],"")," - ",Tabella4[[#This Row],[Servizio]])</f>
        <v>APP INDABOX ANDROID - 11.1.4.3.1 Contrasto (minimo) - S005 Preferiti</v>
      </c>
      <c r="Z10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S005 Preferiti (#AAD1088)
S005 Preferiti
Requisito: WCAG 1.4.3
Disabilità afflitte: Colorblindness;Low Vision
Impatto Utente: 2 - Serious
Descrizione: ColorContrast - Assicurarsi che ogni elemento di testo abbia un rapporto di contrasto minimo di 4,5:1 con lo sfondo e che il testo di grandi dimensioni abbia un rapporto di contrasto minimo di 3,0:1. [Per saperne di più] (https://docs.deque.com/devtools-mobile/axe/android/rule/ColorContrast)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https://axe-mobile.deque.com/scan?userId=747da6b3-5f03-493b-bc9b-3a10276b7d6b&amp;packageName=com.android.chrome&amp;resultId=019874ae-f7a2-7049-a1e3-bdb4a462a89d
Possibile metodologia risolutiva:
Usa colori con contrasto minimo 4.5:1 (o 3:1 per testi grandi), come in WCAG.
File di log (occorrenze rilevate: 1): https://posteitaliane.sharepoint.com/:x:/r/teams/ACCESSIBILITRISULTATIVERIFICHETECNICHE/Shared%20Documents/TGPOSTE_APP/TGPOSTE_APP/LOG/Log.xlsx?d=w630300a71bd74143a1658fe5ab688bc4&amp;csf=1&amp;web=1&amp;e=Y9XHGL
Link al dettaglio requisito WCAG: </v>
      </c>
      <c r="AA1089" s="13"/>
      <c r="AB1089" s="13"/>
      <c r="AC1089" s="13"/>
      <c r="AD1089" s="13"/>
      <c r="AE1089" s="13" t="e">
        <f>_xlfn.XLOOKUP(Tabella4[[#This Row],[ID Silk]],outTable[ID Silk],outTable[Numero ticket  ],,0,1)</f>
        <v>#N/A</v>
      </c>
      <c r="AF1089" s="13"/>
      <c r="AG1089" s="13"/>
      <c r="AH1089" s="13" t="e">
        <f>Tabella4[[#This Row],[Caricato su Silk]]&amp;Tabella4[[#This Row],[HC_01]]</f>
        <v>#N/A</v>
      </c>
      <c r="AI1089" s="13" t="e">
        <f>Tabella4[[#This Row],[HC_ID]]&amp;": "&amp;Tabella4[[#This Row],[Descrizione]]</f>
        <v>#N/A</v>
      </c>
      <c r="AJ1089" s="13" t="e">
        <f>Tabella4[[#This Row],[HC_ID]]&amp;": - "&amp;Tabella4[[#This Row],[Detail]]&amp;" con selettore: "&amp;Tabella4[[#This Row],[Rejected Element]]</f>
        <v>#N/A</v>
      </c>
      <c r="AK1089" s="13" t="e">
        <f>Tabella4[[#This Row],[HC_ID]]&amp;": "&amp;Tabella4[[#This Row],[Share URL]]</f>
        <v>#N/A</v>
      </c>
      <c r="AL1089" s="13" t="e">
        <f>Tabella4[[#This Row],[HC_ID]]&amp;": "&amp;Tabella4[[#This Row],[Soluzione note aggiuntive]]</f>
        <v>#N/A</v>
      </c>
      <c r="AM1089" s="13"/>
    </row>
    <row r="1090" spans="1:39" ht="15" x14ac:dyDescent="0.3">
      <c r="A1090" s="41" t="str">
        <f>Tabella4[[#This Row],[UNI CEI EN 301549]]&amp;Tabella4[[#This Row],[Servizio]]</f>
        <v>11.1.3.4.1S010 Profilo</v>
      </c>
      <c r="B1090" s="42" t="str">
        <f>Tabella4[[#This Row],[IssueID]]&amp;Tabella4[[#This Row],[Servizio]]</f>
        <v>S010 Profilo</v>
      </c>
      <c r="C1090" s="41" t="s">
        <v>2188</v>
      </c>
      <c r="D1090" s="41" t="str">
        <f>"(#"&amp;Tabella4[[#This Row],['#ID]]&amp;")"</f>
        <v>(#AAD1089)</v>
      </c>
      <c r="E1090" s="13" t="s">
        <v>50</v>
      </c>
      <c r="F1090" s="13" t="s">
        <v>10</v>
      </c>
      <c r="G1090" s="13" t="s">
        <v>160</v>
      </c>
      <c r="H1090" s="13" t="s">
        <v>3284</v>
      </c>
      <c r="I1090" s="13" t="s">
        <v>63</v>
      </c>
      <c r="J1090" s="13" t="s">
        <v>3170</v>
      </c>
      <c r="K1090" t="s">
        <v>1743</v>
      </c>
      <c r="L1090" s="13" t="s">
        <v>3171</v>
      </c>
      <c r="M1090" t="s">
        <v>1744</v>
      </c>
      <c r="N1090" s="13"/>
      <c r="O1090" t="s">
        <v>1717</v>
      </c>
      <c r="P1090" s="13" t="s">
        <v>1647</v>
      </c>
      <c r="Q1090" s="13" t="s">
        <v>1742</v>
      </c>
      <c r="R1090" s="13"/>
      <c r="S1090" s="13" t="s">
        <v>3181</v>
      </c>
      <c r="T1090" s="13" t="s">
        <v>3182</v>
      </c>
      <c r="U1090" s="13">
        <f>COUNTIFS(Tabella4[Rejected Element],Tabella4[[#This Row],[Rejected Element]])</f>
        <v>1254</v>
      </c>
      <c r="V1090" s="13" t="s">
        <v>1728</v>
      </c>
      <c r="W1090" s="13" t="s">
        <v>3154</v>
      </c>
      <c r="X1090" s="13" t="str">
        <f>Tabella4[[#This Row],[User Impact]]</f>
        <v>2 - Serious</v>
      </c>
      <c r="Y1090" s="13" t="str">
        <f>_xlfn.CONCAT("APP INDABOX ANDROID - ",Tabella4[[#This Row],[UNI CEI EN 301549]]," ",_xlfn.XLOOKUP(Tabella4[[#This Row],[Criterio]],Tabella5[ID],Tabella5[Criterio di successo],"")," - ",Tabella4[[#This Row],[Servizio]])</f>
        <v>APP INDABOX ANDROID - 11.1.3.4.1 Orientamento - S010 Profilo</v>
      </c>
      <c r="Z10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S010 Profilo (#AAD1089)
S010 Profilo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Rimuovi android:screenOrientation="portrait" per supportare sia landscape che portrait, salvo che non sia un requisito.
File di log (occorrenze rilevate: 5): https://posteitaliane.sharepoint.com/:x:/r/teams/ACCESSIBILITRISULTATIVERIFICHETECNICHE/Shared%20Documents/TGPOSTE_APP/TGPOSTE_APP/LOG/Log.xlsx?d=w630300a71bd74143a1658fe5ab688bc4&amp;csf=1&amp;web=1&amp;e=Y9XHGL
Link al dettaglio requisito WCAG: </v>
      </c>
      <c r="AA1090" s="13"/>
      <c r="AB1090" s="13"/>
      <c r="AC1090" s="13"/>
      <c r="AD1090" s="13"/>
      <c r="AE1090" s="13" t="e">
        <f>_xlfn.XLOOKUP(Tabella4[[#This Row],[ID Silk]],outTable[ID Silk],outTable[Numero ticket  ],,0,1)</f>
        <v>#N/A</v>
      </c>
      <c r="AF1090" s="13"/>
      <c r="AG1090" s="13"/>
      <c r="AH1090" s="13" t="e">
        <f>Tabella4[[#This Row],[Caricato su Silk]]&amp;Tabella4[[#This Row],[HC_01]]</f>
        <v>#N/A</v>
      </c>
      <c r="AI1090" s="13" t="e">
        <f>Tabella4[[#This Row],[HC_ID]]&amp;": "&amp;Tabella4[[#This Row],[Descrizione]]</f>
        <v>#N/A</v>
      </c>
      <c r="AJ1090" s="13" t="e">
        <f>Tabella4[[#This Row],[HC_ID]]&amp;": - "&amp;Tabella4[[#This Row],[Detail]]&amp;" con selettore: "&amp;Tabella4[[#This Row],[Rejected Element]]</f>
        <v>#N/A</v>
      </c>
      <c r="AK1090" s="13" t="e">
        <f>Tabella4[[#This Row],[HC_ID]]&amp;": "&amp;Tabella4[[#This Row],[Share URL]]</f>
        <v>#N/A</v>
      </c>
      <c r="AL1090" s="13" t="e">
        <f>Tabella4[[#This Row],[HC_ID]]&amp;": "&amp;Tabella4[[#This Row],[Soluzione note aggiuntive]]</f>
        <v>#N/A</v>
      </c>
      <c r="AM1090" s="13"/>
    </row>
    <row r="1091" spans="1:39" ht="15" x14ac:dyDescent="0.3">
      <c r="A1091" s="41" t="str">
        <f>Tabella4[[#This Row],[UNI CEI EN 301549]]&amp;Tabella4[[#This Row],[Servizio]]</f>
        <v>11.2.5.3.1S010 Profilo</v>
      </c>
      <c r="B1091" s="42" t="str">
        <f>Tabella4[[#This Row],[IssueID]]&amp;Tabella4[[#This Row],[Servizio]]</f>
        <v>S010 Profilo</v>
      </c>
      <c r="C1091" s="41" t="s">
        <v>2189</v>
      </c>
      <c r="D1091" s="41" t="str">
        <f>"(#"&amp;Tabella4[[#This Row],['#ID]]&amp;")"</f>
        <v>(#AAD1090)</v>
      </c>
      <c r="E1091" s="13" t="s">
        <v>50</v>
      </c>
      <c r="F1091" s="13" t="s">
        <v>9</v>
      </c>
      <c r="G1091" s="13" t="s">
        <v>342</v>
      </c>
      <c r="H1091" s="13" t="s">
        <v>3285</v>
      </c>
      <c r="I1091" s="13" t="s">
        <v>63</v>
      </c>
      <c r="J1091" s="13" t="s">
        <v>3172</v>
      </c>
      <c r="K1091" t="s">
        <v>1745</v>
      </c>
      <c r="L1091" s="13" t="s">
        <v>3173</v>
      </c>
      <c r="M1091" t="s">
        <v>1746</v>
      </c>
      <c r="N1091" s="13"/>
      <c r="O1091" t="s">
        <v>1717</v>
      </c>
      <c r="P1091" s="13" t="s">
        <v>1647</v>
      </c>
      <c r="Q1091" s="13" t="s">
        <v>1742</v>
      </c>
      <c r="R1091" s="13"/>
      <c r="S1091" s="13" t="s">
        <v>3183</v>
      </c>
      <c r="T1091" s="13" t="s">
        <v>3184</v>
      </c>
      <c r="U1091" s="13">
        <f>COUNTIFS(Tabella4[Rejected Element],Tabella4[[#This Row],[Rejected Element]])</f>
        <v>42</v>
      </c>
      <c r="V1091" s="13" t="s">
        <v>1728</v>
      </c>
      <c r="W1091" s="13" t="s">
        <v>3154</v>
      </c>
      <c r="X1091" s="13" t="str">
        <f>Tabella4[[#This Row],[User Impact]]</f>
        <v>2 - Serious</v>
      </c>
      <c r="Y1091" s="13" t="str">
        <f>_xlfn.CONCAT("APP INDABOX ANDROID - ",Tabella4[[#This Row],[UNI CEI EN 301549]]," ",_xlfn.XLOOKUP(Tabella4[[#This Row],[Criterio]],Tabella5[ID],Tabella5[Criterio di successo],"")," - ",Tabella4[[#This Row],[Servizio]])</f>
        <v>APP INDABOX ANDROID - 11.2.5.3.1 Etichetta nel nome - S010 Profilo</v>
      </c>
      <c r="Z10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(#AAD1090)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https://axe-mobile.deque.com/scan?userId=747da6b3-5f03-493b-bc9b-3a10276b7d6b&amp;packageName=com.android.chrome&amp;resultId=019874af-37a3-726f-8a7d-b91c1a519470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091" s="13"/>
      <c r="AB1091" s="13"/>
      <c r="AC1091" s="13"/>
      <c r="AD1091" s="13"/>
      <c r="AE1091" s="13" t="e">
        <f>_xlfn.XLOOKUP(Tabella4[[#This Row],[ID Silk]],outTable[ID Silk],outTable[Numero ticket  ],,0,1)</f>
        <v>#N/A</v>
      </c>
      <c r="AF1091" s="13"/>
      <c r="AG1091" s="13"/>
      <c r="AH1091" s="13" t="e">
        <f>Tabella4[[#This Row],[Caricato su Silk]]&amp;Tabella4[[#This Row],[HC_01]]</f>
        <v>#N/A</v>
      </c>
      <c r="AI1091" s="13" t="e">
        <f>Tabella4[[#This Row],[HC_ID]]&amp;": "&amp;Tabella4[[#This Row],[Descrizione]]</f>
        <v>#N/A</v>
      </c>
      <c r="AJ1091" s="13" t="e">
        <f>Tabella4[[#This Row],[HC_ID]]&amp;": - "&amp;Tabella4[[#This Row],[Detail]]&amp;" con selettore: "&amp;Tabella4[[#This Row],[Rejected Element]]</f>
        <v>#N/A</v>
      </c>
      <c r="AK1091" s="13" t="e">
        <f>Tabella4[[#This Row],[HC_ID]]&amp;": "&amp;Tabella4[[#This Row],[Share URL]]</f>
        <v>#N/A</v>
      </c>
      <c r="AL1091" s="13" t="e">
        <f>Tabella4[[#This Row],[HC_ID]]&amp;": "&amp;Tabella4[[#This Row],[Soluzione note aggiuntive]]</f>
        <v>#N/A</v>
      </c>
      <c r="AM1091" s="13"/>
    </row>
    <row r="1092" spans="1:39" ht="15" x14ac:dyDescent="0.3">
      <c r="A1092" s="41" t="str">
        <f>Tabella4[[#This Row],[UNI CEI EN 301549]]&amp;Tabella4[[#This Row],[Servizio]]</f>
        <v>11.1.3.2.1S010 Profilo</v>
      </c>
      <c r="B1092" s="42" t="str">
        <f>Tabella4[[#This Row],[IssueID]]&amp;Tabella4[[#This Row],[Servizio]]</f>
        <v>S010 Profilo</v>
      </c>
      <c r="C1092" s="41" t="s">
        <v>2190</v>
      </c>
      <c r="D1092" s="41" t="str">
        <f>"(#"&amp;Tabella4[[#This Row],['#ID]]&amp;")"</f>
        <v>(#AAD1091)</v>
      </c>
      <c r="E1092" s="13" t="s">
        <v>50</v>
      </c>
      <c r="F1092" s="13" t="s">
        <v>9</v>
      </c>
      <c r="G1092" s="13" t="s">
        <v>57</v>
      </c>
      <c r="H1092" s="13" t="s">
        <v>3287</v>
      </c>
      <c r="I1092" s="13" t="s">
        <v>62</v>
      </c>
      <c r="J1092" s="13" t="s">
        <v>3176</v>
      </c>
      <c r="K1092" t="s">
        <v>1749</v>
      </c>
      <c r="L1092" s="13" t="s">
        <v>3177</v>
      </c>
      <c r="M1092" t="s">
        <v>1744</v>
      </c>
      <c r="N1092" s="13"/>
      <c r="O1092" t="s">
        <v>1717</v>
      </c>
      <c r="P1092" s="13" t="s">
        <v>1647</v>
      </c>
      <c r="Q1092" s="13" t="s">
        <v>1742</v>
      </c>
      <c r="R1092" s="13"/>
      <c r="S1092" s="13" t="s">
        <v>3189</v>
      </c>
      <c r="T1092" s="13" t="s">
        <v>3190</v>
      </c>
      <c r="U1092" s="13">
        <f>COUNTIFS(Tabella4[Rejected Element],Tabella4[[#This Row],[Rejected Element]])</f>
        <v>1254</v>
      </c>
      <c r="V1092" s="13" t="s">
        <v>1728</v>
      </c>
      <c r="W1092" s="13" t="s">
        <v>3154</v>
      </c>
      <c r="X1092" s="13" t="str">
        <f>Tabella4[[#This Row],[User Impact]]</f>
        <v>1 - Critical</v>
      </c>
      <c r="Y1092" s="13" t="str">
        <f>_xlfn.CONCAT("APP INDABOX ANDROID - ",Tabella4[[#This Row],[UNI CEI EN 301549]]," ",_xlfn.XLOOKUP(Tabella4[[#This Row],[Criterio]],Tabella5[ID],Tabella5[Criterio di successo],"")," - ",Tabella4[[#This Row],[Servizio]])</f>
        <v>APP INDABOX ANDROID - 11.1.3.2.1 Sequenza significativa - S010 Profilo</v>
      </c>
      <c r="Z10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(#AAD1091)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092" s="13"/>
      <c r="AB1092" s="13"/>
      <c r="AC1092" s="13"/>
      <c r="AD1092" s="13"/>
      <c r="AE1092" s="13" t="e">
        <f>_xlfn.XLOOKUP(Tabella4[[#This Row],[ID Silk]],outTable[ID Silk],outTable[Numero ticket  ],,0,1)</f>
        <v>#N/A</v>
      </c>
      <c r="AF1092" s="13"/>
      <c r="AG1092" s="13"/>
      <c r="AH1092" s="13" t="e">
        <f>Tabella4[[#This Row],[Caricato su Silk]]&amp;Tabella4[[#This Row],[HC_01]]</f>
        <v>#N/A</v>
      </c>
      <c r="AI1092" s="13" t="e">
        <f>Tabella4[[#This Row],[HC_ID]]&amp;": "&amp;Tabella4[[#This Row],[Descrizione]]</f>
        <v>#N/A</v>
      </c>
      <c r="AJ1092" s="13" t="e">
        <f>Tabella4[[#This Row],[HC_ID]]&amp;": - "&amp;Tabella4[[#This Row],[Detail]]&amp;" con selettore: "&amp;Tabella4[[#This Row],[Rejected Element]]</f>
        <v>#N/A</v>
      </c>
      <c r="AK1092" s="13" t="e">
        <f>Tabella4[[#This Row],[HC_ID]]&amp;": "&amp;Tabella4[[#This Row],[Share URL]]</f>
        <v>#N/A</v>
      </c>
      <c r="AL1092" s="13" t="e">
        <f>Tabella4[[#This Row],[HC_ID]]&amp;": "&amp;Tabella4[[#This Row],[Soluzione note aggiuntive]]</f>
        <v>#N/A</v>
      </c>
      <c r="AM1092" s="13"/>
    </row>
    <row r="1093" spans="1:39" ht="15" x14ac:dyDescent="0.3">
      <c r="A1093" s="41" t="str">
        <f>Tabella4[[#This Row],[UNI CEI EN 301549]]&amp;Tabella4[[#This Row],[Servizio]]</f>
        <v>11.1.3.2.1S010 Profilo</v>
      </c>
      <c r="B1093" s="42" t="str">
        <f>Tabella4[[#This Row],[IssueID]]&amp;Tabella4[[#This Row],[Servizio]]</f>
        <v>S010 Profilo</v>
      </c>
      <c r="C1093" s="41" t="s">
        <v>2191</v>
      </c>
      <c r="D1093" s="41" t="str">
        <f>"(#"&amp;Tabella4[[#This Row],['#ID]]&amp;")"</f>
        <v>(#AAD1092)</v>
      </c>
      <c r="E1093" s="13" t="s">
        <v>50</v>
      </c>
      <c r="F1093" s="13" t="s">
        <v>9</v>
      </c>
      <c r="G1093" s="13" t="s">
        <v>57</v>
      </c>
      <c r="H1093" s="13" t="s">
        <v>3287</v>
      </c>
      <c r="I1093" s="13" t="s">
        <v>62</v>
      </c>
      <c r="J1093" s="13" t="s">
        <v>3176</v>
      </c>
      <c r="K1093" t="s">
        <v>1749</v>
      </c>
      <c r="L1093" s="13" t="s">
        <v>3177</v>
      </c>
      <c r="M1093" t="s">
        <v>1744</v>
      </c>
      <c r="N1093" s="13"/>
      <c r="O1093" t="s">
        <v>1717</v>
      </c>
      <c r="P1093" s="13" t="s">
        <v>1647</v>
      </c>
      <c r="Q1093" s="13" t="s">
        <v>1742</v>
      </c>
      <c r="R1093" s="13"/>
      <c r="S1093" s="13" t="s">
        <v>3189</v>
      </c>
      <c r="T1093" s="13" t="s">
        <v>3190</v>
      </c>
      <c r="U1093" s="13">
        <f>COUNTIFS(Tabella4[Rejected Element],Tabella4[[#This Row],[Rejected Element]])</f>
        <v>1254</v>
      </c>
      <c r="V1093" s="13" t="s">
        <v>1728</v>
      </c>
      <c r="W1093" s="13" t="s">
        <v>3154</v>
      </c>
      <c r="X1093" s="13" t="str">
        <f>Tabella4[[#This Row],[User Impact]]</f>
        <v>1 - Critical</v>
      </c>
      <c r="Y1093" s="13" t="str">
        <f>_xlfn.CONCAT("APP INDABOX ANDROID - ",Tabella4[[#This Row],[UNI CEI EN 301549]]," ",_xlfn.XLOOKUP(Tabella4[[#This Row],[Criterio]],Tabella5[ID],Tabella5[Criterio di successo],"")," - ",Tabella4[[#This Row],[Servizio]])</f>
        <v>APP INDABOX ANDROID - 11.1.3.2.1 Sequenza significativa - S010 Profilo</v>
      </c>
      <c r="Z10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(#AAD1092)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093" s="13"/>
      <c r="AB1093" s="13"/>
      <c r="AC1093" s="13"/>
      <c r="AD1093" s="13"/>
      <c r="AE1093" s="13" t="e">
        <f>_xlfn.XLOOKUP(Tabella4[[#This Row],[ID Silk]],outTable[ID Silk],outTable[Numero ticket  ],,0,1)</f>
        <v>#N/A</v>
      </c>
      <c r="AF1093" s="13"/>
      <c r="AG1093" s="13"/>
      <c r="AH1093" s="13" t="e">
        <f>Tabella4[[#This Row],[Caricato su Silk]]&amp;Tabella4[[#This Row],[HC_01]]</f>
        <v>#N/A</v>
      </c>
      <c r="AI1093" s="13" t="e">
        <f>Tabella4[[#This Row],[HC_ID]]&amp;": "&amp;Tabella4[[#This Row],[Descrizione]]</f>
        <v>#N/A</v>
      </c>
      <c r="AJ1093" s="13" t="e">
        <f>Tabella4[[#This Row],[HC_ID]]&amp;": - "&amp;Tabella4[[#This Row],[Detail]]&amp;" con selettore: "&amp;Tabella4[[#This Row],[Rejected Element]]</f>
        <v>#N/A</v>
      </c>
      <c r="AK1093" s="13" t="e">
        <f>Tabella4[[#This Row],[HC_ID]]&amp;": "&amp;Tabella4[[#This Row],[Share URL]]</f>
        <v>#N/A</v>
      </c>
      <c r="AL1093" s="13" t="e">
        <f>Tabella4[[#This Row],[HC_ID]]&amp;": "&amp;Tabella4[[#This Row],[Soluzione note aggiuntive]]</f>
        <v>#N/A</v>
      </c>
      <c r="AM1093" s="13"/>
    </row>
    <row r="1094" spans="1:39" ht="15" x14ac:dyDescent="0.3">
      <c r="A1094" s="41" t="str">
        <f>Tabella4[[#This Row],[UNI CEI EN 301549]]&amp;Tabella4[[#This Row],[Servizio]]</f>
        <v>11.1.3.2.1S010 Profilo</v>
      </c>
      <c r="B1094" s="42" t="str">
        <f>Tabella4[[#This Row],[IssueID]]&amp;Tabella4[[#This Row],[Servizio]]</f>
        <v>S010 Profilo</v>
      </c>
      <c r="C1094" s="41" t="s">
        <v>2192</v>
      </c>
      <c r="D1094" s="41" t="str">
        <f>"(#"&amp;Tabella4[[#This Row],['#ID]]&amp;")"</f>
        <v>(#AAD1093)</v>
      </c>
      <c r="E1094" s="13" t="s">
        <v>50</v>
      </c>
      <c r="F1094" s="13" t="s">
        <v>9</v>
      </c>
      <c r="G1094" s="13" t="s">
        <v>57</v>
      </c>
      <c r="H1094" s="13" t="s">
        <v>3287</v>
      </c>
      <c r="I1094" s="13" t="s">
        <v>62</v>
      </c>
      <c r="J1094" s="13" t="s">
        <v>3176</v>
      </c>
      <c r="K1094" t="s">
        <v>1749</v>
      </c>
      <c r="L1094" s="13" t="s">
        <v>3177</v>
      </c>
      <c r="M1094" t="s">
        <v>1744</v>
      </c>
      <c r="N1094" s="13"/>
      <c r="O1094" t="s">
        <v>1717</v>
      </c>
      <c r="P1094" s="13" t="s">
        <v>1647</v>
      </c>
      <c r="Q1094" s="13" t="s">
        <v>1742</v>
      </c>
      <c r="R1094" s="13"/>
      <c r="S1094" s="13" t="s">
        <v>3189</v>
      </c>
      <c r="T1094" s="13" t="s">
        <v>3190</v>
      </c>
      <c r="U1094" s="13">
        <f>COUNTIFS(Tabella4[Rejected Element],Tabella4[[#This Row],[Rejected Element]])</f>
        <v>1254</v>
      </c>
      <c r="V1094" s="13" t="s">
        <v>1728</v>
      </c>
      <c r="W1094" s="13" t="s">
        <v>3154</v>
      </c>
      <c r="X1094" s="13" t="str">
        <f>Tabella4[[#This Row],[User Impact]]</f>
        <v>1 - Critical</v>
      </c>
      <c r="Y1094" s="13" t="str">
        <f>_xlfn.CONCAT("APP INDABOX ANDROID - ",Tabella4[[#This Row],[UNI CEI EN 301549]]," ",_xlfn.XLOOKUP(Tabella4[[#This Row],[Criterio]],Tabella5[ID],Tabella5[Criterio di successo],"")," - ",Tabella4[[#This Row],[Servizio]])</f>
        <v>APP INDABOX ANDROID - 11.1.3.2.1 Sequenza significativa - S010 Profilo</v>
      </c>
      <c r="Z10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(#AAD1093)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094" s="13"/>
      <c r="AB1094" s="13"/>
      <c r="AC1094" s="13"/>
      <c r="AD1094" s="13"/>
      <c r="AE1094" s="13" t="e">
        <f>_xlfn.XLOOKUP(Tabella4[[#This Row],[ID Silk]],outTable[ID Silk],outTable[Numero ticket  ],,0,1)</f>
        <v>#N/A</v>
      </c>
      <c r="AF1094" s="13"/>
      <c r="AG1094" s="13"/>
      <c r="AH1094" s="13" t="e">
        <f>Tabella4[[#This Row],[Caricato su Silk]]&amp;Tabella4[[#This Row],[HC_01]]</f>
        <v>#N/A</v>
      </c>
      <c r="AI1094" s="13" t="e">
        <f>Tabella4[[#This Row],[HC_ID]]&amp;": "&amp;Tabella4[[#This Row],[Descrizione]]</f>
        <v>#N/A</v>
      </c>
      <c r="AJ1094" s="13" t="e">
        <f>Tabella4[[#This Row],[HC_ID]]&amp;": - "&amp;Tabella4[[#This Row],[Detail]]&amp;" con selettore: "&amp;Tabella4[[#This Row],[Rejected Element]]</f>
        <v>#N/A</v>
      </c>
      <c r="AK1094" s="13" t="e">
        <f>Tabella4[[#This Row],[HC_ID]]&amp;": "&amp;Tabella4[[#This Row],[Share URL]]</f>
        <v>#N/A</v>
      </c>
      <c r="AL1094" s="13" t="e">
        <f>Tabella4[[#This Row],[HC_ID]]&amp;": "&amp;Tabella4[[#This Row],[Soluzione note aggiuntive]]</f>
        <v>#N/A</v>
      </c>
      <c r="AM1094" s="13"/>
    </row>
    <row r="1095" spans="1:39" ht="15" x14ac:dyDescent="0.3">
      <c r="A1095" s="41" t="str">
        <f>Tabella4[[#This Row],[UNI CEI EN 301549]]&amp;Tabella4[[#This Row],[Servizio]]</f>
        <v>11.1.3.2.1S010 Profilo</v>
      </c>
      <c r="B1095" s="42" t="str">
        <f>Tabella4[[#This Row],[IssueID]]&amp;Tabella4[[#This Row],[Servizio]]</f>
        <v>S010 Profilo</v>
      </c>
      <c r="C1095" s="41" t="s">
        <v>2193</v>
      </c>
      <c r="D1095" s="41" t="str">
        <f>"(#"&amp;Tabella4[[#This Row],['#ID]]&amp;")"</f>
        <v>(#AAD1094)</v>
      </c>
      <c r="E1095" s="13" t="s">
        <v>50</v>
      </c>
      <c r="F1095" s="13" t="s">
        <v>9</v>
      </c>
      <c r="G1095" s="13" t="s">
        <v>57</v>
      </c>
      <c r="H1095" s="13" t="s">
        <v>3287</v>
      </c>
      <c r="I1095" s="13" t="s">
        <v>62</v>
      </c>
      <c r="J1095" s="13" t="s">
        <v>3176</v>
      </c>
      <c r="K1095" t="s">
        <v>1749</v>
      </c>
      <c r="L1095" s="13" t="s">
        <v>3177</v>
      </c>
      <c r="M1095" t="s">
        <v>1744</v>
      </c>
      <c r="N1095" s="13"/>
      <c r="O1095" t="s">
        <v>1717</v>
      </c>
      <c r="P1095" s="13" t="s">
        <v>1647</v>
      </c>
      <c r="Q1095" s="13" t="s">
        <v>1742</v>
      </c>
      <c r="R1095" s="13"/>
      <c r="S1095" s="13" t="s">
        <v>3189</v>
      </c>
      <c r="T1095" s="13" t="s">
        <v>3190</v>
      </c>
      <c r="U1095" s="13">
        <f>COUNTIFS(Tabella4[Rejected Element],Tabella4[[#This Row],[Rejected Element]])</f>
        <v>1254</v>
      </c>
      <c r="V1095" s="13" t="s">
        <v>1728</v>
      </c>
      <c r="W1095" s="13" t="s">
        <v>3154</v>
      </c>
      <c r="X1095" s="13" t="str">
        <f>Tabella4[[#This Row],[User Impact]]</f>
        <v>1 - Critical</v>
      </c>
      <c r="Y1095" s="13" t="str">
        <f>_xlfn.CONCAT("APP INDABOX ANDROID - ",Tabella4[[#This Row],[UNI CEI EN 301549]]," ",_xlfn.XLOOKUP(Tabella4[[#This Row],[Criterio]],Tabella5[ID],Tabella5[Criterio di successo],"")," - ",Tabella4[[#This Row],[Servizio]])</f>
        <v>APP INDABOX ANDROID - 11.1.3.2.1 Sequenza significativa - S010 Profilo</v>
      </c>
      <c r="Z10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(#AAD1094)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095" s="13"/>
      <c r="AB1095" s="13"/>
      <c r="AC1095" s="13"/>
      <c r="AD1095" s="13"/>
      <c r="AE1095" s="13" t="e">
        <f>_xlfn.XLOOKUP(Tabella4[[#This Row],[ID Silk]],outTable[ID Silk],outTable[Numero ticket  ],,0,1)</f>
        <v>#N/A</v>
      </c>
      <c r="AF1095" s="13"/>
      <c r="AG1095" s="13"/>
      <c r="AH1095" s="13" t="e">
        <f>Tabella4[[#This Row],[Caricato su Silk]]&amp;Tabella4[[#This Row],[HC_01]]</f>
        <v>#N/A</v>
      </c>
      <c r="AI1095" s="13" t="e">
        <f>Tabella4[[#This Row],[HC_ID]]&amp;": "&amp;Tabella4[[#This Row],[Descrizione]]</f>
        <v>#N/A</v>
      </c>
      <c r="AJ1095" s="13" t="e">
        <f>Tabella4[[#This Row],[HC_ID]]&amp;": - "&amp;Tabella4[[#This Row],[Detail]]&amp;" con selettore: "&amp;Tabella4[[#This Row],[Rejected Element]]</f>
        <v>#N/A</v>
      </c>
      <c r="AK1095" s="13" t="e">
        <f>Tabella4[[#This Row],[HC_ID]]&amp;": "&amp;Tabella4[[#This Row],[Share URL]]</f>
        <v>#N/A</v>
      </c>
      <c r="AL1095" s="13" t="e">
        <f>Tabella4[[#This Row],[HC_ID]]&amp;": "&amp;Tabella4[[#This Row],[Soluzione note aggiuntive]]</f>
        <v>#N/A</v>
      </c>
      <c r="AM1095" s="13"/>
    </row>
    <row r="1096" spans="1:39" ht="15" x14ac:dyDescent="0.3">
      <c r="A1096" s="41" t="str">
        <f>Tabella4[[#This Row],[UNI CEI EN 301549]]&amp;Tabella4[[#This Row],[Servizio]]</f>
        <v>11.4.1.2.1S010 Profilo</v>
      </c>
      <c r="B1096" s="42" t="str">
        <f>Tabella4[[#This Row],[IssueID]]&amp;Tabella4[[#This Row],[Servizio]]</f>
        <v>S010 Profilo</v>
      </c>
      <c r="C1096" s="41" t="s">
        <v>2194</v>
      </c>
      <c r="D1096" s="41" t="str">
        <f>"(#"&amp;Tabella4[[#This Row],['#ID]]&amp;")"</f>
        <v>(#AAD1095)</v>
      </c>
      <c r="E1096" s="13" t="s">
        <v>50</v>
      </c>
      <c r="F1096" s="13" t="s">
        <v>9</v>
      </c>
      <c r="G1096" s="13" t="s">
        <v>386</v>
      </c>
      <c r="H1096" s="13" t="s">
        <v>150</v>
      </c>
      <c r="I1096" s="13" t="s">
        <v>63</v>
      </c>
      <c r="J1096" s="13" t="s">
        <v>1736</v>
      </c>
      <c r="K1096" t="s">
        <v>1759</v>
      </c>
      <c r="L1096" s="13" t="s">
        <v>3179</v>
      </c>
      <c r="M1096" t="s">
        <v>1760</v>
      </c>
      <c r="N1096" s="13"/>
      <c r="O1096" t="s">
        <v>1717</v>
      </c>
      <c r="P1096" s="13" t="s">
        <v>1647</v>
      </c>
      <c r="Q1096" s="13" t="s">
        <v>1742</v>
      </c>
      <c r="R1096" s="13"/>
      <c r="S1096" s="13" t="s">
        <v>3193</v>
      </c>
      <c r="T1096" s="13" t="s">
        <v>3194</v>
      </c>
      <c r="U1096" s="13">
        <f>COUNTIFS(Tabella4[Rejected Element],Tabella4[[#This Row],[Rejected Element]])</f>
        <v>1</v>
      </c>
      <c r="V1096" s="13" t="s">
        <v>1728</v>
      </c>
      <c r="W1096" s="13" t="s">
        <v>3154</v>
      </c>
      <c r="X1096" s="13" t="str">
        <f>Tabella4[[#This Row],[User Impact]]</f>
        <v>2 - Serious</v>
      </c>
      <c r="Y1096" s="13" t="str">
        <f>_xlfn.CONCAT("APP INDABOX ANDROID - ",Tabella4[[#This Row],[UNI CEI EN 301549]]," ",_xlfn.XLOOKUP(Tabella4[[#This Row],[Criterio]],Tabella5[ID],Tabella5[Criterio di successo],"")," - ",Tabella4[[#This Row],[Servizio]])</f>
        <v>APP INDABOX ANDROID - 11.4.1.2.1 Nome, ruolo, valore - S010 Profilo</v>
      </c>
      <c r="Z10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S010 Profilo (#AAD1095)
S010 Profilo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email_display
Dettaglio + screenshot (accedere con le seguenti credenziali: user, axeposte@gmail.com; password, Poste2024!): https://axe-mobile.deque.com/scan?userId=747da6b3-5f03-493b-bc9b-3a10276b7d6b&amp;packageName=com.android.chrome&amp;resultId=019874af-37a3-726f-8a7d-b91c1a519470
Possibile metodologia risolutiva:
Usa android:hint oppure associa una TextView con android:labelFor.
File di log (occorrenze rilevate: 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096" s="13"/>
      <c r="AB1096" s="13"/>
      <c r="AC1096" s="13"/>
      <c r="AD1096" s="13"/>
      <c r="AE1096" s="13" t="e">
        <f>_xlfn.XLOOKUP(Tabella4[[#This Row],[ID Silk]],outTable[ID Silk],outTable[Numero ticket  ],,0,1)</f>
        <v>#N/A</v>
      </c>
      <c r="AF1096" s="13"/>
      <c r="AG1096" s="13"/>
      <c r="AH1096" s="13" t="e">
        <f>Tabella4[[#This Row],[Caricato su Silk]]&amp;Tabella4[[#This Row],[HC_01]]</f>
        <v>#N/A</v>
      </c>
      <c r="AI1096" s="13" t="e">
        <f>Tabella4[[#This Row],[HC_ID]]&amp;": "&amp;Tabella4[[#This Row],[Descrizione]]</f>
        <v>#N/A</v>
      </c>
      <c r="AJ1096" s="13" t="e">
        <f>Tabella4[[#This Row],[HC_ID]]&amp;": - "&amp;Tabella4[[#This Row],[Detail]]&amp;" con selettore: "&amp;Tabella4[[#This Row],[Rejected Element]]</f>
        <v>#N/A</v>
      </c>
      <c r="AK1096" s="13" t="e">
        <f>Tabella4[[#This Row],[HC_ID]]&amp;": "&amp;Tabella4[[#This Row],[Share URL]]</f>
        <v>#N/A</v>
      </c>
      <c r="AL1096" s="13" t="e">
        <f>Tabella4[[#This Row],[HC_ID]]&amp;": "&amp;Tabella4[[#This Row],[Soluzione note aggiuntive]]</f>
        <v>#N/A</v>
      </c>
      <c r="AM1096" s="13"/>
    </row>
    <row r="1097" spans="1:39" ht="15" x14ac:dyDescent="0.3">
      <c r="A1097" s="41" t="str">
        <f>Tabella4[[#This Row],[UNI CEI EN 301549]]&amp;Tabella4[[#This Row],[Servizio]]</f>
        <v>11.1.3.2.1S010 Profilo</v>
      </c>
      <c r="B1097" s="42" t="str">
        <f>Tabella4[[#This Row],[IssueID]]&amp;Tabella4[[#This Row],[Servizio]]</f>
        <v>S010 Profilo</v>
      </c>
      <c r="C1097" s="41" t="s">
        <v>2195</v>
      </c>
      <c r="D1097" s="41" t="str">
        <f>"(#"&amp;Tabella4[[#This Row],['#ID]]&amp;")"</f>
        <v>(#AAD1096)</v>
      </c>
      <c r="E1097" s="13" t="s">
        <v>50</v>
      </c>
      <c r="F1097" s="13" t="s">
        <v>9</v>
      </c>
      <c r="G1097" s="13" t="s">
        <v>57</v>
      </c>
      <c r="H1097" s="13" t="s">
        <v>3287</v>
      </c>
      <c r="I1097" s="13" t="s">
        <v>62</v>
      </c>
      <c r="J1097" s="13" t="s">
        <v>3176</v>
      </c>
      <c r="K1097" t="s">
        <v>1749</v>
      </c>
      <c r="L1097" s="13" t="s">
        <v>3177</v>
      </c>
      <c r="M1097" t="s">
        <v>1744</v>
      </c>
      <c r="N1097" s="13"/>
      <c r="O1097" t="s">
        <v>1717</v>
      </c>
      <c r="P1097" s="13" t="s">
        <v>1647</v>
      </c>
      <c r="Q1097" s="13" t="s">
        <v>1742</v>
      </c>
      <c r="R1097" s="13"/>
      <c r="S1097" s="13" t="s">
        <v>3189</v>
      </c>
      <c r="T1097" s="13" t="s">
        <v>3190</v>
      </c>
      <c r="U1097" s="13">
        <f>COUNTIFS(Tabella4[Rejected Element],Tabella4[[#This Row],[Rejected Element]])</f>
        <v>1254</v>
      </c>
      <c r="V1097" s="13" t="s">
        <v>1728</v>
      </c>
      <c r="W1097" s="13" t="s">
        <v>3154</v>
      </c>
      <c r="X1097" s="13" t="str">
        <f>Tabella4[[#This Row],[User Impact]]</f>
        <v>1 - Critical</v>
      </c>
      <c r="Y1097" s="13" t="str">
        <f>_xlfn.CONCAT("APP INDABOX ANDROID - ",Tabella4[[#This Row],[UNI CEI EN 301549]]," ",_xlfn.XLOOKUP(Tabella4[[#This Row],[Criterio]],Tabella5[ID],Tabella5[Criterio di successo],"")," - ",Tabella4[[#This Row],[Servizio]])</f>
        <v>APP INDABOX ANDROID - 11.1.3.2.1 Sequenza significativa - S010 Profilo</v>
      </c>
      <c r="Z10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(#AAD1096)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097" s="13"/>
      <c r="AB1097" s="13"/>
      <c r="AC1097" s="13"/>
      <c r="AD1097" s="13"/>
      <c r="AE1097" s="13" t="e">
        <f>_xlfn.XLOOKUP(Tabella4[[#This Row],[ID Silk]],outTable[ID Silk],outTable[Numero ticket  ],,0,1)</f>
        <v>#N/A</v>
      </c>
      <c r="AF1097" s="13"/>
      <c r="AG1097" s="13"/>
      <c r="AH1097" s="13" t="e">
        <f>Tabella4[[#This Row],[Caricato su Silk]]&amp;Tabella4[[#This Row],[HC_01]]</f>
        <v>#N/A</v>
      </c>
      <c r="AI1097" s="13" t="e">
        <f>Tabella4[[#This Row],[HC_ID]]&amp;": "&amp;Tabella4[[#This Row],[Descrizione]]</f>
        <v>#N/A</v>
      </c>
      <c r="AJ1097" s="13" t="e">
        <f>Tabella4[[#This Row],[HC_ID]]&amp;": - "&amp;Tabella4[[#This Row],[Detail]]&amp;" con selettore: "&amp;Tabella4[[#This Row],[Rejected Element]]</f>
        <v>#N/A</v>
      </c>
      <c r="AK1097" s="13" t="e">
        <f>Tabella4[[#This Row],[HC_ID]]&amp;": "&amp;Tabella4[[#This Row],[Share URL]]</f>
        <v>#N/A</v>
      </c>
      <c r="AL1097" s="13" t="e">
        <f>Tabella4[[#This Row],[HC_ID]]&amp;": "&amp;Tabella4[[#This Row],[Soluzione note aggiuntive]]</f>
        <v>#N/A</v>
      </c>
      <c r="AM1097" s="13"/>
    </row>
    <row r="1098" spans="1:39" ht="15" x14ac:dyDescent="0.3">
      <c r="A1098" s="41" t="str">
        <f>Tabella4[[#This Row],[UNI CEI EN 301549]]&amp;Tabella4[[#This Row],[Servizio]]</f>
        <v>11.2.5.3.1S010 Profilo</v>
      </c>
      <c r="B1098" s="42" t="str">
        <f>Tabella4[[#This Row],[IssueID]]&amp;Tabella4[[#This Row],[Servizio]]</f>
        <v>S010 Profilo</v>
      </c>
      <c r="C1098" s="41" t="s">
        <v>2196</v>
      </c>
      <c r="D1098" s="41" t="str">
        <f>"(#"&amp;Tabella4[[#This Row],['#ID]]&amp;")"</f>
        <v>(#AAD1097)</v>
      </c>
      <c r="E1098" s="13" t="s">
        <v>50</v>
      </c>
      <c r="F1098" s="13" t="s">
        <v>9</v>
      </c>
      <c r="G1098" s="13" t="s">
        <v>342</v>
      </c>
      <c r="H1098" s="13" t="s">
        <v>3285</v>
      </c>
      <c r="I1098" s="13" t="s">
        <v>63</v>
      </c>
      <c r="J1098" s="13" t="s">
        <v>3172</v>
      </c>
      <c r="K1098" t="s">
        <v>1745</v>
      </c>
      <c r="L1098" s="13" t="s">
        <v>3173</v>
      </c>
      <c r="M1098" t="s">
        <v>1744</v>
      </c>
      <c r="N1098" s="13"/>
      <c r="O1098" t="s">
        <v>1717</v>
      </c>
      <c r="P1098" s="13" t="s">
        <v>1647</v>
      </c>
      <c r="Q1098" s="13" t="s">
        <v>1742</v>
      </c>
      <c r="R1098" s="13"/>
      <c r="S1098" s="13" t="s">
        <v>3183</v>
      </c>
      <c r="T1098" s="13" t="s">
        <v>3184</v>
      </c>
      <c r="U1098" s="13">
        <f>COUNTIFS(Tabella4[Rejected Element],Tabella4[[#This Row],[Rejected Element]])</f>
        <v>1254</v>
      </c>
      <c r="V1098" s="13" t="s">
        <v>1728</v>
      </c>
      <c r="W1098" s="13" t="s">
        <v>3154</v>
      </c>
      <c r="X1098" s="13" t="str">
        <f>Tabella4[[#This Row],[User Impact]]</f>
        <v>2 - Serious</v>
      </c>
      <c r="Y1098" s="13" t="str">
        <f>_xlfn.CONCAT("APP INDABOX ANDROID - ",Tabella4[[#This Row],[UNI CEI EN 301549]]," ",_xlfn.XLOOKUP(Tabella4[[#This Row],[Criterio]],Tabella5[ID],Tabella5[Criterio di successo],"")," - ",Tabella4[[#This Row],[Servizio]])</f>
        <v>APP INDABOX ANDROID - 11.2.5.3.1 Etichetta nel nome - S010 Profilo</v>
      </c>
      <c r="Z10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(#AAD1097)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098" s="13"/>
      <c r="AB1098" s="13"/>
      <c r="AC1098" s="13"/>
      <c r="AD1098" s="13"/>
      <c r="AE1098" s="13" t="e">
        <f>_xlfn.XLOOKUP(Tabella4[[#This Row],[ID Silk]],outTable[ID Silk],outTable[Numero ticket  ],,0,1)</f>
        <v>#N/A</v>
      </c>
      <c r="AF1098" s="13"/>
      <c r="AG1098" s="13"/>
      <c r="AH1098" s="13" t="e">
        <f>Tabella4[[#This Row],[Caricato su Silk]]&amp;Tabella4[[#This Row],[HC_01]]</f>
        <v>#N/A</v>
      </c>
      <c r="AI1098" s="13" t="e">
        <f>Tabella4[[#This Row],[HC_ID]]&amp;": "&amp;Tabella4[[#This Row],[Descrizione]]</f>
        <v>#N/A</v>
      </c>
      <c r="AJ1098" s="13" t="e">
        <f>Tabella4[[#This Row],[HC_ID]]&amp;": - "&amp;Tabella4[[#This Row],[Detail]]&amp;" con selettore: "&amp;Tabella4[[#This Row],[Rejected Element]]</f>
        <v>#N/A</v>
      </c>
      <c r="AK1098" s="13" t="e">
        <f>Tabella4[[#This Row],[HC_ID]]&amp;": "&amp;Tabella4[[#This Row],[Share URL]]</f>
        <v>#N/A</v>
      </c>
      <c r="AL1098" s="13" t="e">
        <f>Tabella4[[#This Row],[HC_ID]]&amp;": "&amp;Tabella4[[#This Row],[Soluzione note aggiuntive]]</f>
        <v>#N/A</v>
      </c>
      <c r="AM1098" s="13"/>
    </row>
    <row r="1099" spans="1:39" ht="15" x14ac:dyDescent="0.3">
      <c r="A1099" s="41" t="str">
        <f>Tabella4[[#This Row],[UNI CEI EN 301549]]&amp;Tabella4[[#This Row],[Servizio]]</f>
        <v>11.2.5.5.1S010 Profilo</v>
      </c>
      <c r="B1099" s="42" t="str">
        <f>Tabella4[[#This Row],[IssueID]]&amp;Tabella4[[#This Row],[Servizio]]</f>
        <v>S010 Profilo</v>
      </c>
      <c r="C1099" s="41" t="s">
        <v>2197</v>
      </c>
      <c r="D1099" s="41" t="str">
        <f>"(#"&amp;Tabella4[[#This Row],['#ID]]&amp;")"</f>
        <v>(#AAD1098)</v>
      </c>
      <c r="E1099" s="13" t="s">
        <v>50</v>
      </c>
      <c r="F1099" s="13" t="s">
        <v>3168</v>
      </c>
      <c r="G1099" s="13" t="s">
        <v>346</v>
      </c>
      <c r="H1099" s="13" t="s">
        <v>3286</v>
      </c>
      <c r="I1099" s="13" t="s">
        <v>64</v>
      </c>
      <c r="J1099" s="13" t="s">
        <v>1736</v>
      </c>
      <c r="K1099" t="s">
        <v>1747</v>
      </c>
      <c r="L1099" s="13" t="s">
        <v>3174</v>
      </c>
      <c r="M1099" t="s">
        <v>1744</v>
      </c>
      <c r="N1099" s="13"/>
      <c r="O1099" t="s">
        <v>1717</v>
      </c>
      <c r="P1099" s="13" t="s">
        <v>1647</v>
      </c>
      <c r="Q1099" s="13" t="s">
        <v>1742</v>
      </c>
      <c r="R1099" s="13"/>
      <c r="S1099" s="13" t="s">
        <v>3185</v>
      </c>
      <c r="T1099" s="13" t="s">
        <v>3186</v>
      </c>
      <c r="U1099" s="13">
        <f>COUNTIFS(Tabella4[Rejected Element],Tabella4[[#This Row],[Rejected Element]])</f>
        <v>1254</v>
      </c>
      <c r="V1099" s="13" t="s">
        <v>1728</v>
      </c>
      <c r="W1099" s="13" t="s">
        <v>3154</v>
      </c>
      <c r="X1099" s="13" t="str">
        <f>Tabella4[[#This Row],[User Impact]]</f>
        <v>3 - Moderate</v>
      </c>
      <c r="Y1099" s="13" t="str">
        <f>_xlfn.CONCAT("APP INDABOX ANDROID - ",Tabella4[[#This Row],[UNI CEI EN 301549]]," ",_xlfn.XLOOKUP(Tabella4[[#This Row],[Criterio]],Tabella5[ID],Tabella5[Criterio di successo],"")," - ",Tabella4[[#This Row],[Servizio]])</f>
        <v>APP INDABOX ANDROID - 11.2.5.5.1 Dimensione dell'obiettivo (avanzato) - S010 Profilo</v>
      </c>
      <c r="Z10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(#AAD1098)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099" s="13"/>
      <c r="AB1099" s="13"/>
      <c r="AC1099" s="13"/>
      <c r="AD1099" s="13"/>
      <c r="AE1099" s="13" t="e">
        <f>_xlfn.XLOOKUP(Tabella4[[#This Row],[ID Silk]],outTable[ID Silk],outTable[Numero ticket  ],,0,1)</f>
        <v>#N/A</v>
      </c>
      <c r="AF1099" s="13"/>
      <c r="AG1099" s="13"/>
      <c r="AH1099" s="13" t="e">
        <f>Tabella4[[#This Row],[Caricato su Silk]]&amp;Tabella4[[#This Row],[HC_01]]</f>
        <v>#N/A</v>
      </c>
      <c r="AI1099" s="13" t="e">
        <f>Tabella4[[#This Row],[HC_ID]]&amp;": "&amp;Tabella4[[#This Row],[Descrizione]]</f>
        <v>#N/A</v>
      </c>
      <c r="AJ1099" s="13" t="e">
        <f>Tabella4[[#This Row],[HC_ID]]&amp;": - "&amp;Tabella4[[#This Row],[Detail]]&amp;" con selettore: "&amp;Tabella4[[#This Row],[Rejected Element]]</f>
        <v>#N/A</v>
      </c>
      <c r="AK1099" s="13" t="e">
        <f>Tabella4[[#This Row],[HC_ID]]&amp;": "&amp;Tabella4[[#This Row],[Share URL]]</f>
        <v>#N/A</v>
      </c>
      <c r="AL1099" s="13" t="e">
        <f>Tabella4[[#This Row],[HC_ID]]&amp;": "&amp;Tabella4[[#This Row],[Soluzione note aggiuntive]]</f>
        <v>#N/A</v>
      </c>
      <c r="AM1099" s="13"/>
    </row>
    <row r="1100" spans="1:39" ht="15" x14ac:dyDescent="0.3">
      <c r="A1100" s="41" t="str">
        <f>Tabella4[[#This Row],[UNI CEI EN 301549]]&amp;Tabella4[[#This Row],[Servizio]]</f>
        <v>11.2.5.8.1S010 Profilo</v>
      </c>
      <c r="B1100" s="42" t="str">
        <f>Tabella4[[#This Row],[IssueID]]&amp;Tabella4[[#This Row],[Servizio]]</f>
        <v>S010 Profilo</v>
      </c>
      <c r="C1100" s="41" t="s">
        <v>2198</v>
      </c>
      <c r="D1100" s="41" t="str">
        <f>"(#"&amp;Tabella4[[#This Row],['#ID]]&amp;")"</f>
        <v>(#AAD1099)</v>
      </c>
      <c r="E1100" s="13" t="s">
        <v>50</v>
      </c>
      <c r="F1100" s="13" t="s">
        <v>10</v>
      </c>
      <c r="G1100" s="13" t="s">
        <v>56</v>
      </c>
      <c r="H1100" s="13" t="s">
        <v>3283</v>
      </c>
      <c r="I1100" s="13" t="s">
        <v>63</v>
      </c>
      <c r="J1100" s="13" t="s">
        <v>1736</v>
      </c>
      <c r="K1100" t="s">
        <v>1748</v>
      </c>
      <c r="L1100" s="13" t="s">
        <v>3175</v>
      </c>
      <c r="M1100" t="s">
        <v>1744</v>
      </c>
      <c r="N1100" s="13"/>
      <c r="O1100" t="s">
        <v>1717</v>
      </c>
      <c r="P1100" s="13" t="s">
        <v>1647</v>
      </c>
      <c r="Q1100" s="13" t="s">
        <v>1742</v>
      </c>
      <c r="R1100" s="13"/>
      <c r="S1100" s="13" t="s">
        <v>3187</v>
      </c>
      <c r="T1100" s="13" t="s">
        <v>3188</v>
      </c>
      <c r="U1100" s="13">
        <f>COUNTIFS(Tabella4[Rejected Element],Tabella4[[#This Row],[Rejected Element]])</f>
        <v>1254</v>
      </c>
      <c r="V1100" s="13" t="s">
        <v>1728</v>
      </c>
      <c r="W1100" s="13" t="s">
        <v>3154</v>
      </c>
      <c r="X1100" s="13" t="str">
        <f>Tabella4[[#This Row],[User Impact]]</f>
        <v>2 - Serious</v>
      </c>
      <c r="Y1100" s="13" t="str">
        <f>_xlfn.CONCAT("APP INDABOX ANDROID - ",Tabella4[[#This Row],[UNI CEI EN 301549]]," ",_xlfn.XLOOKUP(Tabella4[[#This Row],[Criterio]],Tabella5[ID],Tabella5[Criterio di successo],"")," - ",Tabella4[[#This Row],[Servizio]])</f>
        <v>APP INDABOX ANDROID - 11.2.5.8.1 Dimensione dell'obiettivo (minimo) - S010 Profilo</v>
      </c>
      <c r="Z11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(#AAD1099)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100" s="13"/>
      <c r="AB1100" s="13"/>
      <c r="AC1100" s="13"/>
      <c r="AD1100" s="13"/>
      <c r="AE1100" s="13" t="e">
        <f>_xlfn.XLOOKUP(Tabella4[[#This Row],[ID Silk]],outTable[ID Silk],outTable[Numero ticket  ],,0,1)</f>
        <v>#N/A</v>
      </c>
      <c r="AF1100" s="13"/>
      <c r="AG1100" s="13"/>
      <c r="AH1100" s="13" t="e">
        <f>Tabella4[[#This Row],[Caricato su Silk]]&amp;Tabella4[[#This Row],[HC_01]]</f>
        <v>#N/A</v>
      </c>
      <c r="AI1100" s="13" t="e">
        <f>Tabella4[[#This Row],[HC_ID]]&amp;": "&amp;Tabella4[[#This Row],[Descrizione]]</f>
        <v>#N/A</v>
      </c>
      <c r="AJ1100" s="13" t="e">
        <f>Tabella4[[#This Row],[HC_ID]]&amp;": - "&amp;Tabella4[[#This Row],[Detail]]&amp;" con selettore: "&amp;Tabella4[[#This Row],[Rejected Element]]</f>
        <v>#N/A</v>
      </c>
      <c r="AK1100" s="13" t="e">
        <f>Tabella4[[#This Row],[HC_ID]]&amp;": "&amp;Tabella4[[#This Row],[Share URL]]</f>
        <v>#N/A</v>
      </c>
      <c r="AL1100" s="13" t="e">
        <f>Tabella4[[#This Row],[HC_ID]]&amp;": "&amp;Tabella4[[#This Row],[Soluzione note aggiuntive]]</f>
        <v>#N/A</v>
      </c>
      <c r="AM1100" s="13"/>
    </row>
    <row r="1101" spans="1:39" ht="15" x14ac:dyDescent="0.3">
      <c r="A1101" s="41" t="str">
        <f>Tabella4[[#This Row],[UNI CEI EN 301549]]&amp;Tabella4[[#This Row],[Servizio]]</f>
        <v>11.1.3.2.1S010 Profilo</v>
      </c>
      <c r="B1101" s="42" t="str">
        <f>Tabella4[[#This Row],[IssueID]]&amp;Tabella4[[#This Row],[Servizio]]</f>
        <v>S010 Profilo</v>
      </c>
      <c r="C1101" s="41" t="s">
        <v>2199</v>
      </c>
      <c r="D1101" s="41" t="str">
        <f>"(#"&amp;Tabella4[[#This Row],['#ID]]&amp;")"</f>
        <v>(#AAD1100)</v>
      </c>
      <c r="E1101" s="13" t="s">
        <v>50</v>
      </c>
      <c r="F1101" s="13" t="s">
        <v>9</v>
      </c>
      <c r="G1101" s="13" t="s">
        <v>57</v>
      </c>
      <c r="H1101" s="13" t="s">
        <v>3287</v>
      </c>
      <c r="I1101" s="13" t="s">
        <v>62</v>
      </c>
      <c r="J1101" s="13" t="s">
        <v>3176</v>
      </c>
      <c r="K1101" t="s">
        <v>1749</v>
      </c>
      <c r="L1101" s="13" t="s">
        <v>3177</v>
      </c>
      <c r="M1101" t="s">
        <v>1744</v>
      </c>
      <c r="N1101" s="13"/>
      <c r="O1101" t="s">
        <v>1717</v>
      </c>
      <c r="P1101" s="13" t="s">
        <v>1647</v>
      </c>
      <c r="Q1101" s="13" t="s">
        <v>1742</v>
      </c>
      <c r="R1101" s="13"/>
      <c r="S1101" s="13" t="s">
        <v>3189</v>
      </c>
      <c r="T1101" s="13" t="s">
        <v>3190</v>
      </c>
      <c r="U1101" s="13">
        <f>COUNTIFS(Tabella4[Rejected Element],Tabella4[[#This Row],[Rejected Element]])</f>
        <v>1254</v>
      </c>
      <c r="V1101" s="13" t="s">
        <v>1728</v>
      </c>
      <c r="W1101" s="13" t="s">
        <v>3154</v>
      </c>
      <c r="X1101" s="13" t="str">
        <f>Tabella4[[#This Row],[User Impact]]</f>
        <v>1 - Critical</v>
      </c>
      <c r="Y1101" s="13" t="str">
        <f>_xlfn.CONCAT("APP INDABOX ANDROID - ",Tabella4[[#This Row],[UNI CEI EN 301549]]," ",_xlfn.XLOOKUP(Tabella4[[#This Row],[Criterio]],Tabella5[ID],Tabella5[Criterio di successo],"")," - ",Tabella4[[#This Row],[Servizio]])</f>
        <v>APP INDABOX ANDROID - 11.1.3.2.1 Sequenza significativa - S010 Profilo</v>
      </c>
      <c r="Z11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(#AAD1100)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101" s="13"/>
      <c r="AB1101" s="13"/>
      <c r="AC1101" s="13"/>
      <c r="AD1101" s="13"/>
      <c r="AE1101" s="13" t="e">
        <f>_xlfn.XLOOKUP(Tabella4[[#This Row],[ID Silk]],outTable[ID Silk],outTable[Numero ticket  ],,0,1)</f>
        <v>#N/A</v>
      </c>
      <c r="AF1101" s="13"/>
      <c r="AG1101" s="13"/>
      <c r="AH1101" s="13" t="e">
        <f>Tabella4[[#This Row],[Caricato su Silk]]&amp;Tabella4[[#This Row],[HC_01]]</f>
        <v>#N/A</v>
      </c>
      <c r="AI1101" s="13" t="e">
        <f>Tabella4[[#This Row],[HC_ID]]&amp;": "&amp;Tabella4[[#This Row],[Descrizione]]</f>
        <v>#N/A</v>
      </c>
      <c r="AJ1101" s="13" t="e">
        <f>Tabella4[[#This Row],[HC_ID]]&amp;": - "&amp;Tabella4[[#This Row],[Detail]]&amp;" con selettore: "&amp;Tabella4[[#This Row],[Rejected Element]]</f>
        <v>#N/A</v>
      </c>
      <c r="AK1101" s="13" t="e">
        <f>Tabella4[[#This Row],[HC_ID]]&amp;": "&amp;Tabella4[[#This Row],[Share URL]]</f>
        <v>#N/A</v>
      </c>
      <c r="AL1101" s="13" t="e">
        <f>Tabella4[[#This Row],[HC_ID]]&amp;": "&amp;Tabella4[[#This Row],[Soluzione note aggiuntive]]</f>
        <v>#N/A</v>
      </c>
      <c r="AM1101" s="13"/>
    </row>
    <row r="1102" spans="1:39" ht="15" x14ac:dyDescent="0.3">
      <c r="A1102" s="41" t="str">
        <f>Tabella4[[#This Row],[UNI CEI EN 301549]]&amp;Tabella4[[#This Row],[Servizio]]</f>
        <v>11.1.3.2.1S010 Profilo</v>
      </c>
      <c r="B1102" s="42" t="str">
        <f>Tabella4[[#This Row],[IssueID]]&amp;Tabella4[[#This Row],[Servizio]]</f>
        <v>S010 Profilo</v>
      </c>
      <c r="C1102" s="41" t="s">
        <v>2200</v>
      </c>
      <c r="D1102" s="41" t="str">
        <f>"(#"&amp;Tabella4[[#This Row],['#ID]]&amp;")"</f>
        <v>(#AAD1101)</v>
      </c>
      <c r="E1102" s="13" t="s">
        <v>50</v>
      </c>
      <c r="F1102" s="13" t="s">
        <v>9</v>
      </c>
      <c r="G1102" s="13" t="s">
        <v>57</v>
      </c>
      <c r="H1102" s="13" t="s">
        <v>3287</v>
      </c>
      <c r="I1102" s="13" t="s">
        <v>62</v>
      </c>
      <c r="J1102" s="13" t="s">
        <v>3176</v>
      </c>
      <c r="K1102" t="s">
        <v>1749</v>
      </c>
      <c r="L1102" s="13" t="s">
        <v>3177</v>
      </c>
      <c r="M1102" t="s">
        <v>1744</v>
      </c>
      <c r="N1102" s="13"/>
      <c r="O1102" t="s">
        <v>1717</v>
      </c>
      <c r="P1102" s="13" t="s">
        <v>1647</v>
      </c>
      <c r="Q1102" s="13" t="s">
        <v>1742</v>
      </c>
      <c r="R1102" s="13"/>
      <c r="S1102" s="13" t="s">
        <v>3189</v>
      </c>
      <c r="T1102" s="13" t="s">
        <v>3190</v>
      </c>
      <c r="U1102" s="13">
        <f>COUNTIFS(Tabella4[Rejected Element],Tabella4[[#This Row],[Rejected Element]])</f>
        <v>1254</v>
      </c>
      <c r="V1102" s="13" t="s">
        <v>1728</v>
      </c>
      <c r="W1102" s="13" t="s">
        <v>3154</v>
      </c>
      <c r="X1102" s="13" t="str">
        <f>Tabella4[[#This Row],[User Impact]]</f>
        <v>1 - Critical</v>
      </c>
      <c r="Y1102" s="13" t="str">
        <f>_xlfn.CONCAT("APP INDABOX ANDROID - ",Tabella4[[#This Row],[UNI CEI EN 301549]]," ",_xlfn.XLOOKUP(Tabella4[[#This Row],[Criterio]],Tabella5[ID],Tabella5[Criterio di successo],"")," - ",Tabella4[[#This Row],[Servizio]])</f>
        <v>APP INDABOX ANDROID - 11.1.3.2.1 Sequenza significativa - S010 Profilo</v>
      </c>
      <c r="Z11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(#AAD1101)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102" s="13"/>
      <c r="AB1102" s="13"/>
      <c r="AC1102" s="13"/>
      <c r="AD1102" s="13"/>
      <c r="AE1102" s="13" t="e">
        <f>_xlfn.XLOOKUP(Tabella4[[#This Row],[ID Silk]],outTable[ID Silk],outTable[Numero ticket  ],,0,1)</f>
        <v>#N/A</v>
      </c>
      <c r="AF1102" s="13"/>
      <c r="AG1102" s="13"/>
      <c r="AH1102" s="13" t="e">
        <f>Tabella4[[#This Row],[Caricato su Silk]]&amp;Tabella4[[#This Row],[HC_01]]</f>
        <v>#N/A</v>
      </c>
      <c r="AI1102" s="13" t="e">
        <f>Tabella4[[#This Row],[HC_ID]]&amp;": "&amp;Tabella4[[#This Row],[Descrizione]]</f>
        <v>#N/A</v>
      </c>
      <c r="AJ1102" s="13" t="e">
        <f>Tabella4[[#This Row],[HC_ID]]&amp;": - "&amp;Tabella4[[#This Row],[Detail]]&amp;" con selettore: "&amp;Tabella4[[#This Row],[Rejected Element]]</f>
        <v>#N/A</v>
      </c>
      <c r="AK1102" s="13" t="e">
        <f>Tabella4[[#This Row],[HC_ID]]&amp;": "&amp;Tabella4[[#This Row],[Share URL]]</f>
        <v>#N/A</v>
      </c>
      <c r="AL1102" s="13" t="e">
        <f>Tabella4[[#This Row],[HC_ID]]&amp;": "&amp;Tabella4[[#This Row],[Soluzione note aggiuntive]]</f>
        <v>#N/A</v>
      </c>
      <c r="AM1102" s="13"/>
    </row>
    <row r="1103" spans="1:39" ht="15" x14ac:dyDescent="0.3">
      <c r="A1103" s="41" t="str">
        <f>Tabella4[[#This Row],[UNI CEI EN 301549]]&amp;Tabella4[[#This Row],[Servizio]]</f>
        <v>11.1.3.2.1S010 Profilo</v>
      </c>
      <c r="B1103" s="42" t="str">
        <f>Tabella4[[#This Row],[IssueID]]&amp;Tabella4[[#This Row],[Servizio]]</f>
        <v>S010 Profilo</v>
      </c>
      <c r="C1103" s="41" t="s">
        <v>2201</v>
      </c>
      <c r="D1103" s="41" t="str">
        <f>"(#"&amp;Tabella4[[#This Row],['#ID]]&amp;")"</f>
        <v>(#AAD1102)</v>
      </c>
      <c r="E1103" s="13" t="s">
        <v>50</v>
      </c>
      <c r="F1103" s="13" t="s">
        <v>9</v>
      </c>
      <c r="G1103" s="13" t="s">
        <v>57</v>
      </c>
      <c r="H1103" s="13" t="s">
        <v>3287</v>
      </c>
      <c r="I1103" s="13" t="s">
        <v>62</v>
      </c>
      <c r="J1103" s="13" t="s">
        <v>3176</v>
      </c>
      <c r="K1103" t="s">
        <v>1749</v>
      </c>
      <c r="L1103" s="13" t="s">
        <v>3177</v>
      </c>
      <c r="M1103" t="s">
        <v>1744</v>
      </c>
      <c r="N1103" s="13"/>
      <c r="O1103" t="s">
        <v>1717</v>
      </c>
      <c r="P1103" s="13" t="s">
        <v>1647</v>
      </c>
      <c r="Q1103" s="13" t="s">
        <v>1742</v>
      </c>
      <c r="R1103" s="13"/>
      <c r="S1103" s="13" t="s">
        <v>3189</v>
      </c>
      <c r="T1103" s="13" t="s">
        <v>3190</v>
      </c>
      <c r="U1103" s="13">
        <f>COUNTIFS(Tabella4[Rejected Element],Tabella4[[#This Row],[Rejected Element]])</f>
        <v>1254</v>
      </c>
      <c r="V1103" s="13" t="s">
        <v>1728</v>
      </c>
      <c r="W1103" s="13" t="s">
        <v>3154</v>
      </c>
      <c r="X1103" s="13" t="str">
        <f>Tabella4[[#This Row],[User Impact]]</f>
        <v>1 - Critical</v>
      </c>
      <c r="Y1103" s="13" t="str">
        <f>_xlfn.CONCAT("APP INDABOX ANDROID - ",Tabella4[[#This Row],[UNI CEI EN 301549]]," ",_xlfn.XLOOKUP(Tabella4[[#This Row],[Criterio]],Tabella5[ID],Tabella5[Criterio di successo],"")," - ",Tabella4[[#This Row],[Servizio]])</f>
        <v>APP INDABOX ANDROID - 11.1.3.2.1 Sequenza significativa - S010 Profilo</v>
      </c>
      <c r="Z11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(#AAD1102)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103" s="13"/>
      <c r="AB1103" s="13"/>
      <c r="AC1103" s="13"/>
      <c r="AD1103" s="13"/>
      <c r="AE1103" s="13" t="e">
        <f>_xlfn.XLOOKUP(Tabella4[[#This Row],[ID Silk]],outTable[ID Silk],outTable[Numero ticket  ],,0,1)</f>
        <v>#N/A</v>
      </c>
      <c r="AF1103" s="13"/>
      <c r="AG1103" s="13"/>
      <c r="AH1103" s="13" t="e">
        <f>Tabella4[[#This Row],[Caricato su Silk]]&amp;Tabella4[[#This Row],[HC_01]]</f>
        <v>#N/A</v>
      </c>
      <c r="AI1103" s="13" t="e">
        <f>Tabella4[[#This Row],[HC_ID]]&amp;": "&amp;Tabella4[[#This Row],[Descrizione]]</f>
        <v>#N/A</v>
      </c>
      <c r="AJ1103" s="13" t="e">
        <f>Tabella4[[#This Row],[HC_ID]]&amp;": - "&amp;Tabella4[[#This Row],[Detail]]&amp;" con selettore: "&amp;Tabella4[[#This Row],[Rejected Element]]</f>
        <v>#N/A</v>
      </c>
      <c r="AK1103" s="13" t="e">
        <f>Tabella4[[#This Row],[HC_ID]]&amp;": "&amp;Tabella4[[#This Row],[Share URL]]</f>
        <v>#N/A</v>
      </c>
      <c r="AL1103" s="13" t="e">
        <f>Tabella4[[#This Row],[HC_ID]]&amp;": "&amp;Tabella4[[#This Row],[Soluzione note aggiuntive]]</f>
        <v>#N/A</v>
      </c>
      <c r="AM1103" s="13"/>
    </row>
    <row r="1104" spans="1:39" ht="15" x14ac:dyDescent="0.3">
      <c r="A1104" s="41" t="str">
        <f>Tabella4[[#This Row],[UNI CEI EN 301549]]&amp;Tabella4[[#This Row],[Servizio]]</f>
        <v>11.1.3.2.1S010 Profilo</v>
      </c>
      <c r="B1104" s="42" t="str">
        <f>Tabella4[[#This Row],[IssueID]]&amp;Tabella4[[#This Row],[Servizio]]</f>
        <v>S010 Profilo</v>
      </c>
      <c r="C1104" s="41" t="s">
        <v>2202</v>
      </c>
      <c r="D1104" s="41" t="str">
        <f>"(#"&amp;Tabella4[[#This Row],['#ID]]&amp;")"</f>
        <v>(#AAD1103)</v>
      </c>
      <c r="E1104" s="13" t="s">
        <v>50</v>
      </c>
      <c r="F1104" s="13" t="s">
        <v>9</v>
      </c>
      <c r="G1104" s="13" t="s">
        <v>57</v>
      </c>
      <c r="H1104" s="13" t="s">
        <v>3287</v>
      </c>
      <c r="I1104" s="13" t="s">
        <v>62</v>
      </c>
      <c r="J1104" s="13" t="s">
        <v>3176</v>
      </c>
      <c r="K1104" t="s">
        <v>1749</v>
      </c>
      <c r="L1104" s="13" t="s">
        <v>3177</v>
      </c>
      <c r="M1104" t="s">
        <v>1744</v>
      </c>
      <c r="N1104" s="13"/>
      <c r="O1104" t="s">
        <v>1717</v>
      </c>
      <c r="P1104" s="13" t="s">
        <v>1647</v>
      </c>
      <c r="Q1104" s="13" t="s">
        <v>1742</v>
      </c>
      <c r="R1104" s="13"/>
      <c r="S1104" s="13" t="s">
        <v>3189</v>
      </c>
      <c r="T1104" s="13" t="s">
        <v>3190</v>
      </c>
      <c r="U1104" s="13">
        <f>COUNTIFS(Tabella4[Rejected Element],Tabella4[[#This Row],[Rejected Element]])</f>
        <v>1254</v>
      </c>
      <c r="V1104" s="13" t="s">
        <v>1728</v>
      </c>
      <c r="W1104" s="13" t="s">
        <v>3154</v>
      </c>
      <c r="X1104" s="13" t="str">
        <f>Tabella4[[#This Row],[User Impact]]</f>
        <v>1 - Critical</v>
      </c>
      <c r="Y1104" s="13" t="str">
        <f>_xlfn.CONCAT("APP INDABOX ANDROID - ",Tabella4[[#This Row],[UNI CEI EN 301549]]," ",_xlfn.XLOOKUP(Tabella4[[#This Row],[Criterio]],Tabella5[ID],Tabella5[Criterio di successo],"")," - ",Tabella4[[#This Row],[Servizio]])</f>
        <v>APP INDABOX ANDROID - 11.1.3.2.1 Sequenza significativa - S010 Profilo</v>
      </c>
      <c r="Z11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(#AAD1103)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104" s="13"/>
      <c r="AB1104" s="13"/>
      <c r="AC1104" s="13"/>
      <c r="AD1104" s="13"/>
      <c r="AE1104" s="13" t="e">
        <f>_xlfn.XLOOKUP(Tabella4[[#This Row],[ID Silk]],outTable[ID Silk],outTable[Numero ticket  ],,0,1)</f>
        <v>#N/A</v>
      </c>
      <c r="AF1104" s="13"/>
      <c r="AG1104" s="13"/>
      <c r="AH1104" s="13" t="e">
        <f>Tabella4[[#This Row],[Caricato su Silk]]&amp;Tabella4[[#This Row],[HC_01]]</f>
        <v>#N/A</v>
      </c>
      <c r="AI1104" s="13" t="e">
        <f>Tabella4[[#This Row],[HC_ID]]&amp;": "&amp;Tabella4[[#This Row],[Descrizione]]</f>
        <v>#N/A</v>
      </c>
      <c r="AJ1104" s="13" t="e">
        <f>Tabella4[[#This Row],[HC_ID]]&amp;": - "&amp;Tabella4[[#This Row],[Detail]]&amp;" con selettore: "&amp;Tabella4[[#This Row],[Rejected Element]]</f>
        <v>#N/A</v>
      </c>
      <c r="AK1104" s="13" t="e">
        <f>Tabella4[[#This Row],[HC_ID]]&amp;": "&amp;Tabella4[[#This Row],[Share URL]]</f>
        <v>#N/A</v>
      </c>
      <c r="AL1104" s="13" t="e">
        <f>Tabella4[[#This Row],[HC_ID]]&amp;": "&amp;Tabella4[[#This Row],[Soluzione note aggiuntive]]</f>
        <v>#N/A</v>
      </c>
      <c r="AM1104" s="13"/>
    </row>
    <row r="1105" spans="1:39" ht="15" x14ac:dyDescent="0.3">
      <c r="A1105" s="41" t="str">
        <f>Tabella4[[#This Row],[UNI CEI EN 301549]]&amp;Tabella4[[#This Row],[Servizio]]</f>
        <v>11.4.1.2.1S010 Profilo</v>
      </c>
      <c r="B1105" s="42" t="str">
        <f>Tabella4[[#This Row],[IssueID]]&amp;Tabella4[[#This Row],[Servizio]]</f>
        <v>S010 Profilo</v>
      </c>
      <c r="C1105" s="41" t="s">
        <v>2203</v>
      </c>
      <c r="D1105" s="41" t="str">
        <f>"(#"&amp;Tabella4[[#This Row],['#ID]]&amp;")"</f>
        <v>(#AAD1104)</v>
      </c>
      <c r="E1105" s="13" t="s">
        <v>50</v>
      </c>
      <c r="F1105" s="13" t="s">
        <v>9</v>
      </c>
      <c r="G1105" s="13" t="s">
        <v>386</v>
      </c>
      <c r="H1105" s="13" t="s">
        <v>150</v>
      </c>
      <c r="I1105" s="13" t="s">
        <v>63</v>
      </c>
      <c r="J1105" s="13" t="s">
        <v>1736</v>
      </c>
      <c r="K1105" t="s">
        <v>1759</v>
      </c>
      <c r="L1105" s="13" t="s">
        <v>3179</v>
      </c>
      <c r="M1105" t="s">
        <v>1761</v>
      </c>
      <c r="N1105" s="13"/>
      <c r="O1105" t="s">
        <v>1717</v>
      </c>
      <c r="P1105" s="13" t="s">
        <v>1647</v>
      </c>
      <c r="Q1105" s="13" t="s">
        <v>1742</v>
      </c>
      <c r="R1105" s="13"/>
      <c r="S1105" s="13" t="s">
        <v>3193</v>
      </c>
      <c r="T1105" s="13" t="s">
        <v>3194</v>
      </c>
      <c r="U1105" s="13">
        <f>COUNTIFS(Tabella4[Rejected Element],Tabella4[[#This Row],[Rejected Element]])</f>
        <v>1</v>
      </c>
      <c r="V1105" s="13" t="s">
        <v>1728</v>
      </c>
      <c r="W1105" s="13" t="s">
        <v>3154</v>
      </c>
      <c r="X1105" s="13" t="str">
        <f>Tabella4[[#This Row],[User Impact]]</f>
        <v>2 - Serious</v>
      </c>
      <c r="Y1105" s="13" t="str">
        <f>_xlfn.CONCAT("APP INDABOX ANDROID - ",Tabella4[[#This Row],[UNI CEI EN 301549]]," ",_xlfn.XLOOKUP(Tabella4[[#This Row],[Criterio]],Tabella5[ID],Tabella5[Criterio di successo],"")," - ",Tabella4[[#This Row],[Servizio]])</f>
        <v>APP INDABOX ANDROID - 11.4.1.2.1 Nome, ruolo, valore - S010 Profilo</v>
      </c>
      <c r="Z11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S010 Profilo (#AAD1104)
S010 Profilo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pass2
Dettaglio + screenshot (accedere con le seguenti credenziali: user, axeposte@gmail.com; password, Poste2024!): https://axe-mobile.deque.com/scan?userId=747da6b3-5f03-493b-bc9b-3a10276b7d6b&amp;packageName=com.android.chrome&amp;resultId=019874af-37a3-726f-8a7d-b91c1a519470
Possibile metodologia risolutiva:
Usa android:hint oppure associa una TextView con android:labelFor.
File di log (occorrenze rilevate: 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105" s="13"/>
      <c r="AB1105" s="13"/>
      <c r="AC1105" s="13"/>
      <c r="AD1105" s="13"/>
      <c r="AE1105" s="13" t="e">
        <f>_xlfn.XLOOKUP(Tabella4[[#This Row],[ID Silk]],outTable[ID Silk],outTable[Numero ticket  ],,0,1)</f>
        <v>#N/A</v>
      </c>
      <c r="AF1105" s="13"/>
      <c r="AG1105" s="13"/>
      <c r="AH1105" s="13" t="e">
        <f>Tabella4[[#This Row],[Caricato su Silk]]&amp;Tabella4[[#This Row],[HC_01]]</f>
        <v>#N/A</v>
      </c>
      <c r="AI1105" s="13" t="e">
        <f>Tabella4[[#This Row],[HC_ID]]&amp;": "&amp;Tabella4[[#This Row],[Descrizione]]</f>
        <v>#N/A</v>
      </c>
      <c r="AJ1105" s="13" t="e">
        <f>Tabella4[[#This Row],[HC_ID]]&amp;": - "&amp;Tabella4[[#This Row],[Detail]]&amp;" con selettore: "&amp;Tabella4[[#This Row],[Rejected Element]]</f>
        <v>#N/A</v>
      </c>
      <c r="AK1105" s="13" t="e">
        <f>Tabella4[[#This Row],[HC_ID]]&amp;": "&amp;Tabella4[[#This Row],[Share URL]]</f>
        <v>#N/A</v>
      </c>
      <c r="AL1105" s="13" t="e">
        <f>Tabella4[[#This Row],[HC_ID]]&amp;": "&amp;Tabella4[[#This Row],[Soluzione note aggiuntive]]</f>
        <v>#N/A</v>
      </c>
      <c r="AM1105" s="13"/>
    </row>
    <row r="1106" spans="1:39" ht="15" x14ac:dyDescent="0.3">
      <c r="A1106" s="41" t="str">
        <f>Tabella4[[#This Row],[UNI CEI EN 301549]]&amp;Tabella4[[#This Row],[Servizio]]</f>
        <v>11.1.3.2.1S010 Profilo</v>
      </c>
      <c r="B1106" s="42" t="str">
        <f>Tabella4[[#This Row],[IssueID]]&amp;Tabella4[[#This Row],[Servizio]]</f>
        <v>S010 Profilo</v>
      </c>
      <c r="C1106" s="41" t="s">
        <v>2204</v>
      </c>
      <c r="D1106" s="41" t="str">
        <f>"(#"&amp;Tabella4[[#This Row],['#ID]]&amp;")"</f>
        <v>(#AAD1105)</v>
      </c>
      <c r="E1106" s="13" t="s">
        <v>50</v>
      </c>
      <c r="F1106" s="13" t="s">
        <v>9</v>
      </c>
      <c r="G1106" s="13" t="s">
        <v>57</v>
      </c>
      <c r="H1106" s="13" t="s">
        <v>3287</v>
      </c>
      <c r="I1106" s="13" t="s">
        <v>62</v>
      </c>
      <c r="J1106" s="13" t="s">
        <v>3176</v>
      </c>
      <c r="K1106" t="s">
        <v>1749</v>
      </c>
      <c r="L1106" s="13" t="s">
        <v>3177</v>
      </c>
      <c r="M1106" t="s">
        <v>1744</v>
      </c>
      <c r="N1106" s="13"/>
      <c r="O1106" t="s">
        <v>1717</v>
      </c>
      <c r="P1106" s="13" t="s">
        <v>1647</v>
      </c>
      <c r="Q1106" s="13" t="s">
        <v>1742</v>
      </c>
      <c r="R1106" s="13"/>
      <c r="S1106" s="13" t="s">
        <v>3189</v>
      </c>
      <c r="T1106" s="13" t="s">
        <v>3190</v>
      </c>
      <c r="U1106" s="13">
        <f>COUNTIFS(Tabella4[Rejected Element],Tabella4[[#This Row],[Rejected Element]])</f>
        <v>1254</v>
      </c>
      <c r="V1106" s="13" t="s">
        <v>1728</v>
      </c>
      <c r="W1106" s="13" t="s">
        <v>3154</v>
      </c>
      <c r="X1106" s="13" t="str">
        <f>Tabella4[[#This Row],[User Impact]]</f>
        <v>1 - Critical</v>
      </c>
      <c r="Y1106" s="13" t="str">
        <f>_xlfn.CONCAT("APP INDABOX ANDROID - ",Tabella4[[#This Row],[UNI CEI EN 301549]]," ",_xlfn.XLOOKUP(Tabella4[[#This Row],[Criterio]],Tabella5[ID],Tabella5[Criterio di successo],"")," - ",Tabella4[[#This Row],[Servizio]])</f>
        <v>APP INDABOX ANDROID - 11.1.3.2.1 Sequenza significativa - S010 Profilo</v>
      </c>
      <c r="Z11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(#AAD1105)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106" s="13"/>
      <c r="AB1106" s="13"/>
      <c r="AC1106" s="13"/>
      <c r="AD1106" s="13"/>
      <c r="AE1106" s="13" t="e">
        <f>_xlfn.XLOOKUP(Tabella4[[#This Row],[ID Silk]],outTable[ID Silk],outTable[Numero ticket  ],,0,1)</f>
        <v>#N/A</v>
      </c>
      <c r="AF1106" s="13"/>
      <c r="AG1106" s="13"/>
      <c r="AH1106" s="13" t="e">
        <f>Tabella4[[#This Row],[Caricato su Silk]]&amp;Tabella4[[#This Row],[HC_01]]</f>
        <v>#N/A</v>
      </c>
      <c r="AI1106" s="13" t="e">
        <f>Tabella4[[#This Row],[HC_ID]]&amp;": "&amp;Tabella4[[#This Row],[Descrizione]]</f>
        <v>#N/A</v>
      </c>
      <c r="AJ1106" s="13" t="e">
        <f>Tabella4[[#This Row],[HC_ID]]&amp;": - "&amp;Tabella4[[#This Row],[Detail]]&amp;" con selettore: "&amp;Tabella4[[#This Row],[Rejected Element]]</f>
        <v>#N/A</v>
      </c>
      <c r="AK1106" s="13" t="e">
        <f>Tabella4[[#This Row],[HC_ID]]&amp;": "&amp;Tabella4[[#This Row],[Share URL]]</f>
        <v>#N/A</v>
      </c>
      <c r="AL1106" s="13" t="e">
        <f>Tabella4[[#This Row],[HC_ID]]&amp;": "&amp;Tabella4[[#This Row],[Soluzione note aggiuntive]]</f>
        <v>#N/A</v>
      </c>
      <c r="AM1106" s="13"/>
    </row>
    <row r="1107" spans="1:39" ht="15" x14ac:dyDescent="0.3">
      <c r="A1107" s="41" t="str">
        <f>Tabella4[[#This Row],[UNI CEI EN 301549]]&amp;Tabella4[[#This Row],[Servizio]]</f>
        <v>11.1.3.2.1S010 Profilo</v>
      </c>
      <c r="B1107" s="42" t="str">
        <f>Tabella4[[#This Row],[IssueID]]&amp;Tabella4[[#This Row],[Servizio]]</f>
        <v>S010 Profilo</v>
      </c>
      <c r="C1107" s="41" t="s">
        <v>2205</v>
      </c>
      <c r="D1107" s="41" t="str">
        <f>"(#"&amp;Tabella4[[#This Row],['#ID]]&amp;")"</f>
        <v>(#AAD1106)</v>
      </c>
      <c r="E1107" s="13" t="s">
        <v>50</v>
      </c>
      <c r="F1107" s="13" t="s">
        <v>9</v>
      </c>
      <c r="G1107" s="13" t="s">
        <v>57</v>
      </c>
      <c r="H1107" s="13" t="s">
        <v>3287</v>
      </c>
      <c r="I1107" s="13" t="s">
        <v>62</v>
      </c>
      <c r="J1107" s="13" t="s">
        <v>3176</v>
      </c>
      <c r="K1107" t="s">
        <v>1749</v>
      </c>
      <c r="L1107" s="13" t="s">
        <v>3177</v>
      </c>
      <c r="M1107" t="s">
        <v>1744</v>
      </c>
      <c r="N1107" s="13"/>
      <c r="O1107" t="s">
        <v>1717</v>
      </c>
      <c r="P1107" s="13" t="s">
        <v>1647</v>
      </c>
      <c r="Q1107" s="13" t="s">
        <v>1742</v>
      </c>
      <c r="R1107" s="13"/>
      <c r="S1107" s="13" t="s">
        <v>3189</v>
      </c>
      <c r="T1107" s="13" t="s">
        <v>3190</v>
      </c>
      <c r="U1107" s="13">
        <f>COUNTIFS(Tabella4[Rejected Element],Tabella4[[#This Row],[Rejected Element]])</f>
        <v>1254</v>
      </c>
      <c r="V1107" s="13" t="s">
        <v>1728</v>
      </c>
      <c r="W1107" s="13" t="s">
        <v>3154</v>
      </c>
      <c r="X1107" s="13" t="str">
        <f>Tabella4[[#This Row],[User Impact]]</f>
        <v>1 - Critical</v>
      </c>
      <c r="Y1107" s="13" t="str">
        <f>_xlfn.CONCAT("APP INDABOX ANDROID - ",Tabella4[[#This Row],[UNI CEI EN 301549]]," ",_xlfn.XLOOKUP(Tabella4[[#This Row],[Criterio]],Tabella5[ID],Tabella5[Criterio di successo],"")," - ",Tabella4[[#This Row],[Servizio]])</f>
        <v>APP INDABOX ANDROID - 11.1.3.2.1 Sequenza significativa - S010 Profilo</v>
      </c>
      <c r="Z11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(#AAD1106)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https://axe-mobile.deque.com/scan?userId=747da6b3-5f03-493b-bc9b-3a10276b7d6b&amp;packageName=com.android.chrome&amp;resultId=019874af-37a3-726f-8a7d-b91c1a519470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107" s="13"/>
      <c r="AB1107" s="13"/>
      <c r="AC1107" s="13"/>
      <c r="AD1107" s="13"/>
      <c r="AE1107" s="13" t="e">
        <f>_xlfn.XLOOKUP(Tabella4[[#This Row],[ID Silk]],outTable[ID Silk],outTable[Numero ticket  ],,0,1)</f>
        <v>#N/A</v>
      </c>
      <c r="AF1107" s="13"/>
      <c r="AG1107" s="13"/>
      <c r="AH1107" s="13" t="e">
        <f>Tabella4[[#This Row],[Caricato su Silk]]&amp;Tabella4[[#This Row],[HC_01]]</f>
        <v>#N/A</v>
      </c>
      <c r="AI1107" s="13" t="e">
        <f>Tabella4[[#This Row],[HC_ID]]&amp;": "&amp;Tabella4[[#This Row],[Descrizione]]</f>
        <v>#N/A</v>
      </c>
      <c r="AJ1107" s="13" t="e">
        <f>Tabella4[[#This Row],[HC_ID]]&amp;": - "&amp;Tabella4[[#This Row],[Detail]]&amp;" con selettore: "&amp;Tabella4[[#This Row],[Rejected Element]]</f>
        <v>#N/A</v>
      </c>
      <c r="AK1107" s="13" t="e">
        <f>Tabella4[[#This Row],[HC_ID]]&amp;": "&amp;Tabella4[[#This Row],[Share URL]]</f>
        <v>#N/A</v>
      </c>
      <c r="AL1107" s="13" t="e">
        <f>Tabella4[[#This Row],[HC_ID]]&amp;": "&amp;Tabella4[[#This Row],[Soluzione note aggiuntive]]</f>
        <v>#N/A</v>
      </c>
      <c r="AM1107" s="13"/>
    </row>
    <row r="1108" spans="1:39" ht="15" x14ac:dyDescent="0.3">
      <c r="A1108" s="41" t="str">
        <f>Tabella4[[#This Row],[UNI CEI EN 301549]]&amp;Tabella4[[#This Row],[Servizio]]</f>
        <v>11.1.3.4.1S004 Spedisci (IndaBox Spedizione Pacchi)</v>
      </c>
      <c r="B1108" s="42" t="str">
        <f>Tabella4[[#This Row],[IssueID]]&amp;Tabella4[[#This Row],[Servizio]]</f>
        <v>S004 Spedisci (IndaBox Spedizione Pacchi)</v>
      </c>
      <c r="C1108" s="41" t="s">
        <v>2206</v>
      </c>
      <c r="D1108" s="41" t="str">
        <f>"(#"&amp;Tabella4[[#This Row],['#ID]]&amp;")"</f>
        <v>(#AAD1107)</v>
      </c>
      <c r="E1108" s="13" t="s">
        <v>50</v>
      </c>
      <c r="F1108" s="13" t="s">
        <v>10</v>
      </c>
      <c r="G1108" s="13" t="s">
        <v>160</v>
      </c>
      <c r="H1108" s="13" t="s">
        <v>3284</v>
      </c>
      <c r="I1108" s="13" t="s">
        <v>63</v>
      </c>
      <c r="J1108" s="13" t="s">
        <v>3170</v>
      </c>
      <c r="K1108" t="s">
        <v>1743</v>
      </c>
      <c r="L1108" s="13" t="s">
        <v>3171</v>
      </c>
      <c r="M1108" t="s">
        <v>1744</v>
      </c>
      <c r="N1108" s="13"/>
      <c r="O1108" t="s">
        <v>1596</v>
      </c>
      <c r="P1108" s="13" t="s">
        <v>1639</v>
      </c>
      <c r="Q1108" s="13" t="s">
        <v>1742</v>
      </c>
      <c r="R1108" s="13"/>
      <c r="S1108" s="13" t="s">
        <v>3181</v>
      </c>
      <c r="T1108" s="13" t="s">
        <v>3182</v>
      </c>
      <c r="U1108" s="13">
        <f>COUNTIFS(Tabella4[Rejected Element],Tabella4[[#This Row],[Rejected Element]])</f>
        <v>1254</v>
      </c>
      <c r="V1108" s="13" t="s">
        <v>1722</v>
      </c>
      <c r="W1108" s="13" t="s">
        <v>3153</v>
      </c>
      <c r="X1108" s="13" t="str">
        <f>Tabella4[[#This Row],[User Impact]]</f>
        <v>2 - Serious</v>
      </c>
      <c r="Y1108" s="13" t="str">
        <f>_xlfn.CONCAT("APP INDABOX ANDROID - ",Tabella4[[#This Row],[UNI CEI EN 301549]]," ",_xlfn.XLOOKUP(Tabella4[[#This Row],[Criterio]],Tabella5[ID],Tabella5[Criterio di successo],"")," - ",Tabella4[[#This Row],[Servizio]])</f>
        <v>APP INDABOX ANDROID - 11.1.3.4.1 Orientamento - S004 Spedisci (IndaBox Spedizione Pacchi)</v>
      </c>
      <c r="Z11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S004 Spedisci (IndaBox Spedizione Pacchi) (#AAD1107)
S004 Spedisci (IndaBox Spedizione Pacchi)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108" s="13"/>
      <c r="AB1108" s="13"/>
      <c r="AC1108" s="13"/>
      <c r="AD1108" s="13"/>
      <c r="AE1108" s="13" t="e">
        <f>_xlfn.XLOOKUP(Tabella4[[#This Row],[ID Silk]],outTable[ID Silk],outTable[Numero ticket  ],,0,1)</f>
        <v>#N/A</v>
      </c>
      <c r="AF1108" s="13"/>
      <c r="AG1108" s="13"/>
      <c r="AH1108" s="13" t="e">
        <f>Tabella4[[#This Row],[Caricato su Silk]]&amp;Tabella4[[#This Row],[HC_01]]</f>
        <v>#N/A</v>
      </c>
      <c r="AI1108" s="13" t="e">
        <f>Tabella4[[#This Row],[HC_ID]]&amp;": "&amp;Tabella4[[#This Row],[Descrizione]]</f>
        <v>#N/A</v>
      </c>
      <c r="AJ1108" s="13" t="e">
        <f>Tabella4[[#This Row],[HC_ID]]&amp;": - "&amp;Tabella4[[#This Row],[Detail]]&amp;" con selettore: "&amp;Tabella4[[#This Row],[Rejected Element]]</f>
        <v>#N/A</v>
      </c>
      <c r="AK1108" s="13" t="e">
        <f>Tabella4[[#This Row],[HC_ID]]&amp;": "&amp;Tabella4[[#This Row],[Share URL]]</f>
        <v>#N/A</v>
      </c>
      <c r="AL1108" s="13" t="e">
        <f>Tabella4[[#This Row],[HC_ID]]&amp;": "&amp;Tabella4[[#This Row],[Soluzione note aggiuntive]]</f>
        <v>#N/A</v>
      </c>
      <c r="AM1108" s="13"/>
    </row>
    <row r="1109" spans="1:39" ht="15" x14ac:dyDescent="0.3">
      <c r="A1109" s="41" t="str">
        <f>Tabella4[[#This Row],[UNI CEI EN 301549]]&amp;Tabella4[[#This Row],[Servizio]]</f>
        <v>11.2.5.3.1S004 Spedisci (IndaBox Spedizione Pacchi)</v>
      </c>
      <c r="B1109" s="42" t="str">
        <f>Tabella4[[#This Row],[IssueID]]&amp;Tabella4[[#This Row],[Servizio]]</f>
        <v>S004 Spedisci (IndaBox Spedizione Pacchi)</v>
      </c>
      <c r="C1109" s="41" t="s">
        <v>2207</v>
      </c>
      <c r="D1109" s="41" t="str">
        <f>"(#"&amp;Tabella4[[#This Row],['#ID]]&amp;")"</f>
        <v>(#AAD1108)</v>
      </c>
      <c r="E1109" s="13" t="s">
        <v>50</v>
      </c>
      <c r="F1109" s="13" t="s">
        <v>9</v>
      </c>
      <c r="G1109" s="13" t="s">
        <v>342</v>
      </c>
      <c r="H1109" s="13" t="s">
        <v>3285</v>
      </c>
      <c r="I1109" s="13" t="s">
        <v>63</v>
      </c>
      <c r="J1109" s="13" t="s">
        <v>3172</v>
      </c>
      <c r="K1109" t="s">
        <v>1745</v>
      </c>
      <c r="L1109" s="13" t="s">
        <v>3173</v>
      </c>
      <c r="M1109" t="s">
        <v>1746</v>
      </c>
      <c r="N1109" s="13"/>
      <c r="O1109" t="s">
        <v>1596</v>
      </c>
      <c r="P1109" s="13" t="s">
        <v>1639</v>
      </c>
      <c r="Q1109" s="13" t="s">
        <v>1742</v>
      </c>
      <c r="R1109" s="13"/>
      <c r="S1109" s="13" t="s">
        <v>3183</v>
      </c>
      <c r="T1109" s="13" t="s">
        <v>3184</v>
      </c>
      <c r="U1109" s="13">
        <f>COUNTIFS(Tabella4[Rejected Element],Tabella4[[#This Row],[Rejected Element]])</f>
        <v>42</v>
      </c>
      <c r="V1109" s="13" t="s">
        <v>1722</v>
      </c>
      <c r="W1109" s="13" t="s">
        <v>3153</v>
      </c>
      <c r="X1109" s="13" t="str">
        <f>Tabella4[[#This Row],[User Impact]]</f>
        <v>2 - Serious</v>
      </c>
      <c r="Y1109" s="13" t="str">
        <f>_xlfn.CONCAT("APP INDABOX ANDROID - ",Tabella4[[#This Row],[UNI CEI EN 301549]]," ",_xlfn.XLOOKUP(Tabella4[[#This Row],[Criterio]],Tabella5[ID],Tabella5[Criterio di successo],"")," - ",Tabella4[[#This Row],[Servizio]])</f>
        <v>APP INDABOX ANDROID - 11.2.5.3.1 Etichetta nel nome - S004 Spedisci (IndaBox Spedizione Pacchi)</v>
      </c>
      <c r="Z11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(#AAD1108)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https://axe-mobile.deque.com/scan?userId=747da6b3-5f03-493b-bc9b-3a10276b7d6b&amp;packageName=com.android.chrome&amp;resultId=019874af-78e9-7578-8033-2095f0f5d834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09" s="13"/>
      <c r="AB1109" s="13"/>
      <c r="AC1109" s="13"/>
      <c r="AD1109" s="13"/>
      <c r="AE1109" s="13" t="e">
        <f>_xlfn.XLOOKUP(Tabella4[[#This Row],[ID Silk]],outTable[ID Silk],outTable[Numero ticket  ],,0,1)</f>
        <v>#N/A</v>
      </c>
      <c r="AF1109" s="13"/>
      <c r="AG1109" s="13"/>
      <c r="AH1109" s="13" t="e">
        <f>Tabella4[[#This Row],[Caricato su Silk]]&amp;Tabella4[[#This Row],[HC_01]]</f>
        <v>#N/A</v>
      </c>
      <c r="AI1109" s="13" t="e">
        <f>Tabella4[[#This Row],[HC_ID]]&amp;": "&amp;Tabella4[[#This Row],[Descrizione]]</f>
        <v>#N/A</v>
      </c>
      <c r="AJ1109" s="13" t="e">
        <f>Tabella4[[#This Row],[HC_ID]]&amp;": - "&amp;Tabella4[[#This Row],[Detail]]&amp;" con selettore: "&amp;Tabella4[[#This Row],[Rejected Element]]</f>
        <v>#N/A</v>
      </c>
      <c r="AK1109" s="13" t="e">
        <f>Tabella4[[#This Row],[HC_ID]]&amp;": "&amp;Tabella4[[#This Row],[Share URL]]</f>
        <v>#N/A</v>
      </c>
      <c r="AL1109" s="13" t="e">
        <f>Tabella4[[#This Row],[HC_ID]]&amp;": "&amp;Tabella4[[#This Row],[Soluzione note aggiuntive]]</f>
        <v>#N/A</v>
      </c>
      <c r="AM1109" s="13"/>
    </row>
    <row r="1110" spans="1:39" ht="15" x14ac:dyDescent="0.3">
      <c r="A1110" s="41" t="str">
        <f>Tabella4[[#This Row],[UNI CEI EN 301549]]&amp;Tabella4[[#This Row],[Servizio]]</f>
        <v>11.1.3.2.1S004 Spedisci (IndaBox Spedizione Pacchi)</v>
      </c>
      <c r="B1110" s="42" t="str">
        <f>Tabella4[[#This Row],[IssueID]]&amp;Tabella4[[#This Row],[Servizio]]</f>
        <v>S004 Spedisci (IndaBox Spedizione Pacchi)</v>
      </c>
      <c r="C1110" s="41" t="s">
        <v>2208</v>
      </c>
      <c r="D1110" s="41" t="str">
        <f>"(#"&amp;Tabella4[[#This Row],['#ID]]&amp;")"</f>
        <v>(#AAD1109)</v>
      </c>
      <c r="E1110" s="13" t="s">
        <v>50</v>
      </c>
      <c r="F1110" s="13" t="s">
        <v>9</v>
      </c>
      <c r="G1110" s="13" t="s">
        <v>57</v>
      </c>
      <c r="H1110" s="13" t="s">
        <v>3287</v>
      </c>
      <c r="I1110" s="13" t="s">
        <v>62</v>
      </c>
      <c r="J1110" s="13" t="s">
        <v>3176</v>
      </c>
      <c r="K1110" t="s">
        <v>1749</v>
      </c>
      <c r="L1110" s="13" t="s">
        <v>3177</v>
      </c>
      <c r="M1110" t="s">
        <v>1744</v>
      </c>
      <c r="N1110" s="13"/>
      <c r="O1110" t="s">
        <v>1596</v>
      </c>
      <c r="P1110" s="13" t="s">
        <v>1639</v>
      </c>
      <c r="Q1110" s="13" t="s">
        <v>1742</v>
      </c>
      <c r="R1110" s="13"/>
      <c r="S1110" s="13" t="s">
        <v>3189</v>
      </c>
      <c r="T1110" s="13" t="s">
        <v>3190</v>
      </c>
      <c r="U1110" s="13">
        <f>COUNTIFS(Tabella4[Rejected Element],Tabella4[[#This Row],[Rejected Element]])</f>
        <v>1254</v>
      </c>
      <c r="V1110" s="13" t="s">
        <v>1722</v>
      </c>
      <c r="W1110" s="13" t="s">
        <v>3153</v>
      </c>
      <c r="X1110" s="13" t="str">
        <f>Tabella4[[#This Row],[User Impact]]</f>
        <v>1 - Critical</v>
      </c>
      <c r="Y111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(#AAD1109)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10" s="13"/>
      <c r="AB1110" s="13"/>
      <c r="AC1110" s="13"/>
      <c r="AD1110" s="13"/>
      <c r="AE1110" s="13" t="e">
        <f>_xlfn.XLOOKUP(Tabella4[[#This Row],[ID Silk]],outTable[ID Silk],outTable[Numero ticket  ],,0,1)</f>
        <v>#N/A</v>
      </c>
      <c r="AF1110" s="13"/>
      <c r="AG1110" s="13"/>
      <c r="AH1110" s="13" t="e">
        <f>Tabella4[[#This Row],[Caricato su Silk]]&amp;Tabella4[[#This Row],[HC_01]]</f>
        <v>#N/A</v>
      </c>
      <c r="AI1110" s="13" t="e">
        <f>Tabella4[[#This Row],[HC_ID]]&amp;": "&amp;Tabella4[[#This Row],[Descrizione]]</f>
        <v>#N/A</v>
      </c>
      <c r="AJ1110" s="13" t="e">
        <f>Tabella4[[#This Row],[HC_ID]]&amp;": - "&amp;Tabella4[[#This Row],[Detail]]&amp;" con selettore: "&amp;Tabella4[[#This Row],[Rejected Element]]</f>
        <v>#N/A</v>
      </c>
      <c r="AK1110" s="13" t="e">
        <f>Tabella4[[#This Row],[HC_ID]]&amp;": "&amp;Tabella4[[#This Row],[Share URL]]</f>
        <v>#N/A</v>
      </c>
      <c r="AL1110" s="13" t="e">
        <f>Tabella4[[#This Row],[HC_ID]]&amp;": "&amp;Tabella4[[#This Row],[Soluzione note aggiuntive]]</f>
        <v>#N/A</v>
      </c>
      <c r="AM1110" s="13"/>
    </row>
    <row r="1111" spans="1:39" ht="15" x14ac:dyDescent="0.3">
      <c r="A1111" s="41" t="str">
        <f>Tabella4[[#This Row],[UNI CEI EN 301549]]&amp;Tabella4[[#This Row],[Servizio]]</f>
        <v>11.1.3.2.1S004 Spedisci (IndaBox Spedizione Pacchi)</v>
      </c>
      <c r="B1111" s="42" t="str">
        <f>Tabella4[[#This Row],[IssueID]]&amp;Tabella4[[#This Row],[Servizio]]</f>
        <v>S004 Spedisci (IndaBox Spedizione Pacchi)</v>
      </c>
      <c r="C1111" s="41" t="s">
        <v>2209</v>
      </c>
      <c r="D1111" s="41" t="str">
        <f>"(#"&amp;Tabella4[[#This Row],['#ID]]&amp;")"</f>
        <v>(#AAD1110)</v>
      </c>
      <c r="E1111" s="13" t="s">
        <v>50</v>
      </c>
      <c r="F1111" s="13" t="s">
        <v>9</v>
      </c>
      <c r="G1111" s="13" t="s">
        <v>57</v>
      </c>
      <c r="H1111" s="13" t="s">
        <v>3287</v>
      </c>
      <c r="I1111" s="13" t="s">
        <v>62</v>
      </c>
      <c r="J1111" s="13" t="s">
        <v>3176</v>
      </c>
      <c r="K1111" t="s">
        <v>1749</v>
      </c>
      <c r="L1111" s="13" t="s">
        <v>3177</v>
      </c>
      <c r="M1111" t="s">
        <v>1744</v>
      </c>
      <c r="N1111" s="13"/>
      <c r="O1111" t="s">
        <v>1596</v>
      </c>
      <c r="P1111" s="13" t="s">
        <v>1639</v>
      </c>
      <c r="Q1111" s="13" t="s">
        <v>1742</v>
      </c>
      <c r="R1111" s="13"/>
      <c r="S1111" s="13" t="s">
        <v>3189</v>
      </c>
      <c r="T1111" s="13" t="s">
        <v>3190</v>
      </c>
      <c r="U1111" s="13">
        <f>COUNTIFS(Tabella4[Rejected Element],Tabella4[[#This Row],[Rejected Element]])</f>
        <v>1254</v>
      </c>
      <c r="V1111" s="13" t="s">
        <v>1722</v>
      </c>
      <c r="W1111" s="13" t="s">
        <v>3153</v>
      </c>
      <c r="X1111" s="13" t="str">
        <f>Tabella4[[#This Row],[User Impact]]</f>
        <v>1 - Critical</v>
      </c>
      <c r="Y1111"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(#AAD1110)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11" s="13"/>
      <c r="AB1111" s="13"/>
      <c r="AC1111" s="13"/>
      <c r="AD1111" s="13"/>
      <c r="AE1111" s="13" t="e">
        <f>_xlfn.XLOOKUP(Tabella4[[#This Row],[ID Silk]],outTable[ID Silk],outTable[Numero ticket  ],,0,1)</f>
        <v>#N/A</v>
      </c>
      <c r="AF1111" s="13"/>
      <c r="AG1111" s="13"/>
      <c r="AH1111" s="13" t="e">
        <f>Tabella4[[#This Row],[Caricato su Silk]]&amp;Tabella4[[#This Row],[HC_01]]</f>
        <v>#N/A</v>
      </c>
      <c r="AI1111" s="13" t="e">
        <f>Tabella4[[#This Row],[HC_ID]]&amp;": "&amp;Tabella4[[#This Row],[Descrizione]]</f>
        <v>#N/A</v>
      </c>
      <c r="AJ1111" s="13" t="e">
        <f>Tabella4[[#This Row],[HC_ID]]&amp;": - "&amp;Tabella4[[#This Row],[Detail]]&amp;" con selettore: "&amp;Tabella4[[#This Row],[Rejected Element]]</f>
        <v>#N/A</v>
      </c>
      <c r="AK1111" s="13" t="e">
        <f>Tabella4[[#This Row],[HC_ID]]&amp;": "&amp;Tabella4[[#This Row],[Share URL]]</f>
        <v>#N/A</v>
      </c>
      <c r="AL1111" s="13" t="e">
        <f>Tabella4[[#This Row],[HC_ID]]&amp;": "&amp;Tabella4[[#This Row],[Soluzione note aggiuntive]]</f>
        <v>#N/A</v>
      </c>
      <c r="AM1111" s="13"/>
    </row>
    <row r="1112" spans="1:39" ht="15" x14ac:dyDescent="0.3">
      <c r="A1112" s="41" t="str">
        <f>Tabella4[[#This Row],[UNI CEI EN 301549]]&amp;Tabella4[[#This Row],[Servizio]]</f>
        <v>11.2.5.3.1S004 Spedisci (IndaBox Spedizione Pacchi)</v>
      </c>
      <c r="B1112" s="42" t="str">
        <f>Tabella4[[#This Row],[IssueID]]&amp;Tabella4[[#This Row],[Servizio]]</f>
        <v>S004 Spedisci (IndaBox Spedizione Pacchi)</v>
      </c>
      <c r="C1112" s="41" t="s">
        <v>2210</v>
      </c>
      <c r="D1112" s="41" t="str">
        <f>"(#"&amp;Tabella4[[#This Row],['#ID]]&amp;")"</f>
        <v>(#AAD1111)</v>
      </c>
      <c r="E1112" s="13" t="s">
        <v>50</v>
      </c>
      <c r="F1112" s="13" t="s">
        <v>9</v>
      </c>
      <c r="G1112" s="13" t="s">
        <v>342</v>
      </c>
      <c r="H1112" s="13" t="s">
        <v>3285</v>
      </c>
      <c r="I1112" s="13" t="s">
        <v>63</v>
      </c>
      <c r="J1112" s="13" t="s">
        <v>3172</v>
      </c>
      <c r="K1112" t="s">
        <v>1745</v>
      </c>
      <c r="L1112" s="13" t="s">
        <v>3173</v>
      </c>
      <c r="M1112" t="s">
        <v>1744</v>
      </c>
      <c r="N1112" s="13"/>
      <c r="O1112" t="s">
        <v>1596</v>
      </c>
      <c r="P1112" s="13" t="s">
        <v>1639</v>
      </c>
      <c r="Q1112" s="13" t="s">
        <v>1742</v>
      </c>
      <c r="R1112" s="13"/>
      <c r="S1112" s="13" t="s">
        <v>3183</v>
      </c>
      <c r="T1112" s="13" t="s">
        <v>3184</v>
      </c>
      <c r="U1112" s="13">
        <f>COUNTIFS(Tabella4[Rejected Element],Tabella4[[#This Row],[Rejected Element]])</f>
        <v>1254</v>
      </c>
      <c r="V1112" s="13" t="s">
        <v>1722</v>
      </c>
      <c r="W1112" s="13" t="s">
        <v>3153</v>
      </c>
      <c r="X1112" s="13" t="str">
        <f>Tabella4[[#This Row],[User Impact]]</f>
        <v>2 - Serious</v>
      </c>
      <c r="Y1112" s="13" t="str">
        <f>_xlfn.CONCAT("APP INDABOX ANDROID - ",Tabella4[[#This Row],[UNI CEI EN 301549]]," ",_xlfn.XLOOKUP(Tabella4[[#This Row],[Criterio]],Tabella5[ID],Tabella5[Criterio di successo],"")," - ",Tabella4[[#This Row],[Servizio]])</f>
        <v>APP INDABOX ANDROID - 11.2.5.3.1 Etichetta nel nome - S004 Spedisci (IndaBox Spedizione Pacchi)</v>
      </c>
      <c r="Z11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(#AAD1111)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12" s="13"/>
      <c r="AB1112" s="13"/>
      <c r="AC1112" s="13"/>
      <c r="AD1112" s="13"/>
      <c r="AE1112" s="13" t="e">
        <f>_xlfn.XLOOKUP(Tabella4[[#This Row],[ID Silk]],outTable[ID Silk],outTable[Numero ticket  ],,0,1)</f>
        <v>#N/A</v>
      </c>
      <c r="AF1112" s="13"/>
      <c r="AG1112" s="13"/>
      <c r="AH1112" s="13" t="e">
        <f>Tabella4[[#This Row],[Caricato su Silk]]&amp;Tabella4[[#This Row],[HC_01]]</f>
        <v>#N/A</v>
      </c>
      <c r="AI1112" s="13" t="e">
        <f>Tabella4[[#This Row],[HC_ID]]&amp;": "&amp;Tabella4[[#This Row],[Descrizione]]</f>
        <v>#N/A</v>
      </c>
      <c r="AJ1112" s="13" t="e">
        <f>Tabella4[[#This Row],[HC_ID]]&amp;": - "&amp;Tabella4[[#This Row],[Detail]]&amp;" con selettore: "&amp;Tabella4[[#This Row],[Rejected Element]]</f>
        <v>#N/A</v>
      </c>
      <c r="AK1112" s="13" t="e">
        <f>Tabella4[[#This Row],[HC_ID]]&amp;": "&amp;Tabella4[[#This Row],[Share URL]]</f>
        <v>#N/A</v>
      </c>
      <c r="AL1112" s="13" t="e">
        <f>Tabella4[[#This Row],[HC_ID]]&amp;": "&amp;Tabella4[[#This Row],[Soluzione note aggiuntive]]</f>
        <v>#N/A</v>
      </c>
      <c r="AM1112" s="13"/>
    </row>
    <row r="1113" spans="1:39" ht="15" x14ac:dyDescent="0.3">
      <c r="A1113" s="41" t="str">
        <f>Tabella4[[#This Row],[UNI CEI EN 301549]]&amp;Tabella4[[#This Row],[Servizio]]</f>
        <v>11.1.3.2.1S004 Spedisci (IndaBox Spedizione Pacchi)</v>
      </c>
      <c r="B1113" s="42" t="str">
        <f>Tabella4[[#This Row],[IssueID]]&amp;Tabella4[[#This Row],[Servizio]]</f>
        <v>S004 Spedisci (IndaBox Spedizione Pacchi)</v>
      </c>
      <c r="C1113" s="41" t="s">
        <v>2211</v>
      </c>
      <c r="D1113" s="41" t="str">
        <f>"(#"&amp;Tabella4[[#This Row],['#ID]]&amp;")"</f>
        <v>(#AAD1112)</v>
      </c>
      <c r="E1113" s="13" t="s">
        <v>50</v>
      </c>
      <c r="F1113" s="13" t="s">
        <v>9</v>
      </c>
      <c r="G1113" s="13" t="s">
        <v>57</v>
      </c>
      <c r="H1113" s="13" t="s">
        <v>3287</v>
      </c>
      <c r="I1113" s="13" t="s">
        <v>62</v>
      </c>
      <c r="J1113" s="13" t="s">
        <v>3176</v>
      </c>
      <c r="K1113" t="s">
        <v>1749</v>
      </c>
      <c r="L1113" s="13" t="s">
        <v>3177</v>
      </c>
      <c r="M1113" t="s">
        <v>1744</v>
      </c>
      <c r="N1113" s="13"/>
      <c r="O1113" t="s">
        <v>1596</v>
      </c>
      <c r="P1113" s="13" t="s">
        <v>1639</v>
      </c>
      <c r="Q1113" s="13" t="s">
        <v>1742</v>
      </c>
      <c r="R1113" s="13"/>
      <c r="S1113" s="13" t="s">
        <v>3189</v>
      </c>
      <c r="T1113" s="13" t="s">
        <v>3190</v>
      </c>
      <c r="U1113" s="13">
        <f>COUNTIFS(Tabella4[Rejected Element],Tabella4[[#This Row],[Rejected Element]])</f>
        <v>1254</v>
      </c>
      <c r="V1113" s="13" t="s">
        <v>1722</v>
      </c>
      <c r="W1113" s="13" t="s">
        <v>3153</v>
      </c>
      <c r="X1113" s="13" t="str">
        <f>Tabella4[[#This Row],[User Impact]]</f>
        <v>1 - Critical</v>
      </c>
      <c r="Y111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(#AAD1112)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13" s="13"/>
      <c r="AB1113" s="13"/>
      <c r="AC1113" s="13"/>
      <c r="AD1113" s="13"/>
      <c r="AE1113" s="13" t="e">
        <f>_xlfn.XLOOKUP(Tabella4[[#This Row],[ID Silk]],outTable[ID Silk],outTable[Numero ticket  ],,0,1)</f>
        <v>#N/A</v>
      </c>
      <c r="AF1113" s="13"/>
      <c r="AG1113" s="13"/>
      <c r="AH1113" s="13" t="e">
        <f>Tabella4[[#This Row],[Caricato su Silk]]&amp;Tabella4[[#This Row],[HC_01]]</f>
        <v>#N/A</v>
      </c>
      <c r="AI1113" s="13" t="e">
        <f>Tabella4[[#This Row],[HC_ID]]&amp;": "&amp;Tabella4[[#This Row],[Descrizione]]</f>
        <v>#N/A</v>
      </c>
      <c r="AJ1113" s="13" t="e">
        <f>Tabella4[[#This Row],[HC_ID]]&amp;": - "&amp;Tabella4[[#This Row],[Detail]]&amp;" con selettore: "&amp;Tabella4[[#This Row],[Rejected Element]]</f>
        <v>#N/A</v>
      </c>
      <c r="AK1113" s="13" t="e">
        <f>Tabella4[[#This Row],[HC_ID]]&amp;": "&amp;Tabella4[[#This Row],[Share URL]]</f>
        <v>#N/A</v>
      </c>
      <c r="AL1113" s="13" t="e">
        <f>Tabella4[[#This Row],[HC_ID]]&amp;": "&amp;Tabella4[[#This Row],[Soluzione note aggiuntive]]</f>
        <v>#N/A</v>
      </c>
      <c r="AM1113" s="13"/>
    </row>
    <row r="1114" spans="1:39" ht="15" x14ac:dyDescent="0.3">
      <c r="A1114" s="41" t="str">
        <f>Tabella4[[#This Row],[UNI CEI EN 301549]]&amp;Tabella4[[#This Row],[Servizio]]</f>
        <v>11.1.3.2.1S004 Spedisci (IndaBox Spedizione Pacchi)</v>
      </c>
      <c r="B1114" s="42" t="str">
        <f>Tabella4[[#This Row],[IssueID]]&amp;Tabella4[[#This Row],[Servizio]]</f>
        <v>S004 Spedisci (IndaBox Spedizione Pacchi)</v>
      </c>
      <c r="C1114" s="41" t="s">
        <v>2212</v>
      </c>
      <c r="D1114" s="41" t="str">
        <f>"(#"&amp;Tabella4[[#This Row],['#ID]]&amp;")"</f>
        <v>(#AAD1113)</v>
      </c>
      <c r="E1114" s="13" t="s">
        <v>50</v>
      </c>
      <c r="F1114" s="13" t="s">
        <v>9</v>
      </c>
      <c r="G1114" s="13" t="s">
        <v>57</v>
      </c>
      <c r="H1114" s="13" t="s">
        <v>3287</v>
      </c>
      <c r="I1114" s="13" t="s">
        <v>62</v>
      </c>
      <c r="J1114" s="13" t="s">
        <v>3176</v>
      </c>
      <c r="K1114" t="s">
        <v>1749</v>
      </c>
      <c r="L1114" s="13" t="s">
        <v>3177</v>
      </c>
      <c r="M1114" t="s">
        <v>1744</v>
      </c>
      <c r="N1114" s="13"/>
      <c r="O1114" t="s">
        <v>1596</v>
      </c>
      <c r="P1114" s="13" t="s">
        <v>1639</v>
      </c>
      <c r="Q1114" s="13" t="s">
        <v>1742</v>
      </c>
      <c r="R1114" s="13"/>
      <c r="S1114" s="13" t="s">
        <v>3189</v>
      </c>
      <c r="T1114" s="13" t="s">
        <v>3190</v>
      </c>
      <c r="U1114" s="13">
        <f>COUNTIFS(Tabella4[Rejected Element],Tabella4[[#This Row],[Rejected Element]])</f>
        <v>1254</v>
      </c>
      <c r="V1114" s="13" t="s">
        <v>1722</v>
      </c>
      <c r="W1114" s="13" t="s">
        <v>3153</v>
      </c>
      <c r="X1114" s="13" t="str">
        <f>Tabella4[[#This Row],[User Impact]]</f>
        <v>1 - Critical</v>
      </c>
      <c r="Y111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(#AAD1113)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14" s="13"/>
      <c r="AB1114" s="13"/>
      <c r="AC1114" s="13"/>
      <c r="AD1114" s="13"/>
      <c r="AE1114" s="13" t="e">
        <f>_xlfn.XLOOKUP(Tabella4[[#This Row],[ID Silk]],outTable[ID Silk],outTable[Numero ticket  ],,0,1)</f>
        <v>#N/A</v>
      </c>
      <c r="AF1114" s="13"/>
      <c r="AG1114" s="13"/>
      <c r="AH1114" s="13" t="e">
        <f>Tabella4[[#This Row],[Caricato su Silk]]&amp;Tabella4[[#This Row],[HC_01]]</f>
        <v>#N/A</v>
      </c>
      <c r="AI1114" s="13" t="e">
        <f>Tabella4[[#This Row],[HC_ID]]&amp;": "&amp;Tabella4[[#This Row],[Descrizione]]</f>
        <v>#N/A</v>
      </c>
      <c r="AJ1114" s="13" t="e">
        <f>Tabella4[[#This Row],[HC_ID]]&amp;": - "&amp;Tabella4[[#This Row],[Detail]]&amp;" con selettore: "&amp;Tabella4[[#This Row],[Rejected Element]]</f>
        <v>#N/A</v>
      </c>
      <c r="AK1114" s="13" t="e">
        <f>Tabella4[[#This Row],[HC_ID]]&amp;": "&amp;Tabella4[[#This Row],[Share URL]]</f>
        <v>#N/A</v>
      </c>
      <c r="AL1114" s="13" t="e">
        <f>Tabella4[[#This Row],[HC_ID]]&amp;": "&amp;Tabella4[[#This Row],[Soluzione note aggiuntive]]</f>
        <v>#N/A</v>
      </c>
      <c r="AM1114" s="13"/>
    </row>
    <row r="1115" spans="1:39" ht="15" x14ac:dyDescent="0.3">
      <c r="A1115" s="41" t="str">
        <f>Tabella4[[#This Row],[UNI CEI EN 301549]]&amp;Tabella4[[#This Row],[Servizio]]</f>
        <v>11.1.3.2.1S004 Spedisci (IndaBox Spedizione Pacchi)</v>
      </c>
      <c r="B1115" s="42" t="str">
        <f>Tabella4[[#This Row],[IssueID]]&amp;Tabella4[[#This Row],[Servizio]]</f>
        <v>S004 Spedisci (IndaBox Spedizione Pacchi)</v>
      </c>
      <c r="C1115" s="41" t="s">
        <v>2213</v>
      </c>
      <c r="D1115" s="41" t="str">
        <f>"(#"&amp;Tabella4[[#This Row],['#ID]]&amp;")"</f>
        <v>(#AAD1114)</v>
      </c>
      <c r="E1115" s="13" t="s">
        <v>50</v>
      </c>
      <c r="F1115" s="13" t="s">
        <v>9</v>
      </c>
      <c r="G1115" s="13" t="s">
        <v>57</v>
      </c>
      <c r="H1115" s="13" t="s">
        <v>3287</v>
      </c>
      <c r="I1115" s="13" t="s">
        <v>62</v>
      </c>
      <c r="J1115" s="13" t="s">
        <v>3176</v>
      </c>
      <c r="K1115" t="s">
        <v>1749</v>
      </c>
      <c r="L1115" s="13" t="s">
        <v>3177</v>
      </c>
      <c r="M1115" t="s">
        <v>1744</v>
      </c>
      <c r="N1115" s="13"/>
      <c r="O1115" t="s">
        <v>1596</v>
      </c>
      <c r="P1115" s="13" t="s">
        <v>1639</v>
      </c>
      <c r="Q1115" s="13" t="s">
        <v>1742</v>
      </c>
      <c r="R1115" s="13"/>
      <c r="S1115" s="13" t="s">
        <v>3189</v>
      </c>
      <c r="T1115" s="13" t="s">
        <v>3190</v>
      </c>
      <c r="U1115" s="13">
        <f>COUNTIFS(Tabella4[Rejected Element],Tabella4[[#This Row],[Rejected Element]])</f>
        <v>1254</v>
      </c>
      <c r="V1115" s="13" t="s">
        <v>1722</v>
      </c>
      <c r="W1115" s="13" t="s">
        <v>3153</v>
      </c>
      <c r="X1115" s="13" t="str">
        <f>Tabella4[[#This Row],[User Impact]]</f>
        <v>1 - Critical</v>
      </c>
      <c r="Y1115"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(#AAD1114)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15" s="13"/>
      <c r="AB1115" s="13"/>
      <c r="AC1115" s="13"/>
      <c r="AD1115" s="13"/>
      <c r="AE1115" s="13" t="e">
        <f>_xlfn.XLOOKUP(Tabella4[[#This Row],[ID Silk]],outTable[ID Silk],outTable[Numero ticket  ],,0,1)</f>
        <v>#N/A</v>
      </c>
      <c r="AF1115" s="13"/>
      <c r="AG1115" s="13"/>
      <c r="AH1115" s="13" t="e">
        <f>Tabella4[[#This Row],[Caricato su Silk]]&amp;Tabella4[[#This Row],[HC_01]]</f>
        <v>#N/A</v>
      </c>
      <c r="AI1115" s="13" t="e">
        <f>Tabella4[[#This Row],[HC_ID]]&amp;": "&amp;Tabella4[[#This Row],[Descrizione]]</f>
        <v>#N/A</v>
      </c>
      <c r="AJ1115" s="13" t="e">
        <f>Tabella4[[#This Row],[HC_ID]]&amp;": - "&amp;Tabella4[[#This Row],[Detail]]&amp;" con selettore: "&amp;Tabella4[[#This Row],[Rejected Element]]</f>
        <v>#N/A</v>
      </c>
      <c r="AK1115" s="13" t="e">
        <f>Tabella4[[#This Row],[HC_ID]]&amp;": "&amp;Tabella4[[#This Row],[Share URL]]</f>
        <v>#N/A</v>
      </c>
      <c r="AL1115" s="13" t="e">
        <f>Tabella4[[#This Row],[HC_ID]]&amp;": "&amp;Tabella4[[#This Row],[Soluzione note aggiuntive]]</f>
        <v>#N/A</v>
      </c>
      <c r="AM1115" s="13"/>
    </row>
    <row r="1116" spans="1:39" ht="15" x14ac:dyDescent="0.3">
      <c r="A1116" s="41" t="str">
        <f>Tabella4[[#This Row],[UNI CEI EN 301549]]&amp;Tabella4[[#This Row],[Servizio]]</f>
        <v>11.1.3.2.1S004 Spedisci (IndaBox Spedizione Pacchi)</v>
      </c>
      <c r="B1116" s="42" t="str">
        <f>Tabella4[[#This Row],[IssueID]]&amp;Tabella4[[#This Row],[Servizio]]</f>
        <v>S004 Spedisci (IndaBox Spedizione Pacchi)</v>
      </c>
      <c r="C1116" s="41" t="s">
        <v>2214</v>
      </c>
      <c r="D1116" s="41" t="str">
        <f>"(#"&amp;Tabella4[[#This Row],['#ID]]&amp;")"</f>
        <v>(#AAD1115)</v>
      </c>
      <c r="E1116" s="13" t="s">
        <v>50</v>
      </c>
      <c r="F1116" s="13" t="s">
        <v>9</v>
      </c>
      <c r="G1116" s="13" t="s">
        <v>57</v>
      </c>
      <c r="H1116" s="13" t="s">
        <v>3287</v>
      </c>
      <c r="I1116" s="13" t="s">
        <v>62</v>
      </c>
      <c r="J1116" s="13" t="s">
        <v>3176</v>
      </c>
      <c r="K1116" t="s">
        <v>1749</v>
      </c>
      <c r="L1116" s="13" t="s">
        <v>3177</v>
      </c>
      <c r="M1116" t="s">
        <v>1744</v>
      </c>
      <c r="N1116" s="13"/>
      <c r="O1116" t="s">
        <v>1596</v>
      </c>
      <c r="P1116" s="13" t="s">
        <v>1639</v>
      </c>
      <c r="Q1116" s="13" t="s">
        <v>1742</v>
      </c>
      <c r="R1116" s="13"/>
      <c r="S1116" s="13" t="s">
        <v>3189</v>
      </c>
      <c r="T1116" s="13" t="s">
        <v>3190</v>
      </c>
      <c r="U1116" s="13">
        <f>COUNTIFS(Tabella4[Rejected Element],Tabella4[[#This Row],[Rejected Element]])</f>
        <v>1254</v>
      </c>
      <c r="V1116" s="13" t="s">
        <v>1722</v>
      </c>
      <c r="W1116" s="13" t="s">
        <v>3153</v>
      </c>
      <c r="X1116" s="13" t="str">
        <f>Tabella4[[#This Row],[User Impact]]</f>
        <v>1 - Critical</v>
      </c>
      <c r="Y111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(#AAD1115)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16" s="13"/>
      <c r="AB1116" s="13"/>
      <c r="AC1116" s="13"/>
      <c r="AD1116" s="13"/>
      <c r="AE1116" s="13" t="e">
        <f>_xlfn.XLOOKUP(Tabella4[[#This Row],[ID Silk]],outTable[ID Silk],outTable[Numero ticket  ],,0,1)</f>
        <v>#N/A</v>
      </c>
      <c r="AF1116" s="13"/>
      <c r="AG1116" s="13"/>
      <c r="AH1116" s="13" t="e">
        <f>Tabella4[[#This Row],[Caricato su Silk]]&amp;Tabella4[[#This Row],[HC_01]]</f>
        <v>#N/A</v>
      </c>
      <c r="AI1116" s="13" t="e">
        <f>Tabella4[[#This Row],[HC_ID]]&amp;": "&amp;Tabella4[[#This Row],[Descrizione]]</f>
        <v>#N/A</v>
      </c>
      <c r="AJ1116" s="13" t="e">
        <f>Tabella4[[#This Row],[HC_ID]]&amp;": - "&amp;Tabella4[[#This Row],[Detail]]&amp;" con selettore: "&amp;Tabella4[[#This Row],[Rejected Element]]</f>
        <v>#N/A</v>
      </c>
      <c r="AK1116" s="13" t="e">
        <f>Tabella4[[#This Row],[HC_ID]]&amp;": "&amp;Tabella4[[#This Row],[Share URL]]</f>
        <v>#N/A</v>
      </c>
      <c r="AL1116" s="13" t="e">
        <f>Tabella4[[#This Row],[HC_ID]]&amp;": "&amp;Tabella4[[#This Row],[Soluzione note aggiuntive]]</f>
        <v>#N/A</v>
      </c>
      <c r="AM1116" s="13"/>
    </row>
    <row r="1117" spans="1:39" ht="15" x14ac:dyDescent="0.3">
      <c r="A1117" s="41" t="str">
        <f>Tabella4[[#This Row],[UNI CEI EN 301549]]&amp;Tabella4[[#This Row],[Servizio]]</f>
        <v>11.1.3.2.1S004 Spedisci (IndaBox Spedizione Pacchi)</v>
      </c>
      <c r="B1117" s="42" t="str">
        <f>Tabella4[[#This Row],[IssueID]]&amp;Tabella4[[#This Row],[Servizio]]</f>
        <v>S004 Spedisci (IndaBox Spedizione Pacchi)</v>
      </c>
      <c r="C1117" s="41" t="s">
        <v>2215</v>
      </c>
      <c r="D1117" s="41" t="str">
        <f>"(#"&amp;Tabella4[[#This Row],['#ID]]&amp;")"</f>
        <v>(#AAD1116)</v>
      </c>
      <c r="E1117" s="13" t="s">
        <v>50</v>
      </c>
      <c r="F1117" s="13" t="s">
        <v>9</v>
      </c>
      <c r="G1117" s="13" t="s">
        <v>57</v>
      </c>
      <c r="H1117" s="13" t="s">
        <v>3287</v>
      </c>
      <c r="I1117" s="13" t="s">
        <v>62</v>
      </c>
      <c r="J1117" s="13" t="s">
        <v>3176</v>
      </c>
      <c r="K1117" t="s">
        <v>1749</v>
      </c>
      <c r="L1117" s="13" t="s">
        <v>3177</v>
      </c>
      <c r="M1117" t="s">
        <v>1744</v>
      </c>
      <c r="N1117" s="13"/>
      <c r="O1117" t="s">
        <v>1596</v>
      </c>
      <c r="P1117" s="13" t="s">
        <v>1639</v>
      </c>
      <c r="Q1117" s="13" t="s">
        <v>1742</v>
      </c>
      <c r="R1117" s="13"/>
      <c r="S1117" s="13" t="s">
        <v>3189</v>
      </c>
      <c r="T1117" s="13" t="s">
        <v>3190</v>
      </c>
      <c r="U1117" s="13">
        <f>COUNTIFS(Tabella4[Rejected Element],Tabella4[[#This Row],[Rejected Element]])</f>
        <v>1254</v>
      </c>
      <c r="V1117" s="13" t="s">
        <v>1722</v>
      </c>
      <c r="W1117" s="13" t="s">
        <v>3153</v>
      </c>
      <c r="X1117" s="13" t="str">
        <f>Tabella4[[#This Row],[User Impact]]</f>
        <v>1 - Critical</v>
      </c>
      <c r="Y111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(#AAD1116)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17" s="13"/>
      <c r="AB1117" s="13"/>
      <c r="AC1117" s="13"/>
      <c r="AD1117" s="13"/>
      <c r="AE1117" s="13" t="e">
        <f>_xlfn.XLOOKUP(Tabella4[[#This Row],[ID Silk]],outTable[ID Silk],outTable[Numero ticket  ],,0,1)</f>
        <v>#N/A</v>
      </c>
      <c r="AF1117" s="13"/>
      <c r="AG1117" s="13"/>
      <c r="AH1117" s="13" t="e">
        <f>Tabella4[[#This Row],[Caricato su Silk]]&amp;Tabella4[[#This Row],[HC_01]]</f>
        <v>#N/A</v>
      </c>
      <c r="AI1117" s="13" t="e">
        <f>Tabella4[[#This Row],[HC_ID]]&amp;": "&amp;Tabella4[[#This Row],[Descrizione]]</f>
        <v>#N/A</v>
      </c>
      <c r="AJ1117" s="13" t="e">
        <f>Tabella4[[#This Row],[HC_ID]]&amp;": - "&amp;Tabella4[[#This Row],[Detail]]&amp;" con selettore: "&amp;Tabella4[[#This Row],[Rejected Element]]</f>
        <v>#N/A</v>
      </c>
      <c r="AK1117" s="13" t="e">
        <f>Tabella4[[#This Row],[HC_ID]]&amp;": "&amp;Tabella4[[#This Row],[Share URL]]</f>
        <v>#N/A</v>
      </c>
      <c r="AL1117" s="13" t="e">
        <f>Tabella4[[#This Row],[HC_ID]]&amp;": "&amp;Tabella4[[#This Row],[Soluzione note aggiuntive]]</f>
        <v>#N/A</v>
      </c>
      <c r="AM1117" s="13"/>
    </row>
    <row r="1118" spans="1:39" ht="15" x14ac:dyDescent="0.3">
      <c r="A1118" s="41" t="str">
        <f>Tabella4[[#This Row],[UNI CEI EN 301549]]&amp;Tabella4[[#This Row],[Servizio]]</f>
        <v>11.1.3.2.1S004 Spedisci (IndaBox Spedizione Pacchi)</v>
      </c>
      <c r="B1118" s="42" t="str">
        <f>Tabella4[[#This Row],[IssueID]]&amp;Tabella4[[#This Row],[Servizio]]</f>
        <v>S004 Spedisci (IndaBox Spedizione Pacchi)</v>
      </c>
      <c r="C1118" s="41" t="s">
        <v>2216</v>
      </c>
      <c r="D1118" s="41" t="str">
        <f>"(#"&amp;Tabella4[[#This Row],['#ID]]&amp;")"</f>
        <v>(#AAD1117)</v>
      </c>
      <c r="E1118" s="13" t="s">
        <v>50</v>
      </c>
      <c r="F1118" s="13" t="s">
        <v>9</v>
      </c>
      <c r="G1118" s="13" t="s">
        <v>57</v>
      </c>
      <c r="H1118" s="13" t="s">
        <v>3287</v>
      </c>
      <c r="I1118" s="13" t="s">
        <v>62</v>
      </c>
      <c r="J1118" s="13" t="s">
        <v>3176</v>
      </c>
      <c r="K1118" t="s">
        <v>1749</v>
      </c>
      <c r="L1118" s="13" t="s">
        <v>3177</v>
      </c>
      <c r="M1118" t="s">
        <v>1744</v>
      </c>
      <c r="N1118" s="13"/>
      <c r="O1118" t="s">
        <v>1596</v>
      </c>
      <c r="P1118" s="13" t="s">
        <v>1639</v>
      </c>
      <c r="Q1118" s="13" t="s">
        <v>1742</v>
      </c>
      <c r="R1118" s="13"/>
      <c r="S1118" s="13" t="s">
        <v>3189</v>
      </c>
      <c r="T1118" s="13" t="s">
        <v>3190</v>
      </c>
      <c r="U1118" s="13">
        <f>COUNTIFS(Tabella4[Rejected Element],Tabella4[[#This Row],[Rejected Element]])</f>
        <v>1254</v>
      </c>
      <c r="V1118" s="13" t="s">
        <v>1722</v>
      </c>
      <c r="W1118" s="13" t="s">
        <v>3153</v>
      </c>
      <c r="X1118" s="13" t="str">
        <f>Tabella4[[#This Row],[User Impact]]</f>
        <v>1 - Critical</v>
      </c>
      <c r="Y111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(#AAD1117)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18" s="13"/>
      <c r="AB1118" s="13"/>
      <c r="AC1118" s="13"/>
      <c r="AD1118" s="13"/>
      <c r="AE1118" s="13" t="e">
        <f>_xlfn.XLOOKUP(Tabella4[[#This Row],[ID Silk]],outTable[ID Silk],outTable[Numero ticket  ],,0,1)</f>
        <v>#N/A</v>
      </c>
      <c r="AF1118" s="13"/>
      <c r="AG1118" s="13"/>
      <c r="AH1118" s="13" t="e">
        <f>Tabella4[[#This Row],[Caricato su Silk]]&amp;Tabella4[[#This Row],[HC_01]]</f>
        <v>#N/A</v>
      </c>
      <c r="AI1118" s="13" t="e">
        <f>Tabella4[[#This Row],[HC_ID]]&amp;": "&amp;Tabella4[[#This Row],[Descrizione]]</f>
        <v>#N/A</v>
      </c>
      <c r="AJ1118" s="13" t="e">
        <f>Tabella4[[#This Row],[HC_ID]]&amp;": - "&amp;Tabella4[[#This Row],[Detail]]&amp;" con selettore: "&amp;Tabella4[[#This Row],[Rejected Element]]</f>
        <v>#N/A</v>
      </c>
      <c r="AK1118" s="13" t="e">
        <f>Tabella4[[#This Row],[HC_ID]]&amp;": "&amp;Tabella4[[#This Row],[Share URL]]</f>
        <v>#N/A</v>
      </c>
      <c r="AL1118" s="13" t="e">
        <f>Tabella4[[#This Row],[HC_ID]]&amp;": "&amp;Tabella4[[#This Row],[Soluzione note aggiuntive]]</f>
        <v>#N/A</v>
      </c>
      <c r="AM1118" s="13"/>
    </row>
    <row r="1119" spans="1:39" ht="15" x14ac:dyDescent="0.3">
      <c r="A1119" s="41" t="str">
        <f>Tabella4[[#This Row],[UNI CEI EN 301549]]&amp;Tabella4[[#This Row],[Servizio]]</f>
        <v>11.1.3.2.1S004 Spedisci (IndaBox Spedizione Pacchi)</v>
      </c>
      <c r="B1119" s="42" t="str">
        <f>Tabella4[[#This Row],[IssueID]]&amp;Tabella4[[#This Row],[Servizio]]</f>
        <v>S004 Spedisci (IndaBox Spedizione Pacchi)</v>
      </c>
      <c r="C1119" s="41" t="s">
        <v>2217</v>
      </c>
      <c r="D1119" s="41" t="str">
        <f>"(#"&amp;Tabella4[[#This Row],['#ID]]&amp;")"</f>
        <v>(#AAD1118)</v>
      </c>
      <c r="E1119" s="13" t="s">
        <v>50</v>
      </c>
      <c r="F1119" s="13" t="s">
        <v>9</v>
      </c>
      <c r="G1119" s="13" t="s">
        <v>57</v>
      </c>
      <c r="H1119" s="13" t="s">
        <v>3287</v>
      </c>
      <c r="I1119" s="13" t="s">
        <v>62</v>
      </c>
      <c r="J1119" s="13" t="s">
        <v>3176</v>
      </c>
      <c r="K1119" t="s">
        <v>1749</v>
      </c>
      <c r="L1119" s="13" t="s">
        <v>3177</v>
      </c>
      <c r="M1119" t="s">
        <v>1744</v>
      </c>
      <c r="N1119" s="13"/>
      <c r="O1119" t="s">
        <v>1596</v>
      </c>
      <c r="P1119" s="13" t="s">
        <v>1639</v>
      </c>
      <c r="Q1119" s="13" t="s">
        <v>1742</v>
      </c>
      <c r="R1119" s="13"/>
      <c r="S1119" s="13" t="s">
        <v>3189</v>
      </c>
      <c r="T1119" s="13" t="s">
        <v>3190</v>
      </c>
      <c r="U1119" s="13">
        <f>COUNTIFS(Tabella4[Rejected Element],Tabella4[[#This Row],[Rejected Element]])</f>
        <v>1254</v>
      </c>
      <c r="V1119" s="13" t="s">
        <v>1722</v>
      </c>
      <c r="W1119" s="13" t="s">
        <v>3153</v>
      </c>
      <c r="X1119" s="13" t="str">
        <f>Tabella4[[#This Row],[User Impact]]</f>
        <v>1 - Critical</v>
      </c>
      <c r="Y111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(#AAD1118)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19" s="13"/>
      <c r="AB1119" s="13"/>
      <c r="AC1119" s="13"/>
      <c r="AD1119" s="13"/>
      <c r="AE1119" s="13" t="e">
        <f>_xlfn.XLOOKUP(Tabella4[[#This Row],[ID Silk]],outTable[ID Silk],outTable[Numero ticket  ],,0,1)</f>
        <v>#N/A</v>
      </c>
      <c r="AF1119" s="13"/>
      <c r="AG1119" s="13"/>
      <c r="AH1119" s="13" t="e">
        <f>Tabella4[[#This Row],[Caricato su Silk]]&amp;Tabella4[[#This Row],[HC_01]]</f>
        <v>#N/A</v>
      </c>
      <c r="AI1119" s="13" t="e">
        <f>Tabella4[[#This Row],[HC_ID]]&amp;": "&amp;Tabella4[[#This Row],[Descrizione]]</f>
        <v>#N/A</v>
      </c>
      <c r="AJ1119" s="13" t="e">
        <f>Tabella4[[#This Row],[HC_ID]]&amp;": - "&amp;Tabella4[[#This Row],[Detail]]&amp;" con selettore: "&amp;Tabella4[[#This Row],[Rejected Element]]</f>
        <v>#N/A</v>
      </c>
      <c r="AK1119" s="13" t="e">
        <f>Tabella4[[#This Row],[HC_ID]]&amp;": "&amp;Tabella4[[#This Row],[Share URL]]</f>
        <v>#N/A</v>
      </c>
      <c r="AL1119" s="13" t="e">
        <f>Tabella4[[#This Row],[HC_ID]]&amp;": "&amp;Tabella4[[#This Row],[Soluzione note aggiuntive]]</f>
        <v>#N/A</v>
      </c>
      <c r="AM1119" s="13"/>
    </row>
    <row r="1120" spans="1:39" ht="15" x14ac:dyDescent="0.3">
      <c r="A1120" s="41" t="str">
        <f>Tabella4[[#This Row],[UNI CEI EN 301549]]&amp;Tabella4[[#This Row],[Servizio]]</f>
        <v>11.2.5.3.1S004 Spedisci (IndaBox Spedizione Pacchi)</v>
      </c>
      <c r="B1120" s="42" t="str">
        <f>Tabella4[[#This Row],[IssueID]]&amp;Tabella4[[#This Row],[Servizio]]</f>
        <v>S004 Spedisci (IndaBox Spedizione Pacchi)</v>
      </c>
      <c r="C1120" s="41" t="s">
        <v>2218</v>
      </c>
      <c r="D1120" s="41" t="str">
        <f>"(#"&amp;Tabella4[[#This Row],['#ID]]&amp;")"</f>
        <v>(#AAD1119)</v>
      </c>
      <c r="E1120" s="13" t="s">
        <v>50</v>
      </c>
      <c r="F1120" s="13" t="s">
        <v>9</v>
      </c>
      <c r="G1120" s="13" t="s">
        <v>342</v>
      </c>
      <c r="H1120" s="13" t="s">
        <v>3285</v>
      </c>
      <c r="I1120" s="13" t="s">
        <v>63</v>
      </c>
      <c r="J1120" s="13" t="s">
        <v>3172</v>
      </c>
      <c r="K1120" t="s">
        <v>1745</v>
      </c>
      <c r="L1120" s="13" t="s">
        <v>3173</v>
      </c>
      <c r="M1120" t="s">
        <v>1744</v>
      </c>
      <c r="N1120" s="13"/>
      <c r="O1120" t="s">
        <v>1596</v>
      </c>
      <c r="P1120" s="13" t="s">
        <v>1639</v>
      </c>
      <c r="Q1120" s="13" t="s">
        <v>1742</v>
      </c>
      <c r="R1120" s="13"/>
      <c r="S1120" s="13" t="s">
        <v>3183</v>
      </c>
      <c r="T1120" s="13" t="s">
        <v>3184</v>
      </c>
      <c r="U1120" s="13">
        <f>COUNTIFS(Tabella4[Rejected Element],Tabella4[[#This Row],[Rejected Element]])</f>
        <v>1254</v>
      </c>
      <c r="V1120" s="13" t="s">
        <v>1722</v>
      </c>
      <c r="W1120" s="13" t="s">
        <v>3153</v>
      </c>
      <c r="X1120" s="13" t="str">
        <f>Tabella4[[#This Row],[User Impact]]</f>
        <v>2 - Serious</v>
      </c>
      <c r="Y1120" s="13" t="str">
        <f>_xlfn.CONCAT("APP INDABOX ANDROID - ",Tabella4[[#This Row],[UNI CEI EN 301549]]," ",_xlfn.XLOOKUP(Tabella4[[#This Row],[Criterio]],Tabella5[ID],Tabella5[Criterio di successo],"")," - ",Tabella4[[#This Row],[Servizio]])</f>
        <v>APP INDABOX ANDROID - 11.2.5.3.1 Etichetta nel nome - S004 Spedisci (IndaBox Spedizione Pacchi)</v>
      </c>
      <c r="Z11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(#AAD1119)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20" s="13"/>
      <c r="AB1120" s="13"/>
      <c r="AC1120" s="13"/>
      <c r="AD1120" s="13"/>
      <c r="AE1120" s="13" t="e">
        <f>_xlfn.XLOOKUP(Tabella4[[#This Row],[ID Silk]],outTable[ID Silk],outTable[Numero ticket  ],,0,1)</f>
        <v>#N/A</v>
      </c>
      <c r="AF1120" s="13"/>
      <c r="AG1120" s="13"/>
      <c r="AH1120" s="13" t="e">
        <f>Tabella4[[#This Row],[Caricato su Silk]]&amp;Tabella4[[#This Row],[HC_01]]</f>
        <v>#N/A</v>
      </c>
      <c r="AI1120" s="13" t="e">
        <f>Tabella4[[#This Row],[HC_ID]]&amp;": "&amp;Tabella4[[#This Row],[Descrizione]]</f>
        <v>#N/A</v>
      </c>
      <c r="AJ1120" s="13" t="e">
        <f>Tabella4[[#This Row],[HC_ID]]&amp;": - "&amp;Tabella4[[#This Row],[Detail]]&amp;" con selettore: "&amp;Tabella4[[#This Row],[Rejected Element]]</f>
        <v>#N/A</v>
      </c>
      <c r="AK1120" s="13" t="e">
        <f>Tabella4[[#This Row],[HC_ID]]&amp;": "&amp;Tabella4[[#This Row],[Share URL]]</f>
        <v>#N/A</v>
      </c>
      <c r="AL1120" s="13" t="e">
        <f>Tabella4[[#This Row],[HC_ID]]&amp;": "&amp;Tabella4[[#This Row],[Soluzione note aggiuntive]]</f>
        <v>#N/A</v>
      </c>
      <c r="AM1120" s="13"/>
    </row>
    <row r="1121" spans="1:39" ht="15" x14ac:dyDescent="0.3">
      <c r="A1121" s="41" t="str">
        <f>Tabella4[[#This Row],[UNI CEI EN 301549]]&amp;Tabella4[[#This Row],[Servizio]]</f>
        <v>11.4.1.2.1S004 Spedisci (IndaBox Spedizione Pacchi)</v>
      </c>
      <c r="B1121" s="42" t="str">
        <f>Tabella4[[#This Row],[IssueID]]&amp;Tabella4[[#This Row],[Servizio]]</f>
        <v>S004 Spedisci (IndaBox Spedizione Pacchi)</v>
      </c>
      <c r="C1121" s="41" t="s">
        <v>2219</v>
      </c>
      <c r="D1121" s="41" t="str">
        <f>"(#"&amp;Tabella4[[#This Row],['#ID]]&amp;")"</f>
        <v>(#AAD1120)</v>
      </c>
      <c r="E1121" s="13" t="s">
        <v>50</v>
      </c>
      <c r="F1121" s="13" t="s">
        <v>9</v>
      </c>
      <c r="G1121" s="13" t="s">
        <v>386</v>
      </c>
      <c r="H1121" s="13" t="s">
        <v>150</v>
      </c>
      <c r="I1121" s="13" t="s">
        <v>63</v>
      </c>
      <c r="J1121" s="13" t="s">
        <v>1736</v>
      </c>
      <c r="K1121" t="s">
        <v>1762</v>
      </c>
      <c r="L1121" s="13" t="s">
        <v>3180</v>
      </c>
      <c r="M1121" t="s">
        <v>1763</v>
      </c>
      <c r="N1121" s="13"/>
      <c r="O1121" t="s">
        <v>1596</v>
      </c>
      <c r="P1121" s="13" t="s">
        <v>1639</v>
      </c>
      <c r="Q1121" s="13" t="s">
        <v>1742</v>
      </c>
      <c r="R1121" s="13"/>
      <c r="S1121" s="13" t="s">
        <v>3195</v>
      </c>
      <c r="T1121" s="13" t="s">
        <v>3196</v>
      </c>
      <c r="U1121" s="13">
        <f>COUNTIFS(Tabella4[Rejected Element],Tabella4[[#This Row],[Rejected Element]])</f>
        <v>1</v>
      </c>
      <c r="V1121" s="13" t="s">
        <v>1722</v>
      </c>
      <c r="W1121" s="13" t="s">
        <v>3153</v>
      </c>
      <c r="X1121" s="13" t="str">
        <f>Tabella4[[#This Row],[User Impact]]</f>
        <v>2 - Serious</v>
      </c>
      <c r="Y1121" s="13" t="str">
        <f>_xlfn.CONCAT("APP INDABOX ANDROID - ",Tabella4[[#This Row],[UNI CEI EN 301549]]," ",_xlfn.XLOOKUP(Tabella4[[#This Row],[Criterio]],Tabella5[ID],Tabella5[Criterio di successo],"")," - ",Tabella4[[#This Row],[Servizio]])</f>
        <v>APP INDABOX ANDROID - 11.4.1.2.1 Nome, ruolo, valore - S004 Spedisci (IndaBox Spedizione Pacchi)</v>
      </c>
      <c r="Z11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S004 Spedisci (IndaBox Spedizione Pacchi) (#AAD1120)
S004 Spedisci (IndaBox Spedizione Pacchi)
Requisito: WCAG 4.1.2
Disabilità afflitte: Blind;Low Vision;Mobility
Impatto Utente: 2 - Serious
Descrizione: CheckBoxName - Qualsiasi elemento CheckBox deve avere un nome accessibile disponibile per le tecnologie assistive come TalkBack e Voice Access. [Per saperne di più] (https://docs.deque.com/devtools-mobile/2024.2.14/en/android-checkbox-name)
Esempio di violazione individuata sull'oggetto: 
 -  con selettore: 
is_int
Dettaglio + screenshot (accedere con le seguenti credenziali: user, axeposte@gmail.com; password, Poste2024!): https://axe-mobile.deque.com/scan?userId=747da6b3-5f03-493b-bc9b-3a10276b7d6b&amp;packageName=com.android.chrome&amp;resultId=019874af-78e9-7578-8033-2095f0f5d834
Possibile metodologia risolutiva:
Aggiungi un’etichetta visibile e/o android:contentDescription.
File di log (occorrenze rilevate: 12):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121" s="13"/>
      <c r="AB1121" s="13"/>
      <c r="AC1121" s="13"/>
      <c r="AD1121" s="13"/>
      <c r="AE1121" s="13" t="e">
        <f>_xlfn.XLOOKUP(Tabella4[[#This Row],[ID Silk]],outTable[ID Silk],outTable[Numero ticket  ],,0,1)</f>
        <v>#N/A</v>
      </c>
      <c r="AF1121" s="13"/>
      <c r="AG1121" s="13"/>
      <c r="AH1121" s="13" t="e">
        <f>Tabella4[[#This Row],[Caricato su Silk]]&amp;Tabella4[[#This Row],[HC_01]]</f>
        <v>#N/A</v>
      </c>
      <c r="AI1121" s="13" t="e">
        <f>Tabella4[[#This Row],[HC_ID]]&amp;": "&amp;Tabella4[[#This Row],[Descrizione]]</f>
        <v>#N/A</v>
      </c>
      <c r="AJ1121" s="13" t="e">
        <f>Tabella4[[#This Row],[HC_ID]]&amp;": - "&amp;Tabella4[[#This Row],[Detail]]&amp;" con selettore: "&amp;Tabella4[[#This Row],[Rejected Element]]</f>
        <v>#N/A</v>
      </c>
      <c r="AK1121" s="13" t="e">
        <f>Tabella4[[#This Row],[HC_ID]]&amp;": "&amp;Tabella4[[#This Row],[Share URL]]</f>
        <v>#N/A</v>
      </c>
      <c r="AL1121" s="13" t="e">
        <f>Tabella4[[#This Row],[HC_ID]]&amp;": "&amp;Tabella4[[#This Row],[Soluzione note aggiuntive]]</f>
        <v>#N/A</v>
      </c>
      <c r="AM1121" s="13"/>
    </row>
    <row r="1122" spans="1:39" ht="15" x14ac:dyDescent="0.3">
      <c r="A1122" s="41" t="str">
        <f>Tabella4[[#This Row],[UNI CEI EN 301549]]&amp;Tabella4[[#This Row],[Servizio]]</f>
        <v>11.1.3.2.1S004 Spedisci (IndaBox Spedizione Pacchi)</v>
      </c>
      <c r="B1122" s="42" t="str">
        <f>Tabella4[[#This Row],[IssueID]]&amp;Tabella4[[#This Row],[Servizio]]</f>
        <v>S004 Spedisci (IndaBox Spedizione Pacchi)</v>
      </c>
      <c r="C1122" s="41" t="s">
        <v>2220</v>
      </c>
      <c r="D1122" s="41" t="str">
        <f>"(#"&amp;Tabella4[[#This Row],['#ID]]&amp;")"</f>
        <v>(#AAD1121)</v>
      </c>
      <c r="E1122" s="13" t="s">
        <v>50</v>
      </c>
      <c r="F1122" s="13" t="s">
        <v>9</v>
      </c>
      <c r="G1122" s="13" t="s">
        <v>57</v>
      </c>
      <c r="H1122" s="13" t="s">
        <v>3287</v>
      </c>
      <c r="I1122" s="13" t="s">
        <v>62</v>
      </c>
      <c r="J1122" s="13" t="s">
        <v>3176</v>
      </c>
      <c r="K1122" t="s">
        <v>1749</v>
      </c>
      <c r="L1122" s="13" t="s">
        <v>3177</v>
      </c>
      <c r="M1122" t="s">
        <v>1744</v>
      </c>
      <c r="N1122" s="13"/>
      <c r="O1122" t="s">
        <v>1596</v>
      </c>
      <c r="P1122" s="13" t="s">
        <v>1639</v>
      </c>
      <c r="Q1122" s="13" t="s">
        <v>1742</v>
      </c>
      <c r="R1122" s="13"/>
      <c r="S1122" s="13" t="s">
        <v>3189</v>
      </c>
      <c r="T1122" s="13" t="s">
        <v>3190</v>
      </c>
      <c r="U1122" s="13">
        <f>COUNTIFS(Tabella4[Rejected Element],Tabella4[[#This Row],[Rejected Element]])</f>
        <v>1254</v>
      </c>
      <c r="V1122" s="13" t="s">
        <v>1722</v>
      </c>
      <c r="W1122" s="13" t="s">
        <v>3153</v>
      </c>
      <c r="X1122" s="13" t="str">
        <f>Tabella4[[#This Row],[User Impact]]</f>
        <v>1 - Critical</v>
      </c>
      <c r="Y112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(#AAD1121)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22" s="13"/>
      <c r="AB1122" s="13"/>
      <c r="AC1122" s="13"/>
      <c r="AD1122" s="13"/>
      <c r="AE1122" s="13" t="e">
        <f>_xlfn.XLOOKUP(Tabella4[[#This Row],[ID Silk]],outTable[ID Silk],outTable[Numero ticket  ],,0,1)</f>
        <v>#N/A</v>
      </c>
      <c r="AF1122" s="13"/>
      <c r="AG1122" s="13"/>
      <c r="AH1122" s="13" t="e">
        <f>Tabella4[[#This Row],[Caricato su Silk]]&amp;Tabella4[[#This Row],[HC_01]]</f>
        <v>#N/A</v>
      </c>
      <c r="AI1122" s="13" t="e">
        <f>Tabella4[[#This Row],[HC_ID]]&amp;": "&amp;Tabella4[[#This Row],[Descrizione]]</f>
        <v>#N/A</v>
      </c>
      <c r="AJ1122" s="13" t="e">
        <f>Tabella4[[#This Row],[HC_ID]]&amp;": - "&amp;Tabella4[[#This Row],[Detail]]&amp;" con selettore: "&amp;Tabella4[[#This Row],[Rejected Element]]</f>
        <v>#N/A</v>
      </c>
      <c r="AK1122" s="13" t="e">
        <f>Tabella4[[#This Row],[HC_ID]]&amp;": "&amp;Tabella4[[#This Row],[Share URL]]</f>
        <v>#N/A</v>
      </c>
      <c r="AL1122" s="13" t="e">
        <f>Tabella4[[#This Row],[HC_ID]]&amp;": "&amp;Tabella4[[#This Row],[Soluzione note aggiuntive]]</f>
        <v>#N/A</v>
      </c>
      <c r="AM1122" s="13"/>
    </row>
    <row r="1123" spans="1:39" ht="15" x14ac:dyDescent="0.3">
      <c r="A1123" s="41" t="str">
        <f>Tabella4[[#This Row],[UNI CEI EN 301549]]&amp;Tabella4[[#This Row],[Servizio]]</f>
        <v>11.1.3.2.1S004 Spedisci (IndaBox Spedizione Pacchi)</v>
      </c>
      <c r="B1123" s="42" t="str">
        <f>Tabella4[[#This Row],[IssueID]]&amp;Tabella4[[#This Row],[Servizio]]</f>
        <v>S004 Spedisci (IndaBox Spedizione Pacchi)</v>
      </c>
      <c r="C1123" s="41" t="s">
        <v>2221</v>
      </c>
      <c r="D1123" s="41" t="str">
        <f>"(#"&amp;Tabella4[[#This Row],['#ID]]&amp;")"</f>
        <v>(#AAD1122)</v>
      </c>
      <c r="E1123" s="13" t="s">
        <v>50</v>
      </c>
      <c r="F1123" s="13" t="s">
        <v>9</v>
      </c>
      <c r="G1123" s="13" t="s">
        <v>57</v>
      </c>
      <c r="H1123" s="13" t="s">
        <v>3287</v>
      </c>
      <c r="I1123" s="13" t="s">
        <v>62</v>
      </c>
      <c r="J1123" s="13" t="s">
        <v>3176</v>
      </c>
      <c r="K1123" t="s">
        <v>1749</v>
      </c>
      <c r="L1123" s="13" t="s">
        <v>3177</v>
      </c>
      <c r="M1123" t="s">
        <v>1744</v>
      </c>
      <c r="N1123" s="13"/>
      <c r="O1123" t="s">
        <v>1596</v>
      </c>
      <c r="P1123" s="13" t="s">
        <v>1639</v>
      </c>
      <c r="Q1123" s="13" t="s">
        <v>1742</v>
      </c>
      <c r="R1123" s="13"/>
      <c r="S1123" s="13" t="s">
        <v>3189</v>
      </c>
      <c r="T1123" s="13" t="s">
        <v>3190</v>
      </c>
      <c r="U1123" s="13">
        <f>COUNTIFS(Tabella4[Rejected Element],Tabella4[[#This Row],[Rejected Element]])</f>
        <v>1254</v>
      </c>
      <c r="V1123" s="13" t="s">
        <v>1722</v>
      </c>
      <c r="W1123" s="13" t="s">
        <v>3153</v>
      </c>
      <c r="X1123" s="13" t="str">
        <f>Tabella4[[#This Row],[User Impact]]</f>
        <v>1 - Critical</v>
      </c>
      <c r="Y112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(#AAD1122)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23" s="13"/>
      <c r="AB1123" s="13"/>
      <c r="AC1123" s="13"/>
      <c r="AD1123" s="13"/>
      <c r="AE1123" s="13" t="e">
        <f>_xlfn.XLOOKUP(Tabella4[[#This Row],[ID Silk]],outTable[ID Silk],outTable[Numero ticket  ],,0,1)</f>
        <v>#N/A</v>
      </c>
      <c r="AF1123" s="13"/>
      <c r="AG1123" s="13"/>
      <c r="AH1123" s="13" t="e">
        <f>Tabella4[[#This Row],[Caricato su Silk]]&amp;Tabella4[[#This Row],[HC_01]]</f>
        <v>#N/A</v>
      </c>
      <c r="AI1123" s="13" t="e">
        <f>Tabella4[[#This Row],[HC_ID]]&amp;": "&amp;Tabella4[[#This Row],[Descrizione]]</f>
        <v>#N/A</v>
      </c>
      <c r="AJ1123" s="13" t="e">
        <f>Tabella4[[#This Row],[HC_ID]]&amp;": - "&amp;Tabella4[[#This Row],[Detail]]&amp;" con selettore: "&amp;Tabella4[[#This Row],[Rejected Element]]</f>
        <v>#N/A</v>
      </c>
      <c r="AK1123" s="13" t="e">
        <f>Tabella4[[#This Row],[HC_ID]]&amp;": "&amp;Tabella4[[#This Row],[Share URL]]</f>
        <v>#N/A</v>
      </c>
      <c r="AL1123" s="13" t="e">
        <f>Tabella4[[#This Row],[HC_ID]]&amp;": "&amp;Tabella4[[#This Row],[Soluzione note aggiuntive]]</f>
        <v>#N/A</v>
      </c>
      <c r="AM1123" s="13"/>
    </row>
    <row r="1124" spans="1:39" ht="15" x14ac:dyDescent="0.3">
      <c r="A1124" s="41" t="str">
        <f>Tabella4[[#This Row],[UNI CEI EN 301549]]&amp;Tabella4[[#This Row],[Servizio]]</f>
        <v>11.2.5.3.1S004 Spedisci (IndaBox Spedizione Pacchi)</v>
      </c>
      <c r="B1124" s="42" t="str">
        <f>Tabella4[[#This Row],[IssueID]]&amp;Tabella4[[#This Row],[Servizio]]</f>
        <v>S004 Spedisci (IndaBox Spedizione Pacchi)</v>
      </c>
      <c r="C1124" s="41" t="s">
        <v>2222</v>
      </c>
      <c r="D1124" s="41" t="str">
        <f>"(#"&amp;Tabella4[[#This Row],['#ID]]&amp;")"</f>
        <v>(#AAD1123)</v>
      </c>
      <c r="E1124" s="13" t="s">
        <v>50</v>
      </c>
      <c r="F1124" s="13" t="s">
        <v>9</v>
      </c>
      <c r="G1124" s="13" t="s">
        <v>342</v>
      </c>
      <c r="H1124" s="13" t="s">
        <v>3285</v>
      </c>
      <c r="I1124" s="13" t="s">
        <v>63</v>
      </c>
      <c r="J1124" s="13" t="s">
        <v>3172</v>
      </c>
      <c r="K1124" t="s">
        <v>1745</v>
      </c>
      <c r="L1124" s="13" t="s">
        <v>3173</v>
      </c>
      <c r="M1124" t="s">
        <v>1744</v>
      </c>
      <c r="N1124" s="13"/>
      <c r="O1124" t="s">
        <v>1596</v>
      </c>
      <c r="P1124" s="13" t="s">
        <v>1639</v>
      </c>
      <c r="Q1124" s="13" t="s">
        <v>1742</v>
      </c>
      <c r="R1124" s="13"/>
      <c r="S1124" s="13" t="s">
        <v>3183</v>
      </c>
      <c r="T1124" s="13" t="s">
        <v>3184</v>
      </c>
      <c r="U1124" s="13">
        <f>COUNTIFS(Tabella4[Rejected Element],Tabella4[[#This Row],[Rejected Element]])</f>
        <v>1254</v>
      </c>
      <c r="V1124" s="13" t="s">
        <v>1722</v>
      </c>
      <c r="W1124" s="13" t="s">
        <v>3153</v>
      </c>
      <c r="X1124" s="13" t="str">
        <f>Tabella4[[#This Row],[User Impact]]</f>
        <v>2 - Serious</v>
      </c>
      <c r="Y1124" s="13" t="str">
        <f>_xlfn.CONCAT("APP INDABOX ANDROID - ",Tabella4[[#This Row],[UNI CEI EN 301549]]," ",_xlfn.XLOOKUP(Tabella4[[#This Row],[Criterio]],Tabella5[ID],Tabella5[Criterio di successo],"")," - ",Tabella4[[#This Row],[Servizio]])</f>
        <v>APP INDABOX ANDROID - 11.2.5.3.1 Etichetta nel nome - S004 Spedisci (IndaBox Spedizione Pacchi)</v>
      </c>
      <c r="Z11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(#AAD1123)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24" s="13"/>
      <c r="AB1124" s="13"/>
      <c r="AC1124" s="13"/>
      <c r="AD1124" s="13"/>
      <c r="AE1124" s="13" t="e">
        <f>_xlfn.XLOOKUP(Tabella4[[#This Row],[ID Silk]],outTable[ID Silk],outTable[Numero ticket  ],,0,1)</f>
        <v>#N/A</v>
      </c>
      <c r="AF1124" s="13"/>
      <c r="AG1124" s="13"/>
      <c r="AH1124" s="13" t="e">
        <f>Tabella4[[#This Row],[Caricato su Silk]]&amp;Tabella4[[#This Row],[HC_01]]</f>
        <v>#N/A</v>
      </c>
      <c r="AI1124" s="13" t="e">
        <f>Tabella4[[#This Row],[HC_ID]]&amp;": "&amp;Tabella4[[#This Row],[Descrizione]]</f>
        <v>#N/A</v>
      </c>
      <c r="AJ1124" s="13" t="e">
        <f>Tabella4[[#This Row],[HC_ID]]&amp;": - "&amp;Tabella4[[#This Row],[Detail]]&amp;" con selettore: "&amp;Tabella4[[#This Row],[Rejected Element]]</f>
        <v>#N/A</v>
      </c>
      <c r="AK1124" s="13" t="e">
        <f>Tabella4[[#This Row],[HC_ID]]&amp;": "&amp;Tabella4[[#This Row],[Share URL]]</f>
        <v>#N/A</v>
      </c>
      <c r="AL1124" s="13" t="e">
        <f>Tabella4[[#This Row],[HC_ID]]&amp;": "&amp;Tabella4[[#This Row],[Soluzione note aggiuntive]]</f>
        <v>#N/A</v>
      </c>
      <c r="AM1124" s="13"/>
    </row>
    <row r="1125" spans="1:39" ht="15" x14ac:dyDescent="0.3">
      <c r="A1125" s="41" t="str">
        <f>Tabella4[[#This Row],[UNI CEI EN 301549]]&amp;Tabella4[[#This Row],[Servizio]]</f>
        <v>11.4.1.2.1S004 Spedisci (IndaBox Spedizione Pacchi)</v>
      </c>
      <c r="B1125" s="42" t="str">
        <f>Tabella4[[#This Row],[IssueID]]&amp;Tabella4[[#This Row],[Servizio]]</f>
        <v>S004 Spedisci (IndaBox Spedizione Pacchi)</v>
      </c>
      <c r="C1125" s="41" t="s">
        <v>2223</v>
      </c>
      <c r="D1125" s="41" t="str">
        <f>"(#"&amp;Tabella4[[#This Row],['#ID]]&amp;")"</f>
        <v>(#AAD1124)</v>
      </c>
      <c r="E1125" s="13" t="s">
        <v>50</v>
      </c>
      <c r="F1125" s="13" t="s">
        <v>9</v>
      </c>
      <c r="G1125" s="13" t="s">
        <v>386</v>
      </c>
      <c r="H1125" s="13" t="s">
        <v>150</v>
      </c>
      <c r="I1125" s="13" t="s">
        <v>63</v>
      </c>
      <c r="J1125" s="13" t="s">
        <v>1736</v>
      </c>
      <c r="K1125" t="s">
        <v>1762</v>
      </c>
      <c r="L1125" s="13" t="s">
        <v>3180</v>
      </c>
      <c r="M1125" t="s">
        <v>1764</v>
      </c>
      <c r="N1125" s="13"/>
      <c r="O1125" t="s">
        <v>1596</v>
      </c>
      <c r="P1125" s="13" t="s">
        <v>1639</v>
      </c>
      <c r="Q1125" s="13" t="s">
        <v>1742</v>
      </c>
      <c r="R1125" s="13"/>
      <c r="S1125" s="13" t="s">
        <v>3195</v>
      </c>
      <c r="T1125" s="13" t="s">
        <v>3196</v>
      </c>
      <c r="U1125" s="13">
        <f>COUNTIFS(Tabella4[Rejected Element],Tabella4[[#This Row],[Rejected Element]])</f>
        <v>1</v>
      </c>
      <c r="V1125" s="13" t="s">
        <v>1722</v>
      </c>
      <c r="W1125" s="13" t="s">
        <v>3153</v>
      </c>
      <c r="X1125" s="13" t="str">
        <f>Tabella4[[#This Row],[User Impact]]</f>
        <v>2 - Serious</v>
      </c>
      <c r="Y1125" s="13" t="str">
        <f>_xlfn.CONCAT("APP INDABOX ANDROID - ",Tabella4[[#This Row],[UNI CEI EN 301549]]," ",_xlfn.XLOOKUP(Tabella4[[#This Row],[Criterio]],Tabella5[ID],Tabella5[Criterio di successo],"")," - ",Tabella4[[#This Row],[Servizio]])</f>
        <v>APP INDABOX ANDROID - 11.4.1.2.1 Nome, ruolo, valore - S004 Spedisci (IndaBox Spedizione Pacchi)</v>
      </c>
      <c r="Z11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S004 Spedisci (IndaBox Spedizione Pacchi) (#AAD1124)
S004 Spedisci (IndaBox Spedizione Pacchi)
Requisito: WCAG 4.1.2
Disabilità afflitte: Blind;Low Vision;Mobility
Impatto Utente: 2 - Serious
Descrizione: CheckBoxName - Qualsiasi elemento CheckBox deve avere un nome accessibile disponibile per le tecnologie assistive come TalkBack e Voice Access. [Per saperne di più] (https://docs.deque.com/devtools-mobile/2024.2.14/en/android-checkbox-name)
Esempio di violazione individuata sull'oggetto: 
 -  con selettore: 
is_naz
Dettaglio + screenshot (accedere con le seguenti credenziali: user, axeposte@gmail.com; password, Poste2024!): https://axe-mobile.deque.com/scan?userId=747da6b3-5f03-493b-bc9b-3a10276b7d6b&amp;packageName=com.android.chrome&amp;resultId=019874af-78e9-7578-8033-2095f0f5d834
Possibile metodologia risolutiva:
Aggiungi un’etichetta visibile e/o android:contentDescription.
File di log (occorrenze rilevate: 12):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125" s="13"/>
      <c r="AB1125" s="13"/>
      <c r="AC1125" s="13"/>
      <c r="AD1125" s="13"/>
      <c r="AE1125" s="13" t="e">
        <f>_xlfn.XLOOKUP(Tabella4[[#This Row],[ID Silk]],outTable[ID Silk],outTable[Numero ticket  ],,0,1)</f>
        <v>#N/A</v>
      </c>
      <c r="AF1125" s="13"/>
      <c r="AG1125" s="13"/>
      <c r="AH1125" s="13" t="e">
        <f>Tabella4[[#This Row],[Caricato su Silk]]&amp;Tabella4[[#This Row],[HC_01]]</f>
        <v>#N/A</v>
      </c>
      <c r="AI1125" s="13" t="e">
        <f>Tabella4[[#This Row],[HC_ID]]&amp;": "&amp;Tabella4[[#This Row],[Descrizione]]</f>
        <v>#N/A</v>
      </c>
      <c r="AJ1125" s="13" t="e">
        <f>Tabella4[[#This Row],[HC_ID]]&amp;": - "&amp;Tabella4[[#This Row],[Detail]]&amp;" con selettore: "&amp;Tabella4[[#This Row],[Rejected Element]]</f>
        <v>#N/A</v>
      </c>
      <c r="AK1125" s="13" t="e">
        <f>Tabella4[[#This Row],[HC_ID]]&amp;": "&amp;Tabella4[[#This Row],[Share URL]]</f>
        <v>#N/A</v>
      </c>
      <c r="AL1125" s="13" t="e">
        <f>Tabella4[[#This Row],[HC_ID]]&amp;": "&amp;Tabella4[[#This Row],[Soluzione note aggiuntive]]</f>
        <v>#N/A</v>
      </c>
      <c r="AM1125" s="13"/>
    </row>
    <row r="1126" spans="1:39" ht="15" x14ac:dyDescent="0.3">
      <c r="A1126" s="41" t="str">
        <f>Tabella4[[#This Row],[UNI CEI EN 301549]]&amp;Tabella4[[#This Row],[Servizio]]</f>
        <v>11.1.3.2.1S004 Spedisci (IndaBox Spedizione Pacchi)</v>
      </c>
      <c r="B1126" s="42" t="str">
        <f>Tabella4[[#This Row],[IssueID]]&amp;Tabella4[[#This Row],[Servizio]]</f>
        <v>S004 Spedisci (IndaBox Spedizione Pacchi)</v>
      </c>
      <c r="C1126" s="41" t="s">
        <v>2224</v>
      </c>
      <c r="D1126" s="41" t="str">
        <f>"(#"&amp;Tabella4[[#This Row],['#ID]]&amp;")"</f>
        <v>(#AAD1125)</v>
      </c>
      <c r="E1126" s="13" t="s">
        <v>50</v>
      </c>
      <c r="F1126" s="13" t="s">
        <v>9</v>
      </c>
      <c r="G1126" s="13" t="s">
        <v>57</v>
      </c>
      <c r="H1126" s="13" t="s">
        <v>3287</v>
      </c>
      <c r="I1126" s="13" t="s">
        <v>62</v>
      </c>
      <c r="J1126" s="13" t="s">
        <v>3176</v>
      </c>
      <c r="K1126" t="s">
        <v>1749</v>
      </c>
      <c r="L1126" s="13" t="s">
        <v>3177</v>
      </c>
      <c r="M1126" t="s">
        <v>1744</v>
      </c>
      <c r="N1126" s="13"/>
      <c r="O1126" t="s">
        <v>1596</v>
      </c>
      <c r="P1126" s="13" t="s">
        <v>1639</v>
      </c>
      <c r="Q1126" s="13" t="s">
        <v>1742</v>
      </c>
      <c r="R1126" s="13"/>
      <c r="S1126" s="13" t="s">
        <v>3189</v>
      </c>
      <c r="T1126" s="13" t="s">
        <v>3190</v>
      </c>
      <c r="U1126" s="13">
        <f>COUNTIFS(Tabella4[Rejected Element],Tabella4[[#This Row],[Rejected Element]])</f>
        <v>1254</v>
      </c>
      <c r="V1126" s="13" t="s">
        <v>1722</v>
      </c>
      <c r="W1126" s="13" t="s">
        <v>3153</v>
      </c>
      <c r="X1126" s="13" t="str">
        <f>Tabella4[[#This Row],[User Impact]]</f>
        <v>1 - Critical</v>
      </c>
      <c r="Y112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(#AAD1125)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26" s="13"/>
      <c r="AB1126" s="13"/>
      <c r="AC1126" s="13"/>
      <c r="AD1126" s="13"/>
      <c r="AE1126" s="13" t="e">
        <f>_xlfn.XLOOKUP(Tabella4[[#This Row],[ID Silk]],outTable[ID Silk],outTable[Numero ticket  ],,0,1)</f>
        <v>#N/A</v>
      </c>
      <c r="AF1126" s="13"/>
      <c r="AG1126" s="13"/>
      <c r="AH1126" s="13" t="e">
        <f>Tabella4[[#This Row],[Caricato su Silk]]&amp;Tabella4[[#This Row],[HC_01]]</f>
        <v>#N/A</v>
      </c>
      <c r="AI1126" s="13" t="e">
        <f>Tabella4[[#This Row],[HC_ID]]&amp;": "&amp;Tabella4[[#This Row],[Descrizione]]</f>
        <v>#N/A</v>
      </c>
      <c r="AJ1126" s="13" t="e">
        <f>Tabella4[[#This Row],[HC_ID]]&amp;": - "&amp;Tabella4[[#This Row],[Detail]]&amp;" con selettore: "&amp;Tabella4[[#This Row],[Rejected Element]]</f>
        <v>#N/A</v>
      </c>
      <c r="AK1126" s="13" t="e">
        <f>Tabella4[[#This Row],[HC_ID]]&amp;": "&amp;Tabella4[[#This Row],[Share URL]]</f>
        <v>#N/A</v>
      </c>
      <c r="AL1126" s="13" t="e">
        <f>Tabella4[[#This Row],[HC_ID]]&amp;": "&amp;Tabella4[[#This Row],[Soluzione note aggiuntive]]</f>
        <v>#N/A</v>
      </c>
      <c r="AM1126" s="13"/>
    </row>
    <row r="1127" spans="1:39" ht="15" x14ac:dyDescent="0.3">
      <c r="A1127" s="41" t="str">
        <f>Tabella4[[#This Row],[UNI CEI EN 301549]]&amp;Tabella4[[#This Row],[Servizio]]</f>
        <v>11.1.3.2.1S004 Spedisci (IndaBox Spedizione Pacchi)</v>
      </c>
      <c r="B1127" s="42" t="str">
        <f>Tabella4[[#This Row],[IssueID]]&amp;Tabella4[[#This Row],[Servizio]]</f>
        <v>S004 Spedisci (IndaBox Spedizione Pacchi)</v>
      </c>
      <c r="C1127" s="41" t="s">
        <v>2225</v>
      </c>
      <c r="D1127" s="41" t="str">
        <f>"(#"&amp;Tabella4[[#This Row],['#ID]]&amp;")"</f>
        <v>(#AAD1126)</v>
      </c>
      <c r="E1127" s="13" t="s">
        <v>50</v>
      </c>
      <c r="F1127" s="13" t="s">
        <v>9</v>
      </c>
      <c r="G1127" s="13" t="s">
        <v>57</v>
      </c>
      <c r="H1127" s="13" t="s">
        <v>3287</v>
      </c>
      <c r="I1127" s="13" t="s">
        <v>62</v>
      </c>
      <c r="J1127" s="13" t="s">
        <v>3176</v>
      </c>
      <c r="K1127" t="s">
        <v>1749</v>
      </c>
      <c r="L1127" s="13" t="s">
        <v>3177</v>
      </c>
      <c r="M1127" t="s">
        <v>1744</v>
      </c>
      <c r="N1127" s="13"/>
      <c r="O1127" t="s">
        <v>1596</v>
      </c>
      <c r="P1127" s="13" t="s">
        <v>1639</v>
      </c>
      <c r="Q1127" s="13" t="s">
        <v>1742</v>
      </c>
      <c r="R1127" s="13"/>
      <c r="S1127" s="13" t="s">
        <v>3189</v>
      </c>
      <c r="T1127" s="13" t="s">
        <v>3190</v>
      </c>
      <c r="U1127" s="13">
        <f>COUNTIFS(Tabella4[Rejected Element],Tabella4[[#This Row],[Rejected Element]])</f>
        <v>1254</v>
      </c>
      <c r="V1127" s="13" t="s">
        <v>1722</v>
      </c>
      <c r="W1127" s="13" t="s">
        <v>3153</v>
      </c>
      <c r="X1127" s="13" t="str">
        <f>Tabella4[[#This Row],[User Impact]]</f>
        <v>1 - Critical</v>
      </c>
      <c r="Y112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(#AAD1126)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27" s="13"/>
      <c r="AB1127" s="13"/>
      <c r="AC1127" s="13"/>
      <c r="AD1127" s="13"/>
      <c r="AE1127" s="13" t="e">
        <f>_xlfn.XLOOKUP(Tabella4[[#This Row],[ID Silk]],outTable[ID Silk],outTable[Numero ticket  ],,0,1)</f>
        <v>#N/A</v>
      </c>
      <c r="AF1127" s="13"/>
      <c r="AG1127" s="13"/>
      <c r="AH1127" s="13" t="e">
        <f>Tabella4[[#This Row],[Caricato su Silk]]&amp;Tabella4[[#This Row],[HC_01]]</f>
        <v>#N/A</v>
      </c>
      <c r="AI1127" s="13" t="e">
        <f>Tabella4[[#This Row],[HC_ID]]&amp;": "&amp;Tabella4[[#This Row],[Descrizione]]</f>
        <v>#N/A</v>
      </c>
      <c r="AJ1127" s="13" t="e">
        <f>Tabella4[[#This Row],[HC_ID]]&amp;": - "&amp;Tabella4[[#This Row],[Detail]]&amp;" con selettore: "&amp;Tabella4[[#This Row],[Rejected Element]]</f>
        <v>#N/A</v>
      </c>
      <c r="AK1127" s="13" t="e">
        <f>Tabella4[[#This Row],[HC_ID]]&amp;": "&amp;Tabella4[[#This Row],[Share URL]]</f>
        <v>#N/A</v>
      </c>
      <c r="AL1127" s="13" t="e">
        <f>Tabella4[[#This Row],[HC_ID]]&amp;": "&amp;Tabella4[[#This Row],[Soluzione note aggiuntive]]</f>
        <v>#N/A</v>
      </c>
      <c r="AM1127" s="13"/>
    </row>
    <row r="1128" spans="1:39" ht="15" x14ac:dyDescent="0.3">
      <c r="A1128" s="41" t="str">
        <f>Tabella4[[#This Row],[UNI CEI EN 301549]]&amp;Tabella4[[#This Row],[Servizio]]</f>
        <v>11.1.3.2.1S004 Spedisci (IndaBox Spedizione Pacchi)</v>
      </c>
      <c r="B1128" s="42" t="str">
        <f>Tabella4[[#This Row],[IssueID]]&amp;Tabella4[[#This Row],[Servizio]]</f>
        <v>S004 Spedisci (IndaBox Spedizione Pacchi)</v>
      </c>
      <c r="C1128" s="41" t="s">
        <v>2226</v>
      </c>
      <c r="D1128" s="41" t="str">
        <f>"(#"&amp;Tabella4[[#This Row],['#ID]]&amp;")"</f>
        <v>(#AAD1127)</v>
      </c>
      <c r="E1128" s="13" t="s">
        <v>50</v>
      </c>
      <c r="F1128" s="13" t="s">
        <v>9</v>
      </c>
      <c r="G1128" s="13" t="s">
        <v>57</v>
      </c>
      <c r="H1128" s="13" t="s">
        <v>3287</v>
      </c>
      <c r="I1128" s="13" t="s">
        <v>62</v>
      </c>
      <c r="J1128" s="13" t="s">
        <v>3176</v>
      </c>
      <c r="K1128" t="s">
        <v>1749</v>
      </c>
      <c r="L1128" s="13" t="s">
        <v>3177</v>
      </c>
      <c r="M1128" t="s">
        <v>1744</v>
      </c>
      <c r="N1128" s="13"/>
      <c r="O1128" t="s">
        <v>1596</v>
      </c>
      <c r="P1128" s="13" t="s">
        <v>1639</v>
      </c>
      <c r="Q1128" s="13" t="s">
        <v>1742</v>
      </c>
      <c r="R1128" s="13"/>
      <c r="S1128" s="13" t="s">
        <v>3189</v>
      </c>
      <c r="T1128" s="13" t="s">
        <v>3190</v>
      </c>
      <c r="U1128" s="13">
        <f>COUNTIFS(Tabella4[Rejected Element],Tabella4[[#This Row],[Rejected Element]])</f>
        <v>1254</v>
      </c>
      <c r="V1128" s="13" t="s">
        <v>1722</v>
      </c>
      <c r="W1128" s="13" t="s">
        <v>3153</v>
      </c>
      <c r="X1128" s="13" t="str">
        <f>Tabella4[[#This Row],[User Impact]]</f>
        <v>1 - Critical</v>
      </c>
      <c r="Y112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(#AAD1127)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28" s="13"/>
      <c r="AB1128" s="13"/>
      <c r="AC1128" s="13"/>
      <c r="AD1128" s="13"/>
      <c r="AE1128" s="13" t="e">
        <f>_xlfn.XLOOKUP(Tabella4[[#This Row],[ID Silk]],outTable[ID Silk],outTable[Numero ticket  ],,0,1)</f>
        <v>#N/A</v>
      </c>
      <c r="AF1128" s="13"/>
      <c r="AG1128" s="13"/>
      <c r="AH1128" s="13" t="e">
        <f>Tabella4[[#This Row],[Caricato su Silk]]&amp;Tabella4[[#This Row],[HC_01]]</f>
        <v>#N/A</v>
      </c>
      <c r="AI1128" s="13" t="e">
        <f>Tabella4[[#This Row],[HC_ID]]&amp;": "&amp;Tabella4[[#This Row],[Descrizione]]</f>
        <v>#N/A</v>
      </c>
      <c r="AJ1128" s="13" t="e">
        <f>Tabella4[[#This Row],[HC_ID]]&amp;": - "&amp;Tabella4[[#This Row],[Detail]]&amp;" con selettore: "&amp;Tabella4[[#This Row],[Rejected Element]]</f>
        <v>#N/A</v>
      </c>
      <c r="AK1128" s="13" t="e">
        <f>Tabella4[[#This Row],[HC_ID]]&amp;": "&amp;Tabella4[[#This Row],[Share URL]]</f>
        <v>#N/A</v>
      </c>
      <c r="AL1128" s="13" t="e">
        <f>Tabella4[[#This Row],[HC_ID]]&amp;": "&amp;Tabella4[[#This Row],[Soluzione note aggiuntive]]</f>
        <v>#N/A</v>
      </c>
      <c r="AM1128" s="13"/>
    </row>
    <row r="1129" spans="1:39" ht="15" x14ac:dyDescent="0.3">
      <c r="A1129" s="41" t="str">
        <f>Tabella4[[#This Row],[UNI CEI EN 301549]]&amp;Tabella4[[#This Row],[Servizio]]</f>
        <v>11.4.1.2.1S004 Spedisci (IndaBox Spedizione Pacchi)</v>
      </c>
      <c r="B1129" s="42" t="str">
        <f>Tabella4[[#This Row],[IssueID]]&amp;Tabella4[[#This Row],[Servizio]]</f>
        <v>S004 Spedisci (IndaBox Spedizione Pacchi)</v>
      </c>
      <c r="C1129" s="41" t="s">
        <v>2227</v>
      </c>
      <c r="D1129" s="41" t="str">
        <f>"(#"&amp;Tabella4[[#This Row],['#ID]]&amp;")"</f>
        <v>(#AAD1128)</v>
      </c>
      <c r="E1129" s="13" t="s">
        <v>50</v>
      </c>
      <c r="F1129" s="13" t="s">
        <v>9</v>
      </c>
      <c r="G1129" s="13" t="s">
        <v>386</v>
      </c>
      <c r="H1129" s="13" t="s">
        <v>150</v>
      </c>
      <c r="I1129" s="13" t="s">
        <v>63</v>
      </c>
      <c r="J1129" s="13" t="s">
        <v>1736</v>
      </c>
      <c r="K1129" t="s">
        <v>1759</v>
      </c>
      <c r="L1129" s="13" t="s">
        <v>3179</v>
      </c>
      <c r="M1129" t="s">
        <v>1765</v>
      </c>
      <c r="N1129" s="13"/>
      <c r="O1129" t="s">
        <v>1596</v>
      </c>
      <c r="P1129" s="13" t="s">
        <v>1639</v>
      </c>
      <c r="Q1129" s="13" t="s">
        <v>1742</v>
      </c>
      <c r="R1129" s="13"/>
      <c r="S1129" s="13" t="s">
        <v>3193</v>
      </c>
      <c r="T1129" s="13" t="s">
        <v>3194</v>
      </c>
      <c r="U1129" s="13">
        <f>COUNTIFS(Tabella4[Rejected Element],Tabella4[[#This Row],[Rejected Element]])</f>
        <v>1</v>
      </c>
      <c r="V1129" s="13" t="s">
        <v>1722</v>
      </c>
      <c r="W1129" s="13" t="s">
        <v>3153</v>
      </c>
      <c r="X1129" s="13" t="str">
        <f>Tabella4[[#This Row],[User Impact]]</f>
        <v>2 - Serious</v>
      </c>
      <c r="Y1129" s="13" t="str">
        <f>_xlfn.CONCAT("APP INDABOX ANDROID - ",Tabella4[[#This Row],[UNI CEI EN 301549]]," ",_xlfn.XLOOKUP(Tabella4[[#This Row],[Criterio]],Tabella5[ID],Tabella5[Criterio di successo],"")," - ",Tabella4[[#This Row],[Servizio]])</f>
        <v>APP INDABOX ANDROID - 11.4.1.2.1 Nome, ruolo, valore - S004 Spedisci (IndaBox Spedizione Pacchi)</v>
      </c>
      <c r="Z11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S004 Spedisci (IndaBox Spedizione Pacchi) (#AAD1128)
S004 Spedisci (IndaBox Spedizione Pacchi)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dato_partenza
Dettaglio + screenshot (accedere con le seguenti credenziali: user, axeposte@gmail.com; password, Poste2024!): https://axe-mobile.deque.com/scan?userId=747da6b3-5f03-493b-bc9b-3a10276b7d6b&amp;packageName=com.android.chrome&amp;resultId=019874af-78e9-7578-8033-2095f0f5d834
Possibile metodologia risolutiva:
Usa android:hint oppure associa una TextView con android:labelFor.
File di log (occorrenze rilevate: 12):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129" s="13"/>
      <c r="AB1129" s="13"/>
      <c r="AC1129" s="13"/>
      <c r="AD1129" s="13"/>
      <c r="AE1129" s="13" t="e">
        <f>_xlfn.XLOOKUP(Tabella4[[#This Row],[ID Silk]],outTable[ID Silk],outTable[Numero ticket  ],,0,1)</f>
        <v>#N/A</v>
      </c>
      <c r="AF1129" s="13"/>
      <c r="AG1129" s="13"/>
      <c r="AH1129" s="13" t="e">
        <f>Tabella4[[#This Row],[Caricato su Silk]]&amp;Tabella4[[#This Row],[HC_01]]</f>
        <v>#N/A</v>
      </c>
      <c r="AI1129" s="13" t="e">
        <f>Tabella4[[#This Row],[HC_ID]]&amp;": "&amp;Tabella4[[#This Row],[Descrizione]]</f>
        <v>#N/A</v>
      </c>
      <c r="AJ1129" s="13" t="e">
        <f>Tabella4[[#This Row],[HC_ID]]&amp;": - "&amp;Tabella4[[#This Row],[Detail]]&amp;" con selettore: "&amp;Tabella4[[#This Row],[Rejected Element]]</f>
        <v>#N/A</v>
      </c>
      <c r="AK1129" s="13" t="e">
        <f>Tabella4[[#This Row],[HC_ID]]&amp;": "&amp;Tabella4[[#This Row],[Share URL]]</f>
        <v>#N/A</v>
      </c>
      <c r="AL1129" s="13" t="e">
        <f>Tabella4[[#This Row],[HC_ID]]&amp;": "&amp;Tabella4[[#This Row],[Soluzione note aggiuntive]]</f>
        <v>#N/A</v>
      </c>
      <c r="AM1129" s="13"/>
    </row>
    <row r="1130" spans="1:39" ht="15" x14ac:dyDescent="0.3">
      <c r="A1130" s="41" t="str">
        <f>Tabella4[[#This Row],[UNI CEI EN 301549]]&amp;Tabella4[[#This Row],[Servizio]]</f>
        <v>11.1.3.2.1S004 Spedisci (IndaBox Spedizione Pacchi)</v>
      </c>
      <c r="B1130" s="42" t="str">
        <f>Tabella4[[#This Row],[IssueID]]&amp;Tabella4[[#This Row],[Servizio]]</f>
        <v>S004 Spedisci (IndaBox Spedizione Pacchi)</v>
      </c>
      <c r="C1130" s="41" t="s">
        <v>2228</v>
      </c>
      <c r="D1130" s="41" t="str">
        <f>"(#"&amp;Tabella4[[#This Row],['#ID]]&amp;")"</f>
        <v>(#AAD1129)</v>
      </c>
      <c r="E1130" s="13" t="s">
        <v>50</v>
      </c>
      <c r="F1130" s="13" t="s">
        <v>9</v>
      </c>
      <c r="G1130" s="13" t="s">
        <v>57</v>
      </c>
      <c r="H1130" s="13" t="s">
        <v>3287</v>
      </c>
      <c r="I1130" s="13" t="s">
        <v>62</v>
      </c>
      <c r="J1130" s="13" t="s">
        <v>3176</v>
      </c>
      <c r="K1130" t="s">
        <v>1749</v>
      </c>
      <c r="L1130" s="13" t="s">
        <v>3177</v>
      </c>
      <c r="M1130" t="s">
        <v>1744</v>
      </c>
      <c r="N1130" s="13"/>
      <c r="O1130" t="s">
        <v>1596</v>
      </c>
      <c r="P1130" s="13" t="s">
        <v>1639</v>
      </c>
      <c r="Q1130" s="13" t="s">
        <v>1742</v>
      </c>
      <c r="R1130" s="13"/>
      <c r="S1130" s="13" t="s">
        <v>3189</v>
      </c>
      <c r="T1130" s="13" t="s">
        <v>3190</v>
      </c>
      <c r="U1130" s="13">
        <f>COUNTIFS(Tabella4[Rejected Element],Tabella4[[#This Row],[Rejected Element]])</f>
        <v>1254</v>
      </c>
      <c r="V1130" s="13" t="s">
        <v>1722</v>
      </c>
      <c r="W1130" s="13" t="s">
        <v>3153</v>
      </c>
      <c r="X1130" s="13" t="str">
        <f>Tabella4[[#This Row],[User Impact]]</f>
        <v>1 - Critical</v>
      </c>
      <c r="Y113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(#AAD1129)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30" s="13"/>
      <c r="AB1130" s="13"/>
      <c r="AC1130" s="13"/>
      <c r="AD1130" s="13"/>
      <c r="AE1130" s="13" t="e">
        <f>_xlfn.XLOOKUP(Tabella4[[#This Row],[ID Silk]],outTable[ID Silk],outTable[Numero ticket  ],,0,1)</f>
        <v>#N/A</v>
      </c>
      <c r="AF1130" s="13"/>
      <c r="AG1130" s="13"/>
      <c r="AH1130" s="13" t="e">
        <f>Tabella4[[#This Row],[Caricato su Silk]]&amp;Tabella4[[#This Row],[HC_01]]</f>
        <v>#N/A</v>
      </c>
      <c r="AI1130" s="13" t="e">
        <f>Tabella4[[#This Row],[HC_ID]]&amp;": "&amp;Tabella4[[#This Row],[Descrizione]]</f>
        <v>#N/A</v>
      </c>
      <c r="AJ1130" s="13" t="e">
        <f>Tabella4[[#This Row],[HC_ID]]&amp;": - "&amp;Tabella4[[#This Row],[Detail]]&amp;" con selettore: "&amp;Tabella4[[#This Row],[Rejected Element]]</f>
        <v>#N/A</v>
      </c>
      <c r="AK1130" s="13" t="e">
        <f>Tabella4[[#This Row],[HC_ID]]&amp;": "&amp;Tabella4[[#This Row],[Share URL]]</f>
        <v>#N/A</v>
      </c>
      <c r="AL1130" s="13" t="e">
        <f>Tabella4[[#This Row],[HC_ID]]&amp;": "&amp;Tabella4[[#This Row],[Soluzione note aggiuntive]]</f>
        <v>#N/A</v>
      </c>
      <c r="AM1130" s="13"/>
    </row>
    <row r="1131" spans="1:39" ht="15" x14ac:dyDescent="0.3">
      <c r="A1131" s="41" t="str">
        <f>Tabella4[[#This Row],[UNI CEI EN 301549]]&amp;Tabella4[[#This Row],[Servizio]]</f>
        <v>11.1.3.2.1S004 Spedisci (IndaBox Spedizione Pacchi)</v>
      </c>
      <c r="B1131" s="42" t="str">
        <f>Tabella4[[#This Row],[IssueID]]&amp;Tabella4[[#This Row],[Servizio]]</f>
        <v>S004 Spedisci (IndaBox Spedizione Pacchi)</v>
      </c>
      <c r="C1131" s="41" t="s">
        <v>2229</v>
      </c>
      <c r="D1131" s="41" t="str">
        <f>"(#"&amp;Tabella4[[#This Row],['#ID]]&amp;")"</f>
        <v>(#AAD1130)</v>
      </c>
      <c r="E1131" s="13" t="s">
        <v>50</v>
      </c>
      <c r="F1131" s="13" t="s">
        <v>9</v>
      </c>
      <c r="G1131" s="13" t="s">
        <v>57</v>
      </c>
      <c r="H1131" s="13" t="s">
        <v>3287</v>
      </c>
      <c r="I1131" s="13" t="s">
        <v>62</v>
      </c>
      <c r="J1131" s="13" t="s">
        <v>3176</v>
      </c>
      <c r="K1131" t="s">
        <v>1749</v>
      </c>
      <c r="L1131" s="13" t="s">
        <v>3177</v>
      </c>
      <c r="M1131" t="s">
        <v>1744</v>
      </c>
      <c r="N1131" s="13"/>
      <c r="O1131" t="s">
        <v>1596</v>
      </c>
      <c r="P1131" s="13" t="s">
        <v>1639</v>
      </c>
      <c r="Q1131" s="13" t="s">
        <v>1742</v>
      </c>
      <c r="R1131" s="13"/>
      <c r="S1131" s="13" t="s">
        <v>3189</v>
      </c>
      <c r="T1131" s="13" t="s">
        <v>3190</v>
      </c>
      <c r="U1131" s="13">
        <f>COUNTIFS(Tabella4[Rejected Element],Tabella4[[#This Row],[Rejected Element]])</f>
        <v>1254</v>
      </c>
      <c r="V1131" s="13" t="s">
        <v>1722</v>
      </c>
      <c r="W1131" s="13" t="s">
        <v>3153</v>
      </c>
      <c r="X1131" s="13" t="str">
        <f>Tabella4[[#This Row],[User Impact]]</f>
        <v>1 - Critical</v>
      </c>
      <c r="Y1131"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(#AAD1130)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31" s="13"/>
      <c r="AB1131" s="13"/>
      <c r="AC1131" s="13"/>
      <c r="AD1131" s="13"/>
      <c r="AE1131" s="13" t="e">
        <f>_xlfn.XLOOKUP(Tabella4[[#This Row],[ID Silk]],outTable[ID Silk],outTable[Numero ticket  ],,0,1)</f>
        <v>#N/A</v>
      </c>
      <c r="AF1131" s="13"/>
      <c r="AG1131" s="13"/>
      <c r="AH1131" s="13" t="e">
        <f>Tabella4[[#This Row],[Caricato su Silk]]&amp;Tabella4[[#This Row],[HC_01]]</f>
        <v>#N/A</v>
      </c>
      <c r="AI1131" s="13" t="e">
        <f>Tabella4[[#This Row],[HC_ID]]&amp;": "&amp;Tabella4[[#This Row],[Descrizione]]</f>
        <v>#N/A</v>
      </c>
      <c r="AJ1131" s="13" t="e">
        <f>Tabella4[[#This Row],[HC_ID]]&amp;": - "&amp;Tabella4[[#This Row],[Detail]]&amp;" con selettore: "&amp;Tabella4[[#This Row],[Rejected Element]]</f>
        <v>#N/A</v>
      </c>
      <c r="AK1131" s="13" t="e">
        <f>Tabella4[[#This Row],[HC_ID]]&amp;": "&amp;Tabella4[[#This Row],[Share URL]]</f>
        <v>#N/A</v>
      </c>
      <c r="AL1131" s="13" t="e">
        <f>Tabella4[[#This Row],[HC_ID]]&amp;": "&amp;Tabella4[[#This Row],[Soluzione note aggiuntive]]</f>
        <v>#N/A</v>
      </c>
      <c r="AM1131" s="13"/>
    </row>
    <row r="1132" spans="1:39" ht="15" x14ac:dyDescent="0.3">
      <c r="A1132" s="41" t="str">
        <f>Tabella4[[#This Row],[UNI CEI EN 301549]]&amp;Tabella4[[#This Row],[Servizio]]</f>
        <v>11.4.1.2.1S004 Spedisci (IndaBox Spedizione Pacchi)</v>
      </c>
      <c r="B1132" s="42" t="str">
        <f>Tabella4[[#This Row],[IssueID]]&amp;Tabella4[[#This Row],[Servizio]]</f>
        <v>S004 Spedisci (IndaBox Spedizione Pacchi)</v>
      </c>
      <c r="C1132" s="41" t="s">
        <v>2230</v>
      </c>
      <c r="D1132" s="41" t="str">
        <f>"(#"&amp;Tabella4[[#This Row],['#ID]]&amp;")"</f>
        <v>(#AAD1131)</v>
      </c>
      <c r="E1132" s="13" t="s">
        <v>50</v>
      </c>
      <c r="F1132" s="13" t="s">
        <v>9</v>
      </c>
      <c r="G1132" s="13" t="s">
        <v>386</v>
      </c>
      <c r="H1132" s="13" t="s">
        <v>150</v>
      </c>
      <c r="I1132" s="13" t="s">
        <v>63</v>
      </c>
      <c r="J1132" s="13" t="s">
        <v>1736</v>
      </c>
      <c r="K1132" t="s">
        <v>1759</v>
      </c>
      <c r="L1132" s="13" t="s">
        <v>3179</v>
      </c>
      <c r="M1132" t="s">
        <v>1766</v>
      </c>
      <c r="N1132" s="13"/>
      <c r="O1132" t="s">
        <v>1596</v>
      </c>
      <c r="P1132" s="13" t="s">
        <v>1639</v>
      </c>
      <c r="Q1132" s="13" t="s">
        <v>1742</v>
      </c>
      <c r="R1132" s="13"/>
      <c r="S1132" s="13" t="s">
        <v>3193</v>
      </c>
      <c r="T1132" s="13" t="s">
        <v>3194</v>
      </c>
      <c r="U1132" s="13">
        <f>COUNTIFS(Tabella4[Rejected Element],Tabella4[[#This Row],[Rejected Element]])</f>
        <v>1</v>
      </c>
      <c r="V1132" s="13" t="s">
        <v>1722</v>
      </c>
      <c r="W1132" s="13" t="s">
        <v>3153</v>
      </c>
      <c r="X1132" s="13" t="str">
        <f>Tabella4[[#This Row],[User Impact]]</f>
        <v>2 - Serious</v>
      </c>
      <c r="Y1132" s="13" t="str">
        <f>_xlfn.CONCAT("APP INDABOX ANDROID - ",Tabella4[[#This Row],[UNI CEI EN 301549]]," ",_xlfn.XLOOKUP(Tabella4[[#This Row],[Criterio]],Tabella5[ID],Tabella5[Criterio di successo],"")," - ",Tabella4[[#This Row],[Servizio]])</f>
        <v>APP INDABOX ANDROID - 11.4.1.2.1 Nome, ruolo, valore - S004 Spedisci (IndaBox Spedizione Pacchi)</v>
      </c>
      <c r="Z11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S004 Spedisci (IndaBox Spedizione Pacchi) (#AAD1131)
S004 Spedisci (IndaBox Spedizione Pacchi)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dato_arrivo
Dettaglio + screenshot (accedere con le seguenti credenziali: user, axeposte@gmail.com; password, Poste2024!): https://axe-mobile.deque.com/scan?userId=747da6b3-5f03-493b-bc9b-3a10276b7d6b&amp;packageName=com.android.chrome&amp;resultId=019874af-78e9-7578-8033-2095f0f5d834
Possibile metodologia risolutiva:
Usa android:hint oppure associa una TextView con android:labelFor.
File di log (occorrenze rilevate: 12):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132" s="13"/>
      <c r="AB1132" s="13"/>
      <c r="AC1132" s="13"/>
      <c r="AD1132" s="13"/>
      <c r="AE1132" s="13" t="e">
        <f>_xlfn.XLOOKUP(Tabella4[[#This Row],[ID Silk]],outTable[ID Silk],outTable[Numero ticket  ],,0,1)</f>
        <v>#N/A</v>
      </c>
      <c r="AF1132" s="13"/>
      <c r="AG1132" s="13"/>
      <c r="AH1132" s="13" t="e">
        <f>Tabella4[[#This Row],[Caricato su Silk]]&amp;Tabella4[[#This Row],[HC_01]]</f>
        <v>#N/A</v>
      </c>
      <c r="AI1132" s="13" t="e">
        <f>Tabella4[[#This Row],[HC_ID]]&amp;": "&amp;Tabella4[[#This Row],[Descrizione]]</f>
        <v>#N/A</v>
      </c>
      <c r="AJ1132" s="13" t="e">
        <f>Tabella4[[#This Row],[HC_ID]]&amp;": - "&amp;Tabella4[[#This Row],[Detail]]&amp;" con selettore: "&amp;Tabella4[[#This Row],[Rejected Element]]</f>
        <v>#N/A</v>
      </c>
      <c r="AK1132" s="13" t="e">
        <f>Tabella4[[#This Row],[HC_ID]]&amp;": "&amp;Tabella4[[#This Row],[Share URL]]</f>
        <v>#N/A</v>
      </c>
      <c r="AL1132" s="13" t="e">
        <f>Tabella4[[#This Row],[HC_ID]]&amp;": "&amp;Tabella4[[#This Row],[Soluzione note aggiuntive]]</f>
        <v>#N/A</v>
      </c>
      <c r="AM1132" s="13"/>
    </row>
    <row r="1133" spans="1:39" ht="15" x14ac:dyDescent="0.3">
      <c r="A1133" s="41" t="str">
        <f>Tabella4[[#This Row],[UNI CEI EN 301549]]&amp;Tabella4[[#This Row],[Servizio]]</f>
        <v>11.4.1.2.1S004 Spedisci (IndaBox Spedizione Pacchi)</v>
      </c>
      <c r="B1133" s="42" t="str">
        <f>Tabella4[[#This Row],[IssueID]]&amp;Tabella4[[#This Row],[Servizio]]</f>
        <v>S004 Spedisci (IndaBox Spedizione Pacchi)</v>
      </c>
      <c r="C1133" s="41" t="s">
        <v>2231</v>
      </c>
      <c r="D1133" s="41" t="str">
        <f>"(#"&amp;Tabella4[[#This Row],['#ID]]&amp;")"</f>
        <v>(#AAD1132)</v>
      </c>
      <c r="E1133" s="13" t="s">
        <v>50</v>
      </c>
      <c r="F1133" s="13" t="s">
        <v>9</v>
      </c>
      <c r="G1133" s="13" t="s">
        <v>386</v>
      </c>
      <c r="H1133" s="13" t="s">
        <v>150</v>
      </c>
      <c r="I1133" s="13" t="s">
        <v>63</v>
      </c>
      <c r="J1133" s="13" t="s">
        <v>1736</v>
      </c>
      <c r="K1133" t="s">
        <v>1759</v>
      </c>
      <c r="L1133" s="13" t="s">
        <v>3179</v>
      </c>
      <c r="M1133" t="s">
        <v>1744</v>
      </c>
      <c r="N1133" s="13"/>
      <c r="O1133" t="s">
        <v>1596</v>
      </c>
      <c r="P1133" s="13" t="s">
        <v>1639</v>
      </c>
      <c r="Q1133" s="13" t="s">
        <v>1742</v>
      </c>
      <c r="R1133" s="13"/>
      <c r="S1133" s="13" t="s">
        <v>3193</v>
      </c>
      <c r="T1133" s="13" t="s">
        <v>3194</v>
      </c>
      <c r="U1133" s="13">
        <f>COUNTIFS(Tabella4[Rejected Element],Tabella4[[#This Row],[Rejected Element]])</f>
        <v>1254</v>
      </c>
      <c r="V1133" s="13" t="s">
        <v>1722</v>
      </c>
      <c r="W1133" s="13" t="s">
        <v>3153</v>
      </c>
      <c r="X1133" s="13" t="str">
        <f>Tabella4[[#This Row],[User Impact]]</f>
        <v>2 - Serious</v>
      </c>
      <c r="Y1133" s="13" t="str">
        <f>_xlfn.CONCAT("APP INDABOX ANDROID - ",Tabella4[[#This Row],[UNI CEI EN 301549]]," ",_xlfn.XLOOKUP(Tabella4[[#This Row],[Criterio]],Tabella5[ID],Tabella5[Criterio di successo],"")," - ",Tabella4[[#This Row],[Servizio]])</f>
        <v>APP INDABOX ANDROID - 11.4.1.2.1 Nome, ruolo, valore - S004 Spedisci (IndaBox Spedizione Pacchi)</v>
      </c>
      <c r="Z11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S004 Spedisci (IndaBox Spedizione Pacchi) (#AAD1132)
S004 Spedisci (IndaBox Spedizione Pacchi)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Usa android:hint oppure associa una TextView con android:labelFor.
File di log (occorrenze rilevate: 12):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133" s="13"/>
      <c r="AB1133" s="13"/>
      <c r="AC1133" s="13"/>
      <c r="AD1133" s="13"/>
      <c r="AE1133" s="13" t="e">
        <f>_xlfn.XLOOKUP(Tabella4[[#This Row],[ID Silk]],outTable[ID Silk],outTable[Numero ticket  ],,0,1)</f>
        <v>#N/A</v>
      </c>
      <c r="AF1133" s="13"/>
      <c r="AG1133" s="13"/>
      <c r="AH1133" s="13" t="e">
        <f>Tabella4[[#This Row],[Caricato su Silk]]&amp;Tabella4[[#This Row],[HC_01]]</f>
        <v>#N/A</v>
      </c>
      <c r="AI1133" s="13" t="e">
        <f>Tabella4[[#This Row],[HC_ID]]&amp;": "&amp;Tabella4[[#This Row],[Descrizione]]</f>
        <v>#N/A</v>
      </c>
      <c r="AJ1133" s="13" t="e">
        <f>Tabella4[[#This Row],[HC_ID]]&amp;": - "&amp;Tabella4[[#This Row],[Detail]]&amp;" con selettore: "&amp;Tabella4[[#This Row],[Rejected Element]]</f>
        <v>#N/A</v>
      </c>
      <c r="AK1133" s="13" t="e">
        <f>Tabella4[[#This Row],[HC_ID]]&amp;": "&amp;Tabella4[[#This Row],[Share URL]]</f>
        <v>#N/A</v>
      </c>
      <c r="AL1133" s="13" t="e">
        <f>Tabella4[[#This Row],[HC_ID]]&amp;": "&amp;Tabella4[[#This Row],[Soluzione note aggiuntive]]</f>
        <v>#N/A</v>
      </c>
      <c r="AM1133" s="13"/>
    </row>
    <row r="1134" spans="1:39" ht="15" x14ac:dyDescent="0.3">
      <c r="A1134" s="41" t="str">
        <f>Tabella4[[#This Row],[UNI CEI EN 301549]]&amp;Tabella4[[#This Row],[Servizio]]</f>
        <v>11.1.3.2.1S004 Spedisci (IndaBox Spedizione Pacchi)</v>
      </c>
      <c r="B1134" s="42" t="str">
        <f>Tabella4[[#This Row],[IssueID]]&amp;Tabella4[[#This Row],[Servizio]]</f>
        <v>S004 Spedisci (IndaBox Spedizione Pacchi)</v>
      </c>
      <c r="C1134" s="41" t="s">
        <v>2232</v>
      </c>
      <c r="D1134" s="41" t="str">
        <f>"(#"&amp;Tabella4[[#This Row],['#ID]]&amp;")"</f>
        <v>(#AAD1133)</v>
      </c>
      <c r="E1134" s="13" t="s">
        <v>50</v>
      </c>
      <c r="F1134" s="13" t="s">
        <v>9</v>
      </c>
      <c r="G1134" s="13" t="s">
        <v>57</v>
      </c>
      <c r="H1134" s="13" t="s">
        <v>3287</v>
      </c>
      <c r="I1134" s="13" t="s">
        <v>62</v>
      </c>
      <c r="J1134" s="13" t="s">
        <v>3176</v>
      </c>
      <c r="K1134" t="s">
        <v>1749</v>
      </c>
      <c r="L1134" s="13" t="s">
        <v>3177</v>
      </c>
      <c r="M1134" t="s">
        <v>1744</v>
      </c>
      <c r="N1134" s="13"/>
      <c r="O1134" t="s">
        <v>1596</v>
      </c>
      <c r="P1134" s="13" t="s">
        <v>1639</v>
      </c>
      <c r="Q1134" s="13" t="s">
        <v>1742</v>
      </c>
      <c r="R1134" s="13"/>
      <c r="S1134" s="13" t="s">
        <v>3189</v>
      </c>
      <c r="T1134" s="13" t="s">
        <v>3190</v>
      </c>
      <c r="U1134" s="13">
        <f>COUNTIFS(Tabella4[Rejected Element],Tabella4[[#This Row],[Rejected Element]])</f>
        <v>1254</v>
      </c>
      <c r="V1134" s="13" t="s">
        <v>1722</v>
      </c>
      <c r="W1134" s="13" t="s">
        <v>3153</v>
      </c>
      <c r="X1134" s="13" t="str">
        <f>Tabella4[[#This Row],[User Impact]]</f>
        <v>1 - Critical</v>
      </c>
      <c r="Y113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(#AAD1133)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34" s="13"/>
      <c r="AB1134" s="13"/>
      <c r="AC1134" s="13"/>
      <c r="AD1134" s="13"/>
      <c r="AE1134" s="13" t="e">
        <f>_xlfn.XLOOKUP(Tabella4[[#This Row],[ID Silk]],outTable[ID Silk],outTable[Numero ticket  ],,0,1)</f>
        <v>#N/A</v>
      </c>
      <c r="AF1134" s="13"/>
      <c r="AG1134" s="13"/>
      <c r="AH1134" s="13" t="e">
        <f>Tabella4[[#This Row],[Caricato su Silk]]&amp;Tabella4[[#This Row],[HC_01]]</f>
        <v>#N/A</v>
      </c>
      <c r="AI1134" s="13" t="e">
        <f>Tabella4[[#This Row],[HC_ID]]&amp;": "&amp;Tabella4[[#This Row],[Descrizione]]</f>
        <v>#N/A</v>
      </c>
      <c r="AJ1134" s="13" t="e">
        <f>Tabella4[[#This Row],[HC_ID]]&amp;": - "&amp;Tabella4[[#This Row],[Detail]]&amp;" con selettore: "&amp;Tabella4[[#This Row],[Rejected Element]]</f>
        <v>#N/A</v>
      </c>
      <c r="AK1134" s="13" t="e">
        <f>Tabella4[[#This Row],[HC_ID]]&amp;": "&amp;Tabella4[[#This Row],[Share URL]]</f>
        <v>#N/A</v>
      </c>
      <c r="AL1134" s="13" t="e">
        <f>Tabella4[[#This Row],[HC_ID]]&amp;": "&amp;Tabella4[[#This Row],[Soluzione note aggiuntive]]</f>
        <v>#N/A</v>
      </c>
      <c r="AM1134" s="13"/>
    </row>
    <row r="1135" spans="1:39" ht="15" x14ac:dyDescent="0.3">
      <c r="A1135" s="41" t="str">
        <f>Tabella4[[#This Row],[UNI CEI EN 301549]]&amp;Tabella4[[#This Row],[Servizio]]</f>
        <v>11.2.5.3.1S004 Spedisci (IndaBox Spedizione Pacchi)</v>
      </c>
      <c r="B1135" s="42" t="str">
        <f>Tabella4[[#This Row],[IssueID]]&amp;Tabella4[[#This Row],[Servizio]]</f>
        <v>S004 Spedisci (IndaBox Spedizione Pacchi)</v>
      </c>
      <c r="C1135" s="41" t="s">
        <v>2233</v>
      </c>
      <c r="D1135" s="41" t="str">
        <f>"(#"&amp;Tabella4[[#This Row],['#ID]]&amp;")"</f>
        <v>(#AAD1134)</v>
      </c>
      <c r="E1135" s="13" t="s">
        <v>50</v>
      </c>
      <c r="F1135" s="13" t="s">
        <v>9</v>
      </c>
      <c r="G1135" s="13" t="s">
        <v>342</v>
      </c>
      <c r="H1135" s="13" t="s">
        <v>3285</v>
      </c>
      <c r="I1135" s="13" t="s">
        <v>63</v>
      </c>
      <c r="J1135" s="13" t="s">
        <v>3172</v>
      </c>
      <c r="K1135" t="s">
        <v>1745</v>
      </c>
      <c r="L1135" s="13" t="s">
        <v>3173</v>
      </c>
      <c r="M1135" t="s">
        <v>1744</v>
      </c>
      <c r="N1135" s="13"/>
      <c r="O1135" t="s">
        <v>1596</v>
      </c>
      <c r="P1135" s="13" t="s">
        <v>1639</v>
      </c>
      <c r="Q1135" s="13" t="s">
        <v>1742</v>
      </c>
      <c r="R1135" s="13"/>
      <c r="S1135" s="13" t="s">
        <v>3183</v>
      </c>
      <c r="T1135" s="13" t="s">
        <v>3184</v>
      </c>
      <c r="U1135" s="13">
        <f>COUNTIFS(Tabella4[Rejected Element],Tabella4[[#This Row],[Rejected Element]])</f>
        <v>1254</v>
      </c>
      <c r="V1135" s="13" t="s">
        <v>1722</v>
      </c>
      <c r="W1135" s="13" t="s">
        <v>3153</v>
      </c>
      <c r="X1135" s="13" t="str">
        <f>Tabella4[[#This Row],[User Impact]]</f>
        <v>2 - Serious</v>
      </c>
      <c r="Y1135" s="13" t="str">
        <f>_xlfn.CONCAT("APP INDABOX ANDROID - ",Tabella4[[#This Row],[UNI CEI EN 301549]]," ",_xlfn.XLOOKUP(Tabella4[[#This Row],[Criterio]],Tabella5[ID],Tabella5[Criterio di successo],"")," - ",Tabella4[[#This Row],[Servizio]])</f>
        <v>APP INDABOX ANDROID - 11.2.5.3.1 Etichetta nel nome - S004 Spedisci (IndaBox Spedizione Pacchi)</v>
      </c>
      <c r="Z11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(#AAD1134)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35" s="13"/>
      <c r="AB1135" s="13"/>
      <c r="AC1135" s="13"/>
      <c r="AD1135" s="13"/>
      <c r="AE1135" s="13" t="e">
        <f>_xlfn.XLOOKUP(Tabella4[[#This Row],[ID Silk]],outTable[ID Silk],outTable[Numero ticket  ],,0,1)</f>
        <v>#N/A</v>
      </c>
      <c r="AF1135" s="13"/>
      <c r="AG1135" s="13"/>
      <c r="AH1135" s="13" t="e">
        <f>Tabella4[[#This Row],[Caricato su Silk]]&amp;Tabella4[[#This Row],[HC_01]]</f>
        <v>#N/A</v>
      </c>
      <c r="AI1135" s="13" t="e">
        <f>Tabella4[[#This Row],[HC_ID]]&amp;": "&amp;Tabella4[[#This Row],[Descrizione]]</f>
        <v>#N/A</v>
      </c>
      <c r="AJ1135" s="13" t="e">
        <f>Tabella4[[#This Row],[HC_ID]]&amp;": - "&amp;Tabella4[[#This Row],[Detail]]&amp;" con selettore: "&amp;Tabella4[[#This Row],[Rejected Element]]</f>
        <v>#N/A</v>
      </c>
      <c r="AK1135" s="13" t="e">
        <f>Tabella4[[#This Row],[HC_ID]]&amp;": "&amp;Tabella4[[#This Row],[Share URL]]</f>
        <v>#N/A</v>
      </c>
      <c r="AL1135" s="13" t="e">
        <f>Tabella4[[#This Row],[HC_ID]]&amp;": "&amp;Tabella4[[#This Row],[Soluzione note aggiuntive]]</f>
        <v>#N/A</v>
      </c>
      <c r="AM1135" s="13"/>
    </row>
    <row r="1136" spans="1:39" ht="15" x14ac:dyDescent="0.3">
      <c r="A1136" s="41" t="str">
        <f>Tabella4[[#This Row],[UNI CEI EN 301549]]&amp;Tabella4[[#This Row],[Servizio]]</f>
        <v>11.4.1.2.1S004 Spedisci (IndaBox Spedizione Pacchi)</v>
      </c>
      <c r="B1136" s="42" t="str">
        <f>Tabella4[[#This Row],[IssueID]]&amp;Tabella4[[#This Row],[Servizio]]</f>
        <v>S004 Spedisci (IndaBox Spedizione Pacchi)</v>
      </c>
      <c r="C1136" s="41" t="s">
        <v>2234</v>
      </c>
      <c r="D1136" s="41" t="str">
        <f>"(#"&amp;Tabella4[[#This Row],['#ID]]&amp;")"</f>
        <v>(#AAD1135)</v>
      </c>
      <c r="E1136" s="13" t="s">
        <v>50</v>
      </c>
      <c r="F1136" s="13" t="s">
        <v>9</v>
      </c>
      <c r="G1136" s="13" t="s">
        <v>386</v>
      </c>
      <c r="H1136" s="13" t="s">
        <v>150</v>
      </c>
      <c r="I1136" s="13" t="s">
        <v>63</v>
      </c>
      <c r="J1136" s="13" t="s">
        <v>1736</v>
      </c>
      <c r="K1136" t="s">
        <v>1759</v>
      </c>
      <c r="L1136" s="13" t="s">
        <v>3179</v>
      </c>
      <c r="M1136" t="s">
        <v>1744</v>
      </c>
      <c r="N1136" s="13"/>
      <c r="O1136" t="s">
        <v>1596</v>
      </c>
      <c r="P1136" s="13" t="s">
        <v>1639</v>
      </c>
      <c r="Q1136" s="13" t="s">
        <v>1742</v>
      </c>
      <c r="R1136" s="13"/>
      <c r="S1136" s="13" t="s">
        <v>3193</v>
      </c>
      <c r="T1136" s="13" t="s">
        <v>3194</v>
      </c>
      <c r="U1136" s="13">
        <f>COUNTIFS(Tabella4[Rejected Element],Tabella4[[#This Row],[Rejected Element]])</f>
        <v>1254</v>
      </c>
      <c r="V1136" s="13" t="s">
        <v>1722</v>
      </c>
      <c r="W1136" s="13" t="s">
        <v>3153</v>
      </c>
      <c r="X1136" s="13" t="str">
        <f>Tabella4[[#This Row],[User Impact]]</f>
        <v>2 - Serious</v>
      </c>
      <c r="Y1136" s="13" t="str">
        <f>_xlfn.CONCAT("APP INDABOX ANDROID - ",Tabella4[[#This Row],[UNI CEI EN 301549]]," ",_xlfn.XLOOKUP(Tabella4[[#This Row],[Criterio]],Tabella5[ID],Tabella5[Criterio di successo],"")," - ",Tabella4[[#This Row],[Servizio]])</f>
        <v>APP INDABOX ANDROID - 11.4.1.2.1 Nome, ruolo, valore - S004 Spedisci (IndaBox Spedizione Pacchi)</v>
      </c>
      <c r="Z11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S004 Spedisci (IndaBox Spedizione Pacchi) (#AAD1135)
S004 Spedisci (IndaBox Spedizione Pacchi)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Usa android:hint oppure associa una TextView con android:labelFor.
File di log (occorrenze rilevate: 12):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136" s="13"/>
      <c r="AB1136" s="13"/>
      <c r="AC1136" s="13"/>
      <c r="AD1136" s="13"/>
      <c r="AE1136" s="13" t="e">
        <f>_xlfn.XLOOKUP(Tabella4[[#This Row],[ID Silk]],outTable[ID Silk],outTable[Numero ticket  ],,0,1)</f>
        <v>#N/A</v>
      </c>
      <c r="AF1136" s="13"/>
      <c r="AG1136" s="13"/>
      <c r="AH1136" s="13" t="e">
        <f>Tabella4[[#This Row],[Caricato su Silk]]&amp;Tabella4[[#This Row],[HC_01]]</f>
        <v>#N/A</v>
      </c>
      <c r="AI1136" s="13" t="e">
        <f>Tabella4[[#This Row],[HC_ID]]&amp;": "&amp;Tabella4[[#This Row],[Descrizione]]</f>
        <v>#N/A</v>
      </c>
      <c r="AJ1136" s="13" t="e">
        <f>Tabella4[[#This Row],[HC_ID]]&amp;": - "&amp;Tabella4[[#This Row],[Detail]]&amp;" con selettore: "&amp;Tabella4[[#This Row],[Rejected Element]]</f>
        <v>#N/A</v>
      </c>
      <c r="AK1136" s="13" t="e">
        <f>Tabella4[[#This Row],[HC_ID]]&amp;": "&amp;Tabella4[[#This Row],[Share URL]]</f>
        <v>#N/A</v>
      </c>
      <c r="AL1136" s="13" t="e">
        <f>Tabella4[[#This Row],[HC_ID]]&amp;": "&amp;Tabella4[[#This Row],[Soluzione note aggiuntive]]</f>
        <v>#N/A</v>
      </c>
      <c r="AM1136" s="13"/>
    </row>
    <row r="1137" spans="1:39" ht="15" x14ac:dyDescent="0.3">
      <c r="A1137" s="41" t="str">
        <f>Tabella4[[#This Row],[UNI CEI EN 301549]]&amp;Tabella4[[#This Row],[Servizio]]</f>
        <v>11.1.3.2.1S004 Spedisci (IndaBox Spedizione Pacchi)</v>
      </c>
      <c r="B1137" s="42" t="str">
        <f>Tabella4[[#This Row],[IssueID]]&amp;Tabella4[[#This Row],[Servizio]]</f>
        <v>S004 Spedisci (IndaBox Spedizione Pacchi)</v>
      </c>
      <c r="C1137" s="41" t="s">
        <v>2235</v>
      </c>
      <c r="D1137" s="41" t="str">
        <f>"(#"&amp;Tabella4[[#This Row],['#ID]]&amp;")"</f>
        <v>(#AAD1136)</v>
      </c>
      <c r="E1137" s="13" t="s">
        <v>50</v>
      </c>
      <c r="F1137" s="13" t="s">
        <v>9</v>
      </c>
      <c r="G1137" s="13" t="s">
        <v>57</v>
      </c>
      <c r="H1137" s="13" t="s">
        <v>3287</v>
      </c>
      <c r="I1137" s="13" t="s">
        <v>62</v>
      </c>
      <c r="J1137" s="13" t="s">
        <v>3176</v>
      </c>
      <c r="K1137" t="s">
        <v>1749</v>
      </c>
      <c r="L1137" s="13" t="s">
        <v>3177</v>
      </c>
      <c r="M1137" t="s">
        <v>1744</v>
      </c>
      <c r="N1137" s="13"/>
      <c r="O1137" t="s">
        <v>1596</v>
      </c>
      <c r="P1137" s="13" t="s">
        <v>1639</v>
      </c>
      <c r="Q1137" s="13" t="s">
        <v>1742</v>
      </c>
      <c r="R1137" s="13"/>
      <c r="S1137" s="13" t="s">
        <v>3189</v>
      </c>
      <c r="T1137" s="13" t="s">
        <v>3190</v>
      </c>
      <c r="U1137" s="13">
        <f>COUNTIFS(Tabella4[Rejected Element],Tabella4[[#This Row],[Rejected Element]])</f>
        <v>1254</v>
      </c>
      <c r="V1137" s="13" t="s">
        <v>1722</v>
      </c>
      <c r="W1137" s="13" t="s">
        <v>3153</v>
      </c>
      <c r="X1137" s="13" t="str">
        <f>Tabella4[[#This Row],[User Impact]]</f>
        <v>1 - Critical</v>
      </c>
      <c r="Y113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(#AAD1136)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37" s="13"/>
      <c r="AB1137" s="13"/>
      <c r="AC1137" s="13"/>
      <c r="AD1137" s="13"/>
      <c r="AE1137" s="13" t="e">
        <f>_xlfn.XLOOKUP(Tabella4[[#This Row],[ID Silk]],outTable[ID Silk],outTable[Numero ticket  ],,0,1)</f>
        <v>#N/A</v>
      </c>
      <c r="AF1137" s="13"/>
      <c r="AG1137" s="13"/>
      <c r="AH1137" s="13" t="e">
        <f>Tabella4[[#This Row],[Caricato su Silk]]&amp;Tabella4[[#This Row],[HC_01]]</f>
        <v>#N/A</v>
      </c>
      <c r="AI1137" s="13" t="e">
        <f>Tabella4[[#This Row],[HC_ID]]&amp;": "&amp;Tabella4[[#This Row],[Descrizione]]</f>
        <v>#N/A</v>
      </c>
      <c r="AJ1137" s="13" t="e">
        <f>Tabella4[[#This Row],[HC_ID]]&amp;": - "&amp;Tabella4[[#This Row],[Detail]]&amp;" con selettore: "&amp;Tabella4[[#This Row],[Rejected Element]]</f>
        <v>#N/A</v>
      </c>
      <c r="AK1137" s="13" t="e">
        <f>Tabella4[[#This Row],[HC_ID]]&amp;": "&amp;Tabella4[[#This Row],[Share URL]]</f>
        <v>#N/A</v>
      </c>
      <c r="AL1137" s="13" t="e">
        <f>Tabella4[[#This Row],[HC_ID]]&amp;": "&amp;Tabella4[[#This Row],[Soluzione note aggiuntive]]</f>
        <v>#N/A</v>
      </c>
      <c r="AM1137" s="13"/>
    </row>
    <row r="1138" spans="1:39" ht="15" x14ac:dyDescent="0.3">
      <c r="A1138" s="41" t="str">
        <f>Tabella4[[#This Row],[UNI CEI EN 301549]]&amp;Tabella4[[#This Row],[Servizio]]</f>
        <v>11.2.5.3.1S004 Spedisci (IndaBox Spedizione Pacchi)</v>
      </c>
      <c r="B1138" s="42" t="str">
        <f>Tabella4[[#This Row],[IssueID]]&amp;Tabella4[[#This Row],[Servizio]]</f>
        <v>S004 Spedisci (IndaBox Spedizione Pacchi)</v>
      </c>
      <c r="C1138" s="41" t="s">
        <v>2236</v>
      </c>
      <c r="D1138" s="41" t="str">
        <f>"(#"&amp;Tabella4[[#This Row],['#ID]]&amp;")"</f>
        <v>(#AAD1137)</v>
      </c>
      <c r="E1138" s="13" t="s">
        <v>50</v>
      </c>
      <c r="F1138" s="13" t="s">
        <v>9</v>
      </c>
      <c r="G1138" s="13" t="s">
        <v>342</v>
      </c>
      <c r="H1138" s="13" t="s">
        <v>3285</v>
      </c>
      <c r="I1138" s="13" t="s">
        <v>63</v>
      </c>
      <c r="J1138" s="13" t="s">
        <v>3172</v>
      </c>
      <c r="K1138" t="s">
        <v>1745</v>
      </c>
      <c r="L1138" s="13" t="s">
        <v>3173</v>
      </c>
      <c r="M1138" t="s">
        <v>1744</v>
      </c>
      <c r="N1138" s="13"/>
      <c r="O1138" t="s">
        <v>1596</v>
      </c>
      <c r="P1138" s="13" t="s">
        <v>1639</v>
      </c>
      <c r="Q1138" s="13" t="s">
        <v>1742</v>
      </c>
      <c r="R1138" s="13"/>
      <c r="S1138" s="13" t="s">
        <v>3183</v>
      </c>
      <c r="T1138" s="13" t="s">
        <v>3184</v>
      </c>
      <c r="U1138" s="13">
        <f>COUNTIFS(Tabella4[Rejected Element],Tabella4[[#This Row],[Rejected Element]])</f>
        <v>1254</v>
      </c>
      <c r="V1138" s="13" t="s">
        <v>1722</v>
      </c>
      <c r="W1138" s="13" t="s">
        <v>3153</v>
      </c>
      <c r="X1138" s="13" t="str">
        <f>Tabella4[[#This Row],[User Impact]]</f>
        <v>2 - Serious</v>
      </c>
      <c r="Y1138" s="13" t="str">
        <f>_xlfn.CONCAT("APP INDABOX ANDROID - ",Tabella4[[#This Row],[UNI CEI EN 301549]]," ",_xlfn.XLOOKUP(Tabella4[[#This Row],[Criterio]],Tabella5[ID],Tabella5[Criterio di successo],"")," - ",Tabella4[[#This Row],[Servizio]])</f>
        <v>APP INDABOX ANDROID - 11.2.5.3.1 Etichetta nel nome - S004 Spedisci (IndaBox Spedizione Pacchi)</v>
      </c>
      <c r="Z11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(#AAD1137)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38" s="13"/>
      <c r="AB1138" s="13"/>
      <c r="AC1138" s="13"/>
      <c r="AD1138" s="13"/>
      <c r="AE1138" s="13" t="e">
        <f>_xlfn.XLOOKUP(Tabella4[[#This Row],[ID Silk]],outTable[ID Silk],outTable[Numero ticket  ],,0,1)</f>
        <v>#N/A</v>
      </c>
      <c r="AF1138" s="13"/>
      <c r="AG1138" s="13"/>
      <c r="AH1138" s="13" t="e">
        <f>Tabella4[[#This Row],[Caricato su Silk]]&amp;Tabella4[[#This Row],[HC_01]]</f>
        <v>#N/A</v>
      </c>
      <c r="AI1138" s="13" t="e">
        <f>Tabella4[[#This Row],[HC_ID]]&amp;": "&amp;Tabella4[[#This Row],[Descrizione]]</f>
        <v>#N/A</v>
      </c>
      <c r="AJ1138" s="13" t="e">
        <f>Tabella4[[#This Row],[HC_ID]]&amp;": - "&amp;Tabella4[[#This Row],[Detail]]&amp;" con selettore: "&amp;Tabella4[[#This Row],[Rejected Element]]</f>
        <v>#N/A</v>
      </c>
      <c r="AK1138" s="13" t="e">
        <f>Tabella4[[#This Row],[HC_ID]]&amp;": "&amp;Tabella4[[#This Row],[Share URL]]</f>
        <v>#N/A</v>
      </c>
      <c r="AL1138" s="13" t="e">
        <f>Tabella4[[#This Row],[HC_ID]]&amp;": "&amp;Tabella4[[#This Row],[Soluzione note aggiuntive]]</f>
        <v>#N/A</v>
      </c>
      <c r="AM1138" s="13"/>
    </row>
    <row r="1139" spans="1:39" ht="15" x14ac:dyDescent="0.3">
      <c r="A1139" s="41" t="str">
        <f>Tabella4[[#This Row],[UNI CEI EN 301549]]&amp;Tabella4[[#This Row],[Servizio]]</f>
        <v>11.4.1.2.1S004 Spedisci (IndaBox Spedizione Pacchi)</v>
      </c>
      <c r="B1139" s="42" t="str">
        <f>Tabella4[[#This Row],[IssueID]]&amp;Tabella4[[#This Row],[Servizio]]</f>
        <v>S004 Spedisci (IndaBox Spedizione Pacchi)</v>
      </c>
      <c r="C1139" s="41" t="s">
        <v>2237</v>
      </c>
      <c r="D1139" s="41" t="str">
        <f>"(#"&amp;Tabella4[[#This Row],['#ID]]&amp;")"</f>
        <v>(#AAD1138)</v>
      </c>
      <c r="E1139" s="13" t="s">
        <v>50</v>
      </c>
      <c r="F1139" s="13" t="s">
        <v>9</v>
      </c>
      <c r="G1139" s="13" t="s">
        <v>386</v>
      </c>
      <c r="H1139" s="13" t="s">
        <v>150</v>
      </c>
      <c r="I1139" s="13" t="s">
        <v>63</v>
      </c>
      <c r="J1139" s="13" t="s">
        <v>1736</v>
      </c>
      <c r="K1139" t="s">
        <v>1759</v>
      </c>
      <c r="L1139" s="13" t="s">
        <v>3179</v>
      </c>
      <c r="M1139" t="s">
        <v>1744</v>
      </c>
      <c r="N1139" s="13"/>
      <c r="O1139" t="s">
        <v>1596</v>
      </c>
      <c r="P1139" s="13" t="s">
        <v>1639</v>
      </c>
      <c r="Q1139" s="13" t="s">
        <v>1742</v>
      </c>
      <c r="R1139" s="13"/>
      <c r="S1139" s="13" t="s">
        <v>3193</v>
      </c>
      <c r="T1139" s="13" t="s">
        <v>3194</v>
      </c>
      <c r="U1139" s="13">
        <f>COUNTIFS(Tabella4[Rejected Element],Tabella4[[#This Row],[Rejected Element]])</f>
        <v>1254</v>
      </c>
      <c r="V1139" s="13" t="s">
        <v>1722</v>
      </c>
      <c r="W1139" s="13" t="s">
        <v>3153</v>
      </c>
      <c r="X1139" s="13" t="str">
        <f>Tabella4[[#This Row],[User Impact]]</f>
        <v>2 - Serious</v>
      </c>
      <c r="Y1139" s="13" t="str">
        <f>_xlfn.CONCAT("APP INDABOX ANDROID - ",Tabella4[[#This Row],[UNI CEI EN 301549]]," ",_xlfn.XLOOKUP(Tabella4[[#This Row],[Criterio]],Tabella5[ID],Tabella5[Criterio di successo],"")," - ",Tabella4[[#This Row],[Servizio]])</f>
        <v>APP INDABOX ANDROID - 11.4.1.2.1 Nome, ruolo, valore - S004 Spedisci (IndaBox Spedizione Pacchi)</v>
      </c>
      <c r="Z11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S004 Spedisci (IndaBox Spedizione Pacchi) (#AAD1138)
S004 Spedisci (IndaBox Spedizione Pacchi)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Usa android:hint oppure associa una TextView con android:labelFor.
File di log (occorrenze rilevate: 12):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139" s="13"/>
      <c r="AB1139" s="13"/>
      <c r="AC1139" s="13"/>
      <c r="AD1139" s="13"/>
      <c r="AE1139" s="13" t="e">
        <f>_xlfn.XLOOKUP(Tabella4[[#This Row],[ID Silk]],outTable[ID Silk],outTable[Numero ticket  ],,0,1)</f>
        <v>#N/A</v>
      </c>
      <c r="AF1139" s="13"/>
      <c r="AG1139" s="13"/>
      <c r="AH1139" s="13" t="e">
        <f>Tabella4[[#This Row],[Caricato su Silk]]&amp;Tabella4[[#This Row],[HC_01]]</f>
        <v>#N/A</v>
      </c>
      <c r="AI1139" s="13" t="e">
        <f>Tabella4[[#This Row],[HC_ID]]&amp;": "&amp;Tabella4[[#This Row],[Descrizione]]</f>
        <v>#N/A</v>
      </c>
      <c r="AJ1139" s="13" t="e">
        <f>Tabella4[[#This Row],[HC_ID]]&amp;": - "&amp;Tabella4[[#This Row],[Detail]]&amp;" con selettore: "&amp;Tabella4[[#This Row],[Rejected Element]]</f>
        <v>#N/A</v>
      </c>
      <c r="AK1139" s="13" t="e">
        <f>Tabella4[[#This Row],[HC_ID]]&amp;": "&amp;Tabella4[[#This Row],[Share URL]]</f>
        <v>#N/A</v>
      </c>
      <c r="AL1139" s="13" t="e">
        <f>Tabella4[[#This Row],[HC_ID]]&amp;": "&amp;Tabella4[[#This Row],[Soluzione note aggiuntive]]</f>
        <v>#N/A</v>
      </c>
      <c r="AM1139" s="13"/>
    </row>
    <row r="1140" spans="1:39" ht="15" x14ac:dyDescent="0.3">
      <c r="A1140" s="41" t="str">
        <f>Tabella4[[#This Row],[UNI CEI EN 301549]]&amp;Tabella4[[#This Row],[Servizio]]</f>
        <v>11.1.3.2.1S004 Spedisci (IndaBox Spedizione Pacchi)</v>
      </c>
      <c r="B1140" s="42" t="str">
        <f>Tabella4[[#This Row],[IssueID]]&amp;Tabella4[[#This Row],[Servizio]]</f>
        <v>S004 Spedisci (IndaBox Spedizione Pacchi)</v>
      </c>
      <c r="C1140" s="41" t="s">
        <v>2238</v>
      </c>
      <c r="D1140" s="41" t="str">
        <f>"(#"&amp;Tabella4[[#This Row],['#ID]]&amp;")"</f>
        <v>(#AAD1139)</v>
      </c>
      <c r="E1140" s="13" t="s">
        <v>50</v>
      </c>
      <c r="F1140" s="13" t="s">
        <v>9</v>
      </c>
      <c r="G1140" s="13" t="s">
        <v>57</v>
      </c>
      <c r="H1140" s="13" t="s">
        <v>3287</v>
      </c>
      <c r="I1140" s="13" t="s">
        <v>62</v>
      </c>
      <c r="J1140" s="13" t="s">
        <v>3176</v>
      </c>
      <c r="K1140" t="s">
        <v>1749</v>
      </c>
      <c r="L1140" s="13" t="s">
        <v>3177</v>
      </c>
      <c r="M1140" t="s">
        <v>1744</v>
      </c>
      <c r="N1140" s="13"/>
      <c r="O1140" t="s">
        <v>1596</v>
      </c>
      <c r="P1140" s="13" t="s">
        <v>1639</v>
      </c>
      <c r="Q1140" s="13" t="s">
        <v>1742</v>
      </c>
      <c r="R1140" s="13"/>
      <c r="S1140" s="13" t="s">
        <v>3189</v>
      </c>
      <c r="T1140" s="13" t="s">
        <v>3190</v>
      </c>
      <c r="U1140" s="13">
        <f>COUNTIFS(Tabella4[Rejected Element],Tabella4[[#This Row],[Rejected Element]])</f>
        <v>1254</v>
      </c>
      <c r="V1140" s="13" t="s">
        <v>1722</v>
      </c>
      <c r="W1140" s="13" t="s">
        <v>3153</v>
      </c>
      <c r="X1140" s="13" t="str">
        <f>Tabella4[[#This Row],[User Impact]]</f>
        <v>1 - Critical</v>
      </c>
      <c r="Y114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(#AAD1139)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40" s="13"/>
      <c r="AB1140" s="13"/>
      <c r="AC1140" s="13"/>
      <c r="AD1140" s="13"/>
      <c r="AE1140" s="13" t="e">
        <f>_xlfn.XLOOKUP(Tabella4[[#This Row],[ID Silk]],outTable[ID Silk],outTable[Numero ticket  ],,0,1)</f>
        <v>#N/A</v>
      </c>
      <c r="AF1140" s="13"/>
      <c r="AG1140" s="13"/>
      <c r="AH1140" s="13" t="e">
        <f>Tabella4[[#This Row],[Caricato su Silk]]&amp;Tabella4[[#This Row],[HC_01]]</f>
        <v>#N/A</v>
      </c>
      <c r="AI1140" s="13" t="e">
        <f>Tabella4[[#This Row],[HC_ID]]&amp;": "&amp;Tabella4[[#This Row],[Descrizione]]</f>
        <v>#N/A</v>
      </c>
      <c r="AJ1140" s="13" t="e">
        <f>Tabella4[[#This Row],[HC_ID]]&amp;": - "&amp;Tabella4[[#This Row],[Detail]]&amp;" con selettore: "&amp;Tabella4[[#This Row],[Rejected Element]]</f>
        <v>#N/A</v>
      </c>
      <c r="AK1140" s="13" t="e">
        <f>Tabella4[[#This Row],[HC_ID]]&amp;": "&amp;Tabella4[[#This Row],[Share URL]]</f>
        <v>#N/A</v>
      </c>
      <c r="AL1140" s="13" t="e">
        <f>Tabella4[[#This Row],[HC_ID]]&amp;": "&amp;Tabella4[[#This Row],[Soluzione note aggiuntive]]</f>
        <v>#N/A</v>
      </c>
      <c r="AM1140" s="13"/>
    </row>
    <row r="1141" spans="1:39" ht="15" x14ac:dyDescent="0.3">
      <c r="A1141" s="41" t="str">
        <f>Tabella4[[#This Row],[UNI CEI EN 301549]]&amp;Tabella4[[#This Row],[Servizio]]</f>
        <v>11.2.5.3.1S004 Spedisci (IndaBox Spedizione Pacchi)</v>
      </c>
      <c r="B1141" s="42" t="str">
        <f>Tabella4[[#This Row],[IssueID]]&amp;Tabella4[[#This Row],[Servizio]]</f>
        <v>S004 Spedisci (IndaBox Spedizione Pacchi)</v>
      </c>
      <c r="C1141" s="41" t="s">
        <v>2239</v>
      </c>
      <c r="D1141" s="41" t="str">
        <f>"(#"&amp;Tabella4[[#This Row],['#ID]]&amp;")"</f>
        <v>(#AAD1140)</v>
      </c>
      <c r="E1141" s="13" t="s">
        <v>50</v>
      </c>
      <c r="F1141" s="13" t="s">
        <v>9</v>
      </c>
      <c r="G1141" s="13" t="s">
        <v>342</v>
      </c>
      <c r="H1141" s="13" t="s">
        <v>3285</v>
      </c>
      <c r="I1141" s="13" t="s">
        <v>63</v>
      </c>
      <c r="J1141" s="13" t="s">
        <v>3172</v>
      </c>
      <c r="K1141" t="s">
        <v>1745</v>
      </c>
      <c r="L1141" s="13" t="s">
        <v>3173</v>
      </c>
      <c r="M1141" t="s">
        <v>1744</v>
      </c>
      <c r="N1141" s="13"/>
      <c r="O1141" t="s">
        <v>1596</v>
      </c>
      <c r="P1141" s="13" t="s">
        <v>1639</v>
      </c>
      <c r="Q1141" s="13" t="s">
        <v>1742</v>
      </c>
      <c r="R1141" s="13"/>
      <c r="S1141" s="13" t="s">
        <v>3183</v>
      </c>
      <c r="T1141" s="13" t="s">
        <v>3184</v>
      </c>
      <c r="U1141" s="13">
        <f>COUNTIFS(Tabella4[Rejected Element],Tabella4[[#This Row],[Rejected Element]])</f>
        <v>1254</v>
      </c>
      <c r="V1141" s="13" t="s">
        <v>1722</v>
      </c>
      <c r="W1141" s="13" t="s">
        <v>3153</v>
      </c>
      <c r="X1141" s="13" t="str">
        <f>Tabella4[[#This Row],[User Impact]]</f>
        <v>2 - Serious</v>
      </c>
      <c r="Y1141" s="13" t="str">
        <f>_xlfn.CONCAT("APP INDABOX ANDROID - ",Tabella4[[#This Row],[UNI CEI EN 301549]]," ",_xlfn.XLOOKUP(Tabella4[[#This Row],[Criterio]],Tabella5[ID],Tabella5[Criterio di successo],"")," - ",Tabella4[[#This Row],[Servizio]])</f>
        <v>APP INDABOX ANDROID - 11.2.5.3.1 Etichetta nel nome - S004 Spedisci (IndaBox Spedizione Pacchi)</v>
      </c>
      <c r="Z11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(#AAD1140)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41" s="13"/>
      <c r="AB1141" s="13"/>
      <c r="AC1141" s="13"/>
      <c r="AD1141" s="13"/>
      <c r="AE1141" s="13" t="e">
        <f>_xlfn.XLOOKUP(Tabella4[[#This Row],[ID Silk]],outTable[ID Silk],outTable[Numero ticket  ],,0,1)</f>
        <v>#N/A</v>
      </c>
      <c r="AF1141" s="13"/>
      <c r="AG1141" s="13"/>
      <c r="AH1141" s="13" t="e">
        <f>Tabella4[[#This Row],[Caricato su Silk]]&amp;Tabella4[[#This Row],[HC_01]]</f>
        <v>#N/A</v>
      </c>
      <c r="AI1141" s="13" t="e">
        <f>Tabella4[[#This Row],[HC_ID]]&amp;": "&amp;Tabella4[[#This Row],[Descrizione]]</f>
        <v>#N/A</v>
      </c>
      <c r="AJ1141" s="13" t="e">
        <f>Tabella4[[#This Row],[HC_ID]]&amp;": - "&amp;Tabella4[[#This Row],[Detail]]&amp;" con selettore: "&amp;Tabella4[[#This Row],[Rejected Element]]</f>
        <v>#N/A</v>
      </c>
      <c r="AK1141" s="13" t="e">
        <f>Tabella4[[#This Row],[HC_ID]]&amp;": "&amp;Tabella4[[#This Row],[Share URL]]</f>
        <v>#N/A</v>
      </c>
      <c r="AL1141" s="13" t="e">
        <f>Tabella4[[#This Row],[HC_ID]]&amp;": "&amp;Tabella4[[#This Row],[Soluzione note aggiuntive]]</f>
        <v>#N/A</v>
      </c>
      <c r="AM1141" s="13"/>
    </row>
    <row r="1142" spans="1:39" ht="15" x14ac:dyDescent="0.3">
      <c r="A1142" s="41" t="str">
        <f>Tabella4[[#This Row],[UNI CEI EN 301549]]&amp;Tabella4[[#This Row],[Servizio]]</f>
        <v>11.4.1.2.1S004 Spedisci (IndaBox Spedizione Pacchi)</v>
      </c>
      <c r="B1142" s="42" t="str">
        <f>Tabella4[[#This Row],[IssueID]]&amp;Tabella4[[#This Row],[Servizio]]</f>
        <v>S004 Spedisci (IndaBox Spedizione Pacchi)</v>
      </c>
      <c r="C1142" s="41" t="s">
        <v>2240</v>
      </c>
      <c r="D1142" s="41" t="str">
        <f>"(#"&amp;Tabella4[[#This Row],['#ID]]&amp;")"</f>
        <v>(#AAD1141)</v>
      </c>
      <c r="E1142" s="13" t="s">
        <v>50</v>
      </c>
      <c r="F1142" s="13" t="s">
        <v>9</v>
      </c>
      <c r="G1142" s="13" t="s">
        <v>386</v>
      </c>
      <c r="H1142" s="13" t="s">
        <v>150</v>
      </c>
      <c r="I1142" s="13" t="s">
        <v>63</v>
      </c>
      <c r="J1142" s="13" t="s">
        <v>1736</v>
      </c>
      <c r="K1142" t="s">
        <v>1759</v>
      </c>
      <c r="L1142" s="13" t="s">
        <v>3179</v>
      </c>
      <c r="M1142" t="s">
        <v>1744</v>
      </c>
      <c r="N1142" s="13"/>
      <c r="O1142" t="s">
        <v>1596</v>
      </c>
      <c r="P1142" s="13" t="s">
        <v>1639</v>
      </c>
      <c r="Q1142" s="13" t="s">
        <v>1742</v>
      </c>
      <c r="R1142" s="13"/>
      <c r="S1142" s="13" t="s">
        <v>3193</v>
      </c>
      <c r="T1142" s="13" t="s">
        <v>3194</v>
      </c>
      <c r="U1142" s="13">
        <f>COUNTIFS(Tabella4[Rejected Element],Tabella4[[#This Row],[Rejected Element]])</f>
        <v>1254</v>
      </c>
      <c r="V1142" s="13" t="s">
        <v>1722</v>
      </c>
      <c r="W1142" s="13" t="s">
        <v>3153</v>
      </c>
      <c r="X1142" s="13" t="str">
        <f>Tabella4[[#This Row],[User Impact]]</f>
        <v>2 - Serious</v>
      </c>
      <c r="Y1142" s="13" t="str">
        <f>_xlfn.CONCAT("APP INDABOX ANDROID - ",Tabella4[[#This Row],[UNI CEI EN 301549]]," ",_xlfn.XLOOKUP(Tabella4[[#This Row],[Criterio]],Tabella5[ID],Tabella5[Criterio di successo],"")," - ",Tabella4[[#This Row],[Servizio]])</f>
        <v>APP INDABOX ANDROID - 11.4.1.2.1 Nome, ruolo, valore - S004 Spedisci (IndaBox Spedizione Pacchi)</v>
      </c>
      <c r="Z11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S004 Spedisci (IndaBox Spedizione Pacchi) (#AAD1141)
S004 Spedisci (IndaBox Spedizione Pacchi)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Usa android:hint oppure associa una TextView con android:labelFor.
File di log (occorrenze rilevate: 12):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142" s="13"/>
      <c r="AB1142" s="13"/>
      <c r="AC1142" s="13"/>
      <c r="AD1142" s="13"/>
      <c r="AE1142" s="13" t="e">
        <f>_xlfn.XLOOKUP(Tabella4[[#This Row],[ID Silk]],outTable[ID Silk],outTable[Numero ticket  ],,0,1)</f>
        <v>#N/A</v>
      </c>
      <c r="AF1142" s="13"/>
      <c r="AG1142" s="13"/>
      <c r="AH1142" s="13" t="e">
        <f>Tabella4[[#This Row],[Caricato su Silk]]&amp;Tabella4[[#This Row],[HC_01]]</f>
        <v>#N/A</v>
      </c>
      <c r="AI1142" s="13" t="e">
        <f>Tabella4[[#This Row],[HC_ID]]&amp;": "&amp;Tabella4[[#This Row],[Descrizione]]</f>
        <v>#N/A</v>
      </c>
      <c r="AJ1142" s="13" t="e">
        <f>Tabella4[[#This Row],[HC_ID]]&amp;": - "&amp;Tabella4[[#This Row],[Detail]]&amp;" con selettore: "&amp;Tabella4[[#This Row],[Rejected Element]]</f>
        <v>#N/A</v>
      </c>
      <c r="AK1142" s="13" t="e">
        <f>Tabella4[[#This Row],[HC_ID]]&amp;": "&amp;Tabella4[[#This Row],[Share URL]]</f>
        <v>#N/A</v>
      </c>
      <c r="AL1142" s="13" t="e">
        <f>Tabella4[[#This Row],[HC_ID]]&amp;": "&amp;Tabella4[[#This Row],[Soluzione note aggiuntive]]</f>
        <v>#N/A</v>
      </c>
      <c r="AM1142" s="13"/>
    </row>
    <row r="1143" spans="1:39" ht="15" x14ac:dyDescent="0.3">
      <c r="A1143" s="41" t="str">
        <f>Tabella4[[#This Row],[UNI CEI EN 301549]]&amp;Tabella4[[#This Row],[Servizio]]</f>
        <v>11.1.3.2.1S004 Spedisci (IndaBox Spedizione Pacchi)</v>
      </c>
      <c r="B1143" s="42" t="str">
        <f>Tabella4[[#This Row],[IssueID]]&amp;Tabella4[[#This Row],[Servizio]]</f>
        <v>S004 Spedisci (IndaBox Spedizione Pacchi)</v>
      </c>
      <c r="C1143" s="41" t="s">
        <v>2241</v>
      </c>
      <c r="D1143" s="41" t="str">
        <f>"(#"&amp;Tabella4[[#This Row],['#ID]]&amp;")"</f>
        <v>(#AAD1142)</v>
      </c>
      <c r="E1143" s="13" t="s">
        <v>50</v>
      </c>
      <c r="F1143" s="13" t="s">
        <v>9</v>
      </c>
      <c r="G1143" s="13" t="s">
        <v>57</v>
      </c>
      <c r="H1143" s="13" t="s">
        <v>3287</v>
      </c>
      <c r="I1143" s="13" t="s">
        <v>62</v>
      </c>
      <c r="J1143" s="13" t="s">
        <v>3176</v>
      </c>
      <c r="K1143" t="s">
        <v>1749</v>
      </c>
      <c r="L1143" s="13" t="s">
        <v>3177</v>
      </c>
      <c r="M1143" t="s">
        <v>1744</v>
      </c>
      <c r="N1143" s="13"/>
      <c r="O1143" t="s">
        <v>1596</v>
      </c>
      <c r="P1143" s="13" t="s">
        <v>1639</v>
      </c>
      <c r="Q1143" s="13" t="s">
        <v>1742</v>
      </c>
      <c r="R1143" s="13"/>
      <c r="S1143" s="13" t="s">
        <v>3189</v>
      </c>
      <c r="T1143" s="13" t="s">
        <v>3190</v>
      </c>
      <c r="U1143" s="13">
        <f>COUNTIFS(Tabella4[Rejected Element],Tabella4[[#This Row],[Rejected Element]])</f>
        <v>1254</v>
      </c>
      <c r="V1143" s="13" t="s">
        <v>1722</v>
      </c>
      <c r="W1143" s="13" t="s">
        <v>3153</v>
      </c>
      <c r="X1143" s="13" t="str">
        <f>Tabella4[[#This Row],[User Impact]]</f>
        <v>1 - Critical</v>
      </c>
      <c r="Y114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(#AAD1142)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43" s="13"/>
      <c r="AB1143" s="13"/>
      <c r="AC1143" s="13"/>
      <c r="AD1143" s="13"/>
      <c r="AE1143" s="13" t="e">
        <f>_xlfn.XLOOKUP(Tabella4[[#This Row],[ID Silk]],outTable[ID Silk],outTable[Numero ticket  ],,0,1)</f>
        <v>#N/A</v>
      </c>
      <c r="AF1143" s="13"/>
      <c r="AG1143" s="13"/>
      <c r="AH1143" s="13" t="e">
        <f>Tabella4[[#This Row],[Caricato su Silk]]&amp;Tabella4[[#This Row],[HC_01]]</f>
        <v>#N/A</v>
      </c>
      <c r="AI1143" s="13" t="e">
        <f>Tabella4[[#This Row],[HC_ID]]&amp;": "&amp;Tabella4[[#This Row],[Descrizione]]</f>
        <v>#N/A</v>
      </c>
      <c r="AJ1143" s="13" t="e">
        <f>Tabella4[[#This Row],[HC_ID]]&amp;": - "&amp;Tabella4[[#This Row],[Detail]]&amp;" con selettore: "&amp;Tabella4[[#This Row],[Rejected Element]]</f>
        <v>#N/A</v>
      </c>
      <c r="AK1143" s="13" t="e">
        <f>Tabella4[[#This Row],[HC_ID]]&amp;": "&amp;Tabella4[[#This Row],[Share URL]]</f>
        <v>#N/A</v>
      </c>
      <c r="AL1143" s="13" t="e">
        <f>Tabella4[[#This Row],[HC_ID]]&amp;": "&amp;Tabella4[[#This Row],[Soluzione note aggiuntive]]</f>
        <v>#N/A</v>
      </c>
      <c r="AM1143" s="13"/>
    </row>
    <row r="1144" spans="1:39" ht="15" x14ac:dyDescent="0.3">
      <c r="A1144" s="41" t="str">
        <f>Tabella4[[#This Row],[UNI CEI EN 301549]]&amp;Tabella4[[#This Row],[Servizio]]</f>
        <v>11.2.5.3.1S004 Spedisci (IndaBox Spedizione Pacchi)</v>
      </c>
      <c r="B1144" s="42" t="str">
        <f>Tabella4[[#This Row],[IssueID]]&amp;Tabella4[[#This Row],[Servizio]]</f>
        <v>S004 Spedisci (IndaBox Spedizione Pacchi)</v>
      </c>
      <c r="C1144" s="41" t="s">
        <v>2242</v>
      </c>
      <c r="D1144" s="41" t="str">
        <f>"(#"&amp;Tabella4[[#This Row],['#ID]]&amp;")"</f>
        <v>(#AAD1143)</v>
      </c>
      <c r="E1144" s="13" t="s">
        <v>50</v>
      </c>
      <c r="F1144" s="13" t="s">
        <v>9</v>
      </c>
      <c r="G1144" s="13" t="s">
        <v>342</v>
      </c>
      <c r="H1144" s="13" t="s">
        <v>3285</v>
      </c>
      <c r="I1144" s="13" t="s">
        <v>63</v>
      </c>
      <c r="J1144" s="13" t="s">
        <v>3172</v>
      </c>
      <c r="K1144" t="s">
        <v>1745</v>
      </c>
      <c r="L1144" s="13" t="s">
        <v>3173</v>
      </c>
      <c r="M1144" t="s">
        <v>1744</v>
      </c>
      <c r="N1144" s="13"/>
      <c r="O1144" t="s">
        <v>1596</v>
      </c>
      <c r="P1144" s="13" t="s">
        <v>1639</v>
      </c>
      <c r="Q1144" s="13" t="s">
        <v>1742</v>
      </c>
      <c r="R1144" s="13"/>
      <c r="S1144" s="13" t="s">
        <v>3183</v>
      </c>
      <c r="T1144" s="13" t="s">
        <v>3184</v>
      </c>
      <c r="U1144" s="13">
        <f>COUNTIFS(Tabella4[Rejected Element],Tabella4[[#This Row],[Rejected Element]])</f>
        <v>1254</v>
      </c>
      <c r="V1144" s="13" t="s">
        <v>1722</v>
      </c>
      <c r="W1144" s="13" t="s">
        <v>3153</v>
      </c>
      <c r="X1144" s="13" t="str">
        <f>Tabella4[[#This Row],[User Impact]]</f>
        <v>2 - Serious</v>
      </c>
      <c r="Y1144" s="13" t="str">
        <f>_xlfn.CONCAT("APP INDABOX ANDROID - ",Tabella4[[#This Row],[UNI CEI EN 301549]]," ",_xlfn.XLOOKUP(Tabella4[[#This Row],[Criterio]],Tabella5[ID],Tabella5[Criterio di successo],"")," - ",Tabella4[[#This Row],[Servizio]])</f>
        <v>APP INDABOX ANDROID - 11.2.5.3.1 Etichetta nel nome - S004 Spedisci (IndaBox Spedizione Pacchi)</v>
      </c>
      <c r="Z11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(#AAD1143)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44" s="13"/>
      <c r="AB1144" s="13"/>
      <c r="AC1144" s="13"/>
      <c r="AD1144" s="13"/>
      <c r="AE1144" s="13" t="e">
        <f>_xlfn.XLOOKUP(Tabella4[[#This Row],[ID Silk]],outTable[ID Silk],outTable[Numero ticket  ],,0,1)</f>
        <v>#N/A</v>
      </c>
      <c r="AF1144" s="13"/>
      <c r="AG1144" s="13"/>
      <c r="AH1144" s="13" t="e">
        <f>Tabella4[[#This Row],[Caricato su Silk]]&amp;Tabella4[[#This Row],[HC_01]]</f>
        <v>#N/A</v>
      </c>
      <c r="AI1144" s="13" t="e">
        <f>Tabella4[[#This Row],[HC_ID]]&amp;": "&amp;Tabella4[[#This Row],[Descrizione]]</f>
        <v>#N/A</v>
      </c>
      <c r="AJ1144" s="13" t="e">
        <f>Tabella4[[#This Row],[HC_ID]]&amp;": - "&amp;Tabella4[[#This Row],[Detail]]&amp;" con selettore: "&amp;Tabella4[[#This Row],[Rejected Element]]</f>
        <v>#N/A</v>
      </c>
      <c r="AK1144" s="13" t="e">
        <f>Tabella4[[#This Row],[HC_ID]]&amp;": "&amp;Tabella4[[#This Row],[Share URL]]</f>
        <v>#N/A</v>
      </c>
      <c r="AL1144" s="13" t="e">
        <f>Tabella4[[#This Row],[HC_ID]]&amp;": "&amp;Tabella4[[#This Row],[Soluzione note aggiuntive]]</f>
        <v>#N/A</v>
      </c>
      <c r="AM1144" s="13"/>
    </row>
    <row r="1145" spans="1:39" ht="15" x14ac:dyDescent="0.3">
      <c r="A1145" s="41" t="str">
        <f>Tabella4[[#This Row],[UNI CEI EN 301549]]&amp;Tabella4[[#This Row],[Servizio]]</f>
        <v>11.4.1.2.1S004 Spedisci (IndaBox Spedizione Pacchi)</v>
      </c>
      <c r="B1145" s="42" t="str">
        <f>Tabella4[[#This Row],[IssueID]]&amp;Tabella4[[#This Row],[Servizio]]</f>
        <v>S004 Spedisci (IndaBox Spedizione Pacchi)</v>
      </c>
      <c r="C1145" s="41" t="s">
        <v>2243</v>
      </c>
      <c r="D1145" s="41" t="str">
        <f>"(#"&amp;Tabella4[[#This Row],['#ID]]&amp;")"</f>
        <v>(#AAD1144)</v>
      </c>
      <c r="E1145" s="13" t="s">
        <v>50</v>
      </c>
      <c r="F1145" s="13" t="s">
        <v>9</v>
      </c>
      <c r="G1145" s="13" t="s">
        <v>386</v>
      </c>
      <c r="H1145" s="13" t="s">
        <v>150</v>
      </c>
      <c r="I1145" s="13" t="s">
        <v>63</v>
      </c>
      <c r="J1145" s="13" t="s">
        <v>1736</v>
      </c>
      <c r="K1145" t="s">
        <v>1759</v>
      </c>
      <c r="L1145" s="13" t="s">
        <v>3179</v>
      </c>
      <c r="M1145" t="s">
        <v>1744</v>
      </c>
      <c r="N1145" s="13"/>
      <c r="O1145" t="s">
        <v>1596</v>
      </c>
      <c r="P1145" s="13" t="s">
        <v>1639</v>
      </c>
      <c r="Q1145" s="13" t="s">
        <v>1742</v>
      </c>
      <c r="R1145" s="13"/>
      <c r="S1145" s="13" t="s">
        <v>3193</v>
      </c>
      <c r="T1145" s="13" t="s">
        <v>3194</v>
      </c>
      <c r="U1145" s="13">
        <f>COUNTIFS(Tabella4[Rejected Element],Tabella4[[#This Row],[Rejected Element]])</f>
        <v>1254</v>
      </c>
      <c r="V1145" s="13" t="s">
        <v>1722</v>
      </c>
      <c r="W1145" s="13" t="s">
        <v>3153</v>
      </c>
      <c r="X1145" s="13" t="str">
        <f>Tabella4[[#This Row],[User Impact]]</f>
        <v>2 - Serious</v>
      </c>
      <c r="Y1145" s="13" t="str">
        <f>_xlfn.CONCAT("APP INDABOX ANDROID - ",Tabella4[[#This Row],[UNI CEI EN 301549]]," ",_xlfn.XLOOKUP(Tabella4[[#This Row],[Criterio]],Tabella5[ID],Tabella5[Criterio di successo],"")," - ",Tabella4[[#This Row],[Servizio]])</f>
        <v>APP INDABOX ANDROID - 11.4.1.2.1 Nome, ruolo, valore - S004 Spedisci (IndaBox Spedizione Pacchi)</v>
      </c>
      <c r="Z11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S004 Spedisci (IndaBox Spedizione Pacchi) (#AAD1144)
S004 Spedisci (IndaBox Spedizione Pacchi)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Usa android:hint oppure associa una TextView con android:labelFor.
File di log (occorrenze rilevate: 12):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145" s="13"/>
      <c r="AB1145" s="13"/>
      <c r="AC1145" s="13"/>
      <c r="AD1145" s="13"/>
      <c r="AE1145" s="13" t="e">
        <f>_xlfn.XLOOKUP(Tabella4[[#This Row],[ID Silk]],outTable[ID Silk],outTable[Numero ticket  ],,0,1)</f>
        <v>#N/A</v>
      </c>
      <c r="AF1145" s="13"/>
      <c r="AG1145" s="13"/>
      <c r="AH1145" s="13" t="e">
        <f>Tabella4[[#This Row],[Caricato su Silk]]&amp;Tabella4[[#This Row],[HC_01]]</f>
        <v>#N/A</v>
      </c>
      <c r="AI1145" s="13" t="e">
        <f>Tabella4[[#This Row],[HC_ID]]&amp;": "&amp;Tabella4[[#This Row],[Descrizione]]</f>
        <v>#N/A</v>
      </c>
      <c r="AJ1145" s="13" t="e">
        <f>Tabella4[[#This Row],[HC_ID]]&amp;": - "&amp;Tabella4[[#This Row],[Detail]]&amp;" con selettore: "&amp;Tabella4[[#This Row],[Rejected Element]]</f>
        <v>#N/A</v>
      </c>
      <c r="AK1145" s="13" t="e">
        <f>Tabella4[[#This Row],[HC_ID]]&amp;": "&amp;Tabella4[[#This Row],[Share URL]]</f>
        <v>#N/A</v>
      </c>
      <c r="AL1145" s="13" t="e">
        <f>Tabella4[[#This Row],[HC_ID]]&amp;": "&amp;Tabella4[[#This Row],[Soluzione note aggiuntive]]</f>
        <v>#N/A</v>
      </c>
      <c r="AM1145" s="13"/>
    </row>
    <row r="1146" spans="1:39" ht="15" x14ac:dyDescent="0.3">
      <c r="A1146" s="41" t="str">
        <f>Tabella4[[#This Row],[UNI CEI EN 301549]]&amp;Tabella4[[#This Row],[Servizio]]</f>
        <v>11.1.3.2.1S004 Spedisci (IndaBox Spedizione Pacchi)</v>
      </c>
      <c r="B1146" s="42" t="str">
        <f>Tabella4[[#This Row],[IssueID]]&amp;Tabella4[[#This Row],[Servizio]]</f>
        <v>S004 Spedisci (IndaBox Spedizione Pacchi)</v>
      </c>
      <c r="C1146" s="41" t="s">
        <v>2244</v>
      </c>
      <c r="D1146" s="41" t="str">
        <f>"(#"&amp;Tabella4[[#This Row],['#ID]]&amp;")"</f>
        <v>(#AAD1145)</v>
      </c>
      <c r="E1146" s="13" t="s">
        <v>50</v>
      </c>
      <c r="F1146" s="13" t="s">
        <v>9</v>
      </c>
      <c r="G1146" s="13" t="s">
        <v>57</v>
      </c>
      <c r="H1146" s="13" t="s">
        <v>3287</v>
      </c>
      <c r="I1146" s="13" t="s">
        <v>62</v>
      </c>
      <c r="J1146" s="13" t="s">
        <v>3176</v>
      </c>
      <c r="K1146" t="s">
        <v>1749</v>
      </c>
      <c r="L1146" s="13" t="s">
        <v>3177</v>
      </c>
      <c r="M1146" t="s">
        <v>1744</v>
      </c>
      <c r="N1146" s="13"/>
      <c r="O1146" t="s">
        <v>1596</v>
      </c>
      <c r="P1146" s="13" t="s">
        <v>1639</v>
      </c>
      <c r="Q1146" s="13" t="s">
        <v>1742</v>
      </c>
      <c r="R1146" s="13"/>
      <c r="S1146" s="13" t="s">
        <v>3189</v>
      </c>
      <c r="T1146" s="13" t="s">
        <v>3190</v>
      </c>
      <c r="U1146" s="13">
        <f>COUNTIFS(Tabella4[Rejected Element],Tabella4[[#This Row],[Rejected Element]])</f>
        <v>1254</v>
      </c>
      <c r="V1146" s="13" t="s">
        <v>1722</v>
      </c>
      <c r="W1146" s="13" t="s">
        <v>3153</v>
      </c>
      <c r="X1146" s="13" t="str">
        <f>Tabella4[[#This Row],[User Impact]]</f>
        <v>1 - Critical</v>
      </c>
      <c r="Y114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(#AAD1145)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https://axe-mobile.deque.com/scan?userId=747da6b3-5f03-493b-bc9b-3a10276b7d6b&amp;packageName=com.android.chrome&amp;resultId=019874af-78e9-7578-8033-2095f0f5d834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46" s="13"/>
      <c r="AB1146" s="13"/>
      <c r="AC1146" s="13"/>
      <c r="AD1146" s="13"/>
      <c r="AE1146" s="13" t="e">
        <f>_xlfn.XLOOKUP(Tabella4[[#This Row],[ID Silk]],outTable[ID Silk],outTable[Numero ticket  ],,0,1)</f>
        <v>#N/A</v>
      </c>
      <c r="AF1146" s="13"/>
      <c r="AG1146" s="13"/>
      <c r="AH1146" s="13" t="e">
        <f>Tabella4[[#This Row],[Caricato su Silk]]&amp;Tabella4[[#This Row],[HC_01]]</f>
        <v>#N/A</v>
      </c>
      <c r="AI1146" s="13" t="e">
        <f>Tabella4[[#This Row],[HC_ID]]&amp;": "&amp;Tabella4[[#This Row],[Descrizione]]</f>
        <v>#N/A</v>
      </c>
      <c r="AJ1146" s="13" t="e">
        <f>Tabella4[[#This Row],[HC_ID]]&amp;": - "&amp;Tabella4[[#This Row],[Detail]]&amp;" con selettore: "&amp;Tabella4[[#This Row],[Rejected Element]]</f>
        <v>#N/A</v>
      </c>
      <c r="AK1146" s="13" t="e">
        <f>Tabella4[[#This Row],[HC_ID]]&amp;": "&amp;Tabella4[[#This Row],[Share URL]]</f>
        <v>#N/A</v>
      </c>
      <c r="AL1146" s="13" t="e">
        <f>Tabella4[[#This Row],[HC_ID]]&amp;": "&amp;Tabella4[[#This Row],[Soluzione note aggiuntive]]</f>
        <v>#N/A</v>
      </c>
      <c r="AM1146" s="13"/>
    </row>
    <row r="1147" spans="1:39" ht="15" x14ac:dyDescent="0.3">
      <c r="A1147" s="41" t="str">
        <f>Tabella4[[#This Row],[UNI CEI EN 301549]]&amp;Tabella4[[#This Row],[Servizio]]</f>
        <v>11.1.3.4.1S004 Spedisci (IndaBox Spedizione Pacchi)</v>
      </c>
      <c r="B1147" s="42" t="str">
        <f>Tabella4[[#This Row],[IssueID]]&amp;Tabella4[[#This Row],[Servizio]]</f>
        <v>S004 Spedisci (IndaBox Spedizione Pacchi)</v>
      </c>
      <c r="C1147" s="41" t="s">
        <v>2245</v>
      </c>
      <c r="D1147" s="41" t="str">
        <f>"(#"&amp;Tabella4[[#This Row],['#ID]]&amp;")"</f>
        <v>(#AAD1146)</v>
      </c>
      <c r="E1147" s="13" t="s">
        <v>50</v>
      </c>
      <c r="F1147" s="13" t="s">
        <v>10</v>
      </c>
      <c r="G1147" s="13" t="s">
        <v>160</v>
      </c>
      <c r="H1147" s="13" t="s">
        <v>3284</v>
      </c>
      <c r="I1147" s="13" t="s">
        <v>63</v>
      </c>
      <c r="J1147" s="13" t="s">
        <v>3170</v>
      </c>
      <c r="K1147" t="s">
        <v>1743</v>
      </c>
      <c r="L1147" s="13" t="s">
        <v>3171</v>
      </c>
      <c r="M1147" t="s">
        <v>1744</v>
      </c>
      <c r="N1147" s="13"/>
      <c r="O1147" t="s">
        <v>1597</v>
      </c>
      <c r="P1147" s="13" t="s">
        <v>1640</v>
      </c>
      <c r="Q1147" s="13" t="s">
        <v>1742</v>
      </c>
      <c r="R1147" s="13"/>
      <c r="S1147" s="13" t="s">
        <v>3181</v>
      </c>
      <c r="T1147" s="13" t="s">
        <v>3182</v>
      </c>
      <c r="U1147" s="13">
        <f>COUNTIFS(Tabella4[Rejected Element],Tabella4[[#This Row],[Rejected Element]])</f>
        <v>1254</v>
      </c>
      <c r="V1147" s="13" t="s">
        <v>1722</v>
      </c>
      <c r="W1147" s="13" t="s">
        <v>3152</v>
      </c>
      <c r="X1147" s="13" t="str">
        <f>Tabella4[[#This Row],[User Impact]]</f>
        <v>2 - Serious</v>
      </c>
      <c r="Y1147" s="13" t="str">
        <f>_xlfn.CONCAT("APP INDABOX ANDROID - ",Tabella4[[#This Row],[UNI CEI EN 301549]]," ",_xlfn.XLOOKUP(Tabella4[[#This Row],[Criterio]],Tabella5[ID],Tabella5[Criterio di successo],"")," - ",Tabella4[[#This Row],[Servizio]])</f>
        <v>APP INDABOX ANDROID - 11.1.3.4.1 Orientamento - S004 Spedisci (IndaBox Spedizione Pacchi)</v>
      </c>
      <c r="Z11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S004 Spedisci (IndaBox Spedizione Pacchi) (#AAD1146)
S004 Spedisci (IndaBox Spedizione Pacchi)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https://axe-mobile.deque.com/scan?userId=747da6b3-5f03-493b-bc9b-3a10276b7d6b&amp;packageName=com.android.chrome&amp;resultId=019874b0-26bf-74d7-b1d1-202d46e7b2ee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147" s="13"/>
      <c r="AB1147" s="13"/>
      <c r="AC1147" s="13"/>
      <c r="AD1147" s="13"/>
      <c r="AE1147" s="13" t="e">
        <f>_xlfn.XLOOKUP(Tabella4[[#This Row],[ID Silk]],outTable[ID Silk],outTable[Numero ticket  ],,0,1)</f>
        <v>#N/A</v>
      </c>
      <c r="AF1147" s="13"/>
      <c r="AG1147" s="13"/>
      <c r="AH1147" s="13" t="e">
        <f>Tabella4[[#This Row],[Caricato su Silk]]&amp;Tabella4[[#This Row],[HC_01]]</f>
        <v>#N/A</v>
      </c>
      <c r="AI1147" s="13" t="e">
        <f>Tabella4[[#This Row],[HC_ID]]&amp;": "&amp;Tabella4[[#This Row],[Descrizione]]</f>
        <v>#N/A</v>
      </c>
      <c r="AJ1147" s="13" t="e">
        <f>Tabella4[[#This Row],[HC_ID]]&amp;": - "&amp;Tabella4[[#This Row],[Detail]]&amp;" con selettore: "&amp;Tabella4[[#This Row],[Rejected Element]]</f>
        <v>#N/A</v>
      </c>
      <c r="AK1147" s="13" t="e">
        <f>Tabella4[[#This Row],[HC_ID]]&amp;": "&amp;Tabella4[[#This Row],[Share URL]]</f>
        <v>#N/A</v>
      </c>
      <c r="AL1147" s="13" t="e">
        <f>Tabella4[[#This Row],[HC_ID]]&amp;": "&amp;Tabella4[[#This Row],[Soluzione note aggiuntive]]</f>
        <v>#N/A</v>
      </c>
      <c r="AM1147" s="13"/>
    </row>
    <row r="1148" spans="1:39" ht="15" x14ac:dyDescent="0.3">
      <c r="A1148" s="41" t="str">
        <f>Tabella4[[#This Row],[UNI CEI EN 301549]]&amp;Tabella4[[#This Row],[Servizio]]</f>
        <v>11.2.5.3.1S004 Spedisci (IndaBox Spedizione Pacchi)</v>
      </c>
      <c r="B1148" s="42" t="str">
        <f>Tabella4[[#This Row],[IssueID]]&amp;Tabella4[[#This Row],[Servizio]]</f>
        <v>S004 Spedisci (IndaBox Spedizione Pacchi)</v>
      </c>
      <c r="C1148" s="41" t="s">
        <v>2246</v>
      </c>
      <c r="D1148" s="41" t="str">
        <f>"(#"&amp;Tabella4[[#This Row],['#ID]]&amp;")"</f>
        <v>(#AAD1147)</v>
      </c>
      <c r="E1148" s="13" t="s">
        <v>50</v>
      </c>
      <c r="F1148" s="13" t="s">
        <v>9</v>
      </c>
      <c r="G1148" s="13" t="s">
        <v>342</v>
      </c>
      <c r="H1148" s="13" t="s">
        <v>3285</v>
      </c>
      <c r="I1148" s="13" t="s">
        <v>63</v>
      </c>
      <c r="J1148" s="13" t="s">
        <v>3172</v>
      </c>
      <c r="K1148" t="s">
        <v>1745</v>
      </c>
      <c r="L1148" s="13" t="s">
        <v>3173</v>
      </c>
      <c r="M1148" t="s">
        <v>1746</v>
      </c>
      <c r="N1148" s="13"/>
      <c r="O1148" t="s">
        <v>1597</v>
      </c>
      <c r="P1148" s="13" t="s">
        <v>1640</v>
      </c>
      <c r="Q1148" s="13" t="s">
        <v>1742</v>
      </c>
      <c r="R1148" s="13"/>
      <c r="S1148" s="13" t="s">
        <v>3183</v>
      </c>
      <c r="T1148" s="13" t="s">
        <v>3184</v>
      </c>
      <c r="U1148" s="13">
        <f>COUNTIFS(Tabella4[Rejected Element],Tabella4[[#This Row],[Rejected Element]])</f>
        <v>42</v>
      </c>
      <c r="V1148" s="13" t="s">
        <v>1722</v>
      </c>
      <c r="W1148" s="13" t="s">
        <v>3152</v>
      </c>
      <c r="X1148" s="13" t="str">
        <f>Tabella4[[#This Row],[User Impact]]</f>
        <v>2 - Serious</v>
      </c>
      <c r="Y1148" s="13" t="str">
        <f>_xlfn.CONCAT("APP INDABOX ANDROID - ",Tabella4[[#This Row],[UNI CEI EN 301549]]," ",_xlfn.XLOOKUP(Tabella4[[#This Row],[Criterio]],Tabella5[ID],Tabella5[Criterio di successo],"")," - ",Tabella4[[#This Row],[Servizio]])</f>
        <v>APP INDABOX ANDROID - 11.2.5.3.1 Etichetta nel nome - S004 Spedisci (IndaBox Spedizione Pacchi)</v>
      </c>
      <c r="Z11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(#AAD1147)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https://axe-mobile.deque.com/scan?userId=747da6b3-5f03-493b-bc9b-3a10276b7d6b&amp;packageName=com.android.chrome&amp;resultId=019874b0-26bf-74d7-b1d1-202d46e7b2ee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48" s="13"/>
      <c r="AB1148" s="13"/>
      <c r="AC1148" s="13"/>
      <c r="AD1148" s="13"/>
      <c r="AE1148" s="13" t="e">
        <f>_xlfn.XLOOKUP(Tabella4[[#This Row],[ID Silk]],outTable[ID Silk],outTable[Numero ticket  ],,0,1)</f>
        <v>#N/A</v>
      </c>
      <c r="AF1148" s="13"/>
      <c r="AG1148" s="13"/>
      <c r="AH1148" s="13" t="e">
        <f>Tabella4[[#This Row],[Caricato su Silk]]&amp;Tabella4[[#This Row],[HC_01]]</f>
        <v>#N/A</v>
      </c>
      <c r="AI1148" s="13" t="e">
        <f>Tabella4[[#This Row],[HC_ID]]&amp;": "&amp;Tabella4[[#This Row],[Descrizione]]</f>
        <v>#N/A</v>
      </c>
      <c r="AJ1148" s="13" t="e">
        <f>Tabella4[[#This Row],[HC_ID]]&amp;": - "&amp;Tabella4[[#This Row],[Detail]]&amp;" con selettore: "&amp;Tabella4[[#This Row],[Rejected Element]]</f>
        <v>#N/A</v>
      </c>
      <c r="AK1148" s="13" t="e">
        <f>Tabella4[[#This Row],[HC_ID]]&amp;": "&amp;Tabella4[[#This Row],[Share URL]]</f>
        <v>#N/A</v>
      </c>
      <c r="AL1148" s="13" t="e">
        <f>Tabella4[[#This Row],[HC_ID]]&amp;": "&amp;Tabella4[[#This Row],[Soluzione note aggiuntive]]</f>
        <v>#N/A</v>
      </c>
      <c r="AM1148" s="13"/>
    </row>
    <row r="1149" spans="1:39" ht="15" x14ac:dyDescent="0.3">
      <c r="A1149" s="41" t="str">
        <f>Tabella4[[#This Row],[UNI CEI EN 301549]]&amp;Tabella4[[#This Row],[Servizio]]</f>
        <v>11.1.3.2.1S004 Spedisci (IndaBox Spedizione Pacchi)</v>
      </c>
      <c r="B1149" s="42" t="str">
        <f>Tabella4[[#This Row],[IssueID]]&amp;Tabella4[[#This Row],[Servizio]]</f>
        <v>S004 Spedisci (IndaBox Spedizione Pacchi)</v>
      </c>
      <c r="C1149" s="41" t="s">
        <v>2247</v>
      </c>
      <c r="D1149" s="41" t="str">
        <f>"(#"&amp;Tabella4[[#This Row],['#ID]]&amp;")"</f>
        <v>(#AAD1148)</v>
      </c>
      <c r="E1149" s="13" t="s">
        <v>50</v>
      </c>
      <c r="F1149" s="13" t="s">
        <v>9</v>
      </c>
      <c r="G1149" s="13" t="s">
        <v>57</v>
      </c>
      <c r="H1149" s="13" t="s">
        <v>3287</v>
      </c>
      <c r="I1149" s="13" t="s">
        <v>62</v>
      </c>
      <c r="J1149" s="13" t="s">
        <v>3176</v>
      </c>
      <c r="K1149" t="s">
        <v>1749</v>
      </c>
      <c r="L1149" s="13" t="s">
        <v>3177</v>
      </c>
      <c r="M1149" t="s">
        <v>1744</v>
      </c>
      <c r="N1149" s="13"/>
      <c r="O1149" t="s">
        <v>1597</v>
      </c>
      <c r="P1149" s="13" t="s">
        <v>1640</v>
      </c>
      <c r="Q1149" s="13" t="s">
        <v>1742</v>
      </c>
      <c r="R1149" s="13"/>
      <c r="S1149" s="13" t="s">
        <v>3189</v>
      </c>
      <c r="T1149" s="13" t="s">
        <v>3190</v>
      </c>
      <c r="U1149" s="13">
        <f>COUNTIFS(Tabella4[Rejected Element],Tabella4[[#This Row],[Rejected Element]])</f>
        <v>1254</v>
      </c>
      <c r="V1149" s="13" t="s">
        <v>1722</v>
      </c>
      <c r="W1149" s="13" t="s">
        <v>3152</v>
      </c>
      <c r="X1149" s="13" t="str">
        <f>Tabella4[[#This Row],[User Impact]]</f>
        <v>1 - Critical</v>
      </c>
      <c r="Y114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(#AAD1148)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https://axe-mobile.deque.com/scan?userId=747da6b3-5f03-493b-bc9b-3a10276b7d6b&amp;packageName=com.android.chrome&amp;resultId=019874b0-26bf-74d7-b1d1-202d46e7b2ee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49" s="13"/>
      <c r="AB1149" s="13"/>
      <c r="AC1149" s="13"/>
      <c r="AD1149" s="13"/>
      <c r="AE1149" s="13" t="e">
        <f>_xlfn.XLOOKUP(Tabella4[[#This Row],[ID Silk]],outTable[ID Silk],outTable[Numero ticket  ],,0,1)</f>
        <v>#N/A</v>
      </c>
      <c r="AF1149" s="13"/>
      <c r="AG1149" s="13"/>
      <c r="AH1149" s="13" t="e">
        <f>Tabella4[[#This Row],[Caricato su Silk]]&amp;Tabella4[[#This Row],[HC_01]]</f>
        <v>#N/A</v>
      </c>
      <c r="AI1149" s="13" t="e">
        <f>Tabella4[[#This Row],[HC_ID]]&amp;": "&amp;Tabella4[[#This Row],[Descrizione]]</f>
        <v>#N/A</v>
      </c>
      <c r="AJ1149" s="13" t="e">
        <f>Tabella4[[#This Row],[HC_ID]]&amp;": - "&amp;Tabella4[[#This Row],[Detail]]&amp;" con selettore: "&amp;Tabella4[[#This Row],[Rejected Element]]</f>
        <v>#N/A</v>
      </c>
      <c r="AK1149" s="13" t="e">
        <f>Tabella4[[#This Row],[HC_ID]]&amp;": "&amp;Tabella4[[#This Row],[Share URL]]</f>
        <v>#N/A</v>
      </c>
      <c r="AL1149" s="13" t="e">
        <f>Tabella4[[#This Row],[HC_ID]]&amp;": "&amp;Tabella4[[#This Row],[Soluzione note aggiuntive]]</f>
        <v>#N/A</v>
      </c>
      <c r="AM1149" s="13"/>
    </row>
    <row r="1150" spans="1:39" ht="15" x14ac:dyDescent="0.3">
      <c r="A1150" s="41" t="str">
        <f>Tabella4[[#This Row],[UNI CEI EN 301549]]&amp;Tabella4[[#This Row],[Servizio]]</f>
        <v>11.1.3.2.1S004 Spedisci (IndaBox Spedizione Pacchi)</v>
      </c>
      <c r="B1150" s="42" t="str">
        <f>Tabella4[[#This Row],[IssueID]]&amp;Tabella4[[#This Row],[Servizio]]</f>
        <v>S004 Spedisci (IndaBox Spedizione Pacchi)</v>
      </c>
      <c r="C1150" s="41" t="s">
        <v>2248</v>
      </c>
      <c r="D1150" s="41" t="str">
        <f>"(#"&amp;Tabella4[[#This Row],['#ID]]&amp;")"</f>
        <v>(#AAD1149)</v>
      </c>
      <c r="E1150" s="13" t="s">
        <v>50</v>
      </c>
      <c r="F1150" s="13" t="s">
        <v>9</v>
      </c>
      <c r="G1150" s="13" t="s">
        <v>57</v>
      </c>
      <c r="H1150" s="13" t="s">
        <v>3287</v>
      </c>
      <c r="I1150" s="13" t="s">
        <v>62</v>
      </c>
      <c r="J1150" s="13" t="s">
        <v>3176</v>
      </c>
      <c r="K1150" t="s">
        <v>1749</v>
      </c>
      <c r="L1150" s="13" t="s">
        <v>3177</v>
      </c>
      <c r="M1150" t="s">
        <v>1744</v>
      </c>
      <c r="N1150" s="13"/>
      <c r="O1150" t="s">
        <v>1597</v>
      </c>
      <c r="P1150" s="13" t="s">
        <v>1640</v>
      </c>
      <c r="Q1150" s="13" t="s">
        <v>1742</v>
      </c>
      <c r="R1150" s="13"/>
      <c r="S1150" s="13" t="s">
        <v>3189</v>
      </c>
      <c r="T1150" s="13" t="s">
        <v>3190</v>
      </c>
      <c r="U1150" s="13">
        <f>COUNTIFS(Tabella4[Rejected Element],Tabella4[[#This Row],[Rejected Element]])</f>
        <v>1254</v>
      </c>
      <c r="V1150" s="13" t="s">
        <v>1722</v>
      </c>
      <c r="W1150" s="13" t="s">
        <v>3152</v>
      </c>
      <c r="X1150" s="13" t="str">
        <f>Tabella4[[#This Row],[User Impact]]</f>
        <v>1 - Critical</v>
      </c>
      <c r="Y115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(#AAD1149)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https://axe-mobile.deque.com/scan?userId=747da6b3-5f03-493b-bc9b-3a10276b7d6b&amp;packageName=com.android.chrome&amp;resultId=019874b0-26bf-74d7-b1d1-202d46e7b2ee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50" s="13"/>
      <c r="AB1150" s="13"/>
      <c r="AC1150" s="13"/>
      <c r="AD1150" s="13"/>
      <c r="AE1150" s="13" t="e">
        <f>_xlfn.XLOOKUP(Tabella4[[#This Row],[ID Silk]],outTable[ID Silk],outTable[Numero ticket  ],,0,1)</f>
        <v>#N/A</v>
      </c>
      <c r="AF1150" s="13"/>
      <c r="AG1150" s="13"/>
      <c r="AH1150" s="13" t="e">
        <f>Tabella4[[#This Row],[Caricato su Silk]]&amp;Tabella4[[#This Row],[HC_01]]</f>
        <v>#N/A</v>
      </c>
      <c r="AI1150" s="13" t="e">
        <f>Tabella4[[#This Row],[HC_ID]]&amp;": "&amp;Tabella4[[#This Row],[Descrizione]]</f>
        <v>#N/A</v>
      </c>
      <c r="AJ1150" s="13" t="e">
        <f>Tabella4[[#This Row],[HC_ID]]&amp;": - "&amp;Tabella4[[#This Row],[Detail]]&amp;" con selettore: "&amp;Tabella4[[#This Row],[Rejected Element]]</f>
        <v>#N/A</v>
      </c>
      <c r="AK1150" s="13" t="e">
        <f>Tabella4[[#This Row],[HC_ID]]&amp;": "&amp;Tabella4[[#This Row],[Share URL]]</f>
        <v>#N/A</v>
      </c>
      <c r="AL1150" s="13" t="e">
        <f>Tabella4[[#This Row],[HC_ID]]&amp;": "&amp;Tabella4[[#This Row],[Soluzione note aggiuntive]]</f>
        <v>#N/A</v>
      </c>
      <c r="AM1150" s="13"/>
    </row>
    <row r="1151" spans="1:39" ht="15" x14ac:dyDescent="0.3">
      <c r="A1151" s="41" t="str">
        <f>Tabella4[[#This Row],[UNI CEI EN 301549]]&amp;Tabella4[[#This Row],[Servizio]]</f>
        <v>11.1.3.2.1S004 Spedisci (IndaBox Spedizione Pacchi)</v>
      </c>
      <c r="B1151" s="42" t="str">
        <f>Tabella4[[#This Row],[IssueID]]&amp;Tabella4[[#This Row],[Servizio]]</f>
        <v>S004 Spedisci (IndaBox Spedizione Pacchi)</v>
      </c>
      <c r="C1151" s="41" t="s">
        <v>2249</v>
      </c>
      <c r="D1151" s="41" t="str">
        <f>"(#"&amp;Tabella4[[#This Row],['#ID]]&amp;")"</f>
        <v>(#AAD1150)</v>
      </c>
      <c r="E1151" s="13" t="s">
        <v>50</v>
      </c>
      <c r="F1151" s="13" t="s">
        <v>9</v>
      </c>
      <c r="G1151" s="13" t="s">
        <v>57</v>
      </c>
      <c r="H1151" s="13" t="s">
        <v>3287</v>
      </c>
      <c r="I1151" s="13" t="s">
        <v>62</v>
      </c>
      <c r="J1151" s="13" t="s">
        <v>3176</v>
      </c>
      <c r="K1151" t="s">
        <v>1749</v>
      </c>
      <c r="L1151" s="13" t="s">
        <v>3177</v>
      </c>
      <c r="M1151" t="s">
        <v>1744</v>
      </c>
      <c r="N1151" s="13"/>
      <c r="O1151" t="s">
        <v>1597</v>
      </c>
      <c r="P1151" s="13" t="s">
        <v>1640</v>
      </c>
      <c r="Q1151" s="13" t="s">
        <v>1742</v>
      </c>
      <c r="R1151" s="13"/>
      <c r="S1151" s="13" t="s">
        <v>3189</v>
      </c>
      <c r="T1151" s="13" t="s">
        <v>3190</v>
      </c>
      <c r="U1151" s="13">
        <f>COUNTIFS(Tabella4[Rejected Element],Tabella4[[#This Row],[Rejected Element]])</f>
        <v>1254</v>
      </c>
      <c r="V1151" s="13" t="s">
        <v>1722</v>
      </c>
      <c r="W1151" s="13" t="s">
        <v>3152</v>
      </c>
      <c r="X1151" s="13" t="str">
        <f>Tabella4[[#This Row],[User Impact]]</f>
        <v>1 - Critical</v>
      </c>
      <c r="Y1151"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(#AAD1150)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https://axe-mobile.deque.com/scan?userId=747da6b3-5f03-493b-bc9b-3a10276b7d6b&amp;packageName=com.android.chrome&amp;resultId=019874b0-26bf-74d7-b1d1-202d46e7b2ee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51" s="13"/>
      <c r="AB1151" s="13"/>
      <c r="AC1151" s="13"/>
      <c r="AD1151" s="13"/>
      <c r="AE1151" s="13" t="e">
        <f>_xlfn.XLOOKUP(Tabella4[[#This Row],[ID Silk]],outTable[ID Silk],outTable[Numero ticket  ],,0,1)</f>
        <v>#N/A</v>
      </c>
      <c r="AF1151" s="13"/>
      <c r="AG1151" s="13"/>
      <c r="AH1151" s="13" t="e">
        <f>Tabella4[[#This Row],[Caricato su Silk]]&amp;Tabella4[[#This Row],[HC_01]]</f>
        <v>#N/A</v>
      </c>
      <c r="AI1151" s="13" t="e">
        <f>Tabella4[[#This Row],[HC_ID]]&amp;": "&amp;Tabella4[[#This Row],[Descrizione]]</f>
        <v>#N/A</v>
      </c>
      <c r="AJ1151" s="13" t="e">
        <f>Tabella4[[#This Row],[HC_ID]]&amp;": - "&amp;Tabella4[[#This Row],[Detail]]&amp;" con selettore: "&amp;Tabella4[[#This Row],[Rejected Element]]</f>
        <v>#N/A</v>
      </c>
      <c r="AK1151" s="13" t="e">
        <f>Tabella4[[#This Row],[HC_ID]]&amp;": "&amp;Tabella4[[#This Row],[Share URL]]</f>
        <v>#N/A</v>
      </c>
      <c r="AL1151" s="13" t="e">
        <f>Tabella4[[#This Row],[HC_ID]]&amp;": "&amp;Tabella4[[#This Row],[Soluzione note aggiuntive]]</f>
        <v>#N/A</v>
      </c>
      <c r="AM1151" s="13"/>
    </row>
    <row r="1152" spans="1:39" ht="15" x14ac:dyDescent="0.3">
      <c r="A1152" s="41" t="str">
        <f>Tabella4[[#This Row],[UNI CEI EN 301549]]&amp;Tabella4[[#This Row],[Servizio]]</f>
        <v>11.1.3.2.1S004 Spedisci (IndaBox Spedizione Pacchi)</v>
      </c>
      <c r="B1152" s="42" t="str">
        <f>Tabella4[[#This Row],[IssueID]]&amp;Tabella4[[#This Row],[Servizio]]</f>
        <v>S004 Spedisci (IndaBox Spedizione Pacchi)</v>
      </c>
      <c r="C1152" s="41" t="s">
        <v>2250</v>
      </c>
      <c r="D1152" s="41" t="str">
        <f>"(#"&amp;Tabella4[[#This Row],['#ID]]&amp;")"</f>
        <v>(#AAD1151)</v>
      </c>
      <c r="E1152" s="13" t="s">
        <v>50</v>
      </c>
      <c r="F1152" s="13" t="s">
        <v>9</v>
      </c>
      <c r="G1152" s="13" t="s">
        <v>57</v>
      </c>
      <c r="H1152" s="13" t="s">
        <v>3287</v>
      </c>
      <c r="I1152" s="13" t="s">
        <v>62</v>
      </c>
      <c r="J1152" s="13" t="s">
        <v>3176</v>
      </c>
      <c r="K1152" t="s">
        <v>1749</v>
      </c>
      <c r="L1152" s="13" t="s">
        <v>3177</v>
      </c>
      <c r="M1152" t="s">
        <v>1744</v>
      </c>
      <c r="N1152" s="13"/>
      <c r="O1152" t="s">
        <v>1597</v>
      </c>
      <c r="P1152" s="13" t="s">
        <v>1640</v>
      </c>
      <c r="Q1152" s="13" t="s">
        <v>1742</v>
      </c>
      <c r="R1152" s="13"/>
      <c r="S1152" s="13" t="s">
        <v>3189</v>
      </c>
      <c r="T1152" s="13" t="s">
        <v>3190</v>
      </c>
      <c r="U1152" s="13">
        <f>COUNTIFS(Tabella4[Rejected Element],Tabella4[[#This Row],[Rejected Element]])</f>
        <v>1254</v>
      </c>
      <c r="V1152" s="13" t="s">
        <v>1722</v>
      </c>
      <c r="W1152" s="13" t="s">
        <v>3152</v>
      </c>
      <c r="X1152" s="13" t="str">
        <f>Tabella4[[#This Row],[User Impact]]</f>
        <v>1 - Critical</v>
      </c>
      <c r="Y115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(#AAD1151)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https://axe-mobile.deque.com/scan?userId=747da6b3-5f03-493b-bc9b-3a10276b7d6b&amp;packageName=com.android.chrome&amp;resultId=019874b0-26bf-74d7-b1d1-202d46e7b2ee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52" s="13"/>
      <c r="AB1152" s="13"/>
      <c r="AC1152" s="13"/>
      <c r="AD1152" s="13"/>
      <c r="AE1152" s="13" t="e">
        <f>_xlfn.XLOOKUP(Tabella4[[#This Row],[ID Silk]],outTable[ID Silk],outTable[Numero ticket  ],,0,1)</f>
        <v>#N/A</v>
      </c>
      <c r="AF1152" s="13"/>
      <c r="AG1152" s="13"/>
      <c r="AH1152" s="13" t="e">
        <f>Tabella4[[#This Row],[Caricato su Silk]]&amp;Tabella4[[#This Row],[HC_01]]</f>
        <v>#N/A</v>
      </c>
      <c r="AI1152" s="13" t="e">
        <f>Tabella4[[#This Row],[HC_ID]]&amp;": "&amp;Tabella4[[#This Row],[Descrizione]]</f>
        <v>#N/A</v>
      </c>
      <c r="AJ1152" s="13" t="e">
        <f>Tabella4[[#This Row],[HC_ID]]&amp;": - "&amp;Tabella4[[#This Row],[Detail]]&amp;" con selettore: "&amp;Tabella4[[#This Row],[Rejected Element]]</f>
        <v>#N/A</v>
      </c>
      <c r="AK1152" s="13" t="e">
        <f>Tabella4[[#This Row],[HC_ID]]&amp;": "&amp;Tabella4[[#This Row],[Share URL]]</f>
        <v>#N/A</v>
      </c>
      <c r="AL1152" s="13" t="e">
        <f>Tabella4[[#This Row],[HC_ID]]&amp;": "&amp;Tabella4[[#This Row],[Soluzione note aggiuntive]]</f>
        <v>#N/A</v>
      </c>
      <c r="AM1152" s="13"/>
    </row>
    <row r="1153" spans="1:39" ht="15" x14ac:dyDescent="0.3">
      <c r="A1153" s="41" t="str">
        <f>Tabella4[[#This Row],[UNI CEI EN 301549]]&amp;Tabella4[[#This Row],[Servizio]]</f>
        <v>11.1.3.2.1S004 Spedisci (IndaBox Spedizione Pacchi)</v>
      </c>
      <c r="B1153" s="42" t="str">
        <f>Tabella4[[#This Row],[IssueID]]&amp;Tabella4[[#This Row],[Servizio]]</f>
        <v>S004 Spedisci (IndaBox Spedizione Pacchi)</v>
      </c>
      <c r="C1153" s="41" t="s">
        <v>2251</v>
      </c>
      <c r="D1153" s="41" t="str">
        <f>"(#"&amp;Tabella4[[#This Row],['#ID]]&amp;")"</f>
        <v>(#AAD1152)</v>
      </c>
      <c r="E1153" s="13" t="s">
        <v>50</v>
      </c>
      <c r="F1153" s="13" t="s">
        <v>9</v>
      </c>
      <c r="G1153" s="13" t="s">
        <v>57</v>
      </c>
      <c r="H1153" s="13" t="s">
        <v>3287</v>
      </c>
      <c r="I1153" s="13" t="s">
        <v>62</v>
      </c>
      <c r="J1153" s="13" t="s">
        <v>3176</v>
      </c>
      <c r="K1153" t="s">
        <v>1749</v>
      </c>
      <c r="L1153" s="13" t="s">
        <v>3177</v>
      </c>
      <c r="M1153" t="s">
        <v>1744</v>
      </c>
      <c r="N1153" s="13"/>
      <c r="O1153" t="s">
        <v>1597</v>
      </c>
      <c r="P1153" s="13" t="s">
        <v>1640</v>
      </c>
      <c r="Q1153" s="13" t="s">
        <v>1742</v>
      </c>
      <c r="R1153" s="13"/>
      <c r="S1153" s="13" t="s">
        <v>3189</v>
      </c>
      <c r="T1153" s="13" t="s">
        <v>3190</v>
      </c>
      <c r="U1153" s="13">
        <f>COUNTIFS(Tabella4[Rejected Element],Tabella4[[#This Row],[Rejected Element]])</f>
        <v>1254</v>
      </c>
      <c r="V1153" s="13" t="s">
        <v>1722</v>
      </c>
      <c r="W1153" s="13" t="s">
        <v>3152</v>
      </c>
      <c r="X1153" s="13" t="str">
        <f>Tabella4[[#This Row],[User Impact]]</f>
        <v>1 - Critical</v>
      </c>
      <c r="Y115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(#AAD1152)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https://axe-mobile.deque.com/scan?userId=747da6b3-5f03-493b-bc9b-3a10276b7d6b&amp;packageName=com.android.chrome&amp;resultId=019874b0-26bf-74d7-b1d1-202d46e7b2ee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53" s="13"/>
      <c r="AB1153" s="13"/>
      <c r="AC1153" s="13"/>
      <c r="AD1153" s="13"/>
      <c r="AE1153" s="13" t="e">
        <f>_xlfn.XLOOKUP(Tabella4[[#This Row],[ID Silk]],outTable[ID Silk],outTable[Numero ticket  ],,0,1)</f>
        <v>#N/A</v>
      </c>
      <c r="AF1153" s="13"/>
      <c r="AG1153" s="13"/>
      <c r="AH1153" s="13" t="e">
        <f>Tabella4[[#This Row],[Caricato su Silk]]&amp;Tabella4[[#This Row],[HC_01]]</f>
        <v>#N/A</v>
      </c>
      <c r="AI1153" s="13" t="e">
        <f>Tabella4[[#This Row],[HC_ID]]&amp;": "&amp;Tabella4[[#This Row],[Descrizione]]</f>
        <v>#N/A</v>
      </c>
      <c r="AJ1153" s="13" t="e">
        <f>Tabella4[[#This Row],[HC_ID]]&amp;": - "&amp;Tabella4[[#This Row],[Detail]]&amp;" con selettore: "&amp;Tabella4[[#This Row],[Rejected Element]]</f>
        <v>#N/A</v>
      </c>
      <c r="AK1153" s="13" t="e">
        <f>Tabella4[[#This Row],[HC_ID]]&amp;": "&amp;Tabella4[[#This Row],[Share URL]]</f>
        <v>#N/A</v>
      </c>
      <c r="AL1153" s="13" t="e">
        <f>Tabella4[[#This Row],[HC_ID]]&amp;": "&amp;Tabella4[[#This Row],[Soluzione note aggiuntive]]</f>
        <v>#N/A</v>
      </c>
      <c r="AM1153" s="13"/>
    </row>
    <row r="1154" spans="1:39" ht="15" x14ac:dyDescent="0.3">
      <c r="A1154" s="41" t="str">
        <f>Tabella4[[#This Row],[UNI CEI EN 301549]]&amp;Tabella4[[#This Row],[Servizio]]</f>
        <v>11.1.3.2.1S004 Spedisci (IndaBox Spedizione Pacchi)</v>
      </c>
      <c r="B1154" s="42" t="str">
        <f>Tabella4[[#This Row],[IssueID]]&amp;Tabella4[[#This Row],[Servizio]]</f>
        <v>S004 Spedisci (IndaBox Spedizione Pacchi)</v>
      </c>
      <c r="C1154" s="41" t="s">
        <v>2252</v>
      </c>
      <c r="D1154" s="41" t="str">
        <f>"(#"&amp;Tabella4[[#This Row],['#ID]]&amp;")"</f>
        <v>(#AAD1153)</v>
      </c>
      <c r="E1154" s="13" t="s">
        <v>50</v>
      </c>
      <c r="F1154" s="13" t="s">
        <v>9</v>
      </c>
      <c r="G1154" s="13" t="s">
        <v>57</v>
      </c>
      <c r="H1154" s="13" t="s">
        <v>3287</v>
      </c>
      <c r="I1154" s="13" t="s">
        <v>62</v>
      </c>
      <c r="J1154" s="13" t="s">
        <v>3176</v>
      </c>
      <c r="K1154" t="s">
        <v>1749</v>
      </c>
      <c r="L1154" s="13" t="s">
        <v>3177</v>
      </c>
      <c r="M1154" t="s">
        <v>1744</v>
      </c>
      <c r="N1154" s="13"/>
      <c r="O1154" t="s">
        <v>1597</v>
      </c>
      <c r="P1154" s="13" t="s">
        <v>1640</v>
      </c>
      <c r="Q1154" s="13" t="s">
        <v>1742</v>
      </c>
      <c r="R1154" s="13"/>
      <c r="S1154" s="13" t="s">
        <v>3189</v>
      </c>
      <c r="T1154" s="13" t="s">
        <v>3190</v>
      </c>
      <c r="U1154" s="13">
        <f>COUNTIFS(Tabella4[Rejected Element],Tabella4[[#This Row],[Rejected Element]])</f>
        <v>1254</v>
      </c>
      <c r="V1154" s="13" t="s">
        <v>1722</v>
      </c>
      <c r="W1154" s="13" t="s">
        <v>3152</v>
      </c>
      <c r="X1154" s="13" t="str">
        <f>Tabella4[[#This Row],[User Impact]]</f>
        <v>1 - Critical</v>
      </c>
      <c r="Y115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(#AAD1153)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https://axe-mobile.deque.com/scan?userId=747da6b3-5f03-493b-bc9b-3a10276b7d6b&amp;packageName=com.android.chrome&amp;resultId=019874b0-26bf-74d7-b1d1-202d46e7b2ee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54" s="13"/>
      <c r="AB1154" s="13"/>
      <c r="AC1154" s="13"/>
      <c r="AD1154" s="13"/>
      <c r="AE1154" s="13" t="e">
        <f>_xlfn.XLOOKUP(Tabella4[[#This Row],[ID Silk]],outTable[ID Silk],outTable[Numero ticket  ],,0,1)</f>
        <v>#N/A</v>
      </c>
      <c r="AF1154" s="13"/>
      <c r="AG1154" s="13"/>
      <c r="AH1154" s="13" t="e">
        <f>Tabella4[[#This Row],[Caricato su Silk]]&amp;Tabella4[[#This Row],[HC_01]]</f>
        <v>#N/A</v>
      </c>
      <c r="AI1154" s="13" t="e">
        <f>Tabella4[[#This Row],[HC_ID]]&amp;": "&amp;Tabella4[[#This Row],[Descrizione]]</f>
        <v>#N/A</v>
      </c>
      <c r="AJ1154" s="13" t="e">
        <f>Tabella4[[#This Row],[HC_ID]]&amp;": - "&amp;Tabella4[[#This Row],[Detail]]&amp;" con selettore: "&amp;Tabella4[[#This Row],[Rejected Element]]</f>
        <v>#N/A</v>
      </c>
      <c r="AK1154" s="13" t="e">
        <f>Tabella4[[#This Row],[HC_ID]]&amp;": "&amp;Tabella4[[#This Row],[Share URL]]</f>
        <v>#N/A</v>
      </c>
      <c r="AL1154" s="13" t="e">
        <f>Tabella4[[#This Row],[HC_ID]]&amp;": "&amp;Tabella4[[#This Row],[Soluzione note aggiuntive]]</f>
        <v>#N/A</v>
      </c>
      <c r="AM1154" s="13"/>
    </row>
    <row r="1155" spans="1:39" ht="15" x14ac:dyDescent="0.3">
      <c r="A1155" s="41" t="str">
        <f>Tabella4[[#This Row],[UNI CEI EN 301549]]&amp;Tabella4[[#This Row],[Servizio]]</f>
        <v>11.1.3.2.1S004 Spedisci (IndaBox Spedizione Pacchi)</v>
      </c>
      <c r="B1155" s="42" t="str">
        <f>Tabella4[[#This Row],[IssueID]]&amp;Tabella4[[#This Row],[Servizio]]</f>
        <v>S004 Spedisci (IndaBox Spedizione Pacchi)</v>
      </c>
      <c r="C1155" s="41" t="s">
        <v>2253</v>
      </c>
      <c r="D1155" s="41" t="str">
        <f>"(#"&amp;Tabella4[[#This Row],['#ID]]&amp;")"</f>
        <v>(#AAD1154)</v>
      </c>
      <c r="E1155" s="13" t="s">
        <v>50</v>
      </c>
      <c r="F1155" s="13" t="s">
        <v>9</v>
      </c>
      <c r="G1155" s="13" t="s">
        <v>57</v>
      </c>
      <c r="H1155" s="13" t="s">
        <v>3287</v>
      </c>
      <c r="I1155" s="13" t="s">
        <v>62</v>
      </c>
      <c r="J1155" s="13" t="s">
        <v>3176</v>
      </c>
      <c r="K1155" t="s">
        <v>1749</v>
      </c>
      <c r="L1155" s="13" t="s">
        <v>3177</v>
      </c>
      <c r="M1155" t="s">
        <v>1744</v>
      </c>
      <c r="N1155" s="13"/>
      <c r="O1155" t="s">
        <v>1597</v>
      </c>
      <c r="P1155" s="13" t="s">
        <v>1640</v>
      </c>
      <c r="Q1155" s="13" t="s">
        <v>1742</v>
      </c>
      <c r="R1155" s="13"/>
      <c r="S1155" s="13" t="s">
        <v>3189</v>
      </c>
      <c r="T1155" s="13" t="s">
        <v>3190</v>
      </c>
      <c r="U1155" s="13">
        <f>COUNTIFS(Tabella4[Rejected Element],Tabella4[[#This Row],[Rejected Element]])</f>
        <v>1254</v>
      </c>
      <c r="V1155" s="13" t="s">
        <v>1722</v>
      </c>
      <c r="W1155" s="13" t="s">
        <v>3152</v>
      </c>
      <c r="X1155" s="13" t="str">
        <f>Tabella4[[#This Row],[User Impact]]</f>
        <v>1 - Critical</v>
      </c>
      <c r="Y1155"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(#AAD1154)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https://axe-mobile.deque.com/scan?userId=747da6b3-5f03-493b-bc9b-3a10276b7d6b&amp;packageName=com.android.chrome&amp;resultId=019874b0-26bf-74d7-b1d1-202d46e7b2ee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55" s="13"/>
      <c r="AB1155" s="13"/>
      <c r="AC1155" s="13"/>
      <c r="AD1155" s="13"/>
      <c r="AE1155" s="13" t="e">
        <f>_xlfn.XLOOKUP(Tabella4[[#This Row],[ID Silk]],outTable[ID Silk],outTable[Numero ticket  ],,0,1)</f>
        <v>#N/A</v>
      </c>
      <c r="AF1155" s="13"/>
      <c r="AG1155" s="13"/>
      <c r="AH1155" s="13" t="e">
        <f>Tabella4[[#This Row],[Caricato su Silk]]&amp;Tabella4[[#This Row],[HC_01]]</f>
        <v>#N/A</v>
      </c>
      <c r="AI1155" s="13" t="e">
        <f>Tabella4[[#This Row],[HC_ID]]&amp;": "&amp;Tabella4[[#This Row],[Descrizione]]</f>
        <v>#N/A</v>
      </c>
      <c r="AJ1155" s="13" t="e">
        <f>Tabella4[[#This Row],[HC_ID]]&amp;": - "&amp;Tabella4[[#This Row],[Detail]]&amp;" con selettore: "&amp;Tabella4[[#This Row],[Rejected Element]]</f>
        <v>#N/A</v>
      </c>
      <c r="AK1155" s="13" t="e">
        <f>Tabella4[[#This Row],[HC_ID]]&amp;": "&amp;Tabella4[[#This Row],[Share URL]]</f>
        <v>#N/A</v>
      </c>
      <c r="AL1155" s="13" t="e">
        <f>Tabella4[[#This Row],[HC_ID]]&amp;": "&amp;Tabella4[[#This Row],[Soluzione note aggiuntive]]</f>
        <v>#N/A</v>
      </c>
      <c r="AM1155" s="13"/>
    </row>
    <row r="1156" spans="1:39" ht="15" x14ac:dyDescent="0.3">
      <c r="A1156" s="41" t="str">
        <f>Tabella4[[#This Row],[UNI CEI EN 301549]]&amp;Tabella4[[#This Row],[Servizio]]</f>
        <v>11.1.3.2.1S004 Spedisci (IndaBox Spedizione Pacchi)</v>
      </c>
      <c r="B1156" s="42" t="str">
        <f>Tabella4[[#This Row],[IssueID]]&amp;Tabella4[[#This Row],[Servizio]]</f>
        <v>S004 Spedisci (IndaBox Spedizione Pacchi)</v>
      </c>
      <c r="C1156" s="41" t="s">
        <v>2254</v>
      </c>
      <c r="D1156" s="41" t="str">
        <f>"(#"&amp;Tabella4[[#This Row],['#ID]]&amp;")"</f>
        <v>(#AAD1155)</v>
      </c>
      <c r="E1156" s="13" t="s">
        <v>50</v>
      </c>
      <c r="F1156" s="13" t="s">
        <v>9</v>
      </c>
      <c r="G1156" s="13" t="s">
        <v>57</v>
      </c>
      <c r="H1156" s="13" t="s">
        <v>3287</v>
      </c>
      <c r="I1156" s="13" t="s">
        <v>62</v>
      </c>
      <c r="J1156" s="13" t="s">
        <v>3176</v>
      </c>
      <c r="K1156" t="s">
        <v>1749</v>
      </c>
      <c r="L1156" s="13" t="s">
        <v>3177</v>
      </c>
      <c r="M1156" t="s">
        <v>1744</v>
      </c>
      <c r="N1156" s="13"/>
      <c r="O1156" t="s">
        <v>1597</v>
      </c>
      <c r="P1156" s="13" t="s">
        <v>1640</v>
      </c>
      <c r="Q1156" s="13" t="s">
        <v>1742</v>
      </c>
      <c r="R1156" s="13"/>
      <c r="S1156" s="13" t="s">
        <v>3189</v>
      </c>
      <c r="T1156" s="13" t="s">
        <v>3190</v>
      </c>
      <c r="U1156" s="13">
        <f>COUNTIFS(Tabella4[Rejected Element],Tabella4[[#This Row],[Rejected Element]])</f>
        <v>1254</v>
      </c>
      <c r="V1156" s="13" t="s">
        <v>1722</v>
      </c>
      <c r="W1156" s="13" t="s">
        <v>3152</v>
      </c>
      <c r="X1156" s="13" t="str">
        <f>Tabella4[[#This Row],[User Impact]]</f>
        <v>1 - Critical</v>
      </c>
      <c r="Y115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(#AAD1155)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https://axe-mobile.deque.com/scan?userId=747da6b3-5f03-493b-bc9b-3a10276b7d6b&amp;packageName=com.android.chrome&amp;resultId=019874b0-26bf-74d7-b1d1-202d46e7b2ee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56" s="13"/>
      <c r="AB1156" s="13"/>
      <c r="AC1156" s="13"/>
      <c r="AD1156" s="13"/>
      <c r="AE1156" s="13" t="e">
        <f>_xlfn.XLOOKUP(Tabella4[[#This Row],[ID Silk]],outTable[ID Silk],outTable[Numero ticket  ],,0,1)</f>
        <v>#N/A</v>
      </c>
      <c r="AF1156" s="13"/>
      <c r="AG1156" s="13"/>
      <c r="AH1156" s="13" t="e">
        <f>Tabella4[[#This Row],[Caricato su Silk]]&amp;Tabella4[[#This Row],[HC_01]]</f>
        <v>#N/A</v>
      </c>
      <c r="AI1156" s="13" t="e">
        <f>Tabella4[[#This Row],[HC_ID]]&amp;": "&amp;Tabella4[[#This Row],[Descrizione]]</f>
        <v>#N/A</v>
      </c>
      <c r="AJ1156" s="13" t="e">
        <f>Tabella4[[#This Row],[HC_ID]]&amp;": - "&amp;Tabella4[[#This Row],[Detail]]&amp;" con selettore: "&amp;Tabella4[[#This Row],[Rejected Element]]</f>
        <v>#N/A</v>
      </c>
      <c r="AK1156" s="13" t="e">
        <f>Tabella4[[#This Row],[HC_ID]]&amp;": "&amp;Tabella4[[#This Row],[Share URL]]</f>
        <v>#N/A</v>
      </c>
      <c r="AL1156" s="13" t="e">
        <f>Tabella4[[#This Row],[HC_ID]]&amp;": "&amp;Tabella4[[#This Row],[Soluzione note aggiuntive]]</f>
        <v>#N/A</v>
      </c>
      <c r="AM1156" s="13"/>
    </row>
    <row r="1157" spans="1:39" ht="15" x14ac:dyDescent="0.3">
      <c r="A1157" s="41" t="str">
        <f>Tabella4[[#This Row],[UNI CEI EN 301549]]&amp;Tabella4[[#This Row],[Servizio]]</f>
        <v>11.1.3.2.1S004 Spedisci (IndaBox Spedizione Pacchi)</v>
      </c>
      <c r="B1157" s="42" t="str">
        <f>Tabella4[[#This Row],[IssueID]]&amp;Tabella4[[#This Row],[Servizio]]</f>
        <v>S004 Spedisci (IndaBox Spedizione Pacchi)</v>
      </c>
      <c r="C1157" s="41" t="s">
        <v>2255</v>
      </c>
      <c r="D1157" s="41" t="str">
        <f>"(#"&amp;Tabella4[[#This Row],['#ID]]&amp;")"</f>
        <v>(#AAD1156)</v>
      </c>
      <c r="E1157" s="13" t="s">
        <v>50</v>
      </c>
      <c r="F1157" s="13" t="s">
        <v>9</v>
      </c>
      <c r="G1157" s="13" t="s">
        <v>57</v>
      </c>
      <c r="H1157" s="13" t="s">
        <v>3287</v>
      </c>
      <c r="I1157" s="13" t="s">
        <v>62</v>
      </c>
      <c r="J1157" s="13" t="s">
        <v>3176</v>
      </c>
      <c r="K1157" t="s">
        <v>1749</v>
      </c>
      <c r="L1157" s="13" t="s">
        <v>3177</v>
      </c>
      <c r="M1157" t="s">
        <v>1744</v>
      </c>
      <c r="N1157" s="13"/>
      <c r="O1157" t="s">
        <v>1597</v>
      </c>
      <c r="P1157" s="13" t="s">
        <v>1640</v>
      </c>
      <c r="Q1157" s="13" t="s">
        <v>1742</v>
      </c>
      <c r="R1157" s="13"/>
      <c r="S1157" s="13" t="s">
        <v>3189</v>
      </c>
      <c r="T1157" s="13" t="s">
        <v>3190</v>
      </c>
      <c r="U1157" s="13">
        <f>COUNTIFS(Tabella4[Rejected Element],Tabella4[[#This Row],[Rejected Element]])</f>
        <v>1254</v>
      </c>
      <c r="V1157" s="13" t="s">
        <v>1722</v>
      </c>
      <c r="W1157" s="13" t="s">
        <v>3152</v>
      </c>
      <c r="X1157" s="13" t="str">
        <f>Tabella4[[#This Row],[User Impact]]</f>
        <v>1 - Critical</v>
      </c>
      <c r="Y115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(#AAD1156)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https://axe-mobile.deque.com/scan?userId=747da6b3-5f03-493b-bc9b-3a10276b7d6b&amp;packageName=com.android.chrome&amp;resultId=019874b0-26bf-74d7-b1d1-202d46e7b2ee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57" s="13"/>
      <c r="AB1157" s="13"/>
      <c r="AC1157" s="13"/>
      <c r="AD1157" s="13"/>
      <c r="AE1157" s="13" t="e">
        <f>_xlfn.XLOOKUP(Tabella4[[#This Row],[ID Silk]],outTable[ID Silk],outTable[Numero ticket  ],,0,1)</f>
        <v>#N/A</v>
      </c>
      <c r="AF1157" s="13"/>
      <c r="AG1157" s="13"/>
      <c r="AH1157" s="13" t="e">
        <f>Tabella4[[#This Row],[Caricato su Silk]]&amp;Tabella4[[#This Row],[HC_01]]</f>
        <v>#N/A</v>
      </c>
      <c r="AI1157" s="13" t="e">
        <f>Tabella4[[#This Row],[HC_ID]]&amp;": "&amp;Tabella4[[#This Row],[Descrizione]]</f>
        <v>#N/A</v>
      </c>
      <c r="AJ1157" s="13" t="e">
        <f>Tabella4[[#This Row],[HC_ID]]&amp;": - "&amp;Tabella4[[#This Row],[Detail]]&amp;" con selettore: "&amp;Tabella4[[#This Row],[Rejected Element]]</f>
        <v>#N/A</v>
      </c>
      <c r="AK1157" s="13" t="e">
        <f>Tabella4[[#This Row],[HC_ID]]&amp;": "&amp;Tabella4[[#This Row],[Share URL]]</f>
        <v>#N/A</v>
      </c>
      <c r="AL1157" s="13" t="e">
        <f>Tabella4[[#This Row],[HC_ID]]&amp;": "&amp;Tabella4[[#This Row],[Soluzione note aggiuntive]]</f>
        <v>#N/A</v>
      </c>
      <c r="AM1157" s="13"/>
    </row>
    <row r="1158" spans="1:39" ht="15" x14ac:dyDescent="0.3">
      <c r="A1158" s="41" t="str">
        <f>Tabella4[[#This Row],[UNI CEI EN 301549]]&amp;Tabella4[[#This Row],[Servizio]]</f>
        <v>11.1.3.4.1S004 Spedisci (IndaBox Spedizione Pacchi)</v>
      </c>
      <c r="B1158" s="42" t="str">
        <f>Tabella4[[#This Row],[IssueID]]&amp;Tabella4[[#This Row],[Servizio]]</f>
        <v>S004 Spedisci (IndaBox Spedizione Pacchi)</v>
      </c>
      <c r="C1158" s="41" t="s">
        <v>2256</v>
      </c>
      <c r="D1158" s="41" t="str">
        <f>"(#"&amp;Tabella4[[#This Row],['#ID]]&amp;")"</f>
        <v>(#AAD1157)</v>
      </c>
      <c r="E1158" s="13" t="s">
        <v>50</v>
      </c>
      <c r="F1158" s="13" t="s">
        <v>10</v>
      </c>
      <c r="G1158" s="13" t="s">
        <v>160</v>
      </c>
      <c r="H1158" s="13" t="s">
        <v>3284</v>
      </c>
      <c r="I1158" s="13" t="s">
        <v>63</v>
      </c>
      <c r="J1158" s="13" t="s">
        <v>3170</v>
      </c>
      <c r="K1158" t="s">
        <v>1743</v>
      </c>
      <c r="L1158" s="13" t="s">
        <v>3171</v>
      </c>
      <c r="M1158" t="s">
        <v>1744</v>
      </c>
      <c r="N1158" s="13"/>
      <c r="O1158" t="s">
        <v>1598</v>
      </c>
      <c r="P1158" s="13" t="s">
        <v>1641</v>
      </c>
      <c r="Q1158" s="13" t="s">
        <v>1742</v>
      </c>
      <c r="R1158" s="13"/>
      <c r="S1158" s="13" t="s">
        <v>3181</v>
      </c>
      <c r="T1158" s="13" t="s">
        <v>3182</v>
      </c>
      <c r="U1158" s="13">
        <f>COUNTIFS(Tabella4[Rejected Element],Tabella4[[#This Row],[Rejected Element]])</f>
        <v>1254</v>
      </c>
      <c r="V1158" s="13" t="s">
        <v>1722</v>
      </c>
      <c r="W1158" s="13" t="s">
        <v>3151</v>
      </c>
      <c r="X1158" s="13" t="str">
        <f>Tabella4[[#This Row],[User Impact]]</f>
        <v>2 - Serious</v>
      </c>
      <c r="Y1158" s="13" t="str">
        <f>_xlfn.CONCAT("APP INDABOX ANDROID - ",Tabella4[[#This Row],[UNI CEI EN 301549]]," ",_xlfn.XLOOKUP(Tabella4[[#This Row],[Criterio]],Tabella5[ID],Tabella5[Criterio di successo],"")," - ",Tabella4[[#This Row],[Servizio]])</f>
        <v>APP INDABOX ANDROID - 11.1.3.4.1 Orientamento - S004 Spedisci (IndaBox Spedizione Pacchi)</v>
      </c>
      <c r="Z11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S004 Spedisci (IndaBox Spedizione Pacchi) (#AAD1157)
S004 Spedisci (IndaBox Spedizione Pacchi)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158" s="13"/>
      <c r="AB1158" s="13"/>
      <c r="AC1158" s="13"/>
      <c r="AD1158" s="13"/>
      <c r="AE1158" s="13" t="e">
        <f>_xlfn.XLOOKUP(Tabella4[[#This Row],[ID Silk]],outTable[ID Silk],outTable[Numero ticket  ],,0,1)</f>
        <v>#N/A</v>
      </c>
      <c r="AF1158" s="13"/>
      <c r="AG1158" s="13"/>
      <c r="AH1158" s="13" t="e">
        <f>Tabella4[[#This Row],[Caricato su Silk]]&amp;Tabella4[[#This Row],[HC_01]]</f>
        <v>#N/A</v>
      </c>
      <c r="AI1158" s="13" t="e">
        <f>Tabella4[[#This Row],[HC_ID]]&amp;": "&amp;Tabella4[[#This Row],[Descrizione]]</f>
        <v>#N/A</v>
      </c>
      <c r="AJ1158" s="13" t="e">
        <f>Tabella4[[#This Row],[HC_ID]]&amp;": - "&amp;Tabella4[[#This Row],[Detail]]&amp;" con selettore: "&amp;Tabella4[[#This Row],[Rejected Element]]</f>
        <v>#N/A</v>
      </c>
      <c r="AK1158" s="13" t="e">
        <f>Tabella4[[#This Row],[HC_ID]]&amp;": "&amp;Tabella4[[#This Row],[Share URL]]</f>
        <v>#N/A</v>
      </c>
      <c r="AL1158" s="13" t="e">
        <f>Tabella4[[#This Row],[HC_ID]]&amp;": "&amp;Tabella4[[#This Row],[Soluzione note aggiuntive]]</f>
        <v>#N/A</v>
      </c>
      <c r="AM1158" s="13"/>
    </row>
    <row r="1159" spans="1:39" ht="15" x14ac:dyDescent="0.3">
      <c r="A1159" s="41" t="str">
        <f>Tabella4[[#This Row],[UNI CEI EN 301549]]&amp;Tabella4[[#This Row],[Servizio]]</f>
        <v>11.2.5.3.1S004 Spedisci (IndaBox Spedizione Pacchi)</v>
      </c>
      <c r="B1159" s="42" t="str">
        <f>Tabella4[[#This Row],[IssueID]]&amp;Tabella4[[#This Row],[Servizio]]</f>
        <v>S004 Spedisci (IndaBox Spedizione Pacchi)</v>
      </c>
      <c r="C1159" s="41" t="s">
        <v>2257</v>
      </c>
      <c r="D1159" s="41" t="str">
        <f>"(#"&amp;Tabella4[[#This Row],['#ID]]&amp;")"</f>
        <v>(#AAD1158)</v>
      </c>
      <c r="E1159" s="13" t="s">
        <v>50</v>
      </c>
      <c r="F1159" s="13" t="s">
        <v>9</v>
      </c>
      <c r="G1159" s="13" t="s">
        <v>342</v>
      </c>
      <c r="H1159" s="13" t="s">
        <v>3285</v>
      </c>
      <c r="I1159" s="13" t="s">
        <v>63</v>
      </c>
      <c r="J1159" s="13" t="s">
        <v>3172</v>
      </c>
      <c r="K1159" t="s">
        <v>1745</v>
      </c>
      <c r="L1159" s="13" t="s">
        <v>3173</v>
      </c>
      <c r="M1159" t="s">
        <v>1746</v>
      </c>
      <c r="N1159" s="13"/>
      <c r="O1159" t="s">
        <v>1598</v>
      </c>
      <c r="P1159" s="13" t="s">
        <v>1641</v>
      </c>
      <c r="Q1159" s="13" t="s">
        <v>1742</v>
      </c>
      <c r="R1159" s="13"/>
      <c r="S1159" s="13" t="s">
        <v>3183</v>
      </c>
      <c r="T1159" s="13" t="s">
        <v>3184</v>
      </c>
      <c r="U1159" s="13">
        <f>COUNTIFS(Tabella4[Rejected Element],Tabella4[[#This Row],[Rejected Element]])</f>
        <v>42</v>
      </c>
      <c r="V1159" s="13" t="s">
        <v>1722</v>
      </c>
      <c r="W1159" s="13" t="s">
        <v>3151</v>
      </c>
      <c r="X1159" s="13" t="str">
        <f>Tabella4[[#This Row],[User Impact]]</f>
        <v>2 - Serious</v>
      </c>
      <c r="Y1159" s="13" t="str">
        <f>_xlfn.CONCAT("APP INDABOX ANDROID - ",Tabella4[[#This Row],[UNI CEI EN 301549]]," ",_xlfn.XLOOKUP(Tabella4[[#This Row],[Criterio]],Tabella5[ID],Tabella5[Criterio di successo],"")," - ",Tabella4[[#This Row],[Servizio]])</f>
        <v>APP INDABOX ANDROID - 11.2.5.3.1 Etichetta nel nome - S004 Spedisci (IndaBox Spedizione Pacchi)</v>
      </c>
      <c r="Z11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(#AAD1158)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https://axe-mobile.deque.com/scan?userId=747da6b3-5f03-493b-bc9b-3a10276b7d6b&amp;packageName=com.android.chrome&amp;resultId=019874b0-e8d1-72f2-875b-8e9551da1adc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59" s="13"/>
      <c r="AB1159" s="13"/>
      <c r="AC1159" s="13"/>
      <c r="AD1159" s="13"/>
      <c r="AE1159" s="13" t="e">
        <f>_xlfn.XLOOKUP(Tabella4[[#This Row],[ID Silk]],outTable[ID Silk],outTable[Numero ticket  ],,0,1)</f>
        <v>#N/A</v>
      </c>
      <c r="AF1159" s="13"/>
      <c r="AG1159" s="13"/>
      <c r="AH1159" s="13" t="e">
        <f>Tabella4[[#This Row],[Caricato su Silk]]&amp;Tabella4[[#This Row],[HC_01]]</f>
        <v>#N/A</v>
      </c>
      <c r="AI1159" s="13" t="e">
        <f>Tabella4[[#This Row],[HC_ID]]&amp;": "&amp;Tabella4[[#This Row],[Descrizione]]</f>
        <v>#N/A</v>
      </c>
      <c r="AJ1159" s="13" t="e">
        <f>Tabella4[[#This Row],[HC_ID]]&amp;": - "&amp;Tabella4[[#This Row],[Detail]]&amp;" con selettore: "&amp;Tabella4[[#This Row],[Rejected Element]]</f>
        <v>#N/A</v>
      </c>
      <c r="AK1159" s="13" t="e">
        <f>Tabella4[[#This Row],[HC_ID]]&amp;": "&amp;Tabella4[[#This Row],[Share URL]]</f>
        <v>#N/A</v>
      </c>
      <c r="AL1159" s="13" t="e">
        <f>Tabella4[[#This Row],[HC_ID]]&amp;": "&amp;Tabella4[[#This Row],[Soluzione note aggiuntive]]</f>
        <v>#N/A</v>
      </c>
      <c r="AM1159" s="13"/>
    </row>
    <row r="1160" spans="1:39" ht="15" x14ac:dyDescent="0.3">
      <c r="A1160" s="41" t="str">
        <f>Tabella4[[#This Row],[UNI CEI EN 301549]]&amp;Tabella4[[#This Row],[Servizio]]</f>
        <v>11.1.3.2.1S004 Spedisci (IndaBox Spedizione Pacchi)</v>
      </c>
      <c r="B1160" s="42" t="str">
        <f>Tabella4[[#This Row],[IssueID]]&amp;Tabella4[[#This Row],[Servizio]]</f>
        <v>S004 Spedisci (IndaBox Spedizione Pacchi)</v>
      </c>
      <c r="C1160" s="41" t="s">
        <v>2258</v>
      </c>
      <c r="D1160" s="41" t="str">
        <f>"(#"&amp;Tabella4[[#This Row],['#ID]]&amp;")"</f>
        <v>(#AAD1159)</v>
      </c>
      <c r="E1160" s="13" t="s">
        <v>50</v>
      </c>
      <c r="F1160" s="13" t="s">
        <v>9</v>
      </c>
      <c r="G1160" s="13" t="s">
        <v>57</v>
      </c>
      <c r="H1160" s="13" t="s">
        <v>3287</v>
      </c>
      <c r="I1160" s="13" t="s">
        <v>62</v>
      </c>
      <c r="J1160" s="13" t="s">
        <v>3176</v>
      </c>
      <c r="K1160" t="s">
        <v>1749</v>
      </c>
      <c r="L1160" s="13" t="s">
        <v>3177</v>
      </c>
      <c r="M1160" t="s">
        <v>1744</v>
      </c>
      <c r="N1160" s="13"/>
      <c r="O1160" t="s">
        <v>1598</v>
      </c>
      <c r="P1160" s="13" t="s">
        <v>1641</v>
      </c>
      <c r="Q1160" s="13" t="s">
        <v>1742</v>
      </c>
      <c r="R1160" s="13"/>
      <c r="S1160" s="13" t="s">
        <v>3189</v>
      </c>
      <c r="T1160" s="13" t="s">
        <v>3190</v>
      </c>
      <c r="U1160" s="13">
        <f>COUNTIFS(Tabella4[Rejected Element],Tabella4[[#This Row],[Rejected Element]])</f>
        <v>1254</v>
      </c>
      <c r="V1160" s="13" t="s">
        <v>1722</v>
      </c>
      <c r="W1160" s="13" t="s">
        <v>3151</v>
      </c>
      <c r="X1160" s="13" t="str">
        <f>Tabella4[[#This Row],[User Impact]]</f>
        <v>1 - Critical</v>
      </c>
      <c r="Y116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(#AAD1159)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60" s="13"/>
      <c r="AB1160" s="13"/>
      <c r="AC1160" s="13"/>
      <c r="AD1160" s="13"/>
      <c r="AE1160" s="13" t="e">
        <f>_xlfn.XLOOKUP(Tabella4[[#This Row],[ID Silk]],outTable[ID Silk],outTable[Numero ticket  ],,0,1)</f>
        <v>#N/A</v>
      </c>
      <c r="AF1160" s="13"/>
      <c r="AG1160" s="13"/>
      <c r="AH1160" s="13" t="e">
        <f>Tabella4[[#This Row],[Caricato su Silk]]&amp;Tabella4[[#This Row],[HC_01]]</f>
        <v>#N/A</v>
      </c>
      <c r="AI1160" s="13" t="e">
        <f>Tabella4[[#This Row],[HC_ID]]&amp;": "&amp;Tabella4[[#This Row],[Descrizione]]</f>
        <v>#N/A</v>
      </c>
      <c r="AJ1160" s="13" t="e">
        <f>Tabella4[[#This Row],[HC_ID]]&amp;": - "&amp;Tabella4[[#This Row],[Detail]]&amp;" con selettore: "&amp;Tabella4[[#This Row],[Rejected Element]]</f>
        <v>#N/A</v>
      </c>
      <c r="AK1160" s="13" t="e">
        <f>Tabella4[[#This Row],[HC_ID]]&amp;": "&amp;Tabella4[[#This Row],[Share URL]]</f>
        <v>#N/A</v>
      </c>
      <c r="AL1160" s="13" t="e">
        <f>Tabella4[[#This Row],[HC_ID]]&amp;": "&amp;Tabella4[[#This Row],[Soluzione note aggiuntive]]</f>
        <v>#N/A</v>
      </c>
      <c r="AM1160" s="13"/>
    </row>
    <row r="1161" spans="1:39" ht="15" x14ac:dyDescent="0.3">
      <c r="A1161" s="41" t="str">
        <f>Tabella4[[#This Row],[UNI CEI EN 301549]]&amp;Tabella4[[#This Row],[Servizio]]</f>
        <v>11.2.5.3.1S004 Spedisci (IndaBox Spedizione Pacchi)</v>
      </c>
      <c r="B1161" s="42" t="str">
        <f>Tabella4[[#This Row],[IssueID]]&amp;Tabella4[[#This Row],[Servizio]]</f>
        <v>S004 Spedisci (IndaBox Spedizione Pacchi)</v>
      </c>
      <c r="C1161" s="41" t="s">
        <v>2259</v>
      </c>
      <c r="D1161" s="41" t="str">
        <f>"(#"&amp;Tabella4[[#This Row],['#ID]]&amp;")"</f>
        <v>(#AAD1160)</v>
      </c>
      <c r="E1161" s="13" t="s">
        <v>50</v>
      </c>
      <c r="F1161" s="13" t="s">
        <v>9</v>
      </c>
      <c r="G1161" s="13" t="s">
        <v>342</v>
      </c>
      <c r="H1161" s="13" t="s">
        <v>3285</v>
      </c>
      <c r="I1161" s="13" t="s">
        <v>63</v>
      </c>
      <c r="J1161" s="13" t="s">
        <v>3172</v>
      </c>
      <c r="K1161" t="s">
        <v>1745</v>
      </c>
      <c r="L1161" s="13" t="s">
        <v>3173</v>
      </c>
      <c r="M1161" t="s">
        <v>1744</v>
      </c>
      <c r="N1161" s="13"/>
      <c r="O1161" t="s">
        <v>1598</v>
      </c>
      <c r="P1161" s="13" t="s">
        <v>1641</v>
      </c>
      <c r="Q1161" s="13" t="s">
        <v>1742</v>
      </c>
      <c r="R1161" s="13"/>
      <c r="S1161" s="13" t="s">
        <v>3183</v>
      </c>
      <c r="T1161" s="13" t="s">
        <v>3184</v>
      </c>
      <c r="U1161" s="13">
        <f>COUNTIFS(Tabella4[Rejected Element],Tabella4[[#This Row],[Rejected Element]])</f>
        <v>1254</v>
      </c>
      <c r="V1161" s="13" t="s">
        <v>1722</v>
      </c>
      <c r="W1161" s="13" t="s">
        <v>3151</v>
      </c>
      <c r="X1161" s="13" t="str">
        <f>Tabella4[[#This Row],[User Impact]]</f>
        <v>2 - Serious</v>
      </c>
      <c r="Y1161" s="13" t="str">
        <f>_xlfn.CONCAT("APP INDABOX ANDROID - ",Tabella4[[#This Row],[UNI CEI EN 301549]]," ",_xlfn.XLOOKUP(Tabella4[[#This Row],[Criterio]],Tabella5[ID],Tabella5[Criterio di successo],"")," - ",Tabella4[[#This Row],[Servizio]])</f>
        <v>APP INDABOX ANDROID - 11.2.5.3.1 Etichetta nel nome - S004 Spedisci (IndaBox Spedizione Pacchi)</v>
      </c>
      <c r="Z11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(#AAD1160)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61" s="13"/>
      <c r="AB1161" s="13"/>
      <c r="AC1161" s="13"/>
      <c r="AD1161" s="13"/>
      <c r="AE1161" s="13" t="e">
        <f>_xlfn.XLOOKUP(Tabella4[[#This Row],[ID Silk]],outTable[ID Silk],outTable[Numero ticket  ],,0,1)</f>
        <v>#N/A</v>
      </c>
      <c r="AF1161" s="13"/>
      <c r="AG1161" s="13"/>
      <c r="AH1161" s="13" t="e">
        <f>Tabella4[[#This Row],[Caricato su Silk]]&amp;Tabella4[[#This Row],[HC_01]]</f>
        <v>#N/A</v>
      </c>
      <c r="AI1161" s="13" t="e">
        <f>Tabella4[[#This Row],[HC_ID]]&amp;": "&amp;Tabella4[[#This Row],[Descrizione]]</f>
        <v>#N/A</v>
      </c>
      <c r="AJ1161" s="13" t="e">
        <f>Tabella4[[#This Row],[HC_ID]]&amp;": - "&amp;Tabella4[[#This Row],[Detail]]&amp;" con selettore: "&amp;Tabella4[[#This Row],[Rejected Element]]</f>
        <v>#N/A</v>
      </c>
      <c r="AK1161" s="13" t="e">
        <f>Tabella4[[#This Row],[HC_ID]]&amp;": "&amp;Tabella4[[#This Row],[Share URL]]</f>
        <v>#N/A</v>
      </c>
      <c r="AL1161" s="13" t="e">
        <f>Tabella4[[#This Row],[HC_ID]]&amp;": "&amp;Tabella4[[#This Row],[Soluzione note aggiuntive]]</f>
        <v>#N/A</v>
      </c>
      <c r="AM1161" s="13"/>
    </row>
    <row r="1162" spans="1:39" ht="15" x14ac:dyDescent="0.3">
      <c r="A1162" s="41" t="str">
        <f>Tabella4[[#This Row],[UNI CEI EN 301549]]&amp;Tabella4[[#This Row],[Servizio]]</f>
        <v>11.2.5.5.1S004 Spedisci (IndaBox Spedizione Pacchi)</v>
      </c>
      <c r="B1162" s="42" t="str">
        <f>Tabella4[[#This Row],[IssueID]]&amp;Tabella4[[#This Row],[Servizio]]</f>
        <v>S004 Spedisci (IndaBox Spedizione Pacchi)</v>
      </c>
      <c r="C1162" s="41" t="s">
        <v>2260</v>
      </c>
      <c r="D1162" s="41" t="str">
        <f>"(#"&amp;Tabella4[[#This Row],['#ID]]&amp;")"</f>
        <v>(#AAD1161)</v>
      </c>
      <c r="E1162" s="13" t="s">
        <v>50</v>
      </c>
      <c r="F1162" s="13" t="s">
        <v>3168</v>
      </c>
      <c r="G1162" s="13" t="s">
        <v>346</v>
      </c>
      <c r="H1162" s="13" t="s">
        <v>3286</v>
      </c>
      <c r="I1162" s="13" t="s">
        <v>64</v>
      </c>
      <c r="J1162" s="13" t="s">
        <v>1736</v>
      </c>
      <c r="K1162" t="s">
        <v>1747</v>
      </c>
      <c r="L1162" s="13" t="s">
        <v>3174</v>
      </c>
      <c r="M1162" t="s">
        <v>1767</v>
      </c>
      <c r="N1162" s="13"/>
      <c r="O1162" t="s">
        <v>1598</v>
      </c>
      <c r="P1162" s="13" t="s">
        <v>1641</v>
      </c>
      <c r="Q1162" s="13" t="s">
        <v>1742</v>
      </c>
      <c r="R1162" s="13"/>
      <c r="S1162" s="13" t="s">
        <v>3185</v>
      </c>
      <c r="T1162" s="13" t="s">
        <v>3186</v>
      </c>
      <c r="U1162" s="13">
        <f>COUNTIFS(Tabella4[Rejected Element],Tabella4[[#This Row],[Rejected Element]])</f>
        <v>2</v>
      </c>
      <c r="V1162" s="13" t="s">
        <v>1722</v>
      </c>
      <c r="W1162" s="13" t="s">
        <v>3151</v>
      </c>
      <c r="X1162" s="13" t="str">
        <f>Tabella4[[#This Row],[User Impact]]</f>
        <v>3 - Moderate</v>
      </c>
      <c r="Y1162"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1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(#AAD1161)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data_pickup
Dettaglio + screenshot (accedere con le seguenti credenziali: user, axeposte@gmail.com; password, Poste2024!): https://axe-mobile.deque.com/scan?userId=747da6b3-5f03-493b-bc9b-3a10276b7d6b&amp;packageName=com.android.chrome&amp;resultId=019874b0-e8d1-72f2-875b-8e9551da1adc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162" s="13"/>
      <c r="AB1162" s="13"/>
      <c r="AC1162" s="13"/>
      <c r="AD1162" s="13"/>
      <c r="AE1162" s="13" t="e">
        <f>_xlfn.XLOOKUP(Tabella4[[#This Row],[ID Silk]],outTable[ID Silk],outTable[Numero ticket  ],,0,1)</f>
        <v>#N/A</v>
      </c>
      <c r="AF1162" s="13"/>
      <c r="AG1162" s="13"/>
      <c r="AH1162" s="13" t="e">
        <f>Tabella4[[#This Row],[Caricato su Silk]]&amp;Tabella4[[#This Row],[HC_01]]</f>
        <v>#N/A</v>
      </c>
      <c r="AI1162" s="13" t="e">
        <f>Tabella4[[#This Row],[HC_ID]]&amp;": "&amp;Tabella4[[#This Row],[Descrizione]]</f>
        <v>#N/A</v>
      </c>
      <c r="AJ1162" s="13" t="e">
        <f>Tabella4[[#This Row],[HC_ID]]&amp;": - "&amp;Tabella4[[#This Row],[Detail]]&amp;" con selettore: "&amp;Tabella4[[#This Row],[Rejected Element]]</f>
        <v>#N/A</v>
      </c>
      <c r="AK1162" s="13" t="e">
        <f>Tabella4[[#This Row],[HC_ID]]&amp;": "&amp;Tabella4[[#This Row],[Share URL]]</f>
        <v>#N/A</v>
      </c>
      <c r="AL1162" s="13" t="e">
        <f>Tabella4[[#This Row],[HC_ID]]&amp;": "&amp;Tabella4[[#This Row],[Soluzione note aggiuntive]]</f>
        <v>#N/A</v>
      </c>
      <c r="AM1162" s="13"/>
    </row>
    <row r="1163" spans="1:39" ht="15" x14ac:dyDescent="0.3">
      <c r="A1163" s="41" t="str">
        <f>Tabella4[[#This Row],[UNI CEI EN 301549]]&amp;Tabella4[[#This Row],[Servizio]]</f>
        <v>11.4.1.2.1S004 Spedisci (IndaBox Spedizione Pacchi)</v>
      </c>
      <c r="B1163" s="42" t="str">
        <f>Tabella4[[#This Row],[IssueID]]&amp;Tabella4[[#This Row],[Servizio]]</f>
        <v>S004 Spedisci (IndaBox Spedizione Pacchi)</v>
      </c>
      <c r="C1163" s="41" t="s">
        <v>2261</v>
      </c>
      <c r="D1163" s="41" t="str">
        <f>"(#"&amp;Tabella4[[#This Row],['#ID]]&amp;")"</f>
        <v>(#AAD1162)</v>
      </c>
      <c r="E1163" s="13" t="s">
        <v>50</v>
      </c>
      <c r="F1163" s="13" t="s">
        <v>9</v>
      </c>
      <c r="G1163" s="13" t="s">
        <v>386</v>
      </c>
      <c r="H1163" s="13" t="s">
        <v>150</v>
      </c>
      <c r="I1163" s="13" t="s">
        <v>63</v>
      </c>
      <c r="J1163" s="13" t="s">
        <v>1736</v>
      </c>
      <c r="K1163" t="s">
        <v>1759</v>
      </c>
      <c r="L1163" s="13" t="s">
        <v>3179</v>
      </c>
      <c r="M1163" t="s">
        <v>1767</v>
      </c>
      <c r="N1163" s="13"/>
      <c r="O1163" t="s">
        <v>1598</v>
      </c>
      <c r="P1163" s="13" t="s">
        <v>1641</v>
      </c>
      <c r="Q1163" s="13" t="s">
        <v>1742</v>
      </c>
      <c r="R1163" s="13"/>
      <c r="S1163" s="13" t="s">
        <v>3193</v>
      </c>
      <c r="T1163" s="13" t="s">
        <v>3194</v>
      </c>
      <c r="U1163" s="13">
        <f>COUNTIFS(Tabella4[Rejected Element],Tabella4[[#This Row],[Rejected Element]])</f>
        <v>2</v>
      </c>
      <c r="V1163" s="13" t="s">
        <v>1722</v>
      </c>
      <c r="W1163" s="13" t="s">
        <v>3151</v>
      </c>
      <c r="X1163" s="13" t="str">
        <f>Tabella4[[#This Row],[User Impact]]</f>
        <v>2 - Serious</v>
      </c>
      <c r="Y1163" s="13" t="str">
        <f>_xlfn.CONCAT("APP INDABOX ANDROID - ",Tabella4[[#This Row],[UNI CEI EN 301549]]," ",_xlfn.XLOOKUP(Tabella4[[#This Row],[Criterio]],Tabella5[ID],Tabella5[Criterio di successo],"")," - ",Tabella4[[#This Row],[Servizio]])</f>
        <v>APP INDABOX ANDROID - 11.4.1.2.1 Nome, ruolo, valore - S004 Spedisci (IndaBox Spedizione Pacchi)</v>
      </c>
      <c r="Z11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S004 Spedisci (IndaBox Spedizione Pacchi) (#AAD1162)
S004 Spedisci (IndaBox Spedizione Pacchi)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data_pickup
Dettaglio + screenshot (accedere con le seguenti credenziali: user, axeposte@gmail.com; password, Poste2024!): https://axe-mobile.deque.com/scan?userId=747da6b3-5f03-493b-bc9b-3a10276b7d6b&amp;packageName=com.android.chrome&amp;resultId=019874b0-e8d1-72f2-875b-8e9551da1adc
Possibile metodologia risolutiva:
Usa android:hint oppure associa una TextView con android:labelFor.
File di log (occorrenze rilevate: 12):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163" s="13"/>
      <c r="AB1163" s="13"/>
      <c r="AC1163" s="13"/>
      <c r="AD1163" s="13"/>
      <c r="AE1163" s="13" t="e">
        <f>_xlfn.XLOOKUP(Tabella4[[#This Row],[ID Silk]],outTable[ID Silk],outTable[Numero ticket  ],,0,1)</f>
        <v>#N/A</v>
      </c>
      <c r="AF1163" s="13"/>
      <c r="AG1163" s="13"/>
      <c r="AH1163" s="13" t="e">
        <f>Tabella4[[#This Row],[Caricato su Silk]]&amp;Tabella4[[#This Row],[HC_01]]</f>
        <v>#N/A</v>
      </c>
      <c r="AI1163" s="13" t="e">
        <f>Tabella4[[#This Row],[HC_ID]]&amp;": "&amp;Tabella4[[#This Row],[Descrizione]]</f>
        <v>#N/A</v>
      </c>
      <c r="AJ1163" s="13" t="e">
        <f>Tabella4[[#This Row],[HC_ID]]&amp;": - "&amp;Tabella4[[#This Row],[Detail]]&amp;" con selettore: "&amp;Tabella4[[#This Row],[Rejected Element]]</f>
        <v>#N/A</v>
      </c>
      <c r="AK1163" s="13" t="e">
        <f>Tabella4[[#This Row],[HC_ID]]&amp;": "&amp;Tabella4[[#This Row],[Share URL]]</f>
        <v>#N/A</v>
      </c>
      <c r="AL1163" s="13" t="e">
        <f>Tabella4[[#This Row],[HC_ID]]&amp;": "&amp;Tabella4[[#This Row],[Soluzione note aggiuntive]]</f>
        <v>#N/A</v>
      </c>
      <c r="AM1163" s="13"/>
    </row>
    <row r="1164" spans="1:39" ht="15" x14ac:dyDescent="0.3">
      <c r="A1164" s="41" t="str">
        <f>Tabella4[[#This Row],[UNI CEI EN 301549]]&amp;Tabella4[[#This Row],[Servizio]]</f>
        <v>11.2.5.3.1S004 Spedisci (IndaBox Spedizione Pacchi)</v>
      </c>
      <c r="B1164" s="42" t="str">
        <f>Tabella4[[#This Row],[IssueID]]&amp;Tabella4[[#This Row],[Servizio]]</f>
        <v>S004 Spedisci (IndaBox Spedizione Pacchi)</v>
      </c>
      <c r="C1164" s="41" t="s">
        <v>2262</v>
      </c>
      <c r="D1164" s="41" t="str">
        <f>"(#"&amp;Tabella4[[#This Row],['#ID]]&amp;")"</f>
        <v>(#AAD1163)</v>
      </c>
      <c r="E1164" s="13" t="s">
        <v>50</v>
      </c>
      <c r="F1164" s="13" t="s">
        <v>9</v>
      </c>
      <c r="G1164" s="13" t="s">
        <v>342</v>
      </c>
      <c r="H1164" s="13" t="s">
        <v>3285</v>
      </c>
      <c r="I1164" s="13" t="s">
        <v>63</v>
      </c>
      <c r="J1164" s="13" t="s">
        <v>3172</v>
      </c>
      <c r="K1164" t="s">
        <v>1745</v>
      </c>
      <c r="L1164" s="13" t="s">
        <v>3173</v>
      </c>
      <c r="M1164" t="s">
        <v>1744</v>
      </c>
      <c r="N1164" s="13"/>
      <c r="O1164" t="s">
        <v>1598</v>
      </c>
      <c r="P1164" s="13" t="s">
        <v>1641</v>
      </c>
      <c r="Q1164" s="13" t="s">
        <v>1742</v>
      </c>
      <c r="R1164" s="13"/>
      <c r="S1164" s="13" t="s">
        <v>3183</v>
      </c>
      <c r="T1164" s="13" t="s">
        <v>3184</v>
      </c>
      <c r="U1164" s="13">
        <f>COUNTIFS(Tabella4[Rejected Element],Tabella4[[#This Row],[Rejected Element]])</f>
        <v>1254</v>
      </c>
      <c r="V1164" s="13" t="s">
        <v>1722</v>
      </c>
      <c r="W1164" s="13" t="s">
        <v>3151</v>
      </c>
      <c r="X1164" s="13" t="str">
        <f>Tabella4[[#This Row],[User Impact]]</f>
        <v>2 - Serious</v>
      </c>
      <c r="Y1164" s="13" t="str">
        <f>_xlfn.CONCAT("APP INDABOX ANDROID - ",Tabella4[[#This Row],[UNI CEI EN 301549]]," ",_xlfn.XLOOKUP(Tabella4[[#This Row],[Criterio]],Tabella5[ID],Tabella5[Criterio di successo],"")," - ",Tabella4[[#This Row],[Servizio]])</f>
        <v>APP INDABOX ANDROID - 11.2.5.3.1 Etichetta nel nome - S004 Spedisci (IndaBox Spedizione Pacchi)</v>
      </c>
      <c r="Z11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(#AAD1163)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64" s="13"/>
      <c r="AB1164" s="13"/>
      <c r="AC1164" s="13"/>
      <c r="AD1164" s="13"/>
      <c r="AE1164" s="13" t="e">
        <f>_xlfn.XLOOKUP(Tabella4[[#This Row],[ID Silk]],outTable[ID Silk],outTable[Numero ticket  ],,0,1)</f>
        <v>#N/A</v>
      </c>
      <c r="AF1164" s="13"/>
      <c r="AG1164" s="13"/>
      <c r="AH1164" s="13" t="e">
        <f>Tabella4[[#This Row],[Caricato su Silk]]&amp;Tabella4[[#This Row],[HC_01]]</f>
        <v>#N/A</v>
      </c>
      <c r="AI1164" s="13" t="e">
        <f>Tabella4[[#This Row],[HC_ID]]&amp;": "&amp;Tabella4[[#This Row],[Descrizione]]</f>
        <v>#N/A</v>
      </c>
      <c r="AJ1164" s="13" t="e">
        <f>Tabella4[[#This Row],[HC_ID]]&amp;": - "&amp;Tabella4[[#This Row],[Detail]]&amp;" con selettore: "&amp;Tabella4[[#This Row],[Rejected Element]]</f>
        <v>#N/A</v>
      </c>
      <c r="AK1164" s="13" t="e">
        <f>Tabella4[[#This Row],[HC_ID]]&amp;": "&amp;Tabella4[[#This Row],[Share URL]]</f>
        <v>#N/A</v>
      </c>
      <c r="AL1164" s="13" t="e">
        <f>Tabella4[[#This Row],[HC_ID]]&amp;": "&amp;Tabella4[[#This Row],[Soluzione note aggiuntive]]</f>
        <v>#N/A</v>
      </c>
      <c r="AM1164" s="13"/>
    </row>
    <row r="1165" spans="1:39" ht="15" x14ac:dyDescent="0.3">
      <c r="A1165" s="41" t="str">
        <f>Tabella4[[#This Row],[UNI CEI EN 301549]]&amp;Tabella4[[#This Row],[Servizio]]</f>
        <v>11.2.5.3.1S004 Spedisci (IndaBox Spedizione Pacchi)</v>
      </c>
      <c r="B1165" s="42" t="str">
        <f>Tabella4[[#This Row],[IssueID]]&amp;Tabella4[[#This Row],[Servizio]]</f>
        <v>S004 Spedisci (IndaBox Spedizione Pacchi)</v>
      </c>
      <c r="C1165" s="41" t="s">
        <v>2263</v>
      </c>
      <c r="D1165" s="41" t="str">
        <f>"(#"&amp;Tabella4[[#This Row],['#ID]]&amp;")"</f>
        <v>(#AAD1164)</v>
      </c>
      <c r="E1165" s="13" t="s">
        <v>50</v>
      </c>
      <c r="F1165" s="13" t="s">
        <v>9</v>
      </c>
      <c r="G1165" s="13" t="s">
        <v>342</v>
      </c>
      <c r="H1165" s="13" t="s">
        <v>3285</v>
      </c>
      <c r="I1165" s="13" t="s">
        <v>63</v>
      </c>
      <c r="J1165" s="13" t="s">
        <v>3172</v>
      </c>
      <c r="K1165" t="s">
        <v>1745</v>
      </c>
      <c r="L1165" s="13" t="s">
        <v>3173</v>
      </c>
      <c r="M1165" t="s">
        <v>1744</v>
      </c>
      <c r="N1165" s="13"/>
      <c r="O1165" t="s">
        <v>1598</v>
      </c>
      <c r="P1165" s="13" t="s">
        <v>1641</v>
      </c>
      <c r="Q1165" s="13" t="s">
        <v>1742</v>
      </c>
      <c r="R1165" s="13"/>
      <c r="S1165" s="13" t="s">
        <v>3183</v>
      </c>
      <c r="T1165" s="13" t="s">
        <v>3184</v>
      </c>
      <c r="U1165" s="13">
        <f>COUNTIFS(Tabella4[Rejected Element],Tabella4[[#This Row],[Rejected Element]])</f>
        <v>1254</v>
      </c>
      <c r="V1165" s="13" t="s">
        <v>1722</v>
      </c>
      <c r="W1165" s="13" t="s">
        <v>3151</v>
      </c>
      <c r="X1165" s="13" t="str">
        <f>Tabella4[[#This Row],[User Impact]]</f>
        <v>2 - Serious</v>
      </c>
      <c r="Y1165" s="13" t="str">
        <f>_xlfn.CONCAT("APP INDABOX ANDROID - ",Tabella4[[#This Row],[UNI CEI EN 301549]]," ",_xlfn.XLOOKUP(Tabella4[[#This Row],[Criterio]],Tabella5[ID],Tabella5[Criterio di successo],"")," - ",Tabella4[[#This Row],[Servizio]])</f>
        <v>APP INDABOX ANDROID - 11.2.5.3.1 Etichetta nel nome - S004 Spedisci (IndaBox Spedizione Pacchi)</v>
      </c>
      <c r="Z11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(#AAD1164)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65" s="13"/>
      <c r="AB1165" s="13"/>
      <c r="AC1165" s="13"/>
      <c r="AD1165" s="13"/>
      <c r="AE1165" s="13" t="e">
        <f>_xlfn.XLOOKUP(Tabella4[[#This Row],[ID Silk]],outTable[ID Silk],outTable[Numero ticket  ],,0,1)</f>
        <v>#N/A</v>
      </c>
      <c r="AF1165" s="13"/>
      <c r="AG1165" s="13"/>
      <c r="AH1165" s="13" t="e">
        <f>Tabella4[[#This Row],[Caricato su Silk]]&amp;Tabella4[[#This Row],[HC_01]]</f>
        <v>#N/A</v>
      </c>
      <c r="AI1165" s="13" t="e">
        <f>Tabella4[[#This Row],[HC_ID]]&amp;": "&amp;Tabella4[[#This Row],[Descrizione]]</f>
        <v>#N/A</v>
      </c>
      <c r="AJ1165" s="13" t="e">
        <f>Tabella4[[#This Row],[HC_ID]]&amp;": - "&amp;Tabella4[[#This Row],[Detail]]&amp;" con selettore: "&amp;Tabella4[[#This Row],[Rejected Element]]</f>
        <v>#N/A</v>
      </c>
      <c r="AK1165" s="13" t="e">
        <f>Tabella4[[#This Row],[HC_ID]]&amp;": "&amp;Tabella4[[#This Row],[Share URL]]</f>
        <v>#N/A</v>
      </c>
      <c r="AL1165" s="13" t="e">
        <f>Tabella4[[#This Row],[HC_ID]]&amp;": "&amp;Tabella4[[#This Row],[Soluzione note aggiuntive]]</f>
        <v>#N/A</v>
      </c>
      <c r="AM1165" s="13"/>
    </row>
    <row r="1166" spans="1:39" ht="15" x14ac:dyDescent="0.3">
      <c r="A1166" s="41" t="str">
        <f>Tabella4[[#This Row],[UNI CEI EN 301549]]&amp;Tabella4[[#This Row],[Servizio]]</f>
        <v>11.1.3.2.1S004 Spedisci (IndaBox Spedizione Pacchi)</v>
      </c>
      <c r="B1166" s="42" t="str">
        <f>Tabella4[[#This Row],[IssueID]]&amp;Tabella4[[#This Row],[Servizio]]</f>
        <v>S004 Spedisci (IndaBox Spedizione Pacchi)</v>
      </c>
      <c r="C1166" s="41" t="s">
        <v>2264</v>
      </c>
      <c r="D1166" s="41" t="str">
        <f>"(#"&amp;Tabella4[[#This Row],['#ID]]&amp;")"</f>
        <v>(#AAD1165)</v>
      </c>
      <c r="E1166" s="13" t="s">
        <v>50</v>
      </c>
      <c r="F1166" s="13" t="s">
        <v>9</v>
      </c>
      <c r="G1166" s="13" t="s">
        <v>57</v>
      </c>
      <c r="H1166" s="13" t="s">
        <v>3287</v>
      </c>
      <c r="I1166" s="13" t="s">
        <v>62</v>
      </c>
      <c r="J1166" s="13" t="s">
        <v>3176</v>
      </c>
      <c r="K1166" t="s">
        <v>1749</v>
      </c>
      <c r="L1166" s="13" t="s">
        <v>3177</v>
      </c>
      <c r="M1166" t="s">
        <v>1744</v>
      </c>
      <c r="N1166" s="13"/>
      <c r="O1166" t="s">
        <v>1598</v>
      </c>
      <c r="P1166" s="13" t="s">
        <v>1641</v>
      </c>
      <c r="Q1166" s="13" t="s">
        <v>1742</v>
      </c>
      <c r="R1166" s="13"/>
      <c r="S1166" s="13" t="s">
        <v>3189</v>
      </c>
      <c r="T1166" s="13" t="s">
        <v>3190</v>
      </c>
      <c r="U1166" s="13">
        <f>COUNTIFS(Tabella4[Rejected Element],Tabella4[[#This Row],[Rejected Element]])</f>
        <v>1254</v>
      </c>
      <c r="V1166" s="13" t="s">
        <v>1722</v>
      </c>
      <c r="W1166" s="13" t="s">
        <v>3151</v>
      </c>
      <c r="X1166" s="13" t="str">
        <f>Tabella4[[#This Row],[User Impact]]</f>
        <v>1 - Critical</v>
      </c>
      <c r="Y116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(#AAD1165)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66" s="13"/>
      <c r="AB1166" s="13"/>
      <c r="AC1166" s="13"/>
      <c r="AD1166" s="13"/>
      <c r="AE1166" s="13" t="e">
        <f>_xlfn.XLOOKUP(Tabella4[[#This Row],[ID Silk]],outTable[ID Silk],outTable[Numero ticket  ],,0,1)</f>
        <v>#N/A</v>
      </c>
      <c r="AF1166" s="13"/>
      <c r="AG1166" s="13"/>
      <c r="AH1166" s="13" t="e">
        <f>Tabella4[[#This Row],[Caricato su Silk]]&amp;Tabella4[[#This Row],[HC_01]]</f>
        <v>#N/A</v>
      </c>
      <c r="AI1166" s="13" t="e">
        <f>Tabella4[[#This Row],[HC_ID]]&amp;": "&amp;Tabella4[[#This Row],[Descrizione]]</f>
        <v>#N/A</v>
      </c>
      <c r="AJ1166" s="13" t="e">
        <f>Tabella4[[#This Row],[HC_ID]]&amp;": - "&amp;Tabella4[[#This Row],[Detail]]&amp;" con selettore: "&amp;Tabella4[[#This Row],[Rejected Element]]</f>
        <v>#N/A</v>
      </c>
      <c r="AK1166" s="13" t="e">
        <f>Tabella4[[#This Row],[HC_ID]]&amp;": "&amp;Tabella4[[#This Row],[Share URL]]</f>
        <v>#N/A</v>
      </c>
      <c r="AL1166" s="13" t="e">
        <f>Tabella4[[#This Row],[HC_ID]]&amp;": "&amp;Tabella4[[#This Row],[Soluzione note aggiuntive]]</f>
        <v>#N/A</v>
      </c>
      <c r="AM1166" s="13"/>
    </row>
    <row r="1167" spans="1:39" ht="15" x14ac:dyDescent="0.3">
      <c r="A1167" s="41" t="str">
        <f>Tabella4[[#This Row],[UNI CEI EN 301549]]&amp;Tabella4[[#This Row],[Servizio]]</f>
        <v>11.1.3.2.1S004 Spedisci (IndaBox Spedizione Pacchi)</v>
      </c>
      <c r="B1167" s="42" t="str">
        <f>Tabella4[[#This Row],[IssueID]]&amp;Tabella4[[#This Row],[Servizio]]</f>
        <v>S004 Spedisci (IndaBox Spedizione Pacchi)</v>
      </c>
      <c r="C1167" s="41" t="s">
        <v>2265</v>
      </c>
      <c r="D1167" s="41" t="str">
        <f>"(#"&amp;Tabella4[[#This Row],['#ID]]&amp;")"</f>
        <v>(#AAD1166)</v>
      </c>
      <c r="E1167" s="13" t="s">
        <v>50</v>
      </c>
      <c r="F1167" s="13" t="s">
        <v>9</v>
      </c>
      <c r="G1167" s="13" t="s">
        <v>57</v>
      </c>
      <c r="H1167" s="13" t="s">
        <v>3287</v>
      </c>
      <c r="I1167" s="13" t="s">
        <v>62</v>
      </c>
      <c r="J1167" s="13" t="s">
        <v>3176</v>
      </c>
      <c r="K1167" t="s">
        <v>1749</v>
      </c>
      <c r="L1167" s="13" t="s">
        <v>3177</v>
      </c>
      <c r="M1167" t="s">
        <v>1744</v>
      </c>
      <c r="N1167" s="13"/>
      <c r="O1167" t="s">
        <v>1598</v>
      </c>
      <c r="P1167" s="13" t="s">
        <v>1641</v>
      </c>
      <c r="Q1167" s="13" t="s">
        <v>1742</v>
      </c>
      <c r="R1167" s="13"/>
      <c r="S1167" s="13" t="s">
        <v>3189</v>
      </c>
      <c r="T1167" s="13" t="s">
        <v>3190</v>
      </c>
      <c r="U1167" s="13">
        <f>COUNTIFS(Tabella4[Rejected Element],Tabella4[[#This Row],[Rejected Element]])</f>
        <v>1254</v>
      </c>
      <c r="V1167" s="13" t="s">
        <v>1722</v>
      </c>
      <c r="W1167" s="13" t="s">
        <v>3151</v>
      </c>
      <c r="X1167" s="13" t="str">
        <f>Tabella4[[#This Row],[User Impact]]</f>
        <v>1 - Critical</v>
      </c>
      <c r="Y116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(#AAD1166)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67" s="13"/>
      <c r="AB1167" s="13"/>
      <c r="AC1167" s="13"/>
      <c r="AD1167" s="13"/>
      <c r="AE1167" s="13" t="e">
        <f>_xlfn.XLOOKUP(Tabella4[[#This Row],[ID Silk]],outTable[ID Silk],outTable[Numero ticket  ],,0,1)</f>
        <v>#N/A</v>
      </c>
      <c r="AF1167" s="13"/>
      <c r="AG1167" s="13"/>
      <c r="AH1167" s="13" t="e">
        <f>Tabella4[[#This Row],[Caricato su Silk]]&amp;Tabella4[[#This Row],[HC_01]]</f>
        <v>#N/A</v>
      </c>
      <c r="AI1167" s="13" t="e">
        <f>Tabella4[[#This Row],[HC_ID]]&amp;": "&amp;Tabella4[[#This Row],[Descrizione]]</f>
        <v>#N/A</v>
      </c>
      <c r="AJ1167" s="13" t="e">
        <f>Tabella4[[#This Row],[HC_ID]]&amp;": - "&amp;Tabella4[[#This Row],[Detail]]&amp;" con selettore: "&amp;Tabella4[[#This Row],[Rejected Element]]</f>
        <v>#N/A</v>
      </c>
      <c r="AK1167" s="13" t="e">
        <f>Tabella4[[#This Row],[HC_ID]]&amp;": "&amp;Tabella4[[#This Row],[Share URL]]</f>
        <v>#N/A</v>
      </c>
      <c r="AL1167" s="13" t="e">
        <f>Tabella4[[#This Row],[HC_ID]]&amp;": "&amp;Tabella4[[#This Row],[Soluzione note aggiuntive]]</f>
        <v>#N/A</v>
      </c>
      <c r="AM1167" s="13"/>
    </row>
    <row r="1168" spans="1:39" ht="15" x14ac:dyDescent="0.3">
      <c r="A1168" s="41" t="str">
        <f>Tabella4[[#This Row],[UNI CEI EN 301549]]&amp;Tabella4[[#This Row],[Servizio]]</f>
        <v>11.2.5.3.1S004 Spedisci (IndaBox Spedizione Pacchi)</v>
      </c>
      <c r="B1168" s="42" t="str">
        <f>Tabella4[[#This Row],[IssueID]]&amp;Tabella4[[#This Row],[Servizio]]</f>
        <v>S004 Spedisci (IndaBox Spedizione Pacchi)</v>
      </c>
      <c r="C1168" s="41" t="s">
        <v>2266</v>
      </c>
      <c r="D1168" s="41" t="str">
        <f>"(#"&amp;Tabella4[[#This Row],['#ID]]&amp;")"</f>
        <v>(#AAD1167)</v>
      </c>
      <c r="E1168" s="13" t="s">
        <v>50</v>
      </c>
      <c r="F1168" s="13" t="s">
        <v>9</v>
      </c>
      <c r="G1168" s="13" t="s">
        <v>342</v>
      </c>
      <c r="H1168" s="13" t="s">
        <v>3285</v>
      </c>
      <c r="I1168" s="13" t="s">
        <v>63</v>
      </c>
      <c r="J1168" s="13" t="s">
        <v>3172</v>
      </c>
      <c r="K1168" t="s">
        <v>1745</v>
      </c>
      <c r="L1168" s="13" t="s">
        <v>3173</v>
      </c>
      <c r="M1168" t="s">
        <v>1768</v>
      </c>
      <c r="N1168" s="13"/>
      <c r="O1168" t="s">
        <v>1598</v>
      </c>
      <c r="P1168" s="13" t="s">
        <v>1641</v>
      </c>
      <c r="Q1168" s="13" t="s">
        <v>1742</v>
      </c>
      <c r="R1168" s="13"/>
      <c r="S1168" s="13" t="s">
        <v>3183</v>
      </c>
      <c r="T1168" s="13" t="s">
        <v>3184</v>
      </c>
      <c r="U1168" s="13">
        <f>COUNTIFS(Tabella4[Rejected Element],Tabella4[[#This Row],[Rejected Element]])</f>
        <v>1</v>
      </c>
      <c r="V1168" s="13" t="s">
        <v>1722</v>
      </c>
      <c r="W1168" s="13" t="s">
        <v>3151</v>
      </c>
      <c r="X1168" s="13" t="str">
        <f>Tabella4[[#This Row],[User Impact]]</f>
        <v>2 - Serious</v>
      </c>
      <c r="Y1168" s="13" t="str">
        <f>_xlfn.CONCAT("APP INDABOX ANDROID - ",Tabella4[[#This Row],[UNI CEI EN 301549]]," ",_xlfn.XLOOKUP(Tabella4[[#This Row],[Criterio]],Tabella5[ID],Tabella5[Criterio di successo],"")," - ",Tabella4[[#This Row],[Servizio]])</f>
        <v>APP INDABOX ANDROID - 11.2.5.3.1 Etichetta nel nome - S004 Spedisci (IndaBox Spedizione Pacchi)</v>
      </c>
      <c r="Z11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(#AAD1167)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open_pdr_map_1
Dettaglio + screenshot (accedere con le seguenti credenziali: user, axeposte@gmail.com; password, Poste2024!): https://axe-mobile.deque.com/scan?userId=747da6b3-5f03-493b-bc9b-3a10276b7d6b&amp;packageName=com.android.chrome&amp;resultId=019874b0-e8d1-72f2-875b-8e9551da1adc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68" s="13"/>
      <c r="AB1168" s="13"/>
      <c r="AC1168" s="13"/>
      <c r="AD1168" s="13"/>
      <c r="AE1168" s="13" t="e">
        <f>_xlfn.XLOOKUP(Tabella4[[#This Row],[ID Silk]],outTable[ID Silk],outTable[Numero ticket  ],,0,1)</f>
        <v>#N/A</v>
      </c>
      <c r="AF1168" s="13"/>
      <c r="AG1168" s="13"/>
      <c r="AH1168" s="13" t="e">
        <f>Tabella4[[#This Row],[Caricato su Silk]]&amp;Tabella4[[#This Row],[HC_01]]</f>
        <v>#N/A</v>
      </c>
      <c r="AI1168" s="13" t="e">
        <f>Tabella4[[#This Row],[HC_ID]]&amp;": "&amp;Tabella4[[#This Row],[Descrizione]]</f>
        <v>#N/A</v>
      </c>
      <c r="AJ1168" s="13" t="e">
        <f>Tabella4[[#This Row],[HC_ID]]&amp;": - "&amp;Tabella4[[#This Row],[Detail]]&amp;" con selettore: "&amp;Tabella4[[#This Row],[Rejected Element]]</f>
        <v>#N/A</v>
      </c>
      <c r="AK1168" s="13" t="e">
        <f>Tabella4[[#This Row],[HC_ID]]&amp;": "&amp;Tabella4[[#This Row],[Share URL]]</f>
        <v>#N/A</v>
      </c>
      <c r="AL1168" s="13" t="e">
        <f>Tabella4[[#This Row],[HC_ID]]&amp;": "&amp;Tabella4[[#This Row],[Soluzione note aggiuntive]]</f>
        <v>#N/A</v>
      </c>
      <c r="AM1168" s="13"/>
    </row>
    <row r="1169" spans="1:39" ht="15" x14ac:dyDescent="0.3">
      <c r="A1169" s="41" t="str">
        <f>Tabella4[[#This Row],[UNI CEI EN 301549]]&amp;Tabella4[[#This Row],[Servizio]]</f>
        <v>11.1.3.2.1S004 Spedisci (IndaBox Spedizione Pacchi)</v>
      </c>
      <c r="B1169" s="42" t="str">
        <f>Tabella4[[#This Row],[IssueID]]&amp;Tabella4[[#This Row],[Servizio]]</f>
        <v>S004 Spedisci (IndaBox Spedizione Pacchi)</v>
      </c>
      <c r="C1169" s="41" t="s">
        <v>2267</v>
      </c>
      <c r="D1169" s="41" t="str">
        <f>"(#"&amp;Tabella4[[#This Row],['#ID]]&amp;")"</f>
        <v>(#AAD1168)</v>
      </c>
      <c r="E1169" s="13" t="s">
        <v>50</v>
      </c>
      <c r="F1169" s="13" t="s">
        <v>9</v>
      </c>
      <c r="G1169" s="13" t="s">
        <v>57</v>
      </c>
      <c r="H1169" s="13" t="s">
        <v>3287</v>
      </c>
      <c r="I1169" s="13" t="s">
        <v>62</v>
      </c>
      <c r="J1169" s="13" t="s">
        <v>3176</v>
      </c>
      <c r="K1169" t="s">
        <v>1749</v>
      </c>
      <c r="L1169" s="13" t="s">
        <v>3177</v>
      </c>
      <c r="M1169" t="s">
        <v>1744</v>
      </c>
      <c r="N1169" s="13"/>
      <c r="O1169" t="s">
        <v>1598</v>
      </c>
      <c r="P1169" s="13" t="s">
        <v>1641</v>
      </c>
      <c r="Q1169" s="13" t="s">
        <v>1742</v>
      </c>
      <c r="R1169" s="13"/>
      <c r="S1169" s="13" t="s">
        <v>3189</v>
      </c>
      <c r="T1169" s="13" t="s">
        <v>3190</v>
      </c>
      <c r="U1169" s="13">
        <f>COUNTIFS(Tabella4[Rejected Element],Tabella4[[#This Row],[Rejected Element]])</f>
        <v>1254</v>
      </c>
      <c r="V1169" s="13" t="s">
        <v>1722</v>
      </c>
      <c r="W1169" s="13" t="s">
        <v>3151</v>
      </c>
      <c r="X1169" s="13" t="str">
        <f>Tabella4[[#This Row],[User Impact]]</f>
        <v>1 - Critical</v>
      </c>
      <c r="Y116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(#AAD1168)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69" s="13"/>
      <c r="AB1169" s="13"/>
      <c r="AC1169" s="13"/>
      <c r="AD1169" s="13"/>
      <c r="AE1169" s="13" t="e">
        <f>_xlfn.XLOOKUP(Tabella4[[#This Row],[ID Silk]],outTable[ID Silk],outTable[Numero ticket  ],,0,1)</f>
        <v>#N/A</v>
      </c>
      <c r="AF1169" s="13"/>
      <c r="AG1169" s="13"/>
      <c r="AH1169" s="13" t="e">
        <f>Tabella4[[#This Row],[Caricato su Silk]]&amp;Tabella4[[#This Row],[HC_01]]</f>
        <v>#N/A</v>
      </c>
      <c r="AI1169" s="13" t="e">
        <f>Tabella4[[#This Row],[HC_ID]]&amp;": "&amp;Tabella4[[#This Row],[Descrizione]]</f>
        <v>#N/A</v>
      </c>
      <c r="AJ1169" s="13" t="e">
        <f>Tabella4[[#This Row],[HC_ID]]&amp;": - "&amp;Tabella4[[#This Row],[Detail]]&amp;" con selettore: "&amp;Tabella4[[#This Row],[Rejected Element]]</f>
        <v>#N/A</v>
      </c>
      <c r="AK1169" s="13" t="e">
        <f>Tabella4[[#This Row],[HC_ID]]&amp;": "&amp;Tabella4[[#This Row],[Share URL]]</f>
        <v>#N/A</v>
      </c>
      <c r="AL1169" s="13" t="e">
        <f>Tabella4[[#This Row],[HC_ID]]&amp;": "&amp;Tabella4[[#This Row],[Soluzione note aggiuntive]]</f>
        <v>#N/A</v>
      </c>
      <c r="AM1169" s="13"/>
    </row>
    <row r="1170" spans="1:39" ht="15" x14ac:dyDescent="0.3">
      <c r="A1170" s="41" t="str">
        <f>Tabella4[[#This Row],[UNI CEI EN 301549]]&amp;Tabella4[[#This Row],[Servizio]]</f>
        <v>11.1.3.2.1S004 Spedisci (IndaBox Spedizione Pacchi)</v>
      </c>
      <c r="B1170" s="42" t="str">
        <f>Tabella4[[#This Row],[IssueID]]&amp;Tabella4[[#This Row],[Servizio]]</f>
        <v>S004 Spedisci (IndaBox Spedizione Pacchi)</v>
      </c>
      <c r="C1170" s="41" t="s">
        <v>2268</v>
      </c>
      <c r="D1170" s="41" t="str">
        <f>"(#"&amp;Tabella4[[#This Row],['#ID]]&amp;")"</f>
        <v>(#AAD1169)</v>
      </c>
      <c r="E1170" s="13" t="s">
        <v>50</v>
      </c>
      <c r="F1170" s="13" t="s">
        <v>9</v>
      </c>
      <c r="G1170" s="13" t="s">
        <v>57</v>
      </c>
      <c r="H1170" s="13" t="s">
        <v>3287</v>
      </c>
      <c r="I1170" s="13" t="s">
        <v>62</v>
      </c>
      <c r="J1170" s="13" t="s">
        <v>3176</v>
      </c>
      <c r="K1170" t="s">
        <v>1749</v>
      </c>
      <c r="L1170" s="13" t="s">
        <v>3177</v>
      </c>
      <c r="M1170" t="s">
        <v>1744</v>
      </c>
      <c r="N1170" s="13"/>
      <c r="O1170" t="s">
        <v>1598</v>
      </c>
      <c r="P1170" s="13" t="s">
        <v>1641</v>
      </c>
      <c r="Q1170" s="13" t="s">
        <v>1742</v>
      </c>
      <c r="R1170" s="13"/>
      <c r="S1170" s="13" t="s">
        <v>3189</v>
      </c>
      <c r="T1170" s="13" t="s">
        <v>3190</v>
      </c>
      <c r="U1170" s="13">
        <f>COUNTIFS(Tabella4[Rejected Element],Tabella4[[#This Row],[Rejected Element]])</f>
        <v>1254</v>
      </c>
      <c r="V1170" s="13" t="s">
        <v>1722</v>
      </c>
      <c r="W1170" s="13" t="s">
        <v>3151</v>
      </c>
      <c r="X1170" s="13" t="str">
        <f>Tabella4[[#This Row],[User Impact]]</f>
        <v>1 - Critical</v>
      </c>
      <c r="Y117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(#AAD1169)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70" s="13"/>
      <c r="AB1170" s="13"/>
      <c r="AC1170" s="13"/>
      <c r="AD1170" s="13"/>
      <c r="AE1170" s="13" t="e">
        <f>_xlfn.XLOOKUP(Tabella4[[#This Row],[ID Silk]],outTable[ID Silk],outTable[Numero ticket  ],,0,1)</f>
        <v>#N/A</v>
      </c>
      <c r="AF1170" s="13"/>
      <c r="AG1170" s="13"/>
      <c r="AH1170" s="13" t="e">
        <f>Tabella4[[#This Row],[Caricato su Silk]]&amp;Tabella4[[#This Row],[HC_01]]</f>
        <v>#N/A</v>
      </c>
      <c r="AI1170" s="13" t="e">
        <f>Tabella4[[#This Row],[HC_ID]]&amp;": "&amp;Tabella4[[#This Row],[Descrizione]]</f>
        <v>#N/A</v>
      </c>
      <c r="AJ1170" s="13" t="e">
        <f>Tabella4[[#This Row],[HC_ID]]&amp;": - "&amp;Tabella4[[#This Row],[Detail]]&amp;" con selettore: "&amp;Tabella4[[#This Row],[Rejected Element]]</f>
        <v>#N/A</v>
      </c>
      <c r="AK1170" s="13" t="e">
        <f>Tabella4[[#This Row],[HC_ID]]&amp;": "&amp;Tabella4[[#This Row],[Share URL]]</f>
        <v>#N/A</v>
      </c>
      <c r="AL1170" s="13" t="e">
        <f>Tabella4[[#This Row],[HC_ID]]&amp;": "&amp;Tabella4[[#This Row],[Soluzione note aggiuntive]]</f>
        <v>#N/A</v>
      </c>
      <c r="AM1170" s="13"/>
    </row>
    <row r="1171" spans="1:39" ht="15" x14ac:dyDescent="0.3">
      <c r="A1171" s="41" t="str">
        <f>Tabella4[[#This Row],[UNI CEI EN 301549]]&amp;Tabella4[[#This Row],[Servizio]]</f>
        <v>11.2.5.3.1S004 Spedisci (IndaBox Spedizione Pacchi)</v>
      </c>
      <c r="B1171" s="42" t="str">
        <f>Tabella4[[#This Row],[IssueID]]&amp;Tabella4[[#This Row],[Servizio]]</f>
        <v>S004 Spedisci (IndaBox Spedizione Pacchi)</v>
      </c>
      <c r="C1171" s="41" t="s">
        <v>2269</v>
      </c>
      <c r="D1171" s="41" t="str">
        <f>"(#"&amp;Tabella4[[#This Row],['#ID]]&amp;")"</f>
        <v>(#AAD1170)</v>
      </c>
      <c r="E1171" s="13" t="s">
        <v>50</v>
      </c>
      <c r="F1171" s="13" t="s">
        <v>9</v>
      </c>
      <c r="G1171" s="13" t="s">
        <v>342</v>
      </c>
      <c r="H1171" s="13" t="s">
        <v>3285</v>
      </c>
      <c r="I1171" s="13" t="s">
        <v>63</v>
      </c>
      <c r="J1171" s="13" t="s">
        <v>3172</v>
      </c>
      <c r="K1171" t="s">
        <v>1745</v>
      </c>
      <c r="L1171" s="13" t="s">
        <v>3173</v>
      </c>
      <c r="M1171" t="s">
        <v>1769</v>
      </c>
      <c r="N1171" s="13"/>
      <c r="O1171" t="s">
        <v>1598</v>
      </c>
      <c r="P1171" s="13" t="s">
        <v>1641</v>
      </c>
      <c r="Q1171" s="13" t="s">
        <v>1742</v>
      </c>
      <c r="R1171" s="13"/>
      <c r="S1171" s="13" t="s">
        <v>3183</v>
      </c>
      <c r="T1171" s="13" t="s">
        <v>3184</v>
      </c>
      <c r="U1171" s="13">
        <f>COUNTIFS(Tabella4[Rejected Element],Tabella4[[#This Row],[Rejected Element]])</f>
        <v>1</v>
      </c>
      <c r="V1171" s="13" t="s">
        <v>1722</v>
      </c>
      <c r="W1171" s="13" t="s">
        <v>3151</v>
      </c>
      <c r="X1171" s="13" t="str">
        <f>Tabella4[[#This Row],[User Impact]]</f>
        <v>2 - Serious</v>
      </c>
      <c r="Y1171" s="13" t="str">
        <f>_xlfn.CONCAT("APP INDABOX ANDROID - ",Tabella4[[#This Row],[UNI CEI EN 301549]]," ",_xlfn.XLOOKUP(Tabella4[[#This Row],[Criterio]],Tabella5[ID],Tabella5[Criterio di successo],"")," - ",Tabella4[[#This Row],[Servizio]])</f>
        <v>APP INDABOX ANDROID - 11.2.5.3.1 Etichetta nel nome - S004 Spedisci (IndaBox Spedizione Pacchi)</v>
      </c>
      <c r="Z11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(#AAD1170)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normal_address
Dettaglio + screenshot (accedere con le seguenti credenziali: user, axeposte@gmail.com; password, Poste2024!): https://axe-mobile.deque.com/scan?userId=747da6b3-5f03-493b-bc9b-3a10276b7d6b&amp;packageName=com.android.chrome&amp;resultId=019874b0-e8d1-72f2-875b-8e9551da1adc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71" s="13"/>
      <c r="AB1171" s="13"/>
      <c r="AC1171" s="13"/>
      <c r="AD1171" s="13"/>
      <c r="AE1171" s="13" t="e">
        <f>_xlfn.XLOOKUP(Tabella4[[#This Row],[ID Silk]],outTable[ID Silk],outTable[Numero ticket  ],,0,1)</f>
        <v>#N/A</v>
      </c>
      <c r="AF1171" s="13"/>
      <c r="AG1171" s="13"/>
      <c r="AH1171" s="13" t="e">
        <f>Tabella4[[#This Row],[Caricato su Silk]]&amp;Tabella4[[#This Row],[HC_01]]</f>
        <v>#N/A</v>
      </c>
      <c r="AI1171" s="13" t="e">
        <f>Tabella4[[#This Row],[HC_ID]]&amp;": "&amp;Tabella4[[#This Row],[Descrizione]]</f>
        <v>#N/A</v>
      </c>
      <c r="AJ1171" s="13" t="e">
        <f>Tabella4[[#This Row],[HC_ID]]&amp;": - "&amp;Tabella4[[#This Row],[Detail]]&amp;" con selettore: "&amp;Tabella4[[#This Row],[Rejected Element]]</f>
        <v>#N/A</v>
      </c>
      <c r="AK1171" s="13" t="e">
        <f>Tabella4[[#This Row],[HC_ID]]&amp;": "&amp;Tabella4[[#This Row],[Share URL]]</f>
        <v>#N/A</v>
      </c>
      <c r="AL1171" s="13" t="e">
        <f>Tabella4[[#This Row],[HC_ID]]&amp;": "&amp;Tabella4[[#This Row],[Soluzione note aggiuntive]]</f>
        <v>#N/A</v>
      </c>
      <c r="AM1171" s="13"/>
    </row>
    <row r="1172" spans="1:39" ht="15" x14ac:dyDescent="0.3">
      <c r="A1172" s="41" t="str">
        <f>Tabella4[[#This Row],[UNI CEI EN 301549]]&amp;Tabella4[[#This Row],[Servizio]]</f>
        <v>11.1.3.2.1S004 Spedisci (IndaBox Spedizione Pacchi)</v>
      </c>
      <c r="B1172" s="42" t="str">
        <f>Tabella4[[#This Row],[IssueID]]&amp;Tabella4[[#This Row],[Servizio]]</f>
        <v>S004 Spedisci (IndaBox Spedizione Pacchi)</v>
      </c>
      <c r="C1172" s="41" t="s">
        <v>2270</v>
      </c>
      <c r="D1172" s="41" t="str">
        <f>"(#"&amp;Tabella4[[#This Row],['#ID]]&amp;")"</f>
        <v>(#AAD1171)</v>
      </c>
      <c r="E1172" s="13" t="s">
        <v>50</v>
      </c>
      <c r="F1172" s="13" t="s">
        <v>9</v>
      </c>
      <c r="G1172" s="13" t="s">
        <v>57</v>
      </c>
      <c r="H1172" s="13" t="s">
        <v>3287</v>
      </c>
      <c r="I1172" s="13" t="s">
        <v>62</v>
      </c>
      <c r="J1172" s="13" t="s">
        <v>3176</v>
      </c>
      <c r="K1172" t="s">
        <v>1749</v>
      </c>
      <c r="L1172" s="13" t="s">
        <v>3177</v>
      </c>
      <c r="M1172" t="s">
        <v>1744</v>
      </c>
      <c r="N1172" s="13"/>
      <c r="O1172" t="s">
        <v>1598</v>
      </c>
      <c r="P1172" s="13" t="s">
        <v>1641</v>
      </c>
      <c r="Q1172" s="13" t="s">
        <v>1742</v>
      </c>
      <c r="R1172" s="13"/>
      <c r="S1172" s="13" t="s">
        <v>3189</v>
      </c>
      <c r="T1172" s="13" t="s">
        <v>3190</v>
      </c>
      <c r="U1172" s="13">
        <f>COUNTIFS(Tabella4[Rejected Element],Tabella4[[#This Row],[Rejected Element]])</f>
        <v>1254</v>
      </c>
      <c r="V1172" s="13" t="s">
        <v>1722</v>
      </c>
      <c r="W1172" s="13" t="s">
        <v>3151</v>
      </c>
      <c r="X1172" s="13" t="str">
        <f>Tabella4[[#This Row],[User Impact]]</f>
        <v>1 - Critical</v>
      </c>
      <c r="Y117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(#AAD1171)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72" s="13"/>
      <c r="AB1172" s="13"/>
      <c r="AC1172" s="13"/>
      <c r="AD1172" s="13"/>
      <c r="AE1172" s="13" t="e">
        <f>_xlfn.XLOOKUP(Tabella4[[#This Row],[ID Silk]],outTable[ID Silk],outTable[Numero ticket  ],,0,1)</f>
        <v>#N/A</v>
      </c>
      <c r="AF1172" s="13"/>
      <c r="AG1172" s="13"/>
      <c r="AH1172" s="13" t="e">
        <f>Tabella4[[#This Row],[Caricato su Silk]]&amp;Tabella4[[#This Row],[HC_01]]</f>
        <v>#N/A</v>
      </c>
      <c r="AI1172" s="13" t="e">
        <f>Tabella4[[#This Row],[HC_ID]]&amp;": "&amp;Tabella4[[#This Row],[Descrizione]]</f>
        <v>#N/A</v>
      </c>
      <c r="AJ1172" s="13" t="e">
        <f>Tabella4[[#This Row],[HC_ID]]&amp;": - "&amp;Tabella4[[#This Row],[Detail]]&amp;" con selettore: "&amp;Tabella4[[#This Row],[Rejected Element]]</f>
        <v>#N/A</v>
      </c>
      <c r="AK1172" s="13" t="e">
        <f>Tabella4[[#This Row],[HC_ID]]&amp;": "&amp;Tabella4[[#This Row],[Share URL]]</f>
        <v>#N/A</v>
      </c>
      <c r="AL1172" s="13" t="e">
        <f>Tabella4[[#This Row],[HC_ID]]&amp;": "&amp;Tabella4[[#This Row],[Soluzione note aggiuntive]]</f>
        <v>#N/A</v>
      </c>
      <c r="AM1172" s="13"/>
    </row>
    <row r="1173" spans="1:39" ht="15" x14ac:dyDescent="0.3">
      <c r="A1173" s="41" t="str">
        <f>Tabella4[[#This Row],[UNI CEI EN 301549]]&amp;Tabella4[[#This Row],[Servizio]]</f>
        <v>11.1.3.2.1S004 Spedisci (IndaBox Spedizione Pacchi)</v>
      </c>
      <c r="B1173" s="42" t="str">
        <f>Tabella4[[#This Row],[IssueID]]&amp;Tabella4[[#This Row],[Servizio]]</f>
        <v>S004 Spedisci (IndaBox Spedizione Pacchi)</v>
      </c>
      <c r="C1173" s="41" t="s">
        <v>2271</v>
      </c>
      <c r="D1173" s="41" t="str">
        <f>"(#"&amp;Tabella4[[#This Row],['#ID]]&amp;")"</f>
        <v>(#AAD1172)</v>
      </c>
      <c r="E1173" s="13" t="s">
        <v>50</v>
      </c>
      <c r="F1173" s="13" t="s">
        <v>9</v>
      </c>
      <c r="G1173" s="13" t="s">
        <v>57</v>
      </c>
      <c r="H1173" s="13" t="s">
        <v>3287</v>
      </c>
      <c r="I1173" s="13" t="s">
        <v>62</v>
      </c>
      <c r="J1173" s="13" t="s">
        <v>3176</v>
      </c>
      <c r="K1173" t="s">
        <v>1749</v>
      </c>
      <c r="L1173" s="13" t="s">
        <v>3177</v>
      </c>
      <c r="M1173" t="s">
        <v>1744</v>
      </c>
      <c r="N1173" s="13"/>
      <c r="O1173" t="s">
        <v>1598</v>
      </c>
      <c r="P1173" s="13" t="s">
        <v>1641</v>
      </c>
      <c r="Q1173" s="13" t="s">
        <v>1742</v>
      </c>
      <c r="R1173" s="13"/>
      <c r="S1173" s="13" t="s">
        <v>3189</v>
      </c>
      <c r="T1173" s="13" t="s">
        <v>3190</v>
      </c>
      <c r="U1173" s="13">
        <f>COUNTIFS(Tabella4[Rejected Element],Tabella4[[#This Row],[Rejected Element]])</f>
        <v>1254</v>
      </c>
      <c r="V1173" s="13" t="s">
        <v>1722</v>
      </c>
      <c r="W1173" s="13" t="s">
        <v>3151</v>
      </c>
      <c r="X1173" s="13" t="str">
        <f>Tabella4[[#This Row],[User Impact]]</f>
        <v>1 - Critical</v>
      </c>
      <c r="Y117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(#AAD1172)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73" s="13"/>
      <c r="AB1173" s="13"/>
      <c r="AC1173" s="13"/>
      <c r="AD1173" s="13"/>
      <c r="AE1173" s="13" t="e">
        <f>_xlfn.XLOOKUP(Tabella4[[#This Row],[ID Silk]],outTable[ID Silk],outTable[Numero ticket  ],,0,1)</f>
        <v>#N/A</v>
      </c>
      <c r="AF1173" s="13"/>
      <c r="AG1173" s="13"/>
      <c r="AH1173" s="13" t="e">
        <f>Tabella4[[#This Row],[Caricato su Silk]]&amp;Tabella4[[#This Row],[HC_01]]</f>
        <v>#N/A</v>
      </c>
      <c r="AI1173" s="13" t="e">
        <f>Tabella4[[#This Row],[HC_ID]]&amp;": "&amp;Tabella4[[#This Row],[Descrizione]]</f>
        <v>#N/A</v>
      </c>
      <c r="AJ1173" s="13" t="e">
        <f>Tabella4[[#This Row],[HC_ID]]&amp;": - "&amp;Tabella4[[#This Row],[Detail]]&amp;" con selettore: "&amp;Tabella4[[#This Row],[Rejected Element]]</f>
        <v>#N/A</v>
      </c>
      <c r="AK1173" s="13" t="e">
        <f>Tabella4[[#This Row],[HC_ID]]&amp;": "&amp;Tabella4[[#This Row],[Share URL]]</f>
        <v>#N/A</v>
      </c>
      <c r="AL1173" s="13" t="e">
        <f>Tabella4[[#This Row],[HC_ID]]&amp;": "&amp;Tabella4[[#This Row],[Soluzione note aggiuntive]]</f>
        <v>#N/A</v>
      </c>
      <c r="AM1173" s="13"/>
    </row>
    <row r="1174" spans="1:39" ht="15" x14ac:dyDescent="0.3">
      <c r="A1174" s="41" t="str">
        <f>Tabella4[[#This Row],[UNI CEI EN 301549]]&amp;Tabella4[[#This Row],[Servizio]]</f>
        <v>11.1.3.2.1S004 Spedisci (IndaBox Spedizione Pacchi)</v>
      </c>
      <c r="B1174" s="42" t="str">
        <f>Tabella4[[#This Row],[IssueID]]&amp;Tabella4[[#This Row],[Servizio]]</f>
        <v>S004 Spedisci (IndaBox Spedizione Pacchi)</v>
      </c>
      <c r="C1174" s="41" t="s">
        <v>2272</v>
      </c>
      <c r="D1174" s="41" t="str">
        <f>"(#"&amp;Tabella4[[#This Row],['#ID]]&amp;")"</f>
        <v>(#AAD1173)</v>
      </c>
      <c r="E1174" s="13" t="s">
        <v>50</v>
      </c>
      <c r="F1174" s="13" t="s">
        <v>9</v>
      </c>
      <c r="G1174" s="13" t="s">
        <v>57</v>
      </c>
      <c r="H1174" s="13" t="s">
        <v>3287</v>
      </c>
      <c r="I1174" s="13" t="s">
        <v>62</v>
      </c>
      <c r="J1174" s="13" t="s">
        <v>3176</v>
      </c>
      <c r="K1174" t="s">
        <v>1749</v>
      </c>
      <c r="L1174" s="13" t="s">
        <v>3177</v>
      </c>
      <c r="M1174" t="s">
        <v>1744</v>
      </c>
      <c r="N1174" s="13"/>
      <c r="O1174" t="s">
        <v>1598</v>
      </c>
      <c r="P1174" s="13" t="s">
        <v>1641</v>
      </c>
      <c r="Q1174" s="13" t="s">
        <v>1742</v>
      </c>
      <c r="R1174" s="13"/>
      <c r="S1174" s="13" t="s">
        <v>3189</v>
      </c>
      <c r="T1174" s="13" t="s">
        <v>3190</v>
      </c>
      <c r="U1174" s="13">
        <f>COUNTIFS(Tabella4[Rejected Element],Tabella4[[#This Row],[Rejected Element]])</f>
        <v>1254</v>
      </c>
      <c r="V1174" s="13" t="s">
        <v>1722</v>
      </c>
      <c r="W1174" s="13" t="s">
        <v>3151</v>
      </c>
      <c r="X1174" s="13" t="str">
        <f>Tabella4[[#This Row],[User Impact]]</f>
        <v>1 - Critical</v>
      </c>
      <c r="Y117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(#AAD1173)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74" s="13"/>
      <c r="AB1174" s="13"/>
      <c r="AC1174" s="13"/>
      <c r="AD1174" s="13"/>
      <c r="AE1174" s="13" t="e">
        <f>_xlfn.XLOOKUP(Tabella4[[#This Row],[ID Silk]],outTable[ID Silk],outTable[Numero ticket  ],,0,1)</f>
        <v>#N/A</v>
      </c>
      <c r="AF1174" s="13"/>
      <c r="AG1174" s="13"/>
      <c r="AH1174" s="13" t="e">
        <f>Tabella4[[#This Row],[Caricato su Silk]]&amp;Tabella4[[#This Row],[HC_01]]</f>
        <v>#N/A</v>
      </c>
      <c r="AI1174" s="13" t="e">
        <f>Tabella4[[#This Row],[HC_ID]]&amp;": "&amp;Tabella4[[#This Row],[Descrizione]]</f>
        <v>#N/A</v>
      </c>
      <c r="AJ1174" s="13" t="e">
        <f>Tabella4[[#This Row],[HC_ID]]&amp;": - "&amp;Tabella4[[#This Row],[Detail]]&amp;" con selettore: "&amp;Tabella4[[#This Row],[Rejected Element]]</f>
        <v>#N/A</v>
      </c>
      <c r="AK1174" s="13" t="e">
        <f>Tabella4[[#This Row],[HC_ID]]&amp;": "&amp;Tabella4[[#This Row],[Share URL]]</f>
        <v>#N/A</v>
      </c>
      <c r="AL1174" s="13" t="e">
        <f>Tabella4[[#This Row],[HC_ID]]&amp;": "&amp;Tabella4[[#This Row],[Soluzione note aggiuntive]]</f>
        <v>#N/A</v>
      </c>
      <c r="AM1174" s="13"/>
    </row>
    <row r="1175" spans="1:39" ht="15" x14ac:dyDescent="0.3">
      <c r="A1175" s="41" t="str">
        <f>Tabella4[[#This Row],[UNI CEI EN 301549]]&amp;Tabella4[[#This Row],[Servizio]]</f>
        <v>11.2.5.3.1S004 Spedisci (IndaBox Spedizione Pacchi)</v>
      </c>
      <c r="B1175" s="42" t="str">
        <f>Tabella4[[#This Row],[IssueID]]&amp;Tabella4[[#This Row],[Servizio]]</f>
        <v>S004 Spedisci (IndaBox Spedizione Pacchi)</v>
      </c>
      <c r="C1175" s="41" t="s">
        <v>2273</v>
      </c>
      <c r="D1175" s="41" t="str">
        <f>"(#"&amp;Tabella4[[#This Row],['#ID]]&amp;")"</f>
        <v>(#AAD1174)</v>
      </c>
      <c r="E1175" s="13" t="s">
        <v>50</v>
      </c>
      <c r="F1175" s="13" t="s">
        <v>9</v>
      </c>
      <c r="G1175" s="13" t="s">
        <v>342</v>
      </c>
      <c r="H1175" s="13" t="s">
        <v>3285</v>
      </c>
      <c r="I1175" s="13" t="s">
        <v>63</v>
      </c>
      <c r="J1175" s="13" t="s">
        <v>3172</v>
      </c>
      <c r="K1175" t="s">
        <v>1745</v>
      </c>
      <c r="L1175" s="13" t="s">
        <v>3173</v>
      </c>
      <c r="M1175" t="s">
        <v>1744</v>
      </c>
      <c r="N1175" s="13"/>
      <c r="O1175" t="s">
        <v>1598</v>
      </c>
      <c r="P1175" s="13" t="s">
        <v>1641</v>
      </c>
      <c r="Q1175" s="13" t="s">
        <v>1742</v>
      </c>
      <c r="R1175" s="13"/>
      <c r="S1175" s="13" t="s">
        <v>3183</v>
      </c>
      <c r="T1175" s="13" t="s">
        <v>3184</v>
      </c>
      <c r="U1175" s="13">
        <f>COUNTIFS(Tabella4[Rejected Element],Tabella4[[#This Row],[Rejected Element]])</f>
        <v>1254</v>
      </c>
      <c r="V1175" s="13" t="s">
        <v>1722</v>
      </c>
      <c r="W1175" s="13" t="s">
        <v>3151</v>
      </c>
      <c r="X1175" s="13" t="str">
        <f>Tabella4[[#This Row],[User Impact]]</f>
        <v>2 - Serious</v>
      </c>
      <c r="Y1175" s="13" t="str">
        <f>_xlfn.CONCAT("APP INDABOX ANDROID - ",Tabella4[[#This Row],[UNI CEI EN 301549]]," ",_xlfn.XLOOKUP(Tabella4[[#This Row],[Criterio]],Tabella5[ID],Tabella5[Criterio di successo],"")," - ",Tabella4[[#This Row],[Servizio]])</f>
        <v>APP INDABOX ANDROID - 11.2.5.3.1 Etichetta nel nome - S004 Spedisci (IndaBox Spedizione Pacchi)</v>
      </c>
      <c r="Z11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(#AAD1174)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75" s="13"/>
      <c r="AB1175" s="13"/>
      <c r="AC1175" s="13"/>
      <c r="AD1175" s="13"/>
      <c r="AE1175" s="13" t="e">
        <f>_xlfn.XLOOKUP(Tabella4[[#This Row],[ID Silk]],outTable[ID Silk],outTable[Numero ticket  ],,0,1)</f>
        <v>#N/A</v>
      </c>
      <c r="AF1175" s="13"/>
      <c r="AG1175" s="13"/>
      <c r="AH1175" s="13" t="e">
        <f>Tabella4[[#This Row],[Caricato su Silk]]&amp;Tabella4[[#This Row],[HC_01]]</f>
        <v>#N/A</v>
      </c>
      <c r="AI1175" s="13" t="e">
        <f>Tabella4[[#This Row],[HC_ID]]&amp;": "&amp;Tabella4[[#This Row],[Descrizione]]</f>
        <v>#N/A</v>
      </c>
      <c r="AJ1175" s="13" t="e">
        <f>Tabella4[[#This Row],[HC_ID]]&amp;": - "&amp;Tabella4[[#This Row],[Detail]]&amp;" con selettore: "&amp;Tabella4[[#This Row],[Rejected Element]]</f>
        <v>#N/A</v>
      </c>
      <c r="AK1175" s="13" t="e">
        <f>Tabella4[[#This Row],[HC_ID]]&amp;": "&amp;Tabella4[[#This Row],[Share URL]]</f>
        <v>#N/A</v>
      </c>
      <c r="AL1175" s="13" t="e">
        <f>Tabella4[[#This Row],[HC_ID]]&amp;": "&amp;Tabella4[[#This Row],[Soluzione note aggiuntive]]</f>
        <v>#N/A</v>
      </c>
      <c r="AM1175" s="13"/>
    </row>
    <row r="1176" spans="1:39" ht="15" x14ac:dyDescent="0.3">
      <c r="A1176" s="41" t="str">
        <f>Tabella4[[#This Row],[UNI CEI EN 301549]]&amp;Tabella4[[#This Row],[Servizio]]</f>
        <v>11.2.5.5.1S004 Spedisci (IndaBox Spedizione Pacchi)</v>
      </c>
      <c r="B1176" s="42" t="str">
        <f>Tabella4[[#This Row],[IssueID]]&amp;Tabella4[[#This Row],[Servizio]]</f>
        <v>S004 Spedisci (IndaBox Spedizione Pacchi)</v>
      </c>
      <c r="C1176" s="41" t="s">
        <v>2274</v>
      </c>
      <c r="D1176" s="41" t="str">
        <f>"(#"&amp;Tabella4[[#This Row],['#ID]]&amp;")"</f>
        <v>(#AAD1175)</v>
      </c>
      <c r="E1176" s="13" t="s">
        <v>50</v>
      </c>
      <c r="F1176" s="13" t="s">
        <v>3168</v>
      </c>
      <c r="G1176" s="13" t="s">
        <v>346</v>
      </c>
      <c r="H1176" s="13" t="s">
        <v>3286</v>
      </c>
      <c r="I1176" s="13" t="s">
        <v>64</v>
      </c>
      <c r="J1176" s="13" t="s">
        <v>1736</v>
      </c>
      <c r="K1176" t="s">
        <v>1747</v>
      </c>
      <c r="L1176" s="13" t="s">
        <v>3174</v>
      </c>
      <c r="M1176" t="s">
        <v>1770</v>
      </c>
      <c r="N1176" s="13"/>
      <c r="O1176" t="s">
        <v>1598</v>
      </c>
      <c r="P1176" s="13" t="s">
        <v>1641</v>
      </c>
      <c r="Q1176" s="13" t="s">
        <v>1742</v>
      </c>
      <c r="R1176" s="13"/>
      <c r="S1176" s="13" t="s">
        <v>3185</v>
      </c>
      <c r="T1176" s="13" t="s">
        <v>3186</v>
      </c>
      <c r="U1176" s="13">
        <f>COUNTIFS(Tabella4[Rejected Element],Tabella4[[#This Row],[Rejected Element]])</f>
        <v>1</v>
      </c>
      <c r="V1176" s="13" t="s">
        <v>1722</v>
      </c>
      <c r="W1176" s="13" t="s">
        <v>3151</v>
      </c>
      <c r="X1176" s="13" t="str">
        <f>Tabella4[[#This Row],[User Impact]]</f>
        <v>3 - Moderate</v>
      </c>
      <c r="Y1176"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1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(#AAD1175)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nome_1
Dettaglio + screenshot (accedere con le seguenti credenziali: user, axeposte@gmail.com; password, Poste2024!): https://axe-mobile.deque.com/scan?userId=747da6b3-5f03-493b-bc9b-3a10276b7d6b&amp;packageName=com.android.chrome&amp;resultId=019874b0-e8d1-72f2-875b-8e9551da1adc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176" s="13"/>
      <c r="AB1176" s="13"/>
      <c r="AC1176" s="13"/>
      <c r="AD1176" s="13"/>
      <c r="AE1176" s="13" t="e">
        <f>_xlfn.XLOOKUP(Tabella4[[#This Row],[ID Silk]],outTable[ID Silk],outTable[Numero ticket  ],,0,1)</f>
        <v>#N/A</v>
      </c>
      <c r="AF1176" s="13"/>
      <c r="AG1176" s="13"/>
      <c r="AH1176" s="13" t="e">
        <f>Tabella4[[#This Row],[Caricato su Silk]]&amp;Tabella4[[#This Row],[HC_01]]</f>
        <v>#N/A</v>
      </c>
      <c r="AI1176" s="13" t="e">
        <f>Tabella4[[#This Row],[HC_ID]]&amp;": "&amp;Tabella4[[#This Row],[Descrizione]]</f>
        <v>#N/A</v>
      </c>
      <c r="AJ1176" s="13" t="e">
        <f>Tabella4[[#This Row],[HC_ID]]&amp;": - "&amp;Tabella4[[#This Row],[Detail]]&amp;" con selettore: "&amp;Tabella4[[#This Row],[Rejected Element]]</f>
        <v>#N/A</v>
      </c>
      <c r="AK1176" s="13" t="e">
        <f>Tabella4[[#This Row],[HC_ID]]&amp;": "&amp;Tabella4[[#This Row],[Share URL]]</f>
        <v>#N/A</v>
      </c>
      <c r="AL1176" s="13" t="e">
        <f>Tabella4[[#This Row],[HC_ID]]&amp;": "&amp;Tabella4[[#This Row],[Soluzione note aggiuntive]]</f>
        <v>#N/A</v>
      </c>
      <c r="AM1176" s="13"/>
    </row>
    <row r="1177" spans="1:39" ht="15" x14ac:dyDescent="0.3">
      <c r="A1177" s="41" t="str">
        <f>Tabella4[[#This Row],[UNI CEI EN 301549]]&amp;Tabella4[[#This Row],[Servizio]]</f>
        <v>11.1.3.2.1S004 Spedisci (IndaBox Spedizione Pacchi)</v>
      </c>
      <c r="B1177" s="42" t="str">
        <f>Tabella4[[#This Row],[IssueID]]&amp;Tabella4[[#This Row],[Servizio]]</f>
        <v>S004 Spedisci (IndaBox Spedizione Pacchi)</v>
      </c>
      <c r="C1177" s="41" t="s">
        <v>2275</v>
      </c>
      <c r="D1177" s="41" t="str">
        <f>"(#"&amp;Tabella4[[#This Row],['#ID]]&amp;")"</f>
        <v>(#AAD1176)</v>
      </c>
      <c r="E1177" s="13" t="s">
        <v>50</v>
      </c>
      <c r="F1177" s="13" t="s">
        <v>9</v>
      </c>
      <c r="G1177" s="13" t="s">
        <v>57</v>
      </c>
      <c r="H1177" s="13" t="s">
        <v>3287</v>
      </c>
      <c r="I1177" s="13" t="s">
        <v>62</v>
      </c>
      <c r="J1177" s="13" t="s">
        <v>3176</v>
      </c>
      <c r="K1177" t="s">
        <v>1749</v>
      </c>
      <c r="L1177" s="13" t="s">
        <v>3177</v>
      </c>
      <c r="M1177" t="s">
        <v>1744</v>
      </c>
      <c r="N1177" s="13"/>
      <c r="O1177" t="s">
        <v>1598</v>
      </c>
      <c r="P1177" s="13" t="s">
        <v>1641</v>
      </c>
      <c r="Q1177" s="13" t="s">
        <v>1742</v>
      </c>
      <c r="R1177" s="13"/>
      <c r="S1177" s="13" t="s">
        <v>3189</v>
      </c>
      <c r="T1177" s="13" t="s">
        <v>3190</v>
      </c>
      <c r="U1177" s="13">
        <f>COUNTIFS(Tabella4[Rejected Element],Tabella4[[#This Row],[Rejected Element]])</f>
        <v>1254</v>
      </c>
      <c r="V1177" s="13" t="s">
        <v>1722</v>
      </c>
      <c r="W1177" s="13" t="s">
        <v>3151</v>
      </c>
      <c r="X1177" s="13" t="str">
        <f>Tabella4[[#This Row],[User Impact]]</f>
        <v>1 - Critical</v>
      </c>
      <c r="Y117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(#AAD1176)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77" s="13"/>
      <c r="AB1177" s="13"/>
      <c r="AC1177" s="13"/>
      <c r="AD1177" s="13"/>
      <c r="AE1177" s="13" t="e">
        <f>_xlfn.XLOOKUP(Tabella4[[#This Row],[ID Silk]],outTable[ID Silk],outTable[Numero ticket  ],,0,1)</f>
        <v>#N/A</v>
      </c>
      <c r="AF1177" s="13"/>
      <c r="AG1177" s="13"/>
      <c r="AH1177" s="13" t="e">
        <f>Tabella4[[#This Row],[Caricato su Silk]]&amp;Tabella4[[#This Row],[HC_01]]</f>
        <v>#N/A</v>
      </c>
      <c r="AI1177" s="13" t="e">
        <f>Tabella4[[#This Row],[HC_ID]]&amp;": "&amp;Tabella4[[#This Row],[Descrizione]]</f>
        <v>#N/A</v>
      </c>
      <c r="AJ1177" s="13" t="e">
        <f>Tabella4[[#This Row],[HC_ID]]&amp;": - "&amp;Tabella4[[#This Row],[Detail]]&amp;" con selettore: "&amp;Tabella4[[#This Row],[Rejected Element]]</f>
        <v>#N/A</v>
      </c>
      <c r="AK1177" s="13" t="e">
        <f>Tabella4[[#This Row],[HC_ID]]&amp;": "&amp;Tabella4[[#This Row],[Share URL]]</f>
        <v>#N/A</v>
      </c>
      <c r="AL1177" s="13" t="e">
        <f>Tabella4[[#This Row],[HC_ID]]&amp;": "&amp;Tabella4[[#This Row],[Soluzione note aggiuntive]]</f>
        <v>#N/A</v>
      </c>
      <c r="AM1177" s="13"/>
    </row>
    <row r="1178" spans="1:39" ht="15" x14ac:dyDescent="0.3">
      <c r="A1178" s="41" t="str">
        <f>Tabella4[[#This Row],[UNI CEI EN 301549]]&amp;Tabella4[[#This Row],[Servizio]]</f>
        <v>11.2.5.3.1S004 Spedisci (IndaBox Spedizione Pacchi)</v>
      </c>
      <c r="B1178" s="42" t="str">
        <f>Tabella4[[#This Row],[IssueID]]&amp;Tabella4[[#This Row],[Servizio]]</f>
        <v>S004 Spedisci (IndaBox Spedizione Pacchi)</v>
      </c>
      <c r="C1178" s="41" t="s">
        <v>2276</v>
      </c>
      <c r="D1178" s="41" t="str">
        <f>"(#"&amp;Tabella4[[#This Row],['#ID]]&amp;")"</f>
        <v>(#AAD1177)</v>
      </c>
      <c r="E1178" s="13" t="s">
        <v>50</v>
      </c>
      <c r="F1178" s="13" t="s">
        <v>9</v>
      </c>
      <c r="G1178" s="13" t="s">
        <v>342</v>
      </c>
      <c r="H1178" s="13" t="s">
        <v>3285</v>
      </c>
      <c r="I1178" s="13" t="s">
        <v>63</v>
      </c>
      <c r="J1178" s="13" t="s">
        <v>3172</v>
      </c>
      <c r="K1178" t="s">
        <v>1745</v>
      </c>
      <c r="L1178" s="13" t="s">
        <v>3173</v>
      </c>
      <c r="M1178" t="s">
        <v>1744</v>
      </c>
      <c r="N1178" s="13"/>
      <c r="O1178" t="s">
        <v>1598</v>
      </c>
      <c r="P1178" s="13" t="s">
        <v>1641</v>
      </c>
      <c r="Q1178" s="13" t="s">
        <v>1742</v>
      </c>
      <c r="R1178" s="13"/>
      <c r="S1178" s="13" t="s">
        <v>3183</v>
      </c>
      <c r="T1178" s="13" t="s">
        <v>3184</v>
      </c>
      <c r="U1178" s="13">
        <f>COUNTIFS(Tabella4[Rejected Element],Tabella4[[#This Row],[Rejected Element]])</f>
        <v>1254</v>
      </c>
      <c r="V1178" s="13" t="s">
        <v>1722</v>
      </c>
      <c r="W1178" s="13" t="s">
        <v>3151</v>
      </c>
      <c r="X1178" s="13" t="str">
        <f>Tabella4[[#This Row],[User Impact]]</f>
        <v>2 - Serious</v>
      </c>
      <c r="Y1178" s="13" t="str">
        <f>_xlfn.CONCAT("APP INDABOX ANDROID - ",Tabella4[[#This Row],[UNI CEI EN 301549]]," ",_xlfn.XLOOKUP(Tabella4[[#This Row],[Criterio]],Tabella5[ID],Tabella5[Criterio di successo],"")," - ",Tabella4[[#This Row],[Servizio]])</f>
        <v>APP INDABOX ANDROID - 11.2.5.3.1 Etichetta nel nome - S004 Spedisci (IndaBox Spedizione Pacchi)</v>
      </c>
      <c r="Z11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(#AAD1177)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78" s="13"/>
      <c r="AB1178" s="13"/>
      <c r="AC1178" s="13"/>
      <c r="AD1178" s="13"/>
      <c r="AE1178" s="13" t="e">
        <f>_xlfn.XLOOKUP(Tabella4[[#This Row],[ID Silk]],outTable[ID Silk],outTable[Numero ticket  ],,0,1)</f>
        <v>#N/A</v>
      </c>
      <c r="AF1178" s="13"/>
      <c r="AG1178" s="13"/>
      <c r="AH1178" s="13" t="e">
        <f>Tabella4[[#This Row],[Caricato su Silk]]&amp;Tabella4[[#This Row],[HC_01]]</f>
        <v>#N/A</v>
      </c>
      <c r="AI1178" s="13" t="e">
        <f>Tabella4[[#This Row],[HC_ID]]&amp;": "&amp;Tabella4[[#This Row],[Descrizione]]</f>
        <v>#N/A</v>
      </c>
      <c r="AJ1178" s="13" t="e">
        <f>Tabella4[[#This Row],[HC_ID]]&amp;": - "&amp;Tabella4[[#This Row],[Detail]]&amp;" con selettore: "&amp;Tabella4[[#This Row],[Rejected Element]]</f>
        <v>#N/A</v>
      </c>
      <c r="AK1178" s="13" t="e">
        <f>Tabella4[[#This Row],[HC_ID]]&amp;": "&amp;Tabella4[[#This Row],[Share URL]]</f>
        <v>#N/A</v>
      </c>
      <c r="AL1178" s="13" t="e">
        <f>Tabella4[[#This Row],[HC_ID]]&amp;": "&amp;Tabella4[[#This Row],[Soluzione note aggiuntive]]</f>
        <v>#N/A</v>
      </c>
      <c r="AM1178" s="13"/>
    </row>
    <row r="1179" spans="1:39" ht="15" x14ac:dyDescent="0.3">
      <c r="A1179" s="41" t="str">
        <f>Tabella4[[#This Row],[UNI CEI EN 301549]]&amp;Tabella4[[#This Row],[Servizio]]</f>
        <v>11.2.5.5.1S004 Spedisci (IndaBox Spedizione Pacchi)</v>
      </c>
      <c r="B1179" s="42" t="str">
        <f>Tabella4[[#This Row],[IssueID]]&amp;Tabella4[[#This Row],[Servizio]]</f>
        <v>S004 Spedisci (IndaBox Spedizione Pacchi)</v>
      </c>
      <c r="C1179" s="41" t="s">
        <v>2277</v>
      </c>
      <c r="D1179" s="41" t="str">
        <f>"(#"&amp;Tabella4[[#This Row],['#ID]]&amp;")"</f>
        <v>(#AAD1178)</v>
      </c>
      <c r="E1179" s="13" t="s">
        <v>50</v>
      </c>
      <c r="F1179" s="13" t="s">
        <v>3168</v>
      </c>
      <c r="G1179" s="13" t="s">
        <v>346</v>
      </c>
      <c r="H1179" s="13" t="s">
        <v>3286</v>
      </c>
      <c r="I1179" s="13" t="s">
        <v>64</v>
      </c>
      <c r="J1179" s="13" t="s">
        <v>1736</v>
      </c>
      <c r="K1179" t="s">
        <v>1747</v>
      </c>
      <c r="L1179" s="13" t="s">
        <v>3174</v>
      </c>
      <c r="M1179" t="s">
        <v>1771</v>
      </c>
      <c r="N1179" s="13"/>
      <c r="O1179" t="s">
        <v>1598</v>
      </c>
      <c r="P1179" s="13" t="s">
        <v>1641</v>
      </c>
      <c r="Q1179" s="13" t="s">
        <v>1742</v>
      </c>
      <c r="R1179" s="13"/>
      <c r="S1179" s="13" t="s">
        <v>3185</v>
      </c>
      <c r="T1179" s="13" t="s">
        <v>3186</v>
      </c>
      <c r="U1179" s="13">
        <f>COUNTIFS(Tabella4[Rejected Element],Tabella4[[#This Row],[Rejected Element]])</f>
        <v>1</v>
      </c>
      <c r="V1179" s="13" t="s">
        <v>1722</v>
      </c>
      <c r="W1179" s="13" t="s">
        <v>3151</v>
      </c>
      <c r="X1179" s="13" t="str">
        <f>Tabella4[[#This Row],[User Impact]]</f>
        <v>3 - Moderate</v>
      </c>
      <c r="Y1179"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1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(#AAD1178)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cognome_1
Dettaglio + screenshot (accedere con le seguenti credenziali: user, axeposte@gmail.com; password, Poste2024!): https://axe-mobile.deque.com/scan?userId=747da6b3-5f03-493b-bc9b-3a10276b7d6b&amp;packageName=com.android.chrome&amp;resultId=019874b0-e8d1-72f2-875b-8e9551da1adc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179" s="13"/>
      <c r="AB1179" s="13"/>
      <c r="AC1179" s="13"/>
      <c r="AD1179" s="13"/>
      <c r="AE1179" s="13" t="e">
        <f>_xlfn.XLOOKUP(Tabella4[[#This Row],[ID Silk]],outTable[ID Silk],outTable[Numero ticket  ],,0,1)</f>
        <v>#N/A</v>
      </c>
      <c r="AF1179" s="13"/>
      <c r="AG1179" s="13"/>
      <c r="AH1179" s="13" t="e">
        <f>Tabella4[[#This Row],[Caricato su Silk]]&amp;Tabella4[[#This Row],[HC_01]]</f>
        <v>#N/A</v>
      </c>
      <c r="AI1179" s="13" t="e">
        <f>Tabella4[[#This Row],[HC_ID]]&amp;": "&amp;Tabella4[[#This Row],[Descrizione]]</f>
        <v>#N/A</v>
      </c>
      <c r="AJ1179" s="13" t="e">
        <f>Tabella4[[#This Row],[HC_ID]]&amp;": - "&amp;Tabella4[[#This Row],[Detail]]&amp;" con selettore: "&amp;Tabella4[[#This Row],[Rejected Element]]</f>
        <v>#N/A</v>
      </c>
      <c r="AK1179" s="13" t="e">
        <f>Tabella4[[#This Row],[HC_ID]]&amp;": "&amp;Tabella4[[#This Row],[Share URL]]</f>
        <v>#N/A</v>
      </c>
      <c r="AL1179" s="13" t="e">
        <f>Tabella4[[#This Row],[HC_ID]]&amp;": "&amp;Tabella4[[#This Row],[Soluzione note aggiuntive]]</f>
        <v>#N/A</v>
      </c>
      <c r="AM1179" s="13"/>
    </row>
    <row r="1180" spans="1:39" ht="15" x14ac:dyDescent="0.3">
      <c r="A1180" s="41" t="str">
        <f>Tabella4[[#This Row],[UNI CEI EN 301549]]&amp;Tabella4[[#This Row],[Servizio]]</f>
        <v>11.1.3.2.1S004 Spedisci (IndaBox Spedizione Pacchi)</v>
      </c>
      <c r="B1180" s="42" t="str">
        <f>Tabella4[[#This Row],[IssueID]]&amp;Tabella4[[#This Row],[Servizio]]</f>
        <v>S004 Spedisci (IndaBox Spedizione Pacchi)</v>
      </c>
      <c r="C1180" s="41" t="s">
        <v>2278</v>
      </c>
      <c r="D1180" s="41" t="str">
        <f>"(#"&amp;Tabella4[[#This Row],['#ID]]&amp;")"</f>
        <v>(#AAD1179)</v>
      </c>
      <c r="E1180" s="13" t="s">
        <v>50</v>
      </c>
      <c r="F1180" s="13" t="s">
        <v>9</v>
      </c>
      <c r="G1180" s="13" t="s">
        <v>57</v>
      </c>
      <c r="H1180" s="13" t="s">
        <v>3287</v>
      </c>
      <c r="I1180" s="13" t="s">
        <v>62</v>
      </c>
      <c r="J1180" s="13" t="s">
        <v>3176</v>
      </c>
      <c r="K1180" t="s">
        <v>1749</v>
      </c>
      <c r="L1180" s="13" t="s">
        <v>3177</v>
      </c>
      <c r="M1180" t="s">
        <v>1744</v>
      </c>
      <c r="N1180" s="13"/>
      <c r="O1180" t="s">
        <v>1598</v>
      </c>
      <c r="P1180" s="13" t="s">
        <v>1641</v>
      </c>
      <c r="Q1180" s="13" t="s">
        <v>1742</v>
      </c>
      <c r="R1180" s="13"/>
      <c r="S1180" s="13" t="s">
        <v>3189</v>
      </c>
      <c r="T1180" s="13" t="s">
        <v>3190</v>
      </c>
      <c r="U1180" s="13">
        <f>COUNTIFS(Tabella4[Rejected Element],Tabella4[[#This Row],[Rejected Element]])</f>
        <v>1254</v>
      </c>
      <c r="V1180" s="13" t="s">
        <v>1722</v>
      </c>
      <c r="W1180" s="13" t="s">
        <v>3151</v>
      </c>
      <c r="X1180" s="13" t="str">
        <f>Tabella4[[#This Row],[User Impact]]</f>
        <v>1 - Critical</v>
      </c>
      <c r="Y118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(#AAD1179)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80" s="13"/>
      <c r="AB1180" s="13"/>
      <c r="AC1180" s="13"/>
      <c r="AD1180" s="13"/>
      <c r="AE1180" s="13" t="e">
        <f>_xlfn.XLOOKUP(Tabella4[[#This Row],[ID Silk]],outTable[ID Silk],outTable[Numero ticket  ],,0,1)</f>
        <v>#N/A</v>
      </c>
      <c r="AF1180" s="13"/>
      <c r="AG1180" s="13"/>
      <c r="AH1180" s="13" t="e">
        <f>Tabella4[[#This Row],[Caricato su Silk]]&amp;Tabella4[[#This Row],[HC_01]]</f>
        <v>#N/A</v>
      </c>
      <c r="AI1180" s="13" t="e">
        <f>Tabella4[[#This Row],[HC_ID]]&amp;": "&amp;Tabella4[[#This Row],[Descrizione]]</f>
        <v>#N/A</v>
      </c>
      <c r="AJ1180" s="13" t="e">
        <f>Tabella4[[#This Row],[HC_ID]]&amp;": - "&amp;Tabella4[[#This Row],[Detail]]&amp;" con selettore: "&amp;Tabella4[[#This Row],[Rejected Element]]</f>
        <v>#N/A</v>
      </c>
      <c r="AK1180" s="13" t="e">
        <f>Tabella4[[#This Row],[HC_ID]]&amp;": "&amp;Tabella4[[#This Row],[Share URL]]</f>
        <v>#N/A</v>
      </c>
      <c r="AL1180" s="13" t="e">
        <f>Tabella4[[#This Row],[HC_ID]]&amp;": "&amp;Tabella4[[#This Row],[Soluzione note aggiuntive]]</f>
        <v>#N/A</v>
      </c>
      <c r="AM1180" s="13"/>
    </row>
    <row r="1181" spans="1:39" ht="15" x14ac:dyDescent="0.3">
      <c r="A1181" s="41" t="str">
        <f>Tabella4[[#This Row],[UNI CEI EN 301549]]&amp;Tabella4[[#This Row],[Servizio]]</f>
        <v>11.2.5.3.1S004 Spedisci (IndaBox Spedizione Pacchi)</v>
      </c>
      <c r="B1181" s="42" t="str">
        <f>Tabella4[[#This Row],[IssueID]]&amp;Tabella4[[#This Row],[Servizio]]</f>
        <v>S004 Spedisci (IndaBox Spedizione Pacchi)</v>
      </c>
      <c r="C1181" s="41" t="s">
        <v>2279</v>
      </c>
      <c r="D1181" s="41" t="str">
        <f>"(#"&amp;Tabella4[[#This Row],['#ID]]&amp;")"</f>
        <v>(#AAD1180)</v>
      </c>
      <c r="E1181" s="13" t="s">
        <v>50</v>
      </c>
      <c r="F1181" s="13" t="s">
        <v>9</v>
      </c>
      <c r="G1181" s="13" t="s">
        <v>342</v>
      </c>
      <c r="H1181" s="13" t="s">
        <v>3285</v>
      </c>
      <c r="I1181" s="13" t="s">
        <v>63</v>
      </c>
      <c r="J1181" s="13" t="s">
        <v>3172</v>
      </c>
      <c r="K1181" t="s">
        <v>1745</v>
      </c>
      <c r="L1181" s="13" t="s">
        <v>3173</v>
      </c>
      <c r="M1181" t="s">
        <v>1744</v>
      </c>
      <c r="N1181" s="13"/>
      <c r="O1181" t="s">
        <v>1598</v>
      </c>
      <c r="P1181" s="13" t="s">
        <v>1641</v>
      </c>
      <c r="Q1181" s="13" t="s">
        <v>1742</v>
      </c>
      <c r="R1181" s="13"/>
      <c r="S1181" s="13" t="s">
        <v>3183</v>
      </c>
      <c r="T1181" s="13" t="s">
        <v>3184</v>
      </c>
      <c r="U1181" s="13">
        <f>COUNTIFS(Tabella4[Rejected Element],Tabella4[[#This Row],[Rejected Element]])</f>
        <v>1254</v>
      </c>
      <c r="V1181" s="13" t="s">
        <v>1722</v>
      </c>
      <c r="W1181" s="13" t="s">
        <v>3151</v>
      </c>
      <c r="X1181" s="13" t="str">
        <f>Tabella4[[#This Row],[User Impact]]</f>
        <v>2 - Serious</v>
      </c>
      <c r="Y1181" s="13" t="str">
        <f>_xlfn.CONCAT("APP INDABOX ANDROID - ",Tabella4[[#This Row],[UNI CEI EN 301549]]," ",_xlfn.XLOOKUP(Tabella4[[#This Row],[Criterio]],Tabella5[ID],Tabella5[Criterio di successo],"")," - ",Tabella4[[#This Row],[Servizio]])</f>
        <v>APP INDABOX ANDROID - 11.2.5.3.1 Etichetta nel nome - S004 Spedisci (IndaBox Spedizione Pacchi)</v>
      </c>
      <c r="Z11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(#AAD1180)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81" s="13"/>
      <c r="AB1181" s="13"/>
      <c r="AC1181" s="13"/>
      <c r="AD1181" s="13"/>
      <c r="AE1181" s="13" t="e">
        <f>_xlfn.XLOOKUP(Tabella4[[#This Row],[ID Silk]],outTable[ID Silk],outTable[Numero ticket  ],,0,1)</f>
        <v>#N/A</v>
      </c>
      <c r="AF1181" s="13"/>
      <c r="AG1181" s="13"/>
      <c r="AH1181" s="13" t="e">
        <f>Tabella4[[#This Row],[Caricato su Silk]]&amp;Tabella4[[#This Row],[HC_01]]</f>
        <v>#N/A</v>
      </c>
      <c r="AI1181" s="13" t="e">
        <f>Tabella4[[#This Row],[HC_ID]]&amp;": "&amp;Tabella4[[#This Row],[Descrizione]]</f>
        <v>#N/A</v>
      </c>
      <c r="AJ1181" s="13" t="e">
        <f>Tabella4[[#This Row],[HC_ID]]&amp;": - "&amp;Tabella4[[#This Row],[Detail]]&amp;" con selettore: "&amp;Tabella4[[#This Row],[Rejected Element]]</f>
        <v>#N/A</v>
      </c>
      <c r="AK1181" s="13" t="e">
        <f>Tabella4[[#This Row],[HC_ID]]&amp;": "&amp;Tabella4[[#This Row],[Share URL]]</f>
        <v>#N/A</v>
      </c>
      <c r="AL1181" s="13" t="e">
        <f>Tabella4[[#This Row],[HC_ID]]&amp;": "&amp;Tabella4[[#This Row],[Soluzione note aggiuntive]]</f>
        <v>#N/A</v>
      </c>
      <c r="AM1181" s="13"/>
    </row>
    <row r="1182" spans="1:39" ht="15" x14ac:dyDescent="0.3">
      <c r="A1182" s="41" t="str">
        <f>Tabella4[[#This Row],[UNI CEI EN 301549]]&amp;Tabella4[[#This Row],[Servizio]]</f>
        <v>11.2.5.5.1S004 Spedisci (IndaBox Spedizione Pacchi)</v>
      </c>
      <c r="B1182" s="42" t="str">
        <f>Tabella4[[#This Row],[IssueID]]&amp;Tabella4[[#This Row],[Servizio]]</f>
        <v>S004 Spedisci (IndaBox Spedizione Pacchi)</v>
      </c>
      <c r="C1182" s="41" t="s">
        <v>2280</v>
      </c>
      <c r="D1182" s="41" t="str">
        <f>"(#"&amp;Tabella4[[#This Row],['#ID]]&amp;")"</f>
        <v>(#AAD1181)</v>
      </c>
      <c r="E1182" s="13" t="s">
        <v>50</v>
      </c>
      <c r="F1182" s="13" t="s">
        <v>3168</v>
      </c>
      <c r="G1182" s="13" t="s">
        <v>346</v>
      </c>
      <c r="H1182" s="13" t="s">
        <v>3286</v>
      </c>
      <c r="I1182" s="13" t="s">
        <v>64</v>
      </c>
      <c r="J1182" s="13" t="s">
        <v>1736</v>
      </c>
      <c r="K1182" t="s">
        <v>1747</v>
      </c>
      <c r="L1182" s="13" t="s">
        <v>3174</v>
      </c>
      <c r="M1182" t="s">
        <v>1772</v>
      </c>
      <c r="N1182" s="13"/>
      <c r="O1182" t="s">
        <v>1598</v>
      </c>
      <c r="P1182" s="13" t="s">
        <v>1641</v>
      </c>
      <c r="Q1182" s="13" t="s">
        <v>1742</v>
      </c>
      <c r="R1182" s="13"/>
      <c r="S1182" s="13" t="s">
        <v>3185</v>
      </c>
      <c r="T1182" s="13" t="s">
        <v>3186</v>
      </c>
      <c r="U1182" s="13">
        <f>COUNTIFS(Tabella4[Rejected Element],Tabella4[[#This Row],[Rejected Element]])</f>
        <v>1</v>
      </c>
      <c r="V1182" s="13" t="s">
        <v>1722</v>
      </c>
      <c r="W1182" s="13" t="s">
        <v>3151</v>
      </c>
      <c r="X1182" s="13" t="str">
        <f>Tabella4[[#This Row],[User Impact]]</f>
        <v>3 - Moderate</v>
      </c>
      <c r="Y1182"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1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(#AAD1181)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telefono_1
Dettaglio + screenshot (accedere con le seguenti credenziali: user, axeposte@gmail.com; password, Poste2024!): https://axe-mobile.deque.com/scan?userId=747da6b3-5f03-493b-bc9b-3a10276b7d6b&amp;packageName=com.android.chrome&amp;resultId=019874b0-e8d1-72f2-875b-8e9551da1adc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182" s="13"/>
      <c r="AB1182" s="13"/>
      <c r="AC1182" s="13"/>
      <c r="AD1182" s="13"/>
      <c r="AE1182" s="13" t="e">
        <f>_xlfn.XLOOKUP(Tabella4[[#This Row],[ID Silk]],outTable[ID Silk],outTable[Numero ticket  ],,0,1)</f>
        <v>#N/A</v>
      </c>
      <c r="AF1182" s="13"/>
      <c r="AG1182" s="13"/>
      <c r="AH1182" s="13" t="e">
        <f>Tabella4[[#This Row],[Caricato su Silk]]&amp;Tabella4[[#This Row],[HC_01]]</f>
        <v>#N/A</v>
      </c>
      <c r="AI1182" s="13" t="e">
        <f>Tabella4[[#This Row],[HC_ID]]&amp;": "&amp;Tabella4[[#This Row],[Descrizione]]</f>
        <v>#N/A</v>
      </c>
      <c r="AJ1182" s="13" t="e">
        <f>Tabella4[[#This Row],[HC_ID]]&amp;": - "&amp;Tabella4[[#This Row],[Detail]]&amp;" con selettore: "&amp;Tabella4[[#This Row],[Rejected Element]]</f>
        <v>#N/A</v>
      </c>
      <c r="AK1182" s="13" t="e">
        <f>Tabella4[[#This Row],[HC_ID]]&amp;": "&amp;Tabella4[[#This Row],[Share URL]]</f>
        <v>#N/A</v>
      </c>
      <c r="AL1182" s="13" t="e">
        <f>Tabella4[[#This Row],[HC_ID]]&amp;": "&amp;Tabella4[[#This Row],[Soluzione note aggiuntive]]</f>
        <v>#N/A</v>
      </c>
      <c r="AM1182" s="13"/>
    </row>
    <row r="1183" spans="1:39" ht="15" x14ac:dyDescent="0.3">
      <c r="A1183" s="41" t="str">
        <f>Tabella4[[#This Row],[UNI CEI EN 301549]]&amp;Tabella4[[#This Row],[Servizio]]</f>
        <v>11.1.3.2.1S004 Spedisci (IndaBox Spedizione Pacchi)</v>
      </c>
      <c r="B1183" s="42" t="str">
        <f>Tabella4[[#This Row],[IssueID]]&amp;Tabella4[[#This Row],[Servizio]]</f>
        <v>S004 Spedisci (IndaBox Spedizione Pacchi)</v>
      </c>
      <c r="C1183" s="41" t="s">
        <v>2281</v>
      </c>
      <c r="D1183" s="41" t="str">
        <f>"(#"&amp;Tabella4[[#This Row],['#ID]]&amp;")"</f>
        <v>(#AAD1182)</v>
      </c>
      <c r="E1183" s="13" t="s">
        <v>50</v>
      </c>
      <c r="F1183" s="13" t="s">
        <v>9</v>
      </c>
      <c r="G1183" s="13" t="s">
        <v>57</v>
      </c>
      <c r="H1183" s="13" t="s">
        <v>3287</v>
      </c>
      <c r="I1183" s="13" t="s">
        <v>62</v>
      </c>
      <c r="J1183" s="13" t="s">
        <v>3176</v>
      </c>
      <c r="K1183" t="s">
        <v>1749</v>
      </c>
      <c r="L1183" s="13" t="s">
        <v>3177</v>
      </c>
      <c r="M1183" t="s">
        <v>1744</v>
      </c>
      <c r="N1183" s="13"/>
      <c r="O1183" t="s">
        <v>1598</v>
      </c>
      <c r="P1183" s="13" t="s">
        <v>1641</v>
      </c>
      <c r="Q1183" s="13" t="s">
        <v>1742</v>
      </c>
      <c r="R1183" s="13"/>
      <c r="S1183" s="13" t="s">
        <v>3189</v>
      </c>
      <c r="T1183" s="13" t="s">
        <v>3190</v>
      </c>
      <c r="U1183" s="13">
        <f>COUNTIFS(Tabella4[Rejected Element],Tabella4[[#This Row],[Rejected Element]])</f>
        <v>1254</v>
      </c>
      <c r="V1183" s="13" t="s">
        <v>1722</v>
      </c>
      <c r="W1183" s="13" t="s">
        <v>3151</v>
      </c>
      <c r="X1183" s="13" t="str">
        <f>Tabella4[[#This Row],[User Impact]]</f>
        <v>1 - Critical</v>
      </c>
      <c r="Y118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(#AAD1182)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83" s="13"/>
      <c r="AB1183" s="13"/>
      <c r="AC1183" s="13"/>
      <c r="AD1183" s="13"/>
      <c r="AE1183" s="13" t="e">
        <f>_xlfn.XLOOKUP(Tabella4[[#This Row],[ID Silk]],outTable[ID Silk],outTable[Numero ticket  ],,0,1)</f>
        <v>#N/A</v>
      </c>
      <c r="AF1183" s="13"/>
      <c r="AG1183" s="13"/>
      <c r="AH1183" s="13" t="e">
        <f>Tabella4[[#This Row],[Caricato su Silk]]&amp;Tabella4[[#This Row],[HC_01]]</f>
        <v>#N/A</v>
      </c>
      <c r="AI1183" s="13" t="e">
        <f>Tabella4[[#This Row],[HC_ID]]&amp;": "&amp;Tabella4[[#This Row],[Descrizione]]</f>
        <v>#N/A</v>
      </c>
      <c r="AJ1183" s="13" t="e">
        <f>Tabella4[[#This Row],[HC_ID]]&amp;": - "&amp;Tabella4[[#This Row],[Detail]]&amp;" con selettore: "&amp;Tabella4[[#This Row],[Rejected Element]]</f>
        <v>#N/A</v>
      </c>
      <c r="AK1183" s="13" t="e">
        <f>Tabella4[[#This Row],[HC_ID]]&amp;": "&amp;Tabella4[[#This Row],[Share URL]]</f>
        <v>#N/A</v>
      </c>
      <c r="AL1183" s="13" t="e">
        <f>Tabella4[[#This Row],[HC_ID]]&amp;": "&amp;Tabella4[[#This Row],[Soluzione note aggiuntive]]</f>
        <v>#N/A</v>
      </c>
      <c r="AM1183" s="13"/>
    </row>
    <row r="1184" spans="1:39" ht="15" x14ac:dyDescent="0.3">
      <c r="A1184" s="41" t="str">
        <f>Tabella4[[#This Row],[UNI CEI EN 301549]]&amp;Tabella4[[#This Row],[Servizio]]</f>
        <v>11.2.5.3.1S004 Spedisci (IndaBox Spedizione Pacchi)</v>
      </c>
      <c r="B1184" s="42" t="str">
        <f>Tabella4[[#This Row],[IssueID]]&amp;Tabella4[[#This Row],[Servizio]]</f>
        <v>S004 Spedisci (IndaBox Spedizione Pacchi)</v>
      </c>
      <c r="C1184" s="41" t="s">
        <v>2282</v>
      </c>
      <c r="D1184" s="41" t="str">
        <f>"(#"&amp;Tabella4[[#This Row],['#ID]]&amp;")"</f>
        <v>(#AAD1183)</v>
      </c>
      <c r="E1184" s="13" t="s">
        <v>50</v>
      </c>
      <c r="F1184" s="13" t="s">
        <v>9</v>
      </c>
      <c r="G1184" s="13" t="s">
        <v>342</v>
      </c>
      <c r="H1184" s="13" t="s">
        <v>3285</v>
      </c>
      <c r="I1184" s="13" t="s">
        <v>63</v>
      </c>
      <c r="J1184" s="13" t="s">
        <v>3172</v>
      </c>
      <c r="K1184" t="s">
        <v>1745</v>
      </c>
      <c r="L1184" s="13" t="s">
        <v>3173</v>
      </c>
      <c r="M1184" t="s">
        <v>1744</v>
      </c>
      <c r="N1184" s="13"/>
      <c r="O1184" t="s">
        <v>1598</v>
      </c>
      <c r="P1184" s="13" t="s">
        <v>1641</v>
      </c>
      <c r="Q1184" s="13" t="s">
        <v>1742</v>
      </c>
      <c r="R1184" s="13"/>
      <c r="S1184" s="13" t="s">
        <v>3183</v>
      </c>
      <c r="T1184" s="13" t="s">
        <v>3184</v>
      </c>
      <c r="U1184" s="13">
        <f>COUNTIFS(Tabella4[Rejected Element],Tabella4[[#This Row],[Rejected Element]])</f>
        <v>1254</v>
      </c>
      <c r="V1184" s="13" t="s">
        <v>1722</v>
      </c>
      <c r="W1184" s="13" t="s">
        <v>3151</v>
      </c>
      <c r="X1184" s="13" t="str">
        <f>Tabella4[[#This Row],[User Impact]]</f>
        <v>2 - Serious</v>
      </c>
      <c r="Y1184" s="13" t="str">
        <f>_xlfn.CONCAT("APP INDABOX ANDROID - ",Tabella4[[#This Row],[UNI CEI EN 301549]]," ",_xlfn.XLOOKUP(Tabella4[[#This Row],[Criterio]],Tabella5[ID],Tabella5[Criterio di successo],"")," - ",Tabella4[[#This Row],[Servizio]])</f>
        <v>APP INDABOX ANDROID - 11.2.5.3.1 Etichetta nel nome - S004 Spedisci (IndaBox Spedizione Pacchi)</v>
      </c>
      <c r="Z11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(#AAD1183)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84" s="13"/>
      <c r="AB1184" s="13"/>
      <c r="AC1184" s="13"/>
      <c r="AD1184" s="13"/>
      <c r="AE1184" s="13" t="e">
        <f>_xlfn.XLOOKUP(Tabella4[[#This Row],[ID Silk]],outTable[ID Silk],outTable[Numero ticket  ],,0,1)</f>
        <v>#N/A</v>
      </c>
      <c r="AF1184" s="13"/>
      <c r="AG1184" s="13"/>
      <c r="AH1184" s="13" t="e">
        <f>Tabella4[[#This Row],[Caricato su Silk]]&amp;Tabella4[[#This Row],[HC_01]]</f>
        <v>#N/A</v>
      </c>
      <c r="AI1184" s="13" t="e">
        <f>Tabella4[[#This Row],[HC_ID]]&amp;": "&amp;Tabella4[[#This Row],[Descrizione]]</f>
        <v>#N/A</v>
      </c>
      <c r="AJ1184" s="13" t="e">
        <f>Tabella4[[#This Row],[HC_ID]]&amp;": - "&amp;Tabella4[[#This Row],[Detail]]&amp;" con selettore: "&amp;Tabella4[[#This Row],[Rejected Element]]</f>
        <v>#N/A</v>
      </c>
      <c r="AK1184" s="13" t="e">
        <f>Tabella4[[#This Row],[HC_ID]]&amp;": "&amp;Tabella4[[#This Row],[Share URL]]</f>
        <v>#N/A</v>
      </c>
      <c r="AL1184" s="13" t="e">
        <f>Tabella4[[#This Row],[HC_ID]]&amp;": "&amp;Tabella4[[#This Row],[Soluzione note aggiuntive]]</f>
        <v>#N/A</v>
      </c>
      <c r="AM1184" s="13"/>
    </row>
    <row r="1185" spans="1:39" ht="15" x14ac:dyDescent="0.3">
      <c r="A1185" s="41" t="str">
        <f>Tabella4[[#This Row],[UNI CEI EN 301549]]&amp;Tabella4[[#This Row],[Servizio]]</f>
        <v>11.2.5.5.1S004 Spedisci (IndaBox Spedizione Pacchi)</v>
      </c>
      <c r="B1185" s="42" t="str">
        <f>Tabella4[[#This Row],[IssueID]]&amp;Tabella4[[#This Row],[Servizio]]</f>
        <v>S004 Spedisci (IndaBox Spedizione Pacchi)</v>
      </c>
      <c r="C1185" s="41" t="s">
        <v>2283</v>
      </c>
      <c r="D1185" s="41" t="str">
        <f>"(#"&amp;Tabella4[[#This Row],['#ID]]&amp;")"</f>
        <v>(#AAD1184)</v>
      </c>
      <c r="E1185" s="13" t="s">
        <v>50</v>
      </c>
      <c r="F1185" s="13" t="s">
        <v>3168</v>
      </c>
      <c r="G1185" s="13" t="s">
        <v>346</v>
      </c>
      <c r="H1185" s="13" t="s">
        <v>3286</v>
      </c>
      <c r="I1185" s="13" t="s">
        <v>64</v>
      </c>
      <c r="J1185" s="13" t="s">
        <v>1736</v>
      </c>
      <c r="K1185" t="s">
        <v>1747</v>
      </c>
      <c r="L1185" s="13" t="s">
        <v>3174</v>
      </c>
      <c r="M1185" t="s">
        <v>1773</v>
      </c>
      <c r="N1185" s="13"/>
      <c r="O1185" t="s">
        <v>1598</v>
      </c>
      <c r="P1185" s="13" t="s">
        <v>1641</v>
      </c>
      <c r="Q1185" s="13" t="s">
        <v>1742</v>
      </c>
      <c r="R1185" s="13"/>
      <c r="S1185" s="13" t="s">
        <v>3185</v>
      </c>
      <c r="T1185" s="13" t="s">
        <v>3186</v>
      </c>
      <c r="U1185" s="13">
        <f>COUNTIFS(Tabella4[Rejected Element],Tabella4[[#This Row],[Rejected Element]])</f>
        <v>1</v>
      </c>
      <c r="V1185" s="13" t="s">
        <v>1722</v>
      </c>
      <c r="W1185" s="13" t="s">
        <v>3151</v>
      </c>
      <c r="X1185" s="13" t="str">
        <f>Tabella4[[#This Row],[User Impact]]</f>
        <v>3 - Moderate</v>
      </c>
      <c r="Y1185"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1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(#AAD1184)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indirizzo_1_1
Dettaglio + screenshot (accedere con le seguenti credenziali: user, axeposte@gmail.com; password, Poste2024!): https://axe-mobile.deque.com/scan?userId=747da6b3-5f03-493b-bc9b-3a10276b7d6b&amp;packageName=com.android.chrome&amp;resultId=019874b0-e8d1-72f2-875b-8e9551da1adc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185" s="13"/>
      <c r="AB1185" s="13"/>
      <c r="AC1185" s="13"/>
      <c r="AD1185" s="13"/>
      <c r="AE1185" s="13" t="e">
        <f>_xlfn.XLOOKUP(Tabella4[[#This Row],[ID Silk]],outTable[ID Silk],outTable[Numero ticket  ],,0,1)</f>
        <v>#N/A</v>
      </c>
      <c r="AF1185" s="13"/>
      <c r="AG1185" s="13"/>
      <c r="AH1185" s="13" t="e">
        <f>Tabella4[[#This Row],[Caricato su Silk]]&amp;Tabella4[[#This Row],[HC_01]]</f>
        <v>#N/A</v>
      </c>
      <c r="AI1185" s="13" t="e">
        <f>Tabella4[[#This Row],[HC_ID]]&amp;": "&amp;Tabella4[[#This Row],[Descrizione]]</f>
        <v>#N/A</v>
      </c>
      <c r="AJ1185" s="13" t="e">
        <f>Tabella4[[#This Row],[HC_ID]]&amp;": - "&amp;Tabella4[[#This Row],[Detail]]&amp;" con selettore: "&amp;Tabella4[[#This Row],[Rejected Element]]</f>
        <v>#N/A</v>
      </c>
      <c r="AK1185" s="13" t="e">
        <f>Tabella4[[#This Row],[HC_ID]]&amp;": "&amp;Tabella4[[#This Row],[Share URL]]</f>
        <v>#N/A</v>
      </c>
      <c r="AL1185" s="13" t="e">
        <f>Tabella4[[#This Row],[HC_ID]]&amp;": "&amp;Tabella4[[#This Row],[Soluzione note aggiuntive]]</f>
        <v>#N/A</v>
      </c>
      <c r="AM1185" s="13"/>
    </row>
    <row r="1186" spans="1:39" ht="15" x14ac:dyDescent="0.3">
      <c r="A1186" s="41" t="str">
        <f>Tabella4[[#This Row],[UNI CEI EN 301549]]&amp;Tabella4[[#This Row],[Servizio]]</f>
        <v>11.2.5.5.1S004 Spedisci (IndaBox Spedizione Pacchi)</v>
      </c>
      <c r="B1186" s="42" t="str">
        <f>Tabella4[[#This Row],[IssueID]]&amp;Tabella4[[#This Row],[Servizio]]</f>
        <v>S004 Spedisci (IndaBox Spedizione Pacchi)</v>
      </c>
      <c r="C1186" s="41" t="s">
        <v>2284</v>
      </c>
      <c r="D1186" s="41" t="str">
        <f>"(#"&amp;Tabella4[[#This Row],['#ID]]&amp;")"</f>
        <v>(#AAD1185)</v>
      </c>
      <c r="E1186" s="13" t="s">
        <v>50</v>
      </c>
      <c r="F1186" s="13" t="s">
        <v>3168</v>
      </c>
      <c r="G1186" s="13" t="s">
        <v>346</v>
      </c>
      <c r="H1186" s="13" t="s">
        <v>3286</v>
      </c>
      <c r="I1186" s="13" t="s">
        <v>64</v>
      </c>
      <c r="J1186" s="13" t="s">
        <v>1736</v>
      </c>
      <c r="K1186" t="s">
        <v>1747</v>
      </c>
      <c r="L1186" s="13" t="s">
        <v>3174</v>
      </c>
      <c r="M1186" t="s">
        <v>1774</v>
      </c>
      <c r="N1186" s="13"/>
      <c r="O1186" t="s">
        <v>1598</v>
      </c>
      <c r="P1186" s="13" t="s">
        <v>1641</v>
      </c>
      <c r="Q1186" s="13" t="s">
        <v>1742</v>
      </c>
      <c r="R1186" s="13"/>
      <c r="S1186" s="13" t="s">
        <v>3185</v>
      </c>
      <c r="T1186" s="13" t="s">
        <v>3186</v>
      </c>
      <c r="U1186" s="13">
        <f>COUNTIFS(Tabella4[Rejected Element],Tabella4[[#This Row],[Rejected Element]])</f>
        <v>1</v>
      </c>
      <c r="V1186" s="13" t="s">
        <v>1722</v>
      </c>
      <c r="W1186" s="13" t="s">
        <v>3151</v>
      </c>
      <c r="X1186" s="13" t="str">
        <f>Tabella4[[#This Row],[User Impact]]</f>
        <v>3 - Moderate</v>
      </c>
      <c r="Y1186"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1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(#AAD1185)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indirizzo_2_1
Dettaglio + screenshot (accedere con le seguenti credenziali: user, axeposte@gmail.com; password, Poste2024!): https://axe-mobile.deque.com/scan?userId=747da6b3-5f03-493b-bc9b-3a10276b7d6b&amp;packageName=com.android.chrome&amp;resultId=019874b0-e8d1-72f2-875b-8e9551da1adc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186" s="13"/>
      <c r="AB1186" s="13"/>
      <c r="AC1186" s="13"/>
      <c r="AD1186" s="13"/>
      <c r="AE1186" s="13" t="e">
        <f>_xlfn.XLOOKUP(Tabella4[[#This Row],[ID Silk]],outTable[ID Silk],outTable[Numero ticket  ],,0,1)</f>
        <v>#N/A</v>
      </c>
      <c r="AF1186" s="13"/>
      <c r="AG1186" s="13"/>
      <c r="AH1186" s="13" t="e">
        <f>Tabella4[[#This Row],[Caricato su Silk]]&amp;Tabella4[[#This Row],[HC_01]]</f>
        <v>#N/A</v>
      </c>
      <c r="AI1186" s="13" t="e">
        <f>Tabella4[[#This Row],[HC_ID]]&amp;": "&amp;Tabella4[[#This Row],[Descrizione]]</f>
        <v>#N/A</v>
      </c>
      <c r="AJ1186" s="13" t="e">
        <f>Tabella4[[#This Row],[HC_ID]]&amp;": - "&amp;Tabella4[[#This Row],[Detail]]&amp;" con selettore: "&amp;Tabella4[[#This Row],[Rejected Element]]</f>
        <v>#N/A</v>
      </c>
      <c r="AK1186" s="13" t="e">
        <f>Tabella4[[#This Row],[HC_ID]]&amp;": "&amp;Tabella4[[#This Row],[Share URL]]</f>
        <v>#N/A</v>
      </c>
      <c r="AL1186" s="13" t="e">
        <f>Tabella4[[#This Row],[HC_ID]]&amp;": "&amp;Tabella4[[#This Row],[Soluzione note aggiuntive]]</f>
        <v>#N/A</v>
      </c>
      <c r="AM1186" s="13"/>
    </row>
    <row r="1187" spans="1:39" ht="15" x14ac:dyDescent="0.3">
      <c r="A1187" s="41" t="str">
        <f>Tabella4[[#This Row],[UNI CEI EN 301549]]&amp;Tabella4[[#This Row],[Servizio]]</f>
        <v>11.1.3.2.1S004 Spedisci (IndaBox Spedizione Pacchi)</v>
      </c>
      <c r="B1187" s="42" t="str">
        <f>Tabella4[[#This Row],[IssueID]]&amp;Tabella4[[#This Row],[Servizio]]</f>
        <v>S004 Spedisci (IndaBox Spedizione Pacchi)</v>
      </c>
      <c r="C1187" s="41" t="s">
        <v>2285</v>
      </c>
      <c r="D1187" s="41" t="str">
        <f>"(#"&amp;Tabella4[[#This Row],['#ID]]&amp;")"</f>
        <v>(#AAD1186)</v>
      </c>
      <c r="E1187" s="13" t="s">
        <v>50</v>
      </c>
      <c r="F1187" s="13" t="s">
        <v>9</v>
      </c>
      <c r="G1187" s="13" t="s">
        <v>57</v>
      </c>
      <c r="H1187" s="13" t="s">
        <v>3287</v>
      </c>
      <c r="I1187" s="13" t="s">
        <v>62</v>
      </c>
      <c r="J1187" s="13" t="s">
        <v>3176</v>
      </c>
      <c r="K1187" t="s">
        <v>1749</v>
      </c>
      <c r="L1187" s="13" t="s">
        <v>3177</v>
      </c>
      <c r="M1187" t="s">
        <v>1744</v>
      </c>
      <c r="N1187" s="13"/>
      <c r="O1187" t="s">
        <v>1598</v>
      </c>
      <c r="P1187" s="13" t="s">
        <v>1641</v>
      </c>
      <c r="Q1187" s="13" t="s">
        <v>1742</v>
      </c>
      <c r="R1187" s="13"/>
      <c r="S1187" s="13" t="s">
        <v>3189</v>
      </c>
      <c r="T1187" s="13" t="s">
        <v>3190</v>
      </c>
      <c r="U1187" s="13">
        <f>COUNTIFS(Tabella4[Rejected Element],Tabella4[[#This Row],[Rejected Element]])</f>
        <v>1254</v>
      </c>
      <c r="V1187" s="13" t="s">
        <v>1722</v>
      </c>
      <c r="W1187" s="13" t="s">
        <v>3151</v>
      </c>
      <c r="X1187" s="13" t="str">
        <f>Tabella4[[#This Row],[User Impact]]</f>
        <v>1 - Critical</v>
      </c>
      <c r="Y118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(#AAD1186)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87" s="13"/>
      <c r="AB1187" s="13"/>
      <c r="AC1187" s="13"/>
      <c r="AD1187" s="13"/>
      <c r="AE1187" s="13" t="e">
        <f>_xlfn.XLOOKUP(Tabella4[[#This Row],[ID Silk]],outTable[ID Silk],outTable[Numero ticket  ],,0,1)</f>
        <v>#N/A</v>
      </c>
      <c r="AF1187" s="13"/>
      <c r="AG1187" s="13"/>
      <c r="AH1187" s="13" t="e">
        <f>Tabella4[[#This Row],[Caricato su Silk]]&amp;Tabella4[[#This Row],[HC_01]]</f>
        <v>#N/A</v>
      </c>
      <c r="AI1187" s="13" t="e">
        <f>Tabella4[[#This Row],[HC_ID]]&amp;": "&amp;Tabella4[[#This Row],[Descrizione]]</f>
        <v>#N/A</v>
      </c>
      <c r="AJ1187" s="13" t="e">
        <f>Tabella4[[#This Row],[HC_ID]]&amp;": - "&amp;Tabella4[[#This Row],[Detail]]&amp;" con selettore: "&amp;Tabella4[[#This Row],[Rejected Element]]</f>
        <v>#N/A</v>
      </c>
      <c r="AK1187" s="13" t="e">
        <f>Tabella4[[#This Row],[HC_ID]]&amp;": "&amp;Tabella4[[#This Row],[Share URL]]</f>
        <v>#N/A</v>
      </c>
      <c r="AL1187" s="13" t="e">
        <f>Tabella4[[#This Row],[HC_ID]]&amp;": "&amp;Tabella4[[#This Row],[Soluzione note aggiuntive]]</f>
        <v>#N/A</v>
      </c>
      <c r="AM1187" s="13"/>
    </row>
    <row r="1188" spans="1:39" ht="15" x14ac:dyDescent="0.3">
      <c r="A1188" s="41" t="str">
        <f>Tabella4[[#This Row],[UNI CEI EN 301549]]&amp;Tabella4[[#This Row],[Servizio]]</f>
        <v>11.2.5.3.1S004 Spedisci (IndaBox Spedizione Pacchi)</v>
      </c>
      <c r="B1188" s="42" t="str">
        <f>Tabella4[[#This Row],[IssueID]]&amp;Tabella4[[#This Row],[Servizio]]</f>
        <v>S004 Spedisci (IndaBox Spedizione Pacchi)</v>
      </c>
      <c r="C1188" s="41" t="s">
        <v>2286</v>
      </c>
      <c r="D1188" s="41" t="str">
        <f>"(#"&amp;Tabella4[[#This Row],['#ID]]&amp;")"</f>
        <v>(#AAD1187)</v>
      </c>
      <c r="E1188" s="13" t="s">
        <v>50</v>
      </c>
      <c r="F1188" s="13" t="s">
        <v>9</v>
      </c>
      <c r="G1188" s="13" t="s">
        <v>342</v>
      </c>
      <c r="H1188" s="13" t="s">
        <v>3285</v>
      </c>
      <c r="I1188" s="13" t="s">
        <v>63</v>
      </c>
      <c r="J1188" s="13" t="s">
        <v>3172</v>
      </c>
      <c r="K1188" t="s">
        <v>1745</v>
      </c>
      <c r="L1188" s="13" t="s">
        <v>3173</v>
      </c>
      <c r="M1188" t="s">
        <v>1744</v>
      </c>
      <c r="N1188" s="13"/>
      <c r="O1188" t="s">
        <v>1598</v>
      </c>
      <c r="P1188" s="13" t="s">
        <v>1641</v>
      </c>
      <c r="Q1188" s="13" t="s">
        <v>1742</v>
      </c>
      <c r="R1188" s="13"/>
      <c r="S1188" s="13" t="s">
        <v>3183</v>
      </c>
      <c r="T1188" s="13" t="s">
        <v>3184</v>
      </c>
      <c r="U1188" s="13">
        <f>COUNTIFS(Tabella4[Rejected Element],Tabella4[[#This Row],[Rejected Element]])</f>
        <v>1254</v>
      </c>
      <c r="V1188" s="13" t="s">
        <v>1722</v>
      </c>
      <c r="W1188" s="13" t="s">
        <v>3151</v>
      </c>
      <c r="X1188" s="13" t="str">
        <f>Tabella4[[#This Row],[User Impact]]</f>
        <v>2 - Serious</v>
      </c>
      <c r="Y1188" s="13" t="str">
        <f>_xlfn.CONCAT("APP INDABOX ANDROID - ",Tabella4[[#This Row],[UNI CEI EN 301549]]," ",_xlfn.XLOOKUP(Tabella4[[#This Row],[Criterio]],Tabella5[ID],Tabella5[Criterio di successo],"")," - ",Tabella4[[#This Row],[Servizio]])</f>
        <v>APP INDABOX ANDROID - 11.2.5.3.1 Etichetta nel nome - S004 Spedisci (IndaBox Spedizione Pacchi)</v>
      </c>
      <c r="Z11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(#AAD1187)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88" s="13"/>
      <c r="AB1188" s="13"/>
      <c r="AC1188" s="13"/>
      <c r="AD1188" s="13"/>
      <c r="AE1188" s="13" t="e">
        <f>_xlfn.XLOOKUP(Tabella4[[#This Row],[ID Silk]],outTable[ID Silk],outTable[Numero ticket  ],,0,1)</f>
        <v>#N/A</v>
      </c>
      <c r="AF1188" s="13"/>
      <c r="AG1188" s="13"/>
      <c r="AH1188" s="13" t="e">
        <f>Tabella4[[#This Row],[Caricato su Silk]]&amp;Tabella4[[#This Row],[HC_01]]</f>
        <v>#N/A</v>
      </c>
      <c r="AI1188" s="13" t="e">
        <f>Tabella4[[#This Row],[HC_ID]]&amp;": "&amp;Tabella4[[#This Row],[Descrizione]]</f>
        <v>#N/A</v>
      </c>
      <c r="AJ1188" s="13" t="e">
        <f>Tabella4[[#This Row],[HC_ID]]&amp;": - "&amp;Tabella4[[#This Row],[Detail]]&amp;" con selettore: "&amp;Tabella4[[#This Row],[Rejected Element]]</f>
        <v>#N/A</v>
      </c>
      <c r="AK1188" s="13" t="e">
        <f>Tabella4[[#This Row],[HC_ID]]&amp;": "&amp;Tabella4[[#This Row],[Share URL]]</f>
        <v>#N/A</v>
      </c>
      <c r="AL1188" s="13" t="e">
        <f>Tabella4[[#This Row],[HC_ID]]&amp;": "&amp;Tabella4[[#This Row],[Soluzione note aggiuntive]]</f>
        <v>#N/A</v>
      </c>
      <c r="AM1188" s="13"/>
    </row>
    <row r="1189" spans="1:39" ht="15" x14ac:dyDescent="0.3">
      <c r="A1189" s="41" t="str">
        <f>Tabella4[[#This Row],[UNI CEI EN 301549]]&amp;Tabella4[[#This Row],[Servizio]]</f>
        <v>11.2.5.5.1S004 Spedisci (IndaBox Spedizione Pacchi)</v>
      </c>
      <c r="B1189" s="42" t="str">
        <f>Tabella4[[#This Row],[IssueID]]&amp;Tabella4[[#This Row],[Servizio]]</f>
        <v>S004 Spedisci (IndaBox Spedizione Pacchi)</v>
      </c>
      <c r="C1189" s="41" t="s">
        <v>2287</v>
      </c>
      <c r="D1189" s="41" t="str">
        <f>"(#"&amp;Tabella4[[#This Row],['#ID]]&amp;")"</f>
        <v>(#AAD1188)</v>
      </c>
      <c r="E1189" s="13" t="s">
        <v>50</v>
      </c>
      <c r="F1189" s="13" t="s">
        <v>3168</v>
      </c>
      <c r="G1189" s="13" t="s">
        <v>346</v>
      </c>
      <c r="H1189" s="13" t="s">
        <v>3286</v>
      </c>
      <c r="I1189" s="13" t="s">
        <v>64</v>
      </c>
      <c r="J1189" s="13" t="s">
        <v>1736</v>
      </c>
      <c r="K1189" t="s">
        <v>1747</v>
      </c>
      <c r="L1189" s="13" t="s">
        <v>3174</v>
      </c>
      <c r="M1189" t="s">
        <v>1775</v>
      </c>
      <c r="N1189" s="13"/>
      <c r="O1189" t="s">
        <v>1598</v>
      </c>
      <c r="P1189" s="13" t="s">
        <v>1641</v>
      </c>
      <c r="Q1189" s="13" t="s">
        <v>1742</v>
      </c>
      <c r="R1189" s="13"/>
      <c r="S1189" s="13" t="s">
        <v>3185</v>
      </c>
      <c r="T1189" s="13" t="s">
        <v>3186</v>
      </c>
      <c r="U1189" s="13">
        <f>COUNTIFS(Tabella4[Rejected Element],Tabella4[[#This Row],[Rejected Element]])</f>
        <v>1</v>
      </c>
      <c r="V1189" s="13" t="s">
        <v>1722</v>
      </c>
      <c r="W1189" s="13" t="s">
        <v>3151</v>
      </c>
      <c r="X1189" s="13" t="str">
        <f>Tabella4[[#This Row],[User Impact]]</f>
        <v>3 - Moderate</v>
      </c>
      <c r="Y1189"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1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(#AAD1188)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comune_1
Dettaglio + screenshot (accedere con le seguenti credenziali: user, axeposte@gmail.com; password, Poste2024!): https://axe-mobile.deque.com/scan?userId=747da6b3-5f03-493b-bc9b-3a10276b7d6b&amp;packageName=com.android.chrome&amp;resultId=019874b0-e8d1-72f2-875b-8e9551da1adc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189" s="13"/>
      <c r="AB1189" s="13"/>
      <c r="AC1189" s="13"/>
      <c r="AD1189" s="13"/>
      <c r="AE1189" s="13" t="e">
        <f>_xlfn.XLOOKUP(Tabella4[[#This Row],[ID Silk]],outTable[ID Silk],outTable[Numero ticket  ],,0,1)</f>
        <v>#N/A</v>
      </c>
      <c r="AF1189" s="13"/>
      <c r="AG1189" s="13"/>
      <c r="AH1189" s="13" t="e">
        <f>Tabella4[[#This Row],[Caricato su Silk]]&amp;Tabella4[[#This Row],[HC_01]]</f>
        <v>#N/A</v>
      </c>
      <c r="AI1189" s="13" t="e">
        <f>Tabella4[[#This Row],[HC_ID]]&amp;": "&amp;Tabella4[[#This Row],[Descrizione]]</f>
        <v>#N/A</v>
      </c>
      <c r="AJ1189" s="13" t="e">
        <f>Tabella4[[#This Row],[HC_ID]]&amp;": - "&amp;Tabella4[[#This Row],[Detail]]&amp;" con selettore: "&amp;Tabella4[[#This Row],[Rejected Element]]</f>
        <v>#N/A</v>
      </c>
      <c r="AK1189" s="13" t="e">
        <f>Tabella4[[#This Row],[HC_ID]]&amp;": "&amp;Tabella4[[#This Row],[Share URL]]</f>
        <v>#N/A</v>
      </c>
      <c r="AL1189" s="13" t="e">
        <f>Tabella4[[#This Row],[HC_ID]]&amp;": "&amp;Tabella4[[#This Row],[Soluzione note aggiuntive]]</f>
        <v>#N/A</v>
      </c>
      <c r="AM1189" s="13"/>
    </row>
    <row r="1190" spans="1:39" ht="15" x14ac:dyDescent="0.3">
      <c r="A1190" s="41" t="str">
        <f>Tabella4[[#This Row],[UNI CEI EN 301549]]&amp;Tabella4[[#This Row],[Servizio]]</f>
        <v>11.1.3.2.1S004 Spedisci (IndaBox Spedizione Pacchi)</v>
      </c>
      <c r="B1190" s="42" t="str">
        <f>Tabella4[[#This Row],[IssueID]]&amp;Tabella4[[#This Row],[Servizio]]</f>
        <v>S004 Spedisci (IndaBox Spedizione Pacchi)</v>
      </c>
      <c r="C1190" s="41" t="s">
        <v>2288</v>
      </c>
      <c r="D1190" s="41" t="str">
        <f>"(#"&amp;Tabella4[[#This Row],['#ID]]&amp;")"</f>
        <v>(#AAD1189)</v>
      </c>
      <c r="E1190" s="13" t="s">
        <v>50</v>
      </c>
      <c r="F1190" s="13" t="s">
        <v>9</v>
      </c>
      <c r="G1190" s="13" t="s">
        <v>57</v>
      </c>
      <c r="H1190" s="13" t="s">
        <v>3287</v>
      </c>
      <c r="I1190" s="13" t="s">
        <v>62</v>
      </c>
      <c r="J1190" s="13" t="s">
        <v>3176</v>
      </c>
      <c r="K1190" t="s">
        <v>1749</v>
      </c>
      <c r="L1190" s="13" t="s">
        <v>3177</v>
      </c>
      <c r="M1190" t="s">
        <v>1744</v>
      </c>
      <c r="N1190" s="13"/>
      <c r="O1190" t="s">
        <v>1598</v>
      </c>
      <c r="P1190" s="13" t="s">
        <v>1641</v>
      </c>
      <c r="Q1190" s="13" t="s">
        <v>1742</v>
      </c>
      <c r="R1190" s="13"/>
      <c r="S1190" s="13" t="s">
        <v>3189</v>
      </c>
      <c r="T1190" s="13" t="s">
        <v>3190</v>
      </c>
      <c r="U1190" s="13">
        <f>COUNTIFS(Tabella4[Rejected Element],Tabella4[[#This Row],[Rejected Element]])</f>
        <v>1254</v>
      </c>
      <c r="V1190" s="13" t="s">
        <v>1722</v>
      </c>
      <c r="W1190" s="13" t="s">
        <v>3151</v>
      </c>
      <c r="X1190" s="13" t="str">
        <f>Tabella4[[#This Row],[User Impact]]</f>
        <v>1 - Critical</v>
      </c>
      <c r="Y119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(#AAD1189)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90" s="13"/>
      <c r="AB1190" s="13"/>
      <c r="AC1190" s="13"/>
      <c r="AD1190" s="13"/>
      <c r="AE1190" s="13" t="e">
        <f>_xlfn.XLOOKUP(Tabella4[[#This Row],[ID Silk]],outTable[ID Silk],outTable[Numero ticket  ],,0,1)</f>
        <v>#N/A</v>
      </c>
      <c r="AF1190" s="13"/>
      <c r="AG1190" s="13"/>
      <c r="AH1190" s="13" t="e">
        <f>Tabella4[[#This Row],[Caricato su Silk]]&amp;Tabella4[[#This Row],[HC_01]]</f>
        <v>#N/A</v>
      </c>
      <c r="AI1190" s="13" t="e">
        <f>Tabella4[[#This Row],[HC_ID]]&amp;": "&amp;Tabella4[[#This Row],[Descrizione]]</f>
        <v>#N/A</v>
      </c>
      <c r="AJ1190" s="13" t="e">
        <f>Tabella4[[#This Row],[HC_ID]]&amp;": - "&amp;Tabella4[[#This Row],[Detail]]&amp;" con selettore: "&amp;Tabella4[[#This Row],[Rejected Element]]</f>
        <v>#N/A</v>
      </c>
      <c r="AK1190" s="13" t="e">
        <f>Tabella4[[#This Row],[HC_ID]]&amp;": "&amp;Tabella4[[#This Row],[Share URL]]</f>
        <v>#N/A</v>
      </c>
      <c r="AL1190" s="13" t="e">
        <f>Tabella4[[#This Row],[HC_ID]]&amp;": "&amp;Tabella4[[#This Row],[Soluzione note aggiuntive]]</f>
        <v>#N/A</v>
      </c>
      <c r="AM1190" s="13"/>
    </row>
    <row r="1191" spans="1:39" ht="15" x14ac:dyDescent="0.3">
      <c r="A1191" s="41" t="str">
        <f>Tabella4[[#This Row],[UNI CEI EN 301549]]&amp;Tabella4[[#This Row],[Servizio]]</f>
        <v>11.2.5.3.1S004 Spedisci (IndaBox Spedizione Pacchi)</v>
      </c>
      <c r="B1191" s="42" t="str">
        <f>Tabella4[[#This Row],[IssueID]]&amp;Tabella4[[#This Row],[Servizio]]</f>
        <v>S004 Spedisci (IndaBox Spedizione Pacchi)</v>
      </c>
      <c r="C1191" s="41" t="s">
        <v>2289</v>
      </c>
      <c r="D1191" s="41" t="str">
        <f>"(#"&amp;Tabella4[[#This Row],['#ID]]&amp;")"</f>
        <v>(#AAD1190)</v>
      </c>
      <c r="E1191" s="13" t="s">
        <v>50</v>
      </c>
      <c r="F1191" s="13" t="s">
        <v>9</v>
      </c>
      <c r="G1191" s="13" t="s">
        <v>342</v>
      </c>
      <c r="H1191" s="13" t="s">
        <v>3285</v>
      </c>
      <c r="I1191" s="13" t="s">
        <v>63</v>
      </c>
      <c r="J1191" s="13" t="s">
        <v>3172</v>
      </c>
      <c r="K1191" t="s">
        <v>1745</v>
      </c>
      <c r="L1191" s="13" t="s">
        <v>3173</v>
      </c>
      <c r="M1191" t="s">
        <v>1744</v>
      </c>
      <c r="N1191" s="13"/>
      <c r="O1191" t="s">
        <v>1598</v>
      </c>
      <c r="P1191" s="13" t="s">
        <v>1641</v>
      </c>
      <c r="Q1191" s="13" t="s">
        <v>1742</v>
      </c>
      <c r="R1191" s="13"/>
      <c r="S1191" s="13" t="s">
        <v>3183</v>
      </c>
      <c r="T1191" s="13" t="s">
        <v>3184</v>
      </c>
      <c r="U1191" s="13">
        <f>COUNTIFS(Tabella4[Rejected Element],Tabella4[[#This Row],[Rejected Element]])</f>
        <v>1254</v>
      </c>
      <c r="V1191" s="13" t="s">
        <v>1722</v>
      </c>
      <c r="W1191" s="13" t="s">
        <v>3151</v>
      </c>
      <c r="X1191" s="13" t="str">
        <f>Tabella4[[#This Row],[User Impact]]</f>
        <v>2 - Serious</v>
      </c>
      <c r="Y1191" s="13" t="str">
        <f>_xlfn.CONCAT("APP INDABOX ANDROID - ",Tabella4[[#This Row],[UNI CEI EN 301549]]," ",_xlfn.XLOOKUP(Tabella4[[#This Row],[Criterio]],Tabella5[ID],Tabella5[Criterio di successo],"")," - ",Tabella4[[#This Row],[Servizio]])</f>
        <v>APP INDABOX ANDROID - 11.2.5.3.1 Etichetta nel nome - S004 Spedisci (IndaBox Spedizione Pacchi)</v>
      </c>
      <c r="Z11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(#AAD1190)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91" s="13"/>
      <c r="AB1191" s="13"/>
      <c r="AC1191" s="13"/>
      <c r="AD1191" s="13"/>
      <c r="AE1191" s="13" t="e">
        <f>_xlfn.XLOOKUP(Tabella4[[#This Row],[ID Silk]],outTable[ID Silk],outTable[Numero ticket  ],,0,1)</f>
        <v>#N/A</v>
      </c>
      <c r="AF1191" s="13"/>
      <c r="AG1191" s="13"/>
      <c r="AH1191" s="13" t="e">
        <f>Tabella4[[#This Row],[Caricato su Silk]]&amp;Tabella4[[#This Row],[HC_01]]</f>
        <v>#N/A</v>
      </c>
      <c r="AI1191" s="13" t="e">
        <f>Tabella4[[#This Row],[HC_ID]]&amp;": "&amp;Tabella4[[#This Row],[Descrizione]]</f>
        <v>#N/A</v>
      </c>
      <c r="AJ1191" s="13" t="e">
        <f>Tabella4[[#This Row],[HC_ID]]&amp;": - "&amp;Tabella4[[#This Row],[Detail]]&amp;" con selettore: "&amp;Tabella4[[#This Row],[Rejected Element]]</f>
        <v>#N/A</v>
      </c>
      <c r="AK1191" s="13" t="e">
        <f>Tabella4[[#This Row],[HC_ID]]&amp;": "&amp;Tabella4[[#This Row],[Share URL]]</f>
        <v>#N/A</v>
      </c>
      <c r="AL1191" s="13" t="e">
        <f>Tabella4[[#This Row],[HC_ID]]&amp;": "&amp;Tabella4[[#This Row],[Soluzione note aggiuntive]]</f>
        <v>#N/A</v>
      </c>
      <c r="AM1191" s="13"/>
    </row>
    <row r="1192" spans="1:39" ht="15" x14ac:dyDescent="0.3">
      <c r="A1192" s="41" t="str">
        <f>Tabella4[[#This Row],[UNI CEI EN 301549]]&amp;Tabella4[[#This Row],[Servizio]]</f>
        <v>11.2.5.5.1S004 Spedisci (IndaBox Spedizione Pacchi)</v>
      </c>
      <c r="B1192" s="42" t="str">
        <f>Tabella4[[#This Row],[IssueID]]&amp;Tabella4[[#This Row],[Servizio]]</f>
        <v>S004 Spedisci (IndaBox Spedizione Pacchi)</v>
      </c>
      <c r="C1192" s="41" t="s">
        <v>2290</v>
      </c>
      <c r="D1192" s="41" t="str">
        <f>"(#"&amp;Tabella4[[#This Row],['#ID]]&amp;")"</f>
        <v>(#AAD1191)</v>
      </c>
      <c r="E1192" s="13" t="s">
        <v>50</v>
      </c>
      <c r="F1192" s="13" t="s">
        <v>3168</v>
      </c>
      <c r="G1192" s="13" t="s">
        <v>346</v>
      </c>
      <c r="H1192" s="13" t="s">
        <v>3286</v>
      </c>
      <c r="I1192" s="13" t="s">
        <v>64</v>
      </c>
      <c r="J1192" s="13" t="s">
        <v>1736</v>
      </c>
      <c r="K1192" t="s">
        <v>1747</v>
      </c>
      <c r="L1192" s="13" t="s">
        <v>3174</v>
      </c>
      <c r="M1192" t="s">
        <v>1776</v>
      </c>
      <c r="N1192" s="13"/>
      <c r="O1192" t="s">
        <v>1598</v>
      </c>
      <c r="P1192" s="13" t="s">
        <v>1641</v>
      </c>
      <c r="Q1192" s="13" t="s">
        <v>1742</v>
      </c>
      <c r="R1192" s="13"/>
      <c r="S1192" s="13" t="s">
        <v>3185</v>
      </c>
      <c r="T1192" s="13" t="s">
        <v>3186</v>
      </c>
      <c r="U1192" s="13">
        <f>COUNTIFS(Tabella4[Rejected Element],Tabella4[[#This Row],[Rejected Element]])</f>
        <v>1</v>
      </c>
      <c r="V1192" s="13" t="s">
        <v>1722</v>
      </c>
      <c r="W1192" s="13" t="s">
        <v>3151</v>
      </c>
      <c r="X1192" s="13" t="str">
        <f>Tabella4[[#This Row],[User Impact]]</f>
        <v>3 - Moderate</v>
      </c>
      <c r="Y1192"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1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(#AAD1191)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cap_1
Dettaglio + screenshot (accedere con le seguenti credenziali: user, axeposte@gmail.com; password, Poste2024!): https://axe-mobile.deque.com/scan?userId=747da6b3-5f03-493b-bc9b-3a10276b7d6b&amp;packageName=com.android.chrome&amp;resultId=019874b0-e8d1-72f2-875b-8e9551da1adc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192" s="13"/>
      <c r="AB1192" s="13"/>
      <c r="AC1192" s="13"/>
      <c r="AD1192" s="13"/>
      <c r="AE1192" s="13" t="e">
        <f>_xlfn.XLOOKUP(Tabella4[[#This Row],[ID Silk]],outTable[ID Silk],outTable[Numero ticket  ],,0,1)</f>
        <v>#N/A</v>
      </c>
      <c r="AF1192" s="13"/>
      <c r="AG1192" s="13"/>
      <c r="AH1192" s="13" t="e">
        <f>Tabella4[[#This Row],[Caricato su Silk]]&amp;Tabella4[[#This Row],[HC_01]]</f>
        <v>#N/A</v>
      </c>
      <c r="AI1192" s="13" t="e">
        <f>Tabella4[[#This Row],[HC_ID]]&amp;": "&amp;Tabella4[[#This Row],[Descrizione]]</f>
        <v>#N/A</v>
      </c>
      <c r="AJ1192" s="13" t="e">
        <f>Tabella4[[#This Row],[HC_ID]]&amp;": - "&amp;Tabella4[[#This Row],[Detail]]&amp;" con selettore: "&amp;Tabella4[[#This Row],[Rejected Element]]</f>
        <v>#N/A</v>
      </c>
      <c r="AK1192" s="13" t="e">
        <f>Tabella4[[#This Row],[HC_ID]]&amp;": "&amp;Tabella4[[#This Row],[Share URL]]</f>
        <v>#N/A</v>
      </c>
      <c r="AL1192" s="13" t="e">
        <f>Tabella4[[#This Row],[HC_ID]]&amp;": "&amp;Tabella4[[#This Row],[Soluzione note aggiuntive]]</f>
        <v>#N/A</v>
      </c>
      <c r="AM1192" s="13"/>
    </row>
    <row r="1193" spans="1:39" ht="15" x14ac:dyDescent="0.3">
      <c r="A1193" s="41" t="str">
        <f>Tabella4[[#This Row],[UNI CEI EN 301549]]&amp;Tabella4[[#This Row],[Servizio]]</f>
        <v>11.1.3.2.1S004 Spedisci (IndaBox Spedizione Pacchi)</v>
      </c>
      <c r="B1193" s="42" t="str">
        <f>Tabella4[[#This Row],[IssueID]]&amp;Tabella4[[#This Row],[Servizio]]</f>
        <v>S004 Spedisci (IndaBox Spedizione Pacchi)</v>
      </c>
      <c r="C1193" s="41" t="s">
        <v>2291</v>
      </c>
      <c r="D1193" s="41" t="str">
        <f>"(#"&amp;Tabella4[[#This Row],['#ID]]&amp;")"</f>
        <v>(#AAD1192)</v>
      </c>
      <c r="E1193" s="13" t="s">
        <v>50</v>
      </c>
      <c r="F1193" s="13" t="s">
        <v>9</v>
      </c>
      <c r="G1193" s="13" t="s">
        <v>57</v>
      </c>
      <c r="H1193" s="13" t="s">
        <v>3287</v>
      </c>
      <c r="I1193" s="13" t="s">
        <v>62</v>
      </c>
      <c r="J1193" s="13" t="s">
        <v>3176</v>
      </c>
      <c r="K1193" t="s">
        <v>1749</v>
      </c>
      <c r="L1193" s="13" t="s">
        <v>3177</v>
      </c>
      <c r="M1193" t="s">
        <v>1744</v>
      </c>
      <c r="N1193" s="13"/>
      <c r="O1193" t="s">
        <v>1598</v>
      </c>
      <c r="P1193" s="13" t="s">
        <v>1641</v>
      </c>
      <c r="Q1193" s="13" t="s">
        <v>1742</v>
      </c>
      <c r="R1193" s="13"/>
      <c r="S1193" s="13" t="s">
        <v>3189</v>
      </c>
      <c r="T1193" s="13" t="s">
        <v>3190</v>
      </c>
      <c r="U1193" s="13">
        <f>COUNTIFS(Tabella4[Rejected Element],Tabella4[[#This Row],[Rejected Element]])</f>
        <v>1254</v>
      </c>
      <c r="V1193" s="13" t="s">
        <v>1722</v>
      </c>
      <c r="W1193" s="13" t="s">
        <v>3151</v>
      </c>
      <c r="X1193" s="13" t="str">
        <f>Tabella4[[#This Row],[User Impact]]</f>
        <v>1 - Critical</v>
      </c>
      <c r="Y119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(#AAD1192)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https://axe-mobile.deque.com/scan?userId=747da6b3-5f03-493b-bc9b-3a10276b7d6b&amp;packageName=com.android.chrome&amp;resultId=019874b0-e8d1-72f2-875b-8e9551da1adc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93" s="13"/>
      <c r="AB1193" s="13"/>
      <c r="AC1193" s="13"/>
      <c r="AD1193" s="13"/>
      <c r="AE1193" s="13" t="e">
        <f>_xlfn.XLOOKUP(Tabella4[[#This Row],[ID Silk]],outTable[ID Silk],outTable[Numero ticket  ],,0,1)</f>
        <v>#N/A</v>
      </c>
      <c r="AF1193" s="13"/>
      <c r="AG1193" s="13"/>
      <c r="AH1193" s="13" t="e">
        <f>Tabella4[[#This Row],[Caricato su Silk]]&amp;Tabella4[[#This Row],[HC_01]]</f>
        <v>#N/A</v>
      </c>
      <c r="AI1193" s="13" t="e">
        <f>Tabella4[[#This Row],[HC_ID]]&amp;": "&amp;Tabella4[[#This Row],[Descrizione]]</f>
        <v>#N/A</v>
      </c>
      <c r="AJ1193" s="13" t="e">
        <f>Tabella4[[#This Row],[HC_ID]]&amp;": - "&amp;Tabella4[[#This Row],[Detail]]&amp;" con selettore: "&amp;Tabella4[[#This Row],[Rejected Element]]</f>
        <v>#N/A</v>
      </c>
      <c r="AK1193" s="13" t="e">
        <f>Tabella4[[#This Row],[HC_ID]]&amp;": "&amp;Tabella4[[#This Row],[Share URL]]</f>
        <v>#N/A</v>
      </c>
      <c r="AL1193" s="13" t="e">
        <f>Tabella4[[#This Row],[HC_ID]]&amp;": "&amp;Tabella4[[#This Row],[Soluzione note aggiuntive]]</f>
        <v>#N/A</v>
      </c>
      <c r="AM1193" s="13"/>
    </row>
    <row r="1194" spans="1:39" ht="15" x14ac:dyDescent="0.3">
      <c r="A1194" s="41" t="str">
        <f>Tabella4[[#This Row],[UNI CEI EN 301549]]&amp;Tabella4[[#This Row],[Servizio]]</f>
        <v>11.1.3.4.1S004 Spedisci (IndaBox Spedizione Pacchi)</v>
      </c>
      <c r="B1194" s="42" t="str">
        <f>Tabella4[[#This Row],[IssueID]]&amp;Tabella4[[#This Row],[Servizio]]</f>
        <v>S004 Spedisci (IndaBox Spedizione Pacchi)</v>
      </c>
      <c r="C1194" s="41" t="s">
        <v>2292</v>
      </c>
      <c r="D1194" s="41" t="str">
        <f>"(#"&amp;Tabella4[[#This Row],['#ID]]&amp;")"</f>
        <v>(#AAD1193)</v>
      </c>
      <c r="E1194" s="13" t="s">
        <v>50</v>
      </c>
      <c r="F1194" s="13" t="s">
        <v>10</v>
      </c>
      <c r="G1194" s="13" t="s">
        <v>160</v>
      </c>
      <c r="H1194" s="13" t="s">
        <v>3284</v>
      </c>
      <c r="I1194" s="13" t="s">
        <v>63</v>
      </c>
      <c r="J1194" s="13" t="s">
        <v>3170</v>
      </c>
      <c r="K1194" t="s">
        <v>1743</v>
      </c>
      <c r="L1194" s="13" t="s">
        <v>3171</v>
      </c>
      <c r="M1194" t="s">
        <v>1744</v>
      </c>
      <c r="N1194" s="13"/>
      <c r="O1194" t="s">
        <v>1599</v>
      </c>
      <c r="P1194" s="13" t="s">
        <v>1642</v>
      </c>
      <c r="Q1194" s="13" t="s">
        <v>1742</v>
      </c>
      <c r="R1194" s="13"/>
      <c r="S1194" s="13" t="s">
        <v>3181</v>
      </c>
      <c r="T1194" s="13" t="s">
        <v>3182</v>
      </c>
      <c r="U1194" s="13">
        <f>COUNTIFS(Tabella4[Rejected Element],Tabella4[[#This Row],[Rejected Element]])</f>
        <v>1254</v>
      </c>
      <c r="V1194" s="13" t="s">
        <v>1722</v>
      </c>
      <c r="W1194" s="13" t="s">
        <v>3150</v>
      </c>
      <c r="X1194" s="13" t="str">
        <f>Tabella4[[#This Row],[User Impact]]</f>
        <v>2 - Serious</v>
      </c>
      <c r="Y1194" s="13" t="str">
        <f>_xlfn.CONCAT("APP INDABOX ANDROID - ",Tabella4[[#This Row],[UNI CEI EN 301549]]," ",_xlfn.XLOOKUP(Tabella4[[#This Row],[Criterio]],Tabella5[ID],Tabella5[Criterio di successo],"")," - ",Tabella4[[#This Row],[Servizio]])</f>
        <v>APP INDABOX ANDROID - 11.1.3.4.1 Orientamento - S004 Spedisci (IndaBox Spedizione Pacchi)</v>
      </c>
      <c r="Z11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S004 Spedisci (IndaBox Spedizione Pacchi) (#AAD1193)
S004 Spedisci (IndaBox Spedizione Pacchi)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194" s="13"/>
      <c r="AB1194" s="13"/>
      <c r="AC1194" s="13"/>
      <c r="AD1194" s="13"/>
      <c r="AE1194" s="13" t="e">
        <f>_xlfn.XLOOKUP(Tabella4[[#This Row],[ID Silk]],outTable[ID Silk],outTable[Numero ticket  ],,0,1)</f>
        <v>#N/A</v>
      </c>
      <c r="AF1194" s="13"/>
      <c r="AG1194" s="13"/>
      <c r="AH1194" s="13" t="e">
        <f>Tabella4[[#This Row],[Caricato su Silk]]&amp;Tabella4[[#This Row],[HC_01]]</f>
        <v>#N/A</v>
      </c>
      <c r="AI1194" s="13" t="e">
        <f>Tabella4[[#This Row],[HC_ID]]&amp;": "&amp;Tabella4[[#This Row],[Descrizione]]</f>
        <v>#N/A</v>
      </c>
      <c r="AJ1194" s="13" t="e">
        <f>Tabella4[[#This Row],[HC_ID]]&amp;": - "&amp;Tabella4[[#This Row],[Detail]]&amp;" con selettore: "&amp;Tabella4[[#This Row],[Rejected Element]]</f>
        <v>#N/A</v>
      </c>
      <c r="AK1194" s="13" t="e">
        <f>Tabella4[[#This Row],[HC_ID]]&amp;": "&amp;Tabella4[[#This Row],[Share URL]]</f>
        <v>#N/A</v>
      </c>
      <c r="AL1194" s="13" t="e">
        <f>Tabella4[[#This Row],[HC_ID]]&amp;": "&amp;Tabella4[[#This Row],[Soluzione note aggiuntive]]</f>
        <v>#N/A</v>
      </c>
      <c r="AM1194" s="13"/>
    </row>
    <row r="1195" spans="1:39" ht="15" x14ac:dyDescent="0.3">
      <c r="A1195" s="41" t="str">
        <f>Tabella4[[#This Row],[UNI CEI EN 301549]]&amp;Tabella4[[#This Row],[Servizio]]</f>
        <v>11.2.5.3.1S004 Spedisci (IndaBox Spedizione Pacchi)</v>
      </c>
      <c r="B1195" s="42" t="str">
        <f>Tabella4[[#This Row],[IssueID]]&amp;Tabella4[[#This Row],[Servizio]]</f>
        <v>S004 Spedisci (IndaBox Spedizione Pacchi)</v>
      </c>
      <c r="C1195" s="41" t="s">
        <v>2293</v>
      </c>
      <c r="D1195" s="41" t="str">
        <f>"(#"&amp;Tabella4[[#This Row],['#ID]]&amp;")"</f>
        <v>(#AAD1194)</v>
      </c>
      <c r="E1195" s="13" t="s">
        <v>50</v>
      </c>
      <c r="F1195" s="13" t="s">
        <v>9</v>
      </c>
      <c r="G1195" s="13" t="s">
        <v>342</v>
      </c>
      <c r="H1195" s="13" t="s">
        <v>3285</v>
      </c>
      <c r="I1195" s="13" t="s">
        <v>63</v>
      </c>
      <c r="J1195" s="13" t="s">
        <v>3172</v>
      </c>
      <c r="K1195" t="s">
        <v>1745</v>
      </c>
      <c r="L1195" s="13" t="s">
        <v>3173</v>
      </c>
      <c r="M1195" t="s">
        <v>1746</v>
      </c>
      <c r="N1195" s="13"/>
      <c r="O1195" t="s">
        <v>1599</v>
      </c>
      <c r="P1195" s="13" t="s">
        <v>1642</v>
      </c>
      <c r="Q1195" s="13" t="s">
        <v>1742</v>
      </c>
      <c r="R1195" s="13"/>
      <c r="S1195" s="13" t="s">
        <v>3183</v>
      </c>
      <c r="T1195" s="13" t="s">
        <v>3184</v>
      </c>
      <c r="U1195" s="13">
        <f>COUNTIFS(Tabella4[Rejected Element],Tabella4[[#This Row],[Rejected Element]])</f>
        <v>42</v>
      </c>
      <c r="V1195" s="13" t="s">
        <v>1722</v>
      </c>
      <c r="W1195" s="13" t="s">
        <v>3150</v>
      </c>
      <c r="X1195" s="13" t="str">
        <f>Tabella4[[#This Row],[User Impact]]</f>
        <v>2 - Serious</v>
      </c>
      <c r="Y1195" s="13" t="str">
        <f>_xlfn.CONCAT("APP INDABOX ANDROID - ",Tabella4[[#This Row],[UNI CEI EN 301549]]," ",_xlfn.XLOOKUP(Tabella4[[#This Row],[Criterio]],Tabella5[ID],Tabella5[Criterio di successo],"")," - ",Tabella4[[#This Row],[Servizio]])</f>
        <v>APP INDABOX ANDROID - 11.2.5.3.1 Etichetta nel nome - S004 Spedisci (IndaBox Spedizione Pacchi)</v>
      </c>
      <c r="Z11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(#AAD1194)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https://axe-mobile.deque.com/scan?userId=747da6b3-5f03-493b-bc9b-3a10276b7d6b&amp;packageName=com.android.chrome&amp;resultId=019874b1-588e-71b0-ba83-23e794e6f7e7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195" s="13"/>
      <c r="AB1195" s="13"/>
      <c r="AC1195" s="13"/>
      <c r="AD1195" s="13"/>
      <c r="AE1195" s="13" t="e">
        <f>_xlfn.XLOOKUP(Tabella4[[#This Row],[ID Silk]],outTable[ID Silk],outTable[Numero ticket  ],,0,1)</f>
        <v>#N/A</v>
      </c>
      <c r="AF1195" s="13"/>
      <c r="AG1195" s="13"/>
      <c r="AH1195" s="13" t="e">
        <f>Tabella4[[#This Row],[Caricato su Silk]]&amp;Tabella4[[#This Row],[HC_01]]</f>
        <v>#N/A</v>
      </c>
      <c r="AI1195" s="13" t="e">
        <f>Tabella4[[#This Row],[HC_ID]]&amp;": "&amp;Tabella4[[#This Row],[Descrizione]]</f>
        <v>#N/A</v>
      </c>
      <c r="AJ1195" s="13" t="e">
        <f>Tabella4[[#This Row],[HC_ID]]&amp;": - "&amp;Tabella4[[#This Row],[Detail]]&amp;" con selettore: "&amp;Tabella4[[#This Row],[Rejected Element]]</f>
        <v>#N/A</v>
      </c>
      <c r="AK1195" s="13" t="e">
        <f>Tabella4[[#This Row],[HC_ID]]&amp;": "&amp;Tabella4[[#This Row],[Share URL]]</f>
        <v>#N/A</v>
      </c>
      <c r="AL1195" s="13" t="e">
        <f>Tabella4[[#This Row],[HC_ID]]&amp;": "&amp;Tabella4[[#This Row],[Soluzione note aggiuntive]]</f>
        <v>#N/A</v>
      </c>
      <c r="AM1195" s="13"/>
    </row>
    <row r="1196" spans="1:39" ht="15" x14ac:dyDescent="0.3">
      <c r="A1196" s="41" t="str">
        <f>Tabella4[[#This Row],[UNI CEI EN 301549]]&amp;Tabella4[[#This Row],[Servizio]]</f>
        <v>11.1.3.2.1S004 Spedisci (IndaBox Spedizione Pacchi)</v>
      </c>
      <c r="B1196" s="42" t="str">
        <f>Tabella4[[#This Row],[IssueID]]&amp;Tabella4[[#This Row],[Servizio]]</f>
        <v>S004 Spedisci (IndaBox Spedizione Pacchi)</v>
      </c>
      <c r="C1196" s="41" t="s">
        <v>2294</v>
      </c>
      <c r="D1196" s="41" t="str">
        <f>"(#"&amp;Tabella4[[#This Row],['#ID]]&amp;")"</f>
        <v>(#AAD1195)</v>
      </c>
      <c r="E1196" s="13" t="s">
        <v>50</v>
      </c>
      <c r="F1196" s="13" t="s">
        <v>9</v>
      </c>
      <c r="G1196" s="13" t="s">
        <v>57</v>
      </c>
      <c r="H1196" s="13" t="s">
        <v>3287</v>
      </c>
      <c r="I1196" s="13" t="s">
        <v>62</v>
      </c>
      <c r="J1196" s="13" t="s">
        <v>3176</v>
      </c>
      <c r="K1196" t="s">
        <v>1749</v>
      </c>
      <c r="L1196" s="13" t="s">
        <v>3177</v>
      </c>
      <c r="M1196" t="s">
        <v>1744</v>
      </c>
      <c r="N1196" s="13"/>
      <c r="O1196" t="s">
        <v>1599</v>
      </c>
      <c r="P1196" s="13" t="s">
        <v>1642</v>
      </c>
      <c r="Q1196" s="13" t="s">
        <v>1742</v>
      </c>
      <c r="R1196" s="13"/>
      <c r="S1196" s="13" t="s">
        <v>3189</v>
      </c>
      <c r="T1196" s="13" t="s">
        <v>3190</v>
      </c>
      <c r="U1196" s="13">
        <f>COUNTIFS(Tabella4[Rejected Element],Tabella4[[#This Row],[Rejected Element]])</f>
        <v>1254</v>
      </c>
      <c r="V1196" s="13" t="s">
        <v>1722</v>
      </c>
      <c r="W1196" s="13" t="s">
        <v>3150</v>
      </c>
      <c r="X1196" s="13" t="str">
        <f>Tabella4[[#This Row],[User Impact]]</f>
        <v>1 - Critical</v>
      </c>
      <c r="Y119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(#AAD1195)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96" s="13"/>
      <c r="AB1196" s="13"/>
      <c r="AC1196" s="13"/>
      <c r="AD1196" s="13"/>
      <c r="AE1196" s="13" t="e">
        <f>_xlfn.XLOOKUP(Tabella4[[#This Row],[ID Silk]],outTable[ID Silk],outTable[Numero ticket  ],,0,1)</f>
        <v>#N/A</v>
      </c>
      <c r="AF1196" s="13"/>
      <c r="AG1196" s="13"/>
      <c r="AH1196" s="13" t="e">
        <f>Tabella4[[#This Row],[Caricato su Silk]]&amp;Tabella4[[#This Row],[HC_01]]</f>
        <v>#N/A</v>
      </c>
      <c r="AI1196" s="13" t="e">
        <f>Tabella4[[#This Row],[HC_ID]]&amp;": "&amp;Tabella4[[#This Row],[Descrizione]]</f>
        <v>#N/A</v>
      </c>
      <c r="AJ1196" s="13" t="e">
        <f>Tabella4[[#This Row],[HC_ID]]&amp;": - "&amp;Tabella4[[#This Row],[Detail]]&amp;" con selettore: "&amp;Tabella4[[#This Row],[Rejected Element]]</f>
        <v>#N/A</v>
      </c>
      <c r="AK1196" s="13" t="e">
        <f>Tabella4[[#This Row],[HC_ID]]&amp;": "&amp;Tabella4[[#This Row],[Share URL]]</f>
        <v>#N/A</v>
      </c>
      <c r="AL1196" s="13" t="e">
        <f>Tabella4[[#This Row],[HC_ID]]&amp;": "&amp;Tabella4[[#This Row],[Soluzione note aggiuntive]]</f>
        <v>#N/A</v>
      </c>
      <c r="AM1196" s="13"/>
    </row>
    <row r="1197" spans="1:39" ht="15" x14ac:dyDescent="0.3">
      <c r="A1197" s="41" t="str">
        <f>Tabella4[[#This Row],[UNI CEI EN 301549]]&amp;Tabella4[[#This Row],[Servizio]]</f>
        <v>11.1.3.2.1S004 Spedisci (IndaBox Spedizione Pacchi)</v>
      </c>
      <c r="B1197" s="42" t="str">
        <f>Tabella4[[#This Row],[IssueID]]&amp;Tabella4[[#This Row],[Servizio]]</f>
        <v>S004 Spedisci (IndaBox Spedizione Pacchi)</v>
      </c>
      <c r="C1197" s="41" t="s">
        <v>2295</v>
      </c>
      <c r="D1197" s="41" t="str">
        <f>"(#"&amp;Tabella4[[#This Row],['#ID]]&amp;")"</f>
        <v>(#AAD1196)</v>
      </c>
      <c r="E1197" s="13" t="s">
        <v>50</v>
      </c>
      <c r="F1197" s="13" t="s">
        <v>9</v>
      </c>
      <c r="G1197" s="13" t="s">
        <v>57</v>
      </c>
      <c r="H1197" s="13" t="s">
        <v>3287</v>
      </c>
      <c r="I1197" s="13" t="s">
        <v>62</v>
      </c>
      <c r="J1197" s="13" t="s">
        <v>3176</v>
      </c>
      <c r="K1197" t="s">
        <v>1749</v>
      </c>
      <c r="L1197" s="13" t="s">
        <v>3177</v>
      </c>
      <c r="M1197" t="s">
        <v>1744</v>
      </c>
      <c r="N1197" s="13"/>
      <c r="O1197" t="s">
        <v>1599</v>
      </c>
      <c r="P1197" s="13" t="s">
        <v>1642</v>
      </c>
      <c r="Q1197" s="13" t="s">
        <v>1742</v>
      </c>
      <c r="R1197" s="13"/>
      <c r="S1197" s="13" t="s">
        <v>3189</v>
      </c>
      <c r="T1197" s="13" t="s">
        <v>3190</v>
      </c>
      <c r="U1197" s="13">
        <f>COUNTIFS(Tabella4[Rejected Element],Tabella4[[#This Row],[Rejected Element]])</f>
        <v>1254</v>
      </c>
      <c r="V1197" s="13" t="s">
        <v>1722</v>
      </c>
      <c r="W1197" s="13" t="s">
        <v>3150</v>
      </c>
      <c r="X1197" s="13" t="str">
        <f>Tabella4[[#This Row],[User Impact]]</f>
        <v>1 - Critical</v>
      </c>
      <c r="Y119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(#AAD1196)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97" s="13"/>
      <c r="AB1197" s="13"/>
      <c r="AC1197" s="13"/>
      <c r="AD1197" s="13"/>
      <c r="AE1197" s="13" t="e">
        <f>_xlfn.XLOOKUP(Tabella4[[#This Row],[ID Silk]],outTable[ID Silk],outTable[Numero ticket  ],,0,1)</f>
        <v>#N/A</v>
      </c>
      <c r="AF1197" s="13"/>
      <c r="AG1197" s="13"/>
      <c r="AH1197" s="13" t="e">
        <f>Tabella4[[#This Row],[Caricato su Silk]]&amp;Tabella4[[#This Row],[HC_01]]</f>
        <v>#N/A</v>
      </c>
      <c r="AI1197" s="13" t="e">
        <f>Tabella4[[#This Row],[HC_ID]]&amp;": "&amp;Tabella4[[#This Row],[Descrizione]]</f>
        <v>#N/A</v>
      </c>
      <c r="AJ1197" s="13" t="e">
        <f>Tabella4[[#This Row],[HC_ID]]&amp;": - "&amp;Tabella4[[#This Row],[Detail]]&amp;" con selettore: "&amp;Tabella4[[#This Row],[Rejected Element]]</f>
        <v>#N/A</v>
      </c>
      <c r="AK1197" s="13" t="e">
        <f>Tabella4[[#This Row],[HC_ID]]&amp;": "&amp;Tabella4[[#This Row],[Share URL]]</f>
        <v>#N/A</v>
      </c>
      <c r="AL1197" s="13" t="e">
        <f>Tabella4[[#This Row],[HC_ID]]&amp;": "&amp;Tabella4[[#This Row],[Soluzione note aggiuntive]]</f>
        <v>#N/A</v>
      </c>
      <c r="AM1197" s="13"/>
    </row>
    <row r="1198" spans="1:39" ht="15" x14ac:dyDescent="0.3">
      <c r="A1198" s="41" t="str">
        <f>Tabella4[[#This Row],[UNI CEI EN 301549]]&amp;Tabella4[[#This Row],[Servizio]]</f>
        <v>11.1.3.2.1S004 Spedisci (IndaBox Spedizione Pacchi)</v>
      </c>
      <c r="B1198" s="42" t="str">
        <f>Tabella4[[#This Row],[IssueID]]&amp;Tabella4[[#This Row],[Servizio]]</f>
        <v>S004 Spedisci (IndaBox Spedizione Pacchi)</v>
      </c>
      <c r="C1198" s="41" t="s">
        <v>2296</v>
      </c>
      <c r="D1198" s="41" t="str">
        <f>"(#"&amp;Tabella4[[#This Row],['#ID]]&amp;")"</f>
        <v>(#AAD1197)</v>
      </c>
      <c r="E1198" s="13" t="s">
        <v>50</v>
      </c>
      <c r="F1198" s="13" t="s">
        <v>9</v>
      </c>
      <c r="G1198" s="13" t="s">
        <v>57</v>
      </c>
      <c r="H1198" s="13" t="s">
        <v>3287</v>
      </c>
      <c r="I1198" s="13" t="s">
        <v>62</v>
      </c>
      <c r="J1198" s="13" t="s">
        <v>3176</v>
      </c>
      <c r="K1198" t="s">
        <v>1749</v>
      </c>
      <c r="L1198" s="13" t="s">
        <v>3177</v>
      </c>
      <c r="M1198" t="s">
        <v>1744</v>
      </c>
      <c r="N1198" s="13"/>
      <c r="O1198" t="s">
        <v>1599</v>
      </c>
      <c r="P1198" s="13" t="s">
        <v>1642</v>
      </c>
      <c r="Q1198" s="13" t="s">
        <v>1742</v>
      </c>
      <c r="R1198" s="13"/>
      <c r="S1198" s="13" t="s">
        <v>3189</v>
      </c>
      <c r="T1198" s="13" t="s">
        <v>3190</v>
      </c>
      <c r="U1198" s="13">
        <f>COUNTIFS(Tabella4[Rejected Element],Tabella4[[#This Row],[Rejected Element]])</f>
        <v>1254</v>
      </c>
      <c r="V1198" s="13" t="s">
        <v>1722</v>
      </c>
      <c r="W1198" s="13" t="s">
        <v>3150</v>
      </c>
      <c r="X1198" s="13" t="str">
        <f>Tabella4[[#This Row],[User Impact]]</f>
        <v>1 - Critical</v>
      </c>
      <c r="Y119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(#AAD1197)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98" s="13"/>
      <c r="AB1198" s="13"/>
      <c r="AC1198" s="13"/>
      <c r="AD1198" s="13"/>
      <c r="AE1198" s="13" t="e">
        <f>_xlfn.XLOOKUP(Tabella4[[#This Row],[ID Silk]],outTable[ID Silk],outTable[Numero ticket  ],,0,1)</f>
        <v>#N/A</v>
      </c>
      <c r="AF1198" s="13"/>
      <c r="AG1198" s="13"/>
      <c r="AH1198" s="13" t="e">
        <f>Tabella4[[#This Row],[Caricato su Silk]]&amp;Tabella4[[#This Row],[HC_01]]</f>
        <v>#N/A</v>
      </c>
      <c r="AI1198" s="13" t="e">
        <f>Tabella4[[#This Row],[HC_ID]]&amp;": "&amp;Tabella4[[#This Row],[Descrizione]]</f>
        <v>#N/A</v>
      </c>
      <c r="AJ1198" s="13" t="e">
        <f>Tabella4[[#This Row],[HC_ID]]&amp;": - "&amp;Tabella4[[#This Row],[Detail]]&amp;" con selettore: "&amp;Tabella4[[#This Row],[Rejected Element]]</f>
        <v>#N/A</v>
      </c>
      <c r="AK1198" s="13" t="e">
        <f>Tabella4[[#This Row],[HC_ID]]&amp;": "&amp;Tabella4[[#This Row],[Share URL]]</f>
        <v>#N/A</v>
      </c>
      <c r="AL1198" s="13" t="e">
        <f>Tabella4[[#This Row],[HC_ID]]&amp;": "&amp;Tabella4[[#This Row],[Soluzione note aggiuntive]]</f>
        <v>#N/A</v>
      </c>
      <c r="AM1198" s="13"/>
    </row>
    <row r="1199" spans="1:39" ht="15" x14ac:dyDescent="0.3">
      <c r="A1199" s="41" t="str">
        <f>Tabella4[[#This Row],[UNI CEI EN 301549]]&amp;Tabella4[[#This Row],[Servizio]]</f>
        <v>11.1.3.2.1S004 Spedisci (IndaBox Spedizione Pacchi)</v>
      </c>
      <c r="B1199" s="42" t="str">
        <f>Tabella4[[#This Row],[IssueID]]&amp;Tabella4[[#This Row],[Servizio]]</f>
        <v>S004 Spedisci (IndaBox Spedizione Pacchi)</v>
      </c>
      <c r="C1199" s="41" t="s">
        <v>2297</v>
      </c>
      <c r="D1199" s="41" t="str">
        <f>"(#"&amp;Tabella4[[#This Row],['#ID]]&amp;")"</f>
        <v>(#AAD1198)</v>
      </c>
      <c r="E1199" s="13" t="s">
        <v>50</v>
      </c>
      <c r="F1199" s="13" t="s">
        <v>9</v>
      </c>
      <c r="G1199" s="13" t="s">
        <v>57</v>
      </c>
      <c r="H1199" s="13" t="s">
        <v>3287</v>
      </c>
      <c r="I1199" s="13" t="s">
        <v>62</v>
      </c>
      <c r="J1199" s="13" t="s">
        <v>3176</v>
      </c>
      <c r="K1199" t="s">
        <v>1749</v>
      </c>
      <c r="L1199" s="13" t="s">
        <v>3177</v>
      </c>
      <c r="M1199" t="s">
        <v>1744</v>
      </c>
      <c r="N1199" s="13"/>
      <c r="O1199" t="s">
        <v>1599</v>
      </c>
      <c r="P1199" s="13" t="s">
        <v>1642</v>
      </c>
      <c r="Q1199" s="13" t="s">
        <v>1742</v>
      </c>
      <c r="R1199" s="13"/>
      <c r="S1199" s="13" t="s">
        <v>3189</v>
      </c>
      <c r="T1199" s="13" t="s">
        <v>3190</v>
      </c>
      <c r="U1199" s="13">
        <f>COUNTIFS(Tabella4[Rejected Element],Tabella4[[#This Row],[Rejected Element]])</f>
        <v>1254</v>
      </c>
      <c r="V1199" s="13" t="s">
        <v>1722</v>
      </c>
      <c r="W1199" s="13" t="s">
        <v>3150</v>
      </c>
      <c r="X1199" s="13" t="str">
        <f>Tabella4[[#This Row],[User Impact]]</f>
        <v>1 - Critical</v>
      </c>
      <c r="Y119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1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(#AAD1198)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199" s="13"/>
      <c r="AB1199" s="13"/>
      <c r="AC1199" s="13"/>
      <c r="AD1199" s="13"/>
      <c r="AE1199" s="13" t="e">
        <f>_xlfn.XLOOKUP(Tabella4[[#This Row],[ID Silk]],outTable[ID Silk],outTable[Numero ticket  ],,0,1)</f>
        <v>#N/A</v>
      </c>
      <c r="AF1199" s="13"/>
      <c r="AG1199" s="13"/>
      <c r="AH1199" s="13" t="e">
        <f>Tabella4[[#This Row],[Caricato su Silk]]&amp;Tabella4[[#This Row],[HC_01]]</f>
        <v>#N/A</v>
      </c>
      <c r="AI1199" s="13" t="e">
        <f>Tabella4[[#This Row],[HC_ID]]&amp;": "&amp;Tabella4[[#This Row],[Descrizione]]</f>
        <v>#N/A</v>
      </c>
      <c r="AJ1199" s="13" t="e">
        <f>Tabella4[[#This Row],[HC_ID]]&amp;": - "&amp;Tabella4[[#This Row],[Detail]]&amp;" con selettore: "&amp;Tabella4[[#This Row],[Rejected Element]]</f>
        <v>#N/A</v>
      </c>
      <c r="AK1199" s="13" t="e">
        <f>Tabella4[[#This Row],[HC_ID]]&amp;": "&amp;Tabella4[[#This Row],[Share URL]]</f>
        <v>#N/A</v>
      </c>
      <c r="AL1199" s="13" t="e">
        <f>Tabella4[[#This Row],[HC_ID]]&amp;": "&amp;Tabella4[[#This Row],[Soluzione note aggiuntive]]</f>
        <v>#N/A</v>
      </c>
      <c r="AM1199" s="13"/>
    </row>
    <row r="1200" spans="1:39" ht="15" x14ac:dyDescent="0.3">
      <c r="A1200" s="41" t="str">
        <f>Tabella4[[#This Row],[UNI CEI EN 301549]]&amp;Tabella4[[#This Row],[Servizio]]</f>
        <v>11.1.3.2.1S004 Spedisci (IndaBox Spedizione Pacchi)</v>
      </c>
      <c r="B1200" s="42" t="str">
        <f>Tabella4[[#This Row],[IssueID]]&amp;Tabella4[[#This Row],[Servizio]]</f>
        <v>S004 Spedisci (IndaBox Spedizione Pacchi)</v>
      </c>
      <c r="C1200" s="41" t="s">
        <v>2298</v>
      </c>
      <c r="D1200" s="41" t="str">
        <f>"(#"&amp;Tabella4[[#This Row],['#ID]]&amp;")"</f>
        <v>(#AAD1199)</v>
      </c>
      <c r="E1200" s="13" t="s">
        <v>50</v>
      </c>
      <c r="F1200" s="13" t="s">
        <v>9</v>
      </c>
      <c r="G1200" s="13" t="s">
        <v>57</v>
      </c>
      <c r="H1200" s="13" t="s">
        <v>3287</v>
      </c>
      <c r="I1200" s="13" t="s">
        <v>62</v>
      </c>
      <c r="J1200" s="13" t="s">
        <v>3176</v>
      </c>
      <c r="K1200" t="s">
        <v>1749</v>
      </c>
      <c r="L1200" s="13" t="s">
        <v>3177</v>
      </c>
      <c r="M1200" t="s">
        <v>1744</v>
      </c>
      <c r="N1200" s="13"/>
      <c r="O1200" t="s">
        <v>1599</v>
      </c>
      <c r="P1200" s="13" t="s">
        <v>1642</v>
      </c>
      <c r="Q1200" s="13" t="s">
        <v>1742</v>
      </c>
      <c r="R1200" s="13"/>
      <c r="S1200" s="13" t="s">
        <v>3189</v>
      </c>
      <c r="T1200" s="13" t="s">
        <v>3190</v>
      </c>
      <c r="U1200" s="13">
        <f>COUNTIFS(Tabella4[Rejected Element],Tabella4[[#This Row],[Rejected Element]])</f>
        <v>1254</v>
      </c>
      <c r="V1200" s="13" t="s">
        <v>1722</v>
      </c>
      <c r="W1200" s="13" t="s">
        <v>3150</v>
      </c>
      <c r="X1200" s="13" t="str">
        <f>Tabella4[[#This Row],[User Impact]]</f>
        <v>1 - Critical</v>
      </c>
      <c r="Y120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2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(#AAD1199)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200" s="13"/>
      <c r="AB1200" s="13"/>
      <c r="AC1200" s="13"/>
      <c r="AD1200" s="13"/>
      <c r="AE1200" s="13" t="e">
        <f>_xlfn.XLOOKUP(Tabella4[[#This Row],[ID Silk]],outTable[ID Silk],outTable[Numero ticket  ],,0,1)</f>
        <v>#N/A</v>
      </c>
      <c r="AF1200" s="13"/>
      <c r="AG1200" s="13"/>
      <c r="AH1200" s="13" t="e">
        <f>Tabella4[[#This Row],[Caricato su Silk]]&amp;Tabella4[[#This Row],[HC_01]]</f>
        <v>#N/A</v>
      </c>
      <c r="AI1200" s="13" t="e">
        <f>Tabella4[[#This Row],[HC_ID]]&amp;": "&amp;Tabella4[[#This Row],[Descrizione]]</f>
        <v>#N/A</v>
      </c>
      <c r="AJ1200" s="13" t="e">
        <f>Tabella4[[#This Row],[HC_ID]]&amp;": - "&amp;Tabella4[[#This Row],[Detail]]&amp;" con selettore: "&amp;Tabella4[[#This Row],[Rejected Element]]</f>
        <v>#N/A</v>
      </c>
      <c r="AK1200" s="13" t="e">
        <f>Tabella4[[#This Row],[HC_ID]]&amp;": "&amp;Tabella4[[#This Row],[Share URL]]</f>
        <v>#N/A</v>
      </c>
      <c r="AL1200" s="13" t="e">
        <f>Tabella4[[#This Row],[HC_ID]]&amp;": "&amp;Tabella4[[#This Row],[Soluzione note aggiuntive]]</f>
        <v>#N/A</v>
      </c>
      <c r="AM1200" s="13"/>
    </row>
    <row r="1201" spans="1:39" ht="15" x14ac:dyDescent="0.3">
      <c r="A1201" s="41" t="str">
        <f>Tabella4[[#This Row],[UNI CEI EN 301549]]&amp;Tabella4[[#This Row],[Servizio]]</f>
        <v>11.2.5.3.1S004 Spedisci (IndaBox Spedizione Pacchi)</v>
      </c>
      <c r="B1201" s="42" t="str">
        <f>Tabella4[[#This Row],[IssueID]]&amp;Tabella4[[#This Row],[Servizio]]</f>
        <v>S004 Spedisci (IndaBox Spedizione Pacchi)</v>
      </c>
      <c r="C1201" s="41" t="s">
        <v>2299</v>
      </c>
      <c r="D1201" s="41" t="str">
        <f>"(#"&amp;Tabella4[[#This Row],['#ID]]&amp;")"</f>
        <v>(#AAD1200)</v>
      </c>
      <c r="E1201" s="13" t="s">
        <v>50</v>
      </c>
      <c r="F1201" s="13" t="s">
        <v>9</v>
      </c>
      <c r="G1201" s="13" t="s">
        <v>342</v>
      </c>
      <c r="H1201" s="13" t="s">
        <v>3285</v>
      </c>
      <c r="I1201" s="13" t="s">
        <v>63</v>
      </c>
      <c r="J1201" s="13" t="s">
        <v>3172</v>
      </c>
      <c r="K1201" t="s">
        <v>1745</v>
      </c>
      <c r="L1201" s="13" t="s">
        <v>3173</v>
      </c>
      <c r="M1201" t="s">
        <v>1744</v>
      </c>
      <c r="N1201" s="13"/>
      <c r="O1201" t="s">
        <v>1599</v>
      </c>
      <c r="P1201" s="13" t="s">
        <v>1642</v>
      </c>
      <c r="Q1201" s="13" t="s">
        <v>1742</v>
      </c>
      <c r="R1201" s="13"/>
      <c r="S1201" s="13" t="s">
        <v>3183</v>
      </c>
      <c r="T1201" s="13" t="s">
        <v>3184</v>
      </c>
      <c r="U1201" s="13">
        <f>COUNTIFS(Tabella4[Rejected Element],Tabella4[[#This Row],[Rejected Element]])</f>
        <v>1254</v>
      </c>
      <c r="V1201" s="13" t="s">
        <v>1722</v>
      </c>
      <c r="W1201" s="13" t="s">
        <v>3150</v>
      </c>
      <c r="X1201" s="13" t="str">
        <f>Tabella4[[#This Row],[User Impact]]</f>
        <v>2 - Serious</v>
      </c>
      <c r="Y1201" s="13" t="str">
        <f>_xlfn.CONCAT("APP INDABOX ANDROID - ",Tabella4[[#This Row],[UNI CEI EN 301549]]," ",_xlfn.XLOOKUP(Tabella4[[#This Row],[Criterio]],Tabella5[ID],Tabella5[Criterio di successo],"")," - ",Tabella4[[#This Row],[Servizio]])</f>
        <v>APP INDABOX ANDROID - 11.2.5.3.1 Etichetta nel nome - S004 Spedisci (IndaBox Spedizione Pacchi)</v>
      </c>
      <c r="Z12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(#AAD1200)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201" s="13"/>
      <c r="AB1201" s="13"/>
      <c r="AC1201" s="13"/>
      <c r="AD1201" s="13"/>
      <c r="AE1201" s="13" t="e">
        <f>_xlfn.XLOOKUP(Tabella4[[#This Row],[ID Silk]],outTable[ID Silk],outTable[Numero ticket  ],,0,1)</f>
        <v>#N/A</v>
      </c>
      <c r="AF1201" s="13"/>
      <c r="AG1201" s="13"/>
      <c r="AH1201" s="13" t="e">
        <f>Tabella4[[#This Row],[Caricato su Silk]]&amp;Tabella4[[#This Row],[HC_01]]</f>
        <v>#N/A</v>
      </c>
      <c r="AI1201" s="13" t="e">
        <f>Tabella4[[#This Row],[HC_ID]]&amp;": "&amp;Tabella4[[#This Row],[Descrizione]]</f>
        <v>#N/A</v>
      </c>
      <c r="AJ1201" s="13" t="e">
        <f>Tabella4[[#This Row],[HC_ID]]&amp;": - "&amp;Tabella4[[#This Row],[Detail]]&amp;" con selettore: "&amp;Tabella4[[#This Row],[Rejected Element]]</f>
        <v>#N/A</v>
      </c>
      <c r="AK1201" s="13" t="e">
        <f>Tabella4[[#This Row],[HC_ID]]&amp;": "&amp;Tabella4[[#This Row],[Share URL]]</f>
        <v>#N/A</v>
      </c>
      <c r="AL1201" s="13" t="e">
        <f>Tabella4[[#This Row],[HC_ID]]&amp;": "&amp;Tabella4[[#This Row],[Soluzione note aggiuntive]]</f>
        <v>#N/A</v>
      </c>
      <c r="AM1201" s="13"/>
    </row>
    <row r="1202" spans="1:39" ht="15" x14ac:dyDescent="0.3">
      <c r="A1202" s="41" t="str">
        <f>Tabella4[[#This Row],[UNI CEI EN 301549]]&amp;Tabella4[[#This Row],[Servizio]]</f>
        <v>11.1.3.2.1S004 Spedisci (IndaBox Spedizione Pacchi)</v>
      </c>
      <c r="B1202" s="42" t="str">
        <f>Tabella4[[#This Row],[IssueID]]&amp;Tabella4[[#This Row],[Servizio]]</f>
        <v>S004 Spedisci (IndaBox Spedizione Pacchi)</v>
      </c>
      <c r="C1202" s="41" t="s">
        <v>2300</v>
      </c>
      <c r="D1202" s="41" t="str">
        <f>"(#"&amp;Tabella4[[#This Row],['#ID]]&amp;")"</f>
        <v>(#AAD1201)</v>
      </c>
      <c r="E1202" s="13" t="s">
        <v>50</v>
      </c>
      <c r="F1202" s="13" t="s">
        <v>9</v>
      </c>
      <c r="G1202" s="13" t="s">
        <v>57</v>
      </c>
      <c r="H1202" s="13" t="s">
        <v>3287</v>
      </c>
      <c r="I1202" s="13" t="s">
        <v>62</v>
      </c>
      <c r="J1202" s="13" t="s">
        <v>3176</v>
      </c>
      <c r="K1202" t="s">
        <v>1749</v>
      </c>
      <c r="L1202" s="13" t="s">
        <v>3177</v>
      </c>
      <c r="M1202" t="s">
        <v>1744</v>
      </c>
      <c r="N1202" s="13"/>
      <c r="O1202" t="s">
        <v>1599</v>
      </c>
      <c r="P1202" s="13" t="s">
        <v>1642</v>
      </c>
      <c r="Q1202" s="13" t="s">
        <v>1742</v>
      </c>
      <c r="R1202" s="13"/>
      <c r="S1202" s="13" t="s">
        <v>3189</v>
      </c>
      <c r="T1202" s="13" t="s">
        <v>3190</v>
      </c>
      <c r="U1202" s="13">
        <f>COUNTIFS(Tabella4[Rejected Element],Tabella4[[#This Row],[Rejected Element]])</f>
        <v>1254</v>
      </c>
      <c r="V1202" s="13" t="s">
        <v>1722</v>
      </c>
      <c r="W1202" s="13" t="s">
        <v>3150</v>
      </c>
      <c r="X1202" s="13" t="str">
        <f>Tabella4[[#This Row],[User Impact]]</f>
        <v>1 - Critical</v>
      </c>
      <c r="Y120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2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(#AAD1201)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202" s="13"/>
      <c r="AB1202" s="13"/>
      <c r="AC1202" s="13"/>
      <c r="AD1202" s="13"/>
      <c r="AE1202" s="13" t="e">
        <f>_xlfn.XLOOKUP(Tabella4[[#This Row],[ID Silk]],outTable[ID Silk],outTable[Numero ticket  ],,0,1)</f>
        <v>#N/A</v>
      </c>
      <c r="AF1202" s="13"/>
      <c r="AG1202" s="13"/>
      <c r="AH1202" s="13" t="e">
        <f>Tabella4[[#This Row],[Caricato su Silk]]&amp;Tabella4[[#This Row],[HC_01]]</f>
        <v>#N/A</v>
      </c>
      <c r="AI1202" s="13" t="e">
        <f>Tabella4[[#This Row],[HC_ID]]&amp;": "&amp;Tabella4[[#This Row],[Descrizione]]</f>
        <v>#N/A</v>
      </c>
      <c r="AJ1202" s="13" t="e">
        <f>Tabella4[[#This Row],[HC_ID]]&amp;": - "&amp;Tabella4[[#This Row],[Detail]]&amp;" con selettore: "&amp;Tabella4[[#This Row],[Rejected Element]]</f>
        <v>#N/A</v>
      </c>
      <c r="AK1202" s="13" t="e">
        <f>Tabella4[[#This Row],[HC_ID]]&amp;": "&amp;Tabella4[[#This Row],[Share URL]]</f>
        <v>#N/A</v>
      </c>
      <c r="AL1202" s="13" t="e">
        <f>Tabella4[[#This Row],[HC_ID]]&amp;": "&amp;Tabella4[[#This Row],[Soluzione note aggiuntive]]</f>
        <v>#N/A</v>
      </c>
      <c r="AM1202" s="13"/>
    </row>
    <row r="1203" spans="1:39" ht="15" x14ac:dyDescent="0.3">
      <c r="A1203" s="41" t="str">
        <f>Tabella4[[#This Row],[UNI CEI EN 301549]]&amp;Tabella4[[#This Row],[Servizio]]</f>
        <v>11.1.3.2.1S004 Spedisci (IndaBox Spedizione Pacchi)</v>
      </c>
      <c r="B1203" s="42" t="str">
        <f>Tabella4[[#This Row],[IssueID]]&amp;Tabella4[[#This Row],[Servizio]]</f>
        <v>S004 Spedisci (IndaBox Spedizione Pacchi)</v>
      </c>
      <c r="C1203" s="41" t="s">
        <v>2301</v>
      </c>
      <c r="D1203" s="41" t="str">
        <f>"(#"&amp;Tabella4[[#This Row],['#ID]]&amp;")"</f>
        <v>(#AAD1202)</v>
      </c>
      <c r="E1203" s="13" t="s">
        <v>50</v>
      </c>
      <c r="F1203" s="13" t="s">
        <v>9</v>
      </c>
      <c r="G1203" s="13" t="s">
        <v>57</v>
      </c>
      <c r="H1203" s="13" t="s">
        <v>3287</v>
      </c>
      <c r="I1203" s="13" t="s">
        <v>62</v>
      </c>
      <c r="J1203" s="13" t="s">
        <v>3176</v>
      </c>
      <c r="K1203" t="s">
        <v>1749</v>
      </c>
      <c r="L1203" s="13" t="s">
        <v>3177</v>
      </c>
      <c r="M1203" t="s">
        <v>1744</v>
      </c>
      <c r="N1203" s="13"/>
      <c r="O1203" t="s">
        <v>1599</v>
      </c>
      <c r="P1203" s="13" t="s">
        <v>1642</v>
      </c>
      <c r="Q1203" s="13" t="s">
        <v>1742</v>
      </c>
      <c r="R1203" s="13"/>
      <c r="S1203" s="13" t="s">
        <v>3189</v>
      </c>
      <c r="T1203" s="13" t="s">
        <v>3190</v>
      </c>
      <c r="U1203" s="13">
        <f>COUNTIFS(Tabella4[Rejected Element],Tabella4[[#This Row],[Rejected Element]])</f>
        <v>1254</v>
      </c>
      <c r="V1203" s="13" t="s">
        <v>1722</v>
      </c>
      <c r="W1203" s="13" t="s">
        <v>3150</v>
      </c>
      <c r="X1203" s="13" t="str">
        <f>Tabella4[[#This Row],[User Impact]]</f>
        <v>1 - Critical</v>
      </c>
      <c r="Y120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2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(#AAD1202)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203" s="13"/>
      <c r="AB1203" s="13"/>
      <c r="AC1203" s="13"/>
      <c r="AD1203" s="13"/>
      <c r="AE1203" s="13" t="e">
        <f>_xlfn.XLOOKUP(Tabella4[[#This Row],[ID Silk]],outTable[ID Silk],outTable[Numero ticket  ],,0,1)</f>
        <v>#N/A</v>
      </c>
      <c r="AF1203" s="13"/>
      <c r="AG1203" s="13"/>
      <c r="AH1203" s="13" t="e">
        <f>Tabella4[[#This Row],[Caricato su Silk]]&amp;Tabella4[[#This Row],[HC_01]]</f>
        <v>#N/A</v>
      </c>
      <c r="AI1203" s="13" t="e">
        <f>Tabella4[[#This Row],[HC_ID]]&amp;": "&amp;Tabella4[[#This Row],[Descrizione]]</f>
        <v>#N/A</v>
      </c>
      <c r="AJ1203" s="13" t="e">
        <f>Tabella4[[#This Row],[HC_ID]]&amp;": - "&amp;Tabella4[[#This Row],[Detail]]&amp;" con selettore: "&amp;Tabella4[[#This Row],[Rejected Element]]</f>
        <v>#N/A</v>
      </c>
      <c r="AK1203" s="13" t="e">
        <f>Tabella4[[#This Row],[HC_ID]]&amp;": "&amp;Tabella4[[#This Row],[Share URL]]</f>
        <v>#N/A</v>
      </c>
      <c r="AL1203" s="13" t="e">
        <f>Tabella4[[#This Row],[HC_ID]]&amp;": "&amp;Tabella4[[#This Row],[Soluzione note aggiuntive]]</f>
        <v>#N/A</v>
      </c>
      <c r="AM1203" s="13"/>
    </row>
    <row r="1204" spans="1:39" ht="15" x14ac:dyDescent="0.3">
      <c r="A1204" s="41" t="str">
        <f>Tabella4[[#This Row],[UNI CEI EN 301549]]&amp;Tabella4[[#This Row],[Servizio]]</f>
        <v>11.1.4.3.1S004 Spedisci (IndaBox Spedizione Pacchi)</v>
      </c>
      <c r="B1204" s="42" t="str">
        <f>Tabella4[[#This Row],[IssueID]]&amp;Tabella4[[#This Row],[Servizio]]</f>
        <v>S004 Spedisci (IndaBox Spedizione Pacchi)</v>
      </c>
      <c r="C1204" s="41" t="s">
        <v>2302</v>
      </c>
      <c r="D1204" s="41" t="str">
        <f>"(#"&amp;Tabella4[[#This Row],['#ID]]&amp;")"</f>
        <v>(#AAD1203)</v>
      </c>
      <c r="E1204" s="13" t="s">
        <v>50</v>
      </c>
      <c r="F1204" s="13" t="s">
        <v>10</v>
      </c>
      <c r="G1204" s="13" t="s">
        <v>195</v>
      </c>
      <c r="H1204" s="13" t="s">
        <v>3282</v>
      </c>
      <c r="I1204" s="13" t="s">
        <v>63</v>
      </c>
      <c r="J1204" s="13" t="s">
        <v>1735</v>
      </c>
      <c r="K1204" t="s">
        <v>1758</v>
      </c>
      <c r="L1204" s="13" t="s">
        <v>3178</v>
      </c>
      <c r="M1204" t="s">
        <v>1744</v>
      </c>
      <c r="N1204" s="13"/>
      <c r="O1204" t="s">
        <v>1599</v>
      </c>
      <c r="P1204" s="13" t="s">
        <v>1642</v>
      </c>
      <c r="Q1204" s="13" t="s">
        <v>1742</v>
      </c>
      <c r="R1204" s="13"/>
      <c r="S1204" s="13" t="s">
        <v>3191</v>
      </c>
      <c r="T1204" s="13" t="s">
        <v>3192</v>
      </c>
      <c r="U1204" s="13">
        <f>COUNTIFS(Tabella4[Rejected Element],Tabella4[[#This Row],[Rejected Element]])</f>
        <v>1254</v>
      </c>
      <c r="V1204" s="13" t="s">
        <v>1722</v>
      </c>
      <c r="W1204" s="13" t="s">
        <v>3150</v>
      </c>
      <c r="X1204" s="13" t="str">
        <f>Tabella4[[#This Row],[User Impact]]</f>
        <v>2 - Serious</v>
      </c>
      <c r="Y1204" s="13" t="str">
        <f>_xlfn.CONCAT("APP INDABOX ANDROID - ",Tabella4[[#This Row],[UNI CEI EN 301549]]," ",_xlfn.XLOOKUP(Tabella4[[#This Row],[Criterio]],Tabella5[ID],Tabella5[Criterio di successo],"")," - ",Tabella4[[#This Row],[Servizio]])</f>
        <v>APP INDABOX ANDROID - 11.1.4.3.1 Contrasto (minimo) - S004 Spedisci (IndaBox Spedizione Pacchi)</v>
      </c>
      <c r="Z12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S004 Spedisci (IndaBox Spedizione Pacchi) (#AAD1203)
S004 Spedisci (IndaBox Spedizione Pacchi)
Requisito: WCAG 1.4.3
Disabilità afflitte: Colorblindness;Low Vision
Impatto Utente: 2 - Serious
Descrizione: ColorContrast - Assicurarsi che ogni elemento di testo abbia un rapporto di contrasto minimo di 4,5:1 con lo sfondo e che il testo di grandi dimensioni abbia un rapporto di contrasto minimo di 3,0:1. [Per saperne di più] (https://docs.deque.com/devtools-mobile/axe/android/rule/ColorContrast)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Usa colori con contrasto minimo 4.5:1 (o 3:1 per testi grandi), come in WCAG.
File di log (occorrenze rilevate: 182): https://posteitaliane.sharepoint.com/:x:/r/teams/ACCESSIBILITRISULTATIVERIFICHETECNICHE/Shared%20Documents/TGPOSTE_APP/TGPOSTE_APP/LOG/Log.xlsx?d=w630300a71bd74143a1658fe5ab688bc4&amp;csf=1&amp;web=1&amp;e=Y9XHGL
Link al dettaglio requisito WCAG: </v>
      </c>
      <c r="AA1204" s="13"/>
      <c r="AB1204" s="13"/>
      <c r="AC1204" s="13"/>
      <c r="AD1204" s="13"/>
      <c r="AE1204" s="13" t="e">
        <f>_xlfn.XLOOKUP(Tabella4[[#This Row],[ID Silk]],outTable[ID Silk],outTable[Numero ticket  ],,0,1)</f>
        <v>#N/A</v>
      </c>
      <c r="AF1204" s="13"/>
      <c r="AG1204" s="13"/>
      <c r="AH1204" s="13" t="e">
        <f>Tabella4[[#This Row],[Caricato su Silk]]&amp;Tabella4[[#This Row],[HC_01]]</f>
        <v>#N/A</v>
      </c>
      <c r="AI1204" s="13" t="e">
        <f>Tabella4[[#This Row],[HC_ID]]&amp;": "&amp;Tabella4[[#This Row],[Descrizione]]</f>
        <v>#N/A</v>
      </c>
      <c r="AJ1204" s="13" t="e">
        <f>Tabella4[[#This Row],[HC_ID]]&amp;": - "&amp;Tabella4[[#This Row],[Detail]]&amp;" con selettore: "&amp;Tabella4[[#This Row],[Rejected Element]]</f>
        <v>#N/A</v>
      </c>
      <c r="AK1204" s="13" t="e">
        <f>Tabella4[[#This Row],[HC_ID]]&amp;": "&amp;Tabella4[[#This Row],[Share URL]]</f>
        <v>#N/A</v>
      </c>
      <c r="AL1204" s="13" t="e">
        <f>Tabella4[[#This Row],[HC_ID]]&amp;": "&amp;Tabella4[[#This Row],[Soluzione note aggiuntive]]</f>
        <v>#N/A</v>
      </c>
      <c r="AM1204" s="13"/>
    </row>
    <row r="1205" spans="1:39" ht="15" x14ac:dyDescent="0.3">
      <c r="A1205" s="41" t="str">
        <f>Tabella4[[#This Row],[UNI CEI EN 301549]]&amp;Tabella4[[#This Row],[Servizio]]</f>
        <v>11.1.3.2.1S004 Spedisci (IndaBox Spedizione Pacchi)</v>
      </c>
      <c r="B1205" s="42" t="str">
        <f>Tabella4[[#This Row],[IssueID]]&amp;Tabella4[[#This Row],[Servizio]]</f>
        <v>S004 Spedisci (IndaBox Spedizione Pacchi)</v>
      </c>
      <c r="C1205" s="41" t="s">
        <v>2303</v>
      </c>
      <c r="D1205" s="41" t="str">
        <f>"(#"&amp;Tabella4[[#This Row],['#ID]]&amp;")"</f>
        <v>(#AAD1204)</v>
      </c>
      <c r="E1205" s="13" t="s">
        <v>50</v>
      </c>
      <c r="F1205" s="13" t="s">
        <v>9</v>
      </c>
      <c r="G1205" s="13" t="s">
        <v>57</v>
      </c>
      <c r="H1205" s="13" t="s">
        <v>3287</v>
      </c>
      <c r="I1205" s="13" t="s">
        <v>62</v>
      </c>
      <c r="J1205" s="13" t="s">
        <v>3176</v>
      </c>
      <c r="K1205" t="s">
        <v>1749</v>
      </c>
      <c r="L1205" s="13" t="s">
        <v>3177</v>
      </c>
      <c r="M1205" t="s">
        <v>1744</v>
      </c>
      <c r="N1205" s="13"/>
      <c r="O1205" t="s">
        <v>1599</v>
      </c>
      <c r="P1205" s="13" t="s">
        <v>1642</v>
      </c>
      <c r="Q1205" s="13" t="s">
        <v>1742</v>
      </c>
      <c r="R1205" s="13"/>
      <c r="S1205" s="13" t="s">
        <v>3189</v>
      </c>
      <c r="T1205" s="13" t="s">
        <v>3190</v>
      </c>
      <c r="U1205" s="13">
        <f>COUNTIFS(Tabella4[Rejected Element],Tabella4[[#This Row],[Rejected Element]])</f>
        <v>1254</v>
      </c>
      <c r="V1205" s="13" t="s">
        <v>1722</v>
      </c>
      <c r="W1205" s="13" t="s">
        <v>3150</v>
      </c>
      <c r="X1205" s="13" t="str">
        <f>Tabella4[[#This Row],[User Impact]]</f>
        <v>1 - Critical</v>
      </c>
      <c r="Y1205"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2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(#AAD1204)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205" s="13"/>
      <c r="AB1205" s="13"/>
      <c r="AC1205" s="13"/>
      <c r="AD1205" s="13"/>
      <c r="AE1205" s="13" t="e">
        <f>_xlfn.XLOOKUP(Tabella4[[#This Row],[ID Silk]],outTable[ID Silk],outTable[Numero ticket  ],,0,1)</f>
        <v>#N/A</v>
      </c>
      <c r="AF1205" s="13"/>
      <c r="AG1205" s="13"/>
      <c r="AH1205" s="13" t="e">
        <f>Tabella4[[#This Row],[Caricato su Silk]]&amp;Tabella4[[#This Row],[HC_01]]</f>
        <v>#N/A</v>
      </c>
      <c r="AI1205" s="13" t="e">
        <f>Tabella4[[#This Row],[HC_ID]]&amp;": "&amp;Tabella4[[#This Row],[Descrizione]]</f>
        <v>#N/A</v>
      </c>
      <c r="AJ1205" s="13" t="e">
        <f>Tabella4[[#This Row],[HC_ID]]&amp;": - "&amp;Tabella4[[#This Row],[Detail]]&amp;" con selettore: "&amp;Tabella4[[#This Row],[Rejected Element]]</f>
        <v>#N/A</v>
      </c>
      <c r="AK1205" s="13" t="e">
        <f>Tabella4[[#This Row],[HC_ID]]&amp;": "&amp;Tabella4[[#This Row],[Share URL]]</f>
        <v>#N/A</v>
      </c>
      <c r="AL1205" s="13" t="e">
        <f>Tabella4[[#This Row],[HC_ID]]&amp;": "&amp;Tabella4[[#This Row],[Soluzione note aggiuntive]]</f>
        <v>#N/A</v>
      </c>
      <c r="AM1205" s="13"/>
    </row>
    <row r="1206" spans="1:39" ht="15" x14ac:dyDescent="0.3">
      <c r="A1206" s="41" t="str">
        <f>Tabella4[[#This Row],[UNI CEI EN 301549]]&amp;Tabella4[[#This Row],[Servizio]]</f>
        <v>11.1.3.2.1S004 Spedisci (IndaBox Spedizione Pacchi)</v>
      </c>
      <c r="B1206" s="42" t="str">
        <f>Tabella4[[#This Row],[IssueID]]&amp;Tabella4[[#This Row],[Servizio]]</f>
        <v>S004 Spedisci (IndaBox Spedizione Pacchi)</v>
      </c>
      <c r="C1206" s="41" t="s">
        <v>2304</v>
      </c>
      <c r="D1206" s="41" t="str">
        <f>"(#"&amp;Tabella4[[#This Row],['#ID]]&amp;")"</f>
        <v>(#AAD1205)</v>
      </c>
      <c r="E1206" s="13" t="s">
        <v>50</v>
      </c>
      <c r="F1206" s="13" t="s">
        <v>9</v>
      </c>
      <c r="G1206" s="13" t="s">
        <v>57</v>
      </c>
      <c r="H1206" s="13" t="s">
        <v>3287</v>
      </c>
      <c r="I1206" s="13" t="s">
        <v>62</v>
      </c>
      <c r="J1206" s="13" t="s">
        <v>3176</v>
      </c>
      <c r="K1206" t="s">
        <v>1749</v>
      </c>
      <c r="L1206" s="13" t="s">
        <v>3177</v>
      </c>
      <c r="M1206" t="s">
        <v>1744</v>
      </c>
      <c r="N1206" s="13"/>
      <c r="O1206" t="s">
        <v>1599</v>
      </c>
      <c r="P1206" s="13" t="s">
        <v>1642</v>
      </c>
      <c r="Q1206" s="13" t="s">
        <v>1742</v>
      </c>
      <c r="R1206" s="13"/>
      <c r="S1206" s="13" t="s">
        <v>3189</v>
      </c>
      <c r="T1206" s="13" t="s">
        <v>3190</v>
      </c>
      <c r="U1206" s="13">
        <f>COUNTIFS(Tabella4[Rejected Element],Tabella4[[#This Row],[Rejected Element]])</f>
        <v>1254</v>
      </c>
      <c r="V1206" s="13" t="s">
        <v>1722</v>
      </c>
      <c r="W1206" s="13" t="s">
        <v>3150</v>
      </c>
      <c r="X1206" s="13" t="str">
        <f>Tabella4[[#This Row],[User Impact]]</f>
        <v>1 - Critical</v>
      </c>
      <c r="Y120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2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(#AAD1205)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206" s="13"/>
      <c r="AB1206" s="13"/>
      <c r="AC1206" s="13"/>
      <c r="AD1206" s="13"/>
      <c r="AE1206" s="13" t="e">
        <f>_xlfn.XLOOKUP(Tabella4[[#This Row],[ID Silk]],outTable[ID Silk],outTable[Numero ticket  ],,0,1)</f>
        <v>#N/A</v>
      </c>
      <c r="AF1206" s="13"/>
      <c r="AG1206" s="13"/>
      <c r="AH1206" s="13" t="e">
        <f>Tabella4[[#This Row],[Caricato su Silk]]&amp;Tabella4[[#This Row],[HC_01]]</f>
        <v>#N/A</v>
      </c>
      <c r="AI1206" s="13" t="e">
        <f>Tabella4[[#This Row],[HC_ID]]&amp;": "&amp;Tabella4[[#This Row],[Descrizione]]</f>
        <v>#N/A</v>
      </c>
      <c r="AJ1206" s="13" t="e">
        <f>Tabella4[[#This Row],[HC_ID]]&amp;": - "&amp;Tabella4[[#This Row],[Detail]]&amp;" con selettore: "&amp;Tabella4[[#This Row],[Rejected Element]]</f>
        <v>#N/A</v>
      </c>
      <c r="AK1206" s="13" t="e">
        <f>Tabella4[[#This Row],[HC_ID]]&amp;": "&amp;Tabella4[[#This Row],[Share URL]]</f>
        <v>#N/A</v>
      </c>
      <c r="AL1206" s="13" t="e">
        <f>Tabella4[[#This Row],[HC_ID]]&amp;": "&amp;Tabella4[[#This Row],[Soluzione note aggiuntive]]</f>
        <v>#N/A</v>
      </c>
      <c r="AM1206" s="13"/>
    </row>
    <row r="1207" spans="1:39" ht="15" x14ac:dyDescent="0.3">
      <c r="A1207" s="41" t="str">
        <f>Tabella4[[#This Row],[UNI CEI EN 301549]]&amp;Tabella4[[#This Row],[Servizio]]</f>
        <v>11.1.3.2.1S004 Spedisci (IndaBox Spedizione Pacchi)</v>
      </c>
      <c r="B1207" s="42" t="str">
        <f>Tabella4[[#This Row],[IssueID]]&amp;Tabella4[[#This Row],[Servizio]]</f>
        <v>S004 Spedisci (IndaBox Spedizione Pacchi)</v>
      </c>
      <c r="C1207" s="41" t="s">
        <v>2305</v>
      </c>
      <c r="D1207" s="41" t="str">
        <f>"(#"&amp;Tabella4[[#This Row],['#ID]]&amp;")"</f>
        <v>(#AAD1206)</v>
      </c>
      <c r="E1207" s="13" t="s">
        <v>50</v>
      </c>
      <c r="F1207" s="13" t="s">
        <v>9</v>
      </c>
      <c r="G1207" s="13" t="s">
        <v>57</v>
      </c>
      <c r="H1207" s="13" t="s">
        <v>3287</v>
      </c>
      <c r="I1207" s="13" t="s">
        <v>62</v>
      </c>
      <c r="J1207" s="13" t="s">
        <v>3176</v>
      </c>
      <c r="K1207" t="s">
        <v>1749</v>
      </c>
      <c r="L1207" s="13" t="s">
        <v>3177</v>
      </c>
      <c r="M1207" t="s">
        <v>1744</v>
      </c>
      <c r="N1207" s="13"/>
      <c r="O1207" t="s">
        <v>1599</v>
      </c>
      <c r="P1207" s="13" t="s">
        <v>1642</v>
      </c>
      <c r="Q1207" s="13" t="s">
        <v>1742</v>
      </c>
      <c r="R1207" s="13"/>
      <c r="S1207" s="13" t="s">
        <v>3189</v>
      </c>
      <c r="T1207" s="13" t="s">
        <v>3190</v>
      </c>
      <c r="U1207" s="13">
        <f>COUNTIFS(Tabella4[Rejected Element],Tabella4[[#This Row],[Rejected Element]])</f>
        <v>1254</v>
      </c>
      <c r="V1207" s="13" t="s">
        <v>1722</v>
      </c>
      <c r="W1207" s="13" t="s">
        <v>3150</v>
      </c>
      <c r="X1207" s="13" t="str">
        <f>Tabella4[[#This Row],[User Impact]]</f>
        <v>1 - Critical</v>
      </c>
      <c r="Y120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2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(#AAD1206)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207" s="13"/>
      <c r="AB1207" s="13"/>
      <c r="AC1207" s="13"/>
      <c r="AD1207" s="13"/>
      <c r="AE1207" s="13" t="e">
        <f>_xlfn.XLOOKUP(Tabella4[[#This Row],[ID Silk]],outTable[ID Silk],outTable[Numero ticket  ],,0,1)</f>
        <v>#N/A</v>
      </c>
      <c r="AF1207" s="13"/>
      <c r="AG1207" s="13"/>
      <c r="AH1207" s="13" t="e">
        <f>Tabella4[[#This Row],[Caricato su Silk]]&amp;Tabella4[[#This Row],[HC_01]]</f>
        <v>#N/A</v>
      </c>
      <c r="AI1207" s="13" t="e">
        <f>Tabella4[[#This Row],[HC_ID]]&amp;": "&amp;Tabella4[[#This Row],[Descrizione]]</f>
        <v>#N/A</v>
      </c>
      <c r="AJ1207" s="13" t="e">
        <f>Tabella4[[#This Row],[HC_ID]]&amp;": - "&amp;Tabella4[[#This Row],[Detail]]&amp;" con selettore: "&amp;Tabella4[[#This Row],[Rejected Element]]</f>
        <v>#N/A</v>
      </c>
      <c r="AK1207" s="13" t="e">
        <f>Tabella4[[#This Row],[HC_ID]]&amp;": "&amp;Tabella4[[#This Row],[Share URL]]</f>
        <v>#N/A</v>
      </c>
      <c r="AL1207" s="13" t="e">
        <f>Tabella4[[#This Row],[HC_ID]]&amp;": "&amp;Tabella4[[#This Row],[Soluzione note aggiuntive]]</f>
        <v>#N/A</v>
      </c>
      <c r="AM1207" s="13"/>
    </row>
    <row r="1208" spans="1:39" ht="15" x14ac:dyDescent="0.3">
      <c r="A1208" s="41" t="str">
        <f>Tabella4[[#This Row],[UNI CEI EN 301549]]&amp;Tabella4[[#This Row],[Servizio]]</f>
        <v>11.1.3.2.1S004 Spedisci (IndaBox Spedizione Pacchi)</v>
      </c>
      <c r="B1208" s="42" t="str">
        <f>Tabella4[[#This Row],[IssueID]]&amp;Tabella4[[#This Row],[Servizio]]</f>
        <v>S004 Spedisci (IndaBox Spedizione Pacchi)</v>
      </c>
      <c r="C1208" s="41" t="s">
        <v>2306</v>
      </c>
      <c r="D1208" s="41" t="str">
        <f>"(#"&amp;Tabella4[[#This Row],['#ID]]&amp;")"</f>
        <v>(#AAD1207)</v>
      </c>
      <c r="E1208" s="13" t="s">
        <v>50</v>
      </c>
      <c r="F1208" s="13" t="s">
        <v>9</v>
      </c>
      <c r="G1208" s="13" t="s">
        <v>57</v>
      </c>
      <c r="H1208" s="13" t="s">
        <v>3287</v>
      </c>
      <c r="I1208" s="13" t="s">
        <v>62</v>
      </c>
      <c r="J1208" s="13" t="s">
        <v>3176</v>
      </c>
      <c r="K1208" t="s">
        <v>1749</v>
      </c>
      <c r="L1208" s="13" t="s">
        <v>3177</v>
      </c>
      <c r="M1208" t="s">
        <v>1744</v>
      </c>
      <c r="N1208" s="13"/>
      <c r="O1208" t="s">
        <v>1599</v>
      </c>
      <c r="P1208" s="13" t="s">
        <v>1642</v>
      </c>
      <c r="Q1208" s="13" t="s">
        <v>1742</v>
      </c>
      <c r="R1208" s="13"/>
      <c r="S1208" s="13" t="s">
        <v>3189</v>
      </c>
      <c r="T1208" s="13" t="s">
        <v>3190</v>
      </c>
      <c r="U1208" s="13">
        <f>COUNTIFS(Tabella4[Rejected Element],Tabella4[[#This Row],[Rejected Element]])</f>
        <v>1254</v>
      </c>
      <c r="V1208" s="13" t="s">
        <v>1722</v>
      </c>
      <c r="W1208" s="13" t="s">
        <v>3150</v>
      </c>
      <c r="X1208" s="13" t="str">
        <f>Tabella4[[#This Row],[User Impact]]</f>
        <v>1 - Critical</v>
      </c>
      <c r="Y120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2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(#AAD1207)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https://axe-mobile.deque.com/scan?userId=747da6b3-5f03-493b-bc9b-3a10276b7d6b&amp;packageName=com.android.chrome&amp;resultId=019874b1-588e-71b0-ba83-23e794e6f7e7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208" s="13"/>
      <c r="AB1208" s="13"/>
      <c r="AC1208" s="13"/>
      <c r="AD1208" s="13"/>
      <c r="AE1208" s="13" t="e">
        <f>_xlfn.XLOOKUP(Tabella4[[#This Row],[ID Silk]],outTable[ID Silk],outTable[Numero ticket  ],,0,1)</f>
        <v>#N/A</v>
      </c>
      <c r="AF1208" s="13"/>
      <c r="AG1208" s="13"/>
      <c r="AH1208" s="13" t="e">
        <f>Tabella4[[#This Row],[Caricato su Silk]]&amp;Tabella4[[#This Row],[HC_01]]</f>
        <v>#N/A</v>
      </c>
      <c r="AI1208" s="13" t="e">
        <f>Tabella4[[#This Row],[HC_ID]]&amp;": "&amp;Tabella4[[#This Row],[Descrizione]]</f>
        <v>#N/A</v>
      </c>
      <c r="AJ1208" s="13" t="e">
        <f>Tabella4[[#This Row],[HC_ID]]&amp;": - "&amp;Tabella4[[#This Row],[Detail]]&amp;" con selettore: "&amp;Tabella4[[#This Row],[Rejected Element]]</f>
        <v>#N/A</v>
      </c>
      <c r="AK1208" s="13" t="e">
        <f>Tabella4[[#This Row],[HC_ID]]&amp;": "&amp;Tabella4[[#This Row],[Share URL]]</f>
        <v>#N/A</v>
      </c>
      <c r="AL1208" s="13" t="e">
        <f>Tabella4[[#This Row],[HC_ID]]&amp;": "&amp;Tabella4[[#This Row],[Soluzione note aggiuntive]]</f>
        <v>#N/A</v>
      </c>
      <c r="AM1208" s="13"/>
    </row>
    <row r="1209" spans="1:39" ht="15" x14ac:dyDescent="0.3">
      <c r="A1209" s="41" t="str">
        <f>Tabella4[[#This Row],[UNI CEI EN 301549]]&amp;Tabella4[[#This Row],[Servizio]]</f>
        <v>11.1.3.4.1S006 Storico</v>
      </c>
      <c r="B1209" s="42" t="str">
        <f>Tabella4[[#This Row],[IssueID]]&amp;Tabella4[[#This Row],[Servizio]]</f>
        <v>S006 Storico</v>
      </c>
      <c r="C1209" s="41" t="s">
        <v>2307</v>
      </c>
      <c r="D1209" s="41" t="str">
        <f>"(#"&amp;Tabella4[[#This Row],['#ID]]&amp;")"</f>
        <v>(#AAD1208)</v>
      </c>
      <c r="E1209" s="13" t="s">
        <v>50</v>
      </c>
      <c r="F1209" s="13" t="s">
        <v>10</v>
      </c>
      <c r="G1209" s="13" t="s">
        <v>160</v>
      </c>
      <c r="H1209" s="13" t="s">
        <v>3284</v>
      </c>
      <c r="I1209" s="13" t="s">
        <v>63</v>
      </c>
      <c r="J1209" s="13" t="s">
        <v>3170</v>
      </c>
      <c r="K1209" t="s">
        <v>1743</v>
      </c>
      <c r="L1209" s="13" t="s">
        <v>3171</v>
      </c>
      <c r="M1209" t="s">
        <v>1744</v>
      </c>
      <c r="N1209" s="13"/>
      <c r="O1209" t="s">
        <v>1600</v>
      </c>
      <c r="P1209" s="13" t="s">
        <v>1643</v>
      </c>
      <c r="Q1209" s="13" t="s">
        <v>1742</v>
      </c>
      <c r="R1209" s="13"/>
      <c r="S1209" s="13" t="s">
        <v>3181</v>
      </c>
      <c r="T1209" s="13" t="s">
        <v>3182</v>
      </c>
      <c r="U1209" s="13">
        <f>COUNTIFS(Tabella4[Rejected Element],Tabella4[[#This Row],[Rejected Element]])</f>
        <v>1254</v>
      </c>
      <c r="V1209" s="13" t="s">
        <v>1724</v>
      </c>
      <c r="W1209" s="13" t="s">
        <v>3149</v>
      </c>
      <c r="X1209" s="13" t="str">
        <f>Tabella4[[#This Row],[User Impact]]</f>
        <v>2 - Serious</v>
      </c>
      <c r="Y1209" s="13" t="str">
        <f>_xlfn.CONCAT("APP INDABOX ANDROID - ",Tabella4[[#This Row],[UNI CEI EN 301549]]," ",_xlfn.XLOOKUP(Tabella4[[#This Row],[Criterio]],Tabella5[ID],Tabella5[Criterio di successo],"")," - ",Tabella4[[#This Row],[Servizio]])</f>
        <v>APP INDABOX ANDROID - 11.1.3.4.1 Orientamento - S006 Storico</v>
      </c>
      <c r="Z12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S006 Storico (#AAD1208)
S006 Storico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Rimuovi android:screenOrientation="portrait" per supportare sia landscape che portrait, salvo che non sia un requisito.
File di log (occorrenze rilevate: 1): https://posteitaliane.sharepoint.com/:x:/r/teams/ACCESSIBILITRISULTATIVERIFICHETECNICHE/Shared%20Documents/TGPOSTE_APP/TGPOSTE_APP/LOG/Log.xlsx?d=w630300a71bd74143a1658fe5ab688bc4&amp;csf=1&amp;web=1&amp;e=Y9XHGL
Link al dettaglio requisito WCAG: </v>
      </c>
      <c r="AA1209" s="13"/>
      <c r="AB1209" s="13"/>
      <c r="AC1209" s="13"/>
      <c r="AD1209" s="13"/>
      <c r="AE1209" s="13" t="e">
        <f>_xlfn.XLOOKUP(Tabella4[[#This Row],[ID Silk]],outTable[ID Silk],outTable[Numero ticket  ],,0,1)</f>
        <v>#N/A</v>
      </c>
      <c r="AF1209" s="13"/>
      <c r="AG1209" s="13"/>
      <c r="AH1209" s="13" t="e">
        <f>Tabella4[[#This Row],[Caricato su Silk]]&amp;Tabella4[[#This Row],[HC_01]]</f>
        <v>#N/A</v>
      </c>
      <c r="AI1209" s="13" t="e">
        <f>Tabella4[[#This Row],[HC_ID]]&amp;": "&amp;Tabella4[[#This Row],[Descrizione]]</f>
        <v>#N/A</v>
      </c>
      <c r="AJ1209" s="13" t="e">
        <f>Tabella4[[#This Row],[HC_ID]]&amp;": - "&amp;Tabella4[[#This Row],[Detail]]&amp;" con selettore: "&amp;Tabella4[[#This Row],[Rejected Element]]</f>
        <v>#N/A</v>
      </c>
      <c r="AK1209" s="13" t="e">
        <f>Tabella4[[#This Row],[HC_ID]]&amp;": "&amp;Tabella4[[#This Row],[Share URL]]</f>
        <v>#N/A</v>
      </c>
      <c r="AL1209" s="13" t="e">
        <f>Tabella4[[#This Row],[HC_ID]]&amp;": "&amp;Tabella4[[#This Row],[Soluzione note aggiuntive]]</f>
        <v>#N/A</v>
      </c>
      <c r="AM1209" s="13"/>
    </row>
    <row r="1210" spans="1:39" ht="15" x14ac:dyDescent="0.3">
      <c r="A1210" s="41" t="str">
        <f>Tabella4[[#This Row],[UNI CEI EN 301549]]&amp;Tabella4[[#This Row],[Servizio]]</f>
        <v>11.2.5.3.1S006 Storico</v>
      </c>
      <c r="B1210" s="42" t="str">
        <f>Tabella4[[#This Row],[IssueID]]&amp;Tabella4[[#This Row],[Servizio]]</f>
        <v>S006 Storico</v>
      </c>
      <c r="C1210" s="41" t="s">
        <v>2308</v>
      </c>
      <c r="D1210" s="41" t="str">
        <f>"(#"&amp;Tabella4[[#This Row],['#ID]]&amp;")"</f>
        <v>(#AAD1209)</v>
      </c>
      <c r="E1210" s="13" t="s">
        <v>50</v>
      </c>
      <c r="F1210" s="13" t="s">
        <v>9</v>
      </c>
      <c r="G1210" s="13" t="s">
        <v>342</v>
      </c>
      <c r="H1210" s="13" t="s">
        <v>3285</v>
      </c>
      <c r="I1210" s="13" t="s">
        <v>63</v>
      </c>
      <c r="J1210" s="13" t="s">
        <v>3172</v>
      </c>
      <c r="K1210" t="s">
        <v>1745</v>
      </c>
      <c r="L1210" s="13" t="s">
        <v>3173</v>
      </c>
      <c r="M1210" t="s">
        <v>1744</v>
      </c>
      <c r="N1210" s="13"/>
      <c r="O1210" t="s">
        <v>1600</v>
      </c>
      <c r="P1210" s="13" t="s">
        <v>1643</v>
      </c>
      <c r="Q1210" s="13" t="s">
        <v>1742</v>
      </c>
      <c r="R1210" s="13"/>
      <c r="S1210" s="13" t="s">
        <v>3183</v>
      </c>
      <c r="T1210" s="13" t="s">
        <v>3184</v>
      </c>
      <c r="U1210" s="13">
        <f>COUNTIFS(Tabella4[Rejected Element],Tabella4[[#This Row],[Rejected Element]])</f>
        <v>1254</v>
      </c>
      <c r="V1210" s="13" t="s">
        <v>1724</v>
      </c>
      <c r="W1210" s="13" t="s">
        <v>3149</v>
      </c>
      <c r="X1210" s="13" t="str">
        <f>Tabella4[[#This Row],[User Impact]]</f>
        <v>2 - Serious</v>
      </c>
      <c r="Y1210" s="13" t="str">
        <f>_xlfn.CONCAT("APP INDABOX ANDROID - ",Tabella4[[#This Row],[UNI CEI EN 301549]]," ",_xlfn.XLOOKUP(Tabella4[[#This Row],[Criterio]],Tabella5[ID],Tabella5[Criterio di successo],"")," - ",Tabella4[[#This Row],[Servizio]])</f>
        <v>APP INDABOX ANDROID - 11.2.5.3.1 Etichetta nel nome - S006 Storico</v>
      </c>
      <c r="Z12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S006 Storico (#AAD1209)
S006 Storico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Assicurati che contentDescription o labelFor contengano l’etichetta visibile dell’elemento.
File di log (occorrenze rilevate: 6): https://posteitaliane.sharepoint.com/:x:/r/teams/ACCESSIBILITRISULTATIVERIFICHETECNICHE/Shared%20Documents/TGPOSTE_APP/TGPOSTE_APP/LOG/Log.xlsx?d=w630300a71bd74143a1658fe5ab688bc4&amp;csf=1&amp;web=1&amp;e=Y9XHGL
Link al dettaglio requisito WCAG: </v>
      </c>
      <c r="AA1210" s="13"/>
      <c r="AB1210" s="13"/>
      <c r="AC1210" s="13"/>
      <c r="AD1210" s="13"/>
      <c r="AE1210" s="13" t="e">
        <f>_xlfn.XLOOKUP(Tabella4[[#This Row],[ID Silk]],outTable[ID Silk],outTable[Numero ticket  ],,0,1)</f>
        <v>#N/A</v>
      </c>
      <c r="AF1210" s="13"/>
      <c r="AG1210" s="13"/>
      <c r="AH1210" s="13" t="e">
        <f>Tabella4[[#This Row],[Caricato su Silk]]&amp;Tabella4[[#This Row],[HC_01]]</f>
        <v>#N/A</v>
      </c>
      <c r="AI1210" s="13" t="e">
        <f>Tabella4[[#This Row],[HC_ID]]&amp;": "&amp;Tabella4[[#This Row],[Descrizione]]</f>
        <v>#N/A</v>
      </c>
      <c r="AJ1210" s="13" t="e">
        <f>Tabella4[[#This Row],[HC_ID]]&amp;": - "&amp;Tabella4[[#This Row],[Detail]]&amp;" con selettore: "&amp;Tabella4[[#This Row],[Rejected Element]]</f>
        <v>#N/A</v>
      </c>
      <c r="AK1210" s="13" t="e">
        <f>Tabella4[[#This Row],[HC_ID]]&amp;": "&amp;Tabella4[[#This Row],[Share URL]]</f>
        <v>#N/A</v>
      </c>
      <c r="AL1210" s="13" t="e">
        <f>Tabella4[[#This Row],[HC_ID]]&amp;": "&amp;Tabella4[[#This Row],[Soluzione note aggiuntive]]</f>
        <v>#N/A</v>
      </c>
      <c r="AM1210" s="13"/>
    </row>
    <row r="1211" spans="1:39" ht="15" x14ac:dyDescent="0.3">
      <c r="A1211" s="41" t="str">
        <f>Tabella4[[#This Row],[UNI CEI EN 301549]]&amp;Tabella4[[#This Row],[Servizio]]</f>
        <v>11.2.5.3.1S006 Storico</v>
      </c>
      <c r="B1211" s="42" t="str">
        <f>Tabella4[[#This Row],[IssueID]]&amp;Tabella4[[#This Row],[Servizio]]</f>
        <v>S006 Storico</v>
      </c>
      <c r="C1211" s="41" t="s">
        <v>2309</v>
      </c>
      <c r="D1211" s="41" t="str">
        <f>"(#"&amp;Tabella4[[#This Row],['#ID]]&amp;")"</f>
        <v>(#AAD1210)</v>
      </c>
      <c r="E1211" s="13" t="s">
        <v>50</v>
      </c>
      <c r="F1211" s="13" t="s">
        <v>9</v>
      </c>
      <c r="G1211" s="13" t="s">
        <v>342</v>
      </c>
      <c r="H1211" s="13" t="s">
        <v>3285</v>
      </c>
      <c r="I1211" s="13" t="s">
        <v>63</v>
      </c>
      <c r="J1211" s="13" t="s">
        <v>3172</v>
      </c>
      <c r="K1211" t="s">
        <v>1745</v>
      </c>
      <c r="L1211" s="13" t="s">
        <v>3173</v>
      </c>
      <c r="M1211" t="s">
        <v>1746</v>
      </c>
      <c r="N1211" s="13"/>
      <c r="O1211" t="s">
        <v>1600</v>
      </c>
      <c r="P1211" s="13" t="s">
        <v>1643</v>
      </c>
      <c r="Q1211" s="13" t="s">
        <v>1742</v>
      </c>
      <c r="R1211" s="13"/>
      <c r="S1211" s="13" t="s">
        <v>3183</v>
      </c>
      <c r="T1211" s="13" t="s">
        <v>3184</v>
      </c>
      <c r="U1211" s="13">
        <f>COUNTIFS(Tabella4[Rejected Element],Tabella4[[#This Row],[Rejected Element]])</f>
        <v>42</v>
      </c>
      <c r="V1211" s="13" t="s">
        <v>1724</v>
      </c>
      <c r="W1211" s="13" t="s">
        <v>3149</v>
      </c>
      <c r="X1211" s="13" t="str">
        <f>Tabella4[[#This Row],[User Impact]]</f>
        <v>2 - Serious</v>
      </c>
      <c r="Y1211" s="13" t="str">
        <f>_xlfn.CONCAT("APP INDABOX ANDROID - ",Tabella4[[#This Row],[UNI CEI EN 301549]]," ",_xlfn.XLOOKUP(Tabella4[[#This Row],[Criterio]],Tabella5[ID],Tabella5[Criterio di successo],"")," - ",Tabella4[[#This Row],[Servizio]])</f>
        <v>APP INDABOX ANDROID - 11.2.5.3.1 Etichetta nel nome - S006 Storico</v>
      </c>
      <c r="Z12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S006 Storico (#AAD1210)
S006 Storico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https://axe-mobile.deque.com/scan?userId=747da6b3-5f03-493b-bc9b-3a10276b7d6b&amp;packageName=com.android.chrome&amp;resultId=019874b1-a58b-70cf-afbc-a490fdec9ae9
Possibile metodologia risolutiva:
Assicurati che contentDescription o labelFor contengano l’etichetta visibile dell’elemento.
File di log (occorrenze rilevate: 6): https://posteitaliane.sharepoint.com/:x:/r/teams/ACCESSIBILITRISULTATIVERIFICHETECNICHE/Shared%20Documents/TGPOSTE_APP/TGPOSTE_APP/LOG/Log.xlsx?d=w630300a71bd74143a1658fe5ab688bc4&amp;csf=1&amp;web=1&amp;e=Y9XHGL
Link al dettaglio requisito WCAG: </v>
      </c>
      <c r="AA1211" s="13"/>
      <c r="AB1211" s="13"/>
      <c r="AC1211" s="13"/>
      <c r="AD1211" s="13"/>
      <c r="AE1211" s="13" t="e">
        <f>_xlfn.XLOOKUP(Tabella4[[#This Row],[ID Silk]],outTable[ID Silk],outTable[Numero ticket  ],,0,1)</f>
        <v>#N/A</v>
      </c>
      <c r="AF1211" s="13"/>
      <c r="AG1211" s="13"/>
      <c r="AH1211" s="13" t="e">
        <f>Tabella4[[#This Row],[Caricato su Silk]]&amp;Tabella4[[#This Row],[HC_01]]</f>
        <v>#N/A</v>
      </c>
      <c r="AI1211" s="13" t="e">
        <f>Tabella4[[#This Row],[HC_ID]]&amp;": "&amp;Tabella4[[#This Row],[Descrizione]]</f>
        <v>#N/A</v>
      </c>
      <c r="AJ1211" s="13" t="e">
        <f>Tabella4[[#This Row],[HC_ID]]&amp;": - "&amp;Tabella4[[#This Row],[Detail]]&amp;" con selettore: "&amp;Tabella4[[#This Row],[Rejected Element]]</f>
        <v>#N/A</v>
      </c>
      <c r="AK1211" s="13" t="e">
        <f>Tabella4[[#This Row],[HC_ID]]&amp;": "&amp;Tabella4[[#This Row],[Share URL]]</f>
        <v>#N/A</v>
      </c>
      <c r="AL1211" s="13" t="e">
        <f>Tabella4[[#This Row],[HC_ID]]&amp;": "&amp;Tabella4[[#This Row],[Soluzione note aggiuntive]]</f>
        <v>#N/A</v>
      </c>
      <c r="AM1211" s="13"/>
    </row>
    <row r="1212" spans="1:39" ht="15" x14ac:dyDescent="0.3">
      <c r="A1212" s="41" t="str">
        <f>Tabella4[[#This Row],[UNI CEI EN 301549]]&amp;Tabella4[[#This Row],[Servizio]]</f>
        <v>11.1.3.2.1S006 Storico</v>
      </c>
      <c r="B1212" s="42" t="str">
        <f>Tabella4[[#This Row],[IssueID]]&amp;Tabella4[[#This Row],[Servizio]]</f>
        <v>S006 Storico</v>
      </c>
      <c r="C1212" s="41" t="s">
        <v>2310</v>
      </c>
      <c r="D1212" s="41" t="str">
        <f>"(#"&amp;Tabella4[[#This Row],['#ID]]&amp;")"</f>
        <v>(#AAD1211)</v>
      </c>
      <c r="E1212" s="13" t="s">
        <v>50</v>
      </c>
      <c r="F1212" s="13" t="s">
        <v>9</v>
      </c>
      <c r="G1212" s="13" t="s">
        <v>57</v>
      </c>
      <c r="H1212" s="13" t="s">
        <v>3287</v>
      </c>
      <c r="I1212" s="13" t="s">
        <v>62</v>
      </c>
      <c r="J1212" s="13" t="s">
        <v>3176</v>
      </c>
      <c r="K1212" t="s">
        <v>1749</v>
      </c>
      <c r="L1212" s="13" t="s">
        <v>3177</v>
      </c>
      <c r="M1212" t="s">
        <v>1744</v>
      </c>
      <c r="N1212" s="13"/>
      <c r="O1212" t="s">
        <v>1600</v>
      </c>
      <c r="P1212" s="13" t="s">
        <v>1643</v>
      </c>
      <c r="Q1212" s="13" t="s">
        <v>1742</v>
      </c>
      <c r="R1212" s="13"/>
      <c r="S1212" s="13" t="s">
        <v>3189</v>
      </c>
      <c r="T1212" s="13" t="s">
        <v>3190</v>
      </c>
      <c r="U1212" s="13">
        <f>COUNTIFS(Tabella4[Rejected Element],Tabella4[[#This Row],[Rejected Element]])</f>
        <v>1254</v>
      </c>
      <c r="V1212" s="13" t="s">
        <v>1724</v>
      </c>
      <c r="W1212" s="13" t="s">
        <v>3149</v>
      </c>
      <c r="X1212" s="13" t="str">
        <f>Tabella4[[#This Row],[User Impact]]</f>
        <v>1 - Critical</v>
      </c>
      <c r="Y1212" s="13" t="str">
        <f>_xlfn.CONCAT("APP INDABOX ANDROID - ",Tabella4[[#This Row],[UNI CEI EN 301549]]," ",_xlfn.XLOOKUP(Tabella4[[#This Row],[Criterio]],Tabella5[ID],Tabella5[Criterio di successo],"")," - ",Tabella4[[#This Row],[Servizio]])</f>
        <v>APP INDABOX ANDROID - 11.1.3.2.1 Sequenza significativa - S006 Storico</v>
      </c>
      <c r="Z12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S006 Storico (#AAD1211)
S006 Storico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Rimuovi android:focusable="true" dal testo statico non interattivo.
File di log (occorrenze rilevate: 8): https://posteitaliane.sharepoint.com/:x:/r/teams/ACCESSIBILITRISULTATIVERIFICHETECNICHE/Shared%20Documents/TGPOSTE_APP/TGPOSTE_APP/LOG/Log.xlsx?d=w630300a71bd74143a1658fe5ab688bc4&amp;csf=1&amp;web=1&amp;e=Y9XHGL
Link al dettaglio requisito WCAG: </v>
      </c>
      <c r="AA1212" s="13"/>
      <c r="AB1212" s="13"/>
      <c r="AC1212" s="13"/>
      <c r="AD1212" s="13"/>
      <c r="AE1212" s="13" t="e">
        <f>_xlfn.XLOOKUP(Tabella4[[#This Row],[ID Silk]],outTable[ID Silk],outTable[Numero ticket  ],,0,1)</f>
        <v>#N/A</v>
      </c>
      <c r="AF1212" s="13"/>
      <c r="AG1212" s="13"/>
      <c r="AH1212" s="13" t="e">
        <f>Tabella4[[#This Row],[Caricato su Silk]]&amp;Tabella4[[#This Row],[HC_01]]</f>
        <v>#N/A</v>
      </c>
      <c r="AI1212" s="13" t="e">
        <f>Tabella4[[#This Row],[HC_ID]]&amp;": "&amp;Tabella4[[#This Row],[Descrizione]]</f>
        <v>#N/A</v>
      </c>
      <c r="AJ1212" s="13" t="e">
        <f>Tabella4[[#This Row],[HC_ID]]&amp;": - "&amp;Tabella4[[#This Row],[Detail]]&amp;" con selettore: "&amp;Tabella4[[#This Row],[Rejected Element]]</f>
        <v>#N/A</v>
      </c>
      <c r="AK1212" s="13" t="e">
        <f>Tabella4[[#This Row],[HC_ID]]&amp;": "&amp;Tabella4[[#This Row],[Share URL]]</f>
        <v>#N/A</v>
      </c>
      <c r="AL1212" s="13" t="e">
        <f>Tabella4[[#This Row],[HC_ID]]&amp;": "&amp;Tabella4[[#This Row],[Soluzione note aggiuntive]]</f>
        <v>#N/A</v>
      </c>
      <c r="AM1212" s="13"/>
    </row>
    <row r="1213" spans="1:39" ht="15" x14ac:dyDescent="0.3">
      <c r="A1213" s="41" t="str">
        <f>Tabella4[[#This Row],[UNI CEI EN 301549]]&amp;Tabella4[[#This Row],[Servizio]]</f>
        <v>11.1.3.2.1S006 Storico</v>
      </c>
      <c r="B1213" s="42" t="str">
        <f>Tabella4[[#This Row],[IssueID]]&amp;Tabella4[[#This Row],[Servizio]]</f>
        <v>S006 Storico</v>
      </c>
      <c r="C1213" s="41" t="s">
        <v>2311</v>
      </c>
      <c r="D1213" s="41" t="str">
        <f>"(#"&amp;Tabella4[[#This Row],['#ID]]&amp;")"</f>
        <v>(#AAD1212)</v>
      </c>
      <c r="E1213" s="13" t="s">
        <v>50</v>
      </c>
      <c r="F1213" s="13" t="s">
        <v>9</v>
      </c>
      <c r="G1213" s="13" t="s">
        <v>57</v>
      </c>
      <c r="H1213" s="13" t="s">
        <v>3287</v>
      </c>
      <c r="I1213" s="13" t="s">
        <v>62</v>
      </c>
      <c r="J1213" s="13" t="s">
        <v>3176</v>
      </c>
      <c r="K1213" t="s">
        <v>1749</v>
      </c>
      <c r="L1213" s="13" t="s">
        <v>3177</v>
      </c>
      <c r="M1213" t="s">
        <v>1744</v>
      </c>
      <c r="N1213" s="13"/>
      <c r="O1213" t="s">
        <v>1600</v>
      </c>
      <c r="P1213" s="13" t="s">
        <v>1643</v>
      </c>
      <c r="Q1213" s="13" t="s">
        <v>1742</v>
      </c>
      <c r="R1213" s="13"/>
      <c r="S1213" s="13" t="s">
        <v>3189</v>
      </c>
      <c r="T1213" s="13" t="s">
        <v>3190</v>
      </c>
      <c r="U1213" s="13">
        <f>COUNTIFS(Tabella4[Rejected Element],Tabella4[[#This Row],[Rejected Element]])</f>
        <v>1254</v>
      </c>
      <c r="V1213" s="13" t="s">
        <v>1724</v>
      </c>
      <c r="W1213" s="13" t="s">
        <v>3149</v>
      </c>
      <c r="X1213" s="13" t="str">
        <f>Tabella4[[#This Row],[User Impact]]</f>
        <v>1 - Critical</v>
      </c>
      <c r="Y1213" s="13" t="str">
        <f>_xlfn.CONCAT("APP INDABOX ANDROID - ",Tabella4[[#This Row],[UNI CEI EN 301549]]," ",_xlfn.XLOOKUP(Tabella4[[#This Row],[Criterio]],Tabella5[ID],Tabella5[Criterio di successo],"")," - ",Tabella4[[#This Row],[Servizio]])</f>
        <v>APP INDABOX ANDROID - 11.1.3.2.1 Sequenza significativa - S006 Storico</v>
      </c>
      <c r="Z12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S006 Storico (#AAD1212)
S006 Storico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Rimuovi android:focusable="true" dal testo statico non interattivo.
File di log (occorrenze rilevate: 8): https://posteitaliane.sharepoint.com/:x:/r/teams/ACCESSIBILITRISULTATIVERIFICHETECNICHE/Shared%20Documents/TGPOSTE_APP/TGPOSTE_APP/LOG/Log.xlsx?d=w630300a71bd74143a1658fe5ab688bc4&amp;csf=1&amp;web=1&amp;e=Y9XHGL
Link al dettaglio requisito WCAG: </v>
      </c>
      <c r="AA1213" s="13"/>
      <c r="AB1213" s="13"/>
      <c r="AC1213" s="13"/>
      <c r="AD1213" s="13"/>
      <c r="AE1213" s="13" t="e">
        <f>_xlfn.XLOOKUP(Tabella4[[#This Row],[ID Silk]],outTable[ID Silk],outTable[Numero ticket  ],,0,1)</f>
        <v>#N/A</v>
      </c>
      <c r="AF1213" s="13"/>
      <c r="AG1213" s="13"/>
      <c r="AH1213" s="13" t="e">
        <f>Tabella4[[#This Row],[Caricato su Silk]]&amp;Tabella4[[#This Row],[HC_01]]</f>
        <v>#N/A</v>
      </c>
      <c r="AI1213" s="13" t="e">
        <f>Tabella4[[#This Row],[HC_ID]]&amp;": "&amp;Tabella4[[#This Row],[Descrizione]]</f>
        <v>#N/A</v>
      </c>
      <c r="AJ1213" s="13" t="e">
        <f>Tabella4[[#This Row],[HC_ID]]&amp;": - "&amp;Tabella4[[#This Row],[Detail]]&amp;" con selettore: "&amp;Tabella4[[#This Row],[Rejected Element]]</f>
        <v>#N/A</v>
      </c>
      <c r="AK1213" s="13" t="e">
        <f>Tabella4[[#This Row],[HC_ID]]&amp;": "&amp;Tabella4[[#This Row],[Share URL]]</f>
        <v>#N/A</v>
      </c>
      <c r="AL1213" s="13" t="e">
        <f>Tabella4[[#This Row],[HC_ID]]&amp;": "&amp;Tabella4[[#This Row],[Soluzione note aggiuntive]]</f>
        <v>#N/A</v>
      </c>
      <c r="AM1213" s="13"/>
    </row>
    <row r="1214" spans="1:39" ht="15" x14ac:dyDescent="0.3">
      <c r="A1214" s="41" t="str">
        <f>Tabella4[[#This Row],[UNI CEI EN 301549]]&amp;Tabella4[[#This Row],[Servizio]]</f>
        <v>11.1.3.2.1S006 Storico</v>
      </c>
      <c r="B1214" s="42" t="str">
        <f>Tabella4[[#This Row],[IssueID]]&amp;Tabella4[[#This Row],[Servizio]]</f>
        <v>S006 Storico</v>
      </c>
      <c r="C1214" s="41" t="s">
        <v>2312</v>
      </c>
      <c r="D1214" s="41" t="str">
        <f>"(#"&amp;Tabella4[[#This Row],['#ID]]&amp;")"</f>
        <v>(#AAD1213)</v>
      </c>
      <c r="E1214" s="13" t="s">
        <v>50</v>
      </c>
      <c r="F1214" s="13" t="s">
        <v>9</v>
      </c>
      <c r="G1214" s="13" t="s">
        <v>57</v>
      </c>
      <c r="H1214" s="13" t="s">
        <v>3287</v>
      </c>
      <c r="I1214" s="13" t="s">
        <v>62</v>
      </c>
      <c r="J1214" s="13" t="s">
        <v>3176</v>
      </c>
      <c r="K1214" t="s">
        <v>1749</v>
      </c>
      <c r="L1214" s="13" t="s">
        <v>3177</v>
      </c>
      <c r="M1214" t="s">
        <v>1744</v>
      </c>
      <c r="N1214" s="13"/>
      <c r="O1214" t="s">
        <v>1600</v>
      </c>
      <c r="P1214" s="13" t="s">
        <v>1643</v>
      </c>
      <c r="Q1214" s="13" t="s">
        <v>1742</v>
      </c>
      <c r="R1214" s="13"/>
      <c r="S1214" s="13" t="s">
        <v>3189</v>
      </c>
      <c r="T1214" s="13" t="s">
        <v>3190</v>
      </c>
      <c r="U1214" s="13">
        <f>COUNTIFS(Tabella4[Rejected Element],Tabella4[[#This Row],[Rejected Element]])</f>
        <v>1254</v>
      </c>
      <c r="V1214" s="13" t="s">
        <v>1724</v>
      </c>
      <c r="W1214" s="13" t="s">
        <v>3149</v>
      </c>
      <c r="X1214" s="13" t="str">
        <f>Tabella4[[#This Row],[User Impact]]</f>
        <v>1 - Critical</v>
      </c>
      <c r="Y1214" s="13" t="str">
        <f>_xlfn.CONCAT("APP INDABOX ANDROID - ",Tabella4[[#This Row],[UNI CEI EN 301549]]," ",_xlfn.XLOOKUP(Tabella4[[#This Row],[Criterio]],Tabella5[ID],Tabella5[Criterio di successo],"")," - ",Tabella4[[#This Row],[Servizio]])</f>
        <v>APP INDABOX ANDROID - 11.1.3.2.1 Sequenza significativa - S006 Storico</v>
      </c>
      <c r="Z12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S006 Storico (#AAD1213)
S006 Storico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Rimuovi android:focusable="true" dal testo statico non interattivo.
File di log (occorrenze rilevate: 8): https://posteitaliane.sharepoint.com/:x:/r/teams/ACCESSIBILITRISULTATIVERIFICHETECNICHE/Shared%20Documents/TGPOSTE_APP/TGPOSTE_APP/LOG/Log.xlsx?d=w630300a71bd74143a1658fe5ab688bc4&amp;csf=1&amp;web=1&amp;e=Y9XHGL
Link al dettaglio requisito WCAG: </v>
      </c>
      <c r="AA1214" s="13"/>
      <c r="AB1214" s="13"/>
      <c r="AC1214" s="13"/>
      <c r="AD1214" s="13"/>
      <c r="AE1214" s="13" t="e">
        <f>_xlfn.XLOOKUP(Tabella4[[#This Row],[ID Silk]],outTable[ID Silk],outTable[Numero ticket  ],,0,1)</f>
        <v>#N/A</v>
      </c>
      <c r="AF1214" s="13"/>
      <c r="AG1214" s="13"/>
      <c r="AH1214" s="13" t="e">
        <f>Tabella4[[#This Row],[Caricato su Silk]]&amp;Tabella4[[#This Row],[HC_01]]</f>
        <v>#N/A</v>
      </c>
      <c r="AI1214" s="13" t="e">
        <f>Tabella4[[#This Row],[HC_ID]]&amp;": "&amp;Tabella4[[#This Row],[Descrizione]]</f>
        <v>#N/A</v>
      </c>
      <c r="AJ1214" s="13" t="e">
        <f>Tabella4[[#This Row],[HC_ID]]&amp;": - "&amp;Tabella4[[#This Row],[Detail]]&amp;" con selettore: "&amp;Tabella4[[#This Row],[Rejected Element]]</f>
        <v>#N/A</v>
      </c>
      <c r="AK1214" s="13" t="e">
        <f>Tabella4[[#This Row],[HC_ID]]&amp;": "&amp;Tabella4[[#This Row],[Share URL]]</f>
        <v>#N/A</v>
      </c>
      <c r="AL1214" s="13" t="e">
        <f>Tabella4[[#This Row],[HC_ID]]&amp;": "&amp;Tabella4[[#This Row],[Soluzione note aggiuntive]]</f>
        <v>#N/A</v>
      </c>
      <c r="AM1214" s="13"/>
    </row>
    <row r="1215" spans="1:39" ht="15" x14ac:dyDescent="0.3">
      <c r="A1215" s="41" t="str">
        <f>Tabella4[[#This Row],[UNI CEI EN 301549]]&amp;Tabella4[[#This Row],[Servizio]]</f>
        <v>11.1.3.2.1S006 Storico</v>
      </c>
      <c r="B1215" s="42" t="str">
        <f>Tabella4[[#This Row],[IssueID]]&amp;Tabella4[[#This Row],[Servizio]]</f>
        <v>S006 Storico</v>
      </c>
      <c r="C1215" s="41" t="s">
        <v>2313</v>
      </c>
      <c r="D1215" s="41" t="str">
        <f>"(#"&amp;Tabella4[[#This Row],['#ID]]&amp;")"</f>
        <v>(#AAD1214)</v>
      </c>
      <c r="E1215" s="13" t="s">
        <v>50</v>
      </c>
      <c r="F1215" s="13" t="s">
        <v>9</v>
      </c>
      <c r="G1215" s="13" t="s">
        <v>57</v>
      </c>
      <c r="H1215" s="13" t="s">
        <v>3287</v>
      </c>
      <c r="I1215" s="13" t="s">
        <v>62</v>
      </c>
      <c r="J1215" s="13" t="s">
        <v>3176</v>
      </c>
      <c r="K1215" t="s">
        <v>1749</v>
      </c>
      <c r="L1215" s="13" t="s">
        <v>3177</v>
      </c>
      <c r="M1215" t="s">
        <v>1744</v>
      </c>
      <c r="N1215" s="13"/>
      <c r="O1215" t="s">
        <v>1600</v>
      </c>
      <c r="P1215" s="13" t="s">
        <v>1643</v>
      </c>
      <c r="Q1215" s="13" t="s">
        <v>1742</v>
      </c>
      <c r="R1215" s="13"/>
      <c r="S1215" s="13" t="s">
        <v>3189</v>
      </c>
      <c r="T1215" s="13" t="s">
        <v>3190</v>
      </c>
      <c r="U1215" s="13">
        <f>COUNTIFS(Tabella4[Rejected Element],Tabella4[[#This Row],[Rejected Element]])</f>
        <v>1254</v>
      </c>
      <c r="V1215" s="13" t="s">
        <v>1724</v>
      </c>
      <c r="W1215" s="13" t="s">
        <v>3149</v>
      </c>
      <c r="X1215" s="13" t="str">
        <f>Tabella4[[#This Row],[User Impact]]</f>
        <v>1 - Critical</v>
      </c>
      <c r="Y1215" s="13" t="str">
        <f>_xlfn.CONCAT("APP INDABOX ANDROID - ",Tabella4[[#This Row],[UNI CEI EN 301549]]," ",_xlfn.XLOOKUP(Tabella4[[#This Row],[Criterio]],Tabella5[ID],Tabella5[Criterio di successo],"")," - ",Tabella4[[#This Row],[Servizio]])</f>
        <v>APP INDABOX ANDROID - 11.1.3.2.1 Sequenza significativa - S006 Storico</v>
      </c>
      <c r="Z12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S006 Storico (#AAD1214)
S006 Storico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Rimuovi android:focusable="true" dal testo statico non interattivo.
File di log (occorrenze rilevate: 8): https://posteitaliane.sharepoint.com/:x:/r/teams/ACCESSIBILITRISULTATIVERIFICHETECNICHE/Shared%20Documents/TGPOSTE_APP/TGPOSTE_APP/LOG/Log.xlsx?d=w630300a71bd74143a1658fe5ab688bc4&amp;csf=1&amp;web=1&amp;e=Y9XHGL
Link al dettaglio requisito WCAG: </v>
      </c>
      <c r="AA1215" s="13"/>
      <c r="AB1215" s="13"/>
      <c r="AC1215" s="13"/>
      <c r="AD1215" s="13"/>
      <c r="AE1215" s="13" t="e">
        <f>_xlfn.XLOOKUP(Tabella4[[#This Row],[ID Silk]],outTable[ID Silk],outTable[Numero ticket  ],,0,1)</f>
        <v>#N/A</v>
      </c>
      <c r="AF1215" s="13"/>
      <c r="AG1215" s="13"/>
      <c r="AH1215" s="13" t="e">
        <f>Tabella4[[#This Row],[Caricato su Silk]]&amp;Tabella4[[#This Row],[HC_01]]</f>
        <v>#N/A</v>
      </c>
      <c r="AI1215" s="13" t="e">
        <f>Tabella4[[#This Row],[HC_ID]]&amp;": "&amp;Tabella4[[#This Row],[Descrizione]]</f>
        <v>#N/A</v>
      </c>
      <c r="AJ1215" s="13" t="e">
        <f>Tabella4[[#This Row],[HC_ID]]&amp;": - "&amp;Tabella4[[#This Row],[Detail]]&amp;" con selettore: "&amp;Tabella4[[#This Row],[Rejected Element]]</f>
        <v>#N/A</v>
      </c>
      <c r="AK1215" s="13" t="e">
        <f>Tabella4[[#This Row],[HC_ID]]&amp;": "&amp;Tabella4[[#This Row],[Share URL]]</f>
        <v>#N/A</v>
      </c>
      <c r="AL1215" s="13" t="e">
        <f>Tabella4[[#This Row],[HC_ID]]&amp;": "&amp;Tabella4[[#This Row],[Soluzione note aggiuntive]]</f>
        <v>#N/A</v>
      </c>
      <c r="AM1215" s="13"/>
    </row>
    <row r="1216" spans="1:39" ht="15" x14ac:dyDescent="0.3">
      <c r="A1216" s="41" t="str">
        <f>Tabella4[[#This Row],[UNI CEI EN 301549]]&amp;Tabella4[[#This Row],[Servizio]]</f>
        <v>11.2.5.3.1S006 Storico</v>
      </c>
      <c r="B1216" s="42" t="str">
        <f>Tabella4[[#This Row],[IssueID]]&amp;Tabella4[[#This Row],[Servizio]]</f>
        <v>S006 Storico</v>
      </c>
      <c r="C1216" s="41" t="s">
        <v>2314</v>
      </c>
      <c r="D1216" s="41" t="str">
        <f>"(#"&amp;Tabella4[[#This Row],['#ID]]&amp;")"</f>
        <v>(#AAD1215)</v>
      </c>
      <c r="E1216" s="13" t="s">
        <v>50</v>
      </c>
      <c r="F1216" s="13" t="s">
        <v>9</v>
      </c>
      <c r="G1216" s="13" t="s">
        <v>342</v>
      </c>
      <c r="H1216" s="13" t="s">
        <v>3285</v>
      </c>
      <c r="I1216" s="13" t="s">
        <v>63</v>
      </c>
      <c r="J1216" s="13" t="s">
        <v>3172</v>
      </c>
      <c r="K1216" t="s">
        <v>1745</v>
      </c>
      <c r="L1216" s="13" t="s">
        <v>3173</v>
      </c>
      <c r="M1216" t="s">
        <v>1744</v>
      </c>
      <c r="N1216" s="13"/>
      <c r="O1216" t="s">
        <v>1600</v>
      </c>
      <c r="P1216" s="13" t="s">
        <v>1643</v>
      </c>
      <c r="Q1216" s="13" t="s">
        <v>1742</v>
      </c>
      <c r="R1216" s="13"/>
      <c r="S1216" s="13" t="s">
        <v>3183</v>
      </c>
      <c r="T1216" s="13" t="s">
        <v>3184</v>
      </c>
      <c r="U1216" s="13">
        <f>COUNTIFS(Tabella4[Rejected Element],Tabella4[[#This Row],[Rejected Element]])</f>
        <v>1254</v>
      </c>
      <c r="V1216" s="13" t="s">
        <v>1724</v>
      </c>
      <c r="W1216" s="13" t="s">
        <v>3149</v>
      </c>
      <c r="X1216" s="13" t="str">
        <f>Tabella4[[#This Row],[User Impact]]</f>
        <v>2 - Serious</v>
      </c>
      <c r="Y1216" s="13" t="str">
        <f>_xlfn.CONCAT("APP INDABOX ANDROID - ",Tabella4[[#This Row],[UNI CEI EN 301549]]," ",_xlfn.XLOOKUP(Tabella4[[#This Row],[Criterio]],Tabella5[ID],Tabella5[Criterio di successo],"")," - ",Tabella4[[#This Row],[Servizio]])</f>
        <v>APP INDABOX ANDROID - 11.2.5.3.1 Etichetta nel nome - S006 Storico</v>
      </c>
      <c r="Z12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S006 Storico (#AAD1215)
S006 Storico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Assicurati che contentDescription o labelFor contengano l’etichetta visibile dell’elemento.
File di log (occorrenze rilevate: 6): https://posteitaliane.sharepoint.com/:x:/r/teams/ACCESSIBILITRISULTATIVERIFICHETECNICHE/Shared%20Documents/TGPOSTE_APP/TGPOSTE_APP/LOG/Log.xlsx?d=w630300a71bd74143a1658fe5ab688bc4&amp;csf=1&amp;web=1&amp;e=Y9XHGL
Link al dettaglio requisito WCAG: </v>
      </c>
      <c r="AA1216" s="13"/>
      <c r="AB1216" s="13"/>
      <c r="AC1216" s="13"/>
      <c r="AD1216" s="13"/>
      <c r="AE1216" s="13" t="e">
        <f>_xlfn.XLOOKUP(Tabella4[[#This Row],[ID Silk]],outTable[ID Silk],outTable[Numero ticket  ],,0,1)</f>
        <v>#N/A</v>
      </c>
      <c r="AF1216" s="13"/>
      <c r="AG1216" s="13"/>
      <c r="AH1216" s="13" t="e">
        <f>Tabella4[[#This Row],[Caricato su Silk]]&amp;Tabella4[[#This Row],[HC_01]]</f>
        <v>#N/A</v>
      </c>
      <c r="AI1216" s="13" t="e">
        <f>Tabella4[[#This Row],[HC_ID]]&amp;": "&amp;Tabella4[[#This Row],[Descrizione]]</f>
        <v>#N/A</v>
      </c>
      <c r="AJ1216" s="13" t="e">
        <f>Tabella4[[#This Row],[HC_ID]]&amp;": - "&amp;Tabella4[[#This Row],[Detail]]&amp;" con selettore: "&amp;Tabella4[[#This Row],[Rejected Element]]</f>
        <v>#N/A</v>
      </c>
      <c r="AK1216" s="13" t="e">
        <f>Tabella4[[#This Row],[HC_ID]]&amp;": "&amp;Tabella4[[#This Row],[Share URL]]</f>
        <v>#N/A</v>
      </c>
      <c r="AL1216" s="13" t="e">
        <f>Tabella4[[#This Row],[HC_ID]]&amp;": "&amp;Tabella4[[#This Row],[Soluzione note aggiuntive]]</f>
        <v>#N/A</v>
      </c>
      <c r="AM1216" s="13"/>
    </row>
    <row r="1217" spans="1:39" ht="15" x14ac:dyDescent="0.3">
      <c r="A1217" s="41" t="str">
        <f>Tabella4[[#This Row],[UNI CEI EN 301549]]&amp;Tabella4[[#This Row],[Servizio]]</f>
        <v>11.1.3.2.1S006 Storico</v>
      </c>
      <c r="B1217" s="42" t="str">
        <f>Tabella4[[#This Row],[IssueID]]&amp;Tabella4[[#This Row],[Servizio]]</f>
        <v>S006 Storico</v>
      </c>
      <c r="C1217" s="41" t="s">
        <v>2315</v>
      </c>
      <c r="D1217" s="41" t="str">
        <f>"(#"&amp;Tabella4[[#This Row],['#ID]]&amp;")"</f>
        <v>(#AAD1216)</v>
      </c>
      <c r="E1217" s="13" t="s">
        <v>50</v>
      </c>
      <c r="F1217" s="13" t="s">
        <v>9</v>
      </c>
      <c r="G1217" s="13" t="s">
        <v>57</v>
      </c>
      <c r="H1217" s="13" t="s">
        <v>3287</v>
      </c>
      <c r="I1217" s="13" t="s">
        <v>62</v>
      </c>
      <c r="J1217" s="13" t="s">
        <v>3176</v>
      </c>
      <c r="K1217" t="s">
        <v>1749</v>
      </c>
      <c r="L1217" s="13" t="s">
        <v>3177</v>
      </c>
      <c r="M1217" t="s">
        <v>1744</v>
      </c>
      <c r="N1217" s="13"/>
      <c r="O1217" t="s">
        <v>1600</v>
      </c>
      <c r="P1217" s="13" t="s">
        <v>1643</v>
      </c>
      <c r="Q1217" s="13" t="s">
        <v>1742</v>
      </c>
      <c r="R1217" s="13"/>
      <c r="S1217" s="13" t="s">
        <v>3189</v>
      </c>
      <c r="T1217" s="13" t="s">
        <v>3190</v>
      </c>
      <c r="U1217" s="13">
        <f>COUNTIFS(Tabella4[Rejected Element],Tabella4[[#This Row],[Rejected Element]])</f>
        <v>1254</v>
      </c>
      <c r="V1217" s="13" t="s">
        <v>1724</v>
      </c>
      <c r="W1217" s="13" t="s">
        <v>3149</v>
      </c>
      <c r="X1217" s="13" t="str">
        <f>Tabella4[[#This Row],[User Impact]]</f>
        <v>1 - Critical</v>
      </c>
      <c r="Y1217" s="13" t="str">
        <f>_xlfn.CONCAT("APP INDABOX ANDROID - ",Tabella4[[#This Row],[UNI CEI EN 301549]]," ",_xlfn.XLOOKUP(Tabella4[[#This Row],[Criterio]],Tabella5[ID],Tabella5[Criterio di successo],"")," - ",Tabella4[[#This Row],[Servizio]])</f>
        <v>APP INDABOX ANDROID - 11.1.3.2.1 Sequenza significativa - S006 Storico</v>
      </c>
      <c r="Z12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S006 Storico (#AAD1216)
S006 Storico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Rimuovi android:focusable="true" dal testo statico non interattivo.
File di log (occorrenze rilevate: 8): https://posteitaliane.sharepoint.com/:x:/r/teams/ACCESSIBILITRISULTATIVERIFICHETECNICHE/Shared%20Documents/TGPOSTE_APP/TGPOSTE_APP/LOG/Log.xlsx?d=w630300a71bd74143a1658fe5ab688bc4&amp;csf=1&amp;web=1&amp;e=Y9XHGL
Link al dettaglio requisito WCAG: </v>
      </c>
      <c r="AA1217" s="13"/>
      <c r="AB1217" s="13"/>
      <c r="AC1217" s="13"/>
      <c r="AD1217" s="13"/>
      <c r="AE1217" s="13" t="e">
        <f>_xlfn.XLOOKUP(Tabella4[[#This Row],[ID Silk]],outTable[ID Silk],outTable[Numero ticket  ],,0,1)</f>
        <v>#N/A</v>
      </c>
      <c r="AF1217" s="13"/>
      <c r="AG1217" s="13"/>
      <c r="AH1217" s="13" t="e">
        <f>Tabella4[[#This Row],[Caricato su Silk]]&amp;Tabella4[[#This Row],[HC_01]]</f>
        <v>#N/A</v>
      </c>
      <c r="AI1217" s="13" t="e">
        <f>Tabella4[[#This Row],[HC_ID]]&amp;": "&amp;Tabella4[[#This Row],[Descrizione]]</f>
        <v>#N/A</v>
      </c>
      <c r="AJ1217" s="13" t="e">
        <f>Tabella4[[#This Row],[HC_ID]]&amp;": - "&amp;Tabella4[[#This Row],[Detail]]&amp;" con selettore: "&amp;Tabella4[[#This Row],[Rejected Element]]</f>
        <v>#N/A</v>
      </c>
      <c r="AK1217" s="13" t="e">
        <f>Tabella4[[#This Row],[HC_ID]]&amp;": "&amp;Tabella4[[#This Row],[Share URL]]</f>
        <v>#N/A</v>
      </c>
      <c r="AL1217" s="13" t="e">
        <f>Tabella4[[#This Row],[HC_ID]]&amp;": "&amp;Tabella4[[#This Row],[Soluzione note aggiuntive]]</f>
        <v>#N/A</v>
      </c>
      <c r="AM1217" s="13"/>
    </row>
    <row r="1218" spans="1:39" ht="15" x14ac:dyDescent="0.3">
      <c r="A1218" s="41" t="str">
        <f>Tabella4[[#This Row],[UNI CEI EN 301549]]&amp;Tabella4[[#This Row],[Servizio]]</f>
        <v>11.2.5.3.1S006 Storico</v>
      </c>
      <c r="B1218" s="42" t="str">
        <f>Tabella4[[#This Row],[IssueID]]&amp;Tabella4[[#This Row],[Servizio]]</f>
        <v>S006 Storico</v>
      </c>
      <c r="C1218" s="41" t="s">
        <v>2316</v>
      </c>
      <c r="D1218" s="41" t="str">
        <f>"(#"&amp;Tabella4[[#This Row],['#ID]]&amp;")"</f>
        <v>(#AAD1217)</v>
      </c>
      <c r="E1218" s="13" t="s">
        <v>50</v>
      </c>
      <c r="F1218" s="13" t="s">
        <v>9</v>
      </c>
      <c r="G1218" s="13" t="s">
        <v>342</v>
      </c>
      <c r="H1218" s="13" t="s">
        <v>3285</v>
      </c>
      <c r="I1218" s="13" t="s">
        <v>63</v>
      </c>
      <c r="J1218" s="13" t="s">
        <v>3172</v>
      </c>
      <c r="K1218" t="s">
        <v>1745</v>
      </c>
      <c r="L1218" s="13" t="s">
        <v>3173</v>
      </c>
      <c r="M1218" t="s">
        <v>1744</v>
      </c>
      <c r="N1218" s="13"/>
      <c r="O1218" t="s">
        <v>1600</v>
      </c>
      <c r="P1218" s="13" t="s">
        <v>1643</v>
      </c>
      <c r="Q1218" s="13" t="s">
        <v>1742</v>
      </c>
      <c r="R1218" s="13"/>
      <c r="S1218" s="13" t="s">
        <v>3183</v>
      </c>
      <c r="T1218" s="13" t="s">
        <v>3184</v>
      </c>
      <c r="U1218" s="13">
        <f>COUNTIFS(Tabella4[Rejected Element],Tabella4[[#This Row],[Rejected Element]])</f>
        <v>1254</v>
      </c>
      <c r="V1218" s="13" t="s">
        <v>1724</v>
      </c>
      <c r="W1218" s="13" t="s">
        <v>3149</v>
      </c>
      <c r="X1218" s="13" t="str">
        <f>Tabella4[[#This Row],[User Impact]]</f>
        <v>2 - Serious</v>
      </c>
      <c r="Y1218" s="13" t="str">
        <f>_xlfn.CONCAT("APP INDABOX ANDROID - ",Tabella4[[#This Row],[UNI CEI EN 301549]]," ",_xlfn.XLOOKUP(Tabella4[[#This Row],[Criterio]],Tabella5[ID],Tabella5[Criterio di successo],"")," - ",Tabella4[[#This Row],[Servizio]])</f>
        <v>APP INDABOX ANDROID - 11.2.5.3.1 Etichetta nel nome - S006 Storico</v>
      </c>
      <c r="Z12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S006 Storico (#AAD1217)
S006 Storico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Assicurati che contentDescription o labelFor contengano l’etichetta visibile dell’elemento.
File di log (occorrenze rilevate: 6): https://posteitaliane.sharepoint.com/:x:/r/teams/ACCESSIBILITRISULTATIVERIFICHETECNICHE/Shared%20Documents/TGPOSTE_APP/TGPOSTE_APP/LOG/Log.xlsx?d=w630300a71bd74143a1658fe5ab688bc4&amp;csf=1&amp;web=1&amp;e=Y9XHGL
Link al dettaglio requisito WCAG: </v>
      </c>
      <c r="AA1218" s="13"/>
      <c r="AB1218" s="13"/>
      <c r="AC1218" s="13"/>
      <c r="AD1218" s="13"/>
      <c r="AE1218" s="13" t="e">
        <f>_xlfn.XLOOKUP(Tabella4[[#This Row],[ID Silk]],outTable[ID Silk],outTable[Numero ticket  ],,0,1)</f>
        <v>#N/A</v>
      </c>
      <c r="AF1218" s="13"/>
      <c r="AG1218" s="13"/>
      <c r="AH1218" s="13" t="e">
        <f>Tabella4[[#This Row],[Caricato su Silk]]&amp;Tabella4[[#This Row],[HC_01]]</f>
        <v>#N/A</v>
      </c>
      <c r="AI1218" s="13" t="e">
        <f>Tabella4[[#This Row],[HC_ID]]&amp;": "&amp;Tabella4[[#This Row],[Descrizione]]</f>
        <v>#N/A</v>
      </c>
      <c r="AJ1218" s="13" t="e">
        <f>Tabella4[[#This Row],[HC_ID]]&amp;": - "&amp;Tabella4[[#This Row],[Detail]]&amp;" con selettore: "&amp;Tabella4[[#This Row],[Rejected Element]]</f>
        <v>#N/A</v>
      </c>
      <c r="AK1218" s="13" t="e">
        <f>Tabella4[[#This Row],[HC_ID]]&amp;": "&amp;Tabella4[[#This Row],[Share URL]]</f>
        <v>#N/A</v>
      </c>
      <c r="AL1218" s="13" t="e">
        <f>Tabella4[[#This Row],[HC_ID]]&amp;": "&amp;Tabella4[[#This Row],[Soluzione note aggiuntive]]</f>
        <v>#N/A</v>
      </c>
      <c r="AM1218" s="13"/>
    </row>
    <row r="1219" spans="1:39" ht="15" x14ac:dyDescent="0.3">
      <c r="A1219" s="41" t="str">
        <f>Tabella4[[#This Row],[UNI CEI EN 301549]]&amp;Tabella4[[#This Row],[Servizio]]</f>
        <v>11.1.3.2.1S006 Storico</v>
      </c>
      <c r="B1219" s="42" t="str">
        <f>Tabella4[[#This Row],[IssueID]]&amp;Tabella4[[#This Row],[Servizio]]</f>
        <v>S006 Storico</v>
      </c>
      <c r="C1219" s="41" t="s">
        <v>2317</v>
      </c>
      <c r="D1219" s="41" t="str">
        <f>"(#"&amp;Tabella4[[#This Row],['#ID]]&amp;")"</f>
        <v>(#AAD1218)</v>
      </c>
      <c r="E1219" s="13" t="s">
        <v>50</v>
      </c>
      <c r="F1219" s="13" t="s">
        <v>9</v>
      </c>
      <c r="G1219" s="13" t="s">
        <v>57</v>
      </c>
      <c r="H1219" s="13" t="s">
        <v>3287</v>
      </c>
      <c r="I1219" s="13" t="s">
        <v>62</v>
      </c>
      <c r="J1219" s="13" t="s">
        <v>3176</v>
      </c>
      <c r="K1219" t="s">
        <v>1749</v>
      </c>
      <c r="L1219" s="13" t="s">
        <v>3177</v>
      </c>
      <c r="M1219" t="s">
        <v>1744</v>
      </c>
      <c r="N1219" s="13"/>
      <c r="O1219" t="s">
        <v>1600</v>
      </c>
      <c r="P1219" s="13" t="s">
        <v>1643</v>
      </c>
      <c r="Q1219" s="13" t="s">
        <v>1742</v>
      </c>
      <c r="R1219" s="13"/>
      <c r="S1219" s="13" t="s">
        <v>3189</v>
      </c>
      <c r="T1219" s="13" t="s">
        <v>3190</v>
      </c>
      <c r="U1219" s="13">
        <f>COUNTIFS(Tabella4[Rejected Element],Tabella4[[#This Row],[Rejected Element]])</f>
        <v>1254</v>
      </c>
      <c r="V1219" s="13" t="s">
        <v>1724</v>
      </c>
      <c r="W1219" s="13" t="s">
        <v>3149</v>
      </c>
      <c r="X1219" s="13" t="str">
        <f>Tabella4[[#This Row],[User Impact]]</f>
        <v>1 - Critical</v>
      </c>
      <c r="Y1219" s="13" t="str">
        <f>_xlfn.CONCAT("APP INDABOX ANDROID - ",Tabella4[[#This Row],[UNI CEI EN 301549]]," ",_xlfn.XLOOKUP(Tabella4[[#This Row],[Criterio]],Tabella5[ID],Tabella5[Criterio di successo],"")," - ",Tabella4[[#This Row],[Servizio]])</f>
        <v>APP INDABOX ANDROID - 11.1.3.2.1 Sequenza significativa - S006 Storico</v>
      </c>
      <c r="Z12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S006 Storico (#AAD1218)
S006 Storico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Rimuovi android:focusable="true" dal testo statico non interattivo.
File di log (occorrenze rilevate: 8): https://posteitaliane.sharepoint.com/:x:/r/teams/ACCESSIBILITRISULTATIVERIFICHETECNICHE/Shared%20Documents/TGPOSTE_APP/TGPOSTE_APP/LOG/Log.xlsx?d=w630300a71bd74143a1658fe5ab688bc4&amp;csf=1&amp;web=1&amp;e=Y9XHGL
Link al dettaglio requisito WCAG: </v>
      </c>
      <c r="AA1219" s="13"/>
      <c r="AB1219" s="13"/>
      <c r="AC1219" s="13"/>
      <c r="AD1219" s="13"/>
      <c r="AE1219" s="13" t="e">
        <f>_xlfn.XLOOKUP(Tabella4[[#This Row],[ID Silk]],outTable[ID Silk],outTable[Numero ticket  ],,0,1)</f>
        <v>#N/A</v>
      </c>
      <c r="AF1219" s="13"/>
      <c r="AG1219" s="13"/>
      <c r="AH1219" s="13" t="e">
        <f>Tabella4[[#This Row],[Caricato su Silk]]&amp;Tabella4[[#This Row],[HC_01]]</f>
        <v>#N/A</v>
      </c>
      <c r="AI1219" s="13" t="e">
        <f>Tabella4[[#This Row],[HC_ID]]&amp;": "&amp;Tabella4[[#This Row],[Descrizione]]</f>
        <v>#N/A</v>
      </c>
      <c r="AJ1219" s="13" t="e">
        <f>Tabella4[[#This Row],[HC_ID]]&amp;": - "&amp;Tabella4[[#This Row],[Detail]]&amp;" con selettore: "&amp;Tabella4[[#This Row],[Rejected Element]]</f>
        <v>#N/A</v>
      </c>
      <c r="AK1219" s="13" t="e">
        <f>Tabella4[[#This Row],[HC_ID]]&amp;": "&amp;Tabella4[[#This Row],[Share URL]]</f>
        <v>#N/A</v>
      </c>
      <c r="AL1219" s="13" t="e">
        <f>Tabella4[[#This Row],[HC_ID]]&amp;": "&amp;Tabella4[[#This Row],[Soluzione note aggiuntive]]</f>
        <v>#N/A</v>
      </c>
      <c r="AM1219" s="13"/>
    </row>
    <row r="1220" spans="1:39" ht="15" x14ac:dyDescent="0.3">
      <c r="A1220" s="41" t="str">
        <f>Tabella4[[#This Row],[UNI CEI EN 301549]]&amp;Tabella4[[#This Row],[Servizio]]</f>
        <v>11.2.5.3.1S006 Storico</v>
      </c>
      <c r="B1220" s="42" t="str">
        <f>Tabella4[[#This Row],[IssueID]]&amp;Tabella4[[#This Row],[Servizio]]</f>
        <v>S006 Storico</v>
      </c>
      <c r="C1220" s="41" t="s">
        <v>2318</v>
      </c>
      <c r="D1220" s="41" t="str">
        <f>"(#"&amp;Tabella4[[#This Row],['#ID]]&amp;")"</f>
        <v>(#AAD1219)</v>
      </c>
      <c r="E1220" s="13" t="s">
        <v>50</v>
      </c>
      <c r="F1220" s="13" t="s">
        <v>9</v>
      </c>
      <c r="G1220" s="13" t="s">
        <v>342</v>
      </c>
      <c r="H1220" s="13" t="s">
        <v>3285</v>
      </c>
      <c r="I1220" s="13" t="s">
        <v>63</v>
      </c>
      <c r="J1220" s="13" t="s">
        <v>3172</v>
      </c>
      <c r="K1220" t="s">
        <v>1745</v>
      </c>
      <c r="L1220" s="13" t="s">
        <v>3173</v>
      </c>
      <c r="M1220" t="s">
        <v>1744</v>
      </c>
      <c r="N1220" s="13"/>
      <c r="O1220" t="s">
        <v>1600</v>
      </c>
      <c r="P1220" s="13" t="s">
        <v>1643</v>
      </c>
      <c r="Q1220" s="13" t="s">
        <v>1742</v>
      </c>
      <c r="R1220" s="13"/>
      <c r="S1220" s="13" t="s">
        <v>3183</v>
      </c>
      <c r="T1220" s="13" t="s">
        <v>3184</v>
      </c>
      <c r="U1220" s="13">
        <f>COUNTIFS(Tabella4[Rejected Element],Tabella4[[#This Row],[Rejected Element]])</f>
        <v>1254</v>
      </c>
      <c r="V1220" s="13" t="s">
        <v>1724</v>
      </c>
      <c r="W1220" s="13" t="s">
        <v>3149</v>
      </c>
      <c r="X1220" s="13" t="str">
        <f>Tabella4[[#This Row],[User Impact]]</f>
        <v>2 - Serious</v>
      </c>
      <c r="Y1220" s="13" t="str">
        <f>_xlfn.CONCAT("APP INDABOX ANDROID - ",Tabella4[[#This Row],[UNI CEI EN 301549]]," ",_xlfn.XLOOKUP(Tabella4[[#This Row],[Criterio]],Tabella5[ID],Tabella5[Criterio di successo],"")," - ",Tabella4[[#This Row],[Servizio]])</f>
        <v>APP INDABOX ANDROID - 11.2.5.3.1 Etichetta nel nome - S006 Storico</v>
      </c>
      <c r="Z12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S006 Storico (#AAD1219)
S006 Storico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Assicurati che contentDescription o labelFor contengano l’etichetta visibile dell’elemento.
File di log (occorrenze rilevate: 6): https://posteitaliane.sharepoint.com/:x:/r/teams/ACCESSIBILITRISULTATIVERIFICHETECNICHE/Shared%20Documents/TGPOSTE_APP/TGPOSTE_APP/LOG/Log.xlsx?d=w630300a71bd74143a1658fe5ab688bc4&amp;csf=1&amp;web=1&amp;e=Y9XHGL
Link al dettaglio requisito WCAG: </v>
      </c>
      <c r="AA1220" s="13"/>
      <c r="AB1220" s="13"/>
      <c r="AC1220" s="13"/>
      <c r="AD1220" s="13"/>
      <c r="AE1220" s="13" t="e">
        <f>_xlfn.XLOOKUP(Tabella4[[#This Row],[ID Silk]],outTable[ID Silk],outTable[Numero ticket  ],,0,1)</f>
        <v>#N/A</v>
      </c>
      <c r="AF1220" s="13"/>
      <c r="AG1220" s="13"/>
      <c r="AH1220" s="13" t="e">
        <f>Tabella4[[#This Row],[Caricato su Silk]]&amp;Tabella4[[#This Row],[HC_01]]</f>
        <v>#N/A</v>
      </c>
      <c r="AI1220" s="13" t="e">
        <f>Tabella4[[#This Row],[HC_ID]]&amp;": "&amp;Tabella4[[#This Row],[Descrizione]]</f>
        <v>#N/A</v>
      </c>
      <c r="AJ1220" s="13" t="e">
        <f>Tabella4[[#This Row],[HC_ID]]&amp;": - "&amp;Tabella4[[#This Row],[Detail]]&amp;" con selettore: "&amp;Tabella4[[#This Row],[Rejected Element]]</f>
        <v>#N/A</v>
      </c>
      <c r="AK1220" s="13" t="e">
        <f>Tabella4[[#This Row],[HC_ID]]&amp;": "&amp;Tabella4[[#This Row],[Share URL]]</f>
        <v>#N/A</v>
      </c>
      <c r="AL1220" s="13" t="e">
        <f>Tabella4[[#This Row],[HC_ID]]&amp;": "&amp;Tabella4[[#This Row],[Soluzione note aggiuntive]]</f>
        <v>#N/A</v>
      </c>
      <c r="AM1220" s="13"/>
    </row>
    <row r="1221" spans="1:39" ht="15" x14ac:dyDescent="0.3">
      <c r="A1221" s="41" t="str">
        <f>Tabella4[[#This Row],[UNI CEI EN 301549]]&amp;Tabella4[[#This Row],[Servizio]]</f>
        <v>11.1.3.2.1S006 Storico</v>
      </c>
      <c r="B1221" s="42" t="str">
        <f>Tabella4[[#This Row],[IssueID]]&amp;Tabella4[[#This Row],[Servizio]]</f>
        <v>S006 Storico</v>
      </c>
      <c r="C1221" s="41" t="s">
        <v>2319</v>
      </c>
      <c r="D1221" s="41" t="str">
        <f>"(#"&amp;Tabella4[[#This Row],['#ID]]&amp;")"</f>
        <v>(#AAD1220)</v>
      </c>
      <c r="E1221" s="13" t="s">
        <v>50</v>
      </c>
      <c r="F1221" s="13" t="s">
        <v>9</v>
      </c>
      <c r="G1221" s="13" t="s">
        <v>57</v>
      </c>
      <c r="H1221" s="13" t="s">
        <v>3287</v>
      </c>
      <c r="I1221" s="13" t="s">
        <v>62</v>
      </c>
      <c r="J1221" s="13" t="s">
        <v>3176</v>
      </c>
      <c r="K1221" t="s">
        <v>1749</v>
      </c>
      <c r="L1221" s="13" t="s">
        <v>3177</v>
      </c>
      <c r="M1221" t="s">
        <v>1744</v>
      </c>
      <c r="N1221" s="13"/>
      <c r="O1221" t="s">
        <v>1600</v>
      </c>
      <c r="P1221" s="13" t="s">
        <v>1643</v>
      </c>
      <c r="Q1221" s="13" t="s">
        <v>1742</v>
      </c>
      <c r="R1221" s="13"/>
      <c r="S1221" s="13" t="s">
        <v>3189</v>
      </c>
      <c r="T1221" s="13" t="s">
        <v>3190</v>
      </c>
      <c r="U1221" s="13">
        <f>COUNTIFS(Tabella4[Rejected Element],Tabella4[[#This Row],[Rejected Element]])</f>
        <v>1254</v>
      </c>
      <c r="V1221" s="13" t="s">
        <v>1724</v>
      </c>
      <c r="W1221" s="13" t="s">
        <v>3149</v>
      </c>
      <c r="X1221" s="13" t="str">
        <f>Tabella4[[#This Row],[User Impact]]</f>
        <v>1 - Critical</v>
      </c>
      <c r="Y1221" s="13" t="str">
        <f>_xlfn.CONCAT("APP INDABOX ANDROID - ",Tabella4[[#This Row],[UNI CEI EN 301549]]," ",_xlfn.XLOOKUP(Tabella4[[#This Row],[Criterio]],Tabella5[ID],Tabella5[Criterio di successo],"")," - ",Tabella4[[#This Row],[Servizio]])</f>
        <v>APP INDABOX ANDROID - 11.1.3.2.1 Sequenza significativa - S006 Storico</v>
      </c>
      <c r="Z12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S006 Storico (#AAD1220)
S006 Storico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Rimuovi android:focusable="true" dal testo statico non interattivo.
File di log (occorrenze rilevate: 8): https://posteitaliane.sharepoint.com/:x:/r/teams/ACCESSIBILITRISULTATIVERIFICHETECNICHE/Shared%20Documents/TGPOSTE_APP/TGPOSTE_APP/LOG/Log.xlsx?d=w630300a71bd74143a1658fe5ab688bc4&amp;csf=1&amp;web=1&amp;e=Y9XHGL
Link al dettaglio requisito WCAG: </v>
      </c>
      <c r="AA1221" s="13"/>
      <c r="AB1221" s="13"/>
      <c r="AC1221" s="13"/>
      <c r="AD1221" s="13"/>
      <c r="AE1221" s="13" t="e">
        <f>_xlfn.XLOOKUP(Tabella4[[#This Row],[ID Silk]],outTable[ID Silk],outTable[Numero ticket  ],,0,1)</f>
        <v>#N/A</v>
      </c>
      <c r="AF1221" s="13"/>
      <c r="AG1221" s="13"/>
      <c r="AH1221" s="13" t="e">
        <f>Tabella4[[#This Row],[Caricato su Silk]]&amp;Tabella4[[#This Row],[HC_01]]</f>
        <v>#N/A</v>
      </c>
      <c r="AI1221" s="13" t="e">
        <f>Tabella4[[#This Row],[HC_ID]]&amp;": "&amp;Tabella4[[#This Row],[Descrizione]]</f>
        <v>#N/A</v>
      </c>
      <c r="AJ1221" s="13" t="e">
        <f>Tabella4[[#This Row],[HC_ID]]&amp;": - "&amp;Tabella4[[#This Row],[Detail]]&amp;" con selettore: "&amp;Tabella4[[#This Row],[Rejected Element]]</f>
        <v>#N/A</v>
      </c>
      <c r="AK1221" s="13" t="e">
        <f>Tabella4[[#This Row],[HC_ID]]&amp;": "&amp;Tabella4[[#This Row],[Share URL]]</f>
        <v>#N/A</v>
      </c>
      <c r="AL1221" s="13" t="e">
        <f>Tabella4[[#This Row],[HC_ID]]&amp;": "&amp;Tabella4[[#This Row],[Soluzione note aggiuntive]]</f>
        <v>#N/A</v>
      </c>
      <c r="AM1221" s="13"/>
    </row>
    <row r="1222" spans="1:39" ht="15" x14ac:dyDescent="0.3">
      <c r="A1222" s="41" t="str">
        <f>Tabella4[[#This Row],[UNI CEI EN 301549]]&amp;Tabella4[[#This Row],[Servizio]]</f>
        <v>11.2.5.3.1S006 Storico</v>
      </c>
      <c r="B1222" s="42" t="str">
        <f>Tabella4[[#This Row],[IssueID]]&amp;Tabella4[[#This Row],[Servizio]]</f>
        <v>S006 Storico</v>
      </c>
      <c r="C1222" s="41" t="s">
        <v>2320</v>
      </c>
      <c r="D1222" s="41" t="str">
        <f>"(#"&amp;Tabella4[[#This Row],['#ID]]&amp;")"</f>
        <v>(#AAD1221)</v>
      </c>
      <c r="E1222" s="13" t="s">
        <v>50</v>
      </c>
      <c r="F1222" s="13" t="s">
        <v>9</v>
      </c>
      <c r="G1222" s="13" t="s">
        <v>342</v>
      </c>
      <c r="H1222" s="13" t="s">
        <v>3285</v>
      </c>
      <c r="I1222" s="13" t="s">
        <v>63</v>
      </c>
      <c r="J1222" s="13" t="s">
        <v>3172</v>
      </c>
      <c r="K1222" t="s">
        <v>1745</v>
      </c>
      <c r="L1222" s="13" t="s">
        <v>3173</v>
      </c>
      <c r="M1222" t="s">
        <v>1744</v>
      </c>
      <c r="N1222" s="13"/>
      <c r="O1222" t="s">
        <v>1600</v>
      </c>
      <c r="P1222" s="13" t="s">
        <v>1643</v>
      </c>
      <c r="Q1222" s="13" t="s">
        <v>1742</v>
      </c>
      <c r="R1222" s="13"/>
      <c r="S1222" s="13" t="s">
        <v>3183</v>
      </c>
      <c r="T1222" s="13" t="s">
        <v>3184</v>
      </c>
      <c r="U1222" s="13">
        <f>COUNTIFS(Tabella4[Rejected Element],Tabella4[[#This Row],[Rejected Element]])</f>
        <v>1254</v>
      </c>
      <c r="V1222" s="13" t="s">
        <v>1724</v>
      </c>
      <c r="W1222" s="13" t="s">
        <v>3149</v>
      </c>
      <c r="X1222" s="13" t="str">
        <f>Tabella4[[#This Row],[User Impact]]</f>
        <v>2 - Serious</v>
      </c>
      <c r="Y1222" s="13" t="str">
        <f>_xlfn.CONCAT("APP INDABOX ANDROID - ",Tabella4[[#This Row],[UNI CEI EN 301549]]," ",_xlfn.XLOOKUP(Tabella4[[#This Row],[Criterio]],Tabella5[ID],Tabella5[Criterio di successo],"")," - ",Tabella4[[#This Row],[Servizio]])</f>
        <v>APP INDABOX ANDROID - 11.2.5.3.1 Etichetta nel nome - S006 Storico</v>
      </c>
      <c r="Z12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S006 Storico (#AAD1221)
S006 Storico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Assicurati che contentDescription o labelFor contengano l’etichetta visibile dell’elemento.
File di log (occorrenze rilevate: 6): https://posteitaliane.sharepoint.com/:x:/r/teams/ACCESSIBILITRISULTATIVERIFICHETECNICHE/Shared%20Documents/TGPOSTE_APP/TGPOSTE_APP/LOG/Log.xlsx?d=w630300a71bd74143a1658fe5ab688bc4&amp;csf=1&amp;web=1&amp;e=Y9XHGL
Link al dettaglio requisito WCAG: </v>
      </c>
      <c r="AA1222" s="13"/>
      <c r="AB1222" s="13"/>
      <c r="AC1222" s="13"/>
      <c r="AD1222" s="13"/>
      <c r="AE1222" s="13" t="e">
        <f>_xlfn.XLOOKUP(Tabella4[[#This Row],[ID Silk]],outTable[ID Silk],outTable[Numero ticket  ],,0,1)</f>
        <v>#N/A</v>
      </c>
      <c r="AF1222" s="13"/>
      <c r="AG1222" s="13"/>
      <c r="AH1222" s="13" t="e">
        <f>Tabella4[[#This Row],[Caricato su Silk]]&amp;Tabella4[[#This Row],[HC_01]]</f>
        <v>#N/A</v>
      </c>
      <c r="AI1222" s="13" t="e">
        <f>Tabella4[[#This Row],[HC_ID]]&amp;": "&amp;Tabella4[[#This Row],[Descrizione]]</f>
        <v>#N/A</v>
      </c>
      <c r="AJ1222" s="13" t="e">
        <f>Tabella4[[#This Row],[HC_ID]]&amp;": - "&amp;Tabella4[[#This Row],[Detail]]&amp;" con selettore: "&amp;Tabella4[[#This Row],[Rejected Element]]</f>
        <v>#N/A</v>
      </c>
      <c r="AK1222" s="13" t="e">
        <f>Tabella4[[#This Row],[HC_ID]]&amp;": "&amp;Tabella4[[#This Row],[Share URL]]</f>
        <v>#N/A</v>
      </c>
      <c r="AL1222" s="13" t="e">
        <f>Tabella4[[#This Row],[HC_ID]]&amp;": "&amp;Tabella4[[#This Row],[Soluzione note aggiuntive]]</f>
        <v>#N/A</v>
      </c>
      <c r="AM1222" s="13"/>
    </row>
    <row r="1223" spans="1:39" ht="15" x14ac:dyDescent="0.3">
      <c r="A1223" s="41" t="str">
        <f>Tabella4[[#This Row],[UNI CEI EN 301549]]&amp;Tabella4[[#This Row],[Servizio]]</f>
        <v>11.1.3.2.1S006 Storico</v>
      </c>
      <c r="B1223" s="42" t="str">
        <f>Tabella4[[#This Row],[IssueID]]&amp;Tabella4[[#This Row],[Servizio]]</f>
        <v>S006 Storico</v>
      </c>
      <c r="C1223" s="41" t="s">
        <v>2321</v>
      </c>
      <c r="D1223" s="41" t="str">
        <f>"(#"&amp;Tabella4[[#This Row],['#ID]]&amp;")"</f>
        <v>(#AAD1222)</v>
      </c>
      <c r="E1223" s="13" t="s">
        <v>50</v>
      </c>
      <c r="F1223" s="13" t="s">
        <v>9</v>
      </c>
      <c r="G1223" s="13" t="s">
        <v>57</v>
      </c>
      <c r="H1223" s="13" t="s">
        <v>3287</v>
      </c>
      <c r="I1223" s="13" t="s">
        <v>62</v>
      </c>
      <c r="J1223" s="13" t="s">
        <v>3176</v>
      </c>
      <c r="K1223" t="s">
        <v>1749</v>
      </c>
      <c r="L1223" s="13" t="s">
        <v>3177</v>
      </c>
      <c r="M1223" t="s">
        <v>1744</v>
      </c>
      <c r="N1223" s="13"/>
      <c r="O1223" t="s">
        <v>1600</v>
      </c>
      <c r="P1223" s="13" t="s">
        <v>1643</v>
      </c>
      <c r="Q1223" s="13" t="s">
        <v>1742</v>
      </c>
      <c r="R1223" s="13"/>
      <c r="S1223" s="13" t="s">
        <v>3189</v>
      </c>
      <c r="T1223" s="13" t="s">
        <v>3190</v>
      </c>
      <c r="U1223" s="13">
        <f>COUNTIFS(Tabella4[Rejected Element],Tabella4[[#This Row],[Rejected Element]])</f>
        <v>1254</v>
      </c>
      <c r="V1223" s="13" t="s">
        <v>1724</v>
      </c>
      <c r="W1223" s="13" t="s">
        <v>3149</v>
      </c>
      <c r="X1223" s="13" t="str">
        <f>Tabella4[[#This Row],[User Impact]]</f>
        <v>1 - Critical</v>
      </c>
      <c r="Y1223" s="13" t="str">
        <f>_xlfn.CONCAT("APP INDABOX ANDROID - ",Tabella4[[#This Row],[UNI CEI EN 301549]]," ",_xlfn.XLOOKUP(Tabella4[[#This Row],[Criterio]],Tabella5[ID],Tabella5[Criterio di successo],"")," - ",Tabella4[[#This Row],[Servizio]])</f>
        <v>APP INDABOX ANDROID - 11.1.3.2.1 Sequenza significativa - S006 Storico</v>
      </c>
      <c r="Z12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S006 Storico (#AAD1222)
S006 Storico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https://axe-mobile.deque.com/scan?userId=747da6b3-5f03-493b-bc9b-3a10276b7d6b&amp;packageName=com.android.chrome&amp;resultId=019874b1-a58b-70cf-afbc-a490fdec9ae9
Possibile metodologia risolutiva:
Rimuovi android:focusable="true" dal testo statico non interattivo.
File di log (occorrenze rilevate: 8): https://posteitaliane.sharepoint.com/:x:/r/teams/ACCESSIBILITRISULTATIVERIFICHETECNICHE/Shared%20Documents/TGPOSTE_APP/TGPOSTE_APP/LOG/Log.xlsx?d=w630300a71bd74143a1658fe5ab688bc4&amp;csf=1&amp;web=1&amp;e=Y9XHGL
Link al dettaglio requisito WCAG: </v>
      </c>
      <c r="AA1223" s="13"/>
      <c r="AB1223" s="13"/>
      <c r="AC1223" s="13"/>
      <c r="AD1223" s="13"/>
      <c r="AE1223" s="13" t="e">
        <f>_xlfn.XLOOKUP(Tabella4[[#This Row],[ID Silk]],outTable[ID Silk],outTable[Numero ticket  ],,0,1)</f>
        <v>#N/A</v>
      </c>
      <c r="AF1223" s="13"/>
      <c r="AG1223" s="13"/>
      <c r="AH1223" s="13" t="e">
        <f>Tabella4[[#This Row],[Caricato su Silk]]&amp;Tabella4[[#This Row],[HC_01]]</f>
        <v>#N/A</v>
      </c>
      <c r="AI1223" s="13" t="e">
        <f>Tabella4[[#This Row],[HC_ID]]&amp;": "&amp;Tabella4[[#This Row],[Descrizione]]</f>
        <v>#N/A</v>
      </c>
      <c r="AJ1223" s="13" t="e">
        <f>Tabella4[[#This Row],[HC_ID]]&amp;": - "&amp;Tabella4[[#This Row],[Detail]]&amp;" con selettore: "&amp;Tabella4[[#This Row],[Rejected Element]]</f>
        <v>#N/A</v>
      </c>
      <c r="AK1223" s="13" t="e">
        <f>Tabella4[[#This Row],[HC_ID]]&amp;": "&amp;Tabella4[[#This Row],[Share URL]]</f>
        <v>#N/A</v>
      </c>
      <c r="AL1223" s="13" t="e">
        <f>Tabella4[[#This Row],[HC_ID]]&amp;": "&amp;Tabella4[[#This Row],[Soluzione note aggiuntive]]</f>
        <v>#N/A</v>
      </c>
      <c r="AM1223" s="13"/>
    </row>
    <row r="1224" spans="1:39" ht="15" x14ac:dyDescent="0.3">
      <c r="A1224" s="41" t="str">
        <f>Tabella4[[#This Row],[UNI CEI EN 301549]]&amp;Tabella4[[#This Row],[Servizio]]</f>
        <v>11.1.3.4.1S009 FAQ</v>
      </c>
      <c r="B1224" s="42" t="str">
        <f>Tabella4[[#This Row],[IssueID]]&amp;Tabella4[[#This Row],[Servizio]]</f>
        <v>S009 FAQ</v>
      </c>
      <c r="C1224" s="41" t="s">
        <v>2322</v>
      </c>
      <c r="D1224" s="41" t="str">
        <f>"(#"&amp;Tabella4[[#This Row],['#ID]]&amp;")"</f>
        <v>(#AAD1223)</v>
      </c>
      <c r="E1224" s="13" t="s">
        <v>50</v>
      </c>
      <c r="F1224" s="13" t="s">
        <v>10</v>
      </c>
      <c r="G1224" s="13" t="s">
        <v>160</v>
      </c>
      <c r="H1224" s="13" t="s">
        <v>3284</v>
      </c>
      <c r="I1224" s="13" t="s">
        <v>63</v>
      </c>
      <c r="J1224" s="13" t="s">
        <v>3170</v>
      </c>
      <c r="K1224" t="s">
        <v>1743</v>
      </c>
      <c r="L1224" s="13" t="s">
        <v>3171</v>
      </c>
      <c r="M1224" t="s">
        <v>1744</v>
      </c>
      <c r="N1224" s="13"/>
      <c r="O1224" t="s">
        <v>1601</v>
      </c>
      <c r="P1224" s="13" t="s">
        <v>1644</v>
      </c>
      <c r="Q1224" s="13" t="s">
        <v>1742</v>
      </c>
      <c r="R1224" s="13"/>
      <c r="S1224" s="13" t="s">
        <v>3181</v>
      </c>
      <c r="T1224" s="13" t="s">
        <v>3182</v>
      </c>
      <c r="U1224" s="13">
        <f>COUNTIFS(Tabella4[Rejected Element],Tabella4[[#This Row],[Rejected Element]])</f>
        <v>1254</v>
      </c>
      <c r="V1224" s="13" t="s">
        <v>1727</v>
      </c>
      <c r="W1224" s="13" t="s">
        <v>3148</v>
      </c>
      <c r="X1224" s="13" t="str">
        <f>Tabella4[[#This Row],[User Impact]]</f>
        <v>2 - Serious</v>
      </c>
      <c r="Y1224" s="13" t="str">
        <f>_xlfn.CONCAT("APP INDABOX ANDROID - ",Tabella4[[#This Row],[UNI CEI EN 301549]]," ",_xlfn.XLOOKUP(Tabella4[[#This Row],[Criterio]],Tabella5[ID],Tabella5[Criterio di successo],"")," - ",Tabella4[[#This Row],[Servizio]])</f>
        <v>APP INDABOX ANDROID - 11.1.3.4.1 Orientamento - S009 FAQ</v>
      </c>
      <c r="Z12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S009 FAQ (#AAD1223)
S009 FAQ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224" s="13"/>
      <c r="AB1224" s="13"/>
      <c r="AC1224" s="13"/>
      <c r="AD1224" s="13"/>
      <c r="AE1224" s="13" t="e">
        <f>_xlfn.XLOOKUP(Tabella4[[#This Row],[ID Silk]],outTable[ID Silk],outTable[Numero ticket  ],,0,1)</f>
        <v>#N/A</v>
      </c>
      <c r="AF1224" s="13"/>
      <c r="AG1224" s="13"/>
      <c r="AH1224" s="13" t="e">
        <f>Tabella4[[#This Row],[Caricato su Silk]]&amp;Tabella4[[#This Row],[HC_01]]</f>
        <v>#N/A</v>
      </c>
      <c r="AI1224" s="13" t="e">
        <f>Tabella4[[#This Row],[HC_ID]]&amp;": "&amp;Tabella4[[#This Row],[Descrizione]]</f>
        <v>#N/A</v>
      </c>
      <c r="AJ1224" s="13" t="e">
        <f>Tabella4[[#This Row],[HC_ID]]&amp;": - "&amp;Tabella4[[#This Row],[Detail]]&amp;" con selettore: "&amp;Tabella4[[#This Row],[Rejected Element]]</f>
        <v>#N/A</v>
      </c>
      <c r="AK1224" s="13" t="e">
        <f>Tabella4[[#This Row],[HC_ID]]&amp;": "&amp;Tabella4[[#This Row],[Share URL]]</f>
        <v>#N/A</v>
      </c>
      <c r="AL1224" s="13" t="e">
        <f>Tabella4[[#This Row],[HC_ID]]&amp;": "&amp;Tabella4[[#This Row],[Soluzione note aggiuntive]]</f>
        <v>#N/A</v>
      </c>
      <c r="AM1224" s="13"/>
    </row>
    <row r="1225" spans="1:39" ht="15" x14ac:dyDescent="0.3">
      <c r="A1225" s="41" t="str">
        <f>Tabella4[[#This Row],[UNI CEI EN 301549]]&amp;Tabella4[[#This Row],[Servizio]]</f>
        <v>11.2.5.3.1S009 FAQ</v>
      </c>
      <c r="B1225" s="42" t="str">
        <f>Tabella4[[#This Row],[IssueID]]&amp;Tabella4[[#This Row],[Servizio]]</f>
        <v>S009 FAQ</v>
      </c>
      <c r="C1225" s="41" t="s">
        <v>2323</v>
      </c>
      <c r="D1225" s="41" t="str">
        <f>"(#"&amp;Tabella4[[#This Row],['#ID]]&amp;")"</f>
        <v>(#AAD1224)</v>
      </c>
      <c r="E1225" s="13" t="s">
        <v>50</v>
      </c>
      <c r="F1225" s="13" t="s">
        <v>9</v>
      </c>
      <c r="G1225" s="13" t="s">
        <v>342</v>
      </c>
      <c r="H1225" s="13" t="s">
        <v>3285</v>
      </c>
      <c r="I1225" s="13" t="s">
        <v>63</v>
      </c>
      <c r="J1225" s="13" t="s">
        <v>3172</v>
      </c>
      <c r="K1225" t="s">
        <v>1745</v>
      </c>
      <c r="L1225" s="13" t="s">
        <v>3173</v>
      </c>
      <c r="M1225" t="s">
        <v>1744</v>
      </c>
      <c r="N1225" s="13"/>
      <c r="O1225" t="s">
        <v>1601</v>
      </c>
      <c r="P1225" s="13" t="s">
        <v>1644</v>
      </c>
      <c r="Q1225" s="13" t="s">
        <v>1742</v>
      </c>
      <c r="R1225" s="13"/>
      <c r="S1225" s="13" t="s">
        <v>3183</v>
      </c>
      <c r="T1225" s="13" t="s">
        <v>3184</v>
      </c>
      <c r="U1225" s="13">
        <f>COUNTIFS(Tabella4[Rejected Element],Tabella4[[#This Row],[Rejected Element]])</f>
        <v>1254</v>
      </c>
      <c r="V1225" s="13" t="s">
        <v>1727</v>
      </c>
      <c r="W1225" s="13" t="s">
        <v>3148</v>
      </c>
      <c r="X1225" s="13" t="str">
        <f>Tabella4[[#This Row],[User Impact]]</f>
        <v>2 - Serious</v>
      </c>
      <c r="Y1225" s="13" t="str">
        <f>_xlfn.CONCAT("APP INDABOX ANDROID - ",Tabella4[[#This Row],[UNI CEI EN 301549]]," ",_xlfn.XLOOKUP(Tabella4[[#This Row],[Criterio]],Tabella5[ID],Tabella5[Criterio di successo],"")," - ",Tabella4[[#This Row],[Servizio]])</f>
        <v>APP INDABOX ANDROID - 11.2.5.3.1 Etichetta nel nome - S009 FAQ</v>
      </c>
      <c r="Z12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(#AAD1224)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225" s="13"/>
      <c r="AB1225" s="13"/>
      <c r="AC1225" s="13"/>
      <c r="AD1225" s="13"/>
      <c r="AE1225" s="13" t="e">
        <f>_xlfn.XLOOKUP(Tabella4[[#This Row],[ID Silk]],outTable[ID Silk],outTable[Numero ticket  ],,0,1)</f>
        <v>#N/A</v>
      </c>
      <c r="AF1225" s="13"/>
      <c r="AG1225" s="13"/>
      <c r="AH1225" s="13" t="e">
        <f>Tabella4[[#This Row],[Caricato su Silk]]&amp;Tabella4[[#This Row],[HC_01]]</f>
        <v>#N/A</v>
      </c>
      <c r="AI1225" s="13" t="e">
        <f>Tabella4[[#This Row],[HC_ID]]&amp;": "&amp;Tabella4[[#This Row],[Descrizione]]</f>
        <v>#N/A</v>
      </c>
      <c r="AJ1225" s="13" t="e">
        <f>Tabella4[[#This Row],[HC_ID]]&amp;": - "&amp;Tabella4[[#This Row],[Detail]]&amp;" con selettore: "&amp;Tabella4[[#This Row],[Rejected Element]]</f>
        <v>#N/A</v>
      </c>
      <c r="AK1225" s="13" t="e">
        <f>Tabella4[[#This Row],[HC_ID]]&amp;": "&amp;Tabella4[[#This Row],[Share URL]]</f>
        <v>#N/A</v>
      </c>
      <c r="AL1225" s="13" t="e">
        <f>Tabella4[[#This Row],[HC_ID]]&amp;": "&amp;Tabella4[[#This Row],[Soluzione note aggiuntive]]</f>
        <v>#N/A</v>
      </c>
      <c r="AM1225" s="13"/>
    </row>
    <row r="1226" spans="1:39" ht="15" x14ac:dyDescent="0.3">
      <c r="A1226" s="41" t="str">
        <f>Tabella4[[#This Row],[UNI CEI EN 301549]]&amp;Tabella4[[#This Row],[Servizio]]</f>
        <v>11.2.5.3.1S009 FAQ</v>
      </c>
      <c r="B1226" s="42" t="str">
        <f>Tabella4[[#This Row],[IssueID]]&amp;Tabella4[[#This Row],[Servizio]]</f>
        <v>S009 FAQ</v>
      </c>
      <c r="C1226" s="41" t="s">
        <v>2324</v>
      </c>
      <c r="D1226" s="41" t="str">
        <f>"(#"&amp;Tabella4[[#This Row],['#ID]]&amp;")"</f>
        <v>(#AAD1225)</v>
      </c>
      <c r="E1226" s="13" t="s">
        <v>50</v>
      </c>
      <c r="F1226" s="13" t="s">
        <v>9</v>
      </c>
      <c r="G1226" s="13" t="s">
        <v>342</v>
      </c>
      <c r="H1226" s="13" t="s">
        <v>3285</v>
      </c>
      <c r="I1226" s="13" t="s">
        <v>63</v>
      </c>
      <c r="J1226" s="13" t="s">
        <v>3172</v>
      </c>
      <c r="K1226" t="s">
        <v>1745</v>
      </c>
      <c r="L1226" s="13" t="s">
        <v>3173</v>
      </c>
      <c r="M1226" t="s">
        <v>1746</v>
      </c>
      <c r="N1226" s="13"/>
      <c r="O1226" t="s">
        <v>1601</v>
      </c>
      <c r="P1226" s="13" t="s">
        <v>1644</v>
      </c>
      <c r="Q1226" s="13" t="s">
        <v>1742</v>
      </c>
      <c r="R1226" s="13"/>
      <c r="S1226" s="13" t="s">
        <v>3183</v>
      </c>
      <c r="T1226" s="13" t="s">
        <v>3184</v>
      </c>
      <c r="U1226" s="13">
        <f>COUNTIFS(Tabella4[Rejected Element],Tabella4[[#This Row],[Rejected Element]])</f>
        <v>42</v>
      </c>
      <c r="V1226" s="13" t="s">
        <v>1727</v>
      </c>
      <c r="W1226" s="13" t="s">
        <v>3148</v>
      </c>
      <c r="X1226" s="13" t="str">
        <f>Tabella4[[#This Row],[User Impact]]</f>
        <v>2 - Serious</v>
      </c>
      <c r="Y1226" s="13" t="str">
        <f>_xlfn.CONCAT("APP INDABOX ANDROID - ",Tabella4[[#This Row],[UNI CEI EN 301549]]," ",_xlfn.XLOOKUP(Tabella4[[#This Row],[Criterio]],Tabella5[ID],Tabella5[Criterio di successo],"")," - ",Tabella4[[#This Row],[Servizio]])</f>
        <v>APP INDABOX ANDROID - 11.2.5.3.1 Etichetta nel nome - S009 FAQ</v>
      </c>
      <c r="Z12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(#AAD1225)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https://axe-mobile.deque.com/scan?userId=747da6b3-5f03-493b-bc9b-3a10276b7d6b&amp;packageName=com.android.chrome&amp;resultId=019874b1-e8b6-76d0-a1a9-676f22da0dd6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226" s="13"/>
      <c r="AB1226" s="13"/>
      <c r="AC1226" s="13"/>
      <c r="AD1226" s="13"/>
      <c r="AE1226" s="13" t="e">
        <f>_xlfn.XLOOKUP(Tabella4[[#This Row],[ID Silk]],outTable[ID Silk],outTable[Numero ticket  ],,0,1)</f>
        <v>#N/A</v>
      </c>
      <c r="AF1226" s="13"/>
      <c r="AG1226" s="13"/>
      <c r="AH1226" s="13" t="e">
        <f>Tabella4[[#This Row],[Caricato su Silk]]&amp;Tabella4[[#This Row],[HC_01]]</f>
        <v>#N/A</v>
      </c>
      <c r="AI1226" s="13" t="e">
        <f>Tabella4[[#This Row],[HC_ID]]&amp;": "&amp;Tabella4[[#This Row],[Descrizione]]</f>
        <v>#N/A</v>
      </c>
      <c r="AJ1226" s="13" t="e">
        <f>Tabella4[[#This Row],[HC_ID]]&amp;": - "&amp;Tabella4[[#This Row],[Detail]]&amp;" con selettore: "&amp;Tabella4[[#This Row],[Rejected Element]]</f>
        <v>#N/A</v>
      </c>
      <c r="AK1226" s="13" t="e">
        <f>Tabella4[[#This Row],[HC_ID]]&amp;": "&amp;Tabella4[[#This Row],[Share URL]]</f>
        <v>#N/A</v>
      </c>
      <c r="AL1226" s="13" t="e">
        <f>Tabella4[[#This Row],[HC_ID]]&amp;": "&amp;Tabella4[[#This Row],[Soluzione note aggiuntive]]</f>
        <v>#N/A</v>
      </c>
      <c r="AM1226" s="13"/>
    </row>
    <row r="1227" spans="1:39" ht="15" x14ac:dyDescent="0.3">
      <c r="A1227" s="41" t="str">
        <f>Tabella4[[#This Row],[UNI CEI EN 301549]]&amp;Tabella4[[#This Row],[Servizio]]</f>
        <v>11.1.3.2.1S009 FAQ</v>
      </c>
      <c r="B1227" s="42" t="str">
        <f>Tabella4[[#This Row],[IssueID]]&amp;Tabella4[[#This Row],[Servizio]]</f>
        <v>S009 FAQ</v>
      </c>
      <c r="C1227" s="41" t="s">
        <v>2325</v>
      </c>
      <c r="D1227" s="41" t="str">
        <f>"(#"&amp;Tabella4[[#This Row],['#ID]]&amp;")"</f>
        <v>(#AAD1226)</v>
      </c>
      <c r="E1227" s="13" t="s">
        <v>50</v>
      </c>
      <c r="F1227" s="13" t="s">
        <v>9</v>
      </c>
      <c r="G1227" s="13" t="s">
        <v>57</v>
      </c>
      <c r="H1227" s="13" t="s">
        <v>3287</v>
      </c>
      <c r="I1227" s="13" t="s">
        <v>62</v>
      </c>
      <c r="J1227" s="13" t="s">
        <v>3176</v>
      </c>
      <c r="K1227" t="s">
        <v>1749</v>
      </c>
      <c r="L1227" s="13" t="s">
        <v>3177</v>
      </c>
      <c r="M1227" t="s">
        <v>1744</v>
      </c>
      <c r="N1227" s="13"/>
      <c r="O1227" t="s">
        <v>1601</v>
      </c>
      <c r="P1227" s="13" t="s">
        <v>1644</v>
      </c>
      <c r="Q1227" s="13" t="s">
        <v>1742</v>
      </c>
      <c r="R1227" s="13"/>
      <c r="S1227" s="13" t="s">
        <v>3189</v>
      </c>
      <c r="T1227" s="13" t="s">
        <v>3190</v>
      </c>
      <c r="U1227" s="13">
        <f>COUNTIFS(Tabella4[Rejected Element],Tabella4[[#This Row],[Rejected Element]])</f>
        <v>1254</v>
      </c>
      <c r="V1227" s="13" t="s">
        <v>1727</v>
      </c>
      <c r="W1227" s="13" t="s">
        <v>3148</v>
      </c>
      <c r="X1227" s="13" t="str">
        <f>Tabella4[[#This Row],[User Impact]]</f>
        <v>1 - Critical</v>
      </c>
      <c r="Y1227" s="13" t="str">
        <f>_xlfn.CONCAT("APP INDABOX ANDROID - ",Tabella4[[#This Row],[UNI CEI EN 301549]]," ",_xlfn.XLOOKUP(Tabella4[[#This Row],[Criterio]],Tabella5[ID],Tabella5[Criterio di successo],"")," - ",Tabella4[[#This Row],[Servizio]])</f>
        <v>APP INDABOX ANDROID - 11.1.3.2.1 Sequenza significativa - S009 FAQ</v>
      </c>
      <c r="Z12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(#AAD1226)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227" s="13"/>
      <c r="AB1227" s="13"/>
      <c r="AC1227" s="13"/>
      <c r="AD1227" s="13"/>
      <c r="AE1227" s="13" t="e">
        <f>_xlfn.XLOOKUP(Tabella4[[#This Row],[ID Silk]],outTable[ID Silk],outTable[Numero ticket  ],,0,1)</f>
        <v>#N/A</v>
      </c>
      <c r="AF1227" s="13"/>
      <c r="AG1227" s="13"/>
      <c r="AH1227" s="13" t="e">
        <f>Tabella4[[#This Row],[Caricato su Silk]]&amp;Tabella4[[#This Row],[HC_01]]</f>
        <v>#N/A</v>
      </c>
      <c r="AI1227" s="13" t="e">
        <f>Tabella4[[#This Row],[HC_ID]]&amp;": "&amp;Tabella4[[#This Row],[Descrizione]]</f>
        <v>#N/A</v>
      </c>
      <c r="AJ1227" s="13" t="e">
        <f>Tabella4[[#This Row],[HC_ID]]&amp;": - "&amp;Tabella4[[#This Row],[Detail]]&amp;" con selettore: "&amp;Tabella4[[#This Row],[Rejected Element]]</f>
        <v>#N/A</v>
      </c>
      <c r="AK1227" s="13" t="e">
        <f>Tabella4[[#This Row],[HC_ID]]&amp;": "&amp;Tabella4[[#This Row],[Share URL]]</f>
        <v>#N/A</v>
      </c>
      <c r="AL1227" s="13" t="e">
        <f>Tabella4[[#This Row],[HC_ID]]&amp;": "&amp;Tabella4[[#This Row],[Soluzione note aggiuntive]]</f>
        <v>#N/A</v>
      </c>
      <c r="AM1227" s="13"/>
    </row>
    <row r="1228" spans="1:39" ht="15" x14ac:dyDescent="0.3">
      <c r="A1228" s="41" t="str">
        <f>Tabella4[[#This Row],[UNI CEI EN 301549]]&amp;Tabella4[[#This Row],[Servizio]]</f>
        <v>11.1.3.2.1S009 FAQ</v>
      </c>
      <c r="B1228" s="42" t="str">
        <f>Tabella4[[#This Row],[IssueID]]&amp;Tabella4[[#This Row],[Servizio]]</f>
        <v>S009 FAQ</v>
      </c>
      <c r="C1228" s="41" t="s">
        <v>2326</v>
      </c>
      <c r="D1228" s="41" t="str">
        <f>"(#"&amp;Tabella4[[#This Row],['#ID]]&amp;")"</f>
        <v>(#AAD1227)</v>
      </c>
      <c r="E1228" s="13" t="s">
        <v>50</v>
      </c>
      <c r="F1228" s="13" t="s">
        <v>9</v>
      </c>
      <c r="G1228" s="13" t="s">
        <v>57</v>
      </c>
      <c r="H1228" s="13" t="s">
        <v>3287</v>
      </c>
      <c r="I1228" s="13" t="s">
        <v>62</v>
      </c>
      <c r="J1228" s="13" t="s">
        <v>3176</v>
      </c>
      <c r="K1228" t="s">
        <v>1749</v>
      </c>
      <c r="L1228" s="13" t="s">
        <v>3177</v>
      </c>
      <c r="M1228" t="s">
        <v>1744</v>
      </c>
      <c r="N1228" s="13"/>
      <c r="O1228" t="s">
        <v>1601</v>
      </c>
      <c r="P1228" s="13" t="s">
        <v>1644</v>
      </c>
      <c r="Q1228" s="13" t="s">
        <v>1742</v>
      </c>
      <c r="R1228" s="13"/>
      <c r="S1228" s="13" t="s">
        <v>3189</v>
      </c>
      <c r="T1228" s="13" t="s">
        <v>3190</v>
      </c>
      <c r="U1228" s="13">
        <f>COUNTIFS(Tabella4[Rejected Element],Tabella4[[#This Row],[Rejected Element]])</f>
        <v>1254</v>
      </c>
      <c r="V1228" s="13" t="s">
        <v>1727</v>
      </c>
      <c r="W1228" s="13" t="s">
        <v>3148</v>
      </c>
      <c r="X1228" s="13" t="str">
        <f>Tabella4[[#This Row],[User Impact]]</f>
        <v>1 - Critical</v>
      </c>
      <c r="Y1228" s="13" t="str">
        <f>_xlfn.CONCAT("APP INDABOX ANDROID - ",Tabella4[[#This Row],[UNI CEI EN 301549]]," ",_xlfn.XLOOKUP(Tabella4[[#This Row],[Criterio]],Tabella5[ID],Tabella5[Criterio di successo],"")," - ",Tabella4[[#This Row],[Servizio]])</f>
        <v>APP INDABOX ANDROID - 11.1.3.2.1 Sequenza significativa - S009 FAQ</v>
      </c>
      <c r="Z12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(#AAD1227)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228" s="13"/>
      <c r="AB1228" s="13"/>
      <c r="AC1228" s="13"/>
      <c r="AD1228" s="13"/>
      <c r="AE1228" s="13" t="e">
        <f>_xlfn.XLOOKUP(Tabella4[[#This Row],[ID Silk]],outTable[ID Silk],outTable[Numero ticket  ],,0,1)</f>
        <v>#N/A</v>
      </c>
      <c r="AF1228" s="13"/>
      <c r="AG1228" s="13"/>
      <c r="AH1228" s="13" t="e">
        <f>Tabella4[[#This Row],[Caricato su Silk]]&amp;Tabella4[[#This Row],[HC_01]]</f>
        <v>#N/A</v>
      </c>
      <c r="AI1228" s="13" t="e">
        <f>Tabella4[[#This Row],[HC_ID]]&amp;": "&amp;Tabella4[[#This Row],[Descrizione]]</f>
        <v>#N/A</v>
      </c>
      <c r="AJ1228" s="13" t="e">
        <f>Tabella4[[#This Row],[HC_ID]]&amp;": - "&amp;Tabella4[[#This Row],[Detail]]&amp;" con selettore: "&amp;Tabella4[[#This Row],[Rejected Element]]</f>
        <v>#N/A</v>
      </c>
      <c r="AK1228" s="13" t="e">
        <f>Tabella4[[#This Row],[HC_ID]]&amp;": "&amp;Tabella4[[#This Row],[Share URL]]</f>
        <v>#N/A</v>
      </c>
      <c r="AL1228" s="13" t="e">
        <f>Tabella4[[#This Row],[HC_ID]]&amp;": "&amp;Tabella4[[#This Row],[Soluzione note aggiuntive]]</f>
        <v>#N/A</v>
      </c>
      <c r="AM1228" s="13"/>
    </row>
    <row r="1229" spans="1:39" ht="15" x14ac:dyDescent="0.3">
      <c r="A1229" s="41" t="str">
        <f>Tabella4[[#This Row],[UNI CEI EN 301549]]&amp;Tabella4[[#This Row],[Servizio]]</f>
        <v>11.2.5.5.1S009 FAQ</v>
      </c>
      <c r="B1229" s="42" t="str">
        <f>Tabella4[[#This Row],[IssueID]]&amp;Tabella4[[#This Row],[Servizio]]</f>
        <v>S009 FAQ</v>
      </c>
      <c r="C1229" s="41" t="s">
        <v>2327</v>
      </c>
      <c r="D1229" s="41" t="str">
        <f>"(#"&amp;Tabella4[[#This Row],['#ID]]&amp;")"</f>
        <v>(#AAD1228)</v>
      </c>
      <c r="E1229" s="13" t="s">
        <v>50</v>
      </c>
      <c r="F1229" s="13" t="s">
        <v>3168</v>
      </c>
      <c r="G1229" s="13" t="s">
        <v>346</v>
      </c>
      <c r="H1229" s="13" t="s">
        <v>3286</v>
      </c>
      <c r="I1229" s="13" t="s">
        <v>64</v>
      </c>
      <c r="J1229" s="13" t="s">
        <v>1736</v>
      </c>
      <c r="K1229" t="s">
        <v>1747</v>
      </c>
      <c r="L1229" s="13" t="s">
        <v>3174</v>
      </c>
      <c r="M1229" t="s">
        <v>1744</v>
      </c>
      <c r="N1229" s="13"/>
      <c r="O1229" t="s">
        <v>1601</v>
      </c>
      <c r="P1229" s="13" t="s">
        <v>1644</v>
      </c>
      <c r="Q1229" s="13" t="s">
        <v>1742</v>
      </c>
      <c r="R1229" s="13"/>
      <c r="S1229" s="13" t="s">
        <v>3185</v>
      </c>
      <c r="T1229" s="13" t="s">
        <v>3186</v>
      </c>
      <c r="U1229" s="13">
        <f>COUNTIFS(Tabella4[Rejected Element],Tabella4[[#This Row],[Rejected Element]])</f>
        <v>1254</v>
      </c>
      <c r="V1229" s="13" t="s">
        <v>1727</v>
      </c>
      <c r="W1229" s="13" t="s">
        <v>3148</v>
      </c>
      <c r="X1229" s="13" t="str">
        <f>Tabella4[[#This Row],[User Impact]]</f>
        <v>3 - Moderate</v>
      </c>
      <c r="Y1229" s="13" t="str">
        <f>_xlfn.CONCAT("APP INDABOX ANDROID - ",Tabella4[[#This Row],[UNI CEI EN 301549]]," ",_xlfn.XLOOKUP(Tabella4[[#This Row],[Criterio]],Tabella5[ID],Tabella5[Criterio di successo],"")," - ",Tabella4[[#This Row],[Servizio]])</f>
        <v>APP INDABOX ANDROID - 11.2.5.5.1 Dimensione dell'obiettivo (avanzato) - S009 FAQ</v>
      </c>
      <c r="Z12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(#AAD1228)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229" s="13"/>
      <c r="AB1229" s="13"/>
      <c r="AC1229" s="13"/>
      <c r="AD1229" s="13"/>
      <c r="AE1229" s="13" t="e">
        <f>_xlfn.XLOOKUP(Tabella4[[#This Row],[ID Silk]],outTable[ID Silk],outTable[Numero ticket  ],,0,1)</f>
        <v>#N/A</v>
      </c>
      <c r="AF1229" s="13"/>
      <c r="AG1229" s="13"/>
      <c r="AH1229" s="13" t="e">
        <f>Tabella4[[#This Row],[Caricato su Silk]]&amp;Tabella4[[#This Row],[HC_01]]</f>
        <v>#N/A</v>
      </c>
      <c r="AI1229" s="13" t="e">
        <f>Tabella4[[#This Row],[HC_ID]]&amp;": "&amp;Tabella4[[#This Row],[Descrizione]]</f>
        <v>#N/A</v>
      </c>
      <c r="AJ1229" s="13" t="e">
        <f>Tabella4[[#This Row],[HC_ID]]&amp;": - "&amp;Tabella4[[#This Row],[Detail]]&amp;" con selettore: "&amp;Tabella4[[#This Row],[Rejected Element]]</f>
        <v>#N/A</v>
      </c>
      <c r="AK1229" s="13" t="e">
        <f>Tabella4[[#This Row],[HC_ID]]&amp;": "&amp;Tabella4[[#This Row],[Share URL]]</f>
        <v>#N/A</v>
      </c>
      <c r="AL1229" s="13" t="e">
        <f>Tabella4[[#This Row],[HC_ID]]&amp;": "&amp;Tabella4[[#This Row],[Soluzione note aggiuntive]]</f>
        <v>#N/A</v>
      </c>
      <c r="AM1229" s="13"/>
    </row>
    <row r="1230" spans="1:39" ht="15" x14ac:dyDescent="0.3">
      <c r="A1230" s="41" t="str">
        <f>Tabella4[[#This Row],[UNI CEI EN 301549]]&amp;Tabella4[[#This Row],[Servizio]]</f>
        <v>11.2.5.3.1S009 FAQ</v>
      </c>
      <c r="B1230" s="42" t="str">
        <f>Tabella4[[#This Row],[IssueID]]&amp;Tabella4[[#This Row],[Servizio]]</f>
        <v>S009 FAQ</v>
      </c>
      <c r="C1230" s="41" t="s">
        <v>2328</v>
      </c>
      <c r="D1230" s="41" t="str">
        <f>"(#"&amp;Tabella4[[#This Row],['#ID]]&amp;")"</f>
        <v>(#AAD1229)</v>
      </c>
      <c r="E1230" s="13" t="s">
        <v>50</v>
      </c>
      <c r="F1230" s="13" t="s">
        <v>9</v>
      </c>
      <c r="G1230" s="13" t="s">
        <v>342</v>
      </c>
      <c r="H1230" s="13" t="s">
        <v>3285</v>
      </c>
      <c r="I1230" s="13" t="s">
        <v>63</v>
      </c>
      <c r="J1230" s="13" t="s">
        <v>3172</v>
      </c>
      <c r="K1230" t="s">
        <v>1745</v>
      </c>
      <c r="L1230" s="13" t="s">
        <v>3173</v>
      </c>
      <c r="M1230" t="s">
        <v>1744</v>
      </c>
      <c r="N1230" s="13"/>
      <c r="O1230" t="s">
        <v>1601</v>
      </c>
      <c r="P1230" s="13" t="s">
        <v>1644</v>
      </c>
      <c r="Q1230" s="13" t="s">
        <v>1742</v>
      </c>
      <c r="R1230" s="13"/>
      <c r="S1230" s="13" t="s">
        <v>3183</v>
      </c>
      <c r="T1230" s="13" t="s">
        <v>3184</v>
      </c>
      <c r="U1230" s="13">
        <f>COUNTIFS(Tabella4[Rejected Element],Tabella4[[#This Row],[Rejected Element]])</f>
        <v>1254</v>
      </c>
      <c r="V1230" s="13" t="s">
        <v>1727</v>
      </c>
      <c r="W1230" s="13" t="s">
        <v>3148</v>
      </c>
      <c r="X1230" s="13" t="str">
        <f>Tabella4[[#This Row],[User Impact]]</f>
        <v>2 - Serious</v>
      </c>
      <c r="Y1230" s="13" t="str">
        <f>_xlfn.CONCAT("APP INDABOX ANDROID - ",Tabella4[[#This Row],[UNI CEI EN 301549]]," ",_xlfn.XLOOKUP(Tabella4[[#This Row],[Criterio]],Tabella5[ID],Tabella5[Criterio di successo],"")," - ",Tabella4[[#This Row],[Servizio]])</f>
        <v>APP INDABOX ANDROID - 11.2.5.3.1 Etichetta nel nome - S009 FAQ</v>
      </c>
      <c r="Z12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(#AAD1229)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230" s="13"/>
      <c r="AB1230" s="13"/>
      <c r="AC1230" s="13"/>
      <c r="AD1230" s="13"/>
      <c r="AE1230" s="13" t="e">
        <f>_xlfn.XLOOKUP(Tabella4[[#This Row],[ID Silk]],outTable[ID Silk],outTable[Numero ticket  ],,0,1)</f>
        <v>#N/A</v>
      </c>
      <c r="AF1230" s="13"/>
      <c r="AG1230" s="13"/>
      <c r="AH1230" s="13" t="e">
        <f>Tabella4[[#This Row],[Caricato su Silk]]&amp;Tabella4[[#This Row],[HC_01]]</f>
        <v>#N/A</v>
      </c>
      <c r="AI1230" s="13" t="e">
        <f>Tabella4[[#This Row],[HC_ID]]&amp;": "&amp;Tabella4[[#This Row],[Descrizione]]</f>
        <v>#N/A</v>
      </c>
      <c r="AJ1230" s="13" t="e">
        <f>Tabella4[[#This Row],[HC_ID]]&amp;": - "&amp;Tabella4[[#This Row],[Detail]]&amp;" con selettore: "&amp;Tabella4[[#This Row],[Rejected Element]]</f>
        <v>#N/A</v>
      </c>
      <c r="AK1230" s="13" t="e">
        <f>Tabella4[[#This Row],[HC_ID]]&amp;": "&amp;Tabella4[[#This Row],[Share URL]]</f>
        <v>#N/A</v>
      </c>
      <c r="AL1230" s="13" t="e">
        <f>Tabella4[[#This Row],[HC_ID]]&amp;": "&amp;Tabella4[[#This Row],[Soluzione note aggiuntive]]</f>
        <v>#N/A</v>
      </c>
      <c r="AM1230" s="13"/>
    </row>
    <row r="1231" spans="1:39" ht="15" x14ac:dyDescent="0.3">
      <c r="A1231" s="41" t="str">
        <f>Tabella4[[#This Row],[UNI CEI EN 301549]]&amp;Tabella4[[#This Row],[Servizio]]</f>
        <v>11.2.5.8.1S009 FAQ</v>
      </c>
      <c r="B1231" s="42" t="str">
        <f>Tabella4[[#This Row],[IssueID]]&amp;Tabella4[[#This Row],[Servizio]]</f>
        <v>S009 FAQ</v>
      </c>
      <c r="C1231" s="41" t="s">
        <v>2329</v>
      </c>
      <c r="D1231" s="41" t="str">
        <f>"(#"&amp;Tabella4[[#This Row],['#ID]]&amp;")"</f>
        <v>(#AAD1230)</v>
      </c>
      <c r="E1231" s="13" t="s">
        <v>50</v>
      </c>
      <c r="F1231" s="13" t="s">
        <v>10</v>
      </c>
      <c r="G1231" s="13" t="s">
        <v>56</v>
      </c>
      <c r="H1231" s="13" t="s">
        <v>3283</v>
      </c>
      <c r="I1231" s="13" t="s">
        <v>63</v>
      </c>
      <c r="J1231" s="13" t="s">
        <v>1736</v>
      </c>
      <c r="K1231" t="s">
        <v>1748</v>
      </c>
      <c r="L1231" s="13" t="s">
        <v>3175</v>
      </c>
      <c r="M1231" t="s">
        <v>1744</v>
      </c>
      <c r="N1231" s="13"/>
      <c r="O1231" t="s">
        <v>1601</v>
      </c>
      <c r="P1231" s="13" t="s">
        <v>1644</v>
      </c>
      <c r="Q1231" s="13" t="s">
        <v>1742</v>
      </c>
      <c r="R1231" s="13"/>
      <c r="S1231" s="13" t="s">
        <v>3187</v>
      </c>
      <c r="T1231" s="13" t="s">
        <v>3188</v>
      </c>
      <c r="U1231" s="13">
        <f>COUNTIFS(Tabella4[Rejected Element],Tabella4[[#This Row],[Rejected Element]])</f>
        <v>1254</v>
      </c>
      <c r="V1231" s="13" t="s">
        <v>1727</v>
      </c>
      <c r="W1231" s="13" t="s">
        <v>3148</v>
      </c>
      <c r="X1231" s="13" t="str">
        <f>Tabella4[[#This Row],[User Impact]]</f>
        <v>2 - Serious</v>
      </c>
      <c r="Y1231" s="13" t="str">
        <f>_xlfn.CONCAT("APP INDABOX ANDROID - ",Tabella4[[#This Row],[UNI CEI EN 301549]]," ",_xlfn.XLOOKUP(Tabella4[[#This Row],[Criterio]],Tabella5[ID],Tabella5[Criterio di successo],"")," - ",Tabella4[[#This Row],[Servizio]])</f>
        <v>APP INDABOX ANDROID - 11.2.5.8.1 Dimensione dell'obiettivo (minimo) - S009 FAQ</v>
      </c>
      <c r="Z12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(#AAD1230)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231" s="13"/>
      <c r="AB1231" s="13"/>
      <c r="AC1231" s="13"/>
      <c r="AD1231" s="13"/>
      <c r="AE1231" s="13" t="e">
        <f>_xlfn.XLOOKUP(Tabella4[[#This Row],[ID Silk]],outTable[ID Silk],outTable[Numero ticket  ],,0,1)</f>
        <v>#N/A</v>
      </c>
      <c r="AF1231" s="13"/>
      <c r="AG1231" s="13"/>
      <c r="AH1231" s="13" t="e">
        <f>Tabella4[[#This Row],[Caricato su Silk]]&amp;Tabella4[[#This Row],[HC_01]]</f>
        <v>#N/A</v>
      </c>
      <c r="AI1231" s="13" t="e">
        <f>Tabella4[[#This Row],[HC_ID]]&amp;": "&amp;Tabella4[[#This Row],[Descrizione]]</f>
        <v>#N/A</v>
      </c>
      <c r="AJ1231" s="13" t="e">
        <f>Tabella4[[#This Row],[HC_ID]]&amp;": - "&amp;Tabella4[[#This Row],[Detail]]&amp;" con selettore: "&amp;Tabella4[[#This Row],[Rejected Element]]</f>
        <v>#N/A</v>
      </c>
      <c r="AK1231" s="13" t="e">
        <f>Tabella4[[#This Row],[HC_ID]]&amp;": "&amp;Tabella4[[#This Row],[Share URL]]</f>
        <v>#N/A</v>
      </c>
      <c r="AL1231" s="13" t="e">
        <f>Tabella4[[#This Row],[HC_ID]]&amp;": "&amp;Tabella4[[#This Row],[Soluzione note aggiuntive]]</f>
        <v>#N/A</v>
      </c>
      <c r="AM1231" s="13"/>
    </row>
    <row r="1232" spans="1:39" ht="15" x14ac:dyDescent="0.3">
      <c r="A1232" s="41" t="str">
        <f>Tabella4[[#This Row],[UNI CEI EN 301549]]&amp;Tabella4[[#This Row],[Servizio]]</f>
        <v>11.1.3.2.1S009 FAQ</v>
      </c>
      <c r="B1232" s="42" t="str">
        <f>Tabella4[[#This Row],[IssueID]]&amp;Tabella4[[#This Row],[Servizio]]</f>
        <v>S009 FAQ</v>
      </c>
      <c r="C1232" s="41" t="s">
        <v>2330</v>
      </c>
      <c r="D1232" s="41" t="str">
        <f>"(#"&amp;Tabella4[[#This Row],['#ID]]&amp;")"</f>
        <v>(#AAD1231)</v>
      </c>
      <c r="E1232" s="13" t="s">
        <v>50</v>
      </c>
      <c r="F1232" s="13" t="s">
        <v>9</v>
      </c>
      <c r="G1232" s="13" t="s">
        <v>57</v>
      </c>
      <c r="H1232" s="13" t="s">
        <v>3287</v>
      </c>
      <c r="I1232" s="13" t="s">
        <v>62</v>
      </c>
      <c r="J1232" s="13" t="s">
        <v>3176</v>
      </c>
      <c r="K1232" t="s">
        <v>1749</v>
      </c>
      <c r="L1232" s="13" t="s">
        <v>3177</v>
      </c>
      <c r="M1232" t="s">
        <v>1744</v>
      </c>
      <c r="N1232" s="13"/>
      <c r="O1232" t="s">
        <v>1601</v>
      </c>
      <c r="P1232" s="13" t="s">
        <v>1644</v>
      </c>
      <c r="Q1232" s="13" t="s">
        <v>1742</v>
      </c>
      <c r="R1232" s="13"/>
      <c r="S1232" s="13" t="s">
        <v>3189</v>
      </c>
      <c r="T1232" s="13" t="s">
        <v>3190</v>
      </c>
      <c r="U1232" s="13">
        <f>COUNTIFS(Tabella4[Rejected Element],Tabella4[[#This Row],[Rejected Element]])</f>
        <v>1254</v>
      </c>
      <c r="V1232" s="13" t="s">
        <v>1727</v>
      </c>
      <c r="W1232" s="13" t="s">
        <v>3148</v>
      </c>
      <c r="X1232" s="13" t="str">
        <f>Tabella4[[#This Row],[User Impact]]</f>
        <v>1 - Critical</v>
      </c>
      <c r="Y1232" s="13" t="str">
        <f>_xlfn.CONCAT("APP INDABOX ANDROID - ",Tabella4[[#This Row],[UNI CEI EN 301549]]," ",_xlfn.XLOOKUP(Tabella4[[#This Row],[Criterio]],Tabella5[ID],Tabella5[Criterio di successo],"")," - ",Tabella4[[#This Row],[Servizio]])</f>
        <v>APP INDABOX ANDROID - 11.1.3.2.1 Sequenza significativa - S009 FAQ</v>
      </c>
      <c r="Z12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(#AAD1231)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232" s="13"/>
      <c r="AB1232" s="13"/>
      <c r="AC1232" s="13"/>
      <c r="AD1232" s="13"/>
      <c r="AE1232" s="13" t="e">
        <f>_xlfn.XLOOKUP(Tabella4[[#This Row],[ID Silk]],outTable[ID Silk],outTable[Numero ticket  ],,0,1)</f>
        <v>#N/A</v>
      </c>
      <c r="AF1232" s="13"/>
      <c r="AG1232" s="13"/>
      <c r="AH1232" s="13" t="e">
        <f>Tabella4[[#This Row],[Caricato su Silk]]&amp;Tabella4[[#This Row],[HC_01]]</f>
        <v>#N/A</v>
      </c>
      <c r="AI1232" s="13" t="e">
        <f>Tabella4[[#This Row],[HC_ID]]&amp;": "&amp;Tabella4[[#This Row],[Descrizione]]</f>
        <v>#N/A</v>
      </c>
      <c r="AJ1232" s="13" t="e">
        <f>Tabella4[[#This Row],[HC_ID]]&amp;": - "&amp;Tabella4[[#This Row],[Detail]]&amp;" con selettore: "&amp;Tabella4[[#This Row],[Rejected Element]]</f>
        <v>#N/A</v>
      </c>
      <c r="AK1232" s="13" t="e">
        <f>Tabella4[[#This Row],[HC_ID]]&amp;": "&amp;Tabella4[[#This Row],[Share URL]]</f>
        <v>#N/A</v>
      </c>
      <c r="AL1232" s="13" t="e">
        <f>Tabella4[[#This Row],[HC_ID]]&amp;": "&amp;Tabella4[[#This Row],[Soluzione note aggiuntive]]</f>
        <v>#N/A</v>
      </c>
      <c r="AM1232" s="13"/>
    </row>
    <row r="1233" spans="1:39" ht="15" x14ac:dyDescent="0.3">
      <c r="A1233" s="41" t="str">
        <f>Tabella4[[#This Row],[UNI CEI EN 301549]]&amp;Tabella4[[#This Row],[Servizio]]</f>
        <v>11.2.5.5.1S009 FAQ</v>
      </c>
      <c r="B1233" s="42" t="str">
        <f>Tabella4[[#This Row],[IssueID]]&amp;Tabella4[[#This Row],[Servizio]]</f>
        <v>S009 FAQ</v>
      </c>
      <c r="C1233" s="41" t="s">
        <v>2331</v>
      </c>
      <c r="D1233" s="41" t="str">
        <f>"(#"&amp;Tabella4[[#This Row],['#ID]]&amp;")"</f>
        <v>(#AAD1232)</v>
      </c>
      <c r="E1233" s="13" t="s">
        <v>50</v>
      </c>
      <c r="F1233" s="13" t="s">
        <v>3168</v>
      </c>
      <c r="G1233" s="13" t="s">
        <v>346</v>
      </c>
      <c r="H1233" s="13" t="s">
        <v>3286</v>
      </c>
      <c r="I1233" s="13" t="s">
        <v>64</v>
      </c>
      <c r="J1233" s="13" t="s">
        <v>1736</v>
      </c>
      <c r="K1233" t="s">
        <v>1747</v>
      </c>
      <c r="L1233" s="13" t="s">
        <v>3174</v>
      </c>
      <c r="M1233" t="s">
        <v>1744</v>
      </c>
      <c r="N1233" s="13"/>
      <c r="O1233" t="s">
        <v>1601</v>
      </c>
      <c r="P1233" s="13" t="s">
        <v>1644</v>
      </c>
      <c r="Q1233" s="13" t="s">
        <v>1742</v>
      </c>
      <c r="R1233" s="13"/>
      <c r="S1233" s="13" t="s">
        <v>3185</v>
      </c>
      <c r="T1233" s="13" t="s">
        <v>3186</v>
      </c>
      <c r="U1233" s="13">
        <f>COUNTIFS(Tabella4[Rejected Element],Tabella4[[#This Row],[Rejected Element]])</f>
        <v>1254</v>
      </c>
      <c r="V1233" s="13" t="s">
        <v>1727</v>
      </c>
      <c r="W1233" s="13" t="s">
        <v>3148</v>
      </c>
      <c r="X1233" s="13" t="str">
        <f>Tabella4[[#This Row],[User Impact]]</f>
        <v>3 - Moderate</v>
      </c>
      <c r="Y1233" s="13" t="str">
        <f>_xlfn.CONCAT("APP INDABOX ANDROID - ",Tabella4[[#This Row],[UNI CEI EN 301549]]," ",_xlfn.XLOOKUP(Tabella4[[#This Row],[Criterio]],Tabella5[ID],Tabella5[Criterio di successo],"")," - ",Tabella4[[#This Row],[Servizio]])</f>
        <v>APP INDABOX ANDROID - 11.2.5.5.1 Dimensione dell'obiettivo (avanzato) - S009 FAQ</v>
      </c>
      <c r="Z12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(#AAD1232)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233" s="13"/>
      <c r="AB1233" s="13"/>
      <c r="AC1233" s="13"/>
      <c r="AD1233" s="13"/>
      <c r="AE1233" s="13" t="e">
        <f>_xlfn.XLOOKUP(Tabella4[[#This Row],[ID Silk]],outTable[ID Silk],outTable[Numero ticket  ],,0,1)</f>
        <v>#N/A</v>
      </c>
      <c r="AF1233" s="13"/>
      <c r="AG1233" s="13"/>
      <c r="AH1233" s="13" t="e">
        <f>Tabella4[[#This Row],[Caricato su Silk]]&amp;Tabella4[[#This Row],[HC_01]]</f>
        <v>#N/A</v>
      </c>
      <c r="AI1233" s="13" t="e">
        <f>Tabella4[[#This Row],[HC_ID]]&amp;": "&amp;Tabella4[[#This Row],[Descrizione]]</f>
        <v>#N/A</v>
      </c>
      <c r="AJ1233" s="13" t="e">
        <f>Tabella4[[#This Row],[HC_ID]]&amp;": - "&amp;Tabella4[[#This Row],[Detail]]&amp;" con selettore: "&amp;Tabella4[[#This Row],[Rejected Element]]</f>
        <v>#N/A</v>
      </c>
      <c r="AK1233" s="13" t="e">
        <f>Tabella4[[#This Row],[HC_ID]]&amp;": "&amp;Tabella4[[#This Row],[Share URL]]</f>
        <v>#N/A</v>
      </c>
      <c r="AL1233" s="13" t="e">
        <f>Tabella4[[#This Row],[HC_ID]]&amp;": "&amp;Tabella4[[#This Row],[Soluzione note aggiuntive]]</f>
        <v>#N/A</v>
      </c>
      <c r="AM1233" s="13"/>
    </row>
    <row r="1234" spans="1:39" ht="15" x14ac:dyDescent="0.3">
      <c r="A1234" s="41" t="str">
        <f>Tabella4[[#This Row],[UNI CEI EN 301549]]&amp;Tabella4[[#This Row],[Servizio]]</f>
        <v>11.2.5.3.1S009 FAQ</v>
      </c>
      <c r="B1234" s="42" t="str">
        <f>Tabella4[[#This Row],[IssueID]]&amp;Tabella4[[#This Row],[Servizio]]</f>
        <v>S009 FAQ</v>
      </c>
      <c r="C1234" s="41" t="s">
        <v>2332</v>
      </c>
      <c r="D1234" s="41" t="str">
        <f>"(#"&amp;Tabella4[[#This Row],['#ID]]&amp;")"</f>
        <v>(#AAD1233)</v>
      </c>
      <c r="E1234" s="13" t="s">
        <v>50</v>
      </c>
      <c r="F1234" s="13" t="s">
        <v>9</v>
      </c>
      <c r="G1234" s="13" t="s">
        <v>342</v>
      </c>
      <c r="H1234" s="13" t="s">
        <v>3285</v>
      </c>
      <c r="I1234" s="13" t="s">
        <v>63</v>
      </c>
      <c r="J1234" s="13" t="s">
        <v>3172</v>
      </c>
      <c r="K1234" t="s">
        <v>1745</v>
      </c>
      <c r="L1234" s="13" t="s">
        <v>3173</v>
      </c>
      <c r="M1234" t="s">
        <v>1744</v>
      </c>
      <c r="N1234" s="13"/>
      <c r="O1234" t="s">
        <v>1601</v>
      </c>
      <c r="P1234" s="13" t="s">
        <v>1644</v>
      </c>
      <c r="Q1234" s="13" t="s">
        <v>1742</v>
      </c>
      <c r="R1234" s="13"/>
      <c r="S1234" s="13" t="s">
        <v>3183</v>
      </c>
      <c r="T1234" s="13" t="s">
        <v>3184</v>
      </c>
      <c r="U1234" s="13">
        <f>COUNTIFS(Tabella4[Rejected Element],Tabella4[[#This Row],[Rejected Element]])</f>
        <v>1254</v>
      </c>
      <c r="V1234" s="13" t="s">
        <v>1727</v>
      </c>
      <c r="W1234" s="13" t="s">
        <v>3148</v>
      </c>
      <c r="X1234" s="13" t="str">
        <f>Tabella4[[#This Row],[User Impact]]</f>
        <v>2 - Serious</v>
      </c>
      <c r="Y1234" s="13" t="str">
        <f>_xlfn.CONCAT("APP INDABOX ANDROID - ",Tabella4[[#This Row],[UNI CEI EN 301549]]," ",_xlfn.XLOOKUP(Tabella4[[#This Row],[Criterio]],Tabella5[ID],Tabella5[Criterio di successo],"")," - ",Tabella4[[#This Row],[Servizio]])</f>
        <v>APP INDABOX ANDROID - 11.2.5.3.1 Etichetta nel nome - S009 FAQ</v>
      </c>
      <c r="Z12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(#AAD1233)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234" s="13"/>
      <c r="AB1234" s="13"/>
      <c r="AC1234" s="13"/>
      <c r="AD1234" s="13"/>
      <c r="AE1234" s="13" t="e">
        <f>_xlfn.XLOOKUP(Tabella4[[#This Row],[ID Silk]],outTable[ID Silk],outTable[Numero ticket  ],,0,1)</f>
        <v>#N/A</v>
      </c>
      <c r="AF1234" s="13"/>
      <c r="AG1234" s="13"/>
      <c r="AH1234" s="13" t="e">
        <f>Tabella4[[#This Row],[Caricato su Silk]]&amp;Tabella4[[#This Row],[HC_01]]</f>
        <v>#N/A</v>
      </c>
      <c r="AI1234" s="13" t="e">
        <f>Tabella4[[#This Row],[HC_ID]]&amp;": "&amp;Tabella4[[#This Row],[Descrizione]]</f>
        <v>#N/A</v>
      </c>
      <c r="AJ1234" s="13" t="e">
        <f>Tabella4[[#This Row],[HC_ID]]&amp;": - "&amp;Tabella4[[#This Row],[Detail]]&amp;" con selettore: "&amp;Tabella4[[#This Row],[Rejected Element]]</f>
        <v>#N/A</v>
      </c>
      <c r="AK1234" s="13" t="e">
        <f>Tabella4[[#This Row],[HC_ID]]&amp;": "&amp;Tabella4[[#This Row],[Share URL]]</f>
        <v>#N/A</v>
      </c>
      <c r="AL1234" s="13" t="e">
        <f>Tabella4[[#This Row],[HC_ID]]&amp;": "&amp;Tabella4[[#This Row],[Soluzione note aggiuntive]]</f>
        <v>#N/A</v>
      </c>
      <c r="AM1234" s="13"/>
    </row>
    <row r="1235" spans="1:39" ht="15" x14ac:dyDescent="0.3">
      <c r="A1235" s="41" t="str">
        <f>Tabella4[[#This Row],[UNI CEI EN 301549]]&amp;Tabella4[[#This Row],[Servizio]]</f>
        <v>11.2.5.8.1S009 FAQ</v>
      </c>
      <c r="B1235" s="42" t="str">
        <f>Tabella4[[#This Row],[IssueID]]&amp;Tabella4[[#This Row],[Servizio]]</f>
        <v>S009 FAQ</v>
      </c>
      <c r="C1235" s="41" t="s">
        <v>2333</v>
      </c>
      <c r="D1235" s="41" t="str">
        <f>"(#"&amp;Tabella4[[#This Row],['#ID]]&amp;")"</f>
        <v>(#AAD1234)</v>
      </c>
      <c r="E1235" s="13" t="s">
        <v>50</v>
      </c>
      <c r="F1235" s="13" t="s">
        <v>10</v>
      </c>
      <c r="G1235" s="13" t="s">
        <v>56</v>
      </c>
      <c r="H1235" s="13" t="s">
        <v>3283</v>
      </c>
      <c r="I1235" s="13" t="s">
        <v>63</v>
      </c>
      <c r="J1235" s="13" t="s">
        <v>1736</v>
      </c>
      <c r="K1235" t="s">
        <v>1748</v>
      </c>
      <c r="L1235" s="13" t="s">
        <v>3175</v>
      </c>
      <c r="M1235" t="s">
        <v>1744</v>
      </c>
      <c r="N1235" s="13"/>
      <c r="O1235" t="s">
        <v>1601</v>
      </c>
      <c r="P1235" s="13" t="s">
        <v>1644</v>
      </c>
      <c r="Q1235" s="13" t="s">
        <v>1742</v>
      </c>
      <c r="R1235" s="13"/>
      <c r="S1235" s="13" t="s">
        <v>3187</v>
      </c>
      <c r="T1235" s="13" t="s">
        <v>3188</v>
      </c>
      <c r="U1235" s="13">
        <f>COUNTIFS(Tabella4[Rejected Element],Tabella4[[#This Row],[Rejected Element]])</f>
        <v>1254</v>
      </c>
      <c r="V1235" s="13" t="s">
        <v>1727</v>
      </c>
      <c r="W1235" s="13" t="s">
        <v>3148</v>
      </c>
      <c r="X1235" s="13" t="str">
        <f>Tabella4[[#This Row],[User Impact]]</f>
        <v>2 - Serious</v>
      </c>
      <c r="Y1235" s="13" t="str">
        <f>_xlfn.CONCAT("APP INDABOX ANDROID - ",Tabella4[[#This Row],[UNI CEI EN 301549]]," ",_xlfn.XLOOKUP(Tabella4[[#This Row],[Criterio]],Tabella5[ID],Tabella5[Criterio di successo],"")," - ",Tabella4[[#This Row],[Servizio]])</f>
        <v>APP INDABOX ANDROID - 11.2.5.8.1 Dimensione dell'obiettivo (minimo) - S009 FAQ</v>
      </c>
      <c r="Z12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(#AAD1234)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235" s="13"/>
      <c r="AB1235" s="13"/>
      <c r="AC1235" s="13"/>
      <c r="AD1235" s="13"/>
      <c r="AE1235" s="13" t="e">
        <f>_xlfn.XLOOKUP(Tabella4[[#This Row],[ID Silk]],outTable[ID Silk],outTable[Numero ticket  ],,0,1)</f>
        <v>#N/A</v>
      </c>
      <c r="AF1235" s="13"/>
      <c r="AG1235" s="13"/>
      <c r="AH1235" s="13" t="e">
        <f>Tabella4[[#This Row],[Caricato su Silk]]&amp;Tabella4[[#This Row],[HC_01]]</f>
        <v>#N/A</v>
      </c>
      <c r="AI1235" s="13" t="e">
        <f>Tabella4[[#This Row],[HC_ID]]&amp;": "&amp;Tabella4[[#This Row],[Descrizione]]</f>
        <v>#N/A</v>
      </c>
      <c r="AJ1235" s="13" t="e">
        <f>Tabella4[[#This Row],[HC_ID]]&amp;": - "&amp;Tabella4[[#This Row],[Detail]]&amp;" con selettore: "&amp;Tabella4[[#This Row],[Rejected Element]]</f>
        <v>#N/A</v>
      </c>
      <c r="AK1235" s="13" t="e">
        <f>Tabella4[[#This Row],[HC_ID]]&amp;": "&amp;Tabella4[[#This Row],[Share URL]]</f>
        <v>#N/A</v>
      </c>
      <c r="AL1235" s="13" t="e">
        <f>Tabella4[[#This Row],[HC_ID]]&amp;": "&amp;Tabella4[[#This Row],[Soluzione note aggiuntive]]</f>
        <v>#N/A</v>
      </c>
      <c r="AM1235" s="13"/>
    </row>
    <row r="1236" spans="1:39" ht="15" x14ac:dyDescent="0.3">
      <c r="A1236" s="41" t="str">
        <f>Tabella4[[#This Row],[UNI CEI EN 301549]]&amp;Tabella4[[#This Row],[Servizio]]</f>
        <v>11.1.3.2.1S009 FAQ</v>
      </c>
      <c r="B1236" s="42" t="str">
        <f>Tabella4[[#This Row],[IssueID]]&amp;Tabella4[[#This Row],[Servizio]]</f>
        <v>S009 FAQ</v>
      </c>
      <c r="C1236" s="41" t="s">
        <v>2334</v>
      </c>
      <c r="D1236" s="41" t="str">
        <f>"(#"&amp;Tabella4[[#This Row],['#ID]]&amp;")"</f>
        <v>(#AAD1235)</v>
      </c>
      <c r="E1236" s="13" t="s">
        <v>50</v>
      </c>
      <c r="F1236" s="13" t="s">
        <v>9</v>
      </c>
      <c r="G1236" s="13" t="s">
        <v>57</v>
      </c>
      <c r="H1236" s="13" t="s">
        <v>3287</v>
      </c>
      <c r="I1236" s="13" t="s">
        <v>62</v>
      </c>
      <c r="J1236" s="13" t="s">
        <v>3176</v>
      </c>
      <c r="K1236" t="s">
        <v>1749</v>
      </c>
      <c r="L1236" s="13" t="s">
        <v>3177</v>
      </c>
      <c r="M1236" t="s">
        <v>1744</v>
      </c>
      <c r="N1236" s="13"/>
      <c r="O1236" t="s">
        <v>1601</v>
      </c>
      <c r="P1236" s="13" t="s">
        <v>1644</v>
      </c>
      <c r="Q1236" s="13" t="s">
        <v>1742</v>
      </c>
      <c r="R1236" s="13"/>
      <c r="S1236" s="13" t="s">
        <v>3189</v>
      </c>
      <c r="T1236" s="13" t="s">
        <v>3190</v>
      </c>
      <c r="U1236" s="13">
        <f>COUNTIFS(Tabella4[Rejected Element],Tabella4[[#This Row],[Rejected Element]])</f>
        <v>1254</v>
      </c>
      <c r="V1236" s="13" t="s">
        <v>1727</v>
      </c>
      <c r="W1236" s="13" t="s">
        <v>3148</v>
      </c>
      <c r="X1236" s="13" t="str">
        <f>Tabella4[[#This Row],[User Impact]]</f>
        <v>1 - Critical</v>
      </c>
      <c r="Y1236" s="13" t="str">
        <f>_xlfn.CONCAT("APP INDABOX ANDROID - ",Tabella4[[#This Row],[UNI CEI EN 301549]]," ",_xlfn.XLOOKUP(Tabella4[[#This Row],[Criterio]],Tabella5[ID],Tabella5[Criterio di successo],"")," - ",Tabella4[[#This Row],[Servizio]])</f>
        <v>APP INDABOX ANDROID - 11.1.3.2.1 Sequenza significativa - S009 FAQ</v>
      </c>
      <c r="Z12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(#AAD1235)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236" s="13"/>
      <c r="AB1236" s="13"/>
      <c r="AC1236" s="13"/>
      <c r="AD1236" s="13"/>
      <c r="AE1236" s="13" t="e">
        <f>_xlfn.XLOOKUP(Tabella4[[#This Row],[ID Silk]],outTable[ID Silk],outTable[Numero ticket  ],,0,1)</f>
        <v>#N/A</v>
      </c>
      <c r="AF1236" s="13"/>
      <c r="AG1236" s="13"/>
      <c r="AH1236" s="13" t="e">
        <f>Tabella4[[#This Row],[Caricato su Silk]]&amp;Tabella4[[#This Row],[HC_01]]</f>
        <v>#N/A</v>
      </c>
      <c r="AI1236" s="13" t="e">
        <f>Tabella4[[#This Row],[HC_ID]]&amp;": "&amp;Tabella4[[#This Row],[Descrizione]]</f>
        <v>#N/A</v>
      </c>
      <c r="AJ1236" s="13" t="e">
        <f>Tabella4[[#This Row],[HC_ID]]&amp;": - "&amp;Tabella4[[#This Row],[Detail]]&amp;" con selettore: "&amp;Tabella4[[#This Row],[Rejected Element]]</f>
        <v>#N/A</v>
      </c>
      <c r="AK1236" s="13" t="e">
        <f>Tabella4[[#This Row],[HC_ID]]&amp;": "&amp;Tabella4[[#This Row],[Share URL]]</f>
        <v>#N/A</v>
      </c>
      <c r="AL1236" s="13" t="e">
        <f>Tabella4[[#This Row],[HC_ID]]&amp;": "&amp;Tabella4[[#This Row],[Soluzione note aggiuntive]]</f>
        <v>#N/A</v>
      </c>
      <c r="AM1236" s="13"/>
    </row>
    <row r="1237" spans="1:39" ht="15" x14ac:dyDescent="0.3">
      <c r="A1237" s="41" t="str">
        <f>Tabella4[[#This Row],[UNI CEI EN 301549]]&amp;Tabella4[[#This Row],[Servizio]]</f>
        <v>11.1.3.2.1S009 FAQ</v>
      </c>
      <c r="B1237" s="42" t="str">
        <f>Tabella4[[#This Row],[IssueID]]&amp;Tabella4[[#This Row],[Servizio]]</f>
        <v>S009 FAQ</v>
      </c>
      <c r="C1237" s="41" t="s">
        <v>2335</v>
      </c>
      <c r="D1237" s="41" t="str">
        <f>"(#"&amp;Tabella4[[#This Row],['#ID]]&amp;")"</f>
        <v>(#AAD1236)</v>
      </c>
      <c r="E1237" s="13" t="s">
        <v>50</v>
      </c>
      <c r="F1237" s="13" t="s">
        <v>9</v>
      </c>
      <c r="G1237" s="13" t="s">
        <v>57</v>
      </c>
      <c r="H1237" s="13" t="s">
        <v>3287</v>
      </c>
      <c r="I1237" s="13" t="s">
        <v>62</v>
      </c>
      <c r="J1237" s="13" t="s">
        <v>3176</v>
      </c>
      <c r="K1237" t="s">
        <v>1749</v>
      </c>
      <c r="L1237" s="13" t="s">
        <v>3177</v>
      </c>
      <c r="M1237" t="s">
        <v>1744</v>
      </c>
      <c r="N1237" s="13"/>
      <c r="O1237" t="s">
        <v>1601</v>
      </c>
      <c r="P1237" s="13" t="s">
        <v>1644</v>
      </c>
      <c r="Q1237" s="13" t="s">
        <v>1742</v>
      </c>
      <c r="R1237" s="13"/>
      <c r="S1237" s="13" t="s">
        <v>3189</v>
      </c>
      <c r="T1237" s="13" t="s">
        <v>3190</v>
      </c>
      <c r="U1237" s="13">
        <f>COUNTIFS(Tabella4[Rejected Element],Tabella4[[#This Row],[Rejected Element]])</f>
        <v>1254</v>
      </c>
      <c r="V1237" s="13" t="s">
        <v>1727</v>
      </c>
      <c r="W1237" s="13" t="s">
        <v>3148</v>
      </c>
      <c r="X1237" s="13" t="str">
        <f>Tabella4[[#This Row],[User Impact]]</f>
        <v>1 - Critical</v>
      </c>
      <c r="Y1237" s="13" t="str">
        <f>_xlfn.CONCAT("APP INDABOX ANDROID - ",Tabella4[[#This Row],[UNI CEI EN 301549]]," ",_xlfn.XLOOKUP(Tabella4[[#This Row],[Criterio]],Tabella5[ID],Tabella5[Criterio di successo],"")," - ",Tabella4[[#This Row],[Servizio]])</f>
        <v>APP INDABOX ANDROID - 11.1.3.2.1 Sequenza significativa - S009 FAQ</v>
      </c>
      <c r="Z12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(#AAD1236)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237" s="13"/>
      <c r="AB1237" s="13"/>
      <c r="AC1237" s="13"/>
      <c r="AD1237" s="13"/>
      <c r="AE1237" s="13" t="e">
        <f>_xlfn.XLOOKUP(Tabella4[[#This Row],[ID Silk]],outTable[ID Silk],outTable[Numero ticket  ],,0,1)</f>
        <v>#N/A</v>
      </c>
      <c r="AF1237" s="13"/>
      <c r="AG1237" s="13"/>
      <c r="AH1237" s="13" t="e">
        <f>Tabella4[[#This Row],[Caricato su Silk]]&amp;Tabella4[[#This Row],[HC_01]]</f>
        <v>#N/A</v>
      </c>
      <c r="AI1237" s="13" t="e">
        <f>Tabella4[[#This Row],[HC_ID]]&amp;": "&amp;Tabella4[[#This Row],[Descrizione]]</f>
        <v>#N/A</v>
      </c>
      <c r="AJ1237" s="13" t="e">
        <f>Tabella4[[#This Row],[HC_ID]]&amp;": - "&amp;Tabella4[[#This Row],[Detail]]&amp;" con selettore: "&amp;Tabella4[[#This Row],[Rejected Element]]</f>
        <v>#N/A</v>
      </c>
      <c r="AK1237" s="13" t="e">
        <f>Tabella4[[#This Row],[HC_ID]]&amp;": "&amp;Tabella4[[#This Row],[Share URL]]</f>
        <v>#N/A</v>
      </c>
      <c r="AL1237" s="13" t="e">
        <f>Tabella4[[#This Row],[HC_ID]]&amp;": "&amp;Tabella4[[#This Row],[Soluzione note aggiuntive]]</f>
        <v>#N/A</v>
      </c>
      <c r="AM1237" s="13"/>
    </row>
    <row r="1238" spans="1:39" ht="15" x14ac:dyDescent="0.3">
      <c r="A1238" s="41" t="str">
        <f>Tabella4[[#This Row],[UNI CEI EN 301549]]&amp;Tabella4[[#This Row],[Servizio]]</f>
        <v>11.1.3.2.1S009 FAQ</v>
      </c>
      <c r="B1238" s="42" t="str">
        <f>Tabella4[[#This Row],[IssueID]]&amp;Tabella4[[#This Row],[Servizio]]</f>
        <v>S009 FAQ</v>
      </c>
      <c r="C1238" s="41" t="s">
        <v>2336</v>
      </c>
      <c r="D1238" s="41" t="str">
        <f>"(#"&amp;Tabella4[[#This Row],['#ID]]&amp;")"</f>
        <v>(#AAD1237)</v>
      </c>
      <c r="E1238" s="13" t="s">
        <v>50</v>
      </c>
      <c r="F1238" s="13" t="s">
        <v>9</v>
      </c>
      <c r="G1238" s="13" t="s">
        <v>57</v>
      </c>
      <c r="H1238" s="13" t="s">
        <v>3287</v>
      </c>
      <c r="I1238" s="13" t="s">
        <v>62</v>
      </c>
      <c r="J1238" s="13" t="s">
        <v>3176</v>
      </c>
      <c r="K1238" t="s">
        <v>1749</v>
      </c>
      <c r="L1238" s="13" t="s">
        <v>3177</v>
      </c>
      <c r="M1238" t="s">
        <v>1744</v>
      </c>
      <c r="N1238" s="13"/>
      <c r="O1238" t="s">
        <v>1601</v>
      </c>
      <c r="P1238" s="13" t="s">
        <v>1644</v>
      </c>
      <c r="Q1238" s="13" t="s">
        <v>1742</v>
      </c>
      <c r="R1238" s="13"/>
      <c r="S1238" s="13" t="s">
        <v>3189</v>
      </c>
      <c r="T1238" s="13" t="s">
        <v>3190</v>
      </c>
      <c r="U1238" s="13">
        <f>COUNTIFS(Tabella4[Rejected Element],Tabella4[[#This Row],[Rejected Element]])</f>
        <v>1254</v>
      </c>
      <c r="V1238" s="13" t="s">
        <v>1727</v>
      </c>
      <c r="W1238" s="13" t="s">
        <v>3148</v>
      </c>
      <c r="X1238" s="13" t="str">
        <f>Tabella4[[#This Row],[User Impact]]</f>
        <v>1 - Critical</v>
      </c>
      <c r="Y1238" s="13" t="str">
        <f>_xlfn.CONCAT("APP INDABOX ANDROID - ",Tabella4[[#This Row],[UNI CEI EN 301549]]," ",_xlfn.XLOOKUP(Tabella4[[#This Row],[Criterio]],Tabella5[ID],Tabella5[Criterio di successo],"")," - ",Tabella4[[#This Row],[Servizio]])</f>
        <v>APP INDABOX ANDROID - 11.1.3.2.1 Sequenza significativa - S009 FAQ</v>
      </c>
      <c r="Z12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(#AAD1237)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238" s="13"/>
      <c r="AB1238" s="13"/>
      <c r="AC1238" s="13"/>
      <c r="AD1238" s="13"/>
      <c r="AE1238" s="13" t="e">
        <f>_xlfn.XLOOKUP(Tabella4[[#This Row],[ID Silk]],outTable[ID Silk],outTable[Numero ticket  ],,0,1)</f>
        <v>#N/A</v>
      </c>
      <c r="AF1238" s="13"/>
      <c r="AG1238" s="13"/>
      <c r="AH1238" s="13" t="e">
        <f>Tabella4[[#This Row],[Caricato su Silk]]&amp;Tabella4[[#This Row],[HC_01]]</f>
        <v>#N/A</v>
      </c>
      <c r="AI1238" s="13" t="e">
        <f>Tabella4[[#This Row],[HC_ID]]&amp;": "&amp;Tabella4[[#This Row],[Descrizione]]</f>
        <v>#N/A</v>
      </c>
      <c r="AJ1238" s="13" t="e">
        <f>Tabella4[[#This Row],[HC_ID]]&amp;": - "&amp;Tabella4[[#This Row],[Detail]]&amp;" con selettore: "&amp;Tabella4[[#This Row],[Rejected Element]]</f>
        <v>#N/A</v>
      </c>
      <c r="AK1238" s="13" t="e">
        <f>Tabella4[[#This Row],[HC_ID]]&amp;": "&amp;Tabella4[[#This Row],[Share URL]]</f>
        <v>#N/A</v>
      </c>
      <c r="AL1238" s="13" t="e">
        <f>Tabella4[[#This Row],[HC_ID]]&amp;": "&amp;Tabella4[[#This Row],[Soluzione note aggiuntive]]</f>
        <v>#N/A</v>
      </c>
      <c r="AM1238" s="13"/>
    </row>
    <row r="1239" spans="1:39" ht="15" x14ac:dyDescent="0.3">
      <c r="A1239" s="41" t="str">
        <f>Tabella4[[#This Row],[UNI CEI EN 301549]]&amp;Tabella4[[#This Row],[Servizio]]</f>
        <v>11.1.3.2.1S009 FAQ</v>
      </c>
      <c r="B1239" s="42" t="str">
        <f>Tabella4[[#This Row],[IssueID]]&amp;Tabella4[[#This Row],[Servizio]]</f>
        <v>S009 FAQ</v>
      </c>
      <c r="C1239" s="41" t="s">
        <v>2337</v>
      </c>
      <c r="D1239" s="41" t="str">
        <f>"(#"&amp;Tabella4[[#This Row],['#ID]]&amp;")"</f>
        <v>(#AAD1238)</v>
      </c>
      <c r="E1239" s="13" t="s">
        <v>50</v>
      </c>
      <c r="F1239" s="13" t="s">
        <v>9</v>
      </c>
      <c r="G1239" s="13" t="s">
        <v>57</v>
      </c>
      <c r="H1239" s="13" t="s">
        <v>3287</v>
      </c>
      <c r="I1239" s="13" t="s">
        <v>62</v>
      </c>
      <c r="J1239" s="13" t="s">
        <v>3176</v>
      </c>
      <c r="K1239" t="s">
        <v>1749</v>
      </c>
      <c r="L1239" s="13" t="s">
        <v>3177</v>
      </c>
      <c r="M1239" t="s">
        <v>1744</v>
      </c>
      <c r="N1239" s="13"/>
      <c r="O1239" t="s">
        <v>1601</v>
      </c>
      <c r="P1239" s="13" t="s">
        <v>1644</v>
      </c>
      <c r="Q1239" s="13" t="s">
        <v>1742</v>
      </c>
      <c r="R1239" s="13"/>
      <c r="S1239" s="13" t="s">
        <v>3189</v>
      </c>
      <c r="T1239" s="13" t="s">
        <v>3190</v>
      </c>
      <c r="U1239" s="13">
        <f>COUNTIFS(Tabella4[Rejected Element],Tabella4[[#This Row],[Rejected Element]])</f>
        <v>1254</v>
      </c>
      <c r="V1239" s="13" t="s">
        <v>1727</v>
      </c>
      <c r="W1239" s="13" t="s">
        <v>3148</v>
      </c>
      <c r="X1239" s="13" t="str">
        <f>Tabella4[[#This Row],[User Impact]]</f>
        <v>1 - Critical</v>
      </c>
      <c r="Y1239" s="13" t="str">
        <f>_xlfn.CONCAT("APP INDABOX ANDROID - ",Tabella4[[#This Row],[UNI CEI EN 301549]]," ",_xlfn.XLOOKUP(Tabella4[[#This Row],[Criterio]],Tabella5[ID],Tabella5[Criterio di successo],"")," - ",Tabella4[[#This Row],[Servizio]])</f>
        <v>APP INDABOX ANDROID - 11.1.3.2.1 Sequenza significativa - S009 FAQ</v>
      </c>
      <c r="Z12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(#AAD1238)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239" s="13"/>
      <c r="AB1239" s="13"/>
      <c r="AC1239" s="13"/>
      <c r="AD1239" s="13"/>
      <c r="AE1239" s="13" t="e">
        <f>_xlfn.XLOOKUP(Tabella4[[#This Row],[ID Silk]],outTable[ID Silk],outTable[Numero ticket  ],,0,1)</f>
        <v>#N/A</v>
      </c>
      <c r="AF1239" s="13"/>
      <c r="AG1239" s="13"/>
      <c r="AH1239" s="13" t="e">
        <f>Tabella4[[#This Row],[Caricato su Silk]]&amp;Tabella4[[#This Row],[HC_01]]</f>
        <v>#N/A</v>
      </c>
      <c r="AI1239" s="13" t="e">
        <f>Tabella4[[#This Row],[HC_ID]]&amp;": "&amp;Tabella4[[#This Row],[Descrizione]]</f>
        <v>#N/A</v>
      </c>
      <c r="AJ1239" s="13" t="e">
        <f>Tabella4[[#This Row],[HC_ID]]&amp;": - "&amp;Tabella4[[#This Row],[Detail]]&amp;" con selettore: "&amp;Tabella4[[#This Row],[Rejected Element]]</f>
        <v>#N/A</v>
      </c>
      <c r="AK1239" s="13" t="e">
        <f>Tabella4[[#This Row],[HC_ID]]&amp;": "&amp;Tabella4[[#This Row],[Share URL]]</f>
        <v>#N/A</v>
      </c>
      <c r="AL1239" s="13" t="e">
        <f>Tabella4[[#This Row],[HC_ID]]&amp;": "&amp;Tabella4[[#This Row],[Soluzione note aggiuntive]]</f>
        <v>#N/A</v>
      </c>
      <c r="AM1239" s="13"/>
    </row>
    <row r="1240" spans="1:39" ht="15" x14ac:dyDescent="0.3">
      <c r="A1240" s="41" t="str">
        <f>Tabella4[[#This Row],[UNI CEI EN 301549]]&amp;Tabella4[[#This Row],[Servizio]]</f>
        <v>11.1.3.2.1S009 FAQ</v>
      </c>
      <c r="B1240" s="42" t="str">
        <f>Tabella4[[#This Row],[IssueID]]&amp;Tabella4[[#This Row],[Servizio]]</f>
        <v>S009 FAQ</v>
      </c>
      <c r="C1240" s="41" t="s">
        <v>2338</v>
      </c>
      <c r="D1240" s="41" t="str">
        <f>"(#"&amp;Tabella4[[#This Row],['#ID]]&amp;")"</f>
        <v>(#AAD1239)</v>
      </c>
      <c r="E1240" s="13" t="s">
        <v>50</v>
      </c>
      <c r="F1240" s="13" t="s">
        <v>9</v>
      </c>
      <c r="G1240" s="13" t="s">
        <v>57</v>
      </c>
      <c r="H1240" s="13" t="s">
        <v>3287</v>
      </c>
      <c r="I1240" s="13" t="s">
        <v>62</v>
      </c>
      <c r="J1240" s="13" t="s">
        <v>3176</v>
      </c>
      <c r="K1240" t="s">
        <v>1749</v>
      </c>
      <c r="L1240" s="13" t="s">
        <v>3177</v>
      </c>
      <c r="M1240" t="s">
        <v>1744</v>
      </c>
      <c r="N1240" s="13"/>
      <c r="O1240" t="s">
        <v>1601</v>
      </c>
      <c r="P1240" s="13" t="s">
        <v>1644</v>
      </c>
      <c r="Q1240" s="13" t="s">
        <v>1742</v>
      </c>
      <c r="R1240" s="13"/>
      <c r="S1240" s="13" t="s">
        <v>3189</v>
      </c>
      <c r="T1240" s="13" t="s">
        <v>3190</v>
      </c>
      <c r="U1240" s="13">
        <f>COUNTIFS(Tabella4[Rejected Element],Tabella4[[#This Row],[Rejected Element]])</f>
        <v>1254</v>
      </c>
      <c r="V1240" s="13" t="s">
        <v>1727</v>
      </c>
      <c r="W1240" s="13" t="s">
        <v>3148</v>
      </c>
      <c r="X1240" s="13" t="str">
        <f>Tabella4[[#This Row],[User Impact]]</f>
        <v>1 - Critical</v>
      </c>
      <c r="Y1240" s="13" t="str">
        <f>_xlfn.CONCAT("APP INDABOX ANDROID - ",Tabella4[[#This Row],[UNI CEI EN 301549]]," ",_xlfn.XLOOKUP(Tabella4[[#This Row],[Criterio]],Tabella5[ID],Tabella5[Criterio di successo],"")," - ",Tabella4[[#This Row],[Servizio]])</f>
        <v>APP INDABOX ANDROID - 11.1.3.2.1 Sequenza significativa - S009 FAQ</v>
      </c>
      <c r="Z12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(#AAD1239)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240" s="13"/>
      <c r="AB1240" s="13"/>
      <c r="AC1240" s="13"/>
      <c r="AD1240" s="13"/>
      <c r="AE1240" s="13" t="e">
        <f>_xlfn.XLOOKUP(Tabella4[[#This Row],[ID Silk]],outTable[ID Silk],outTable[Numero ticket  ],,0,1)</f>
        <v>#N/A</v>
      </c>
      <c r="AF1240" s="13"/>
      <c r="AG1240" s="13"/>
      <c r="AH1240" s="13" t="e">
        <f>Tabella4[[#This Row],[Caricato su Silk]]&amp;Tabella4[[#This Row],[HC_01]]</f>
        <v>#N/A</v>
      </c>
      <c r="AI1240" s="13" t="e">
        <f>Tabella4[[#This Row],[HC_ID]]&amp;": "&amp;Tabella4[[#This Row],[Descrizione]]</f>
        <v>#N/A</v>
      </c>
      <c r="AJ1240" s="13" t="e">
        <f>Tabella4[[#This Row],[HC_ID]]&amp;": - "&amp;Tabella4[[#This Row],[Detail]]&amp;" con selettore: "&amp;Tabella4[[#This Row],[Rejected Element]]</f>
        <v>#N/A</v>
      </c>
      <c r="AK1240" s="13" t="e">
        <f>Tabella4[[#This Row],[HC_ID]]&amp;": "&amp;Tabella4[[#This Row],[Share URL]]</f>
        <v>#N/A</v>
      </c>
      <c r="AL1240" s="13" t="e">
        <f>Tabella4[[#This Row],[HC_ID]]&amp;": "&amp;Tabella4[[#This Row],[Soluzione note aggiuntive]]</f>
        <v>#N/A</v>
      </c>
      <c r="AM1240" s="13"/>
    </row>
    <row r="1241" spans="1:39" ht="15" x14ac:dyDescent="0.3">
      <c r="A1241" s="41" t="str">
        <f>Tabella4[[#This Row],[UNI CEI EN 301549]]&amp;Tabella4[[#This Row],[Servizio]]</f>
        <v>11.1.3.2.1S009 FAQ</v>
      </c>
      <c r="B1241" s="42" t="str">
        <f>Tabella4[[#This Row],[IssueID]]&amp;Tabella4[[#This Row],[Servizio]]</f>
        <v>S009 FAQ</v>
      </c>
      <c r="C1241" s="41" t="s">
        <v>2339</v>
      </c>
      <c r="D1241" s="41" t="str">
        <f>"(#"&amp;Tabella4[[#This Row],['#ID]]&amp;")"</f>
        <v>(#AAD1240)</v>
      </c>
      <c r="E1241" s="13" t="s">
        <v>50</v>
      </c>
      <c r="F1241" s="13" t="s">
        <v>9</v>
      </c>
      <c r="G1241" s="13" t="s">
        <v>57</v>
      </c>
      <c r="H1241" s="13" t="s">
        <v>3287</v>
      </c>
      <c r="I1241" s="13" t="s">
        <v>62</v>
      </c>
      <c r="J1241" s="13" t="s">
        <v>3176</v>
      </c>
      <c r="K1241" t="s">
        <v>1749</v>
      </c>
      <c r="L1241" s="13" t="s">
        <v>3177</v>
      </c>
      <c r="M1241" t="s">
        <v>1744</v>
      </c>
      <c r="N1241" s="13"/>
      <c r="O1241" t="s">
        <v>1601</v>
      </c>
      <c r="P1241" s="13" t="s">
        <v>1644</v>
      </c>
      <c r="Q1241" s="13" t="s">
        <v>1742</v>
      </c>
      <c r="R1241" s="13"/>
      <c r="S1241" s="13" t="s">
        <v>3189</v>
      </c>
      <c r="T1241" s="13" t="s">
        <v>3190</v>
      </c>
      <c r="U1241" s="13">
        <f>COUNTIFS(Tabella4[Rejected Element],Tabella4[[#This Row],[Rejected Element]])</f>
        <v>1254</v>
      </c>
      <c r="V1241" s="13" t="s">
        <v>1727</v>
      </c>
      <c r="W1241" s="13" t="s">
        <v>3148</v>
      </c>
      <c r="X1241" s="13" t="str">
        <f>Tabella4[[#This Row],[User Impact]]</f>
        <v>1 - Critical</v>
      </c>
      <c r="Y1241" s="13" t="str">
        <f>_xlfn.CONCAT("APP INDABOX ANDROID - ",Tabella4[[#This Row],[UNI CEI EN 301549]]," ",_xlfn.XLOOKUP(Tabella4[[#This Row],[Criterio]],Tabella5[ID],Tabella5[Criterio di successo],"")," - ",Tabella4[[#This Row],[Servizio]])</f>
        <v>APP INDABOX ANDROID - 11.1.3.2.1 Sequenza significativa - S009 FAQ</v>
      </c>
      <c r="Z12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(#AAD1240)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241" s="13"/>
      <c r="AB1241" s="13"/>
      <c r="AC1241" s="13"/>
      <c r="AD1241" s="13"/>
      <c r="AE1241" s="13" t="e">
        <f>_xlfn.XLOOKUP(Tabella4[[#This Row],[ID Silk]],outTable[ID Silk],outTable[Numero ticket  ],,0,1)</f>
        <v>#N/A</v>
      </c>
      <c r="AF1241" s="13"/>
      <c r="AG1241" s="13"/>
      <c r="AH1241" s="13" t="e">
        <f>Tabella4[[#This Row],[Caricato su Silk]]&amp;Tabella4[[#This Row],[HC_01]]</f>
        <v>#N/A</v>
      </c>
      <c r="AI1241" s="13" t="e">
        <f>Tabella4[[#This Row],[HC_ID]]&amp;": "&amp;Tabella4[[#This Row],[Descrizione]]</f>
        <v>#N/A</v>
      </c>
      <c r="AJ1241" s="13" t="e">
        <f>Tabella4[[#This Row],[HC_ID]]&amp;": - "&amp;Tabella4[[#This Row],[Detail]]&amp;" con selettore: "&amp;Tabella4[[#This Row],[Rejected Element]]</f>
        <v>#N/A</v>
      </c>
      <c r="AK1241" s="13" t="e">
        <f>Tabella4[[#This Row],[HC_ID]]&amp;": "&amp;Tabella4[[#This Row],[Share URL]]</f>
        <v>#N/A</v>
      </c>
      <c r="AL1241" s="13" t="e">
        <f>Tabella4[[#This Row],[HC_ID]]&amp;": "&amp;Tabella4[[#This Row],[Soluzione note aggiuntive]]</f>
        <v>#N/A</v>
      </c>
      <c r="AM1241" s="13"/>
    </row>
    <row r="1242" spans="1:39" ht="15" x14ac:dyDescent="0.3">
      <c r="A1242" s="41" t="str">
        <f>Tabella4[[#This Row],[UNI CEI EN 301549]]&amp;Tabella4[[#This Row],[Servizio]]</f>
        <v>11.4.1.2.1S009 FAQ</v>
      </c>
      <c r="B1242" s="42" t="str">
        <f>Tabella4[[#This Row],[IssueID]]&amp;Tabella4[[#This Row],[Servizio]]</f>
        <v>S009 FAQ</v>
      </c>
      <c r="C1242" s="41" t="s">
        <v>2340</v>
      </c>
      <c r="D1242" s="41" t="str">
        <f>"(#"&amp;Tabella4[[#This Row],['#ID]]&amp;")"</f>
        <v>(#AAD1241)</v>
      </c>
      <c r="E1242" s="13" t="s">
        <v>50</v>
      </c>
      <c r="F1242" s="13" t="s">
        <v>9</v>
      </c>
      <c r="G1242" s="13" t="s">
        <v>386</v>
      </c>
      <c r="H1242" s="13" t="s">
        <v>150</v>
      </c>
      <c r="I1242" s="13" t="s">
        <v>63</v>
      </c>
      <c r="J1242" s="13" t="s">
        <v>1736</v>
      </c>
      <c r="K1242" t="s">
        <v>1759</v>
      </c>
      <c r="L1242" s="13" t="s">
        <v>3179</v>
      </c>
      <c r="M1242" t="s">
        <v>1744</v>
      </c>
      <c r="N1242" s="13"/>
      <c r="O1242" t="s">
        <v>1601</v>
      </c>
      <c r="P1242" s="13" t="s">
        <v>1644</v>
      </c>
      <c r="Q1242" s="13" t="s">
        <v>1742</v>
      </c>
      <c r="R1242" s="13"/>
      <c r="S1242" s="13" t="s">
        <v>3193</v>
      </c>
      <c r="T1242" s="13" t="s">
        <v>3194</v>
      </c>
      <c r="U1242" s="13">
        <f>COUNTIFS(Tabella4[Rejected Element],Tabella4[[#This Row],[Rejected Element]])</f>
        <v>1254</v>
      </c>
      <c r="V1242" s="13" t="s">
        <v>1727</v>
      </c>
      <c r="W1242" s="13" t="s">
        <v>3148</v>
      </c>
      <c r="X1242" s="13" t="str">
        <f>Tabella4[[#This Row],[User Impact]]</f>
        <v>2 - Serious</v>
      </c>
      <c r="Y1242" s="13" t="str">
        <f>_xlfn.CONCAT("APP INDABOX ANDROID - ",Tabella4[[#This Row],[UNI CEI EN 301549]]," ",_xlfn.XLOOKUP(Tabella4[[#This Row],[Criterio]],Tabella5[ID],Tabella5[Criterio di successo],"")," - ",Tabella4[[#This Row],[Servizio]])</f>
        <v>APP INDABOX ANDROID - 11.4.1.2.1 Nome, ruolo, valore - S009 FAQ</v>
      </c>
      <c r="Z12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S009 FAQ (#AAD1241)
S009 FAQ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Usa android:hint oppure associa una TextView con android:labelFor.
File di log (occorrenze rilevate: 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242" s="13"/>
      <c r="AB1242" s="13"/>
      <c r="AC1242" s="13"/>
      <c r="AD1242" s="13"/>
      <c r="AE1242" s="13" t="e">
        <f>_xlfn.XLOOKUP(Tabella4[[#This Row],[ID Silk]],outTable[ID Silk],outTable[Numero ticket  ],,0,1)</f>
        <v>#N/A</v>
      </c>
      <c r="AF1242" s="13"/>
      <c r="AG1242" s="13"/>
      <c r="AH1242" s="13" t="e">
        <f>Tabella4[[#This Row],[Caricato su Silk]]&amp;Tabella4[[#This Row],[HC_01]]</f>
        <v>#N/A</v>
      </c>
      <c r="AI1242" s="13" t="e">
        <f>Tabella4[[#This Row],[HC_ID]]&amp;": "&amp;Tabella4[[#This Row],[Descrizione]]</f>
        <v>#N/A</v>
      </c>
      <c r="AJ1242" s="13" t="e">
        <f>Tabella4[[#This Row],[HC_ID]]&amp;": - "&amp;Tabella4[[#This Row],[Detail]]&amp;" con selettore: "&amp;Tabella4[[#This Row],[Rejected Element]]</f>
        <v>#N/A</v>
      </c>
      <c r="AK1242" s="13" t="e">
        <f>Tabella4[[#This Row],[HC_ID]]&amp;": "&amp;Tabella4[[#This Row],[Share URL]]</f>
        <v>#N/A</v>
      </c>
      <c r="AL1242" s="13" t="e">
        <f>Tabella4[[#This Row],[HC_ID]]&amp;": "&amp;Tabella4[[#This Row],[Soluzione note aggiuntive]]</f>
        <v>#N/A</v>
      </c>
      <c r="AM1242" s="13"/>
    </row>
    <row r="1243" spans="1:39" ht="15" x14ac:dyDescent="0.3">
      <c r="A1243" s="41" t="str">
        <f>Tabella4[[#This Row],[UNI CEI EN 301549]]&amp;Tabella4[[#This Row],[Servizio]]</f>
        <v>11.4.1.2.1S009 FAQ</v>
      </c>
      <c r="B1243" s="42" t="str">
        <f>Tabella4[[#This Row],[IssueID]]&amp;Tabella4[[#This Row],[Servizio]]</f>
        <v>S009 FAQ</v>
      </c>
      <c r="C1243" s="41" t="s">
        <v>2341</v>
      </c>
      <c r="D1243" s="41" t="str">
        <f>"(#"&amp;Tabella4[[#This Row],['#ID]]&amp;")"</f>
        <v>(#AAD1242)</v>
      </c>
      <c r="E1243" s="13" t="s">
        <v>50</v>
      </c>
      <c r="F1243" s="13" t="s">
        <v>9</v>
      </c>
      <c r="G1243" s="13" t="s">
        <v>386</v>
      </c>
      <c r="H1243" s="13" t="s">
        <v>150</v>
      </c>
      <c r="I1243" s="13" t="s">
        <v>63</v>
      </c>
      <c r="J1243" s="13" t="s">
        <v>1736</v>
      </c>
      <c r="K1243" t="s">
        <v>1759</v>
      </c>
      <c r="L1243" s="13" t="s">
        <v>3179</v>
      </c>
      <c r="M1243" t="s">
        <v>1744</v>
      </c>
      <c r="N1243" s="13"/>
      <c r="O1243" t="s">
        <v>1601</v>
      </c>
      <c r="P1243" s="13" t="s">
        <v>1644</v>
      </c>
      <c r="Q1243" s="13" t="s">
        <v>1742</v>
      </c>
      <c r="R1243" s="13"/>
      <c r="S1243" s="13" t="s">
        <v>3193</v>
      </c>
      <c r="T1243" s="13" t="s">
        <v>3194</v>
      </c>
      <c r="U1243" s="13">
        <f>COUNTIFS(Tabella4[Rejected Element],Tabella4[[#This Row],[Rejected Element]])</f>
        <v>1254</v>
      </c>
      <c r="V1243" s="13" t="s">
        <v>1727</v>
      </c>
      <c r="W1243" s="13" t="s">
        <v>3148</v>
      </c>
      <c r="X1243" s="13" t="str">
        <f>Tabella4[[#This Row],[User Impact]]</f>
        <v>2 - Serious</v>
      </c>
      <c r="Y1243" s="13" t="str">
        <f>_xlfn.CONCAT("APP INDABOX ANDROID - ",Tabella4[[#This Row],[UNI CEI EN 301549]]," ",_xlfn.XLOOKUP(Tabella4[[#This Row],[Criterio]],Tabella5[ID],Tabella5[Criterio di successo],"")," - ",Tabella4[[#This Row],[Servizio]])</f>
        <v>APP INDABOX ANDROID - 11.4.1.2.1 Nome, ruolo, valore - S009 FAQ</v>
      </c>
      <c r="Z12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S009 FAQ (#AAD1242)
S009 FAQ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https://axe-mobile.deque.com/scan?userId=747da6b3-5f03-493b-bc9b-3a10276b7d6b&amp;packageName=com.android.chrome&amp;resultId=019874b1-e8b6-76d0-a1a9-676f22da0dd6
Possibile metodologia risolutiva:
Usa android:hint oppure associa una TextView con android:labelFor.
File di log (occorrenze rilevate: 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243" s="13"/>
      <c r="AB1243" s="13"/>
      <c r="AC1243" s="13"/>
      <c r="AD1243" s="13"/>
      <c r="AE1243" s="13" t="e">
        <f>_xlfn.XLOOKUP(Tabella4[[#This Row],[ID Silk]],outTable[ID Silk],outTable[Numero ticket  ],,0,1)</f>
        <v>#N/A</v>
      </c>
      <c r="AF1243" s="13"/>
      <c r="AG1243" s="13"/>
      <c r="AH1243" s="13" t="e">
        <f>Tabella4[[#This Row],[Caricato su Silk]]&amp;Tabella4[[#This Row],[HC_01]]</f>
        <v>#N/A</v>
      </c>
      <c r="AI1243" s="13" t="e">
        <f>Tabella4[[#This Row],[HC_ID]]&amp;": "&amp;Tabella4[[#This Row],[Descrizione]]</f>
        <v>#N/A</v>
      </c>
      <c r="AJ1243" s="13" t="e">
        <f>Tabella4[[#This Row],[HC_ID]]&amp;": - "&amp;Tabella4[[#This Row],[Detail]]&amp;" con selettore: "&amp;Tabella4[[#This Row],[Rejected Element]]</f>
        <v>#N/A</v>
      </c>
      <c r="AK1243" s="13" t="e">
        <f>Tabella4[[#This Row],[HC_ID]]&amp;": "&amp;Tabella4[[#This Row],[Share URL]]</f>
        <v>#N/A</v>
      </c>
      <c r="AL1243" s="13" t="e">
        <f>Tabella4[[#This Row],[HC_ID]]&amp;": "&amp;Tabella4[[#This Row],[Soluzione note aggiuntive]]</f>
        <v>#N/A</v>
      </c>
      <c r="AM1243" s="13"/>
    </row>
    <row r="1244" spans="1:39" ht="15" x14ac:dyDescent="0.3">
      <c r="A1244" s="41" t="str">
        <f>Tabella4[[#This Row],[UNI CEI EN 301549]]&amp;Tabella4[[#This Row],[Servizio]]</f>
        <v>11.1.3.4.1S003 Ritira (IndaBox Ritiro Pacchi)</v>
      </c>
      <c r="B1244" s="42" t="str">
        <f>Tabella4[[#This Row],[IssueID]]&amp;Tabella4[[#This Row],[Servizio]]</f>
        <v>S003 Ritira (IndaBox Ritiro Pacchi)</v>
      </c>
      <c r="C1244" s="41" t="s">
        <v>2342</v>
      </c>
      <c r="D1244" s="41" t="str">
        <f>"(#"&amp;Tabella4[[#This Row],['#ID]]&amp;")"</f>
        <v>(#AAD1243)</v>
      </c>
      <c r="E1244" s="13" t="s">
        <v>50</v>
      </c>
      <c r="F1244" s="13" t="s">
        <v>10</v>
      </c>
      <c r="G1244" s="13" t="s">
        <v>160</v>
      </c>
      <c r="H1244" s="13" t="s">
        <v>3284</v>
      </c>
      <c r="I1244" s="13" t="s">
        <v>63</v>
      </c>
      <c r="J1244" s="13" t="s">
        <v>3170</v>
      </c>
      <c r="K1244" t="s">
        <v>1743</v>
      </c>
      <c r="L1244" s="13" t="s">
        <v>3171</v>
      </c>
      <c r="M1244" t="s">
        <v>1744</v>
      </c>
      <c r="N1244" s="13"/>
      <c r="O1244" t="s">
        <v>1602</v>
      </c>
      <c r="P1244" s="13" t="s">
        <v>1645</v>
      </c>
      <c r="Q1244" s="13" t="s">
        <v>1742</v>
      </c>
      <c r="R1244" s="13"/>
      <c r="S1244" s="13" t="s">
        <v>3181</v>
      </c>
      <c r="T1244" s="13" t="s">
        <v>3182</v>
      </c>
      <c r="U1244" s="13">
        <f>COUNTIFS(Tabella4[Rejected Element],Tabella4[[#This Row],[Rejected Element]])</f>
        <v>1254</v>
      </c>
      <c r="V1244" s="13" t="s">
        <v>1721</v>
      </c>
      <c r="W1244" s="13" t="s">
        <v>3147</v>
      </c>
      <c r="X1244" s="13" t="str">
        <f>Tabella4[[#This Row],[User Impact]]</f>
        <v>2 - Serious</v>
      </c>
      <c r="Y1244" s="13" t="str">
        <f>_xlfn.CONCAT("APP INDABOX ANDROID - ",Tabella4[[#This Row],[UNI CEI EN 301549]]," ",_xlfn.XLOOKUP(Tabella4[[#This Row],[Criterio]],Tabella5[ID],Tabella5[Criterio di successo],"")," - ",Tabella4[[#This Row],[Servizio]])</f>
        <v>APP INDABOX ANDROID - 11.1.3.4.1 Orientamento - S003 Ritira (IndaBox Ritiro Pacchi)</v>
      </c>
      <c r="Z12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S003 Ritira (IndaBox Ritiro Pacchi) (#AAD1243)
S003 Ritira (IndaBox Ritiro Pacchi)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android:screenOrientation="portrait" per supportare sia landscape che portrait, salvo che non sia un requisito.
File di log (occorrenze rilevate: 4): https://posteitaliane.sharepoint.com/:x:/r/teams/ACCESSIBILITRISULTATIVERIFICHETECNICHE/Shared%20Documents/TGPOSTE_APP/TGPOSTE_APP/LOG/Log.xlsx?d=w630300a71bd74143a1658fe5ab688bc4&amp;csf=1&amp;web=1&amp;e=Y9XHGL
Link al dettaglio requisito WCAG: </v>
      </c>
      <c r="AA1244" s="13"/>
      <c r="AB1244" s="13"/>
      <c r="AC1244" s="13"/>
      <c r="AD1244" s="13"/>
      <c r="AE1244" s="13" t="e">
        <f>_xlfn.XLOOKUP(Tabella4[[#This Row],[ID Silk]],outTable[ID Silk],outTable[Numero ticket  ],,0,1)</f>
        <v>#N/A</v>
      </c>
      <c r="AF1244" s="13"/>
      <c r="AG1244" s="13"/>
      <c r="AH1244" s="13" t="e">
        <f>Tabella4[[#This Row],[Caricato su Silk]]&amp;Tabella4[[#This Row],[HC_01]]</f>
        <v>#N/A</v>
      </c>
      <c r="AI1244" s="13" t="e">
        <f>Tabella4[[#This Row],[HC_ID]]&amp;": "&amp;Tabella4[[#This Row],[Descrizione]]</f>
        <v>#N/A</v>
      </c>
      <c r="AJ1244" s="13" t="e">
        <f>Tabella4[[#This Row],[HC_ID]]&amp;": - "&amp;Tabella4[[#This Row],[Detail]]&amp;" con selettore: "&amp;Tabella4[[#This Row],[Rejected Element]]</f>
        <v>#N/A</v>
      </c>
      <c r="AK1244" s="13" t="e">
        <f>Tabella4[[#This Row],[HC_ID]]&amp;": "&amp;Tabella4[[#This Row],[Share URL]]</f>
        <v>#N/A</v>
      </c>
      <c r="AL1244" s="13" t="e">
        <f>Tabella4[[#This Row],[HC_ID]]&amp;": "&amp;Tabella4[[#This Row],[Soluzione note aggiuntive]]</f>
        <v>#N/A</v>
      </c>
      <c r="AM1244" s="13"/>
    </row>
    <row r="1245" spans="1:39" ht="15" x14ac:dyDescent="0.3">
      <c r="A1245" s="41" t="str">
        <f>Tabella4[[#This Row],[UNI CEI EN 301549]]&amp;Tabella4[[#This Row],[Servizio]]</f>
        <v>11.2.5.3.1S003 Ritira (IndaBox Ritiro Pacchi)</v>
      </c>
      <c r="B1245" s="42" t="str">
        <f>Tabella4[[#This Row],[IssueID]]&amp;Tabella4[[#This Row],[Servizio]]</f>
        <v>S003 Ritira (IndaBox Ritiro Pacchi)</v>
      </c>
      <c r="C1245" s="41" t="s">
        <v>2343</v>
      </c>
      <c r="D1245" s="41" t="str">
        <f>"(#"&amp;Tabella4[[#This Row],['#ID]]&amp;")"</f>
        <v>(#AAD1244)</v>
      </c>
      <c r="E1245" s="13" t="s">
        <v>50</v>
      </c>
      <c r="F1245" s="13" t="s">
        <v>9</v>
      </c>
      <c r="G1245" s="13" t="s">
        <v>342</v>
      </c>
      <c r="H1245" s="13" t="s">
        <v>3285</v>
      </c>
      <c r="I1245" s="13" t="s">
        <v>63</v>
      </c>
      <c r="J1245" s="13" t="s">
        <v>3172</v>
      </c>
      <c r="K1245" t="s">
        <v>1745</v>
      </c>
      <c r="L1245" s="13" t="s">
        <v>3173</v>
      </c>
      <c r="M1245" t="s">
        <v>1746</v>
      </c>
      <c r="N1245" s="13"/>
      <c r="O1245" t="s">
        <v>1602</v>
      </c>
      <c r="P1245" s="13" t="s">
        <v>1645</v>
      </c>
      <c r="Q1245" s="13" t="s">
        <v>1742</v>
      </c>
      <c r="R1245" s="13"/>
      <c r="S1245" s="13" t="s">
        <v>3183</v>
      </c>
      <c r="T1245" s="13" t="s">
        <v>3184</v>
      </c>
      <c r="U1245" s="13">
        <f>COUNTIFS(Tabella4[Rejected Element],Tabella4[[#This Row],[Rejected Element]])</f>
        <v>42</v>
      </c>
      <c r="V1245" s="13" t="s">
        <v>1721</v>
      </c>
      <c r="W1245" s="13" t="s">
        <v>3147</v>
      </c>
      <c r="X1245" s="13" t="str">
        <f>Tabella4[[#This Row],[User Impact]]</f>
        <v>2 - Serious</v>
      </c>
      <c r="Y1245" s="13" t="str">
        <f>_xlfn.CONCAT("APP INDABOX ANDROID - ",Tabella4[[#This Row],[UNI CEI EN 301549]]," ",_xlfn.XLOOKUP(Tabella4[[#This Row],[Criterio]],Tabella5[ID],Tabella5[Criterio di successo],"")," - ",Tabella4[[#This Row],[Servizio]])</f>
        <v>APP INDABOX ANDROID - 11.2.5.3.1 Etichetta nel nome - S003 Ritira (IndaBox Ritiro Pacchi)</v>
      </c>
      <c r="Z12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(#AAD1244)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https://axe-mobile.deque.com/scan?userId=747da6b3-5f03-493b-bc9b-3a10276b7d6b&amp;packageName=com.android.chrome&amp;resultId=019874b2-3be6-729d-8185-a1e89f4a6969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245" s="13"/>
      <c r="AB1245" s="13"/>
      <c r="AC1245" s="13"/>
      <c r="AD1245" s="13"/>
      <c r="AE1245" s="13" t="e">
        <f>_xlfn.XLOOKUP(Tabella4[[#This Row],[ID Silk]],outTable[ID Silk],outTable[Numero ticket  ],,0,1)</f>
        <v>#N/A</v>
      </c>
      <c r="AF1245" s="13"/>
      <c r="AG1245" s="13"/>
      <c r="AH1245" s="13" t="e">
        <f>Tabella4[[#This Row],[Caricato su Silk]]&amp;Tabella4[[#This Row],[HC_01]]</f>
        <v>#N/A</v>
      </c>
      <c r="AI1245" s="13" t="e">
        <f>Tabella4[[#This Row],[HC_ID]]&amp;": "&amp;Tabella4[[#This Row],[Descrizione]]</f>
        <v>#N/A</v>
      </c>
      <c r="AJ1245" s="13" t="e">
        <f>Tabella4[[#This Row],[HC_ID]]&amp;": - "&amp;Tabella4[[#This Row],[Detail]]&amp;" con selettore: "&amp;Tabella4[[#This Row],[Rejected Element]]</f>
        <v>#N/A</v>
      </c>
      <c r="AK1245" s="13" t="e">
        <f>Tabella4[[#This Row],[HC_ID]]&amp;": "&amp;Tabella4[[#This Row],[Share URL]]</f>
        <v>#N/A</v>
      </c>
      <c r="AL1245" s="13" t="e">
        <f>Tabella4[[#This Row],[HC_ID]]&amp;": "&amp;Tabella4[[#This Row],[Soluzione note aggiuntive]]</f>
        <v>#N/A</v>
      </c>
      <c r="AM1245" s="13"/>
    </row>
    <row r="1246" spans="1:39" ht="15" x14ac:dyDescent="0.3">
      <c r="A1246" s="41" t="str">
        <f>Tabella4[[#This Row],[UNI CEI EN 301549]]&amp;Tabella4[[#This Row],[Servizio]]</f>
        <v>11.2.5.3.1S003 Ritira (IndaBox Ritiro Pacchi)</v>
      </c>
      <c r="B1246" s="42" t="str">
        <f>Tabella4[[#This Row],[IssueID]]&amp;Tabella4[[#This Row],[Servizio]]</f>
        <v>S003 Ritira (IndaBox Ritiro Pacchi)</v>
      </c>
      <c r="C1246" s="41" t="s">
        <v>2344</v>
      </c>
      <c r="D1246" s="41" t="str">
        <f>"(#"&amp;Tabella4[[#This Row],['#ID]]&amp;")"</f>
        <v>(#AAD1245)</v>
      </c>
      <c r="E1246" s="13" t="s">
        <v>50</v>
      </c>
      <c r="F1246" s="13" t="s">
        <v>9</v>
      </c>
      <c r="G1246" s="13" t="s">
        <v>342</v>
      </c>
      <c r="H1246" s="13" t="s">
        <v>3285</v>
      </c>
      <c r="I1246" s="13" t="s">
        <v>63</v>
      </c>
      <c r="J1246" s="13" t="s">
        <v>3172</v>
      </c>
      <c r="K1246" t="s">
        <v>1745</v>
      </c>
      <c r="L1246" s="13" t="s">
        <v>3173</v>
      </c>
      <c r="M1246" t="s">
        <v>1744</v>
      </c>
      <c r="N1246" s="13"/>
      <c r="O1246" t="s">
        <v>1602</v>
      </c>
      <c r="P1246" s="13" t="s">
        <v>1645</v>
      </c>
      <c r="Q1246" s="13" t="s">
        <v>1742</v>
      </c>
      <c r="R1246" s="13"/>
      <c r="S1246" s="13" t="s">
        <v>3183</v>
      </c>
      <c r="T1246" s="13" t="s">
        <v>3184</v>
      </c>
      <c r="U1246" s="13">
        <f>COUNTIFS(Tabella4[Rejected Element],Tabella4[[#This Row],[Rejected Element]])</f>
        <v>1254</v>
      </c>
      <c r="V1246" s="13" t="s">
        <v>1721</v>
      </c>
      <c r="W1246" s="13" t="s">
        <v>3147</v>
      </c>
      <c r="X1246" s="13" t="str">
        <f>Tabella4[[#This Row],[User Impact]]</f>
        <v>2 - Serious</v>
      </c>
      <c r="Y1246" s="13" t="str">
        <f>_xlfn.CONCAT("APP INDABOX ANDROID - ",Tabella4[[#This Row],[UNI CEI EN 301549]]," ",_xlfn.XLOOKUP(Tabella4[[#This Row],[Criterio]],Tabella5[ID],Tabella5[Criterio di successo],"")," - ",Tabella4[[#This Row],[Servizio]])</f>
        <v>APP INDABOX ANDROID - 11.2.5.3.1 Etichetta nel nome - S003 Ritira (IndaBox Ritiro Pacchi)</v>
      </c>
      <c r="Z12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(#AAD1245)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246" s="13"/>
      <c r="AB1246" s="13"/>
      <c r="AC1246" s="13"/>
      <c r="AD1246" s="13"/>
      <c r="AE1246" s="13" t="e">
        <f>_xlfn.XLOOKUP(Tabella4[[#This Row],[ID Silk]],outTable[ID Silk],outTable[Numero ticket  ],,0,1)</f>
        <v>#N/A</v>
      </c>
      <c r="AF1246" s="13"/>
      <c r="AG1246" s="13"/>
      <c r="AH1246" s="13" t="e">
        <f>Tabella4[[#This Row],[Caricato su Silk]]&amp;Tabella4[[#This Row],[HC_01]]</f>
        <v>#N/A</v>
      </c>
      <c r="AI1246" s="13" t="e">
        <f>Tabella4[[#This Row],[HC_ID]]&amp;": "&amp;Tabella4[[#This Row],[Descrizione]]</f>
        <v>#N/A</v>
      </c>
      <c r="AJ1246" s="13" t="e">
        <f>Tabella4[[#This Row],[HC_ID]]&amp;": - "&amp;Tabella4[[#This Row],[Detail]]&amp;" con selettore: "&amp;Tabella4[[#This Row],[Rejected Element]]</f>
        <v>#N/A</v>
      </c>
      <c r="AK1246" s="13" t="e">
        <f>Tabella4[[#This Row],[HC_ID]]&amp;": "&amp;Tabella4[[#This Row],[Share URL]]</f>
        <v>#N/A</v>
      </c>
      <c r="AL1246" s="13" t="e">
        <f>Tabella4[[#This Row],[HC_ID]]&amp;": "&amp;Tabella4[[#This Row],[Soluzione note aggiuntive]]</f>
        <v>#N/A</v>
      </c>
      <c r="AM1246" s="13"/>
    </row>
    <row r="1247" spans="1:39" ht="15" x14ac:dyDescent="0.3">
      <c r="A1247" s="41" t="str">
        <f>Tabella4[[#This Row],[UNI CEI EN 301549]]&amp;Tabella4[[#This Row],[Servizio]]</f>
        <v>11.1.3.2.1S003 Ritira (IndaBox Ritiro Pacchi)</v>
      </c>
      <c r="B1247" s="42" t="str">
        <f>Tabella4[[#This Row],[IssueID]]&amp;Tabella4[[#This Row],[Servizio]]</f>
        <v>S003 Ritira (IndaBox Ritiro Pacchi)</v>
      </c>
      <c r="C1247" s="41" t="s">
        <v>2345</v>
      </c>
      <c r="D1247" s="41" t="str">
        <f>"(#"&amp;Tabella4[[#This Row],['#ID]]&amp;")"</f>
        <v>(#AAD1246)</v>
      </c>
      <c r="E1247" s="13" t="s">
        <v>50</v>
      </c>
      <c r="F1247" s="13" t="s">
        <v>9</v>
      </c>
      <c r="G1247" s="13" t="s">
        <v>57</v>
      </c>
      <c r="H1247" s="13" t="s">
        <v>3287</v>
      </c>
      <c r="I1247" s="13" t="s">
        <v>62</v>
      </c>
      <c r="J1247" s="13" t="s">
        <v>3176</v>
      </c>
      <c r="K1247" t="s">
        <v>1749</v>
      </c>
      <c r="L1247" s="13" t="s">
        <v>3177</v>
      </c>
      <c r="M1247" t="s">
        <v>1744</v>
      </c>
      <c r="N1247" s="13"/>
      <c r="O1247" t="s">
        <v>1602</v>
      </c>
      <c r="P1247" s="13" t="s">
        <v>1645</v>
      </c>
      <c r="Q1247" s="13" t="s">
        <v>1742</v>
      </c>
      <c r="R1247" s="13"/>
      <c r="S1247" s="13" t="s">
        <v>3189</v>
      </c>
      <c r="T1247" s="13" t="s">
        <v>3190</v>
      </c>
      <c r="U1247" s="13">
        <f>COUNTIFS(Tabella4[Rejected Element],Tabella4[[#This Row],[Rejected Element]])</f>
        <v>1254</v>
      </c>
      <c r="V1247" s="13" t="s">
        <v>1721</v>
      </c>
      <c r="W1247" s="13" t="s">
        <v>3147</v>
      </c>
      <c r="X1247" s="13" t="str">
        <f>Tabella4[[#This Row],[User Impact]]</f>
        <v>1 - Critical</v>
      </c>
      <c r="Y1247" s="13" t="str">
        <f>_xlfn.CONCAT("APP INDABOX ANDROID - ",Tabella4[[#This Row],[UNI CEI EN 301549]]," ",_xlfn.XLOOKUP(Tabella4[[#This Row],[Criterio]],Tabella5[ID],Tabella5[Criterio di successo],"")," - ",Tabella4[[#This Row],[Servizio]])</f>
        <v>APP INDABOX ANDROID - 11.1.3.2.1 Sequenza significativa - S003 Ritira (IndaBox Ritiro Pacchi)</v>
      </c>
      <c r="Z12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(#AAD1246)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47" s="13"/>
      <c r="AB1247" s="13"/>
      <c r="AC1247" s="13"/>
      <c r="AD1247" s="13"/>
      <c r="AE1247" s="13" t="e">
        <f>_xlfn.XLOOKUP(Tabella4[[#This Row],[ID Silk]],outTable[ID Silk],outTable[Numero ticket  ],,0,1)</f>
        <v>#N/A</v>
      </c>
      <c r="AF1247" s="13"/>
      <c r="AG1247" s="13"/>
      <c r="AH1247" s="13" t="e">
        <f>Tabella4[[#This Row],[Caricato su Silk]]&amp;Tabella4[[#This Row],[HC_01]]</f>
        <v>#N/A</v>
      </c>
      <c r="AI1247" s="13" t="e">
        <f>Tabella4[[#This Row],[HC_ID]]&amp;": "&amp;Tabella4[[#This Row],[Descrizione]]</f>
        <v>#N/A</v>
      </c>
      <c r="AJ1247" s="13" t="e">
        <f>Tabella4[[#This Row],[HC_ID]]&amp;": - "&amp;Tabella4[[#This Row],[Detail]]&amp;" con selettore: "&amp;Tabella4[[#This Row],[Rejected Element]]</f>
        <v>#N/A</v>
      </c>
      <c r="AK1247" s="13" t="e">
        <f>Tabella4[[#This Row],[HC_ID]]&amp;": "&amp;Tabella4[[#This Row],[Share URL]]</f>
        <v>#N/A</v>
      </c>
      <c r="AL1247" s="13" t="e">
        <f>Tabella4[[#This Row],[HC_ID]]&amp;": "&amp;Tabella4[[#This Row],[Soluzione note aggiuntive]]</f>
        <v>#N/A</v>
      </c>
      <c r="AM1247" s="13"/>
    </row>
    <row r="1248" spans="1:39" ht="15" x14ac:dyDescent="0.3">
      <c r="A1248" s="41" t="str">
        <f>Tabella4[[#This Row],[UNI CEI EN 301549]]&amp;Tabella4[[#This Row],[Servizio]]</f>
        <v>11.1.3.2.1S003 Ritira (IndaBox Ritiro Pacchi)</v>
      </c>
      <c r="B1248" s="42" t="str">
        <f>Tabella4[[#This Row],[IssueID]]&amp;Tabella4[[#This Row],[Servizio]]</f>
        <v>S003 Ritira (IndaBox Ritiro Pacchi)</v>
      </c>
      <c r="C1248" s="41" t="s">
        <v>2346</v>
      </c>
      <c r="D1248" s="41" t="str">
        <f>"(#"&amp;Tabella4[[#This Row],['#ID]]&amp;")"</f>
        <v>(#AAD1247)</v>
      </c>
      <c r="E1248" s="13" t="s">
        <v>50</v>
      </c>
      <c r="F1248" s="13" t="s">
        <v>9</v>
      </c>
      <c r="G1248" s="13" t="s">
        <v>57</v>
      </c>
      <c r="H1248" s="13" t="s">
        <v>3287</v>
      </c>
      <c r="I1248" s="13" t="s">
        <v>62</v>
      </c>
      <c r="J1248" s="13" t="s">
        <v>3176</v>
      </c>
      <c r="K1248" t="s">
        <v>1749</v>
      </c>
      <c r="L1248" s="13" t="s">
        <v>3177</v>
      </c>
      <c r="M1248" t="s">
        <v>1744</v>
      </c>
      <c r="N1248" s="13"/>
      <c r="O1248" t="s">
        <v>1602</v>
      </c>
      <c r="P1248" s="13" t="s">
        <v>1645</v>
      </c>
      <c r="Q1248" s="13" t="s">
        <v>1742</v>
      </c>
      <c r="R1248" s="13"/>
      <c r="S1248" s="13" t="s">
        <v>3189</v>
      </c>
      <c r="T1248" s="13" t="s">
        <v>3190</v>
      </c>
      <c r="U1248" s="13">
        <f>COUNTIFS(Tabella4[Rejected Element],Tabella4[[#This Row],[Rejected Element]])</f>
        <v>1254</v>
      </c>
      <c r="V1248" s="13" t="s">
        <v>1721</v>
      </c>
      <c r="W1248" s="13" t="s">
        <v>3147</v>
      </c>
      <c r="X1248" s="13" t="str">
        <f>Tabella4[[#This Row],[User Impact]]</f>
        <v>1 - Critical</v>
      </c>
      <c r="Y1248" s="13" t="str">
        <f>_xlfn.CONCAT("APP INDABOX ANDROID - ",Tabella4[[#This Row],[UNI CEI EN 301549]]," ",_xlfn.XLOOKUP(Tabella4[[#This Row],[Criterio]],Tabella5[ID],Tabella5[Criterio di successo],"")," - ",Tabella4[[#This Row],[Servizio]])</f>
        <v>APP INDABOX ANDROID - 11.1.3.2.1 Sequenza significativa - S003 Ritira (IndaBox Ritiro Pacchi)</v>
      </c>
      <c r="Z12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(#AAD1247)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48" s="13"/>
      <c r="AB1248" s="13"/>
      <c r="AC1248" s="13"/>
      <c r="AD1248" s="13"/>
      <c r="AE1248" s="13" t="e">
        <f>_xlfn.XLOOKUP(Tabella4[[#This Row],[ID Silk]],outTable[ID Silk],outTable[Numero ticket  ],,0,1)</f>
        <v>#N/A</v>
      </c>
      <c r="AF1248" s="13"/>
      <c r="AG1248" s="13"/>
      <c r="AH1248" s="13" t="e">
        <f>Tabella4[[#This Row],[Caricato su Silk]]&amp;Tabella4[[#This Row],[HC_01]]</f>
        <v>#N/A</v>
      </c>
      <c r="AI1248" s="13" t="e">
        <f>Tabella4[[#This Row],[HC_ID]]&amp;": "&amp;Tabella4[[#This Row],[Descrizione]]</f>
        <v>#N/A</v>
      </c>
      <c r="AJ1248" s="13" t="e">
        <f>Tabella4[[#This Row],[HC_ID]]&amp;": - "&amp;Tabella4[[#This Row],[Detail]]&amp;" con selettore: "&amp;Tabella4[[#This Row],[Rejected Element]]</f>
        <v>#N/A</v>
      </c>
      <c r="AK1248" s="13" t="e">
        <f>Tabella4[[#This Row],[HC_ID]]&amp;": "&amp;Tabella4[[#This Row],[Share URL]]</f>
        <v>#N/A</v>
      </c>
      <c r="AL1248" s="13" t="e">
        <f>Tabella4[[#This Row],[HC_ID]]&amp;": "&amp;Tabella4[[#This Row],[Soluzione note aggiuntive]]</f>
        <v>#N/A</v>
      </c>
      <c r="AM1248" s="13"/>
    </row>
    <row r="1249" spans="1:39" ht="15" x14ac:dyDescent="0.3">
      <c r="A1249" s="41" t="str">
        <f>Tabella4[[#This Row],[UNI CEI EN 301549]]&amp;Tabella4[[#This Row],[Servizio]]</f>
        <v>11.1.3.2.1S003 Ritira (IndaBox Ritiro Pacchi)</v>
      </c>
      <c r="B1249" s="42" t="str">
        <f>Tabella4[[#This Row],[IssueID]]&amp;Tabella4[[#This Row],[Servizio]]</f>
        <v>S003 Ritira (IndaBox Ritiro Pacchi)</v>
      </c>
      <c r="C1249" s="41" t="s">
        <v>2347</v>
      </c>
      <c r="D1249" s="41" t="str">
        <f>"(#"&amp;Tabella4[[#This Row],['#ID]]&amp;")"</f>
        <v>(#AAD1248)</v>
      </c>
      <c r="E1249" s="13" t="s">
        <v>50</v>
      </c>
      <c r="F1249" s="13" t="s">
        <v>9</v>
      </c>
      <c r="G1249" s="13" t="s">
        <v>57</v>
      </c>
      <c r="H1249" s="13" t="s">
        <v>3287</v>
      </c>
      <c r="I1249" s="13" t="s">
        <v>62</v>
      </c>
      <c r="J1249" s="13" t="s">
        <v>3176</v>
      </c>
      <c r="K1249" t="s">
        <v>1749</v>
      </c>
      <c r="L1249" s="13" t="s">
        <v>3177</v>
      </c>
      <c r="M1249" t="s">
        <v>1744</v>
      </c>
      <c r="N1249" s="13"/>
      <c r="O1249" t="s">
        <v>1602</v>
      </c>
      <c r="P1249" s="13" t="s">
        <v>1645</v>
      </c>
      <c r="Q1249" s="13" t="s">
        <v>1742</v>
      </c>
      <c r="R1249" s="13"/>
      <c r="S1249" s="13" t="s">
        <v>3189</v>
      </c>
      <c r="T1249" s="13" t="s">
        <v>3190</v>
      </c>
      <c r="U1249" s="13">
        <f>COUNTIFS(Tabella4[Rejected Element],Tabella4[[#This Row],[Rejected Element]])</f>
        <v>1254</v>
      </c>
      <c r="V1249" s="13" t="s">
        <v>1721</v>
      </c>
      <c r="W1249" s="13" t="s">
        <v>3147</v>
      </c>
      <c r="X1249" s="13" t="str">
        <f>Tabella4[[#This Row],[User Impact]]</f>
        <v>1 - Critical</v>
      </c>
      <c r="Y1249" s="13" t="str">
        <f>_xlfn.CONCAT("APP INDABOX ANDROID - ",Tabella4[[#This Row],[UNI CEI EN 301549]]," ",_xlfn.XLOOKUP(Tabella4[[#This Row],[Criterio]],Tabella5[ID],Tabella5[Criterio di successo],"")," - ",Tabella4[[#This Row],[Servizio]])</f>
        <v>APP INDABOX ANDROID - 11.1.3.2.1 Sequenza significativa - S003 Ritira (IndaBox Ritiro Pacchi)</v>
      </c>
      <c r="Z12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(#AAD1248)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49" s="13"/>
      <c r="AB1249" s="13"/>
      <c r="AC1249" s="13"/>
      <c r="AD1249" s="13"/>
      <c r="AE1249" s="13" t="e">
        <f>_xlfn.XLOOKUP(Tabella4[[#This Row],[ID Silk]],outTable[ID Silk],outTable[Numero ticket  ],,0,1)</f>
        <v>#N/A</v>
      </c>
      <c r="AF1249" s="13"/>
      <c r="AG1249" s="13"/>
      <c r="AH1249" s="13" t="e">
        <f>Tabella4[[#This Row],[Caricato su Silk]]&amp;Tabella4[[#This Row],[HC_01]]</f>
        <v>#N/A</v>
      </c>
      <c r="AI1249" s="13" t="e">
        <f>Tabella4[[#This Row],[HC_ID]]&amp;": "&amp;Tabella4[[#This Row],[Descrizione]]</f>
        <v>#N/A</v>
      </c>
      <c r="AJ1249" s="13" t="e">
        <f>Tabella4[[#This Row],[HC_ID]]&amp;": - "&amp;Tabella4[[#This Row],[Detail]]&amp;" con selettore: "&amp;Tabella4[[#This Row],[Rejected Element]]</f>
        <v>#N/A</v>
      </c>
      <c r="AK1249" s="13" t="e">
        <f>Tabella4[[#This Row],[HC_ID]]&amp;": "&amp;Tabella4[[#This Row],[Share URL]]</f>
        <v>#N/A</v>
      </c>
      <c r="AL1249" s="13" t="e">
        <f>Tabella4[[#This Row],[HC_ID]]&amp;": "&amp;Tabella4[[#This Row],[Soluzione note aggiuntive]]</f>
        <v>#N/A</v>
      </c>
      <c r="AM1249" s="13"/>
    </row>
    <row r="1250" spans="1:39" ht="15" x14ac:dyDescent="0.3">
      <c r="A1250" s="41" t="str">
        <f>Tabella4[[#This Row],[UNI CEI EN 301549]]&amp;Tabella4[[#This Row],[Servizio]]</f>
        <v>11.1.3.2.1S003 Ritira (IndaBox Ritiro Pacchi)</v>
      </c>
      <c r="B1250" s="42" t="str">
        <f>Tabella4[[#This Row],[IssueID]]&amp;Tabella4[[#This Row],[Servizio]]</f>
        <v>S003 Ritira (IndaBox Ritiro Pacchi)</v>
      </c>
      <c r="C1250" s="41" t="s">
        <v>2348</v>
      </c>
      <c r="D1250" s="41" t="str">
        <f>"(#"&amp;Tabella4[[#This Row],['#ID]]&amp;")"</f>
        <v>(#AAD1249)</v>
      </c>
      <c r="E1250" s="13" t="s">
        <v>50</v>
      </c>
      <c r="F1250" s="13" t="s">
        <v>9</v>
      </c>
      <c r="G1250" s="13" t="s">
        <v>57</v>
      </c>
      <c r="H1250" s="13" t="s">
        <v>3287</v>
      </c>
      <c r="I1250" s="13" t="s">
        <v>62</v>
      </c>
      <c r="J1250" s="13" t="s">
        <v>3176</v>
      </c>
      <c r="K1250" t="s">
        <v>1749</v>
      </c>
      <c r="L1250" s="13" t="s">
        <v>3177</v>
      </c>
      <c r="M1250" t="s">
        <v>1744</v>
      </c>
      <c r="N1250" s="13"/>
      <c r="O1250" t="s">
        <v>1602</v>
      </c>
      <c r="P1250" s="13" t="s">
        <v>1645</v>
      </c>
      <c r="Q1250" s="13" t="s">
        <v>1742</v>
      </c>
      <c r="R1250" s="13"/>
      <c r="S1250" s="13" t="s">
        <v>3189</v>
      </c>
      <c r="T1250" s="13" t="s">
        <v>3190</v>
      </c>
      <c r="U1250" s="13">
        <f>COUNTIFS(Tabella4[Rejected Element],Tabella4[[#This Row],[Rejected Element]])</f>
        <v>1254</v>
      </c>
      <c r="V1250" s="13" t="s">
        <v>1721</v>
      </c>
      <c r="W1250" s="13" t="s">
        <v>3147</v>
      </c>
      <c r="X1250" s="13" t="str">
        <f>Tabella4[[#This Row],[User Impact]]</f>
        <v>1 - Critical</v>
      </c>
      <c r="Y1250" s="13" t="str">
        <f>_xlfn.CONCAT("APP INDABOX ANDROID - ",Tabella4[[#This Row],[UNI CEI EN 301549]]," ",_xlfn.XLOOKUP(Tabella4[[#This Row],[Criterio]],Tabella5[ID],Tabella5[Criterio di successo],"")," - ",Tabella4[[#This Row],[Servizio]])</f>
        <v>APP INDABOX ANDROID - 11.1.3.2.1 Sequenza significativa - S003 Ritira (IndaBox Ritiro Pacchi)</v>
      </c>
      <c r="Z12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(#AAD1249)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50" s="13"/>
      <c r="AB1250" s="13"/>
      <c r="AC1250" s="13"/>
      <c r="AD1250" s="13"/>
      <c r="AE1250" s="13" t="e">
        <f>_xlfn.XLOOKUP(Tabella4[[#This Row],[ID Silk]],outTable[ID Silk],outTable[Numero ticket  ],,0,1)</f>
        <v>#N/A</v>
      </c>
      <c r="AF1250" s="13"/>
      <c r="AG1250" s="13"/>
      <c r="AH1250" s="13" t="e">
        <f>Tabella4[[#This Row],[Caricato su Silk]]&amp;Tabella4[[#This Row],[HC_01]]</f>
        <v>#N/A</v>
      </c>
      <c r="AI1250" s="13" t="e">
        <f>Tabella4[[#This Row],[HC_ID]]&amp;": "&amp;Tabella4[[#This Row],[Descrizione]]</f>
        <v>#N/A</v>
      </c>
      <c r="AJ1250" s="13" t="e">
        <f>Tabella4[[#This Row],[HC_ID]]&amp;": - "&amp;Tabella4[[#This Row],[Detail]]&amp;" con selettore: "&amp;Tabella4[[#This Row],[Rejected Element]]</f>
        <v>#N/A</v>
      </c>
      <c r="AK1250" s="13" t="e">
        <f>Tabella4[[#This Row],[HC_ID]]&amp;": "&amp;Tabella4[[#This Row],[Share URL]]</f>
        <v>#N/A</v>
      </c>
      <c r="AL1250" s="13" t="e">
        <f>Tabella4[[#This Row],[HC_ID]]&amp;": "&amp;Tabella4[[#This Row],[Soluzione note aggiuntive]]</f>
        <v>#N/A</v>
      </c>
      <c r="AM1250" s="13"/>
    </row>
    <row r="1251" spans="1:39" ht="15" x14ac:dyDescent="0.3">
      <c r="A1251" s="41" t="str">
        <f>Tabella4[[#This Row],[UNI CEI EN 301549]]&amp;Tabella4[[#This Row],[Servizio]]</f>
        <v>11.1.3.2.1S003 Ritira (IndaBox Ritiro Pacchi)</v>
      </c>
      <c r="B1251" s="42" t="str">
        <f>Tabella4[[#This Row],[IssueID]]&amp;Tabella4[[#This Row],[Servizio]]</f>
        <v>S003 Ritira (IndaBox Ritiro Pacchi)</v>
      </c>
      <c r="C1251" s="41" t="s">
        <v>2349</v>
      </c>
      <c r="D1251" s="41" t="str">
        <f>"(#"&amp;Tabella4[[#This Row],['#ID]]&amp;")"</f>
        <v>(#AAD1250)</v>
      </c>
      <c r="E1251" s="13" t="s">
        <v>50</v>
      </c>
      <c r="F1251" s="13" t="s">
        <v>9</v>
      </c>
      <c r="G1251" s="13" t="s">
        <v>57</v>
      </c>
      <c r="H1251" s="13" t="s">
        <v>3287</v>
      </c>
      <c r="I1251" s="13" t="s">
        <v>62</v>
      </c>
      <c r="J1251" s="13" t="s">
        <v>3176</v>
      </c>
      <c r="K1251" t="s">
        <v>1749</v>
      </c>
      <c r="L1251" s="13" t="s">
        <v>3177</v>
      </c>
      <c r="M1251" t="s">
        <v>1744</v>
      </c>
      <c r="N1251" s="13"/>
      <c r="O1251" t="s">
        <v>1602</v>
      </c>
      <c r="P1251" s="13" t="s">
        <v>1645</v>
      </c>
      <c r="Q1251" s="13" t="s">
        <v>1742</v>
      </c>
      <c r="R1251" s="13"/>
      <c r="S1251" s="13" t="s">
        <v>3189</v>
      </c>
      <c r="T1251" s="13" t="s">
        <v>3190</v>
      </c>
      <c r="U1251" s="13">
        <f>COUNTIFS(Tabella4[Rejected Element],Tabella4[[#This Row],[Rejected Element]])</f>
        <v>1254</v>
      </c>
      <c r="V1251" s="13" t="s">
        <v>1721</v>
      </c>
      <c r="W1251" s="13" t="s">
        <v>3147</v>
      </c>
      <c r="X1251" s="13" t="str">
        <f>Tabella4[[#This Row],[User Impact]]</f>
        <v>1 - Critical</v>
      </c>
      <c r="Y1251" s="13" t="str">
        <f>_xlfn.CONCAT("APP INDABOX ANDROID - ",Tabella4[[#This Row],[UNI CEI EN 301549]]," ",_xlfn.XLOOKUP(Tabella4[[#This Row],[Criterio]],Tabella5[ID],Tabella5[Criterio di successo],"")," - ",Tabella4[[#This Row],[Servizio]])</f>
        <v>APP INDABOX ANDROID - 11.1.3.2.1 Sequenza significativa - S003 Ritira (IndaBox Ritiro Pacchi)</v>
      </c>
      <c r="Z12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(#AAD1250)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51" s="13"/>
      <c r="AB1251" s="13"/>
      <c r="AC1251" s="13"/>
      <c r="AD1251" s="13"/>
      <c r="AE1251" s="13" t="e">
        <f>_xlfn.XLOOKUP(Tabella4[[#This Row],[ID Silk]],outTable[ID Silk],outTable[Numero ticket  ],,0,1)</f>
        <v>#N/A</v>
      </c>
      <c r="AF1251" s="13"/>
      <c r="AG1251" s="13"/>
      <c r="AH1251" s="13" t="e">
        <f>Tabella4[[#This Row],[Caricato su Silk]]&amp;Tabella4[[#This Row],[HC_01]]</f>
        <v>#N/A</v>
      </c>
      <c r="AI1251" s="13" t="e">
        <f>Tabella4[[#This Row],[HC_ID]]&amp;": "&amp;Tabella4[[#This Row],[Descrizione]]</f>
        <v>#N/A</v>
      </c>
      <c r="AJ1251" s="13" t="e">
        <f>Tabella4[[#This Row],[HC_ID]]&amp;": - "&amp;Tabella4[[#This Row],[Detail]]&amp;" con selettore: "&amp;Tabella4[[#This Row],[Rejected Element]]</f>
        <v>#N/A</v>
      </c>
      <c r="AK1251" s="13" t="e">
        <f>Tabella4[[#This Row],[HC_ID]]&amp;": "&amp;Tabella4[[#This Row],[Share URL]]</f>
        <v>#N/A</v>
      </c>
      <c r="AL1251" s="13" t="e">
        <f>Tabella4[[#This Row],[HC_ID]]&amp;": "&amp;Tabella4[[#This Row],[Soluzione note aggiuntive]]</f>
        <v>#N/A</v>
      </c>
      <c r="AM1251" s="13"/>
    </row>
    <row r="1252" spans="1:39" ht="15" x14ac:dyDescent="0.3">
      <c r="A1252" s="41" t="str">
        <f>Tabella4[[#This Row],[UNI CEI EN 301549]]&amp;Tabella4[[#This Row],[Servizio]]</f>
        <v>11.1.3.2.1S003 Ritira (IndaBox Ritiro Pacchi)</v>
      </c>
      <c r="B1252" s="42" t="str">
        <f>Tabella4[[#This Row],[IssueID]]&amp;Tabella4[[#This Row],[Servizio]]</f>
        <v>S003 Ritira (IndaBox Ritiro Pacchi)</v>
      </c>
      <c r="C1252" s="41" t="s">
        <v>2350</v>
      </c>
      <c r="D1252" s="41" t="str">
        <f>"(#"&amp;Tabella4[[#This Row],['#ID]]&amp;")"</f>
        <v>(#AAD1251)</v>
      </c>
      <c r="E1252" s="13" t="s">
        <v>50</v>
      </c>
      <c r="F1252" s="13" t="s">
        <v>9</v>
      </c>
      <c r="G1252" s="13" t="s">
        <v>57</v>
      </c>
      <c r="H1252" s="13" t="s">
        <v>3287</v>
      </c>
      <c r="I1252" s="13" t="s">
        <v>62</v>
      </c>
      <c r="J1252" s="13" t="s">
        <v>3176</v>
      </c>
      <c r="K1252" t="s">
        <v>1749</v>
      </c>
      <c r="L1252" s="13" t="s">
        <v>3177</v>
      </c>
      <c r="M1252" t="s">
        <v>1744</v>
      </c>
      <c r="N1252" s="13"/>
      <c r="O1252" t="s">
        <v>1602</v>
      </c>
      <c r="P1252" s="13" t="s">
        <v>1645</v>
      </c>
      <c r="Q1252" s="13" t="s">
        <v>1742</v>
      </c>
      <c r="R1252" s="13"/>
      <c r="S1252" s="13" t="s">
        <v>3189</v>
      </c>
      <c r="T1252" s="13" t="s">
        <v>3190</v>
      </c>
      <c r="U1252" s="13">
        <f>COUNTIFS(Tabella4[Rejected Element],Tabella4[[#This Row],[Rejected Element]])</f>
        <v>1254</v>
      </c>
      <c r="V1252" s="13" t="s">
        <v>1721</v>
      </c>
      <c r="W1252" s="13" t="s">
        <v>3147</v>
      </c>
      <c r="X1252" s="13" t="str">
        <f>Tabella4[[#This Row],[User Impact]]</f>
        <v>1 - Critical</v>
      </c>
      <c r="Y1252" s="13" t="str">
        <f>_xlfn.CONCAT("APP INDABOX ANDROID - ",Tabella4[[#This Row],[UNI CEI EN 301549]]," ",_xlfn.XLOOKUP(Tabella4[[#This Row],[Criterio]],Tabella5[ID],Tabella5[Criterio di successo],"")," - ",Tabella4[[#This Row],[Servizio]])</f>
        <v>APP INDABOX ANDROID - 11.1.3.2.1 Sequenza significativa - S003 Ritira (IndaBox Ritiro Pacchi)</v>
      </c>
      <c r="Z12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(#AAD1251)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52" s="13"/>
      <c r="AB1252" s="13"/>
      <c r="AC1252" s="13"/>
      <c r="AD1252" s="13"/>
      <c r="AE1252" s="13" t="e">
        <f>_xlfn.XLOOKUP(Tabella4[[#This Row],[ID Silk]],outTable[ID Silk],outTable[Numero ticket  ],,0,1)</f>
        <v>#N/A</v>
      </c>
      <c r="AF1252" s="13"/>
      <c r="AG1252" s="13"/>
      <c r="AH1252" s="13" t="e">
        <f>Tabella4[[#This Row],[Caricato su Silk]]&amp;Tabella4[[#This Row],[HC_01]]</f>
        <v>#N/A</v>
      </c>
      <c r="AI1252" s="13" t="e">
        <f>Tabella4[[#This Row],[HC_ID]]&amp;": "&amp;Tabella4[[#This Row],[Descrizione]]</f>
        <v>#N/A</v>
      </c>
      <c r="AJ1252" s="13" t="e">
        <f>Tabella4[[#This Row],[HC_ID]]&amp;": - "&amp;Tabella4[[#This Row],[Detail]]&amp;" con selettore: "&amp;Tabella4[[#This Row],[Rejected Element]]</f>
        <v>#N/A</v>
      </c>
      <c r="AK1252" s="13" t="e">
        <f>Tabella4[[#This Row],[HC_ID]]&amp;": "&amp;Tabella4[[#This Row],[Share URL]]</f>
        <v>#N/A</v>
      </c>
      <c r="AL1252" s="13" t="e">
        <f>Tabella4[[#This Row],[HC_ID]]&amp;": "&amp;Tabella4[[#This Row],[Soluzione note aggiuntive]]</f>
        <v>#N/A</v>
      </c>
      <c r="AM1252" s="13"/>
    </row>
    <row r="1253" spans="1:39" ht="15" x14ac:dyDescent="0.3">
      <c r="A1253" s="41" t="str">
        <f>Tabella4[[#This Row],[UNI CEI EN 301549]]&amp;Tabella4[[#This Row],[Servizio]]</f>
        <v>11.1.3.2.1S003 Ritira (IndaBox Ritiro Pacchi)</v>
      </c>
      <c r="B1253" s="42" t="str">
        <f>Tabella4[[#This Row],[IssueID]]&amp;Tabella4[[#This Row],[Servizio]]</f>
        <v>S003 Ritira (IndaBox Ritiro Pacchi)</v>
      </c>
      <c r="C1253" s="41" t="s">
        <v>2351</v>
      </c>
      <c r="D1253" s="41" t="str">
        <f>"(#"&amp;Tabella4[[#This Row],['#ID]]&amp;")"</f>
        <v>(#AAD1252)</v>
      </c>
      <c r="E1253" s="13" t="s">
        <v>50</v>
      </c>
      <c r="F1253" s="13" t="s">
        <v>9</v>
      </c>
      <c r="G1253" s="13" t="s">
        <v>57</v>
      </c>
      <c r="H1253" s="13" t="s">
        <v>3287</v>
      </c>
      <c r="I1253" s="13" t="s">
        <v>62</v>
      </c>
      <c r="J1253" s="13" t="s">
        <v>3176</v>
      </c>
      <c r="K1253" t="s">
        <v>1749</v>
      </c>
      <c r="L1253" s="13" t="s">
        <v>3177</v>
      </c>
      <c r="M1253" t="s">
        <v>1744</v>
      </c>
      <c r="N1253" s="13"/>
      <c r="O1253" t="s">
        <v>1602</v>
      </c>
      <c r="P1253" s="13" t="s">
        <v>1645</v>
      </c>
      <c r="Q1253" s="13" t="s">
        <v>1742</v>
      </c>
      <c r="R1253" s="13"/>
      <c r="S1253" s="13" t="s">
        <v>3189</v>
      </c>
      <c r="T1253" s="13" t="s">
        <v>3190</v>
      </c>
      <c r="U1253" s="13">
        <f>COUNTIFS(Tabella4[Rejected Element],Tabella4[[#This Row],[Rejected Element]])</f>
        <v>1254</v>
      </c>
      <c r="V1253" s="13" t="s">
        <v>1721</v>
      </c>
      <c r="W1253" s="13" t="s">
        <v>3147</v>
      </c>
      <c r="X1253" s="13" t="str">
        <f>Tabella4[[#This Row],[User Impact]]</f>
        <v>1 - Critical</v>
      </c>
      <c r="Y1253" s="13" t="str">
        <f>_xlfn.CONCAT("APP INDABOX ANDROID - ",Tabella4[[#This Row],[UNI CEI EN 301549]]," ",_xlfn.XLOOKUP(Tabella4[[#This Row],[Criterio]],Tabella5[ID],Tabella5[Criterio di successo],"")," - ",Tabella4[[#This Row],[Servizio]])</f>
        <v>APP INDABOX ANDROID - 11.1.3.2.1 Sequenza significativa - S003 Ritira (IndaBox Ritiro Pacchi)</v>
      </c>
      <c r="Z12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(#AAD1252)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53" s="13"/>
      <c r="AB1253" s="13"/>
      <c r="AC1253" s="13"/>
      <c r="AD1253" s="13"/>
      <c r="AE1253" s="13" t="e">
        <f>_xlfn.XLOOKUP(Tabella4[[#This Row],[ID Silk]],outTable[ID Silk],outTable[Numero ticket  ],,0,1)</f>
        <v>#N/A</v>
      </c>
      <c r="AF1253" s="13"/>
      <c r="AG1253" s="13"/>
      <c r="AH1253" s="13" t="e">
        <f>Tabella4[[#This Row],[Caricato su Silk]]&amp;Tabella4[[#This Row],[HC_01]]</f>
        <v>#N/A</v>
      </c>
      <c r="AI1253" s="13" t="e">
        <f>Tabella4[[#This Row],[HC_ID]]&amp;": "&amp;Tabella4[[#This Row],[Descrizione]]</f>
        <v>#N/A</v>
      </c>
      <c r="AJ1253" s="13" t="e">
        <f>Tabella4[[#This Row],[HC_ID]]&amp;": - "&amp;Tabella4[[#This Row],[Detail]]&amp;" con selettore: "&amp;Tabella4[[#This Row],[Rejected Element]]</f>
        <v>#N/A</v>
      </c>
      <c r="AK1253" s="13" t="e">
        <f>Tabella4[[#This Row],[HC_ID]]&amp;": "&amp;Tabella4[[#This Row],[Share URL]]</f>
        <v>#N/A</v>
      </c>
      <c r="AL1253" s="13" t="e">
        <f>Tabella4[[#This Row],[HC_ID]]&amp;": "&amp;Tabella4[[#This Row],[Soluzione note aggiuntive]]</f>
        <v>#N/A</v>
      </c>
      <c r="AM1253" s="13"/>
    </row>
    <row r="1254" spans="1:39" ht="15" x14ac:dyDescent="0.3">
      <c r="A1254" s="41" t="str">
        <f>Tabella4[[#This Row],[UNI CEI EN 301549]]&amp;Tabella4[[#This Row],[Servizio]]</f>
        <v>11.1.3.2.1S003 Ritira (IndaBox Ritiro Pacchi)</v>
      </c>
      <c r="B1254" s="42" t="str">
        <f>Tabella4[[#This Row],[IssueID]]&amp;Tabella4[[#This Row],[Servizio]]</f>
        <v>S003 Ritira (IndaBox Ritiro Pacchi)</v>
      </c>
      <c r="C1254" s="41" t="s">
        <v>2352</v>
      </c>
      <c r="D1254" s="41" t="str">
        <f>"(#"&amp;Tabella4[[#This Row],['#ID]]&amp;")"</f>
        <v>(#AAD1253)</v>
      </c>
      <c r="E1254" s="13" t="s">
        <v>50</v>
      </c>
      <c r="F1254" s="13" t="s">
        <v>9</v>
      </c>
      <c r="G1254" s="13" t="s">
        <v>57</v>
      </c>
      <c r="H1254" s="13" t="s">
        <v>3287</v>
      </c>
      <c r="I1254" s="13" t="s">
        <v>62</v>
      </c>
      <c r="J1254" s="13" t="s">
        <v>3176</v>
      </c>
      <c r="K1254" t="s">
        <v>1749</v>
      </c>
      <c r="L1254" s="13" t="s">
        <v>3177</v>
      </c>
      <c r="M1254" t="s">
        <v>1744</v>
      </c>
      <c r="N1254" s="13"/>
      <c r="O1254" t="s">
        <v>1602</v>
      </c>
      <c r="P1254" s="13" t="s">
        <v>1645</v>
      </c>
      <c r="Q1254" s="13" t="s">
        <v>1742</v>
      </c>
      <c r="R1254" s="13"/>
      <c r="S1254" s="13" t="s">
        <v>3189</v>
      </c>
      <c r="T1254" s="13" t="s">
        <v>3190</v>
      </c>
      <c r="U1254" s="13">
        <f>COUNTIFS(Tabella4[Rejected Element],Tabella4[[#This Row],[Rejected Element]])</f>
        <v>1254</v>
      </c>
      <c r="V1254" s="13" t="s">
        <v>1721</v>
      </c>
      <c r="W1254" s="13" t="s">
        <v>3147</v>
      </c>
      <c r="X1254" s="13" t="str">
        <f>Tabella4[[#This Row],[User Impact]]</f>
        <v>1 - Critical</v>
      </c>
      <c r="Y1254" s="13" t="str">
        <f>_xlfn.CONCAT("APP INDABOX ANDROID - ",Tabella4[[#This Row],[UNI CEI EN 301549]]," ",_xlfn.XLOOKUP(Tabella4[[#This Row],[Criterio]],Tabella5[ID],Tabella5[Criterio di successo],"")," - ",Tabella4[[#This Row],[Servizio]])</f>
        <v>APP INDABOX ANDROID - 11.1.3.2.1 Sequenza significativa - S003 Ritira (IndaBox Ritiro Pacchi)</v>
      </c>
      <c r="Z12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(#AAD1253)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54" s="13"/>
      <c r="AB1254" s="13"/>
      <c r="AC1254" s="13"/>
      <c r="AD1254" s="13"/>
      <c r="AE1254" s="13" t="e">
        <f>_xlfn.XLOOKUP(Tabella4[[#This Row],[ID Silk]],outTable[ID Silk],outTable[Numero ticket  ],,0,1)</f>
        <v>#N/A</v>
      </c>
      <c r="AF1254" s="13"/>
      <c r="AG1254" s="13"/>
      <c r="AH1254" s="13" t="e">
        <f>Tabella4[[#This Row],[Caricato su Silk]]&amp;Tabella4[[#This Row],[HC_01]]</f>
        <v>#N/A</v>
      </c>
      <c r="AI1254" s="13" t="e">
        <f>Tabella4[[#This Row],[HC_ID]]&amp;": "&amp;Tabella4[[#This Row],[Descrizione]]</f>
        <v>#N/A</v>
      </c>
      <c r="AJ1254" s="13" t="e">
        <f>Tabella4[[#This Row],[HC_ID]]&amp;": - "&amp;Tabella4[[#This Row],[Detail]]&amp;" con selettore: "&amp;Tabella4[[#This Row],[Rejected Element]]</f>
        <v>#N/A</v>
      </c>
      <c r="AK1254" s="13" t="e">
        <f>Tabella4[[#This Row],[HC_ID]]&amp;": "&amp;Tabella4[[#This Row],[Share URL]]</f>
        <v>#N/A</v>
      </c>
      <c r="AL1254" s="13" t="e">
        <f>Tabella4[[#This Row],[HC_ID]]&amp;": "&amp;Tabella4[[#This Row],[Soluzione note aggiuntive]]</f>
        <v>#N/A</v>
      </c>
      <c r="AM1254" s="13"/>
    </row>
    <row r="1255" spans="1:39" ht="15" x14ac:dyDescent="0.3">
      <c r="A1255" s="41" t="str">
        <f>Tabella4[[#This Row],[UNI CEI EN 301549]]&amp;Tabella4[[#This Row],[Servizio]]</f>
        <v>11.1.3.2.1S003 Ritira (IndaBox Ritiro Pacchi)</v>
      </c>
      <c r="B1255" s="42" t="str">
        <f>Tabella4[[#This Row],[IssueID]]&amp;Tabella4[[#This Row],[Servizio]]</f>
        <v>S003 Ritira (IndaBox Ritiro Pacchi)</v>
      </c>
      <c r="C1255" s="41" t="s">
        <v>2353</v>
      </c>
      <c r="D1255" s="41" t="str">
        <f>"(#"&amp;Tabella4[[#This Row],['#ID]]&amp;")"</f>
        <v>(#AAD1254)</v>
      </c>
      <c r="E1255" s="13" t="s">
        <v>50</v>
      </c>
      <c r="F1255" s="13" t="s">
        <v>9</v>
      </c>
      <c r="G1255" s="13" t="s">
        <v>57</v>
      </c>
      <c r="H1255" s="13" t="s">
        <v>3287</v>
      </c>
      <c r="I1255" s="13" t="s">
        <v>62</v>
      </c>
      <c r="J1255" s="13" t="s">
        <v>3176</v>
      </c>
      <c r="K1255" t="s">
        <v>1749</v>
      </c>
      <c r="L1255" s="13" t="s">
        <v>3177</v>
      </c>
      <c r="M1255" t="s">
        <v>1744</v>
      </c>
      <c r="N1255" s="13"/>
      <c r="O1255" t="s">
        <v>1602</v>
      </c>
      <c r="P1255" s="13" t="s">
        <v>1645</v>
      </c>
      <c r="Q1255" s="13" t="s">
        <v>1742</v>
      </c>
      <c r="R1255" s="13"/>
      <c r="S1255" s="13" t="s">
        <v>3189</v>
      </c>
      <c r="T1255" s="13" t="s">
        <v>3190</v>
      </c>
      <c r="U1255" s="13">
        <f>COUNTIFS(Tabella4[Rejected Element],Tabella4[[#This Row],[Rejected Element]])</f>
        <v>1254</v>
      </c>
      <c r="V1255" s="13" t="s">
        <v>1721</v>
      </c>
      <c r="W1255" s="13" t="s">
        <v>3147</v>
      </c>
      <c r="X1255" s="13" t="str">
        <f>Tabella4[[#This Row],[User Impact]]</f>
        <v>1 - Critical</v>
      </c>
      <c r="Y1255" s="13" t="str">
        <f>_xlfn.CONCAT("APP INDABOX ANDROID - ",Tabella4[[#This Row],[UNI CEI EN 301549]]," ",_xlfn.XLOOKUP(Tabella4[[#This Row],[Criterio]],Tabella5[ID],Tabella5[Criterio di successo],"")," - ",Tabella4[[#This Row],[Servizio]])</f>
        <v>APP INDABOX ANDROID - 11.1.3.2.1 Sequenza significativa - S003 Ritira (IndaBox Ritiro Pacchi)</v>
      </c>
      <c r="Z12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(#AAD1254)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55" s="13"/>
      <c r="AB1255" s="13"/>
      <c r="AC1255" s="13"/>
      <c r="AD1255" s="13"/>
      <c r="AE1255" s="13" t="e">
        <f>_xlfn.XLOOKUP(Tabella4[[#This Row],[ID Silk]],outTable[ID Silk],outTable[Numero ticket  ],,0,1)</f>
        <v>#N/A</v>
      </c>
      <c r="AF1255" s="13"/>
      <c r="AG1255" s="13"/>
      <c r="AH1255" s="13" t="e">
        <f>Tabella4[[#This Row],[Caricato su Silk]]&amp;Tabella4[[#This Row],[HC_01]]</f>
        <v>#N/A</v>
      </c>
      <c r="AI1255" s="13" t="e">
        <f>Tabella4[[#This Row],[HC_ID]]&amp;": "&amp;Tabella4[[#This Row],[Descrizione]]</f>
        <v>#N/A</v>
      </c>
      <c r="AJ1255" s="13" t="e">
        <f>Tabella4[[#This Row],[HC_ID]]&amp;": - "&amp;Tabella4[[#This Row],[Detail]]&amp;" con selettore: "&amp;Tabella4[[#This Row],[Rejected Element]]</f>
        <v>#N/A</v>
      </c>
      <c r="AK1255" s="13" t="e">
        <f>Tabella4[[#This Row],[HC_ID]]&amp;": "&amp;Tabella4[[#This Row],[Share URL]]</f>
        <v>#N/A</v>
      </c>
      <c r="AL1255" s="13" t="e">
        <f>Tabella4[[#This Row],[HC_ID]]&amp;": "&amp;Tabella4[[#This Row],[Soluzione note aggiuntive]]</f>
        <v>#N/A</v>
      </c>
      <c r="AM1255" s="13"/>
    </row>
    <row r="1256" spans="1:39" ht="15" x14ac:dyDescent="0.3">
      <c r="A1256" s="41" t="str">
        <f>Tabella4[[#This Row],[UNI CEI EN 301549]]&amp;Tabella4[[#This Row],[Servizio]]</f>
        <v>11.1.3.2.1S003 Ritira (IndaBox Ritiro Pacchi)</v>
      </c>
      <c r="B1256" s="42" t="str">
        <f>Tabella4[[#This Row],[IssueID]]&amp;Tabella4[[#This Row],[Servizio]]</f>
        <v>S003 Ritira (IndaBox Ritiro Pacchi)</v>
      </c>
      <c r="C1256" s="41" t="s">
        <v>2354</v>
      </c>
      <c r="D1256" s="41" t="str">
        <f>"(#"&amp;Tabella4[[#This Row],['#ID]]&amp;")"</f>
        <v>(#AAD1255)</v>
      </c>
      <c r="E1256" s="13" t="s">
        <v>50</v>
      </c>
      <c r="F1256" s="13" t="s">
        <v>9</v>
      </c>
      <c r="G1256" s="13" t="s">
        <v>57</v>
      </c>
      <c r="H1256" s="13" t="s">
        <v>3287</v>
      </c>
      <c r="I1256" s="13" t="s">
        <v>62</v>
      </c>
      <c r="J1256" s="13" t="s">
        <v>3176</v>
      </c>
      <c r="K1256" t="s">
        <v>1749</v>
      </c>
      <c r="L1256" s="13" t="s">
        <v>3177</v>
      </c>
      <c r="M1256" t="s">
        <v>1744</v>
      </c>
      <c r="N1256" s="13"/>
      <c r="O1256" t="s">
        <v>1602</v>
      </c>
      <c r="P1256" s="13" t="s">
        <v>1645</v>
      </c>
      <c r="Q1256" s="13" t="s">
        <v>1742</v>
      </c>
      <c r="R1256" s="13"/>
      <c r="S1256" s="13" t="s">
        <v>3189</v>
      </c>
      <c r="T1256" s="13" t="s">
        <v>3190</v>
      </c>
      <c r="U1256" s="13">
        <f>COUNTIFS(Tabella4[Rejected Element],Tabella4[[#This Row],[Rejected Element]])</f>
        <v>1254</v>
      </c>
      <c r="V1256" s="13" t="s">
        <v>1721</v>
      </c>
      <c r="W1256" s="13" t="s">
        <v>3147</v>
      </c>
      <c r="X1256" s="13" t="str">
        <f>Tabella4[[#This Row],[User Impact]]</f>
        <v>1 - Critical</v>
      </c>
      <c r="Y1256" s="13" t="str">
        <f>_xlfn.CONCAT("APP INDABOX ANDROID - ",Tabella4[[#This Row],[UNI CEI EN 301549]]," ",_xlfn.XLOOKUP(Tabella4[[#This Row],[Criterio]],Tabella5[ID],Tabella5[Criterio di successo],"")," - ",Tabella4[[#This Row],[Servizio]])</f>
        <v>APP INDABOX ANDROID - 11.1.3.2.1 Sequenza significativa - S003 Ritira (IndaBox Ritiro Pacchi)</v>
      </c>
      <c r="Z12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(#AAD1255)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56" s="13"/>
      <c r="AB1256" s="13"/>
      <c r="AC1256" s="13"/>
      <c r="AD1256" s="13"/>
      <c r="AE1256" s="13" t="e">
        <f>_xlfn.XLOOKUP(Tabella4[[#This Row],[ID Silk]],outTable[ID Silk],outTable[Numero ticket  ],,0,1)</f>
        <v>#N/A</v>
      </c>
      <c r="AF1256" s="13"/>
      <c r="AG1256" s="13"/>
      <c r="AH1256" s="13" t="e">
        <f>Tabella4[[#This Row],[Caricato su Silk]]&amp;Tabella4[[#This Row],[HC_01]]</f>
        <v>#N/A</v>
      </c>
      <c r="AI1256" s="13" t="e">
        <f>Tabella4[[#This Row],[HC_ID]]&amp;": "&amp;Tabella4[[#This Row],[Descrizione]]</f>
        <v>#N/A</v>
      </c>
      <c r="AJ1256" s="13" t="e">
        <f>Tabella4[[#This Row],[HC_ID]]&amp;": - "&amp;Tabella4[[#This Row],[Detail]]&amp;" con selettore: "&amp;Tabella4[[#This Row],[Rejected Element]]</f>
        <v>#N/A</v>
      </c>
      <c r="AK1256" s="13" t="e">
        <f>Tabella4[[#This Row],[HC_ID]]&amp;": "&amp;Tabella4[[#This Row],[Share URL]]</f>
        <v>#N/A</v>
      </c>
      <c r="AL1256" s="13" t="e">
        <f>Tabella4[[#This Row],[HC_ID]]&amp;": "&amp;Tabella4[[#This Row],[Soluzione note aggiuntive]]</f>
        <v>#N/A</v>
      </c>
      <c r="AM1256" s="13"/>
    </row>
    <row r="1257" spans="1:39" ht="15" x14ac:dyDescent="0.3">
      <c r="A1257" s="41" t="str">
        <f>Tabella4[[#This Row],[UNI CEI EN 301549]]&amp;Tabella4[[#This Row],[Servizio]]</f>
        <v>11.1.3.2.1S003 Ritira (IndaBox Ritiro Pacchi)</v>
      </c>
      <c r="B1257" s="42" t="str">
        <f>Tabella4[[#This Row],[IssueID]]&amp;Tabella4[[#This Row],[Servizio]]</f>
        <v>S003 Ritira (IndaBox Ritiro Pacchi)</v>
      </c>
      <c r="C1257" s="41" t="s">
        <v>2355</v>
      </c>
      <c r="D1257" s="41" t="str">
        <f>"(#"&amp;Tabella4[[#This Row],['#ID]]&amp;")"</f>
        <v>(#AAD1256)</v>
      </c>
      <c r="E1257" s="13" t="s">
        <v>50</v>
      </c>
      <c r="F1257" s="13" t="s">
        <v>9</v>
      </c>
      <c r="G1257" s="13" t="s">
        <v>57</v>
      </c>
      <c r="H1257" s="13" t="s">
        <v>3287</v>
      </c>
      <c r="I1257" s="13" t="s">
        <v>62</v>
      </c>
      <c r="J1257" s="13" t="s">
        <v>3176</v>
      </c>
      <c r="K1257" t="s">
        <v>1749</v>
      </c>
      <c r="L1257" s="13" t="s">
        <v>3177</v>
      </c>
      <c r="M1257" t="s">
        <v>1744</v>
      </c>
      <c r="N1257" s="13"/>
      <c r="O1257" t="s">
        <v>1602</v>
      </c>
      <c r="P1257" s="13" t="s">
        <v>1645</v>
      </c>
      <c r="Q1257" s="13" t="s">
        <v>1742</v>
      </c>
      <c r="R1257" s="13"/>
      <c r="S1257" s="13" t="s">
        <v>3189</v>
      </c>
      <c r="T1257" s="13" t="s">
        <v>3190</v>
      </c>
      <c r="U1257" s="13">
        <f>COUNTIFS(Tabella4[Rejected Element],Tabella4[[#This Row],[Rejected Element]])</f>
        <v>1254</v>
      </c>
      <c r="V1257" s="13" t="s">
        <v>1721</v>
      </c>
      <c r="W1257" s="13" t="s">
        <v>3147</v>
      </c>
      <c r="X1257" s="13" t="str">
        <f>Tabella4[[#This Row],[User Impact]]</f>
        <v>1 - Critical</v>
      </c>
      <c r="Y1257" s="13" t="str">
        <f>_xlfn.CONCAT("APP INDABOX ANDROID - ",Tabella4[[#This Row],[UNI CEI EN 301549]]," ",_xlfn.XLOOKUP(Tabella4[[#This Row],[Criterio]],Tabella5[ID],Tabella5[Criterio di successo],"")," - ",Tabella4[[#This Row],[Servizio]])</f>
        <v>APP INDABOX ANDROID - 11.1.3.2.1 Sequenza significativa - S003 Ritira (IndaBox Ritiro Pacchi)</v>
      </c>
      <c r="Z12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(#AAD1256)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57" s="13"/>
      <c r="AB1257" s="13"/>
      <c r="AC1257" s="13"/>
      <c r="AD1257" s="13"/>
      <c r="AE1257" s="13" t="e">
        <f>_xlfn.XLOOKUP(Tabella4[[#This Row],[ID Silk]],outTable[ID Silk],outTable[Numero ticket  ],,0,1)</f>
        <v>#N/A</v>
      </c>
      <c r="AF1257" s="13"/>
      <c r="AG1257" s="13"/>
      <c r="AH1257" s="13" t="e">
        <f>Tabella4[[#This Row],[Caricato su Silk]]&amp;Tabella4[[#This Row],[HC_01]]</f>
        <v>#N/A</v>
      </c>
      <c r="AI1257" s="13" t="e">
        <f>Tabella4[[#This Row],[HC_ID]]&amp;": "&amp;Tabella4[[#This Row],[Descrizione]]</f>
        <v>#N/A</v>
      </c>
      <c r="AJ1257" s="13" t="e">
        <f>Tabella4[[#This Row],[HC_ID]]&amp;": - "&amp;Tabella4[[#This Row],[Detail]]&amp;" con selettore: "&amp;Tabella4[[#This Row],[Rejected Element]]</f>
        <v>#N/A</v>
      </c>
      <c r="AK1257" s="13" t="e">
        <f>Tabella4[[#This Row],[HC_ID]]&amp;": "&amp;Tabella4[[#This Row],[Share URL]]</f>
        <v>#N/A</v>
      </c>
      <c r="AL1257" s="13" t="e">
        <f>Tabella4[[#This Row],[HC_ID]]&amp;": "&amp;Tabella4[[#This Row],[Soluzione note aggiuntive]]</f>
        <v>#N/A</v>
      </c>
      <c r="AM1257" s="13"/>
    </row>
    <row r="1258" spans="1:39" ht="15" x14ac:dyDescent="0.3">
      <c r="A1258" s="41" t="str">
        <f>Tabella4[[#This Row],[UNI CEI EN 301549]]&amp;Tabella4[[#This Row],[Servizio]]</f>
        <v>11.1.3.2.1S003 Ritira (IndaBox Ritiro Pacchi)</v>
      </c>
      <c r="B1258" s="42" t="str">
        <f>Tabella4[[#This Row],[IssueID]]&amp;Tabella4[[#This Row],[Servizio]]</f>
        <v>S003 Ritira (IndaBox Ritiro Pacchi)</v>
      </c>
      <c r="C1258" s="41" t="s">
        <v>2356</v>
      </c>
      <c r="D1258" s="41" t="str">
        <f>"(#"&amp;Tabella4[[#This Row],['#ID]]&amp;")"</f>
        <v>(#AAD1257)</v>
      </c>
      <c r="E1258" s="13" t="s">
        <v>50</v>
      </c>
      <c r="F1258" s="13" t="s">
        <v>9</v>
      </c>
      <c r="G1258" s="13" t="s">
        <v>57</v>
      </c>
      <c r="H1258" s="13" t="s">
        <v>3287</v>
      </c>
      <c r="I1258" s="13" t="s">
        <v>62</v>
      </c>
      <c r="J1258" s="13" t="s">
        <v>3176</v>
      </c>
      <c r="K1258" t="s">
        <v>1749</v>
      </c>
      <c r="L1258" s="13" t="s">
        <v>3177</v>
      </c>
      <c r="M1258" t="s">
        <v>1744</v>
      </c>
      <c r="N1258" s="13"/>
      <c r="O1258" t="s">
        <v>1602</v>
      </c>
      <c r="P1258" s="13" t="s">
        <v>1645</v>
      </c>
      <c r="Q1258" s="13" t="s">
        <v>1742</v>
      </c>
      <c r="R1258" s="13"/>
      <c r="S1258" s="13" t="s">
        <v>3189</v>
      </c>
      <c r="T1258" s="13" t="s">
        <v>3190</v>
      </c>
      <c r="U1258" s="13">
        <f>COUNTIFS(Tabella4[Rejected Element],Tabella4[[#This Row],[Rejected Element]])</f>
        <v>1254</v>
      </c>
      <c r="V1258" s="13" t="s">
        <v>1721</v>
      </c>
      <c r="W1258" s="13" t="s">
        <v>3147</v>
      </c>
      <c r="X1258" s="13" t="str">
        <f>Tabella4[[#This Row],[User Impact]]</f>
        <v>1 - Critical</v>
      </c>
      <c r="Y1258" s="13" t="str">
        <f>_xlfn.CONCAT("APP INDABOX ANDROID - ",Tabella4[[#This Row],[UNI CEI EN 301549]]," ",_xlfn.XLOOKUP(Tabella4[[#This Row],[Criterio]],Tabella5[ID],Tabella5[Criterio di successo],"")," - ",Tabella4[[#This Row],[Servizio]])</f>
        <v>APP INDABOX ANDROID - 11.1.3.2.1 Sequenza significativa - S003 Ritira (IndaBox Ritiro Pacchi)</v>
      </c>
      <c r="Z12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(#AAD1257)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58" s="13"/>
      <c r="AB1258" s="13"/>
      <c r="AC1258" s="13"/>
      <c r="AD1258" s="13"/>
      <c r="AE1258" s="13" t="e">
        <f>_xlfn.XLOOKUP(Tabella4[[#This Row],[ID Silk]],outTable[ID Silk],outTable[Numero ticket  ],,0,1)</f>
        <v>#N/A</v>
      </c>
      <c r="AF1258" s="13"/>
      <c r="AG1258" s="13"/>
      <c r="AH1258" s="13" t="e">
        <f>Tabella4[[#This Row],[Caricato su Silk]]&amp;Tabella4[[#This Row],[HC_01]]</f>
        <v>#N/A</v>
      </c>
      <c r="AI1258" s="13" t="e">
        <f>Tabella4[[#This Row],[HC_ID]]&amp;": "&amp;Tabella4[[#This Row],[Descrizione]]</f>
        <v>#N/A</v>
      </c>
      <c r="AJ1258" s="13" t="e">
        <f>Tabella4[[#This Row],[HC_ID]]&amp;": - "&amp;Tabella4[[#This Row],[Detail]]&amp;" con selettore: "&amp;Tabella4[[#This Row],[Rejected Element]]</f>
        <v>#N/A</v>
      </c>
      <c r="AK1258" s="13" t="e">
        <f>Tabella4[[#This Row],[HC_ID]]&amp;": "&amp;Tabella4[[#This Row],[Share URL]]</f>
        <v>#N/A</v>
      </c>
      <c r="AL1258" s="13" t="e">
        <f>Tabella4[[#This Row],[HC_ID]]&amp;": "&amp;Tabella4[[#This Row],[Soluzione note aggiuntive]]</f>
        <v>#N/A</v>
      </c>
      <c r="AM1258" s="13"/>
    </row>
    <row r="1259" spans="1:39" ht="15" x14ac:dyDescent="0.3">
      <c r="A1259" s="41" t="str">
        <f>Tabella4[[#This Row],[UNI CEI EN 301549]]&amp;Tabella4[[#This Row],[Servizio]]</f>
        <v>11.1.3.2.1S003 Ritira (IndaBox Ritiro Pacchi)</v>
      </c>
      <c r="B1259" s="42" t="str">
        <f>Tabella4[[#This Row],[IssueID]]&amp;Tabella4[[#This Row],[Servizio]]</f>
        <v>S003 Ritira (IndaBox Ritiro Pacchi)</v>
      </c>
      <c r="C1259" s="41" t="s">
        <v>2357</v>
      </c>
      <c r="D1259" s="41" t="str">
        <f>"(#"&amp;Tabella4[[#This Row],['#ID]]&amp;")"</f>
        <v>(#AAD1258)</v>
      </c>
      <c r="E1259" s="13" t="s">
        <v>50</v>
      </c>
      <c r="F1259" s="13" t="s">
        <v>9</v>
      </c>
      <c r="G1259" s="13" t="s">
        <v>57</v>
      </c>
      <c r="H1259" s="13" t="s">
        <v>3287</v>
      </c>
      <c r="I1259" s="13" t="s">
        <v>62</v>
      </c>
      <c r="J1259" s="13" t="s">
        <v>3176</v>
      </c>
      <c r="K1259" t="s">
        <v>1749</v>
      </c>
      <c r="L1259" s="13" t="s">
        <v>3177</v>
      </c>
      <c r="M1259" t="s">
        <v>1744</v>
      </c>
      <c r="N1259" s="13"/>
      <c r="O1259" t="s">
        <v>1602</v>
      </c>
      <c r="P1259" s="13" t="s">
        <v>1645</v>
      </c>
      <c r="Q1259" s="13" t="s">
        <v>1742</v>
      </c>
      <c r="R1259" s="13"/>
      <c r="S1259" s="13" t="s">
        <v>3189</v>
      </c>
      <c r="T1259" s="13" t="s">
        <v>3190</v>
      </c>
      <c r="U1259" s="13">
        <f>COUNTIFS(Tabella4[Rejected Element],Tabella4[[#This Row],[Rejected Element]])</f>
        <v>1254</v>
      </c>
      <c r="V1259" s="13" t="s">
        <v>1721</v>
      </c>
      <c r="W1259" s="13" t="s">
        <v>3147</v>
      </c>
      <c r="X1259" s="13" t="str">
        <f>Tabella4[[#This Row],[User Impact]]</f>
        <v>1 - Critical</v>
      </c>
      <c r="Y1259" s="13" t="str">
        <f>_xlfn.CONCAT("APP INDABOX ANDROID - ",Tabella4[[#This Row],[UNI CEI EN 301549]]," ",_xlfn.XLOOKUP(Tabella4[[#This Row],[Criterio]],Tabella5[ID],Tabella5[Criterio di successo],"")," - ",Tabella4[[#This Row],[Servizio]])</f>
        <v>APP INDABOX ANDROID - 11.1.3.2.1 Sequenza significativa - S003 Ritira (IndaBox Ritiro Pacchi)</v>
      </c>
      <c r="Z12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(#AAD1258)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59" s="13"/>
      <c r="AB1259" s="13"/>
      <c r="AC1259" s="13"/>
      <c r="AD1259" s="13"/>
      <c r="AE1259" s="13" t="e">
        <f>_xlfn.XLOOKUP(Tabella4[[#This Row],[ID Silk]],outTable[ID Silk],outTable[Numero ticket  ],,0,1)</f>
        <v>#N/A</v>
      </c>
      <c r="AF1259" s="13"/>
      <c r="AG1259" s="13"/>
      <c r="AH1259" s="13" t="e">
        <f>Tabella4[[#This Row],[Caricato su Silk]]&amp;Tabella4[[#This Row],[HC_01]]</f>
        <v>#N/A</v>
      </c>
      <c r="AI1259" s="13" t="e">
        <f>Tabella4[[#This Row],[HC_ID]]&amp;": "&amp;Tabella4[[#This Row],[Descrizione]]</f>
        <v>#N/A</v>
      </c>
      <c r="AJ1259" s="13" t="e">
        <f>Tabella4[[#This Row],[HC_ID]]&amp;": - "&amp;Tabella4[[#This Row],[Detail]]&amp;" con selettore: "&amp;Tabella4[[#This Row],[Rejected Element]]</f>
        <v>#N/A</v>
      </c>
      <c r="AK1259" s="13" t="e">
        <f>Tabella4[[#This Row],[HC_ID]]&amp;": "&amp;Tabella4[[#This Row],[Share URL]]</f>
        <v>#N/A</v>
      </c>
      <c r="AL1259" s="13" t="e">
        <f>Tabella4[[#This Row],[HC_ID]]&amp;": "&amp;Tabella4[[#This Row],[Soluzione note aggiuntive]]</f>
        <v>#N/A</v>
      </c>
      <c r="AM1259" s="13"/>
    </row>
    <row r="1260" spans="1:39" ht="15" x14ac:dyDescent="0.3">
      <c r="A1260" s="41" t="str">
        <f>Tabella4[[#This Row],[UNI CEI EN 301549]]&amp;Tabella4[[#This Row],[Servizio]]</f>
        <v>11.1.3.2.1S003 Ritira (IndaBox Ritiro Pacchi)</v>
      </c>
      <c r="B1260" s="42" t="str">
        <f>Tabella4[[#This Row],[IssueID]]&amp;Tabella4[[#This Row],[Servizio]]</f>
        <v>S003 Ritira (IndaBox Ritiro Pacchi)</v>
      </c>
      <c r="C1260" s="41" t="s">
        <v>2358</v>
      </c>
      <c r="D1260" s="41" t="str">
        <f>"(#"&amp;Tabella4[[#This Row],['#ID]]&amp;")"</f>
        <v>(#AAD1259)</v>
      </c>
      <c r="E1260" s="13" t="s">
        <v>50</v>
      </c>
      <c r="F1260" s="13" t="s">
        <v>9</v>
      </c>
      <c r="G1260" s="13" t="s">
        <v>57</v>
      </c>
      <c r="H1260" s="13" t="s">
        <v>3287</v>
      </c>
      <c r="I1260" s="13" t="s">
        <v>62</v>
      </c>
      <c r="J1260" s="13" t="s">
        <v>3176</v>
      </c>
      <c r="K1260" t="s">
        <v>1749</v>
      </c>
      <c r="L1260" s="13" t="s">
        <v>3177</v>
      </c>
      <c r="M1260" t="s">
        <v>1744</v>
      </c>
      <c r="N1260" s="13"/>
      <c r="O1260" t="s">
        <v>1602</v>
      </c>
      <c r="P1260" s="13" t="s">
        <v>1645</v>
      </c>
      <c r="Q1260" s="13" t="s">
        <v>1742</v>
      </c>
      <c r="R1260" s="13"/>
      <c r="S1260" s="13" t="s">
        <v>3189</v>
      </c>
      <c r="T1260" s="13" t="s">
        <v>3190</v>
      </c>
      <c r="U1260" s="13">
        <f>COUNTIFS(Tabella4[Rejected Element],Tabella4[[#This Row],[Rejected Element]])</f>
        <v>1254</v>
      </c>
      <c r="V1260" s="13" t="s">
        <v>1721</v>
      </c>
      <c r="W1260" s="13" t="s">
        <v>3147</v>
      </c>
      <c r="X1260" s="13" t="str">
        <f>Tabella4[[#This Row],[User Impact]]</f>
        <v>1 - Critical</v>
      </c>
      <c r="Y1260" s="13" t="str">
        <f>_xlfn.CONCAT("APP INDABOX ANDROID - ",Tabella4[[#This Row],[UNI CEI EN 301549]]," ",_xlfn.XLOOKUP(Tabella4[[#This Row],[Criterio]],Tabella5[ID],Tabella5[Criterio di successo],"")," - ",Tabella4[[#This Row],[Servizio]])</f>
        <v>APP INDABOX ANDROID - 11.1.3.2.1 Sequenza significativa - S003 Ritira (IndaBox Ritiro Pacchi)</v>
      </c>
      <c r="Z12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(#AAD1259)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60" s="13"/>
      <c r="AB1260" s="13"/>
      <c r="AC1260" s="13"/>
      <c r="AD1260" s="13"/>
      <c r="AE1260" s="13" t="e">
        <f>_xlfn.XLOOKUP(Tabella4[[#This Row],[ID Silk]],outTable[ID Silk],outTable[Numero ticket  ],,0,1)</f>
        <v>#N/A</v>
      </c>
      <c r="AF1260" s="13"/>
      <c r="AG1260" s="13"/>
      <c r="AH1260" s="13" t="e">
        <f>Tabella4[[#This Row],[Caricato su Silk]]&amp;Tabella4[[#This Row],[HC_01]]</f>
        <v>#N/A</v>
      </c>
      <c r="AI1260" s="13" t="e">
        <f>Tabella4[[#This Row],[HC_ID]]&amp;": "&amp;Tabella4[[#This Row],[Descrizione]]</f>
        <v>#N/A</v>
      </c>
      <c r="AJ1260" s="13" t="e">
        <f>Tabella4[[#This Row],[HC_ID]]&amp;": - "&amp;Tabella4[[#This Row],[Detail]]&amp;" con selettore: "&amp;Tabella4[[#This Row],[Rejected Element]]</f>
        <v>#N/A</v>
      </c>
      <c r="AK1260" s="13" t="e">
        <f>Tabella4[[#This Row],[HC_ID]]&amp;": "&amp;Tabella4[[#This Row],[Share URL]]</f>
        <v>#N/A</v>
      </c>
      <c r="AL1260" s="13" t="e">
        <f>Tabella4[[#This Row],[HC_ID]]&amp;": "&amp;Tabella4[[#This Row],[Soluzione note aggiuntive]]</f>
        <v>#N/A</v>
      </c>
      <c r="AM1260" s="13"/>
    </row>
    <row r="1261" spans="1:39" ht="15" x14ac:dyDescent="0.3">
      <c r="A1261" s="41" t="str">
        <f>Tabella4[[#This Row],[UNI CEI EN 301549]]&amp;Tabella4[[#This Row],[Servizio]]</f>
        <v>11.1.3.2.1S003 Ritira (IndaBox Ritiro Pacchi)</v>
      </c>
      <c r="B1261" s="42" t="str">
        <f>Tabella4[[#This Row],[IssueID]]&amp;Tabella4[[#This Row],[Servizio]]</f>
        <v>S003 Ritira (IndaBox Ritiro Pacchi)</v>
      </c>
      <c r="C1261" s="41" t="s">
        <v>2359</v>
      </c>
      <c r="D1261" s="41" t="str">
        <f>"(#"&amp;Tabella4[[#This Row],['#ID]]&amp;")"</f>
        <v>(#AAD1260)</v>
      </c>
      <c r="E1261" s="13" t="s">
        <v>50</v>
      </c>
      <c r="F1261" s="13" t="s">
        <v>9</v>
      </c>
      <c r="G1261" s="13" t="s">
        <v>57</v>
      </c>
      <c r="H1261" s="13" t="s">
        <v>3287</v>
      </c>
      <c r="I1261" s="13" t="s">
        <v>62</v>
      </c>
      <c r="J1261" s="13" t="s">
        <v>3176</v>
      </c>
      <c r="K1261" t="s">
        <v>1749</v>
      </c>
      <c r="L1261" s="13" t="s">
        <v>3177</v>
      </c>
      <c r="M1261" t="s">
        <v>1744</v>
      </c>
      <c r="N1261" s="13"/>
      <c r="O1261" t="s">
        <v>1602</v>
      </c>
      <c r="P1261" s="13" t="s">
        <v>1645</v>
      </c>
      <c r="Q1261" s="13" t="s">
        <v>1742</v>
      </c>
      <c r="R1261" s="13"/>
      <c r="S1261" s="13" t="s">
        <v>3189</v>
      </c>
      <c r="T1261" s="13" t="s">
        <v>3190</v>
      </c>
      <c r="U1261" s="13">
        <f>COUNTIFS(Tabella4[Rejected Element],Tabella4[[#This Row],[Rejected Element]])</f>
        <v>1254</v>
      </c>
      <c r="V1261" s="13" t="s">
        <v>1721</v>
      </c>
      <c r="W1261" s="13" t="s">
        <v>3147</v>
      </c>
      <c r="X1261" s="13" t="str">
        <f>Tabella4[[#This Row],[User Impact]]</f>
        <v>1 - Critical</v>
      </c>
      <c r="Y1261" s="13" t="str">
        <f>_xlfn.CONCAT("APP INDABOX ANDROID - ",Tabella4[[#This Row],[UNI CEI EN 301549]]," ",_xlfn.XLOOKUP(Tabella4[[#This Row],[Criterio]],Tabella5[ID],Tabella5[Criterio di successo],"")," - ",Tabella4[[#This Row],[Servizio]])</f>
        <v>APP INDABOX ANDROID - 11.1.3.2.1 Sequenza significativa - S003 Ritira (IndaBox Ritiro Pacchi)</v>
      </c>
      <c r="Z12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(#AAD1260)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61" s="13"/>
      <c r="AB1261" s="13"/>
      <c r="AC1261" s="13"/>
      <c r="AD1261" s="13"/>
      <c r="AE1261" s="13" t="e">
        <f>_xlfn.XLOOKUP(Tabella4[[#This Row],[ID Silk]],outTable[ID Silk],outTable[Numero ticket  ],,0,1)</f>
        <v>#N/A</v>
      </c>
      <c r="AF1261" s="13"/>
      <c r="AG1261" s="13"/>
      <c r="AH1261" s="13" t="e">
        <f>Tabella4[[#This Row],[Caricato su Silk]]&amp;Tabella4[[#This Row],[HC_01]]</f>
        <v>#N/A</v>
      </c>
      <c r="AI1261" s="13" t="e">
        <f>Tabella4[[#This Row],[HC_ID]]&amp;": "&amp;Tabella4[[#This Row],[Descrizione]]</f>
        <v>#N/A</v>
      </c>
      <c r="AJ1261" s="13" t="e">
        <f>Tabella4[[#This Row],[HC_ID]]&amp;": - "&amp;Tabella4[[#This Row],[Detail]]&amp;" con selettore: "&amp;Tabella4[[#This Row],[Rejected Element]]</f>
        <v>#N/A</v>
      </c>
      <c r="AK1261" s="13" t="e">
        <f>Tabella4[[#This Row],[HC_ID]]&amp;": "&amp;Tabella4[[#This Row],[Share URL]]</f>
        <v>#N/A</v>
      </c>
      <c r="AL1261" s="13" t="e">
        <f>Tabella4[[#This Row],[HC_ID]]&amp;": "&amp;Tabella4[[#This Row],[Soluzione note aggiuntive]]</f>
        <v>#N/A</v>
      </c>
      <c r="AM1261" s="13"/>
    </row>
    <row r="1262" spans="1:39" ht="15" x14ac:dyDescent="0.3">
      <c r="A1262" s="41" t="str">
        <f>Tabella4[[#This Row],[UNI CEI EN 301549]]&amp;Tabella4[[#This Row],[Servizio]]</f>
        <v>11.1.3.2.1S003 Ritira (IndaBox Ritiro Pacchi)</v>
      </c>
      <c r="B1262" s="42" t="str">
        <f>Tabella4[[#This Row],[IssueID]]&amp;Tabella4[[#This Row],[Servizio]]</f>
        <v>S003 Ritira (IndaBox Ritiro Pacchi)</v>
      </c>
      <c r="C1262" s="41" t="s">
        <v>2360</v>
      </c>
      <c r="D1262" s="41" t="str">
        <f>"(#"&amp;Tabella4[[#This Row],['#ID]]&amp;")"</f>
        <v>(#AAD1261)</v>
      </c>
      <c r="E1262" s="13" t="s">
        <v>50</v>
      </c>
      <c r="F1262" s="13" t="s">
        <v>9</v>
      </c>
      <c r="G1262" s="13" t="s">
        <v>57</v>
      </c>
      <c r="H1262" s="13" t="s">
        <v>3287</v>
      </c>
      <c r="I1262" s="13" t="s">
        <v>62</v>
      </c>
      <c r="J1262" s="13" t="s">
        <v>3176</v>
      </c>
      <c r="K1262" t="s">
        <v>1749</v>
      </c>
      <c r="L1262" s="13" t="s">
        <v>3177</v>
      </c>
      <c r="M1262" t="s">
        <v>1744</v>
      </c>
      <c r="N1262" s="13"/>
      <c r="O1262" t="s">
        <v>1602</v>
      </c>
      <c r="P1262" s="13" t="s">
        <v>1645</v>
      </c>
      <c r="Q1262" s="13" t="s">
        <v>1742</v>
      </c>
      <c r="R1262" s="13"/>
      <c r="S1262" s="13" t="s">
        <v>3189</v>
      </c>
      <c r="T1262" s="13" t="s">
        <v>3190</v>
      </c>
      <c r="U1262" s="13">
        <f>COUNTIFS(Tabella4[Rejected Element],Tabella4[[#This Row],[Rejected Element]])</f>
        <v>1254</v>
      </c>
      <c r="V1262" s="13" t="s">
        <v>1721</v>
      </c>
      <c r="W1262" s="13" t="s">
        <v>3147</v>
      </c>
      <c r="X1262" s="13" t="str">
        <f>Tabella4[[#This Row],[User Impact]]</f>
        <v>1 - Critical</v>
      </c>
      <c r="Y1262" s="13" t="str">
        <f>_xlfn.CONCAT("APP INDABOX ANDROID - ",Tabella4[[#This Row],[UNI CEI EN 301549]]," ",_xlfn.XLOOKUP(Tabella4[[#This Row],[Criterio]],Tabella5[ID],Tabella5[Criterio di successo],"")," - ",Tabella4[[#This Row],[Servizio]])</f>
        <v>APP INDABOX ANDROID - 11.1.3.2.1 Sequenza significativa - S003 Ritira (IndaBox Ritiro Pacchi)</v>
      </c>
      <c r="Z12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(#AAD1261)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62" s="13"/>
      <c r="AB1262" s="13"/>
      <c r="AC1262" s="13"/>
      <c r="AD1262" s="13"/>
      <c r="AE1262" s="13" t="e">
        <f>_xlfn.XLOOKUP(Tabella4[[#This Row],[ID Silk]],outTable[ID Silk],outTable[Numero ticket  ],,0,1)</f>
        <v>#N/A</v>
      </c>
      <c r="AF1262" s="13"/>
      <c r="AG1262" s="13"/>
      <c r="AH1262" s="13" t="e">
        <f>Tabella4[[#This Row],[Caricato su Silk]]&amp;Tabella4[[#This Row],[HC_01]]</f>
        <v>#N/A</v>
      </c>
      <c r="AI1262" s="13" t="e">
        <f>Tabella4[[#This Row],[HC_ID]]&amp;": "&amp;Tabella4[[#This Row],[Descrizione]]</f>
        <v>#N/A</v>
      </c>
      <c r="AJ1262" s="13" t="e">
        <f>Tabella4[[#This Row],[HC_ID]]&amp;": - "&amp;Tabella4[[#This Row],[Detail]]&amp;" con selettore: "&amp;Tabella4[[#This Row],[Rejected Element]]</f>
        <v>#N/A</v>
      </c>
      <c r="AK1262" s="13" t="e">
        <f>Tabella4[[#This Row],[HC_ID]]&amp;": "&amp;Tabella4[[#This Row],[Share URL]]</f>
        <v>#N/A</v>
      </c>
      <c r="AL1262" s="13" t="e">
        <f>Tabella4[[#This Row],[HC_ID]]&amp;": "&amp;Tabella4[[#This Row],[Soluzione note aggiuntive]]</f>
        <v>#N/A</v>
      </c>
      <c r="AM1262" s="13"/>
    </row>
    <row r="1263" spans="1:39" ht="15" x14ac:dyDescent="0.3">
      <c r="A1263" s="41" t="str">
        <f>Tabella4[[#This Row],[UNI CEI EN 301549]]&amp;Tabella4[[#This Row],[Servizio]]</f>
        <v>11.1.3.2.1S003 Ritira (IndaBox Ritiro Pacchi)</v>
      </c>
      <c r="B1263" s="42" t="str">
        <f>Tabella4[[#This Row],[IssueID]]&amp;Tabella4[[#This Row],[Servizio]]</f>
        <v>S003 Ritira (IndaBox Ritiro Pacchi)</v>
      </c>
      <c r="C1263" s="41" t="s">
        <v>2361</v>
      </c>
      <c r="D1263" s="41" t="str">
        <f>"(#"&amp;Tabella4[[#This Row],['#ID]]&amp;")"</f>
        <v>(#AAD1262)</v>
      </c>
      <c r="E1263" s="13" t="s">
        <v>50</v>
      </c>
      <c r="F1263" s="13" t="s">
        <v>9</v>
      </c>
      <c r="G1263" s="13" t="s">
        <v>57</v>
      </c>
      <c r="H1263" s="13" t="s">
        <v>3287</v>
      </c>
      <c r="I1263" s="13" t="s">
        <v>62</v>
      </c>
      <c r="J1263" s="13" t="s">
        <v>3176</v>
      </c>
      <c r="K1263" t="s">
        <v>1749</v>
      </c>
      <c r="L1263" s="13" t="s">
        <v>3177</v>
      </c>
      <c r="M1263" t="s">
        <v>1744</v>
      </c>
      <c r="N1263" s="13"/>
      <c r="O1263" t="s">
        <v>1602</v>
      </c>
      <c r="P1263" s="13" t="s">
        <v>1645</v>
      </c>
      <c r="Q1263" s="13" t="s">
        <v>1742</v>
      </c>
      <c r="R1263" s="13"/>
      <c r="S1263" s="13" t="s">
        <v>3189</v>
      </c>
      <c r="T1263" s="13" t="s">
        <v>3190</v>
      </c>
      <c r="U1263" s="13">
        <f>COUNTIFS(Tabella4[Rejected Element],Tabella4[[#This Row],[Rejected Element]])</f>
        <v>1254</v>
      </c>
      <c r="V1263" s="13" t="s">
        <v>1721</v>
      </c>
      <c r="W1263" s="13" t="s">
        <v>3147</v>
      </c>
      <c r="X1263" s="13" t="str">
        <f>Tabella4[[#This Row],[User Impact]]</f>
        <v>1 - Critical</v>
      </c>
      <c r="Y1263" s="13" t="str">
        <f>_xlfn.CONCAT("APP INDABOX ANDROID - ",Tabella4[[#This Row],[UNI CEI EN 301549]]," ",_xlfn.XLOOKUP(Tabella4[[#This Row],[Criterio]],Tabella5[ID],Tabella5[Criterio di successo],"")," - ",Tabella4[[#This Row],[Servizio]])</f>
        <v>APP INDABOX ANDROID - 11.1.3.2.1 Sequenza significativa - S003 Ritira (IndaBox Ritiro Pacchi)</v>
      </c>
      <c r="Z12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(#AAD1262)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63" s="13"/>
      <c r="AB1263" s="13"/>
      <c r="AC1263" s="13"/>
      <c r="AD1263" s="13"/>
      <c r="AE1263" s="13" t="e">
        <f>_xlfn.XLOOKUP(Tabella4[[#This Row],[ID Silk]],outTable[ID Silk],outTable[Numero ticket  ],,0,1)</f>
        <v>#N/A</v>
      </c>
      <c r="AF1263" s="13"/>
      <c r="AG1263" s="13"/>
      <c r="AH1263" s="13" t="e">
        <f>Tabella4[[#This Row],[Caricato su Silk]]&amp;Tabella4[[#This Row],[HC_01]]</f>
        <v>#N/A</v>
      </c>
      <c r="AI1263" s="13" t="e">
        <f>Tabella4[[#This Row],[HC_ID]]&amp;": "&amp;Tabella4[[#This Row],[Descrizione]]</f>
        <v>#N/A</v>
      </c>
      <c r="AJ1263" s="13" t="e">
        <f>Tabella4[[#This Row],[HC_ID]]&amp;": - "&amp;Tabella4[[#This Row],[Detail]]&amp;" con selettore: "&amp;Tabella4[[#This Row],[Rejected Element]]</f>
        <v>#N/A</v>
      </c>
      <c r="AK1263" s="13" t="e">
        <f>Tabella4[[#This Row],[HC_ID]]&amp;": "&amp;Tabella4[[#This Row],[Share URL]]</f>
        <v>#N/A</v>
      </c>
      <c r="AL1263" s="13" t="e">
        <f>Tabella4[[#This Row],[HC_ID]]&amp;": "&amp;Tabella4[[#This Row],[Soluzione note aggiuntive]]</f>
        <v>#N/A</v>
      </c>
      <c r="AM1263" s="13"/>
    </row>
    <row r="1264" spans="1:39" ht="15" x14ac:dyDescent="0.3">
      <c r="A1264" s="41" t="str">
        <f>Tabella4[[#This Row],[UNI CEI EN 301549]]&amp;Tabella4[[#This Row],[Servizio]]</f>
        <v>11.1.3.2.1S003 Ritira (IndaBox Ritiro Pacchi)</v>
      </c>
      <c r="B1264" s="42" t="str">
        <f>Tabella4[[#This Row],[IssueID]]&amp;Tabella4[[#This Row],[Servizio]]</f>
        <v>S003 Ritira (IndaBox Ritiro Pacchi)</v>
      </c>
      <c r="C1264" s="41" t="s">
        <v>2362</v>
      </c>
      <c r="D1264" s="41" t="str">
        <f>"(#"&amp;Tabella4[[#This Row],['#ID]]&amp;")"</f>
        <v>(#AAD1263)</v>
      </c>
      <c r="E1264" s="13" t="s">
        <v>50</v>
      </c>
      <c r="F1264" s="13" t="s">
        <v>9</v>
      </c>
      <c r="G1264" s="13" t="s">
        <v>57</v>
      </c>
      <c r="H1264" s="13" t="s">
        <v>3287</v>
      </c>
      <c r="I1264" s="13" t="s">
        <v>62</v>
      </c>
      <c r="J1264" s="13" t="s">
        <v>3176</v>
      </c>
      <c r="K1264" t="s">
        <v>1749</v>
      </c>
      <c r="L1264" s="13" t="s">
        <v>3177</v>
      </c>
      <c r="M1264" t="s">
        <v>1744</v>
      </c>
      <c r="N1264" s="13"/>
      <c r="O1264" t="s">
        <v>1602</v>
      </c>
      <c r="P1264" s="13" t="s">
        <v>1645</v>
      </c>
      <c r="Q1264" s="13" t="s">
        <v>1742</v>
      </c>
      <c r="R1264" s="13"/>
      <c r="S1264" s="13" t="s">
        <v>3189</v>
      </c>
      <c r="T1264" s="13" t="s">
        <v>3190</v>
      </c>
      <c r="U1264" s="13">
        <f>COUNTIFS(Tabella4[Rejected Element],Tabella4[[#This Row],[Rejected Element]])</f>
        <v>1254</v>
      </c>
      <c r="V1264" s="13" t="s">
        <v>1721</v>
      </c>
      <c r="W1264" s="13" t="s">
        <v>3147</v>
      </c>
      <c r="X1264" s="13" t="str">
        <f>Tabella4[[#This Row],[User Impact]]</f>
        <v>1 - Critical</v>
      </c>
      <c r="Y1264" s="13" t="str">
        <f>_xlfn.CONCAT("APP INDABOX ANDROID - ",Tabella4[[#This Row],[UNI CEI EN 301549]]," ",_xlfn.XLOOKUP(Tabella4[[#This Row],[Criterio]],Tabella5[ID],Tabella5[Criterio di successo],"")," - ",Tabella4[[#This Row],[Servizio]])</f>
        <v>APP INDABOX ANDROID - 11.1.3.2.1 Sequenza significativa - S003 Ritira (IndaBox Ritiro Pacchi)</v>
      </c>
      <c r="Z12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(#AAD1263)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64" s="13"/>
      <c r="AB1264" s="13"/>
      <c r="AC1264" s="13"/>
      <c r="AD1264" s="13"/>
      <c r="AE1264" s="13" t="e">
        <f>_xlfn.XLOOKUP(Tabella4[[#This Row],[ID Silk]],outTable[ID Silk],outTable[Numero ticket  ],,0,1)</f>
        <v>#N/A</v>
      </c>
      <c r="AF1264" s="13"/>
      <c r="AG1264" s="13"/>
      <c r="AH1264" s="13" t="e">
        <f>Tabella4[[#This Row],[Caricato su Silk]]&amp;Tabella4[[#This Row],[HC_01]]</f>
        <v>#N/A</v>
      </c>
      <c r="AI1264" s="13" t="e">
        <f>Tabella4[[#This Row],[HC_ID]]&amp;": "&amp;Tabella4[[#This Row],[Descrizione]]</f>
        <v>#N/A</v>
      </c>
      <c r="AJ1264" s="13" t="e">
        <f>Tabella4[[#This Row],[HC_ID]]&amp;": - "&amp;Tabella4[[#This Row],[Detail]]&amp;" con selettore: "&amp;Tabella4[[#This Row],[Rejected Element]]</f>
        <v>#N/A</v>
      </c>
      <c r="AK1264" s="13" t="e">
        <f>Tabella4[[#This Row],[HC_ID]]&amp;": "&amp;Tabella4[[#This Row],[Share URL]]</f>
        <v>#N/A</v>
      </c>
      <c r="AL1264" s="13" t="e">
        <f>Tabella4[[#This Row],[HC_ID]]&amp;": "&amp;Tabella4[[#This Row],[Soluzione note aggiuntive]]</f>
        <v>#N/A</v>
      </c>
      <c r="AM1264" s="13"/>
    </row>
    <row r="1265" spans="1:39" ht="15" x14ac:dyDescent="0.3">
      <c r="A1265" s="41" t="str">
        <f>Tabella4[[#This Row],[UNI CEI EN 301549]]&amp;Tabella4[[#This Row],[Servizio]]</f>
        <v>11.1.3.2.1S003 Ritira (IndaBox Ritiro Pacchi)</v>
      </c>
      <c r="B1265" s="42" t="str">
        <f>Tabella4[[#This Row],[IssueID]]&amp;Tabella4[[#This Row],[Servizio]]</f>
        <v>S003 Ritira (IndaBox Ritiro Pacchi)</v>
      </c>
      <c r="C1265" s="41" t="s">
        <v>2363</v>
      </c>
      <c r="D1265" s="41" t="str">
        <f>"(#"&amp;Tabella4[[#This Row],['#ID]]&amp;")"</f>
        <v>(#AAD1264)</v>
      </c>
      <c r="E1265" s="13" t="s">
        <v>50</v>
      </c>
      <c r="F1265" s="13" t="s">
        <v>9</v>
      </c>
      <c r="G1265" s="13" t="s">
        <v>57</v>
      </c>
      <c r="H1265" s="13" t="s">
        <v>3287</v>
      </c>
      <c r="I1265" s="13" t="s">
        <v>62</v>
      </c>
      <c r="J1265" s="13" t="s">
        <v>3176</v>
      </c>
      <c r="K1265" t="s">
        <v>1749</v>
      </c>
      <c r="L1265" s="13" t="s">
        <v>3177</v>
      </c>
      <c r="M1265" t="s">
        <v>1744</v>
      </c>
      <c r="N1265" s="13"/>
      <c r="O1265" t="s">
        <v>1602</v>
      </c>
      <c r="P1265" s="13" t="s">
        <v>1645</v>
      </c>
      <c r="Q1265" s="13" t="s">
        <v>1742</v>
      </c>
      <c r="R1265" s="13"/>
      <c r="S1265" s="13" t="s">
        <v>3189</v>
      </c>
      <c r="T1265" s="13" t="s">
        <v>3190</v>
      </c>
      <c r="U1265" s="13">
        <f>COUNTIFS(Tabella4[Rejected Element],Tabella4[[#This Row],[Rejected Element]])</f>
        <v>1254</v>
      </c>
      <c r="V1265" s="13" t="s">
        <v>1721</v>
      </c>
      <c r="W1265" s="13" t="s">
        <v>3147</v>
      </c>
      <c r="X1265" s="13" t="str">
        <f>Tabella4[[#This Row],[User Impact]]</f>
        <v>1 - Critical</v>
      </c>
      <c r="Y1265" s="13" t="str">
        <f>_xlfn.CONCAT("APP INDABOX ANDROID - ",Tabella4[[#This Row],[UNI CEI EN 301549]]," ",_xlfn.XLOOKUP(Tabella4[[#This Row],[Criterio]],Tabella5[ID],Tabella5[Criterio di successo],"")," - ",Tabella4[[#This Row],[Servizio]])</f>
        <v>APP INDABOX ANDROID - 11.1.3.2.1 Sequenza significativa - S003 Ritira (IndaBox Ritiro Pacchi)</v>
      </c>
      <c r="Z12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(#AAD1264)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65" s="13"/>
      <c r="AB1265" s="13"/>
      <c r="AC1265" s="13"/>
      <c r="AD1265" s="13"/>
      <c r="AE1265" s="13" t="e">
        <f>_xlfn.XLOOKUP(Tabella4[[#This Row],[ID Silk]],outTable[ID Silk],outTable[Numero ticket  ],,0,1)</f>
        <v>#N/A</v>
      </c>
      <c r="AF1265" s="13"/>
      <c r="AG1265" s="13"/>
      <c r="AH1265" s="13" t="e">
        <f>Tabella4[[#This Row],[Caricato su Silk]]&amp;Tabella4[[#This Row],[HC_01]]</f>
        <v>#N/A</v>
      </c>
      <c r="AI1265" s="13" t="e">
        <f>Tabella4[[#This Row],[HC_ID]]&amp;": "&amp;Tabella4[[#This Row],[Descrizione]]</f>
        <v>#N/A</v>
      </c>
      <c r="AJ1265" s="13" t="e">
        <f>Tabella4[[#This Row],[HC_ID]]&amp;": - "&amp;Tabella4[[#This Row],[Detail]]&amp;" con selettore: "&amp;Tabella4[[#This Row],[Rejected Element]]</f>
        <v>#N/A</v>
      </c>
      <c r="AK1265" s="13" t="e">
        <f>Tabella4[[#This Row],[HC_ID]]&amp;": "&amp;Tabella4[[#This Row],[Share URL]]</f>
        <v>#N/A</v>
      </c>
      <c r="AL1265" s="13" t="e">
        <f>Tabella4[[#This Row],[HC_ID]]&amp;": "&amp;Tabella4[[#This Row],[Soluzione note aggiuntive]]</f>
        <v>#N/A</v>
      </c>
      <c r="AM1265" s="13"/>
    </row>
    <row r="1266" spans="1:39" ht="15" x14ac:dyDescent="0.3">
      <c r="A1266" s="41" t="str">
        <f>Tabella4[[#This Row],[UNI CEI EN 301549]]&amp;Tabella4[[#This Row],[Servizio]]</f>
        <v>11.1.3.2.1S003 Ritira (IndaBox Ritiro Pacchi)</v>
      </c>
      <c r="B1266" s="42" t="str">
        <f>Tabella4[[#This Row],[IssueID]]&amp;Tabella4[[#This Row],[Servizio]]</f>
        <v>S003 Ritira (IndaBox Ritiro Pacchi)</v>
      </c>
      <c r="C1266" s="41" t="s">
        <v>2364</v>
      </c>
      <c r="D1266" s="41" t="str">
        <f>"(#"&amp;Tabella4[[#This Row],['#ID]]&amp;")"</f>
        <v>(#AAD1265)</v>
      </c>
      <c r="E1266" s="13" t="s">
        <v>50</v>
      </c>
      <c r="F1266" s="13" t="s">
        <v>9</v>
      </c>
      <c r="G1266" s="13" t="s">
        <v>57</v>
      </c>
      <c r="H1266" s="13" t="s">
        <v>3287</v>
      </c>
      <c r="I1266" s="13" t="s">
        <v>62</v>
      </c>
      <c r="J1266" s="13" t="s">
        <v>3176</v>
      </c>
      <c r="K1266" t="s">
        <v>1749</v>
      </c>
      <c r="L1266" s="13" t="s">
        <v>3177</v>
      </c>
      <c r="M1266" t="s">
        <v>1744</v>
      </c>
      <c r="N1266" s="13"/>
      <c r="O1266" t="s">
        <v>1602</v>
      </c>
      <c r="P1266" s="13" t="s">
        <v>1645</v>
      </c>
      <c r="Q1266" s="13" t="s">
        <v>1742</v>
      </c>
      <c r="R1266" s="13"/>
      <c r="S1266" s="13" t="s">
        <v>3189</v>
      </c>
      <c r="T1266" s="13" t="s">
        <v>3190</v>
      </c>
      <c r="U1266" s="13">
        <f>COUNTIFS(Tabella4[Rejected Element],Tabella4[[#This Row],[Rejected Element]])</f>
        <v>1254</v>
      </c>
      <c r="V1266" s="13" t="s">
        <v>1721</v>
      </c>
      <c r="W1266" s="13" t="s">
        <v>3147</v>
      </c>
      <c r="X1266" s="13" t="str">
        <f>Tabella4[[#This Row],[User Impact]]</f>
        <v>1 - Critical</v>
      </c>
      <c r="Y1266" s="13" t="str">
        <f>_xlfn.CONCAT("APP INDABOX ANDROID - ",Tabella4[[#This Row],[UNI CEI EN 301549]]," ",_xlfn.XLOOKUP(Tabella4[[#This Row],[Criterio]],Tabella5[ID],Tabella5[Criterio di successo],"")," - ",Tabella4[[#This Row],[Servizio]])</f>
        <v>APP INDABOX ANDROID - 11.1.3.2.1 Sequenza significativa - S003 Ritira (IndaBox Ritiro Pacchi)</v>
      </c>
      <c r="Z12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(#AAD1265)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66" s="13"/>
      <c r="AB1266" s="13"/>
      <c r="AC1266" s="13"/>
      <c r="AD1266" s="13"/>
      <c r="AE1266" s="13" t="e">
        <f>_xlfn.XLOOKUP(Tabella4[[#This Row],[ID Silk]],outTable[ID Silk],outTable[Numero ticket  ],,0,1)</f>
        <v>#N/A</v>
      </c>
      <c r="AF1266" s="13"/>
      <c r="AG1266" s="13"/>
      <c r="AH1266" s="13" t="e">
        <f>Tabella4[[#This Row],[Caricato su Silk]]&amp;Tabella4[[#This Row],[HC_01]]</f>
        <v>#N/A</v>
      </c>
      <c r="AI1266" s="13" t="e">
        <f>Tabella4[[#This Row],[HC_ID]]&amp;": "&amp;Tabella4[[#This Row],[Descrizione]]</f>
        <v>#N/A</v>
      </c>
      <c r="AJ1266" s="13" t="e">
        <f>Tabella4[[#This Row],[HC_ID]]&amp;": - "&amp;Tabella4[[#This Row],[Detail]]&amp;" con selettore: "&amp;Tabella4[[#This Row],[Rejected Element]]</f>
        <v>#N/A</v>
      </c>
      <c r="AK1266" s="13" t="e">
        <f>Tabella4[[#This Row],[HC_ID]]&amp;": "&amp;Tabella4[[#This Row],[Share URL]]</f>
        <v>#N/A</v>
      </c>
      <c r="AL1266" s="13" t="e">
        <f>Tabella4[[#This Row],[HC_ID]]&amp;": "&amp;Tabella4[[#This Row],[Soluzione note aggiuntive]]</f>
        <v>#N/A</v>
      </c>
      <c r="AM1266" s="13"/>
    </row>
    <row r="1267" spans="1:39" ht="15" x14ac:dyDescent="0.3">
      <c r="A1267" s="41" t="str">
        <f>Tabella4[[#This Row],[UNI CEI EN 301549]]&amp;Tabella4[[#This Row],[Servizio]]</f>
        <v>11.1.3.2.1S003 Ritira (IndaBox Ritiro Pacchi)</v>
      </c>
      <c r="B1267" s="42" t="str">
        <f>Tabella4[[#This Row],[IssueID]]&amp;Tabella4[[#This Row],[Servizio]]</f>
        <v>S003 Ritira (IndaBox Ritiro Pacchi)</v>
      </c>
      <c r="C1267" s="41" t="s">
        <v>2365</v>
      </c>
      <c r="D1267" s="41" t="str">
        <f>"(#"&amp;Tabella4[[#This Row],['#ID]]&amp;")"</f>
        <v>(#AAD1266)</v>
      </c>
      <c r="E1267" s="13" t="s">
        <v>50</v>
      </c>
      <c r="F1267" s="13" t="s">
        <v>9</v>
      </c>
      <c r="G1267" s="13" t="s">
        <v>57</v>
      </c>
      <c r="H1267" s="13" t="s">
        <v>3287</v>
      </c>
      <c r="I1267" s="13" t="s">
        <v>62</v>
      </c>
      <c r="J1267" s="13" t="s">
        <v>3176</v>
      </c>
      <c r="K1267" t="s">
        <v>1749</v>
      </c>
      <c r="L1267" s="13" t="s">
        <v>3177</v>
      </c>
      <c r="M1267" t="s">
        <v>1744</v>
      </c>
      <c r="N1267" s="13"/>
      <c r="O1267" t="s">
        <v>1602</v>
      </c>
      <c r="P1267" s="13" t="s">
        <v>1645</v>
      </c>
      <c r="Q1267" s="13" t="s">
        <v>1742</v>
      </c>
      <c r="R1267" s="13"/>
      <c r="S1267" s="13" t="s">
        <v>3189</v>
      </c>
      <c r="T1267" s="13" t="s">
        <v>3190</v>
      </c>
      <c r="U1267" s="13">
        <f>COUNTIFS(Tabella4[Rejected Element],Tabella4[[#This Row],[Rejected Element]])</f>
        <v>1254</v>
      </c>
      <c r="V1267" s="13" t="s">
        <v>1721</v>
      </c>
      <c r="W1267" s="13" t="s">
        <v>3147</v>
      </c>
      <c r="X1267" s="13" t="str">
        <f>Tabella4[[#This Row],[User Impact]]</f>
        <v>1 - Critical</v>
      </c>
      <c r="Y1267" s="13" t="str">
        <f>_xlfn.CONCAT("APP INDABOX ANDROID - ",Tabella4[[#This Row],[UNI CEI EN 301549]]," ",_xlfn.XLOOKUP(Tabella4[[#This Row],[Criterio]],Tabella5[ID],Tabella5[Criterio di successo],"")," - ",Tabella4[[#This Row],[Servizio]])</f>
        <v>APP INDABOX ANDROID - 11.1.3.2.1 Sequenza significativa - S003 Ritira (IndaBox Ritiro Pacchi)</v>
      </c>
      <c r="Z12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(#AAD1266)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67" s="13"/>
      <c r="AB1267" s="13"/>
      <c r="AC1267" s="13"/>
      <c r="AD1267" s="13"/>
      <c r="AE1267" s="13" t="e">
        <f>_xlfn.XLOOKUP(Tabella4[[#This Row],[ID Silk]],outTable[ID Silk],outTable[Numero ticket  ],,0,1)</f>
        <v>#N/A</v>
      </c>
      <c r="AF1267" s="13"/>
      <c r="AG1267" s="13"/>
      <c r="AH1267" s="13" t="e">
        <f>Tabella4[[#This Row],[Caricato su Silk]]&amp;Tabella4[[#This Row],[HC_01]]</f>
        <v>#N/A</v>
      </c>
      <c r="AI1267" s="13" t="e">
        <f>Tabella4[[#This Row],[HC_ID]]&amp;": "&amp;Tabella4[[#This Row],[Descrizione]]</f>
        <v>#N/A</v>
      </c>
      <c r="AJ1267" s="13" t="e">
        <f>Tabella4[[#This Row],[HC_ID]]&amp;": - "&amp;Tabella4[[#This Row],[Detail]]&amp;" con selettore: "&amp;Tabella4[[#This Row],[Rejected Element]]</f>
        <v>#N/A</v>
      </c>
      <c r="AK1267" s="13" t="e">
        <f>Tabella4[[#This Row],[HC_ID]]&amp;": "&amp;Tabella4[[#This Row],[Share URL]]</f>
        <v>#N/A</v>
      </c>
      <c r="AL1267" s="13" t="e">
        <f>Tabella4[[#This Row],[HC_ID]]&amp;": "&amp;Tabella4[[#This Row],[Soluzione note aggiuntive]]</f>
        <v>#N/A</v>
      </c>
      <c r="AM1267" s="13"/>
    </row>
    <row r="1268" spans="1:39" ht="15" x14ac:dyDescent="0.3">
      <c r="A1268" s="41" t="str">
        <f>Tabella4[[#This Row],[UNI CEI EN 301549]]&amp;Tabella4[[#This Row],[Servizio]]</f>
        <v>11.1.3.2.1S003 Ritira (IndaBox Ritiro Pacchi)</v>
      </c>
      <c r="B1268" s="42" t="str">
        <f>Tabella4[[#This Row],[IssueID]]&amp;Tabella4[[#This Row],[Servizio]]</f>
        <v>S003 Ritira (IndaBox Ritiro Pacchi)</v>
      </c>
      <c r="C1268" s="41" t="s">
        <v>2366</v>
      </c>
      <c r="D1268" s="41" t="str">
        <f>"(#"&amp;Tabella4[[#This Row],['#ID]]&amp;")"</f>
        <v>(#AAD1267)</v>
      </c>
      <c r="E1268" s="13" t="s">
        <v>50</v>
      </c>
      <c r="F1268" s="13" t="s">
        <v>9</v>
      </c>
      <c r="G1268" s="13" t="s">
        <v>57</v>
      </c>
      <c r="H1268" s="13" t="s">
        <v>3287</v>
      </c>
      <c r="I1268" s="13" t="s">
        <v>62</v>
      </c>
      <c r="J1268" s="13" t="s">
        <v>3176</v>
      </c>
      <c r="K1268" t="s">
        <v>1749</v>
      </c>
      <c r="L1268" s="13" t="s">
        <v>3177</v>
      </c>
      <c r="M1268" t="s">
        <v>1744</v>
      </c>
      <c r="N1268" s="13"/>
      <c r="O1268" t="s">
        <v>1602</v>
      </c>
      <c r="P1268" s="13" t="s">
        <v>1645</v>
      </c>
      <c r="Q1268" s="13" t="s">
        <v>1742</v>
      </c>
      <c r="R1268" s="13"/>
      <c r="S1268" s="13" t="s">
        <v>3189</v>
      </c>
      <c r="T1268" s="13" t="s">
        <v>3190</v>
      </c>
      <c r="U1268" s="13">
        <f>COUNTIFS(Tabella4[Rejected Element],Tabella4[[#This Row],[Rejected Element]])</f>
        <v>1254</v>
      </c>
      <c r="V1268" s="13" t="s">
        <v>1721</v>
      </c>
      <c r="W1268" s="13" t="s">
        <v>3147</v>
      </c>
      <c r="X1268" s="13" t="str">
        <f>Tabella4[[#This Row],[User Impact]]</f>
        <v>1 - Critical</v>
      </c>
      <c r="Y1268" s="13" t="str">
        <f>_xlfn.CONCAT("APP INDABOX ANDROID - ",Tabella4[[#This Row],[UNI CEI EN 301549]]," ",_xlfn.XLOOKUP(Tabella4[[#This Row],[Criterio]],Tabella5[ID],Tabella5[Criterio di successo],"")," - ",Tabella4[[#This Row],[Servizio]])</f>
        <v>APP INDABOX ANDROID - 11.1.3.2.1 Sequenza significativa - S003 Ritira (IndaBox Ritiro Pacchi)</v>
      </c>
      <c r="Z12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(#AAD1267)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68" s="13"/>
      <c r="AB1268" s="13"/>
      <c r="AC1268" s="13"/>
      <c r="AD1268" s="13"/>
      <c r="AE1268" s="13" t="e">
        <f>_xlfn.XLOOKUP(Tabella4[[#This Row],[ID Silk]],outTable[ID Silk],outTable[Numero ticket  ],,0,1)</f>
        <v>#N/A</v>
      </c>
      <c r="AF1268" s="13"/>
      <c r="AG1268" s="13"/>
      <c r="AH1268" s="13" t="e">
        <f>Tabella4[[#This Row],[Caricato su Silk]]&amp;Tabella4[[#This Row],[HC_01]]</f>
        <v>#N/A</v>
      </c>
      <c r="AI1268" s="13" t="e">
        <f>Tabella4[[#This Row],[HC_ID]]&amp;": "&amp;Tabella4[[#This Row],[Descrizione]]</f>
        <v>#N/A</v>
      </c>
      <c r="AJ1268" s="13" t="e">
        <f>Tabella4[[#This Row],[HC_ID]]&amp;": - "&amp;Tabella4[[#This Row],[Detail]]&amp;" con selettore: "&amp;Tabella4[[#This Row],[Rejected Element]]</f>
        <v>#N/A</v>
      </c>
      <c r="AK1268" s="13" t="e">
        <f>Tabella4[[#This Row],[HC_ID]]&amp;": "&amp;Tabella4[[#This Row],[Share URL]]</f>
        <v>#N/A</v>
      </c>
      <c r="AL1268" s="13" t="e">
        <f>Tabella4[[#This Row],[HC_ID]]&amp;": "&amp;Tabella4[[#This Row],[Soluzione note aggiuntive]]</f>
        <v>#N/A</v>
      </c>
      <c r="AM1268" s="13"/>
    </row>
    <row r="1269" spans="1:39" ht="15" x14ac:dyDescent="0.3">
      <c r="A1269" s="41" t="str">
        <f>Tabella4[[#This Row],[UNI CEI EN 301549]]&amp;Tabella4[[#This Row],[Servizio]]</f>
        <v>11.1.3.2.1S003 Ritira (IndaBox Ritiro Pacchi)</v>
      </c>
      <c r="B1269" s="42" t="str">
        <f>Tabella4[[#This Row],[IssueID]]&amp;Tabella4[[#This Row],[Servizio]]</f>
        <v>S003 Ritira (IndaBox Ritiro Pacchi)</v>
      </c>
      <c r="C1269" s="41" t="s">
        <v>2367</v>
      </c>
      <c r="D1269" s="41" t="str">
        <f>"(#"&amp;Tabella4[[#This Row],['#ID]]&amp;")"</f>
        <v>(#AAD1268)</v>
      </c>
      <c r="E1269" s="13" t="s">
        <v>50</v>
      </c>
      <c r="F1269" s="13" t="s">
        <v>9</v>
      </c>
      <c r="G1269" s="13" t="s">
        <v>57</v>
      </c>
      <c r="H1269" s="13" t="s">
        <v>3287</v>
      </c>
      <c r="I1269" s="13" t="s">
        <v>62</v>
      </c>
      <c r="J1269" s="13" t="s">
        <v>3176</v>
      </c>
      <c r="K1269" t="s">
        <v>1749</v>
      </c>
      <c r="L1269" s="13" t="s">
        <v>3177</v>
      </c>
      <c r="M1269" t="s">
        <v>1744</v>
      </c>
      <c r="N1269" s="13"/>
      <c r="O1269" t="s">
        <v>1602</v>
      </c>
      <c r="P1269" s="13" t="s">
        <v>1645</v>
      </c>
      <c r="Q1269" s="13" t="s">
        <v>1742</v>
      </c>
      <c r="R1269" s="13"/>
      <c r="S1269" s="13" t="s">
        <v>3189</v>
      </c>
      <c r="T1269" s="13" t="s">
        <v>3190</v>
      </c>
      <c r="U1269" s="13">
        <f>COUNTIFS(Tabella4[Rejected Element],Tabella4[[#This Row],[Rejected Element]])</f>
        <v>1254</v>
      </c>
      <c r="V1269" s="13" t="s">
        <v>1721</v>
      </c>
      <c r="W1269" s="13" t="s">
        <v>3147</v>
      </c>
      <c r="X1269" s="13" t="str">
        <f>Tabella4[[#This Row],[User Impact]]</f>
        <v>1 - Critical</v>
      </c>
      <c r="Y1269" s="13" t="str">
        <f>_xlfn.CONCAT("APP INDABOX ANDROID - ",Tabella4[[#This Row],[UNI CEI EN 301549]]," ",_xlfn.XLOOKUP(Tabella4[[#This Row],[Criterio]],Tabella5[ID],Tabella5[Criterio di successo],"")," - ",Tabella4[[#This Row],[Servizio]])</f>
        <v>APP INDABOX ANDROID - 11.1.3.2.1 Sequenza significativa - S003 Ritira (IndaBox Ritiro Pacchi)</v>
      </c>
      <c r="Z12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(#AAD1268)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69" s="13"/>
      <c r="AB1269" s="13"/>
      <c r="AC1269" s="13"/>
      <c r="AD1269" s="13"/>
      <c r="AE1269" s="13" t="e">
        <f>_xlfn.XLOOKUP(Tabella4[[#This Row],[ID Silk]],outTable[ID Silk],outTable[Numero ticket  ],,0,1)</f>
        <v>#N/A</v>
      </c>
      <c r="AF1269" s="13"/>
      <c r="AG1269" s="13"/>
      <c r="AH1269" s="13" t="e">
        <f>Tabella4[[#This Row],[Caricato su Silk]]&amp;Tabella4[[#This Row],[HC_01]]</f>
        <v>#N/A</v>
      </c>
      <c r="AI1269" s="13" t="e">
        <f>Tabella4[[#This Row],[HC_ID]]&amp;": "&amp;Tabella4[[#This Row],[Descrizione]]</f>
        <v>#N/A</v>
      </c>
      <c r="AJ1269" s="13" t="e">
        <f>Tabella4[[#This Row],[HC_ID]]&amp;": - "&amp;Tabella4[[#This Row],[Detail]]&amp;" con selettore: "&amp;Tabella4[[#This Row],[Rejected Element]]</f>
        <v>#N/A</v>
      </c>
      <c r="AK1269" s="13" t="e">
        <f>Tabella4[[#This Row],[HC_ID]]&amp;": "&amp;Tabella4[[#This Row],[Share URL]]</f>
        <v>#N/A</v>
      </c>
      <c r="AL1269" s="13" t="e">
        <f>Tabella4[[#This Row],[HC_ID]]&amp;": "&amp;Tabella4[[#This Row],[Soluzione note aggiuntive]]</f>
        <v>#N/A</v>
      </c>
      <c r="AM1269" s="13"/>
    </row>
    <row r="1270" spans="1:39" ht="15" x14ac:dyDescent="0.3">
      <c r="A1270" s="41" t="str">
        <f>Tabella4[[#This Row],[UNI CEI EN 301549]]&amp;Tabella4[[#This Row],[Servizio]]</f>
        <v>11.1.3.2.1S003 Ritira (IndaBox Ritiro Pacchi)</v>
      </c>
      <c r="B1270" s="42" t="str">
        <f>Tabella4[[#This Row],[IssueID]]&amp;Tabella4[[#This Row],[Servizio]]</f>
        <v>S003 Ritira (IndaBox Ritiro Pacchi)</v>
      </c>
      <c r="C1270" s="41" t="s">
        <v>2368</v>
      </c>
      <c r="D1270" s="41" t="str">
        <f>"(#"&amp;Tabella4[[#This Row],['#ID]]&amp;")"</f>
        <v>(#AAD1269)</v>
      </c>
      <c r="E1270" s="13" t="s">
        <v>50</v>
      </c>
      <c r="F1270" s="13" t="s">
        <v>9</v>
      </c>
      <c r="G1270" s="13" t="s">
        <v>57</v>
      </c>
      <c r="H1270" s="13" t="s">
        <v>3287</v>
      </c>
      <c r="I1270" s="13" t="s">
        <v>62</v>
      </c>
      <c r="J1270" s="13" t="s">
        <v>3176</v>
      </c>
      <c r="K1270" t="s">
        <v>1749</v>
      </c>
      <c r="L1270" s="13" t="s">
        <v>3177</v>
      </c>
      <c r="M1270" t="s">
        <v>1744</v>
      </c>
      <c r="N1270" s="13"/>
      <c r="O1270" t="s">
        <v>1602</v>
      </c>
      <c r="P1270" s="13" t="s">
        <v>1645</v>
      </c>
      <c r="Q1270" s="13" t="s">
        <v>1742</v>
      </c>
      <c r="R1270" s="13"/>
      <c r="S1270" s="13" t="s">
        <v>3189</v>
      </c>
      <c r="T1270" s="13" t="s">
        <v>3190</v>
      </c>
      <c r="U1270" s="13">
        <f>COUNTIFS(Tabella4[Rejected Element],Tabella4[[#This Row],[Rejected Element]])</f>
        <v>1254</v>
      </c>
      <c r="V1270" s="13" t="s">
        <v>1721</v>
      </c>
      <c r="W1270" s="13" t="s">
        <v>3147</v>
      </c>
      <c r="X1270" s="13" t="str">
        <f>Tabella4[[#This Row],[User Impact]]</f>
        <v>1 - Critical</v>
      </c>
      <c r="Y1270" s="13" t="str">
        <f>_xlfn.CONCAT("APP INDABOX ANDROID - ",Tabella4[[#This Row],[UNI CEI EN 301549]]," ",_xlfn.XLOOKUP(Tabella4[[#This Row],[Criterio]],Tabella5[ID],Tabella5[Criterio di successo],"")," - ",Tabella4[[#This Row],[Servizio]])</f>
        <v>APP INDABOX ANDROID - 11.1.3.2.1 Sequenza significativa - S003 Ritira (IndaBox Ritiro Pacchi)</v>
      </c>
      <c r="Z12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(#AAD1269)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70" s="13"/>
      <c r="AB1270" s="13"/>
      <c r="AC1270" s="13"/>
      <c r="AD1270" s="13"/>
      <c r="AE1270" s="13" t="e">
        <f>_xlfn.XLOOKUP(Tabella4[[#This Row],[ID Silk]],outTable[ID Silk],outTable[Numero ticket  ],,0,1)</f>
        <v>#N/A</v>
      </c>
      <c r="AF1270" s="13"/>
      <c r="AG1270" s="13"/>
      <c r="AH1270" s="13" t="e">
        <f>Tabella4[[#This Row],[Caricato su Silk]]&amp;Tabella4[[#This Row],[HC_01]]</f>
        <v>#N/A</v>
      </c>
      <c r="AI1270" s="13" t="e">
        <f>Tabella4[[#This Row],[HC_ID]]&amp;": "&amp;Tabella4[[#This Row],[Descrizione]]</f>
        <v>#N/A</v>
      </c>
      <c r="AJ1270" s="13" t="e">
        <f>Tabella4[[#This Row],[HC_ID]]&amp;": - "&amp;Tabella4[[#This Row],[Detail]]&amp;" con selettore: "&amp;Tabella4[[#This Row],[Rejected Element]]</f>
        <v>#N/A</v>
      </c>
      <c r="AK1270" s="13" t="e">
        <f>Tabella4[[#This Row],[HC_ID]]&amp;": "&amp;Tabella4[[#This Row],[Share URL]]</f>
        <v>#N/A</v>
      </c>
      <c r="AL1270" s="13" t="e">
        <f>Tabella4[[#This Row],[HC_ID]]&amp;": "&amp;Tabella4[[#This Row],[Soluzione note aggiuntive]]</f>
        <v>#N/A</v>
      </c>
      <c r="AM1270" s="13"/>
    </row>
    <row r="1271" spans="1:39" ht="15" x14ac:dyDescent="0.3">
      <c r="A1271" s="41" t="str">
        <f>Tabella4[[#This Row],[UNI CEI EN 301549]]&amp;Tabella4[[#This Row],[Servizio]]</f>
        <v>11.1.3.2.1S003 Ritira (IndaBox Ritiro Pacchi)</v>
      </c>
      <c r="B1271" s="42" t="str">
        <f>Tabella4[[#This Row],[IssueID]]&amp;Tabella4[[#This Row],[Servizio]]</f>
        <v>S003 Ritira (IndaBox Ritiro Pacchi)</v>
      </c>
      <c r="C1271" s="41" t="s">
        <v>2369</v>
      </c>
      <c r="D1271" s="41" t="str">
        <f>"(#"&amp;Tabella4[[#This Row],['#ID]]&amp;")"</f>
        <v>(#AAD1270)</v>
      </c>
      <c r="E1271" s="13" t="s">
        <v>50</v>
      </c>
      <c r="F1271" s="13" t="s">
        <v>9</v>
      </c>
      <c r="G1271" s="13" t="s">
        <v>57</v>
      </c>
      <c r="H1271" s="13" t="s">
        <v>3287</v>
      </c>
      <c r="I1271" s="13" t="s">
        <v>62</v>
      </c>
      <c r="J1271" s="13" t="s">
        <v>3176</v>
      </c>
      <c r="K1271" t="s">
        <v>1749</v>
      </c>
      <c r="L1271" s="13" t="s">
        <v>3177</v>
      </c>
      <c r="M1271" t="s">
        <v>1744</v>
      </c>
      <c r="N1271" s="13"/>
      <c r="O1271" t="s">
        <v>1602</v>
      </c>
      <c r="P1271" s="13" t="s">
        <v>1645</v>
      </c>
      <c r="Q1271" s="13" t="s">
        <v>1742</v>
      </c>
      <c r="R1271" s="13"/>
      <c r="S1271" s="13" t="s">
        <v>3189</v>
      </c>
      <c r="T1271" s="13" t="s">
        <v>3190</v>
      </c>
      <c r="U1271" s="13">
        <f>COUNTIFS(Tabella4[Rejected Element],Tabella4[[#This Row],[Rejected Element]])</f>
        <v>1254</v>
      </c>
      <c r="V1271" s="13" t="s">
        <v>1721</v>
      </c>
      <c r="W1271" s="13" t="s">
        <v>3147</v>
      </c>
      <c r="X1271" s="13" t="str">
        <f>Tabella4[[#This Row],[User Impact]]</f>
        <v>1 - Critical</v>
      </c>
      <c r="Y1271" s="13" t="str">
        <f>_xlfn.CONCAT("APP INDABOX ANDROID - ",Tabella4[[#This Row],[UNI CEI EN 301549]]," ",_xlfn.XLOOKUP(Tabella4[[#This Row],[Criterio]],Tabella5[ID],Tabella5[Criterio di successo],"")," - ",Tabella4[[#This Row],[Servizio]])</f>
        <v>APP INDABOX ANDROID - 11.1.3.2.1 Sequenza significativa - S003 Ritira (IndaBox Ritiro Pacchi)</v>
      </c>
      <c r="Z12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(#AAD1270)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71" s="13"/>
      <c r="AB1271" s="13"/>
      <c r="AC1271" s="13"/>
      <c r="AD1271" s="13"/>
      <c r="AE1271" s="13" t="e">
        <f>_xlfn.XLOOKUP(Tabella4[[#This Row],[ID Silk]],outTable[ID Silk],outTable[Numero ticket  ],,0,1)</f>
        <v>#N/A</v>
      </c>
      <c r="AF1271" s="13"/>
      <c r="AG1271" s="13"/>
      <c r="AH1271" s="13" t="e">
        <f>Tabella4[[#This Row],[Caricato su Silk]]&amp;Tabella4[[#This Row],[HC_01]]</f>
        <v>#N/A</v>
      </c>
      <c r="AI1271" s="13" t="e">
        <f>Tabella4[[#This Row],[HC_ID]]&amp;": "&amp;Tabella4[[#This Row],[Descrizione]]</f>
        <v>#N/A</v>
      </c>
      <c r="AJ1271" s="13" t="e">
        <f>Tabella4[[#This Row],[HC_ID]]&amp;": - "&amp;Tabella4[[#This Row],[Detail]]&amp;" con selettore: "&amp;Tabella4[[#This Row],[Rejected Element]]</f>
        <v>#N/A</v>
      </c>
      <c r="AK1271" s="13" t="e">
        <f>Tabella4[[#This Row],[HC_ID]]&amp;": "&amp;Tabella4[[#This Row],[Share URL]]</f>
        <v>#N/A</v>
      </c>
      <c r="AL1271" s="13" t="e">
        <f>Tabella4[[#This Row],[HC_ID]]&amp;": "&amp;Tabella4[[#This Row],[Soluzione note aggiuntive]]</f>
        <v>#N/A</v>
      </c>
      <c r="AM1271" s="13"/>
    </row>
    <row r="1272" spans="1:39" ht="15" x14ac:dyDescent="0.3">
      <c r="A1272" s="41" t="str">
        <f>Tabella4[[#This Row],[UNI CEI EN 301549]]&amp;Tabella4[[#This Row],[Servizio]]</f>
        <v>11.1.3.2.1S003 Ritira (IndaBox Ritiro Pacchi)</v>
      </c>
      <c r="B1272" s="42" t="str">
        <f>Tabella4[[#This Row],[IssueID]]&amp;Tabella4[[#This Row],[Servizio]]</f>
        <v>S003 Ritira (IndaBox Ritiro Pacchi)</v>
      </c>
      <c r="C1272" s="41" t="s">
        <v>2370</v>
      </c>
      <c r="D1272" s="41" t="str">
        <f>"(#"&amp;Tabella4[[#This Row],['#ID]]&amp;")"</f>
        <v>(#AAD1271)</v>
      </c>
      <c r="E1272" s="13" t="s">
        <v>50</v>
      </c>
      <c r="F1272" s="13" t="s">
        <v>9</v>
      </c>
      <c r="G1272" s="13" t="s">
        <v>57</v>
      </c>
      <c r="H1272" s="13" t="s">
        <v>3287</v>
      </c>
      <c r="I1272" s="13" t="s">
        <v>62</v>
      </c>
      <c r="J1272" s="13" t="s">
        <v>3176</v>
      </c>
      <c r="K1272" t="s">
        <v>1749</v>
      </c>
      <c r="L1272" s="13" t="s">
        <v>3177</v>
      </c>
      <c r="M1272" t="s">
        <v>1744</v>
      </c>
      <c r="N1272" s="13"/>
      <c r="O1272" t="s">
        <v>1602</v>
      </c>
      <c r="P1272" s="13" t="s">
        <v>1645</v>
      </c>
      <c r="Q1272" s="13" t="s">
        <v>1742</v>
      </c>
      <c r="R1272" s="13"/>
      <c r="S1272" s="13" t="s">
        <v>3189</v>
      </c>
      <c r="T1272" s="13" t="s">
        <v>3190</v>
      </c>
      <c r="U1272" s="13">
        <f>COUNTIFS(Tabella4[Rejected Element],Tabella4[[#This Row],[Rejected Element]])</f>
        <v>1254</v>
      </c>
      <c r="V1272" s="13" t="s">
        <v>1721</v>
      </c>
      <c r="W1272" s="13" t="s">
        <v>3147</v>
      </c>
      <c r="X1272" s="13" t="str">
        <f>Tabella4[[#This Row],[User Impact]]</f>
        <v>1 - Critical</v>
      </c>
      <c r="Y1272" s="13" t="str">
        <f>_xlfn.CONCAT("APP INDABOX ANDROID - ",Tabella4[[#This Row],[UNI CEI EN 301549]]," ",_xlfn.XLOOKUP(Tabella4[[#This Row],[Criterio]],Tabella5[ID],Tabella5[Criterio di successo],"")," - ",Tabella4[[#This Row],[Servizio]])</f>
        <v>APP INDABOX ANDROID - 11.1.3.2.1 Sequenza significativa - S003 Ritira (IndaBox Ritiro Pacchi)</v>
      </c>
      <c r="Z12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(#AAD1271)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72" s="13"/>
      <c r="AB1272" s="13"/>
      <c r="AC1272" s="13"/>
      <c r="AD1272" s="13"/>
      <c r="AE1272" s="13" t="e">
        <f>_xlfn.XLOOKUP(Tabella4[[#This Row],[ID Silk]],outTable[ID Silk],outTable[Numero ticket  ],,0,1)</f>
        <v>#N/A</v>
      </c>
      <c r="AF1272" s="13"/>
      <c r="AG1272" s="13"/>
      <c r="AH1272" s="13" t="e">
        <f>Tabella4[[#This Row],[Caricato su Silk]]&amp;Tabella4[[#This Row],[HC_01]]</f>
        <v>#N/A</v>
      </c>
      <c r="AI1272" s="13" t="e">
        <f>Tabella4[[#This Row],[HC_ID]]&amp;": "&amp;Tabella4[[#This Row],[Descrizione]]</f>
        <v>#N/A</v>
      </c>
      <c r="AJ1272" s="13" t="e">
        <f>Tabella4[[#This Row],[HC_ID]]&amp;": - "&amp;Tabella4[[#This Row],[Detail]]&amp;" con selettore: "&amp;Tabella4[[#This Row],[Rejected Element]]</f>
        <v>#N/A</v>
      </c>
      <c r="AK1272" s="13" t="e">
        <f>Tabella4[[#This Row],[HC_ID]]&amp;": "&amp;Tabella4[[#This Row],[Share URL]]</f>
        <v>#N/A</v>
      </c>
      <c r="AL1272" s="13" t="e">
        <f>Tabella4[[#This Row],[HC_ID]]&amp;": "&amp;Tabella4[[#This Row],[Soluzione note aggiuntive]]</f>
        <v>#N/A</v>
      </c>
      <c r="AM1272" s="13"/>
    </row>
    <row r="1273" spans="1:39" ht="15" x14ac:dyDescent="0.3">
      <c r="A1273" s="41" t="str">
        <f>Tabella4[[#This Row],[UNI CEI EN 301549]]&amp;Tabella4[[#This Row],[Servizio]]</f>
        <v>11.1.3.2.1S003 Ritira (IndaBox Ritiro Pacchi)</v>
      </c>
      <c r="B1273" s="42" t="str">
        <f>Tabella4[[#This Row],[IssueID]]&amp;Tabella4[[#This Row],[Servizio]]</f>
        <v>S003 Ritira (IndaBox Ritiro Pacchi)</v>
      </c>
      <c r="C1273" s="41" t="s">
        <v>2371</v>
      </c>
      <c r="D1273" s="41" t="str">
        <f>"(#"&amp;Tabella4[[#This Row],['#ID]]&amp;")"</f>
        <v>(#AAD1272)</v>
      </c>
      <c r="E1273" s="13" t="s">
        <v>50</v>
      </c>
      <c r="F1273" s="13" t="s">
        <v>9</v>
      </c>
      <c r="G1273" s="13" t="s">
        <v>57</v>
      </c>
      <c r="H1273" s="13" t="s">
        <v>3287</v>
      </c>
      <c r="I1273" s="13" t="s">
        <v>62</v>
      </c>
      <c r="J1273" s="13" t="s">
        <v>3176</v>
      </c>
      <c r="K1273" t="s">
        <v>1749</v>
      </c>
      <c r="L1273" s="13" t="s">
        <v>3177</v>
      </c>
      <c r="M1273" t="s">
        <v>1744</v>
      </c>
      <c r="N1273" s="13"/>
      <c r="O1273" t="s">
        <v>1602</v>
      </c>
      <c r="P1273" s="13" t="s">
        <v>1645</v>
      </c>
      <c r="Q1273" s="13" t="s">
        <v>1742</v>
      </c>
      <c r="R1273" s="13"/>
      <c r="S1273" s="13" t="s">
        <v>3189</v>
      </c>
      <c r="T1273" s="13" t="s">
        <v>3190</v>
      </c>
      <c r="U1273" s="13">
        <f>COUNTIFS(Tabella4[Rejected Element],Tabella4[[#This Row],[Rejected Element]])</f>
        <v>1254</v>
      </c>
      <c r="V1273" s="13" t="s">
        <v>1721</v>
      </c>
      <c r="W1273" s="13" t="s">
        <v>3147</v>
      </c>
      <c r="X1273" s="13" t="str">
        <f>Tabella4[[#This Row],[User Impact]]</f>
        <v>1 - Critical</v>
      </c>
      <c r="Y1273" s="13" t="str">
        <f>_xlfn.CONCAT("APP INDABOX ANDROID - ",Tabella4[[#This Row],[UNI CEI EN 301549]]," ",_xlfn.XLOOKUP(Tabella4[[#This Row],[Criterio]],Tabella5[ID],Tabella5[Criterio di successo],"")," - ",Tabella4[[#This Row],[Servizio]])</f>
        <v>APP INDABOX ANDROID - 11.1.3.2.1 Sequenza significativa - S003 Ritira (IndaBox Ritiro Pacchi)</v>
      </c>
      <c r="Z12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(#AAD1272)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73" s="13"/>
      <c r="AB1273" s="13"/>
      <c r="AC1273" s="13"/>
      <c r="AD1273" s="13"/>
      <c r="AE1273" s="13" t="e">
        <f>_xlfn.XLOOKUP(Tabella4[[#This Row],[ID Silk]],outTable[ID Silk],outTable[Numero ticket  ],,0,1)</f>
        <v>#N/A</v>
      </c>
      <c r="AF1273" s="13"/>
      <c r="AG1273" s="13"/>
      <c r="AH1273" s="13" t="e">
        <f>Tabella4[[#This Row],[Caricato su Silk]]&amp;Tabella4[[#This Row],[HC_01]]</f>
        <v>#N/A</v>
      </c>
      <c r="AI1273" s="13" t="e">
        <f>Tabella4[[#This Row],[HC_ID]]&amp;": "&amp;Tabella4[[#This Row],[Descrizione]]</f>
        <v>#N/A</v>
      </c>
      <c r="AJ1273" s="13" t="e">
        <f>Tabella4[[#This Row],[HC_ID]]&amp;": - "&amp;Tabella4[[#This Row],[Detail]]&amp;" con selettore: "&amp;Tabella4[[#This Row],[Rejected Element]]</f>
        <v>#N/A</v>
      </c>
      <c r="AK1273" s="13" t="e">
        <f>Tabella4[[#This Row],[HC_ID]]&amp;": "&amp;Tabella4[[#This Row],[Share URL]]</f>
        <v>#N/A</v>
      </c>
      <c r="AL1273" s="13" t="e">
        <f>Tabella4[[#This Row],[HC_ID]]&amp;": "&amp;Tabella4[[#This Row],[Soluzione note aggiuntive]]</f>
        <v>#N/A</v>
      </c>
      <c r="AM1273" s="13"/>
    </row>
    <row r="1274" spans="1:39" ht="15" x14ac:dyDescent="0.3">
      <c r="A1274" s="41" t="str">
        <f>Tabella4[[#This Row],[UNI CEI EN 301549]]&amp;Tabella4[[#This Row],[Servizio]]</f>
        <v>11.1.3.2.1S003 Ritira (IndaBox Ritiro Pacchi)</v>
      </c>
      <c r="B1274" s="42" t="str">
        <f>Tabella4[[#This Row],[IssueID]]&amp;Tabella4[[#This Row],[Servizio]]</f>
        <v>S003 Ritira (IndaBox Ritiro Pacchi)</v>
      </c>
      <c r="C1274" s="41" t="s">
        <v>2372</v>
      </c>
      <c r="D1274" s="41" t="str">
        <f>"(#"&amp;Tabella4[[#This Row],['#ID]]&amp;")"</f>
        <v>(#AAD1273)</v>
      </c>
      <c r="E1274" s="13" t="s">
        <v>50</v>
      </c>
      <c r="F1274" s="13" t="s">
        <v>9</v>
      </c>
      <c r="G1274" s="13" t="s">
        <v>57</v>
      </c>
      <c r="H1274" s="13" t="s">
        <v>3287</v>
      </c>
      <c r="I1274" s="13" t="s">
        <v>62</v>
      </c>
      <c r="J1274" s="13" t="s">
        <v>3176</v>
      </c>
      <c r="K1274" t="s">
        <v>1749</v>
      </c>
      <c r="L1274" s="13" t="s">
        <v>3177</v>
      </c>
      <c r="M1274" t="s">
        <v>1744</v>
      </c>
      <c r="N1274" s="13"/>
      <c r="O1274" t="s">
        <v>1602</v>
      </c>
      <c r="P1274" s="13" t="s">
        <v>1645</v>
      </c>
      <c r="Q1274" s="13" t="s">
        <v>1742</v>
      </c>
      <c r="R1274" s="13"/>
      <c r="S1274" s="13" t="s">
        <v>3189</v>
      </c>
      <c r="T1274" s="13" t="s">
        <v>3190</v>
      </c>
      <c r="U1274" s="13">
        <f>COUNTIFS(Tabella4[Rejected Element],Tabella4[[#This Row],[Rejected Element]])</f>
        <v>1254</v>
      </c>
      <c r="V1274" s="13" t="s">
        <v>1721</v>
      </c>
      <c r="W1274" s="13" t="s">
        <v>3147</v>
      </c>
      <c r="X1274" s="13" t="str">
        <f>Tabella4[[#This Row],[User Impact]]</f>
        <v>1 - Critical</v>
      </c>
      <c r="Y1274" s="13" t="str">
        <f>_xlfn.CONCAT("APP INDABOX ANDROID - ",Tabella4[[#This Row],[UNI CEI EN 301549]]," ",_xlfn.XLOOKUP(Tabella4[[#This Row],[Criterio]],Tabella5[ID],Tabella5[Criterio di successo],"")," - ",Tabella4[[#This Row],[Servizio]])</f>
        <v>APP INDABOX ANDROID - 11.1.3.2.1 Sequenza significativa - S003 Ritira (IndaBox Ritiro Pacchi)</v>
      </c>
      <c r="Z12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(#AAD1273)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74" s="13"/>
      <c r="AB1274" s="13"/>
      <c r="AC1274" s="13"/>
      <c r="AD1274" s="13"/>
      <c r="AE1274" s="13" t="e">
        <f>_xlfn.XLOOKUP(Tabella4[[#This Row],[ID Silk]],outTable[ID Silk],outTable[Numero ticket  ],,0,1)</f>
        <v>#N/A</v>
      </c>
      <c r="AF1274" s="13"/>
      <c r="AG1274" s="13"/>
      <c r="AH1274" s="13" t="e">
        <f>Tabella4[[#This Row],[Caricato su Silk]]&amp;Tabella4[[#This Row],[HC_01]]</f>
        <v>#N/A</v>
      </c>
      <c r="AI1274" s="13" t="e">
        <f>Tabella4[[#This Row],[HC_ID]]&amp;": "&amp;Tabella4[[#This Row],[Descrizione]]</f>
        <v>#N/A</v>
      </c>
      <c r="AJ1274" s="13" t="e">
        <f>Tabella4[[#This Row],[HC_ID]]&amp;": - "&amp;Tabella4[[#This Row],[Detail]]&amp;" con selettore: "&amp;Tabella4[[#This Row],[Rejected Element]]</f>
        <v>#N/A</v>
      </c>
      <c r="AK1274" s="13" t="e">
        <f>Tabella4[[#This Row],[HC_ID]]&amp;": "&amp;Tabella4[[#This Row],[Share URL]]</f>
        <v>#N/A</v>
      </c>
      <c r="AL1274" s="13" t="e">
        <f>Tabella4[[#This Row],[HC_ID]]&amp;": "&amp;Tabella4[[#This Row],[Soluzione note aggiuntive]]</f>
        <v>#N/A</v>
      </c>
      <c r="AM1274" s="13"/>
    </row>
    <row r="1275" spans="1:39" ht="15" x14ac:dyDescent="0.3">
      <c r="A1275" s="41" t="str">
        <f>Tabella4[[#This Row],[UNI CEI EN 301549]]&amp;Tabella4[[#This Row],[Servizio]]</f>
        <v>11.1.3.2.1S003 Ritira (IndaBox Ritiro Pacchi)</v>
      </c>
      <c r="B1275" s="42" t="str">
        <f>Tabella4[[#This Row],[IssueID]]&amp;Tabella4[[#This Row],[Servizio]]</f>
        <v>S003 Ritira (IndaBox Ritiro Pacchi)</v>
      </c>
      <c r="C1275" s="41" t="s">
        <v>2373</v>
      </c>
      <c r="D1275" s="41" t="str">
        <f>"(#"&amp;Tabella4[[#This Row],['#ID]]&amp;")"</f>
        <v>(#AAD1274)</v>
      </c>
      <c r="E1275" s="13" t="s">
        <v>50</v>
      </c>
      <c r="F1275" s="13" t="s">
        <v>9</v>
      </c>
      <c r="G1275" s="13" t="s">
        <v>57</v>
      </c>
      <c r="H1275" s="13" t="s">
        <v>3287</v>
      </c>
      <c r="I1275" s="13" t="s">
        <v>62</v>
      </c>
      <c r="J1275" s="13" t="s">
        <v>3176</v>
      </c>
      <c r="K1275" t="s">
        <v>1749</v>
      </c>
      <c r="L1275" s="13" t="s">
        <v>3177</v>
      </c>
      <c r="M1275" t="s">
        <v>1744</v>
      </c>
      <c r="N1275" s="13"/>
      <c r="O1275" t="s">
        <v>1602</v>
      </c>
      <c r="P1275" s="13" t="s">
        <v>1645</v>
      </c>
      <c r="Q1275" s="13" t="s">
        <v>1742</v>
      </c>
      <c r="R1275" s="13"/>
      <c r="S1275" s="13" t="s">
        <v>3189</v>
      </c>
      <c r="T1275" s="13" t="s">
        <v>3190</v>
      </c>
      <c r="U1275" s="13">
        <f>COUNTIFS(Tabella4[Rejected Element],Tabella4[[#This Row],[Rejected Element]])</f>
        <v>1254</v>
      </c>
      <c r="V1275" s="13" t="s">
        <v>1721</v>
      </c>
      <c r="W1275" s="13" t="s">
        <v>3147</v>
      </c>
      <c r="X1275" s="13" t="str">
        <f>Tabella4[[#This Row],[User Impact]]</f>
        <v>1 - Critical</v>
      </c>
      <c r="Y1275" s="13" t="str">
        <f>_xlfn.CONCAT("APP INDABOX ANDROID - ",Tabella4[[#This Row],[UNI CEI EN 301549]]," ",_xlfn.XLOOKUP(Tabella4[[#This Row],[Criterio]],Tabella5[ID],Tabella5[Criterio di successo],"")," - ",Tabella4[[#This Row],[Servizio]])</f>
        <v>APP INDABOX ANDROID - 11.1.3.2.1 Sequenza significativa - S003 Ritira (IndaBox Ritiro Pacchi)</v>
      </c>
      <c r="Z12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(#AAD1274)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75" s="13"/>
      <c r="AB1275" s="13"/>
      <c r="AC1275" s="13"/>
      <c r="AD1275" s="13"/>
      <c r="AE1275" s="13" t="e">
        <f>_xlfn.XLOOKUP(Tabella4[[#This Row],[ID Silk]],outTable[ID Silk],outTable[Numero ticket  ],,0,1)</f>
        <v>#N/A</v>
      </c>
      <c r="AF1275" s="13"/>
      <c r="AG1275" s="13"/>
      <c r="AH1275" s="13" t="e">
        <f>Tabella4[[#This Row],[Caricato su Silk]]&amp;Tabella4[[#This Row],[HC_01]]</f>
        <v>#N/A</v>
      </c>
      <c r="AI1275" s="13" t="e">
        <f>Tabella4[[#This Row],[HC_ID]]&amp;": "&amp;Tabella4[[#This Row],[Descrizione]]</f>
        <v>#N/A</v>
      </c>
      <c r="AJ1275" s="13" t="e">
        <f>Tabella4[[#This Row],[HC_ID]]&amp;": - "&amp;Tabella4[[#This Row],[Detail]]&amp;" con selettore: "&amp;Tabella4[[#This Row],[Rejected Element]]</f>
        <v>#N/A</v>
      </c>
      <c r="AK1275" s="13" t="e">
        <f>Tabella4[[#This Row],[HC_ID]]&amp;": "&amp;Tabella4[[#This Row],[Share URL]]</f>
        <v>#N/A</v>
      </c>
      <c r="AL1275" s="13" t="e">
        <f>Tabella4[[#This Row],[HC_ID]]&amp;": "&amp;Tabella4[[#This Row],[Soluzione note aggiuntive]]</f>
        <v>#N/A</v>
      </c>
      <c r="AM1275" s="13"/>
    </row>
    <row r="1276" spans="1:39" ht="15" x14ac:dyDescent="0.3">
      <c r="A1276" s="41" t="str">
        <f>Tabella4[[#This Row],[UNI CEI EN 301549]]&amp;Tabella4[[#This Row],[Servizio]]</f>
        <v>11.1.3.2.1S003 Ritira (IndaBox Ritiro Pacchi)</v>
      </c>
      <c r="B1276" s="42" t="str">
        <f>Tabella4[[#This Row],[IssueID]]&amp;Tabella4[[#This Row],[Servizio]]</f>
        <v>S003 Ritira (IndaBox Ritiro Pacchi)</v>
      </c>
      <c r="C1276" s="41" t="s">
        <v>2374</v>
      </c>
      <c r="D1276" s="41" t="str">
        <f>"(#"&amp;Tabella4[[#This Row],['#ID]]&amp;")"</f>
        <v>(#AAD1275)</v>
      </c>
      <c r="E1276" s="13" t="s">
        <v>50</v>
      </c>
      <c r="F1276" s="13" t="s">
        <v>9</v>
      </c>
      <c r="G1276" s="13" t="s">
        <v>57</v>
      </c>
      <c r="H1276" s="13" t="s">
        <v>3287</v>
      </c>
      <c r="I1276" s="13" t="s">
        <v>62</v>
      </c>
      <c r="J1276" s="13" t="s">
        <v>3176</v>
      </c>
      <c r="K1276" t="s">
        <v>1749</v>
      </c>
      <c r="L1276" s="13" t="s">
        <v>3177</v>
      </c>
      <c r="M1276" t="s">
        <v>1744</v>
      </c>
      <c r="N1276" s="13"/>
      <c r="O1276" t="s">
        <v>1602</v>
      </c>
      <c r="P1276" s="13" t="s">
        <v>1645</v>
      </c>
      <c r="Q1276" s="13" t="s">
        <v>1742</v>
      </c>
      <c r="R1276" s="13"/>
      <c r="S1276" s="13" t="s">
        <v>3189</v>
      </c>
      <c r="T1276" s="13" t="s">
        <v>3190</v>
      </c>
      <c r="U1276" s="13">
        <f>COUNTIFS(Tabella4[Rejected Element],Tabella4[[#This Row],[Rejected Element]])</f>
        <v>1254</v>
      </c>
      <c r="V1276" s="13" t="s">
        <v>1721</v>
      </c>
      <c r="W1276" s="13" t="s">
        <v>3147</v>
      </c>
      <c r="X1276" s="13" t="str">
        <f>Tabella4[[#This Row],[User Impact]]</f>
        <v>1 - Critical</v>
      </c>
      <c r="Y1276" s="13" t="str">
        <f>_xlfn.CONCAT("APP INDABOX ANDROID - ",Tabella4[[#This Row],[UNI CEI EN 301549]]," ",_xlfn.XLOOKUP(Tabella4[[#This Row],[Criterio]],Tabella5[ID],Tabella5[Criterio di successo],"")," - ",Tabella4[[#This Row],[Servizio]])</f>
        <v>APP INDABOX ANDROID - 11.1.3.2.1 Sequenza significativa - S003 Ritira (IndaBox Ritiro Pacchi)</v>
      </c>
      <c r="Z12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(#AAD1275)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76" s="13"/>
      <c r="AB1276" s="13"/>
      <c r="AC1276" s="13"/>
      <c r="AD1276" s="13"/>
      <c r="AE1276" s="13" t="e">
        <f>_xlfn.XLOOKUP(Tabella4[[#This Row],[ID Silk]],outTable[ID Silk],outTable[Numero ticket  ],,0,1)</f>
        <v>#N/A</v>
      </c>
      <c r="AF1276" s="13"/>
      <c r="AG1276" s="13"/>
      <c r="AH1276" s="13" t="e">
        <f>Tabella4[[#This Row],[Caricato su Silk]]&amp;Tabella4[[#This Row],[HC_01]]</f>
        <v>#N/A</v>
      </c>
      <c r="AI1276" s="13" t="e">
        <f>Tabella4[[#This Row],[HC_ID]]&amp;": "&amp;Tabella4[[#This Row],[Descrizione]]</f>
        <v>#N/A</v>
      </c>
      <c r="AJ1276" s="13" t="e">
        <f>Tabella4[[#This Row],[HC_ID]]&amp;": - "&amp;Tabella4[[#This Row],[Detail]]&amp;" con selettore: "&amp;Tabella4[[#This Row],[Rejected Element]]</f>
        <v>#N/A</v>
      </c>
      <c r="AK1276" s="13" t="e">
        <f>Tabella4[[#This Row],[HC_ID]]&amp;": "&amp;Tabella4[[#This Row],[Share URL]]</f>
        <v>#N/A</v>
      </c>
      <c r="AL1276" s="13" t="e">
        <f>Tabella4[[#This Row],[HC_ID]]&amp;": "&amp;Tabella4[[#This Row],[Soluzione note aggiuntive]]</f>
        <v>#N/A</v>
      </c>
      <c r="AM1276" s="13"/>
    </row>
    <row r="1277" spans="1:39" ht="15" x14ac:dyDescent="0.3">
      <c r="A1277" s="41" t="str">
        <f>Tabella4[[#This Row],[UNI CEI EN 301549]]&amp;Tabella4[[#This Row],[Servizio]]</f>
        <v>11.1.3.2.1S003 Ritira (IndaBox Ritiro Pacchi)</v>
      </c>
      <c r="B1277" s="42" t="str">
        <f>Tabella4[[#This Row],[IssueID]]&amp;Tabella4[[#This Row],[Servizio]]</f>
        <v>S003 Ritira (IndaBox Ritiro Pacchi)</v>
      </c>
      <c r="C1277" s="41" t="s">
        <v>2375</v>
      </c>
      <c r="D1277" s="41" t="str">
        <f>"(#"&amp;Tabella4[[#This Row],['#ID]]&amp;")"</f>
        <v>(#AAD1276)</v>
      </c>
      <c r="E1277" s="13" t="s">
        <v>50</v>
      </c>
      <c r="F1277" s="13" t="s">
        <v>9</v>
      </c>
      <c r="G1277" s="13" t="s">
        <v>57</v>
      </c>
      <c r="H1277" s="13" t="s">
        <v>3287</v>
      </c>
      <c r="I1277" s="13" t="s">
        <v>62</v>
      </c>
      <c r="J1277" s="13" t="s">
        <v>3176</v>
      </c>
      <c r="K1277" t="s">
        <v>1749</v>
      </c>
      <c r="L1277" s="13" t="s">
        <v>3177</v>
      </c>
      <c r="M1277" t="s">
        <v>1744</v>
      </c>
      <c r="N1277" s="13"/>
      <c r="O1277" t="s">
        <v>1602</v>
      </c>
      <c r="P1277" s="13" t="s">
        <v>1645</v>
      </c>
      <c r="Q1277" s="13" t="s">
        <v>1742</v>
      </c>
      <c r="R1277" s="13"/>
      <c r="S1277" s="13" t="s">
        <v>3189</v>
      </c>
      <c r="T1277" s="13" t="s">
        <v>3190</v>
      </c>
      <c r="U1277" s="13">
        <f>COUNTIFS(Tabella4[Rejected Element],Tabella4[[#This Row],[Rejected Element]])</f>
        <v>1254</v>
      </c>
      <c r="V1277" s="13" t="s">
        <v>1721</v>
      </c>
      <c r="W1277" s="13" t="s">
        <v>3147</v>
      </c>
      <c r="X1277" s="13" t="str">
        <f>Tabella4[[#This Row],[User Impact]]</f>
        <v>1 - Critical</v>
      </c>
      <c r="Y1277" s="13" t="str">
        <f>_xlfn.CONCAT("APP INDABOX ANDROID - ",Tabella4[[#This Row],[UNI CEI EN 301549]]," ",_xlfn.XLOOKUP(Tabella4[[#This Row],[Criterio]],Tabella5[ID],Tabella5[Criterio di successo],"")," - ",Tabella4[[#This Row],[Servizio]])</f>
        <v>APP INDABOX ANDROID - 11.1.3.2.1 Sequenza significativa - S003 Ritira (IndaBox Ritiro Pacchi)</v>
      </c>
      <c r="Z12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(#AAD1276)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77" s="13"/>
      <c r="AB1277" s="13"/>
      <c r="AC1277" s="13"/>
      <c r="AD1277" s="13"/>
      <c r="AE1277" s="13" t="e">
        <f>_xlfn.XLOOKUP(Tabella4[[#This Row],[ID Silk]],outTable[ID Silk],outTable[Numero ticket  ],,0,1)</f>
        <v>#N/A</v>
      </c>
      <c r="AF1277" s="13"/>
      <c r="AG1277" s="13"/>
      <c r="AH1277" s="13" t="e">
        <f>Tabella4[[#This Row],[Caricato su Silk]]&amp;Tabella4[[#This Row],[HC_01]]</f>
        <v>#N/A</v>
      </c>
      <c r="AI1277" s="13" t="e">
        <f>Tabella4[[#This Row],[HC_ID]]&amp;": "&amp;Tabella4[[#This Row],[Descrizione]]</f>
        <v>#N/A</v>
      </c>
      <c r="AJ1277" s="13" t="e">
        <f>Tabella4[[#This Row],[HC_ID]]&amp;": - "&amp;Tabella4[[#This Row],[Detail]]&amp;" con selettore: "&amp;Tabella4[[#This Row],[Rejected Element]]</f>
        <v>#N/A</v>
      </c>
      <c r="AK1277" s="13" t="e">
        <f>Tabella4[[#This Row],[HC_ID]]&amp;": "&amp;Tabella4[[#This Row],[Share URL]]</f>
        <v>#N/A</v>
      </c>
      <c r="AL1277" s="13" t="e">
        <f>Tabella4[[#This Row],[HC_ID]]&amp;": "&amp;Tabella4[[#This Row],[Soluzione note aggiuntive]]</f>
        <v>#N/A</v>
      </c>
      <c r="AM1277" s="13"/>
    </row>
    <row r="1278" spans="1:39" ht="15" x14ac:dyDescent="0.3">
      <c r="A1278" s="41" t="str">
        <f>Tabella4[[#This Row],[UNI CEI EN 301549]]&amp;Tabella4[[#This Row],[Servizio]]</f>
        <v>11.1.3.2.1S003 Ritira (IndaBox Ritiro Pacchi)</v>
      </c>
      <c r="B1278" s="42" t="str">
        <f>Tabella4[[#This Row],[IssueID]]&amp;Tabella4[[#This Row],[Servizio]]</f>
        <v>S003 Ritira (IndaBox Ritiro Pacchi)</v>
      </c>
      <c r="C1278" s="41" t="s">
        <v>2376</v>
      </c>
      <c r="D1278" s="41" t="str">
        <f>"(#"&amp;Tabella4[[#This Row],['#ID]]&amp;")"</f>
        <v>(#AAD1277)</v>
      </c>
      <c r="E1278" s="13" t="s">
        <v>50</v>
      </c>
      <c r="F1278" s="13" t="s">
        <v>9</v>
      </c>
      <c r="G1278" s="13" t="s">
        <v>57</v>
      </c>
      <c r="H1278" s="13" t="s">
        <v>3287</v>
      </c>
      <c r="I1278" s="13" t="s">
        <v>62</v>
      </c>
      <c r="J1278" s="13" t="s">
        <v>3176</v>
      </c>
      <c r="K1278" t="s">
        <v>1749</v>
      </c>
      <c r="L1278" s="13" t="s">
        <v>3177</v>
      </c>
      <c r="M1278" t="s">
        <v>1744</v>
      </c>
      <c r="N1278" s="13"/>
      <c r="O1278" t="s">
        <v>1602</v>
      </c>
      <c r="P1278" s="13" t="s">
        <v>1645</v>
      </c>
      <c r="Q1278" s="13" t="s">
        <v>1742</v>
      </c>
      <c r="R1278" s="13"/>
      <c r="S1278" s="13" t="s">
        <v>3189</v>
      </c>
      <c r="T1278" s="13" t="s">
        <v>3190</v>
      </c>
      <c r="U1278" s="13">
        <f>COUNTIFS(Tabella4[Rejected Element],Tabella4[[#This Row],[Rejected Element]])</f>
        <v>1254</v>
      </c>
      <c r="V1278" s="13" t="s">
        <v>1721</v>
      </c>
      <c r="W1278" s="13" t="s">
        <v>3147</v>
      </c>
      <c r="X1278" s="13" t="str">
        <f>Tabella4[[#This Row],[User Impact]]</f>
        <v>1 - Critical</v>
      </c>
      <c r="Y1278" s="13" t="str">
        <f>_xlfn.CONCAT("APP INDABOX ANDROID - ",Tabella4[[#This Row],[UNI CEI EN 301549]]," ",_xlfn.XLOOKUP(Tabella4[[#This Row],[Criterio]],Tabella5[ID],Tabella5[Criterio di successo],"")," - ",Tabella4[[#This Row],[Servizio]])</f>
        <v>APP INDABOX ANDROID - 11.1.3.2.1 Sequenza significativa - S003 Ritira (IndaBox Ritiro Pacchi)</v>
      </c>
      <c r="Z12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(#AAD1277)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78" s="13"/>
      <c r="AB1278" s="13"/>
      <c r="AC1278" s="13"/>
      <c r="AD1278" s="13"/>
      <c r="AE1278" s="13" t="e">
        <f>_xlfn.XLOOKUP(Tabella4[[#This Row],[ID Silk]],outTable[ID Silk],outTable[Numero ticket  ],,0,1)</f>
        <v>#N/A</v>
      </c>
      <c r="AF1278" s="13"/>
      <c r="AG1278" s="13"/>
      <c r="AH1278" s="13" t="e">
        <f>Tabella4[[#This Row],[Caricato su Silk]]&amp;Tabella4[[#This Row],[HC_01]]</f>
        <v>#N/A</v>
      </c>
      <c r="AI1278" s="13" t="e">
        <f>Tabella4[[#This Row],[HC_ID]]&amp;": "&amp;Tabella4[[#This Row],[Descrizione]]</f>
        <v>#N/A</v>
      </c>
      <c r="AJ1278" s="13" t="e">
        <f>Tabella4[[#This Row],[HC_ID]]&amp;": - "&amp;Tabella4[[#This Row],[Detail]]&amp;" con selettore: "&amp;Tabella4[[#This Row],[Rejected Element]]</f>
        <v>#N/A</v>
      </c>
      <c r="AK1278" s="13" t="e">
        <f>Tabella4[[#This Row],[HC_ID]]&amp;": "&amp;Tabella4[[#This Row],[Share URL]]</f>
        <v>#N/A</v>
      </c>
      <c r="AL1278" s="13" t="e">
        <f>Tabella4[[#This Row],[HC_ID]]&amp;": "&amp;Tabella4[[#This Row],[Soluzione note aggiuntive]]</f>
        <v>#N/A</v>
      </c>
      <c r="AM1278" s="13"/>
    </row>
    <row r="1279" spans="1:39" ht="15" x14ac:dyDescent="0.3">
      <c r="A1279" s="41" t="str">
        <f>Tabella4[[#This Row],[UNI CEI EN 301549]]&amp;Tabella4[[#This Row],[Servizio]]</f>
        <v>11.1.3.2.1S003 Ritira (IndaBox Ritiro Pacchi)</v>
      </c>
      <c r="B1279" s="42" t="str">
        <f>Tabella4[[#This Row],[IssueID]]&amp;Tabella4[[#This Row],[Servizio]]</f>
        <v>S003 Ritira (IndaBox Ritiro Pacchi)</v>
      </c>
      <c r="C1279" s="41" t="s">
        <v>2377</v>
      </c>
      <c r="D1279" s="41" t="str">
        <f>"(#"&amp;Tabella4[[#This Row],['#ID]]&amp;")"</f>
        <v>(#AAD1278)</v>
      </c>
      <c r="E1279" s="13" t="s">
        <v>50</v>
      </c>
      <c r="F1279" s="13" t="s">
        <v>9</v>
      </c>
      <c r="G1279" s="13" t="s">
        <v>57</v>
      </c>
      <c r="H1279" s="13" t="s">
        <v>3287</v>
      </c>
      <c r="I1279" s="13" t="s">
        <v>62</v>
      </c>
      <c r="J1279" s="13" t="s">
        <v>3176</v>
      </c>
      <c r="K1279" t="s">
        <v>1749</v>
      </c>
      <c r="L1279" s="13" t="s">
        <v>3177</v>
      </c>
      <c r="M1279" t="s">
        <v>1744</v>
      </c>
      <c r="N1279" s="13"/>
      <c r="O1279" t="s">
        <v>1602</v>
      </c>
      <c r="P1279" s="13" t="s">
        <v>1645</v>
      </c>
      <c r="Q1279" s="13" t="s">
        <v>1742</v>
      </c>
      <c r="R1279" s="13"/>
      <c r="S1279" s="13" t="s">
        <v>3189</v>
      </c>
      <c r="T1279" s="13" t="s">
        <v>3190</v>
      </c>
      <c r="U1279" s="13">
        <f>COUNTIFS(Tabella4[Rejected Element],Tabella4[[#This Row],[Rejected Element]])</f>
        <v>1254</v>
      </c>
      <c r="V1279" s="13" t="s">
        <v>1721</v>
      </c>
      <c r="W1279" s="13" t="s">
        <v>3147</v>
      </c>
      <c r="X1279" s="13" t="str">
        <f>Tabella4[[#This Row],[User Impact]]</f>
        <v>1 - Critical</v>
      </c>
      <c r="Y1279" s="13" t="str">
        <f>_xlfn.CONCAT("APP INDABOX ANDROID - ",Tabella4[[#This Row],[UNI CEI EN 301549]]," ",_xlfn.XLOOKUP(Tabella4[[#This Row],[Criterio]],Tabella5[ID],Tabella5[Criterio di successo],"")," - ",Tabella4[[#This Row],[Servizio]])</f>
        <v>APP INDABOX ANDROID - 11.1.3.2.1 Sequenza significativa - S003 Ritira (IndaBox Ritiro Pacchi)</v>
      </c>
      <c r="Z12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(#AAD1278)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79" s="13"/>
      <c r="AB1279" s="13"/>
      <c r="AC1279" s="13"/>
      <c r="AD1279" s="13"/>
      <c r="AE1279" s="13" t="e">
        <f>_xlfn.XLOOKUP(Tabella4[[#This Row],[ID Silk]],outTable[ID Silk],outTable[Numero ticket  ],,0,1)</f>
        <v>#N/A</v>
      </c>
      <c r="AF1279" s="13"/>
      <c r="AG1279" s="13"/>
      <c r="AH1279" s="13" t="e">
        <f>Tabella4[[#This Row],[Caricato su Silk]]&amp;Tabella4[[#This Row],[HC_01]]</f>
        <v>#N/A</v>
      </c>
      <c r="AI1279" s="13" t="e">
        <f>Tabella4[[#This Row],[HC_ID]]&amp;": "&amp;Tabella4[[#This Row],[Descrizione]]</f>
        <v>#N/A</v>
      </c>
      <c r="AJ1279" s="13" t="e">
        <f>Tabella4[[#This Row],[HC_ID]]&amp;": - "&amp;Tabella4[[#This Row],[Detail]]&amp;" con selettore: "&amp;Tabella4[[#This Row],[Rejected Element]]</f>
        <v>#N/A</v>
      </c>
      <c r="AK1279" s="13" t="e">
        <f>Tabella4[[#This Row],[HC_ID]]&amp;": "&amp;Tabella4[[#This Row],[Share URL]]</f>
        <v>#N/A</v>
      </c>
      <c r="AL1279" s="13" t="e">
        <f>Tabella4[[#This Row],[HC_ID]]&amp;": "&amp;Tabella4[[#This Row],[Soluzione note aggiuntive]]</f>
        <v>#N/A</v>
      </c>
      <c r="AM1279" s="13"/>
    </row>
    <row r="1280" spans="1:39" ht="15" x14ac:dyDescent="0.3">
      <c r="A1280" s="41" t="str">
        <f>Tabella4[[#This Row],[UNI CEI EN 301549]]&amp;Tabella4[[#This Row],[Servizio]]</f>
        <v>11.1.3.2.1S003 Ritira (IndaBox Ritiro Pacchi)</v>
      </c>
      <c r="B1280" s="42" t="str">
        <f>Tabella4[[#This Row],[IssueID]]&amp;Tabella4[[#This Row],[Servizio]]</f>
        <v>S003 Ritira (IndaBox Ritiro Pacchi)</v>
      </c>
      <c r="C1280" s="41" t="s">
        <v>2378</v>
      </c>
      <c r="D1280" s="41" t="str">
        <f>"(#"&amp;Tabella4[[#This Row],['#ID]]&amp;")"</f>
        <v>(#AAD1279)</v>
      </c>
      <c r="E1280" s="13" t="s">
        <v>50</v>
      </c>
      <c r="F1280" s="13" t="s">
        <v>9</v>
      </c>
      <c r="G1280" s="13" t="s">
        <v>57</v>
      </c>
      <c r="H1280" s="13" t="s">
        <v>3287</v>
      </c>
      <c r="I1280" s="13" t="s">
        <v>62</v>
      </c>
      <c r="J1280" s="13" t="s">
        <v>3176</v>
      </c>
      <c r="K1280" t="s">
        <v>1749</v>
      </c>
      <c r="L1280" s="13" t="s">
        <v>3177</v>
      </c>
      <c r="M1280" t="s">
        <v>1744</v>
      </c>
      <c r="N1280" s="13"/>
      <c r="O1280" t="s">
        <v>1602</v>
      </c>
      <c r="P1280" s="13" t="s">
        <v>1645</v>
      </c>
      <c r="Q1280" s="13" t="s">
        <v>1742</v>
      </c>
      <c r="R1280" s="13"/>
      <c r="S1280" s="13" t="s">
        <v>3189</v>
      </c>
      <c r="T1280" s="13" t="s">
        <v>3190</v>
      </c>
      <c r="U1280" s="13">
        <f>COUNTIFS(Tabella4[Rejected Element],Tabella4[[#This Row],[Rejected Element]])</f>
        <v>1254</v>
      </c>
      <c r="V1280" s="13" t="s">
        <v>1721</v>
      </c>
      <c r="W1280" s="13" t="s">
        <v>3147</v>
      </c>
      <c r="X1280" s="13" t="str">
        <f>Tabella4[[#This Row],[User Impact]]</f>
        <v>1 - Critical</v>
      </c>
      <c r="Y1280" s="13" t="str">
        <f>_xlfn.CONCAT("APP INDABOX ANDROID - ",Tabella4[[#This Row],[UNI CEI EN 301549]]," ",_xlfn.XLOOKUP(Tabella4[[#This Row],[Criterio]],Tabella5[ID],Tabella5[Criterio di successo],"")," - ",Tabella4[[#This Row],[Servizio]])</f>
        <v>APP INDABOX ANDROID - 11.1.3.2.1 Sequenza significativa - S003 Ritira (IndaBox Ritiro Pacchi)</v>
      </c>
      <c r="Z12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(#AAD1279)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80" s="13"/>
      <c r="AB1280" s="13"/>
      <c r="AC1280" s="13"/>
      <c r="AD1280" s="13"/>
      <c r="AE1280" s="13" t="e">
        <f>_xlfn.XLOOKUP(Tabella4[[#This Row],[ID Silk]],outTable[ID Silk],outTable[Numero ticket  ],,0,1)</f>
        <v>#N/A</v>
      </c>
      <c r="AF1280" s="13"/>
      <c r="AG1280" s="13"/>
      <c r="AH1280" s="13" t="e">
        <f>Tabella4[[#This Row],[Caricato su Silk]]&amp;Tabella4[[#This Row],[HC_01]]</f>
        <v>#N/A</v>
      </c>
      <c r="AI1280" s="13" t="e">
        <f>Tabella4[[#This Row],[HC_ID]]&amp;": "&amp;Tabella4[[#This Row],[Descrizione]]</f>
        <v>#N/A</v>
      </c>
      <c r="AJ1280" s="13" t="e">
        <f>Tabella4[[#This Row],[HC_ID]]&amp;": - "&amp;Tabella4[[#This Row],[Detail]]&amp;" con selettore: "&amp;Tabella4[[#This Row],[Rejected Element]]</f>
        <v>#N/A</v>
      </c>
      <c r="AK1280" s="13" t="e">
        <f>Tabella4[[#This Row],[HC_ID]]&amp;": "&amp;Tabella4[[#This Row],[Share URL]]</f>
        <v>#N/A</v>
      </c>
      <c r="AL1280" s="13" t="e">
        <f>Tabella4[[#This Row],[HC_ID]]&amp;": "&amp;Tabella4[[#This Row],[Soluzione note aggiuntive]]</f>
        <v>#N/A</v>
      </c>
      <c r="AM1280" s="13"/>
    </row>
    <row r="1281" spans="1:39" ht="15" x14ac:dyDescent="0.3">
      <c r="A1281" s="41" t="str">
        <f>Tabella4[[#This Row],[UNI CEI EN 301549]]&amp;Tabella4[[#This Row],[Servizio]]</f>
        <v>11.1.3.2.1S003 Ritira (IndaBox Ritiro Pacchi)</v>
      </c>
      <c r="B1281" s="42" t="str">
        <f>Tabella4[[#This Row],[IssueID]]&amp;Tabella4[[#This Row],[Servizio]]</f>
        <v>S003 Ritira (IndaBox Ritiro Pacchi)</v>
      </c>
      <c r="C1281" s="41" t="s">
        <v>2379</v>
      </c>
      <c r="D1281" s="41" t="str">
        <f>"(#"&amp;Tabella4[[#This Row],['#ID]]&amp;")"</f>
        <v>(#AAD1280)</v>
      </c>
      <c r="E1281" s="13" t="s">
        <v>50</v>
      </c>
      <c r="F1281" s="13" t="s">
        <v>9</v>
      </c>
      <c r="G1281" s="13" t="s">
        <v>57</v>
      </c>
      <c r="H1281" s="13" t="s">
        <v>3287</v>
      </c>
      <c r="I1281" s="13" t="s">
        <v>62</v>
      </c>
      <c r="J1281" s="13" t="s">
        <v>3176</v>
      </c>
      <c r="K1281" t="s">
        <v>1749</v>
      </c>
      <c r="L1281" s="13" t="s">
        <v>3177</v>
      </c>
      <c r="M1281" t="s">
        <v>1744</v>
      </c>
      <c r="N1281" s="13"/>
      <c r="O1281" t="s">
        <v>1602</v>
      </c>
      <c r="P1281" s="13" t="s">
        <v>1645</v>
      </c>
      <c r="Q1281" s="13" t="s">
        <v>1742</v>
      </c>
      <c r="R1281" s="13"/>
      <c r="S1281" s="13" t="s">
        <v>3189</v>
      </c>
      <c r="T1281" s="13" t="s">
        <v>3190</v>
      </c>
      <c r="U1281" s="13">
        <f>COUNTIFS(Tabella4[Rejected Element],Tabella4[[#This Row],[Rejected Element]])</f>
        <v>1254</v>
      </c>
      <c r="V1281" s="13" t="s">
        <v>1721</v>
      </c>
      <c r="W1281" s="13" t="s">
        <v>3147</v>
      </c>
      <c r="X1281" s="13" t="str">
        <f>Tabella4[[#This Row],[User Impact]]</f>
        <v>1 - Critical</v>
      </c>
      <c r="Y1281" s="13" t="str">
        <f>_xlfn.CONCAT("APP INDABOX ANDROID - ",Tabella4[[#This Row],[UNI CEI EN 301549]]," ",_xlfn.XLOOKUP(Tabella4[[#This Row],[Criterio]],Tabella5[ID],Tabella5[Criterio di successo],"")," - ",Tabella4[[#This Row],[Servizio]])</f>
        <v>APP INDABOX ANDROID - 11.1.3.2.1 Sequenza significativa - S003 Ritira (IndaBox Ritiro Pacchi)</v>
      </c>
      <c r="Z12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(#AAD1280)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81" s="13"/>
      <c r="AB1281" s="13"/>
      <c r="AC1281" s="13"/>
      <c r="AD1281" s="13"/>
      <c r="AE1281" s="13" t="e">
        <f>_xlfn.XLOOKUP(Tabella4[[#This Row],[ID Silk]],outTable[ID Silk],outTable[Numero ticket  ],,0,1)</f>
        <v>#N/A</v>
      </c>
      <c r="AF1281" s="13"/>
      <c r="AG1281" s="13"/>
      <c r="AH1281" s="13" t="e">
        <f>Tabella4[[#This Row],[Caricato su Silk]]&amp;Tabella4[[#This Row],[HC_01]]</f>
        <v>#N/A</v>
      </c>
      <c r="AI1281" s="13" t="e">
        <f>Tabella4[[#This Row],[HC_ID]]&amp;": "&amp;Tabella4[[#This Row],[Descrizione]]</f>
        <v>#N/A</v>
      </c>
      <c r="AJ1281" s="13" t="e">
        <f>Tabella4[[#This Row],[HC_ID]]&amp;": - "&amp;Tabella4[[#This Row],[Detail]]&amp;" con selettore: "&amp;Tabella4[[#This Row],[Rejected Element]]</f>
        <v>#N/A</v>
      </c>
      <c r="AK1281" s="13" t="e">
        <f>Tabella4[[#This Row],[HC_ID]]&amp;": "&amp;Tabella4[[#This Row],[Share URL]]</f>
        <v>#N/A</v>
      </c>
      <c r="AL1281" s="13" t="e">
        <f>Tabella4[[#This Row],[HC_ID]]&amp;": "&amp;Tabella4[[#This Row],[Soluzione note aggiuntive]]</f>
        <v>#N/A</v>
      </c>
      <c r="AM1281" s="13"/>
    </row>
    <row r="1282" spans="1:39" ht="15" x14ac:dyDescent="0.3">
      <c r="A1282" s="41" t="str">
        <f>Tabella4[[#This Row],[UNI CEI EN 301549]]&amp;Tabella4[[#This Row],[Servizio]]</f>
        <v>11.1.3.2.1S003 Ritira (IndaBox Ritiro Pacchi)</v>
      </c>
      <c r="B1282" s="42" t="str">
        <f>Tabella4[[#This Row],[IssueID]]&amp;Tabella4[[#This Row],[Servizio]]</f>
        <v>S003 Ritira (IndaBox Ritiro Pacchi)</v>
      </c>
      <c r="C1282" s="41" t="s">
        <v>2380</v>
      </c>
      <c r="D1282" s="41" t="str">
        <f>"(#"&amp;Tabella4[[#This Row],['#ID]]&amp;")"</f>
        <v>(#AAD1281)</v>
      </c>
      <c r="E1282" s="13" t="s">
        <v>50</v>
      </c>
      <c r="F1282" s="13" t="s">
        <v>9</v>
      </c>
      <c r="G1282" s="13" t="s">
        <v>57</v>
      </c>
      <c r="H1282" s="13" t="s">
        <v>3287</v>
      </c>
      <c r="I1282" s="13" t="s">
        <v>62</v>
      </c>
      <c r="J1282" s="13" t="s">
        <v>3176</v>
      </c>
      <c r="K1282" t="s">
        <v>1749</v>
      </c>
      <c r="L1282" s="13" t="s">
        <v>3177</v>
      </c>
      <c r="M1282" t="s">
        <v>1744</v>
      </c>
      <c r="N1282" s="13"/>
      <c r="O1282" t="s">
        <v>1602</v>
      </c>
      <c r="P1282" s="13" t="s">
        <v>1645</v>
      </c>
      <c r="Q1282" s="13" t="s">
        <v>1742</v>
      </c>
      <c r="R1282" s="13"/>
      <c r="S1282" s="13" t="s">
        <v>3189</v>
      </c>
      <c r="T1282" s="13" t="s">
        <v>3190</v>
      </c>
      <c r="U1282" s="13">
        <f>COUNTIFS(Tabella4[Rejected Element],Tabella4[[#This Row],[Rejected Element]])</f>
        <v>1254</v>
      </c>
      <c r="V1282" s="13" t="s">
        <v>1721</v>
      </c>
      <c r="W1282" s="13" t="s">
        <v>3147</v>
      </c>
      <c r="X1282" s="13" t="str">
        <f>Tabella4[[#This Row],[User Impact]]</f>
        <v>1 - Critical</v>
      </c>
      <c r="Y1282" s="13" t="str">
        <f>_xlfn.CONCAT("APP INDABOX ANDROID - ",Tabella4[[#This Row],[UNI CEI EN 301549]]," ",_xlfn.XLOOKUP(Tabella4[[#This Row],[Criterio]],Tabella5[ID],Tabella5[Criterio di successo],"")," - ",Tabella4[[#This Row],[Servizio]])</f>
        <v>APP INDABOX ANDROID - 11.1.3.2.1 Sequenza significativa - S003 Ritira (IndaBox Ritiro Pacchi)</v>
      </c>
      <c r="Z12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(#AAD1281)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82" s="13"/>
      <c r="AB1282" s="13"/>
      <c r="AC1282" s="13"/>
      <c r="AD1282" s="13"/>
      <c r="AE1282" s="13" t="e">
        <f>_xlfn.XLOOKUP(Tabella4[[#This Row],[ID Silk]],outTable[ID Silk],outTable[Numero ticket  ],,0,1)</f>
        <v>#N/A</v>
      </c>
      <c r="AF1282" s="13"/>
      <c r="AG1282" s="13"/>
      <c r="AH1282" s="13" t="e">
        <f>Tabella4[[#This Row],[Caricato su Silk]]&amp;Tabella4[[#This Row],[HC_01]]</f>
        <v>#N/A</v>
      </c>
      <c r="AI1282" s="13" t="e">
        <f>Tabella4[[#This Row],[HC_ID]]&amp;": "&amp;Tabella4[[#This Row],[Descrizione]]</f>
        <v>#N/A</v>
      </c>
      <c r="AJ1282" s="13" t="e">
        <f>Tabella4[[#This Row],[HC_ID]]&amp;": - "&amp;Tabella4[[#This Row],[Detail]]&amp;" con selettore: "&amp;Tabella4[[#This Row],[Rejected Element]]</f>
        <v>#N/A</v>
      </c>
      <c r="AK1282" s="13" t="e">
        <f>Tabella4[[#This Row],[HC_ID]]&amp;": "&amp;Tabella4[[#This Row],[Share URL]]</f>
        <v>#N/A</v>
      </c>
      <c r="AL1282" s="13" t="e">
        <f>Tabella4[[#This Row],[HC_ID]]&amp;": "&amp;Tabella4[[#This Row],[Soluzione note aggiuntive]]</f>
        <v>#N/A</v>
      </c>
      <c r="AM1282" s="13"/>
    </row>
    <row r="1283" spans="1:39" ht="15" x14ac:dyDescent="0.3">
      <c r="A1283" s="41" t="str">
        <f>Tabella4[[#This Row],[UNI CEI EN 301549]]&amp;Tabella4[[#This Row],[Servizio]]</f>
        <v>11.1.3.2.1S003 Ritira (IndaBox Ritiro Pacchi)</v>
      </c>
      <c r="B1283" s="42" t="str">
        <f>Tabella4[[#This Row],[IssueID]]&amp;Tabella4[[#This Row],[Servizio]]</f>
        <v>S003 Ritira (IndaBox Ritiro Pacchi)</v>
      </c>
      <c r="C1283" s="41" t="s">
        <v>2381</v>
      </c>
      <c r="D1283" s="41" t="str">
        <f>"(#"&amp;Tabella4[[#This Row],['#ID]]&amp;")"</f>
        <v>(#AAD1282)</v>
      </c>
      <c r="E1283" s="13" t="s">
        <v>50</v>
      </c>
      <c r="F1283" s="13" t="s">
        <v>9</v>
      </c>
      <c r="G1283" s="13" t="s">
        <v>57</v>
      </c>
      <c r="H1283" s="13" t="s">
        <v>3287</v>
      </c>
      <c r="I1283" s="13" t="s">
        <v>62</v>
      </c>
      <c r="J1283" s="13" t="s">
        <v>3176</v>
      </c>
      <c r="K1283" t="s">
        <v>1749</v>
      </c>
      <c r="L1283" s="13" t="s">
        <v>3177</v>
      </c>
      <c r="M1283" t="s">
        <v>1744</v>
      </c>
      <c r="N1283" s="13"/>
      <c r="O1283" t="s">
        <v>1602</v>
      </c>
      <c r="P1283" s="13" t="s">
        <v>1645</v>
      </c>
      <c r="Q1283" s="13" t="s">
        <v>1742</v>
      </c>
      <c r="R1283" s="13"/>
      <c r="S1283" s="13" t="s">
        <v>3189</v>
      </c>
      <c r="T1283" s="13" t="s">
        <v>3190</v>
      </c>
      <c r="U1283" s="13">
        <f>COUNTIFS(Tabella4[Rejected Element],Tabella4[[#This Row],[Rejected Element]])</f>
        <v>1254</v>
      </c>
      <c r="V1283" s="13" t="s">
        <v>1721</v>
      </c>
      <c r="W1283" s="13" t="s">
        <v>3147</v>
      </c>
      <c r="X1283" s="13" t="str">
        <f>Tabella4[[#This Row],[User Impact]]</f>
        <v>1 - Critical</v>
      </c>
      <c r="Y1283" s="13" t="str">
        <f>_xlfn.CONCAT("APP INDABOX ANDROID - ",Tabella4[[#This Row],[UNI CEI EN 301549]]," ",_xlfn.XLOOKUP(Tabella4[[#This Row],[Criterio]],Tabella5[ID],Tabella5[Criterio di successo],"")," - ",Tabella4[[#This Row],[Servizio]])</f>
        <v>APP INDABOX ANDROID - 11.1.3.2.1 Sequenza significativa - S003 Ritira (IndaBox Ritiro Pacchi)</v>
      </c>
      <c r="Z12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(#AAD1282)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83" s="13"/>
      <c r="AB1283" s="13"/>
      <c r="AC1283" s="13"/>
      <c r="AD1283" s="13"/>
      <c r="AE1283" s="13" t="e">
        <f>_xlfn.XLOOKUP(Tabella4[[#This Row],[ID Silk]],outTable[ID Silk],outTable[Numero ticket  ],,0,1)</f>
        <v>#N/A</v>
      </c>
      <c r="AF1283" s="13"/>
      <c r="AG1283" s="13"/>
      <c r="AH1283" s="13" t="e">
        <f>Tabella4[[#This Row],[Caricato su Silk]]&amp;Tabella4[[#This Row],[HC_01]]</f>
        <v>#N/A</v>
      </c>
      <c r="AI1283" s="13" t="e">
        <f>Tabella4[[#This Row],[HC_ID]]&amp;": "&amp;Tabella4[[#This Row],[Descrizione]]</f>
        <v>#N/A</v>
      </c>
      <c r="AJ1283" s="13" t="e">
        <f>Tabella4[[#This Row],[HC_ID]]&amp;": - "&amp;Tabella4[[#This Row],[Detail]]&amp;" con selettore: "&amp;Tabella4[[#This Row],[Rejected Element]]</f>
        <v>#N/A</v>
      </c>
      <c r="AK1283" s="13" t="e">
        <f>Tabella4[[#This Row],[HC_ID]]&amp;": "&amp;Tabella4[[#This Row],[Share URL]]</f>
        <v>#N/A</v>
      </c>
      <c r="AL1283" s="13" t="e">
        <f>Tabella4[[#This Row],[HC_ID]]&amp;": "&amp;Tabella4[[#This Row],[Soluzione note aggiuntive]]</f>
        <v>#N/A</v>
      </c>
      <c r="AM1283" s="13"/>
    </row>
    <row r="1284" spans="1:39" ht="15" x14ac:dyDescent="0.3">
      <c r="A1284" s="41" t="str">
        <f>Tabella4[[#This Row],[UNI CEI EN 301549]]&amp;Tabella4[[#This Row],[Servizio]]</f>
        <v>11.1.3.2.1S003 Ritira (IndaBox Ritiro Pacchi)</v>
      </c>
      <c r="B1284" s="42" t="str">
        <f>Tabella4[[#This Row],[IssueID]]&amp;Tabella4[[#This Row],[Servizio]]</f>
        <v>S003 Ritira (IndaBox Ritiro Pacchi)</v>
      </c>
      <c r="C1284" s="41" t="s">
        <v>2382</v>
      </c>
      <c r="D1284" s="41" t="str">
        <f>"(#"&amp;Tabella4[[#This Row],['#ID]]&amp;")"</f>
        <v>(#AAD1283)</v>
      </c>
      <c r="E1284" s="13" t="s">
        <v>50</v>
      </c>
      <c r="F1284" s="13" t="s">
        <v>9</v>
      </c>
      <c r="G1284" s="13" t="s">
        <v>57</v>
      </c>
      <c r="H1284" s="13" t="s">
        <v>3287</v>
      </c>
      <c r="I1284" s="13" t="s">
        <v>62</v>
      </c>
      <c r="J1284" s="13" t="s">
        <v>3176</v>
      </c>
      <c r="K1284" t="s">
        <v>1749</v>
      </c>
      <c r="L1284" s="13" t="s">
        <v>3177</v>
      </c>
      <c r="M1284" t="s">
        <v>1744</v>
      </c>
      <c r="N1284" s="13"/>
      <c r="O1284" t="s">
        <v>1602</v>
      </c>
      <c r="P1284" s="13" t="s">
        <v>1645</v>
      </c>
      <c r="Q1284" s="13" t="s">
        <v>1742</v>
      </c>
      <c r="R1284" s="13"/>
      <c r="S1284" s="13" t="s">
        <v>3189</v>
      </c>
      <c r="T1284" s="13" t="s">
        <v>3190</v>
      </c>
      <c r="U1284" s="13">
        <f>COUNTIFS(Tabella4[Rejected Element],Tabella4[[#This Row],[Rejected Element]])</f>
        <v>1254</v>
      </c>
      <c r="V1284" s="13" t="s">
        <v>1721</v>
      </c>
      <c r="W1284" s="13" t="s">
        <v>3147</v>
      </c>
      <c r="X1284" s="13" t="str">
        <f>Tabella4[[#This Row],[User Impact]]</f>
        <v>1 - Critical</v>
      </c>
      <c r="Y1284" s="13" t="str">
        <f>_xlfn.CONCAT("APP INDABOX ANDROID - ",Tabella4[[#This Row],[UNI CEI EN 301549]]," ",_xlfn.XLOOKUP(Tabella4[[#This Row],[Criterio]],Tabella5[ID],Tabella5[Criterio di successo],"")," - ",Tabella4[[#This Row],[Servizio]])</f>
        <v>APP INDABOX ANDROID - 11.1.3.2.1 Sequenza significativa - S003 Ritira (IndaBox Ritiro Pacchi)</v>
      </c>
      <c r="Z12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(#AAD1283)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84" s="13"/>
      <c r="AB1284" s="13"/>
      <c r="AC1284" s="13"/>
      <c r="AD1284" s="13"/>
      <c r="AE1284" s="13" t="e">
        <f>_xlfn.XLOOKUP(Tabella4[[#This Row],[ID Silk]],outTable[ID Silk],outTable[Numero ticket  ],,0,1)</f>
        <v>#N/A</v>
      </c>
      <c r="AF1284" s="13"/>
      <c r="AG1284" s="13"/>
      <c r="AH1284" s="13" t="e">
        <f>Tabella4[[#This Row],[Caricato su Silk]]&amp;Tabella4[[#This Row],[HC_01]]</f>
        <v>#N/A</v>
      </c>
      <c r="AI1284" s="13" t="e">
        <f>Tabella4[[#This Row],[HC_ID]]&amp;": "&amp;Tabella4[[#This Row],[Descrizione]]</f>
        <v>#N/A</v>
      </c>
      <c r="AJ1284" s="13" t="e">
        <f>Tabella4[[#This Row],[HC_ID]]&amp;": - "&amp;Tabella4[[#This Row],[Detail]]&amp;" con selettore: "&amp;Tabella4[[#This Row],[Rejected Element]]</f>
        <v>#N/A</v>
      </c>
      <c r="AK1284" s="13" t="e">
        <f>Tabella4[[#This Row],[HC_ID]]&amp;": "&amp;Tabella4[[#This Row],[Share URL]]</f>
        <v>#N/A</v>
      </c>
      <c r="AL1284" s="13" t="e">
        <f>Tabella4[[#This Row],[HC_ID]]&amp;": "&amp;Tabella4[[#This Row],[Soluzione note aggiuntive]]</f>
        <v>#N/A</v>
      </c>
      <c r="AM1284" s="13"/>
    </row>
    <row r="1285" spans="1:39" ht="15" x14ac:dyDescent="0.3">
      <c r="A1285" s="41" t="str">
        <f>Tabella4[[#This Row],[UNI CEI EN 301549]]&amp;Tabella4[[#This Row],[Servizio]]</f>
        <v>11.2.5.3.1S003 Ritira (IndaBox Ritiro Pacchi)</v>
      </c>
      <c r="B1285" s="42" t="str">
        <f>Tabella4[[#This Row],[IssueID]]&amp;Tabella4[[#This Row],[Servizio]]</f>
        <v>S003 Ritira (IndaBox Ritiro Pacchi)</v>
      </c>
      <c r="C1285" s="41" t="s">
        <v>2383</v>
      </c>
      <c r="D1285" s="41" t="str">
        <f>"(#"&amp;Tabella4[[#This Row],['#ID]]&amp;")"</f>
        <v>(#AAD1284)</v>
      </c>
      <c r="E1285" s="13" t="s">
        <v>50</v>
      </c>
      <c r="F1285" s="13" t="s">
        <v>9</v>
      </c>
      <c r="G1285" s="13" t="s">
        <v>342</v>
      </c>
      <c r="H1285" s="13" t="s">
        <v>3285</v>
      </c>
      <c r="I1285" s="13" t="s">
        <v>63</v>
      </c>
      <c r="J1285" s="13" t="s">
        <v>3172</v>
      </c>
      <c r="K1285" t="s">
        <v>1745</v>
      </c>
      <c r="L1285" s="13" t="s">
        <v>3173</v>
      </c>
      <c r="M1285" t="s">
        <v>1755</v>
      </c>
      <c r="N1285" s="13"/>
      <c r="O1285" t="s">
        <v>1602</v>
      </c>
      <c r="P1285" s="13" t="s">
        <v>1645</v>
      </c>
      <c r="Q1285" s="13" t="s">
        <v>1742</v>
      </c>
      <c r="R1285" s="13"/>
      <c r="S1285" s="13" t="s">
        <v>3183</v>
      </c>
      <c r="T1285" s="13" t="s">
        <v>3184</v>
      </c>
      <c r="U1285" s="13">
        <f>COUNTIFS(Tabella4[Rejected Element],Tabella4[[#This Row],[Rejected Element]])</f>
        <v>6</v>
      </c>
      <c r="V1285" s="13" t="s">
        <v>1721</v>
      </c>
      <c r="W1285" s="13" t="s">
        <v>3147</v>
      </c>
      <c r="X1285" s="13" t="str">
        <f>Tabella4[[#This Row],[User Impact]]</f>
        <v>2 - Serious</v>
      </c>
      <c r="Y1285" s="13" t="str">
        <f>_xlfn.CONCAT("APP INDABOX ANDROID - ",Tabella4[[#This Row],[UNI CEI EN 301549]]," ",_xlfn.XLOOKUP(Tabella4[[#This Row],[Criterio]],Tabella5[ID],Tabella5[Criterio di successo],"")," - ",Tabella4[[#This Row],[Servizio]])</f>
        <v>APP INDABOX ANDROID - 11.2.5.3.1 Etichetta nel nome - S003 Ritira (IndaBox Ritiro Pacchi)</v>
      </c>
      <c r="Z12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(#AAD1284)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aggiungi_pref
Dettaglio + screenshot (accedere con le seguenti credenziali: user, axeposte@gmail.com; password, Poste2024!): https://axe-mobile.deque.com/scan?userId=747da6b3-5f03-493b-bc9b-3a10276b7d6b&amp;packageName=com.android.chrome&amp;resultId=019874b2-3be6-729d-8185-a1e89f4a6969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285" s="13"/>
      <c r="AB1285" s="13"/>
      <c r="AC1285" s="13"/>
      <c r="AD1285" s="13"/>
      <c r="AE1285" s="13" t="e">
        <f>_xlfn.XLOOKUP(Tabella4[[#This Row],[ID Silk]],outTable[ID Silk],outTable[Numero ticket  ],,0,1)</f>
        <v>#N/A</v>
      </c>
      <c r="AF1285" s="13"/>
      <c r="AG1285" s="13"/>
      <c r="AH1285" s="13" t="e">
        <f>Tabella4[[#This Row],[Caricato su Silk]]&amp;Tabella4[[#This Row],[HC_01]]</f>
        <v>#N/A</v>
      </c>
      <c r="AI1285" s="13" t="e">
        <f>Tabella4[[#This Row],[HC_ID]]&amp;": "&amp;Tabella4[[#This Row],[Descrizione]]</f>
        <v>#N/A</v>
      </c>
      <c r="AJ1285" s="13" t="e">
        <f>Tabella4[[#This Row],[HC_ID]]&amp;": - "&amp;Tabella4[[#This Row],[Detail]]&amp;" con selettore: "&amp;Tabella4[[#This Row],[Rejected Element]]</f>
        <v>#N/A</v>
      </c>
      <c r="AK1285" s="13" t="e">
        <f>Tabella4[[#This Row],[HC_ID]]&amp;": "&amp;Tabella4[[#This Row],[Share URL]]</f>
        <v>#N/A</v>
      </c>
      <c r="AL1285" s="13" t="e">
        <f>Tabella4[[#This Row],[HC_ID]]&amp;": "&amp;Tabella4[[#This Row],[Soluzione note aggiuntive]]</f>
        <v>#N/A</v>
      </c>
      <c r="AM1285" s="13"/>
    </row>
    <row r="1286" spans="1:39" ht="15" x14ac:dyDescent="0.3">
      <c r="A1286" s="41" t="str">
        <f>Tabella4[[#This Row],[UNI CEI EN 301549]]&amp;Tabella4[[#This Row],[Servizio]]</f>
        <v>11.2.5.3.1S003 Ritira (IndaBox Ritiro Pacchi)</v>
      </c>
      <c r="B1286" s="42" t="str">
        <f>Tabella4[[#This Row],[IssueID]]&amp;Tabella4[[#This Row],[Servizio]]</f>
        <v>S003 Ritira (IndaBox Ritiro Pacchi)</v>
      </c>
      <c r="C1286" s="41" t="s">
        <v>2384</v>
      </c>
      <c r="D1286" s="41" t="str">
        <f>"(#"&amp;Tabella4[[#This Row],['#ID]]&amp;")"</f>
        <v>(#AAD1285)</v>
      </c>
      <c r="E1286" s="13" t="s">
        <v>50</v>
      </c>
      <c r="F1286" s="13" t="s">
        <v>9</v>
      </c>
      <c r="G1286" s="13" t="s">
        <v>342</v>
      </c>
      <c r="H1286" s="13" t="s">
        <v>3285</v>
      </c>
      <c r="I1286" s="13" t="s">
        <v>63</v>
      </c>
      <c r="J1286" s="13" t="s">
        <v>3172</v>
      </c>
      <c r="K1286" t="s">
        <v>1745</v>
      </c>
      <c r="L1286" s="13" t="s">
        <v>3173</v>
      </c>
      <c r="M1286" t="s">
        <v>1744</v>
      </c>
      <c r="N1286" s="13"/>
      <c r="O1286" t="s">
        <v>1602</v>
      </c>
      <c r="P1286" s="13" t="s">
        <v>1645</v>
      </c>
      <c r="Q1286" s="13" t="s">
        <v>1742</v>
      </c>
      <c r="R1286" s="13"/>
      <c r="S1286" s="13" t="s">
        <v>3183</v>
      </c>
      <c r="T1286" s="13" t="s">
        <v>3184</v>
      </c>
      <c r="U1286" s="13">
        <f>COUNTIFS(Tabella4[Rejected Element],Tabella4[[#This Row],[Rejected Element]])</f>
        <v>1254</v>
      </c>
      <c r="V1286" s="13" t="s">
        <v>1721</v>
      </c>
      <c r="W1286" s="13" t="s">
        <v>3147</v>
      </c>
      <c r="X1286" s="13" t="str">
        <f>Tabella4[[#This Row],[User Impact]]</f>
        <v>2 - Serious</v>
      </c>
      <c r="Y1286" s="13" t="str">
        <f>_xlfn.CONCAT("APP INDABOX ANDROID - ",Tabella4[[#This Row],[UNI CEI EN 301549]]," ",_xlfn.XLOOKUP(Tabella4[[#This Row],[Criterio]],Tabella5[ID],Tabella5[Criterio di successo],"")," - ",Tabella4[[#This Row],[Servizio]])</f>
        <v>APP INDABOX ANDROID - 11.2.5.3.1 Etichetta nel nome - S003 Ritira (IndaBox Ritiro Pacchi)</v>
      </c>
      <c r="Z12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(#AAD1285)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286" s="13"/>
      <c r="AB1286" s="13"/>
      <c r="AC1286" s="13"/>
      <c r="AD1286" s="13"/>
      <c r="AE1286" s="13" t="e">
        <f>_xlfn.XLOOKUP(Tabella4[[#This Row],[ID Silk]],outTable[ID Silk],outTable[Numero ticket  ],,0,1)</f>
        <v>#N/A</v>
      </c>
      <c r="AF1286" s="13"/>
      <c r="AG1286" s="13"/>
      <c r="AH1286" s="13" t="e">
        <f>Tabella4[[#This Row],[Caricato su Silk]]&amp;Tabella4[[#This Row],[HC_01]]</f>
        <v>#N/A</v>
      </c>
      <c r="AI1286" s="13" t="e">
        <f>Tabella4[[#This Row],[HC_ID]]&amp;": "&amp;Tabella4[[#This Row],[Descrizione]]</f>
        <v>#N/A</v>
      </c>
      <c r="AJ1286" s="13" t="e">
        <f>Tabella4[[#This Row],[HC_ID]]&amp;": - "&amp;Tabella4[[#This Row],[Detail]]&amp;" con selettore: "&amp;Tabella4[[#This Row],[Rejected Element]]</f>
        <v>#N/A</v>
      </c>
      <c r="AK1286" s="13" t="e">
        <f>Tabella4[[#This Row],[HC_ID]]&amp;": "&amp;Tabella4[[#This Row],[Share URL]]</f>
        <v>#N/A</v>
      </c>
      <c r="AL1286" s="13" t="e">
        <f>Tabella4[[#This Row],[HC_ID]]&amp;": "&amp;Tabella4[[#This Row],[Soluzione note aggiuntive]]</f>
        <v>#N/A</v>
      </c>
      <c r="AM1286" s="13"/>
    </row>
    <row r="1287" spans="1:39" ht="15" x14ac:dyDescent="0.3">
      <c r="A1287" s="41" t="str">
        <f>Tabella4[[#This Row],[UNI CEI EN 301549]]&amp;Tabella4[[#This Row],[Servizio]]</f>
        <v>11.1.3.2.1S003 Ritira (IndaBox Ritiro Pacchi)</v>
      </c>
      <c r="B1287" s="42" t="str">
        <f>Tabella4[[#This Row],[IssueID]]&amp;Tabella4[[#This Row],[Servizio]]</f>
        <v>S003 Ritira (IndaBox Ritiro Pacchi)</v>
      </c>
      <c r="C1287" s="41" t="s">
        <v>2385</v>
      </c>
      <c r="D1287" s="41" t="str">
        <f>"(#"&amp;Tabella4[[#This Row],['#ID]]&amp;")"</f>
        <v>(#AAD1286)</v>
      </c>
      <c r="E1287" s="13" t="s">
        <v>50</v>
      </c>
      <c r="F1287" s="13" t="s">
        <v>9</v>
      </c>
      <c r="G1287" s="13" t="s">
        <v>57</v>
      </c>
      <c r="H1287" s="13" t="s">
        <v>3287</v>
      </c>
      <c r="I1287" s="13" t="s">
        <v>62</v>
      </c>
      <c r="J1287" s="13" t="s">
        <v>3176</v>
      </c>
      <c r="K1287" t="s">
        <v>1749</v>
      </c>
      <c r="L1287" s="13" t="s">
        <v>3177</v>
      </c>
      <c r="M1287" t="s">
        <v>1744</v>
      </c>
      <c r="N1287" s="13"/>
      <c r="O1287" t="s">
        <v>1602</v>
      </c>
      <c r="P1287" s="13" t="s">
        <v>1645</v>
      </c>
      <c r="Q1287" s="13" t="s">
        <v>1742</v>
      </c>
      <c r="R1287" s="13"/>
      <c r="S1287" s="13" t="s">
        <v>3189</v>
      </c>
      <c r="T1287" s="13" t="s">
        <v>3190</v>
      </c>
      <c r="U1287" s="13">
        <f>COUNTIFS(Tabella4[Rejected Element],Tabella4[[#This Row],[Rejected Element]])</f>
        <v>1254</v>
      </c>
      <c r="V1287" s="13" t="s">
        <v>1721</v>
      </c>
      <c r="W1287" s="13" t="s">
        <v>3147</v>
      </c>
      <c r="X1287" s="13" t="str">
        <f>Tabella4[[#This Row],[User Impact]]</f>
        <v>1 - Critical</v>
      </c>
      <c r="Y1287" s="13" t="str">
        <f>_xlfn.CONCAT("APP INDABOX ANDROID - ",Tabella4[[#This Row],[UNI CEI EN 301549]]," ",_xlfn.XLOOKUP(Tabella4[[#This Row],[Criterio]],Tabella5[ID],Tabella5[Criterio di successo],"")," - ",Tabella4[[#This Row],[Servizio]])</f>
        <v>APP INDABOX ANDROID - 11.1.3.2.1 Sequenza significativa - S003 Ritira (IndaBox Ritiro Pacchi)</v>
      </c>
      <c r="Z12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(#AAD1286)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87" s="13"/>
      <c r="AB1287" s="13"/>
      <c r="AC1287" s="13"/>
      <c r="AD1287" s="13"/>
      <c r="AE1287" s="13" t="e">
        <f>_xlfn.XLOOKUP(Tabella4[[#This Row],[ID Silk]],outTable[ID Silk],outTable[Numero ticket  ],,0,1)</f>
        <v>#N/A</v>
      </c>
      <c r="AF1287" s="13"/>
      <c r="AG1287" s="13"/>
      <c r="AH1287" s="13" t="e">
        <f>Tabella4[[#This Row],[Caricato su Silk]]&amp;Tabella4[[#This Row],[HC_01]]</f>
        <v>#N/A</v>
      </c>
      <c r="AI1287" s="13" t="e">
        <f>Tabella4[[#This Row],[HC_ID]]&amp;": "&amp;Tabella4[[#This Row],[Descrizione]]</f>
        <v>#N/A</v>
      </c>
      <c r="AJ1287" s="13" t="e">
        <f>Tabella4[[#This Row],[HC_ID]]&amp;": - "&amp;Tabella4[[#This Row],[Detail]]&amp;" con selettore: "&amp;Tabella4[[#This Row],[Rejected Element]]</f>
        <v>#N/A</v>
      </c>
      <c r="AK1287" s="13" t="e">
        <f>Tabella4[[#This Row],[HC_ID]]&amp;": "&amp;Tabella4[[#This Row],[Share URL]]</f>
        <v>#N/A</v>
      </c>
      <c r="AL1287" s="13" t="e">
        <f>Tabella4[[#This Row],[HC_ID]]&amp;": "&amp;Tabella4[[#This Row],[Soluzione note aggiuntive]]</f>
        <v>#N/A</v>
      </c>
      <c r="AM1287" s="13"/>
    </row>
    <row r="1288" spans="1:39" ht="15" x14ac:dyDescent="0.3">
      <c r="A1288" s="41" t="str">
        <f>Tabella4[[#This Row],[UNI CEI EN 301549]]&amp;Tabella4[[#This Row],[Servizio]]</f>
        <v>11.1.3.2.1S003 Ritira (IndaBox Ritiro Pacchi)</v>
      </c>
      <c r="B1288" s="42" t="str">
        <f>Tabella4[[#This Row],[IssueID]]&amp;Tabella4[[#This Row],[Servizio]]</f>
        <v>S003 Ritira (IndaBox Ritiro Pacchi)</v>
      </c>
      <c r="C1288" s="41" t="s">
        <v>2386</v>
      </c>
      <c r="D1288" s="41" t="str">
        <f>"(#"&amp;Tabella4[[#This Row],['#ID]]&amp;")"</f>
        <v>(#AAD1287)</v>
      </c>
      <c r="E1288" s="13" t="s">
        <v>50</v>
      </c>
      <c r="F1288" s="13" t="s">
        <v>9</v>
      </c>
      <c r="G1288" s="13" t="s">
        <v>57</v>
      </c>
      <c r="H1288" s="13" t="s">
        <v>3287</v>
      </c>
      <c r="I1288" s="13" t="s">
        <v>62</v>
      </c>
      <c r="J1288" s="13" t="s">
        <v>3176</v>
      </c>
      <c r="K1288" t="s">
        <v>1749</v>
      </c>
      <c r="L1288" s="13" t="s">
        <v>3177</v>
      </c>
      <c r="M1288" t="s">
        <v>1744</v>
      </c>
      <c r="N1288" s="13"/>
      <c r="O1288" t="s">
        <v>1602</v>
      </c>
      <c r="P1288" s="13" t="s">
        <v>1645</v>
      </c>
      <c r="Q1288" s="13" t="s">
        <v>1742</v>
      </c>
      <c r="R1288" s="13"/>
      <c r="S1288" s="13" t="s">
        <v>3189</v>
      </c>
      <c r="T1288" s="13" t="s">
        <v>3190</v>
      </c>
      <c r="U1288" s="13">
        <f>COUNTIFS(Tabella4[Rejected Element],Tabella4[[#This Row],[Rejected Element]])</f>
        <v>1254</v>
      </c>
      <c r="V1288" s="13" t="s">
        <v>1721</v>
      </c>
      <c r="W1288" s="13" t="s">
        <v>3147</v>
      </c>
      <c r="X1288" s="13" t="str">
        <f>Tabella4[[#This Row],[User Impact]]</f>
        <v>1 - Critical</v>
      </c>
      <c r="Y1288" s="13" t="str">
        <f>_xlfn.CONCAT("APP INDABOX ANDROID - ",Tabella4[[#This Row],[UNI CEI EN 301549]]," ",_xlfn.XLOOKUP(Tabella4[[#This Row],[Criterio]],Tabella5[ID],Tabella5[Criterio di successo],"")," - ",Tabella4[[#This Row],[Servizio]])</f>
        <v>APP INDABOX ANDROID - 11.1.3.2.1 Sequenza significativa - S003 Ritira (IndaBox Ritiro Pacchi)</v>
      </c>
      <c r="Z12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(#AAD1287)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88" s="13"/>
      <c r="AB1288" s="13"/>
      <c r="AC1288" s="13"/>
      <c r="AD1288" s="13"/>
      <c r="AE1288" s="13" t="e">
        <f>_xlfn.XLOOKUP(Tabella4[[#This Row],[ID Silk]],outTable[ID Silk],outTable[Numero ticket  ],,0,1)</f>
        <v>#N/A</v>
      </c>
      <c r="AF1288" s="13"/>
      <c r="AG1288" s="13"/>
      <c r="AH1288" s="13" t="e">
        <f>Tabella4[[#This Row],[Caricato su Silk]]&amp;Tabella4[[#This Row],[HC_01]]</f>
        <v>#N/A</v>
      </c>
      <c r="AI1288" s="13" t="e">
        <f>Tabella4[[#This Row],[HC_ID]]&amp;": "&amp;Tabella4[[#This Row],[Descrizione]]</f>
        <v>#N/A</v>
      </c>
      <c r="AJ1288" s="13" t="e">
        <f>Tabella4[[#This Row],[HC_ID]]&amp;": - "&amp;Tabella4[[#This Row],[Detail]]&amp;" con selettore: "&amp;Tabella4[[#This Row],[Rejected Element]]</f>
        <v>#N/A</v>
      </c>
      <c r="AK1288" s="13" t="e">
        <f>Tabella4[[#This Row],[HC_ID]]&amp;": "&amp;Tabella4[[#This Row],[Share URL]]</f>
        <v>#N/A</v>
      </c>
      <c r="AL1288" s="13" t="e">
        <f>Tabella4[[#This Row],[HC_ID]]&amp;": "&amp;Tabella4[[#This Row],[Soluzione note aggiuntive]]</f>
        <v>#N/A</v>
      </c>
      <c r="AM1288" s="13"/>
    </row>
    <row r="1289" spans="1:39" ht="15" x14ac:dyDescent="0.3">
      <c r="A1289" s="41" t="str">
        <f>Tabella4[[#This Row],[UNI CEI EN 301549]]&amp;Tabella4[[#This Row],[Servizio]]</f>
        <v>11.2.5.3.1S003 Ritira (IndaBox Ritiro Pacchi)</v>
      </c>
      <c r="B1289" s="42" t="str">
        <f>Tabella4[[#This Row],[IssueID]]&amp;Tabella4[[#This Row],[Servizio]]</f>
        <v>S003 Ritira (IndaBox Ritiro Pacchi)</v>
      </c>
      <c r="C1289" s="41" t="s">
        <v>2387</v>
      </c>
      <c r="D1289" s="41" t="str">
        <f>"(#"&amp;Tabella4[[#This Row],['#ID]]&amp;")"</f>
        <v>(#AAD1288)</v>
      </c>
      <c r="E1289" s="13" t="s">
        <v>50</v>
      </c>
      <c r="F1289" s="13" t="s">
        <v>9</v>
      </c>
      <c r="G1289" s="13" t="s">
        <v>342</v>
      </c>
      <c r="H1289" s="13" t="s">
        <v>3285</v>
      </c>
      <c r="I1289" s="13" t="s">
        <v>63</v>
      </c>
      <c r="J1289" s="13" t="s">
        <v>3172</v>
      </c>
      <c r="K1289" t="s">
        <v>1745</v>
      </c>
      <c r="L1289" s="13" t="s">
        <v>3173</v>
      </c>
      <c r="M1289" t="s">
        <v>1744</v>
      </c>
      <c r="N1289" s="13"/>
      <c r="O1289" t="s">
        <v>1602</v>
      </c>
      <c r="P1289" s="13" t="s">
        <v>1645</v>
      </c>
      <c r="Q1289" s="13" t="s">
        <v>1742</v>
      </c>
      <c r="R1289" s="13"/>
      <c r="S1289" s="13" t="s">
        <v>3183</v>
      </c>
      <c r="T1289" s="13" t="s">
        <v>3184</v>
      </c>
      <c r="U1289" s="13">
        <f>COUNTIFS(Tabella4[Rejected Element],Tabella4[[#This Row],[Rejected Element]])</f>
        <v>1254</v>
      </c>
      <c r="V1289" s="13" t="s">
        <v>1721</v>
      </c>
      <c r="W1289" s="13" t="s">
        <v>3147</v>
      </c>
      <c r="X1289" s="13" t="str">
        <f>Tabella4[[#This Row],[User Impact]]</f>
        <v>2 - Serious</v>
      </c>
      <c r="Y1289" s="13" t="str">
        <f>_xlfn.CONCAT("APP INDABOX ANDROID - ",Tabella4[[#This Row],[UNI CEI EN 301549]]," ",_xlfn.XLOOKUP(Tabella4[[#This Row],[Criterio]],Tabella5[ID],Tabella5[Criterio di successo],"")," - ",Tabella4[[#This Row],[Servizio]])</f>
        <v>APP INDABOX ANDROID - 11.2.5.3.1 Etichetta nel nome - S003 Ritira (IndaBox Ritiro Pacchi)</v>
      </c>
      <c r="Z12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(#AAD1288)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289" s="13"/>
      <c r="AB1289" s="13"/>
      <c r="AC1289" s="13"/>
      <c r="AD1289" s="13"/>
      <c r="AE1289" s="13" t="e">
        <f>_xlfn.XLOOKUP(Tabella4[[#This Row],[ID Silk]],outTable[ID Silk],outTable[Numero ticket  ],,0,1)</f>
        <v>#N/A</v>
      </c>
      <c r="AF1289" s="13"/>
      <c r="AG1289" s="13"/>
      <c r="AH1289" s="13" t="e">
        <f>Tabella4[[#This Row],[Caricato su Silk]]&amp;Tabella4[[#This Row],[HC_01]]</f>
        <v>#N/A</v>
      </c>
      <c r="AI1289" s="13" t="e">
        <f>Tabella4[[#This Row],[HC_ID]]&amp;": "&amp;Tabella4[[#This Row],[Descrizione]]</f>
        <v>#N/A</v>
      </c>
      <c r="AJ1289" s="13" t="e">
        <f>Tabella4[[#This Row],[HC_ID]]&amp;": - "&amp;Tabella4[[#This Row],[Detail]]&amp;" con selettore: "&amp;Tabella4[[#This Row],[Rejected Element]]</f>
        <v>#N/A</v>
      </c>
      <c r="AK1289" s="13" t="e">
        <f>Tabella4[[#This Row],[HC_ID]]&amp;": "&amp;Tabella4[[#This Row],[Share URL]]</f>
        <v>#N/A</v>
      </c>
      <c r="AL1289" s="13" t="e">
        <f>Tabella4[[#This Row],[HC_ID]]&amp;": "&amp;Tabella4[[#This Row],[Soluzione note aggiuntive]]</f>
        <v>#N/A</v>
      </c>
      <c r="AM1289" s="13"/>
    </row>
    <row r="1290" spans="1:39" ht="15" x14ac:dyDescent="0.3">
      <c r="A1290" s="41" t="str">
        <f>Tabella4[[#This Row],[UNI CEI EN 301549]]&amp;Tabella4[[#This Row],[Servizio]]</f>
        <v>11.1.3.2.1S003 Ritira (IndaBox Ritiro Pacchi)</v>
      </c>
      <c r="B1290" s="42" t="str">
        <f>Tabella4[[#This Row],[IssueID]]&amp;Tabella4[[#This Row],[Servizio]]</f>
        <v>S003 Ritira (IndaBox Ritiro Pacchi)</v>
      </c>
      <c r="C1290" s="41" t="s">
        <v>2388</v>
      </c>
      <c r="D1290" s="41" t="str">
        <f>"(#"&amp;Tabella4[[#This Row],['#ID]]&amp;")"</f>
        <v>(#AAD1289)</v>
      </c>
      <c r="E1290" s="13" t="s">
        <v>50</v>
      </c>
      <c r="F1290" s="13" t="s">
        <v>9</v>
      </c>
      <c r="G1290" s="13" t="s">
        <v>57</v>
      </c>
      <c r="H1290" s="13" t="s">
        <v>3287</v>
      </c>
      <c r="I1290" s="13" t="s">
        <v>62</v>
      </c>
      <c r="J1290" s="13" t="s">
        <v>3176</v>
      </c>
      <c r="K1290" t="s">
        <v>1749</v>
      </c>
      <c r="L1290" s="13" t="s">
        <v>3177</v>
      </c>
      <c r="M1290" t="s">
        <v>1744</v>
      </c>
      <c r="N1290" s="13"/>
      <c r="O1290" t="s">
        <v>1602</v>
      </c>
      <c r="P1290" s="13" t="s">
        <v>1645</v>
      </c>
      <c r="Q1290" s="13" t="s">
        <v>1742</v>
      </c>
      <c r="R1290" s="13"/>
      <c r="S1290" s="13" t="s">
        <v>3189</v>
      </c>
      <c r="T1290" s="13" t="s">
        <v>3190</v>
      </c>
      <c r="U1290" s="13">
        <f>COUNTIFS(Tabella4[Rejected Element],Tabella4[[#This Row],[Rejected Element]])</f>
        <v>1254</v>
      </c>
      <c r="V1290" s="13" t="s">
        <v>1721</v>
      </c>
      <c r="W1290" s="13" t="s">
        <v>3147</v>
      </c>
      <c r="X1290" s="13" t="str">
        <f>Tabella4[[#This Row],[User Impact]]</f>
        <v>1 - Critical</v>
      </c>
      <c r="Y1290" s="13" t="str">
        <f>_xlfn.CONCAT("APP INDABOX ANDROID - ",Tabella4[[#This Row],[UNI CEI EN 301549]]," ",_xlfn.XLOOKUP(Tabella4[[#This Row],[Criterio]],Tabella5[ID],Tabella5[Criterio di successo],"")," - ",Tabella4[[#This Row],[Servizio]])</f>
        <v>APP INDABOX ANDROID - 11.1.3.2.1 Sequenza significativa - S003 Ritira (IndaBox Ritiro Pacchi)</v>
      </c>
      <c r="Z12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(#AAD1289)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90" s="13"/>
      <c r="AB1290" s="13"/>
      <c r="AC1290" s="13"/>
      <c r="AD1290" s="13"/>
      <c r="AE1290" s="13" t="e">
        <f>_xlfn.XLOOKUP(Tabella4[[#This Row],[ID Silk]],outTable[ID Silk],outTable[Numero ticket  ],,0,1)</f>
        <v>#N/A</v>
      </c>
      <c r="AF1290" s="13"/>
      <c r="AG1290" s="13"/>
      <c r="AH1290" s="13" t="e">
        <f>Tabella4[[#This Row],[Caricato su Silk]]&amp;Tabella4[[#This Row],[HC_01]]</f>
        <v>#N/A</v>
      </c>
      <c r="AI1290" s="13" t="e">
        <f>Tabella4[[#This Row],[HC_ID]]&amp;": "&amp;Tabella4[[#This Row],[Descrizione]]</f>
        <v>#N/A</v>
      </c>
      <c r="AJ1290" s="13" t="e">
        <f>Tabella4[[#This Row],[HC_ID]]&amp;": - "&amp;Tabella4[[#This Row],[Detail]]&amp;" con selettore: "&amp;Tabella4[[#This Row],[Rejected Element]]</f>
        <v>#N/A</v>
      </c>
      <c r="AK1290" s="13" t="e">
        <f>Tabella4[[#This Row],[HC_ID]]&amp;": "&amp;Tabella4[[#This Row],[Share URL]]</f>
        <v>#N/A</v>
      </c>
      <c r="AL1290" s="13" t="e">
        <f>Tabella4[[#This Row],[HC_ID]]&amp;": "&amp;Tabella4[[#This Row],[Soluzione note aggiuntive]]</f>
        <v>#N/A</v>
      </c>
      <c r="AM1290" s="13"/>
    </row>
    <row r="1291" spans="1:39" ht="15" x14ac:dyDescent="0.3">
      <c r="A1291" s="41" t="str">
        <f>Tabella4[[#This Row],[UNI CEI EN 301549]]&amp;Tabella4[[#This Row],[Servizio]]</f>
        <v>11.1.3.2.1S003 Ritira (IndaBox Ritiro Pacchi)</v>
      </c>
      <c r="B1291" s="42" t="str">
        <f>Tabella4[[#This Row],[IssueID]]&amp;Tabella4[[#This Row],[Servizio]]</f>
        <v>S003 Ritira (IndaBox Ritiro Pacchi)</v>
      </c>
      <c r="C1291" s="41" t="s">
        <v>2389</v>
      </c>
      <c r="D1291" s="41" t="str">
        <f>"(#"&amp;Tabella4[[#This Row],['#ID]]&amp;")"</f>
        <v>(#AAD1290)</v>
      </c>
      <c r="E1291" s="13" t="s">
        <v>50</v>
      </c>
      <c r="F1291" s="13" t="s">
        <v>9</v>
      </c>
      <c r="G1291" s="13" t="s">
        <v>57</v>
      </c>
      <c r="H1291" s="13" t="s">
        <v>3287</v>
      </c>
      <c r="I1291" s="13" t="s">
        <v>62</v>
      </c>
      <c r="J1291" s="13" t="s">
        <v>3176</v>
      </c>
      <c r="K1291" t="s">
        <v>1749</v>
      </c>
      <c r="L1291" s="13" t="s">
        <v>3177</v>
      </c>
      <c r="M1291" t="s">
        <v>1744</v>
      </c>
      <c r="N1291" s="13"/>
      <c r="O1291" t="s">
        <v>1602</v>
      </c>
      <c r="P1291" s="13" t="s">
        <v>1645</v>
      </c>
      <c r="Q1291" s="13" t="s">
        <v>1742</v>
      </c>
      <c r="R1291" s="13"/>
      <c r="S1291" s="13" t="s">
        <v>3189</v>
      </c>
      <c r="T1291" s="13" t="s">
        <v>3190</v>
      </c>
      <c r="U1291" s="13">
        <f>COUNTIFS(Tabella4[Rejected Element],Tabella4[[#This Row],[Rejected Element]])</f>
        <v>1254</v>
      </c>
      <c r="V1291" s="13" t="s">
        <v>1721</v>
      </c>
      <c r="W1291" s="13" t="s">
        <v>3147</v>
      </c>
      <c r="X1291" s="13" t="str">
        <f>Tabella4[[#This Row],[User Impact]]</f>
        <v>1 - Critical</v>
      </c>
      <c r="Y1291" s="13" t="str">
        <f>_xlfn.CONCAT("APP INDABOX ANDROID - ",Tabella4[[#This Row],[UNI CEI EN 301549]]," ",_xlfn.XLOOKUP(Tabella4[[#This Row],[Criterio]],Tabella5[ID],Tabella5[Criterio di successo],"")," - ",Tabella4[[#This Row],[Servizio]])</f>
        <v>APP INDABOX ANDROID - 11.1.3.2.1 Sequenza significativa - S003 Ritira (IndaBox Ritiro Pacchi)</v>
      </c>
      <c r="Z12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(#AAD1290)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91" s="13"/>
      <c r="AB1291" s="13"/>
      <c r="AC1291" s="13"/>
      <c r="AD1291" s="13"/>
      <c r="AE1291" s="13" t="e">
        <f>_xlfn.XLOOKUP(Tabella4[[#This Row],[ID Silk]],outTable[ID Silk],outTable[Numero ticket  ],,0,1)</f>
        <v>#N/A</v>
      </c>
      <c r="AF1291" s="13"/>
      <c r="AG1291" s="13"/>
      <c r="AH1291" s="13" t="e">
        <f>Tabella4[[#This Row],[Caricato su Silk]]&amp;Tabella4[[#This Row],[HC_01]]</f>
        <v>#N/A</v>
      </c>
      <c r="AI1291" s="13" t="e">
        <f>Tabella4[[#This Row],[HC_ID]]&amp;": "&amp;Tabella4[[#This Row],[Descrizione]]</f>
        <v>#N/A</v>
      </c>
      <c r="AJ1291" s="13" t="e">
        <f>Tabella4[[#This Row],[HC_ID]]&amp;": - "&amp;Tabella4[[#This Row],[Detail]]&amp;" con selettore: "&amp;Tabella4[[#This Row],[Rejected Element]]</f>
        <v>#N/A</v>
      </c>
      <c r="AK1291" s="13" t="e">
        <f>Tabella4[[#This Row],[HC_ID]]&amp;": "&amp;Tabella4[[#This Row],[Share URL]]</f>
        <v>#N/A</v>
      </c>
      <c r="AL1291" s="13" t="e">
        <f>Tabella4[[#This Row],[HC_ID]]&amp;": "&amp;Tabella4[[#This Row],[Soluzione note aggiuntive]]</f>
        <v>#N/A</v>
      </c>
      <c r="AM1291" s="13"/>
    </row>
    <row r="1292" spans="1:39" ht="15" x14ac:dyDescent="0.3">
      <c r="A1292" s="41" t="str">
        <f>Tabella4[[#This Row],[UNI CEI EN 301549]]&amp;Tabella4[[#This Row],[Servizio]]</f>
        <v>11.2.5.3.1S003 Ritira (IndaBox Ritiro Pacchi)</v>
      </c>
      <c r="B1292" s="42" t="str">
        <f>Tabella4[[#This Row],[IssueID]]&amp;Tabella4[[#This Row],[Servizio]]</f>
        <v>S003 Ritira (IndaBox Ritiro Pacchi)</v>
      </c>
      <c r="C1292" s="41" t="s">
        <v>2390</v>
      </c>
      <c r="D1292" s="41" t="str">
        <f>"(#"&amp;Tabella4[[#This Row],['#ID]]&amp;")"</f>
        <v>(#AAD1291)</v>
      </c>
      <c r="E1292" s="13" t="s">
        <v>50</v>
      </c>
      <c r="F1292" s="13" t="s">
        <v>9</v>
      </c>
      <c r="G1292" s="13" t="s">
        <v>342</v>
      </c>
      <c r="H1292" s="13" t="s">
        <v>3285</v>
      </c>
      <c r="I1292" s="13" t="s">
        <v>63</v>
      </c>
      <c r="J1292" s="13" t="s">
        <v>3172</v>
      </c>
      <c r="K1292" t="s">
        <v>1745</v>
      </c>
      <c r="L1292" s="13" t="s">
        <v>3173</v>
      </c>
      <c r="M1292" t="s">
        <v>1744</v>
      </c>
      <c r="N1292" s="13"/>
      <c r="O1292" t="s">
        <v>1602</v>
      </c>
      <c r="P1292" s="13" t="s">
        <v>1645</v>
      </c>
      <c r="Q1292" s="13" t="s">
        <v>1742</v>
      </c>
      <c r="R1292" s="13"/>
      <c r="S1292" s="13" t="s">
        <v>3183</v>
      </c>
      <c r="T1292" s="13" t="s">
        <v>3184</v>
      </c>
      <c r="U1292" s="13">
        <f>COUNTIFS(Tabella4[Rejected Element],Tabella4[[#This Row],[Rejected Element]])</f>
        <v>1254</v>
      </c>
      <c r="V1292" s="13" t="s">
        <v>1721</v>
      </c>
      <c r="W1292" s="13" t="s">
        <v>3147</v>
      </c>
      <c r="X1292" s="13" t="str">
        <f>Tabella4[[#This Row],[User Impact]]</f>
        <v>2 - Serious</v>
      </c>
      <c r="Y1292" s="13" t="str">
        <f>_xlfn.CONCAT("APP INDABOX ANDROID - ",Tabella4[[#This Row],[UNI CEI EN 301549]]," ",_xlfn.XLOOKUP(Tabella4[[#This Row],[Criterio]],Tabella5[ID],Tabella5[Criterio di successo],"")," - ",Tabella4[[#This Row],[Servizio]])</f>
        <v>APP INDABOX ANDROID - 11.2.5.3.1 Etichetta nel nome - S003 Ritira (IndaBox Ritiro Pacchi)</v>
      </c>
      <c r="Z12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(#AAD1291)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292" s="13"/>
      <c r="AB1292" s="13"/>
      <c r="AC1292" s="13"/>
      <c r="AD1292" s="13"/>
      <c r="AE1292" s="13" t="e">
        <f>_xlfn.XLOOKUP(Tabella4[[#This Row],[ID Silk]],outTable[ID Silk],outTable[Numero ticket  ],,0,1)</f>
        <v>#N/A</v>
      </c>
      <c r="AF1292" s="13"/>
      <c r="AG1292" s="13"/>
      <c r="AH1292" s="13" t="e">
        <f>Tabella4[[#This Row],[Caricato su Silk]]&amp;Tabella4[[#This Row],[HC_01]]</f>
        <v>#N/A</v>
      </c>
      <c r="AI1292" s="13" t="e">
        <f>Tabella4[[#This Row],[HC_ID]]&amp;": "&amp;Tabella4[[#This Row],[Descrizione]]</f>
        <v>#N/A</v>
      </c>
      <c r="AJ1292" s="13" t="e">
        <f>Tabella4[[#This Row],[HC_ID]]&amp;": - "&amp;Tabella4[[#This Row],[Detail]]&amp;" con selettore: "&amp;Tabella4[[#This Row],[Rejected Element]]</f>
        <v>#N/A</v>
      </c>
      <c r="AK1292" s="13" t="e">
        <f>Tabella4[[#This Row],[HC_ID]]&amp;": "&amp;Tabella4[[#This Row],[Share URL]]</f>
        <v>#N/A</v>
      </c>
      <c r="AL1292" s="13" t="e">
        <f>Tabella4[[#This Row],[HC_ID]]&amp;": "&amp;Tabella4[[#This Row],[Soluzione note aggiuntive]]</f>
        <v>#N/A</v>
      </c>
      <c r="AM1292" s="13"/>
    </row>
    <row r="1293" spans="1:39" ht="15" x14ac:dyDescent="0.3">
      <c r="A1293" s="41" t="str">
        <f>Tabella4[[#This Row],[UNI CEI EN 301549]]&amp;Tabella4[[#This Row],[Servizio]]</f>
        <v>11.1.3.2.1S003 Ritira (IndaBox Ritiro Pacchi)</v>
      </c>
      <c r="B1293" s="42" t="str">
        <f>Tabella4[[#This Row],[IssueID]]&amp;Tabella4[[#This Row],[Servizio]]</f>
        <v>S003 Ritira (IndaBox Ritiro Pacchi)</v>
      </c>
      <c r="C1293" s="41" t="s">
        <v>2391</v>
      </c>
      <c r="D1293" s="41" t="str">
        <f>"(#"&amp;Tabella4[[#This Row],['#ID]]&amp;")"</f>
        <v>(#AAD1292)</v>
      </c>
      <c r="E1293" s="13" t="s">
        <v>50</v>
      </c>
      <c r="F1293" s="13" t="s">
        <v>9</v>
      </c>
      <c r="G1293" s="13" t="s">
        <v>57</v>
      </c>
      <c r="H1293" s="13" t="s">
        <v>3287</v>
      </c>
      <c r="I1293" s="13" t="s">
        <v>62</v>
      </c>
      <c r="J1293" s="13" t="s">
        <v>3176</v>
      </c>
      <c r="K1293" t="s">
        <v>1749</v>
      </c>
      <c r="L1293" s="13" t="s">
        <v>3177</v>
      </c>
      <c r="M1293" t="s">
        <v>1744</v>
      </c>
      <c r="N1293" s="13"/>
      <c r="O1293" t="s">
        <v>1602</v>
      </c>
      <c r="P1293" s="13" t="s">
        <v>1645</v>
      </c>
      <c r="Q1293" s="13" t="s">
        <v>1742</v>
      </c>
      <c r="R1293" s="13"/>
      <c r="S1293" s="13" t="s">
        <v>3189</v>
      </c>
      <c r="T1293" s="13" t="s">
        <v>3190</v>
      </c>
      <c r="U1293" s="13">
        <f>COUNTIFS(Tabella4[Rejected Element],Tabella4[[#This Row],[Rejected Element]])</f>
        <v>1254</v>
      </c>
      <c r="V1293" s="13" t="s">
        <v>1721</v>
      </c>
      <c r="W1293" s="13" t="s">
        <v>3147</v>
      </c>
      <c r="X1293" s="13" t="str">
        <f>Tabella4[[#This Row],[User Impact]]</f>
        <v>1 - Critical</v>
      </c>
      <c r="Y1293" s="13" t="str">
        <f>_xlfn.CONCAT("APP INDABOX ANDROID - ",Tabella4[[#This Row],[UNI CEI EN 301549]]," ",_xlfn.XLOOKUP(Tabella4[[#This Row],[Criterio]],Tabella5[ID],Tabella5[Criterio di successo],"")," - ",Tabella4[[#This Row],[Servizio]])</f>
        <v>APP INDABOX ANDROID - 11.1.3.2.1 Sequenza significativa - S003 Ritira (IndaBox Ritiro Pacchi)</v>
      </c>
      <c r="Z12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(#AAD1292)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https://axe-mobile.deque.com/scan?userId=747da6b3-5f03-493b-bc9b-3a10276b7d6b&amp;packageName=com.android.chrome&amp;resultId=019874b2-3be6-729d-8185-a1e89f4a6969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293" s="13"/>
      <c r="AB1293" s="13"/>
      <c r="AC1293" s="13"/>
      <c r="AD1293" s="13"/>
      <c r="AE1293" s="13" t="e">
        <f>_xlfn.XLOOKUP(Tabella4[[#This Row],[ID Silk]],outTable[ID Silk],outTable[Numero ticket  ],,0,1)</f>
        <v>#N/A</v>
      </c>
      <c r="AF1293" s="13"/>
      <c r="AG1293" s="13"/>
      <c r="AH1293" s="13" t="e">
        <f>Tabella4[[#This Row],[Caricato su Silk]]&amp;Tabella4[[#This Row],[HC_01]]</f>
        <v>#N/A</v>
      </c>
      <c r="AI1293" s="13" t="e">
        <f>Tabella4[[#This Row],[HC_ID]]&amp;": "&amp;Tabella4[[#This Row],[Descrizione]]</f>
        <v>#N/A</v>
      </c>
      <c r="AJ1293" s="13" t="e">
        <f>Tabella4[[#This Row],[HC_ID]]&amp;": - "&amp;Tabella4[[#This Row],[Detail]]&amp;" con selettore: "&amp;Tabella4[[#This Row],[Rejected Element]]</f>
        <v>#N/A</v>
      </c>
      <c r="AK1293" s="13" t="e">
        <f>Tabella4[[#This Row],[HC_ID]]&amp;": "&amp;Tabella4[[#This Row],[Share URL]]</f>
        <v>#N/A</v>
      </c>
      <c r="AL1293" s="13" t="e">
        <f>Tabella4[[#This Row],[HC_ID]]&amp;": "&amp;Tabella4[[#This Row],[Soluzione note aggiuntive]]</f>
        <v>#N/A</v>
      </c>
      <c r="AM1293" s="13"/>
    </row>
    <row r="1294" spans="1:39" ht="15" x14ac:dyDescent="0.3">
      <c r="A1294" s="41" t="str">
        <f>Tabella4[[#This Row],[UNI CEI EN 301549]]&amp;Tabella4[[#This Row],[Servizio]]</f>
        <v>11.1.3.4.1S004 Spedisci (IndaBox Spedizione Pacchi)</v>
      </c>
      <c r="B1294" s="42" t="str">
        <f>Tabella4[[#This Row],[IssueID]]&amp;Tabella4[[#This Row],[Servizio]]</f>
        <v>S004 Spedisci (IndaBox Spedizione Pacchi)</v>
      </c>
      <c r="C1294" s="41" t="s">
        <v>2392</v>
      </c>
      <c r="D1294" s="41" t="str">
        <f>"(#"&amp;Tabella4[[#This Row],['#ID]]&amp;")"</f>
        <v>(#AAD1293)</v>
      </c>
      <c r="E1294" s="13" t="s">
        <v>50</v>
      </c>
      <c r="F1294" s="13" t="s">
        <v>10</v>
      </c>
      <c r="G1294" s="13" t="s">
        <v>160</v>
      </c>
      <c r="H1294" s="13" t="s">
        <v>3284</v>
      </c>
      <c r="I1294" s="13" t="s">
        <v>63</v>
      </c>
      <c r="J1294" s="13" t="s">
        <v>3170</v>
      </c>
      <c r="K1294" t="s">
        <v>1743</v>
      </c>
      <c r="L1294" s="13" t="s">
        <v>3171</v>
      </c>
      <c r="M1294" t="s">
        <v>1744</v>
      </c>
      <c r="N1294" s="13"/>
      <c r="O1294" t="s">
        <v>1603</v>
      </c>
      <c r="P1294" s="13" t="s">
        <v>1646</v>
      </c>
      <c r="Q1294" s="13" t="s">
        <v>1742</v>
      </c>
      <c r="R1294" s="13"/>
      <c r="S1294" s="13" t="s">
        <v>3181</v>
      </c>
      <c r="T1294" s="13" t="s">
        <v>3182</v>
      </c>
      <c r="U1294" s="13">
        <f>COUNTIFS(Tabella4[Rejected Element],Tabella4[[#This Row],[Rejected Element]])</f>
        <v>1254</v>
      </c>
      <c r="V1294" s="13" t="s">
        <v>1722</v>
      </c>
      <c r="W1294" s="13" t="s">
        <v>3146</v>
      </c>
      <c r="X1294" s="13" t="str">
        <f>Tabella4[[#This Row],[User Impact]]</f>
        <v>2 - Serious</v>
      </c>
      <c r="Y1294" s="13" t="str">
        <f>_xlfn.CONCAT("APP INDABOX ANDROID - ",Tabella4[[#This Row],[UNI CEI EN 301549]]," ",_xlfn.XLOOKUP(Tabella4[[#This Row],[Criterio]],Tabella5[ID],Tabella5[Criterio di successo],"")," - ",Tabella4[[#This Row],[Servizio]])</f>
        <v>APP INDABOX ANDROID - 11.1.3.4.1 Orientamento - S004 Spedisci (IndaBox Spedizione Pacchi)</v>
      </c>
      <c r="Z12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S004 Spedisci (IndaBox Spedizione Pacchi) (#AAD1293)
S004 Spedisci (IndaBox Spedizione Pacchi)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294" s="13"/>
      <c r="AB1294" s="13"/>
      <c r="AC1294" s="13"/>
      <c r="AD1294" s="13"/>
      <c r="AE1294" s="13" t="e">
        <f>_xlfn.XLOOKUP(Tabella4[[#This Row],[ID Silk]],outTable[ID Silk],outTable[Numero ticket  ],,0,1)</f>
        <v>#N/A</v>
      </c>
      <c r="AF1294" s="13"/>
      <c r="AG1294" s="13"/>
      <c r="AH1294" s="13" t="e">
        <f>Tabella4[[#This Row],[Caricato su Silk]]&amp;Tabella4[[#This Row],[HC_01]]</f>
        <v>#N/A</v>
      </c>
      <c r="AI1294" s="13" t="e">
        <f>Tabella4[[#This Row],[HC_ID]]&amp;": "&amp;Tabella4[[#This Row],[Descrizione]]</f>
        <v>#N/A</v>
      </c>
      <c r="AJ1294" s="13" t="e">
        <f>Tabella4[[#This Row],[HC_ID]]&amp;": - "&amp;Tabella4[[#This Row],[Detail]]&amp;" con selettore: "&amp;Tabella4[[#This Row],[Rejected Element]]</f>
        <v>#N/A</v>
      </c>
      <c r="AK1294" s="13" t="e">
        <f>Tabella4[[#This Row],[HC_ID]]&amp;": "&amp;Tabella4[[#This Row],[Share URL]]</f>
        <v>#N/A</v>
      </c>
      <c r="AL1294" s="13" t="e">
        <f>Tabella4[[#This Row],[HC_ID]]&amp;": "&amp;Tabella4[[#This Row],[Soluzione note aggiuntive]]</f>
        <v>#N/A</v>
      </c>
      <c r="AM1294" s="13"/>
    </row>
    <row r="1295" spans="1:39" ht="15" x14ac:dyDescent="0.3">
      <c r="A1295" s="41" t="str">
        <f>Tabella4[[#This Row],[UNI CEI EN 301549]]&amp;Tabella4[[#This Row],[Servizio]]</f>
        <v>11.2.5.3.1S004 Spedisci (IndaBox Spedizione Pacchi)</v>
      </c>
      <c r="B1295" s="42" t="str">
        <f>Tabella4[[#This Row],[IssueID]]&amp;Tabella4[[#This Row],[Servizio]]</f>
        <v>S004 Spedisci (IndaBox Spedizione Pacchi)</v>
      </c>
      <c r="C1295" s="41" t="s">
        <v>2393</v>
      </c>
      <c r="D1295" s="41" t="str">
        <f>"(#"&amp;Tabella4[[#This Row],['#ID]]&amp;")"</f>
        <v>(#AAD1294)</v>
      </c>
      <c r="E1295" s="13" t="s">
        <v>50</v>
      </c>
      <c r="F1295" s="13" t="s">
        <v>9</v>
      </c>
      <c r="G1295" s="13" t="s">
        <v>342</v>
      </c>
      <c r="H1295" s="13" t="s">
        <v>3285</v>
      </c>
      <c r="I1295" s="13" t="s">
        <v>63</v>
      </c>
      <c r="J1295" s="13" t="s">
        <v>3172</v>
      </c>
      <c r="K1295" t="s">
        <v>1745</v>
      </c>
      <c r="L1295" s="13" t="s">
        <v>3173</v>
      </c>
      <c r="M1295" t="s">
        <v>1746</v>
      </c>
      <c r="N1295" s="13"/>
      <c r="O1295" t="s">
        <v>1603</v>
      </c>
      <c r="P1295" s="13" t="s">
        <v>1646</v>
      </c>
      <c r="Q1295" s="13" t="s">
        <v>1742</v>
      </c>
      <c r="R1295" s="13"/>
      <c r="S1295" s="13" t="s">
        <v>3183</v>
      </c>
      <c r="T1295" s="13" t="s">
        <v>3184</v>
      </c>
      <c r="U1295" s="13">
        <f>COUNTIFS(Tabella4[Rejected Element],Tabella4[[#This Row],[Rejected Element]])</f>
        <v>42</v>
      </c>
      <c r="V1295" s="13" t="s">
        <v>1722</v>
      </c>
      <c r="W1295" s="13" t="s">
        <v>3146</v>
      </c>
      <c r="X1295" s="13" t="str">
        <f>Tabella4[[#This Row],[User Impact]]</f>
        <v>2 - Serious</v>
      </c>
      <c r="Y1295" s="13" t="str">
        <f>_xlfn.CONCAT("APP INDABOX ANDROID - ",Tabella4[[#This Row],[UNI CEI EN 301549]]," ",_xlfn.XLOOKUP(Tabella4[[#This Row],[Criterio]],Tabella5[ID],Tabella5[Criterio di successo],"")," - ",Tabella4[[#This Row],[Servizio]])</f>
        <v>APP INDABOX ANDROID - 11.2.5.3.1 Etichetta nel nome - S004 Spedisci (IndaBox Spedizione Pacchi)</v>
      </c>
      <c r="Z12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(#AAD1294)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https://axe-mobile.deque.com/scan?userId=747da6b3-5f03-493b-bc9b-3a10276b7d6b&amp;packageName=com.android.chrome&amp;resultId=019874b2-8d7f-7368-9706-57fbafbc7b60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295" s="13"/>
      <c r="AB1295" s="13"/>
      <c r="AC1295" s="13"/>
      <c r="AD1295" s="13"/>
      <c r="AE1295" s="13" t="e">
        <f>_xlfn.XLOOKUP(Tabella4[[#This Row],[ID Silk]],outTable[ID Silk],outTable[Numero ticket  ],,0,1)</f>
        <v>#N/A</v>
      </c>
      <c r="AF1295" s="13"/>
      <c r="AG1295" s="13"/>
      <c r="AH1295" s="13" t="e">
        <f>Tabella4[[#This Row],[Caricato su Silk]]&amp;Tabella4[[#This Row],[HC_01]]</f>
        <v>#N/A</v>
      </c>
      <c r="AI1295" s="13" t="e">
        <f>Tabella4[[#This Row],[HC_ID]]&amp;": "&amp;Tabella4[[#This Row],[Descrizione]]</f>
        <v>#N/A</v>
      </c>
      <c r="AJ1295" s="13" t="e">
        <f>Tabella4[[#This Row],[HC_ID]]&amp;": - "&amp;Tabella4[[#This Row],[Detail]]&amp;" con selettore: "&amp;Tabella4[[#This Row],[Rejected Element]]</f>
        <v>#N/A</v>
      </c>
      <c r="AK1295" s="13" t="e">
        <f>Tabella4[[#This Row],[HC_ID]]&amp;": "&amp;Tabella4[[#This Row],[Share URL]]</f>
        <v>#N/A</v>
      </c>
      <c r="AL1295" s="13" t="e">
        <f>Tabella4[[#This Row],[HC_ID]]&amp;": "&amp;Tabella4[[#This Row],[Soluzione note aggiuntive]]</f>
        <v>#N/A</v>
      </c>
      <c r="AM1295" s="13"/>
    </row>
    <row r="1296" spans="1:39" ht="15" x14ac:dyDescent="0.3">
      <c r="A1296" s="41" t="str">
        <f>Tabella4[[#This Row],[UNI CEI EN 301549]]&amp;Tabella4[[#This Row],[Servizio]]</f>
        <v>11.1.3.2.1S004 Spedisci (IndaBox Spedizione Pacchi)</v>
      </c>
      <c r="B1296" s="42" t="str">
        <f>Tabella4[[#This Row],[IssueID]]&amp;Tabella4[[#This Row],[Servizio]]</f>
        <v>S004 Spedisci (IndaBox Spedizione Pacchi)</v>
      </c>
      <c r="C1296" s="41" t="s">
        <v>2394</v>
      </c>
      <c r="D1296" s="41" t="str">
        <f>"(#"&amp;Tabella4[[#This Row],['#ID]]&amp;")"</f>
        <v>(#AAD1295)</v>
      </c>
      <c r="E1296" s="13" t="s">
        <v>50</v>
      </c>
      <c r="F1296" s="13" t="s">
        <v>9</v>
      </c>
      <c r="G1296" s="13" t="s">
        <v>57</v>
      </c>
      <c r="H1296" s="13" t="s">
        <v>3287</v>
      </c>
      <c r="I1296" s="13" t="s">
        <v>62</v>
      </c>
      <c r="J1296" s="13" t="s">
        <v>3176</v>
      </c>
      <c r="K1296" t="s">
        <v>1749</v>
      </c>
      <c r="L1296" s="13" t="s">
        <v>3177</v>
      </c>
      <c r="M1296" t="s">
        <v>1744</v>
      </c>
      <c r="N1296" s="13"/>
      <c r="O1296" t="s">
        <v>1603</v>
      </c>
      <c r="P1296" s="13" t="s">
        <v>1646</v>
      </c>
      <c r="Q1296" s="13" t="s">
        <v>1742</v>
      </c>
      <c r="R1296" s="13"/>
      <c r="S1296" s="13" t="s">
        <v>3189</v>
      </c>
      <c r="T1296" s="13" t="s">
        <v>3190</v>
      </c>
      <c r="U1296" s="13">
        <f>COUNTIFS(Tabella4[Rejected Element],Tabella4[[#This Row],[Rejected Element]])</f>
        <v>1254</v>
      </c>
      <c r="V1296" s="13" t="s">
        <v>1722</v>
      </c>
      <c r="W1296" s="13" t="s">
        <v>3146</v>
      </c>
      <c r="X1296" s="13" t="str">
        <f>Tabella4[[#This Row],[User Impact]]</f>
        <v>1 - Critical</v>
      </c>
      <c r="Y129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2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(#AAD1295)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296" s="13"/>
      <c r="AB1296" s="13"/>
      <c r="AC1296" s="13"/>
      <c r="AD1296" s="13"/>
      <c r="AE1296" s="13" t="e">
        <f>_xlfn.XLOOKUP(Tabella4[[#This Row],[ID Silk]],outTable[ID Silk],outTable[Numero ticket  ],,0,1)</f>
        <v>#N/A</v>
      </c>
      <c r="AF1296" s="13"/>
      <c r="AG1296" s="13"/>
      <c r="AH1296" s="13" t="e">
        <f>Tabella4[[#This Row],[Caricato su Silk]]&amp;Tabella4[[#This Row],[HC_01]]</f>
        <v>#N/A</v>
      </c>
      <c r="AI1296" s="13" t="e">
        <f>Tabella4[[#This Row],[HC_ID]]&amp;": "&amp;Tabella4[[#This Row],[Descrizione]]</f>
        <v>#N/A</v>
      </c>
      <c r="AJ1296" s="13" t="e">
        <f>Tabella4[[#This Row],[HC_ID]]&amp;": - "&amp;Tabella4[[#This Row],[Detail]]&amp;" con selettore: "&amp;Tabella4[[#This Row],[Rejected Element]]</f>
        <v>#N/A</v>
      </c>
      <c r="AK1296" s="13" t="e">
        <f>Tabella4[[#This Row],[HC_ID]]&amp;": "&amp;Tabella4[[#This Row],[Share URL]]</f>
        <v>#N/A</v>
      </c>
      <c r="AL1296" s="13" t="e">
        <f>Tabella4[[#This Row],[HC_ID]]&amp;": "&amp;Tabella4[[#This Row],[Soluzione note aggiuntive]]</f>
        <v>#N/A</v>
      </c>
      <c r="AM1296" s="13"/>
    </row>
    <row r="1297" spans="1:39" ht="15" x14ac:dyDescent="0.3">
      <c r="A1297" s="41" t="str">
        <f>Tabella4[[#This Row],[UNI CEI EN 301549]]&amp;Tabella4[[#This Row],[Servizio]]</f>
        <v>11.1.3.2.1S004 Spedisci (IndaBox Spedizione Pacchi)</v>
      </c>
      <c r="B1297" s="42" t="str">
        <f>Tabella4[[#This Row],[IssueID]]&amp;Tabella4[[#This Row],[Servizio]]</f>
        <v>S004 Spedisci (IndaBox Spedizione Pacchi)</v>
      </c>
      <c r="C1297" s="41" t="s">
        <v>2395</v>
      </c>
      <c r="D1297" s="41" t="str">
        <f>"(#"&amp;Tabella4[[#This Row],['#ID]]&amp;")"</f>
        <v>(#AAD1296)</v>
      </c>
      <c r="E1297" s="13" t="s">
        <v>50</v>
      </c>
      <c r="F1297" s="13" t="s">
        <v>9</v>
      </c>
      <c r="G1297" s="13" t="s">
        <v>57</v>
      </c>
      <c r="H1297" s="13" t="s">
        <v>3287</v>
      </c>
      <c r="I1297" s="13" t="s">
        <v>62</v>
      </c>
      <c r="J1297" s="13" t="s">
        <v>3176</v>
      </c>
      <c r="K1297" t="s">
        <v>1749</v>
      </c>
      <c r="L1297" s="13" t="s">
        <v>3177</v>
      </c>
      <c r="M1297" t="s">
        <v>1744</v>
      </c>
      <c r="N1297" s="13"/>
      <c r="O1297" t="s">
        <v>1603</v>
      </c>
      <c r="P1297" s="13" t="s">
        <v>1646</v>
      </c>
      <c r="Q1297" s="13" t="s">
        <v>1742</v>
      </c>
      <c r="R1297" s="13"/>
      <c r="S1297" s="13" t="s">
        <v>3189</v>
      </c>
      <c r="T1297" s="13" t="s">
        <v>3190</v>
      </c>
      <c r="U1297" s="13">
        <f>COUNTIFS(Tabella4[Rejected Element],Tabella4[[#This Row],[Rejected Element]])</f>
        <v>1254</v>
      </c>
      <c r="V1297" s="13" t="s">
        <v>1722</v>
      </c>
      <c r="W1297" s="13" t="s">
        <v>3146</v>
      </c>
      <c r="X1297" s="13" t="str">
        <f>Tabella4[[#This Row],[User Impact]]</f>
        <v>1 - Critical</v>
      </c>
      <c r="Y129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2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(#AAD1296)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297" s="13"/>
      <c r="AB1297" s="13"/>
      <c r="AC1297" s="13"/>
      <c r="AD1297" s="13"/>
      <c r="AE1297" s="13" t="e">
        <f>_xlfn.XLOOKUP(Tabella4[[#This Row],[ID Silk]],outTable[ID Silk],outTable[Numero ticket  ],,0,1)</f>
        <v>#N/A</v>
      </c>
      <c r="AF1297" s="13"/>
      <c r="AG1297" s="13"/>
      <c r="AH1297" s="13" t="e">
        <f>Tabella4[[#This Row],[Caricato su Silk]]&amp;Tabella4[[#This Row],[HC_01]]</f>
        <v>#N/A</v>
      </c>
      <c r="AI1297" s="13" t="e">
        <f>Tabella4[[#This Row],[HC_ID]]&amp;": "&amp;Tabella4[[#This Row],[Descrizione]]</f>
        <v>#N/A</v>
      </c>
      <c r="AJ1297" s="13" t="e">
        <f>Tabella4[[#This Row],[HC_ID]]&amp;": - "&amp;Tabella4[[#This Row],[Detail]]&amp;" con selettore: "&amp;Tabella4[[#This Row],[Rejected Element]]</f>
        <v>#N/A</v>
      </c>
      <c r="AK1297" s="13" t="e">
        <f>Tabella4[[#This Row],[HC_ID]]&amp;": "&amp;Tabella4[[#This Row],[Share URL]]</f>
        <v>#N/A</v>
      </c>
      <c r="AL1297" s="13" t="e">
        <f>Tabella4[[#This Row],[HC_ID]]&amp;": "&amp;Tabella4[[#This Row],[Soluzione note aggiuntive]]</f>
        <v>#N/A</v>
      </c>
      <c r="AM1297" s="13"/>
    </row>
    <row r="1298" spans="1:39" ht="15" x14ac:dyDescent="0.3">
      <c r="A1298" s="41" t="str">
        <f>Tabella4[[#This Row],[UNI CEI EN 301549]]&amp;Tabella4[[#This Row],[Servizio]]</f>
        <v>11.1.3.2.1S004 Spedisci (IndaBox Spedizione Pacchi)</v>
      </c>
      <c r="B1298" s="42" t="str">
        <f>Tabella4[[#This Row],[IssueID]]&amp;Tabella4[[#This Row],[Servizio]]</f>
        <v>S004 Spedisci (IndaBox Spedizione Pacchi)</v>
      </c>
      <c r="C1298" s="41" t="s">
        <v>2396</v>
      </c>
      <c r="D1298" s="41" t="str">
        <f>"(#"&amp;Tabella4[[#This Row],['#ID]]&amp;")"</f>
        <v>(#AAD1297)</v>
      </c>
      <c r="E1298" s="13" t="s">
        <v>50</v>
      </c>
      <c r="F1298" s="13" t="s">
        <v>9</v>
      </c>
      <c r="G1298" s="13" t="s">
        <v>57</v>
      </c>
      <c r="H1298" s="13" t="s">
        <v>3287</v>
      </c>
      <c r="I1298" s="13" t="s">
        <v>62</v>
      </c>
      <c r="J1298" s="13" t="s">
        <v>3176</v>
      </c>
      <c r="K1298" t="s">
        <v>1749</v>
      </c>
      <c r="L1298" s="13" t="s">
        <v>3177</v>
      </c>
      <c r="M1298" t="s">
        <v>1744</v>
      </c>
      <c r="N1298" s="13"/>
      <c r="O1298" t="s">
        <v>1603</v>
      </c>
      <c r="P1298" s="13" t="s">
        <v>1646</v>
      </c>
      <c r="Q1298" s="13" t="s">
        <v>1742</v>
      </c>
      <c r="R1298" s="13"/>
      <c r="S1298" s="13" t="s">
        <v>3189</v>
      </c>
      <c r="T1298" s="13" t="s">
        <v>3190</v>
      </c>
      <c r="U1298" s="13">
        <f>COUNTIFS(Tabella4[Rejected Element],Tabella4[[#This Row],[Rejected Element]])</f>
        <v>1254</v>
      </c>
      <c r="V1298" s="13" t="s">
        <v>1722</v>
      </c>
      <c r="W1298" s="13" t="s">
        <v>3146</v>
      </c>
      <c r="X1298" s="13" t="str">
        <f>Tabella4[[#This Row],[User Impact]]</f>
        <v>1 - Critical</v>
      </c>
      <c r="Y129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2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(#AAD1297)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298" s="13"/>
      <c r="AB1298" s="13"/>
      <c r="AC1298" s="13"/>
      <c r="AD1298" s="13"/>
      <c r="AE1298" s="13" t="e">
        <f>_xlfn.XLOOKUP(Tabella4[[#This Row],[ID Silk]],outTable[ID Silk],outTable[Numero ticket  ],,0,1)</f>
        <v>#N/A</v>
      </c>
      <c r="AF1298" s="13"/>
      <c r="AG1298" s="13"/>
      <c r="AH1298" s="13" t="e">
        <f>Tabella4[[#This Row],[Caricato su Silk]]&amp;Tabella4[[#This Row],[HC_01]]</f>
        <v>#N/A</v>
      </c>
      <c r="AI1298" s="13" t="e">
        <f>Tabella4[[#This Row],[HC_ID]]&amp;": "&amp;Tabella4[[#This Row],[Descrizione]]</f>
        <v>#N/A</v>
      </c>
      <c r="AJ1298" s="13" t="e">
        <f>Tabella4[[#This Row],[HC_ID]]&amp;": - "&amp;Tabella4[[#This Row],[Detail]]&amp;" con selettore: "&amp;Tabella4[[#This Row],[Rejected Element]]</f>
        <v>#N/A</v>
      </c>
      <c r="AK1298" s="13" t="e">
        <f>Tabella4[[#This Row],[HC_ID]]&amp;": "&amp;Tabella4[[#This Row],[Share URL]]</f>
        <v>#N/A</v>
      </c>
      <c r="AL1298" s="13" t="e">
        <f>Tabella4[[#This Row],[HC_ID]]&amp;": "&amp;Tabella4[[#This Row],[Soluzione note aggiuntive]]</f>
        <v>#N/A</v>
      </c>
      <c r="AM1298" s="13"/>
    </row>
    <row r="1299" spans="1:39" ht="15" x14ac:dyDescent="0.3">
      <c r="A1299" s="41" t="str">
        <f>Tabella4[[#This Row],[UNI CEI EN 301549]]&amp;Tabella4[[#This Row],[Servizio]]</f>
        <v>11.1.3.2.1S004 Spedisci (IndaBox Spedizione Pacchi)</v>
      </c>
      <c r="B1299" s="42" t="str">
        <f>Tabella4[[#This Row],[IssueID]]&amp;Tabella4[[#This Row],[Servizio]]</f>
        <v>S004 Spedisci (IndaBox Spedizione Pacchi)</v>
      </c>
      <c r="C1299" s="41" t="s">
        <v>2397</v>
      </c>
      <c r="D1299" s="41" t="str">
        <f>"(#"&amp;Tabella4[[#This Row],['#ID]]&amp;")"</f>
        <v>(#AAD1298)</v>
      </c>
      <c r="E1299" s="13" t="s">
        <v>50</v>
      </c>
      <c r="F1299" s="13" t="s">
        <v>9</v>
      </c>
      <c r="G1299" s="13" t="s">
        <v>57</v>
      </c>
      <c r="H1299" s="13" t="s">
        <v>3287</v>
      </c>
      <c r="I1299" s="13" t="s">
        <v>62</v>
      </c>
      <c r="J1299" s="13" t="s">
        <v>3176</v>
      </c>
      <c r="K1299" t="s">
        <v>1749</v>
      </c>
      <c r="L1299" s="13" t="s">
        <v>3177</v>
      </c>
      <c r="M1299" t="s">
        <v>1744</v>
      </c>
      <c r="N1299" s="13"/>
      <c r="O1299" t="s">
        <v>1603</v>
      </c>
      <c r="P1299" s="13" t="s">
        <v>1646</v>
      </c>
      <c r="Q1299" s="13" t="s">
        <v>1742</v>
      </c>
      <c r="R1299" s="13"/>
      <c r="S1299" s="13" t="s">
        <v>3189</v>
      </c>
      <c r="T1299" s="13" t="s">
        <v>3190</v>
      </c>
      <c r="U1299" s="13">
        <f>COUNTIFS(Tabella4[Rejected Element],Tabella4[[#This Row],[Rejected Element]])</f>
        <v>1254</v>
      </c>
      <c r="V1299" s="13" t="s">
        <v>1722</v>
      </c>
      <c r="W1299" s="13" t="s">
        <v>3146</v>
      </c>
      <c r="X1299" s="13" t="str">
        <f>Tabella4[[#This Row],[User Impact]]</f>
        <v>1 - Critical</v>
      </c>
      <c r="Y129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2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(#AAD1298)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299" s="13"/>
      <c r="AB1299" s="13"/>
      <c r="AC1299" s="13"/>
      <c r="AD1299" s="13"/>
      <c r="AE1299" s="13" t="e">
        <f>_xlfn.XLOOKUP(Tabella4[[#This Row],[ID Silk]],outTable[ID Silk],outTable[Numero ticket  ],,0,1)</f>
        <v>#N/A</v>
      </c>
      <c r="AF1299" s="13"/>
      <c r="AG1299" s="13"/>
      <c r="AH1299" s="13" t="e">
        <f>Tabella4[[#This Row],[Caricato su Silk]]&amp;Tabella4[[#This Row],[HC_01]]</f>
        <v>#N/A</v>
      </c>
      <c r="AI1299" s="13" t="e">
        <f>Tabella4[[#This Row],[HC_ID]]&amp;": "&amp;Tabella4[[#This Row],[Descrizione]]</f>
        <v>#N/A</v>
      </c>
      <c r="AJ1299" s="13" t="e">
        <f>Tabella4[[#This Row],[HC_ID]]&amp;": - "&amp;Tabella4[[#This Row],[Detail]]&amp;" con selettore: "&amp;Tabella4[[#This Row],[Rejected Element]]</f>
        <v>#N/A</v>
      </c>
      <c r="AK1299" s="13" t="e">
        <f>Tabella4[[#This Row],[HC_ID]]&amp;": "&amp;Tabella4[[#This Row],[Share URL]]</f>
        <v>#N/A</v>
      </c>
      <c r="AL1299" s="13" t="e">
        <f>Tabella4[[#This Row],[HC_ID]]&amp;": "&amp;Tabella4[[#This Row],[Soluzione note aggiuntive]]</f>
        <v>#N/A</v>
      </c>
      <c r="AM1299" s="13"/>
    </row>
    <row r="1300" spans="1:39" ht="15" x14ac:dyDescent="0.3">
      <c r="A1300" s="41" t="str">
        <f>Tabella4[[#This Row],[UNI CEI EN 301549]]&amp;Tabella4[[#This Row],[Servizio]]</f>
        <v>11.1.3.2.1S004 Spedisci (IndaBox Spedizione Pacchi)</v>
      </c>
      <c r="B1300" s="42" t="str">
        <f>Tabella4[[#This Row],[IssueID]]&amp;Tabella4[[#This Row],[Servizio]]</f>
        <v>S004 Spedisci (IndaBox Spedizione Pacchi)</v>
      </c>
      <c r="C1300" s="41" t="s">
        <v>2398</v>
      </c>
      <c r="D1300" s="41" t="str">
        <f>"(#"&amp;Tabella4[[#This Row],['#ID]]&amp;")"</f>
        <v>(#AAD1299)</v>
      </c>
      <c r="E1300" s="13" t="s">
        <v>50</v>
      </c>
      <c r="F1300" s="13" t="s">
        <v>9</v>
      </c>
      <c r="G1300" s="13" t="s">
        <v>57</v>
      </c>
      <c r="H1300" s="13" t="s">
        <v>3287</v>
      </c>
      <c r="I1300" s="13" t="s">
        <v>62</v>
      </c>
      <c r="J1300" s="13" t="s">
        <v>3176</v>
      </c>
      <c r="K1300" t="s">
        <v>1749</v>
      </c>
      <c r="L1300" s="13" t="s">
        <v>3177</v>
      </c>
      <c r="M1300" t="s">
        <v>1744</v>
      </c>
      <c r="N1300" s="13"/>
      <c r="O1300" t="s">
        <v>1603</v>
      </c>
      <c r="P1300" s="13" t="s">
        <v>1646</v>
      </c>
      <c r="Q1300" s="13" t="s">
        <v>1742</v>
      </c>
      <c r="R1300" s="13"/>
      <c r="S1300" s="13" t="s">
        <v>3189</v>
      </c>
      <c r="T1300" s="13" t="s">
        <v>3190</v>
      </c>
      <c r="U1300" s="13">
        <f>COUNTIFS(Tabella4[Rejected Element],Tabella4[[#This Row],[Rejected Element]])</f>
        <v>1254</v>
      </c>
      <c r="V1300" s="13" t="s">
        <v>1722</v>
      </c>
      <c r="W1300" s="13" t="s">
        <v>3146</v>
      </c>
      <c r="X1300" s="13" t="str">
        <f>Tabella4[[#This Row],[User Impact]]</f>
        <v>1 - Critical</v>
      </c>
      <c r="Y130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(#AAD1299)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00" s="13"/>
      <c r="AB1300" s="13"/>
      <c r="AC1300" s="13"/>
      <c r="AD1300" s="13"/>
      <c r="AE1300" s="13" t="e">
        <f>_xlfn.XLOOKUP(Tabella4[[#This Row],[ID Silk]],outTable[ID Silk],outTable[Numero ticket  ],,0,1)</f>
        <v>#N/A</v>
      </c>
      <c r="AF1300" s="13"/>
      <c r="AG1300" s="13"/>
      <c r="AH1300" s="13" t="e">
        <f>Tabella4[[#This Row],[Caricato su Silk]]&amp;Tabella4[[#This Row],[HC_01]]</f>
        <v>#N/A</v>
      </c>
      <c r="AI1300" s="13" t="e">
        <f>Tabella4[[#This Row],[HC_ID]]&amp;": "&amp;Tabella4[[#This Row],[Descrizione]]</f>
        <v>#N/A</v>
      </c>
      <c r="AJ1300" s="13" t="e">
        <f>Tabella4[[#This Row],[HC_ID]]&amp;": - "&amp;Tabella4[[#This Row],[Detail]]&amp;" con selettore: "&amp;Tabella4[[#This Row],[Rejected Element]]</f>
        <v>#N/A</v>
      </c>
      <c r="AK1300" s="13" t="e">
        <f>Tabella4[[#This Row],[HC_ID]]&amp;": "&amp;Tabella4[[#This Row],[Share URL]]</f>
        <v>#N/A</v>
      </c>
      <c r="AL1300" s="13" t="e">
        <f>Tabella4[[#This Row],[HC_ID]]&amp;": "&amp;Tabella4[[#This Row],[Soluzione note aggiuntive]]</f>
        <v>#N/A</v>
      </c>
      <c r="AM1300" s="13"/>
    </row>
    <row r="1301" spans="1:39" ht="15" x14ac:dyDescent="0.3">
      <c r="A1301" s="41" t="str">
        <f>Tabella4[[#This Row],[UNI CEI EN 301549]]&amp;Tabella4[[#This Row],[Servizio]]</f>
        <v>11.1.3.2.1S004 Spedisci (IndaBox Spedizione Pacchi)</v>
      </c>
      <c r="B1301" s="42" t="str">
        <f>Tabella4[[#This Row],[IssueID]]&amp;Tabella4[[#This Row],[Servizio]]</f>
        <v>S004 Spedisci (IndaBox Spedizione Pacchi)</v>
      </c>
      <c r="C1301" s="41" t="s">
        <v>2399</v>
      </c>
      <c r="D1301" s="41" t="str">
        <f>"(#"&amp;Tabella4[[#This Row],['#ID]]&amp;")"</f>
        <v>(#AAD1300)</v>
      </c>
      <c r="E1301" s="13" t="s">
        <v>50</v>
      </c>
      <c r="F1301" s="13" t="s">
        <v>9</v>
      </c>
      <c r="G1301" s="13" t="s">
        <v>57</v>
      </c>
      <c r="H1301" s="13" t="s">
        <v>3287</v>
      </c>
      <c r="I1301" s="13" t="s">
        <v>62</v>
      </c>
      <c r="J1301" s="13" t="s">
        <v>3176</v>
      </c>
      <c r="K1301" t="s">
        <v>1749</v>
      </c>
      <c r="L1301" s="13" t="s">
        <v>3177</v>
      </c>
      <c r="M1301" t="s">
        <v>1744</v>
      </c>
      <c r="N1301" s="13"/>
      <c r="O1301" t="s">
        <v>1603</v>
      </c>
      <c r="P1301" s="13" t="s">
        <v>1646</v>
      </c>
      <c r="Q1301" s="13" t="s">
        <v>1742</v>
      </c>
      <c r="R1301" s="13"/>
      <c r="S1301" s="13" t="s">
        <v>3189</v>
      </c>
      <c r="T1301" s="13" t="s">
        <v>3190</v>
      </c>
      <c r="U1301" s="13">
        <f>COUNTIFS(Tabella4[Rejected Element],Tabella4[[#This Row],[Rejected Element]])</f>
        <v>1254</v>
      </c>
      <c r="V1301" s="13" t="s">
        <v>1722</v>
      </c>
      <c r="W1301" s="13" t="s">
        <v>3146</v>
      </c>
      <c r="X1301" s="13" t="str">
        <f>Tabella4[[#This Row],[User Impact]]</f>
        <v>1 - Critical</v>
      </c>
      <c r="Y1301"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(#AAD1300)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01" s="13"/>
      <c r="AB1301" s="13"/>
      <c r="AC1301" s="13"/>
      <c r="AD1301" s="13"/>
      <c r="AE1301" s="13" t="e">
        <f>_xlfn.XLOOKUP(Tabella4[[#This Row],[ID Silk]],outTable[ID Silk],outTable[Numero ticket  ],,0,1)</f>
        <v>#N/A</v>
      </c>
      <c r="AF1301" s="13"/>
      <c r="AG1301" s="13"/>
      <c r="AH1301" s="13" t="e">
        <f>Tabella4[[#This Row],[Caricato su Silk]]&amp;Tabella4[[#This Row],[HC_01]]</f>
        <v>#N/A</v>
      </c>
      <c r="AI1301" s="13" t="e">
        <f>Tabella4[[#This Row],[HC_ID]]&amp;": "&amp;Tabella4[[#This Row],[Descrizione]]</f>
        <v>#N/A</v>
      </c>
      <c r="AJ1301" s="13" t="e">
        <f>Tabella4[[#This Row],[HC_ID]]&amp;": - "&amp;Tabella4[[#This Row],[Detail]]&amp;" con selettore: "&amp;Tabella4[[#This Row],[Rejected Element]]</f>
        <v>#N/A</v>
      </c>
      <c r="AK1301" s="13" t="e">
        <f>Tabella4[[#This Row],[HC_ID]]&amp;": "&amp;Tabella4[[#This Row],[Share URL]]</f>
        <v>#N/A</v>
      </c>
      <c r="AL1301" s="13" t="e">
        <f>Tabella4[[#This Row],[HC_ID]]&amp;": "&amp;Tabella4[[#This Row],[Soluzione note aggiuntive]]</f>
        <v>#N/A</v>
      </c>
      <c r="AM1301" s="13"/>
    </row>
    <row r="1302" spans="1:39" ht="15" x14ac:dyDescent="0.3">
      <c r="A1302" s="41" t="str">
        <f>Tabella4[[#This Row],[UNI CEI EN 301549]]&amp;Tabella4[[#This Row],[Servizio]]</f>
        <v>11.1.3.2.1S004 Spedisci (IndaBox Spedizione Pacchi)</v>
      </c>
      <c r="B1302" s="42" t="str">
        <f>Tabella4[[#This Row],[IssueID]]&amp;Tabella4[[#This Row],[Servizio]]</f>
        <v>S004 Spedisci (IndaBox Spedizione Pacchi)</v>
      </c>
      <c r="C1302" s="41" t="s">
        <v>2400</v>
      </c>
      <c r="D1302" s="41" t="str">
        <f>"(#"&amp;Tabella4[[#This Row],['#ID]]&amp;")"</f>
        <v>(#AAD1301)</v>
      </c>
      <c r="E1302" s="13" t="s">
        <v>50</v>
      </c>
      <c r="F1302" s="13" t="s">
        <v>9</v>
      </c>
      <c r="G1302" s="13" t="s">
        <v>57</v>
      </c>
      <c r="H1302" s="13" t="s">
        <v>3287</v>
      </c>
      <c r="I1302" s="13" t="s">
        <v>62</v>
      </c>
      <c r="J1302" s="13" t="s">
        <v>3176</v>
      </c>
      <c r="K1302" t="s">
        <v>1749</v>
      </c>
      <c r="L1302" s="13" t="s">
        <v>3177</v>
      </c>
      <c r="M1302" t="s">
        <v>1744</v>
      </c>
      <c r="N1302" s="13"/>
      <c r="O1302" t="s">
        <v>1603</v>
      </c>
      <c r="P1302" s="13" t="s">
        <v>1646</v>
      </c>
      <c r="Q1302" s="13" t="s">
        <v>1742</v>
      </c>
      <c r="R1302" s="13"/>
      <c r="S1302" s="13" t="s">
        <v>3189</v>
      </c>
      <c r="T1302" s="13" t="s">
        <v>3190</v>
      </c>
      <c r="U1302" s="13">
        <f>COUNTIFS(Tabella4[Rejected Element],Tabella4[[#This Row],[Rejected Element]])</f>
        <v>1254</v>
      </c>
      <c r="V1302" s="13" t="s">
        <v>1722</v>
      </c>
      <c r="W1302" s="13" t="s">
        <v>3146</v>
      </c>
      <c r="X1302" s="13" t="str">
        <f>Tabella4[[#This Row],[User Impact]]</f>
        <v>1 - Critical</v>
      </c>
      <c r="Y130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(#AAD1301)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02" s="13"/>
      <c r="AB1302" s="13"/>
      <c r="AC1302" s="13"/>
      <c r="AD1302" s="13"/>
      <c r="AE1302" s="13" t="e">
        <f>_xlfn.XLOOKUP(Tabella4[[#This Row],[ID Silk]],outTable[ID Silk],outTable[Numero ticket  ],,0,1)</f>
        <v>#N/A</v>
      </c>
      <c r="AF1302" s="13"/>
      <c r="AG1302" s="13"/>
      <c r="AH1302" s="13" t="e">
        <f>Tabella4[[#This Row],[Caricato su Silk]]&amp;Tabella4[[#This Row],[HC_01]]</f>
        <v>#N/A</v>
      </c>
      <c r="AI1302" s="13" t="e">
        <f>Tabella4[[#This Row],[HC_ID]]&amp;": "&amp;Tabella4[[#This Row],[Descrizione]]</f>
        <v>#N/A</v>
      </c>
      <c r="AJ1302" s="13" t="e">
        <f>Tabella4[[#This Row],[HC_ID]]&amp;": - "&amp;Tabella4[[#This Row],[Detail]]&amp;" con selettore: "&amp;Tabella4[[#This Row],[Rejected Element]]</f>
        <v>#N/A</v>
      </c>
      <c r="AK1302" s="13" t="e">
        <f>Tabella4[[#This Row],[HC_ID]]&amp;": "&amp;Tabella4[[#This Row],[Share URL]]</f>
        <v>#N/A</v>
      </c>
      <c r="AL1302" s="13" t="e">
        <f>Tabella4[[#This Row],[HC_ID]]&amp;": "&amp;Tabella4[[#This Row],[Soluzione note aggiuntive]]</f>
        <v>#N/A</v>
      </c>
      <c r="AM1302" s="13"/>
    </row>
    <row r="1303" spans="1:39" ht="15" x14ac:dyDescent="0.3">
      <c r="A1303" s="41" t="str">
        <f>Tabella4[[#This Row],[UNI CEI EN 301549]]&amp;Tabella4[[#This Row],[Servizio]]</f>
        <v>11.2.5.3.1S004 Spedisci (IndaBox Spedizione Pacchi)</v>
      </c>
      <c r="B1303" s="42" t="str">
        <f>Tabella4[[#This Row],[IssueID]]&amp;Tabella4[[#This Row],[Servizio]]</f>
        <v>S004 Spedisci (IndaBox Spedizione Pacchi)</v>
      </c>
      <c r="C1303" s="41" t="s">
        <v>2401</v>
      </c>
      <c r="D1303" s="41" t="str">
        <f>"(#"&amp;Tabella4[[#This Row],['#ID]]&amp;")"</f>
        <v>(#AAD1302)</v>
      </c>
      <c r="E1303" s="13" t="s">
        <v>50</v>
      </c>
      <c r="F1303" s="13" t="s">
        <v>9</v>
      </c>
      <c r="G1303" s="13" t="s">
        <v>342</v>
      </c>
      <c r="H1303" s="13" t="s">
        <v>3285</v>
      </c>
      <c r="I1303" s="13" t="s">
        <v>63</v>
      </c>
      <c r="J1303" s="13" t="s">
        <v>3172</v>
      </c>
      <c r="K1303" t="s">
        <v>1745</v>
      </c>
      <c r="L1303" s="13" t="s">
        <v>3173</v>
      </c>
      <c r="M1303" t="s">
        <v>1744</v>
      </c>
      <c r="N1303" s="13"/>
      <c r="O1303" t="s">
        <v>1603</v>
      </c>
      <c r="P1303" s="13" t="s">
        <v>1646</v>
      </c>
      <c r="Q1303" s="13" t="s">
        <v>1742</v>
      </c>
      <c r="R1303" s="13"/>
      <c r="S1303" s="13" t="s">
        <v>3183</v>
      </c>
      <c r="T1303" s="13" t="s">
        <v>3184</v>
      </c>
      <c r="U1303" s="13">
        <f>COUNTIFS(Tabella4[Rejected Element],Tabella4[[#This Row],[Rejected Element]])</f>
        <v>1254</v>
      </c>
      <c r="V1303" s="13" t="s">
        <v>1722</v>
      </c>
      <c r="W1303" s="13" t="s">
        <v>3146</v>
      </c>
      <c r="X1303" s="13" t="str">
        <f>Tabella4[[#This Row],[User Impact]]</f>
        <v>2 - Serious</v>
      </c>
      <c r="Y1303" s="13" t="str">
        <f>_xlfn.CONCAT("APP INDABOX ANDROID - ",Tabella4[[#This Row],[UNI CEI EN 301549]]," ",_xlfn.XLOOKUP(Tabella4[[#This Row],[Criterio]],Tabella5[ID],Tabella5[Criterio di successo],"")," - ",Tabella4[[#This Row],[Servizio]])</f>
        <v>APP INDABOX ANDROID - 11.2.5.3.1 Etichetta nel nome - S004 Spedisci (IndaBox Spedizione Pacchi)</v>
      </c>
      <c r="Z13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(#AAD1302)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303" s="13"/>
      <c r="AB1303" s="13"/>
      <c r="AC1303" s="13"/>
      <c r="AD1303" s="13"/>
      <c r="AE1303" s="13" t="e">
        <f>_xlfn.XLOOKUP(Tabella4[[#This Row],[ID Silk]],outTable[ID Silk],outTable[Numero ticket  ],,0,1)</f>
        <v>#N/A</v>
      </c>
      <c r="AF1303" s="13"/>
      <c r="AG1303" s="13"/>
      <c r="AH1303" s="13" t="e">
        <f>Tabella4[[#This Row],[Caricato su Silk]]&amp;Tabella4[[#This Row],[HC_01]]</f>
        <v>#N/A</v>
      </c>
      <c r="AI1303" s="13" t="e">
        <f>Tabella4[[#This Row],[HC_ID]]&amp;": "&amp;Tabella4[[#This Row],[Descrizione]]</f>
        <v>#N/A</v>
      </c>
      <c r="AJ1303" s="13" t="e">
        <f>Tabella4[[#This Row],[HC_ID]]&amp;": - "&amp;Tabella4[[#This Row],[Detail]]&amp;" con selettore: "&amp;Tabella4[[#This Row],[Rejected Element]]</f>
        <v>#N/A</v>
      </c>
      <c r="AK1303" s="13" t="e">
        <f>Tabella4[[#This Row],[HC_ID]]&amp;": "&amp;Tabella4[[#This Row],[Share URL]]</f>
        <v>#N/A</v>
      </c>
      <c r="AL1303" s="13" t="e">
        <f>Tabella4[[#This Row],[HC_ID]]&amp;": "&amp;Tabella4[[#This Row],[Soluzione note aggiuntive]]</f>
        <v>#N/A</v>
      </c>
      <c r="AM1303" s="13"/>
    </row>
    <row r="1304" spans="1:39" ht="15" x14ac:dyDescent="0.3">
      <c r="A1304" s="41" t="str">
        <f>Tabella4[[#This Row],[UNI CEI EN 301549]]&amp;Tabella4[[#This Row],[Servizio]]</f>
        <v>11.1.3.2.1S004 Spedisci (IndaBox Spedizione Pacchi)</v>
      </c>
      <c r="B1304" s="42" t="str">
        <f>Tabella4[[#This Row],[IssueID]]&amp;Tabella4[[#This Row],[Servizio]]</f>
        <v>S004 Spedisci (IndaBox Spedizione Pacchi)</v>
      </c>
      <c r="C1304" s="41" t="s">
        <v>2402</v>
      </c>
      <c r="D1304" s="41" t="str">
        <f>"(#"&amp;Tabella4[[#This Row],['#ID]]&amp;")"</f>
        <v>(#AAD1303)</v>
      </c>
      <c r="E1304" s="13" t="s">
        <v>50</v>
      </c>
      <c r="F1304" s="13" t="s">
        <v>9</v>
      </c>
      <c r="G1304" s="13" t="s">
        <v>57</v>
      </c>
      <c r="H1304" s="13" t="s">
        <v>3287</v>
      </c>
      <c r="I1304" s="13" t="s">
        <v>62</v>
      </c>
      <c r="J1304" s="13" t="s">
        <v>3176</v>
      </c>
      <c r="K1304" t="s">
        <v>1749</v>
      </c>
      <c r="L1304" s="13" t="s">
        <v>3177</v>
      </c>
      <c r="M1304" t="s">
        <v>1744</v>
      </c>
      <c r="N1304" s="13"/>
      <c r="O1304" t="s">
        <v>1603</v>
      </c>
      <c r="P1304" s="13" t="s">
        <v>1646</v>
      </c>
      <c r="Q1304" s="13" t="s">
        <v>1742</v>
      </c>
      <c r="R1304" s="13"/>
      <c r="S1304" s="13" t="s">
        <v>3189</v>
      </c>
      <c r="T1304" s="13" t="s">
        <v>3190</v>
      </c>
      <c r="U1304" s="13">
        <f>COUNTIFS(Tabella4[Rejected Element],Tabella4[[#This Row],[Rejected Element]])</f>
        <v>1254</v>
      </c>
      <c r="V1304" s="13" t="s">
        <v>1722</v>
      </c>
      <c r="W1304" s="13" t="s">
        <v>3146</v>
      </c>
      <c r="X1304" s="13" t="str">
        <f>Tabella4[[#This Row],[User Impact]]</f>
        <v>1 - Critical</v>
      </c>
      <c r="Y130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(#AAD1303)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04" s="13"/>
      <c r="AB1304" s="13"/>
      <c r="AC1304" s="13"/>
      <c r="AD1304" s="13"/>
      <c r="AE1304" s="13" t="e">
        <f>_xlfn.XLOOKUP(Tabella4[[#This Row],[ID Silk]],outTable[ID Silk],outTable[Numero ticket  ],,0,1)</f>
        <v>#N/A</v>
      </c>
      <c r="AF1304" s="13"/>
      <c r="AG1304" s="13"/>
      <c r="AH1304" s="13" t="e">
        <f>Tabella4[[#This Row],[Caricato su Silk]]&amp;Tabella4[[#This Row],[HC_01]]</f>
        <v>#N/A</v>
      </c>
      <c r="AI1304" s="13" t="e">
        <f>Tabella4[[#This Row],[HC_ID]]&amp;": "&amp;Tabella4[[#This Row],[Descrizione]]</f>
        <v>#N/A</v>
      </c>
      <c r="AJ1304" s="13" t="e">
        <f>Tabella4[[#This Row],[HC_ID]]&amp;": - "&amp;Tabella4[[#This Row],[Detail]]&amp;" con selettore: "&amp;Tabella4[[#This Row],[Rejected Element]]</f>
        <v>#N/A</v>
      </c>
      <c r="AK1304" s="13" t="e">
        <f>Tabella4[[#This Row],[HC_ID]]&amp;": "&amp;Tabella4[[#This Row],[Share URL]]</f>
        <v>#N/A</v>
      </c>
      <c r="AL1304" s="13" t="e">
        <f>Tabella4[[#This Row],[HC_ID]]&amp;": "&amp;Tabella4[[#This Row],[Soluzione note aggiuntive]]</f>
        <v>#N/A</v>
      </c>
      <c r="AM1304" s="13"/>
    </row>
    <row r="1305" spans="1:39" ht="15" x14ac:dyDescent="0.3">
      <c r="A1305" s="41" t="str">
        <f>Tabella4[[#This Row],[UNI CEI EN 301549]]&amp;Tabella4[[#This Row],[Servizio]]</f>
        <v>11.1.3.2.1S004 Spedisci (IndaBox Spedizione Pacchi)</v>
      </c>
      <c r="B1305" s="42" t="str">
        <f>Tabella4[[#This Row],[IssueID]]&amp;Tabella4[[#This Row],[Servizio]]</f>
        <v>S004 Spedisci (IndaBox Spedizione Pacchi)</v>
      </c>
      <c r="C1305" s="41" t="s">
        <v>2403</v>
      </c>
      <c r="D1305" s="41" t="str">
        <f>"(#"&amp;Tabella4[[#This Row],['#ID]]&amp;")"</f>
        <v>(#AAD1304)</v>
      </c>
      <c r="E1305" s="13" t="s">
        <v>50</v>
      </c>
      <c r="F1305" s="13" t="s">
        <v>9</v>
      </c>
      <c r="G1305" s="13" t="s">
        <v>57</v>
      </c>
      <c r="H1305" s="13" t="s">
        <v>3287</v>
      </c>
      <c r="I1305" s="13" t="s">
        <v>62</v>
      </c>
      <c r="J1305" s="13" t="s">
        <v>3176</v>
      </c>
      <c r="K1305" t="s">
        <v>1749</v>
      </c>
      <c r="L1305" s="13" t="s">
        <v>3177</v>
      </c>
      <c r="M1305" t="s">
        <v>1744</v>
      </c>
      <c r="N1305" s="13"/>
      <c r="O1305" t="s">
        <v>1603</v>
      </c>
      <c r="P1305" s="13" t="s">
        <v>1646</v>
      </c>
      <c r="Q1305" s="13" t="s">
        <v>1742</v>
      </c>
      <c r="R1305" s="13"/>
      <c r="S1305" s="13" t="s">
        <v>3189</v>
      </c>
      <c r="T1305" s="13" t="s">
        <v>3190</v>
      </c>
      <c r="U1305" s="13">
        <f>COUNTIFS(Tabella4[Rejected Element],Tabella4[[#This Row],[Rejected Element]])</f>
        <v>1254</v>
      </c>
      <c r="V1305" s="13" t="s">
        <v>1722</v>
      </c>
      <c r="W1305" s="13" t="s">
        <v>3146</v>
      </c>
      <c r="X1305" s="13" t="str">
        <f>Tabella4[[#This Row],[User Impact]]</f>
        <v>1 - Critical</v>
      </c>
      <c r="Y1305"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(#AAD1304)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05" s="13"/>
      <c r="AB1305" s="13"/>
      <c r="AC1305" s="13"/>
      <c r="AD1305" s="13"/>
      <c r="AE1305" s="13" t="e">
        <f>_xlfn.XLOOKUP(Tabella4[[#This Row],[ID Silk]],outTable[ID Silk],outTable[Numero ticket  ],,0,1)</f>
        <v>#N/A</v>
      </c>
      <c r="AF1305" s="13"/>
      <c r="AG1305" s="13"/>
      <c r="AH1305" s="13" t="e">
        <f>Tabella4[[#This Row],[Caricato su Silk]]&amp;Tabella4[[#This Row],[HC_01]]</f>
        <v>#N/A</v>
      </c>
      <c r="AI1305" s="13" t="e">
        <f>Tabella4[[#This Row],[HC_ID]]&amp;": "&amp;Tabella4[[#This Row],[Descrizione]]</f>
        <v>#N/A</v>
      </c>
      <c r="AJ1305" s="13" t="e">
        <f>Tabella4[[#This Row],[HC_ID]]&amp;": - "&amp;Tabella4[[#This Row],[Detail]]&amp;" con selettore: "&amp;Tabella4[[#This Row],[Rejected Element]]</f>
        <v>#N/A</v>
      </c>
      <c r="AK1305" s="13" t="e">
        <f>Tabella4[[#This Row],[HC_ID]]&amp;": "&amp;Tabella4[[#This Row],[Share URL]]</f>
        <v>#N/A</v>
      </c>
      <c r="AL1305" s="13" t="e">
        <f>Tabella4[[#This Row],[HC_ID]]&amp;": "&amp;Tabella4[[#This Row],[Soluzione note aggiuntive]]</f>
        <v>#N/A</v>
      </c>
      <c r="AM1305" s="13"/>
    </row>
    <row r="1306" spans="1:39" ht="15" x14ac:dyDescent="0.3">
      <c r="A1306" s="41" t="str">
        <f>Tabella4[[#This Row],[UNI CEI EN 301549]]&amp;Tabella4[[#This Row],[Servizio]]</f>
        <v>11.1.3.2.1S004 Spedisci (IndaBox Spedizione Pacchi)</v>
      </c>
      <c r="B1306" s="42" t="str">
        <f>Tabella4[[#This Row],[IssueID]]&amp;Tabella4[[#This Row],[Servizio]]</f>
        <v>S004 Spedisci (IndaBox Spedizione Pacchi)</v>
      </c>
      <c r="C1306" s="41" t="s">
        <v>2404</v>
      </c>
      <c r="D1306" s="41" t="str">
        <f>"(#"&amp;Tabella4[[#This Row],['#ID]]&amp;")"</f>
        <v>(#AAD1305)</v>
      </c>
      <c r="E1306" s="13" t="s">
        <v>50</v>
      </c>
      <c r="F1306" s="13" t="s">
        <v>9</v>
      </c>
      <c r="G1306" s="13" t="s">
        <v>57</v>
      </c>
      <c r="H1306" s="13" t="s">
        <v>3287</v>
      </c>
      <c r="I1306" s="13" t="s">
        <v>62</v>
      </c>
      <c r="J1306" s="13" t="s">
        <v>3176</v>
      </c>
      <c r="K1306" t="s">
        <v>1749</v>
      </c>
      <c r="L1306" s="13" t="s">
        <v>3177</v>
      </c>
      <c r="M1306" t="s">
        <v>1744</v>
      </c>
      <c r="N1306" s="13"/>
      <c r="O1306" t="s">
        <v>1603</v>
      </c>
      <c r="P1306" s="13" t="s">
        <v>1646</v>
      </c>
      <c r="Q1306" s="13" t="s">
        <v>1742</v>
      </c>
      <c r="R1306" s="13"/>
      <c r="S1306" s="13" t="s">
        <v>3189</v>
      </c>
      <c r="T1306" s="13" t="s">
        <v>3190</v>
      </c>
      <c r="U1306" s="13">
        <f>COUNTIFS(Tabella4[Rejected Element],Tabella4[[#This Row],[Rejected Element]])</f>
        <v>1254</v>
      </c>
      <c r="V1306" s="13" t="s">
        <v>1722</v>
      </c>
      <c r="W1306" s="13" t="s">
        <v>3146</v>
      </c>
      <c r="X1306" s="13" t="str">
        <f>Tabella4[[#This Row],[User Impact]]</f>
        <v>1 - Critical</v>
      </c>
      <c r="Y130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(#AAD1305)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06" s="13"/>
      <c r="AB1306" s="13"/>
      <c r="AC1306" s="13"/>
      <c r="AD1306" s="13"/>
      <c r="AE1306" s="13" t="e">
        <f>_xlfn.XLOOKUP(Tabella4[[#This Row],[ID Silk]],outTable[ID Silk],outTable[Numero ticket  ],,0,1)</f>
        <v>#N/A</v>
      </c>
      <c r="AF1306" s="13"/>
      <c r="AG1306" s="13"/>
      <c r="AH1306" s="13" t="e">
        <f>Tabella4[[#This Row],[Caricato su Silk]]&amp;Tabella4[[#This Row],[HC_01]]</f>
        <v>#N/A</v>
      </c>
      <c r="AI1306" s="13" t="e">
        <f>Tabella4[[#This Row],[HC_ID]]&amp;": "&amp;Tabella4[[#This Row],[Descrizione]]</f>
        <v>#N/A</v>
      </c>
      <c r="AJ1306" s="13" t="e">
        <f>Tabella4[[#This Row],[HC_ID]]&amp;": - "&amp;Tabella4[[#This Row],[Detail]]&amp;" con selettore: "&amp;Tabella4[[#This Row],[Rejected Element]]</f>
        <v>#N/A</v>
      </c>
      <c r="AK1306" s="13" t="e">
        <f>Tabella4[[#This Row],[HC_ID]]&amp;": "&amp;Tabella4[[#This Row],[Share URL]]</f>
        <v>#N/A</v>
      </c>
      <c r="AL1306" s="13" t="e">
        <f>Tabella4[[#This Row],[HC_ID]]&amp;": "&amp;Tabella4[[#This Row],[Soluzione note aggiuntive]]</f>
        <v>#N/A</v>
      </c>
      <c r="AM1306" s="13"/>
    </row>
    <row r="1307" spans="1:39" ht="15" x14ac:dyDescent="0.3">
      <c r="A1307" s="41" t="str">
        <f>Tabella4[[#This Row],[UNI CEI EN 301549]]&amp;Tabella4[[#This Row],[Servizio]]</f>
        <v>11.1.3.2.1S004 Spedisci (IndaBox Spedizione Pacchi)</v>
      </c>
      <c r="B1307" s="42" t="str">
        <f>Tabella4[[#This Row],[IssueID]]&amp;Tabella4[[#This Row],[Servizio]]</f>
        <v>S004 Spedisci (IndaBox Spedizione Pacchi)</v>
      </c>
      <c r="C1307" s="41" t="s">
        <v>2405</v>
      </c>
      <c r="D1307" s="41" t="str">
        <f>"(#"&amp;Tabella4[[#This Row],['#ID]]&amp;")"</f>
        <v>(#AAD1306)</v>
      </c>
      <c r="E1307" s="13" t="s">
        <v>50</v>
      </c>
      <c r="F1307" s="13" t="s">
        <v>9</v>
      </c>
      <c r="G1307" s="13" t="s">
        <v>57</v>
      </c>
      <c r="H1307" s="13" t="s">
        <v>3287</v>
      </c>
      <c r="I1307" s="13" t="s">
        <v>62</v>
      </c>
      <c r="J1307" s="13" t="s">
        <v>3176</v>
      </c>
      <c r="K1307" t="s">
        <v>1749</v>
      </c>
      <c r="L1307" s="13" t="s">
        <v>3177</v>
      </c>
      <c r="M1307" t="s">
        <v>1744</v>
      </c>
      <c r="N1307" s="13"/>
      <c r="O1307" t="s">
        <v>1603</v>
      </c>
      <c r="P1307" s="13" t="s">
        <v>1646</v>
      </c>
      <c r="Q1307" s="13" t="s">
        <v>1742</v>
      </c>
      <c r="R1307" s="13"/>
      <c r="S1307" s="13" t="s">
        <v>3189</v>
      </c>
      <c r="T1307" s="13" t="s">
        <v>3190</v>
      </c>
      <c r="U1307" s="13">
        <f>COUNTIFS(Tabella4[Rejected Element],Tabella4[[#This Row],[Rejected Element]])</f>
        <v>1254</v>
      </c>
      <c r="V1307" s="13" t="s">
        <v>1722</v>
      </c>
      <c r="W1307" s="13" t="s">
        <v>3146</v>
      </c>
      <c r="X1307" s="13" t="str">
        <f>Tabella4[[#This Row],[User Impact]]</f>
        <v>1 - Critical</v>
      </c>
      <c r="Y130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(#AAD1306)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07" s="13"/>
      <c r="AB1307" s="13"/>
      <c r="AC1307" s="13"/>
      <c r="AD1307" s="13"/>
      <c r="AE1307" s="13" t="e">
        <f>_xlfn.XLOOKUP(Tabella4[[#This Row],[ID Silk]],outTable[ID Silk],outTable[Numero ticket  ],,0,1)</f>
        <v>#N/A</v>
      </c>
      <c r="AF1307" s="13"/>
      <c r="AG1307" s="13"/>
      <c r="AH1307" s="13" t="e">
        <f>Tabella4[[#This Row],[Caricato su Silk]]&amp;Tabella4[[#This Row],[HC_01]]</f>
        <v>#N/A</v>
      </c>
      <c r="AI1307" s="13" t="e">
        <f>Tabella4[[#This Row],[HC_ID]]&amp;": "&amp;Tabella4[[#This Row],[Descrizione]]</f>
        <v>#N/A</v>
      </c>
      <c r="AJ1307" s="13" t="e">
        <f>Tabella4[[#This Row],[HC_ID]]&amp;": - "&amp;Tabella4[[#This Row],[Detail]]&amp;" con selettore: "&amp;Tabella4[[#This Row],[Rejected Element]]</f>
        <v>#N/A</v>
      </c>
      <c r="AK1307" s="13" t="e">
        <f>Tabella4[[#This Row],[HC_ID]]&amp;": "&amp;Tabella4[[#This Row],[Share URL]]</f>
        <v>#N/A</v>
      </c>
      <c r="AL1307" s="13" t="e">
        <f>Tabella4[[#This Row],[HC_ID]]&amp;": "&amp;Tabella4[[#This Row],[Soluzione note aggiuntive]]</f>
        <v>#N/A</v>
      </c>
      <c r="AM1307" s="13"/>
    </row>
    <row r="1308" spans="1:39" ht="15" x14ac:dyDescent="0.3">
      <c r="A1308" s="41" t="str">
        <f>Tabella4[[#This Row],[UNI CEI EN 301549]]&amp;Tabella4[[#This Row],[Servizio]]</f>
        <v>11.1.3.2.1S004 Spedisci (IndaBox Spedizione Pacchi)</v>
      </c>
      <c r="B1308" s="42" t="str">
        <f>Tabella4[[#This Row],[IssueID]]&amp;Tabella4[[#This Row],[Servizio]]</f>
        <v>S004 Spedisci (IndaBox Spedizione Pacchi)</v>
      </c>
      <c r="C1308" s="41" t="s">
        <v>2406</v>
      </c>
      <c r="D1308" s="41" t="str">
        <f>"(#"&amp;Tabella4[[#This Row],['#ID]]&amp;")"</f>
        <v>(#AAD1307)</v>
      </c>
      <c r="E1308" s="13" t="s">
        <v>50</v>
      </c>
      <c r="F1308" s="13" t="s">
        <v>9</v>
      </c>
      <c r="G1308" s="13" t="s">
        <v>57</v>
      </c>
      <c r="H1308" s="13" t="s">
        <v>3287</v>
      </c>
      <c r="I1308" s="13" t="s">
        <v>62</v>
      </c>
      <c r="J1308" s="13" t="s">
        <v>3176</v>
      </c>
      <c r="K1308" t="s">
        <v>1749</v>
      </c>
      <c r="L1308" s="13" t="s">
        <v>3177</v>
      </c>
      <c r="M1308" t="s">
        <v>1744</v>
      </c>
      <c r="N1308" s="13"/>
      <c r="O1308" t="s">
        <v>1603</v>
      </c>
      <c r="P1308" s="13" t="s">
        <v>1646</v>
      </c>
      <c r="Q1308" s="13" t="s">
        <v>1742</v>
      </c>
      <c r="R1308" s="13"/>
      <c r="S1308" s="13" t="s">
        <v>3189</v>
      </c>
      <c r="T1308" s="13" t="s">
        <v>3190</v>
      </c>
      <c r="U1308" s="13">
        <f>COUNTIFS(Tabella4[Rejected Element],Tabella4[[#This Row],[Rejected Element]])</f>
        <v>1254</v>
      </c>
      <c r="V1308" s="13" t="s">
        <v>1722</v>
      </c>
      <c r="W1308" s="13" t="s">
        <v>3146</v>
      </c>
      <c r="X1308" s="13" t="str">
        <f>Tabella4[[#This Row],[User Impact]]</f>
        <v>1 - Critical</v>
      </c>
      <c r="Y130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(#AAD1307)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08" s="13"/>
      <c r="AB1308" s="13"/>
      <c r="AC1308" s="13"/>
      <c r="AD1308" s="13"/>
      <c r="AE1308" s="13" t="e">
        <f>_xlfn.XLOOKUP(Tabella4[[#This Row],[ID Silk]],outTable[ID Silk],outTable[Numero ticket  ],,0,1)</f>
        <v>#N/A</v>
      </c>
      <c r="AF1308" s="13"/>
      <c r="AG1308" s="13"/>
      <c r="AH1308" s="13" t="e">
        <f>Tabella4[[#This Row],[Caricato su Silk]]&amp;Tabella4[[#This Row],[HC_01]]</f>
        <v>#N/A</v>
      </c>
      <c r="AI1308" s="13" t="e">
        <f>Tabella4[[#This Row],[HC_ID]]&amp;": "&amp;Tabella4[[#This Row],[Descrizione]]</f>
        <v>#N/A</v>
      </c>
      <c r="AJ1308" s="13" t="e">
        <f>Tabella4[[#This Row],[HC_ID]]&amp;": - "&amp;Tabella4[[#This Row],[Detail]]&amp;" con selettore: "&amp;Tabella4[[#This Row],[Rejected Element]]</f>
        <v>#N/A</v>
      </c>
      <c r="AK1308" s="13" t="e">
        <f>Tabella4[[#This Row],[HC_ID]]&amp;": "&amp;Tabella4[[#This Row],[Share URL]]</f>
        <v>#N/A</v>
      </c>
      <c r="AL1308" s="13" t="e">
        <f>Tabella4[[#This Row],[HC_ID]]&amp;": "&amp;Tabella4[[#This Row],[Soluzione note aggiuntive]]</f>
        <v>#N/A</v>
      </c>
      <c r="AM1308" s="13"/>
    </row>
    <row r="1309" spans="1:39" ht="15" x14ac:dyDescent="0.3">
      <c r="A1309" s="41" t="str">
        <f>Tabella4[[#This Row],[UNI CEI EN 301549]]&amp;Tabella4[[#This Row],[Servizio]]</f>
        <v>11.1.3.2.1S004 Spedisci (IndaBox Spedizione Pacchi)</v>
      </c>
      <c r="B1309" s="42" t="str">
        <f>Tabella4[[#This Row],[IssueID]]&amp;Tabella4[[#This Row],[Servizio]]</f>
        <v>S004 Spedisci (IndaBox Spedizione Pacchi)</v>
      </c>
      <c r="C1309" s="41" t="s">
        <v>2407</v>
      </c>
      <c r="D1309" s="41" t="str">
        <f>"(#"&amp;Tabella4[[#This Row],['#ID]]&amp;")"</f>
        <v>(#AAD1308)</v>
      </c>
      <c r="E1309" s="13" t="s">
        <v>50</v>
      </c>
      <c r="F1309" s="13" t="s">
        <v>9</v>
      </c>
      <c r="G1309" s="13" t="s">
        <v>57</v>
      </c>
      <c r="H1309" s="13" t="s">
        <v>3287</v>
      </c>
      <c r="I1309" s="13" t="s">
        <v>62</v>
      </c>
      <c r="J1309" s="13" t="s">
        <v>3176</v>
      </c>
      <c r="K1309" t="s">
        <v>1749</v>
      </c>
      <c r="L1309" s="13" t="s">
        <v>3177</v>
      </c>
      <c r="M1309" t="s">
        <v>1744</v>
      </c>
      <c r="N1309" s="13"/>
      <c r="O1309" t="s">
        <v>1603</v>
      </c>
      <c r="P1309" s="13" t="s">
        <v>1646</v>
      </c>
      <c r="Q1309" s="13" t="s">
        <v>1742</v>
      </c>
      <c r="R1309" s="13"/>
      <c r="S1309" s="13" t="s">
        <v>3189</v>
      </c>
      <c r="T1309" s="13" t="s">
        <v>3190</v>
      </c>
      <c r="U1309" s="13">
        <f>COUNTIFS(Tabella4[Rejected Element],Tabella4[[#This Row],[Rejected Element]])</f>
        <v>1254</v>
      </c>
      <c r="V1309" s="13" t="s">
        <v>1722</v>
      </c>
      <c r="W1309" s="13" t="s">
        <v>3146</v>
      </c>
      <c r="X1309" s="13" t="str">
        <f>Tabella4[[#This Row],[User Impact]]</f>
        <v>1 - Critical</v>
      </c>
      <c r="Y130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(#AAD1308)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09" s="13"/>
      <c r="AB1309" s="13"/>
      <c r="AC1309" s="13"/>
      <c r="AD1309" s="13"/>
      <c r="AE1309" s="13" t="e">
        <f>_xlfn.XLOOKUP(Tabella4[[#This Row],[ID Silk]],outTable[ID Silk],outTable[Numero ticket  ],,0,1)</f>
        <v>#N/A</v>
      </c>
      <c r="AF1309" s="13"/>
      <c r="AG1309" s="13"/>
      <c r="AH1309" s="13" t="e">
        <f>Tabella4[[#This Row],[Caricato su Silk]]&amp;Tabella4[[#This Row],[HC_01]]</f>
        <v>#N/A</v>
      </c>
      <c r="AI1309" s="13" t="e">
        <f>Tabella4[[#This Row],[HC_ID]]&amp;": "&amp;Tabella4[[#This Row],[Descrizione]]</f>
        <v>#N/A</v>
      </c>
      <c r="AJ1309" s="13" t="e">
        <f>Tabella4[[#This Row],[HC_ID]]&amp;": - "&amp;Tabella4[[#This Row],[Detail]]&amp;" con selettore: "&amp;Tabella4[[#This Row],[Rejected Element]]</f>
        <v>#N/A</v>
      </c>
      <c r="AK1309" s="13" t="e">
        <f>Tabella4[[#This Row],[HC_ID]]&amp;": "&amp;Tabella4[[#This Row],[Share URL]]</f>
        <v>#N/A</v>
      </c>
      <c r="AL1309" s="13" t="e">
        <f>Tabella4[[#This Row],[HC_ID]]&amp;": "&amp;Tabella4[[#This Row],[Soluzione note aggiuntive]]</f>
        <v>#N/A</v>
      </c>
      <c r="AM1309" s="13"/>
    </row>
    <row r="1310" spans="1:39" ht="15" x14ac:dyDescent="0.3">
      <c r="A1310" s="41" t="str">
        <f>Tabella4[[#This Row],[UNI CEI EN 301549]]&amp;Tabella4[[#This Row],[Servizio]]</f>
        <v>11.1.3.2.1S004 Spedisci (IndaBox Spedizione Pacchi)</v>
      </c>
      <c r="B1310" s="42" t="str">
        <f>Tabella4[[#This Row],[IssueID]]&amp;Tabella4[[#This Row],[Servizio]]</f>
        <v>S004 Spedisci (IndaBox Spedizione Pacchi)</v>
      </c>
      <c r="C1310" s="41" t="s">
        <v>2408</v>
      </c>
      <c r="D1310" s="41" t="str">
        <f>"(#"&amp;Tabella4[[#This Row],['#ID]]&amp;")"</f>
        <v>(#AAD1309)</v>
      </c>
      <c r="E1310" s="13" t="s">
        <v>50</v>
      </c>
      <c r="F1310" s="13" t="s">
        <v>9</v>
      </c>
      <c r="G1310" s="13" t="s">
        <v>57</v>
      </c>
      <c r="H1310" s="13" t="s">
        <v>3287</v>
      </c>
      <c r="I1310" s="13" t="s">
        <v>62</v>
      </c>
      <c r="J1310" s="13" t="s">
        <v>3176</v>
      </c>
      <c r="K1310" t="s">
        <v>1749</v>
      </c>
      <c r="L1310" s="13" t="s">
        <v>3177</v>
      </c>
      <c r="M1310" t="s">
        <v>1744</v>
      </c>
      <c r="N1310" s="13"/>
      <c r="O1310" t="s">
        <v>1603</v>
      </c>
      <c r="P1310" s="13" t="s">
        <v>1646</v>
      </c>
      <c r="Q1310" s="13" t="s">
        <v>1742</v>
      </c>
      <c r="R1310" s="13"/>
      <c r="S1310" s="13" t="s">
        <v>3189</v>
      </c>
      <c r="T1310" s="13" t="s">
        <v>3190</v>
      </c>
      <c r="U1310" s="13">
        <f>COUNTIFS(Tabella4[Rejected Element],Tabella4[[#This Row],[Rejected Element]])</f>
        <v>1254</v>
      </c>
      <c r="V1310" s="13" t="s">
        <v>1722</v>
      </c>
      <c r="W1310" s="13" t="s">
        <v>3146</v>
      </c>
      <c r="X1310" s="13" t="str">
        <f>Tabella4[[#This Row],[User Impact]]</f>
        <v>1 - Critical</v>
      </c>
      <c r="Y131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(#AAD1309)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10" s="13"/>
      <c r="AB1310" s="13"/>
      <c r="AC1310" s="13"/>
      <c r="AD1310" s="13"/>
      <c r="AE1310" s="13" t="e">
        <f>_xlfn.XLOOKUP(Tabella4[[#This Row],[ID Silk]],outTable[ID Silk],outTable[Numero ticket  ],,0,1)</f>
        <v>#N/A</v>
      </c>
      <c r="AF1310" s="13"/>
      <c r="AG1310" s="13"/>
      <c r="AH1310" s="13" t="e">
        <f>Tabella4[[#This Row],[Caricato su Silk]]&amp;Tabella4[[#This Row],[HC_01]]</f>
        <v>#N/A</v>
      </c>
      <c r="AI1310" s="13" t="e">
        <f>Tabella4[[#This Row],[HC_ID]]&amp;": "&amp;Tabella4[[#This Row],[Descrizione]]</f>
        <v>#N/A</v>
      </c>
      <c r="AJ1310" s="13" t="e">
        <f>Tabella4[[#This Row],[HC_ID]]&amp;": - "&amp;Tabella4[[#This Row],[Detail]]&amp;" con selettore: "&amp;Tabella4[[#This Row],[Rejected Element]]</f>
        <v>#N/A</v>
      </c>
      <c r="AK1310" s="13" t="e">
        <f>Tabella4[[#This Row],[HC_ID]]&amp;": "&amp;Tabella4[[#This Row],[Share URL]]</f>
        <v>#N/A</v>
      </c>
      <c r="AL1310" s="13" t="e">
        <f>Tabella4[[#This Row],[HC_ID]]&amp;": "&amp;Tabella4[[#This Row],[Soluzione note aggiuntive]]</f>
        <v>#N/A</v>
      </c>
      <c r="AM1310" s="13"/>
    </row>
    <row r="1311" spans="1:39" ht="15" x14ac:dyDescent="0.3">
      <c r="A1311" s="41" t="str">
        <f>Tabella4[[#This Row],[UNI CEI EN 301549]]&amp;Tabella4[[#This Row],[Servizio]]</f>
        <v>11.1.3.2.1S004 Spedisci (IndaBox Spedizione Pacchi)</v>
      </c>
      <c r="B1311" s="42" t="str">
        <f>Tabella4[[#This Row],[IssueID]]&amp;Tabella4[[#This Row],[Servizio]]</f>
        <v>S004 Spedisci (IndaBox Spedizione Pacchi)</v>
      </c>
      <c r="C1311" s="41" t="s">
        <v>2409</v>
      </c>
      <c r="D1311" s="41" t="str">
        <f>"(#"&amp;Tabella4[[#This Row],['#ID]]&amp;")"</f>
        <v>(#AAD1310)</v>
      </c>
      <c r="E1311" s="13" t="s">
        <v>50</v>
      </c>
      <c r="F1311" s="13" t="s">
        <v>9</v>
      </c>
      <c r="G1311" s="13" t="s">
        <v>57</v>
      </c>
      <c r="H1311" s="13" t="s">
        <v>3287</v>
      </c>
      <c r="I1311" s="13" t="s">
        <v>62</v>
      </c>
      <c r="J1311" s="13" t="s">
        <v>3176</v>
      </c>
      <c r="K1311" t="s">
        <v>1749</v>
      </c>
      <c r="L1311" s="13" t="s">
        <v>3177</v>
      </c>
      <c r="M1311" t="s">
        <v>1744</v>
      </c>
      <c r="N1311" s="13"/>
      <c r="O1311" t="s">
        <v>1603</v>
      </c>
      <c r="P1311" s="13" t="s">
        <v>1646</v>
      </c>
      <c r="Q1311" s="13" t="s">
        <v>1742</v>
      </c>
      <c r="R1311" s="13"/>
      <c r="S1311" s="13" t="s">
        <v>3189</v>
      </c>
      <c r="T1311" s="13" t="s">
        <v>3190</v>
      </c>
      <c r="U1311" s="13">
        <f>COUNTIFS(Tabella4[Rejected Element],Tabella4[[#This Row],[Rejected Element]])</f>
        <v>1254</v>
      </c>
      <c r="V1311" s="13" t="s">
        <v>1722</v>
      </c>
      <c r="W1311" s="13" t="s">
        <v>3146</v>
      </c>
      <c r="X1311" s="13" t="str">
        <f>Tabella4[[#This Row],[User Impact]]</f>
        <v>1 - Critical</v>
      </c>
      <c r="Y1311"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(#AAD1310)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11" s="13"/>
      <c r="AB1311" s="13"/>
      <c r="AC1311" s="13"/>
      <c r="AD1311" s="13"/>
      <c r="AE1311" s="13" t="e">
        <f>_xlfn.XLOOKUP(Tabella4[[#This Row],[ID Silk]],outTable[ID Silk],outTable[Numero ticket  ],,0,1)</f>
        <v>#N/A</v>
      </c>
      <c r="AF1311" s="13"/>
      <c r="AG1311" s="13"/>
      <c r="AH1311" s="13" t="e">
        <f>Tabella4[[#This Row],[Caricato su Silk]]&amp;Tabella4[[#This Row],[HC_01]]</f>
        <v>#N/A</v>
      </c>
      <c r="AI1311" s="13" t="e">
        <f>Tabella4[[#This Row],[HC_ID]]&amp;": "&amp;Tabella4[[#This Row],[Descrizione]]</f>
        <v>#N/A</v>
      </c>
      <c r="AJ1311" s="13" t="e">
        <f>Tabella4[[#This Row],[HC_ID]]&amp;": - "&amp;Tabella4[[#This Row],[Detail]]&amp;" con selettore: "&amp;Tabella4[[#This Row],[Rejected Element]]</f>
        <v>#N/A</v>
      </c>
      <c r="AK1311" s="13" t="e">
        <f>Tabella4[[#This Row],[HC_ID]]&amp;": "&amp;Tabella4[[#This Row],[Share URL]]</f>
        <v>#N/A</v>
      </c>
      <c r="AL1311" s="13" t="e">
        <f>Tabella4[[#This Row],[HC_ID]]&amp;": "&amp;Tabella4[[#This Row],[Soluzione note aggiuntive]]</f>
        <v>#N/A</v>
      </c>
      <c r="AM1311" s="13"/>
    </row>
    <row r="1312" spans="1:39" ht="15" x14ac:dyDescent="0.3">
      <c r="A1312" s="41" t="str">
        <f>Tabella4[[#This Row],[UNI CEI EN 301549]]&amp;Tabella4[[#This Row],[Servizio]]</f>
        <v>11.1.3.2.1S004 Spedisci (IndaBox Spedizione Pacchi)</v>
      </c>
      <c r="B1312" s="42" t="str">
        <f>Tabella4[[#This Row],[IssueID]]&amp;Tabella4[[#This Row],[Servizio]]</f>
        <v>S004 Spedisci (IndaBox Spedizione Pacchi)</v>
      </c>
      <c r="C1312" s="41" t="s">
        <v>2410</v>
      </c>
      <c r="D1312" s="41" t="str">
        <f>"(#"&amp;Tabella4[[#This Row],['#ID]]&amp;")"</f>
        <v>(#AAD1311)</v>
      </c>
      <c r="E1312" s="13" t="s">
        <v>50</v>
      </c>
      <c r="F1312" s="13" t="s">
        <v>9</v>
      </c>
      <c r="G1312" s="13" t="s">
        <v>57</v>
      </c>
      <c r="H1312" s="13" t="s">
        <v>3287</v>
      </c>
      <c r="I1312" s="13" t="s">
        <v>62</v>
      </c>
      <c r="J1312" s="13" t="s">
        <v>3176</v>
      </c>
      <c r="K1312" t="s">
        <v>1749</v>
      </c>
      <c r="L1312" s="13" t="s">
        <v>3177</v>
      </c>
      <c r="M1312" t="s">
        <v>1744</v>
      </c>
      <c r="N1312" s="13"/>
      <c r="O1312" t="s">
        <v>1603</v>
      </c>
      <c r="P1312" s="13" t="s">
        <v>1646</v>
      </c>
      <c r="Q1312" s="13" t="s">
        <v>1742</v>
      </c>
      <c r="R1312" s="13"/>
      <c r="S1312" s="13" t="s">
        <v>3189</v>
      </c>
      <c r="T1312" s="13" t="s">
        <v>3190</v>
      </c>
      <c r="U1312" s="13">
        <f>COUNTIFS(Tabella4[Rejected Element],Tabella4[[#This Row],[Rejected Element]])</f>
        <v>1254</v>
      </c>
      <c r="V1312" s="13" t="s">
        <v>1722</v>
      </c>
      <c r="W1312" s="13" t="s">
        <v>3146</v>
      </c>
      <c r="X1312" s="13" t="str">
        <f>Tabella4[[#This Row],[User Impact]]</f>
        <v>1 - Critical</v>
      </c>
      <c r="Y131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(#AAD1311)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12" s="13"/>
      <c r="AB1312" s="13"/>
      <c r="AC1312" s="13"/>
      <c r="AD1312" s="13"/>
      <c r="AE1312" s="13" t="e">
        <f>_xlfn.XLOOKUP(Tabella4[[#This Row],[ID Silk]],outTable[ID Silk],outTable[Numero ticket  ],,0,1)</f>
        <v>#N/A</v>
      </c>
      <c r="AF1312" s="13"/>
      <c r="AG1312" s="13"/>
      <c r="AH1312" s="13" t="e">
        <f>Tabella4[[#This Row],[Caricato su Silk]]&amp;Tabella4[[#This Row],[HC_01]]</f>
        <v>#N/A</v>
      </c>
      <c r="AI1312" s="13" t="e">
        <f>Tabella4[[#This Row],[HC_ID]]&amp;": "&amp;Tabella4[[#This Row],[Descrizione]]</f>
        <v>#N/A</v>
      </c>
      <c r="AJ1312" s="13" t="e">
        <f>Tabella4[[#This Row],[HC_ID]]&amp;": - "&amp;Tabella4[[#This Row],[Detail]]&amp;" con selettore: "&amp;Tabella4[[#This Row],[Rejected Element]]</f>
        <v>#N/A</v>
      </c>
      <c r="AK1312" s="13" t="e">
        <f>Tabella4[[#This Row],[HC_ID]]&amp;": "&amp;Tabella4[[#This Row],[Share URL]]</f>
        <v>#N/A</v>
      </c>
      <c r="AL1312" s="13" t="e">
        <f>Tabella4[[#This Row],[HC_ID]]&amp;": "&amp;Tabella4[[#This Row],[Soluzione note aggiuntive]]</f>
        <v>#N/A</v>
      </c>
      <c r="AM1312" s="13"/>
    </row>
    <row r="1313" spans="1:39" ht="15" x14ac:dyDescent="0.3">
      <c r="A1313" s="41" t="str">
        <f>Tabella4[[#This Row],[UNI CEI EN 301549]]&amp;Tabella4[[#This Row],[Servizio]]</f>
        <v>11.1.3.2.1S004 Spedisci (IndaBox Spedizione Pacchi)</v>
      </c>
      <c r="B1313" s="42" t="str">
        <f>Tabella4[[#This Row],[IssueID]]&amp;Tabella4[[#This Row],[Servizio]]</f>
        <v>S004 Spedisci (IndaBox Spedizione Pacchi)</v>
      </c>
      <c r="C1313" s="41" t="s">
        <v>2411</v>
      </c>
      <c r="D1313" s="41" t="str">
        <f>"(#"&amp;Tabella4[[#This Row],['#ID]]&amp;")"</f>
        <v>(#AAD1312)</v>
      </c>
      <c r="E1313" s="13" t="s">
        <v>50</v>
      </c>
      <c r="F1313" s="13" t="s">
        <v>9</v>
      </c>
      <c r="G1313" s="13" t="s">
        <v>57</v>
      </c>
      <c r="H1313" s="13" t="s">
        <v>3287</v>
      </c>
      <c r="I1313" s="13" t="s">
        <v>62</v>
      </c>
      <c r="J1313" s="13" t="s">
        <v>3176</v>
      </c>
      <c r="K1313" t="s">
        <v>1749</v>
      </c>
      <c r="L1313" s="13" t="s">
        <v>3177</v>
      </c>
      <c r="M1313" t="s">
        <v>1744</v>
      </c>
      <c r="N1313" s="13"/>
      <c r="O1313" t="s">
        <v>1603</v>
      </c>
      <c r="P1313" s="13" t="s">
        <v>1646</v>
      </c>
      <c r="Q1313" s="13" t="s">
        <v>1742</v>
      </c>
      <c r="R1313" s="13"/>
      <c r="S1313" s="13" t="s">
        <v>3189</v>
      </c>
      <c r="T1313" s="13" t="s">
        <v>3190</v>
      </c>
      <c r="U1313" s="13">
        <f>COUNTIFS(Tabella4[Rejected Element],Tabella4[[#This Row],[Rejected Element]])</f>
        <v>1254</v>
      </c>
      <c r="V1313" s="13" t="s">
        <v>1722</v>
      </c>
      <c r="W1313" s="13" t="s">
        <v>3146</v>
      </c>
      <c r="X1313" s="13" t="str">
        <f>Tabella4[[#This Row],[User Impact]]</f>
        <v>1 - Critical</v>
      </c>
      <c r="Y131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(#AAD1312)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13" s="13"/>
      <c r="AB1313" s="13"/>
      <c r="AC1313" s="13"/>
      <c r="AD1313" s="13"/>
      <c r="AE1313" s="13" t="e">
        <f>_xlfn.XLOOKUP(Tabella4[[#This Row],[ID Silk]],outTable[ID Silk],outTable[Numero ticket  ],,0,1)</f>
        <v>#N/A</v>
      </c>
      <c r="AF1313" s="13"/>
      <c r="AG1313" s="13"/>
      <c r="AH1313" s="13" t="e">
        <f>Tabella4[[#This Row],[Caricato su Silk]]&amp;Tabella4[[#This Row],[HC_01]]</f>
        <v>#N/A</v>
      </c>
      <c r="AI1313" s="13" t="e">
        <f>Tabella4[[#This Row],[HC_ID]]&amp;": "&amp;Tabella4[[#This Row],[Descrizione]]</f>
        <v>#N/A</v>
      </c>
      <c r="AJ1313" s="13" t="e">
        <f>Tabella4[[#This Row],[HC_ID]]&amp;": - "&amp;Tabella4[[#This Row],[Detail]]&amp;" con selettore: "&amp;Tabella4[[#This Row],[Rejected Element]]</f>
        <v>#N/A</v>
      </c>
      <c r="AK1313" s="13" t="e">
        <f>Tabella4[[#This Row],[HC_ID]]&amp;": "&amp;Tabella4[[#This Row],[Share URL]]</f>
        <v>#N/A</v>
      </c>
      <c r="AL1313" s="13" t="e">
        <f>Tabella4[[#This Row],[HC_ID]]&amp;": "&amp;Tabella4[[#This Row],[Soluzione note aggiuntive]]</f>
        <v>#N/A</v>
      </c>
      <c r="AM1313" s="13"/>
    </row>
    <row r="1314" spans="1:39" ht="15" x14ac:dyDescent="0.3">
      <c r="A1314" s="41" t="str">
        <f>Tabella4[[#This Row],[UNI CEI EN 301549]]&amp;Tabella4[[#This Row],[Servizio]]</f>
        <v>11.1.3.2.1S004 Spedisci (IndaBox Spedizione Pacchi)</v>
      </c>
      <c r="B1314" s="42" t="str">
        <f>Tabella4[[#This Row],[IssueID]]&amp;Tabella4[[#This Row],[Servizio]]</f>
        <v>S004 Spedisci (IndaBox Spedizione Pacchi)</v>
      </c>
      <c r="C1314" s="41" t="s">
        <v>2412</v>
      </c>
      <c r="D1314" s="41" t="str">
        <f>"(#"&amp;Tabella4[[#This Row],['#ID]]&amp;")"</f>
        <v>(#AAD1313)</v>
      </c>
      <c r="E1314" s="13" t="s">
        <v>50</v>
      </c>
      <c r="F1314" s="13" t="s">
        <v>9</v>
      </c>
      <c r="G1314" s="13" t="s">
        <v>57</v>
      </c>
      <c r="H1314" s="13" t="s">
        <v>3287</v>
      </c>
      <c r="I1314" s="13" t="s">
        <v>62</v>
      </c>
      <c r="J1314" s="13" t="s">
        <v>3176</v>
      </c>
      <c r="K1314" t="s">
        <v>1749</v>
      </c>
      <c r="L1314" s="13" t="s">
        <v>3177</v>
      </c>
      <c r="M1314" t="s">
        <v>1744</v>
      </c>
      <c r="N1314" s="13"/>
      <c r="O1314" t="s">
        <v>1603</v>
      </c>
      <c r="P1314" s="13" t="s">
        <v>1646</v>
      </c>
      <c r="Q1314" s="13" t="s">
        <v>1742</v>
      </c>
      <c r="R1314" s="13"/>
      <c r="S1314" s="13" t="s">
        <v>3189</v>
      </c>
      <c r="T1314" s="13" t="s">
        <v>3190</v>
      </c>
      <c r="U1314" s="13">
        <f>COUNTIFS(Tabella4[Rejected Element],Tabella4[[#This Row],[Rejected Element]])</f>
        <v>1254</v>
      </c>
      <c r="V1314" s="13" t="s">
        <v>1722</v>
      </c>
      <c r="W1314" s="13" t="s">
        <v>3146</v>
      </c>
      <c r="X1314" s="13" t="str">
        <f>Tabella4[[#This Row],[User Impact]]</f>
        <v>1 - Critical</v>
      </c>
      <c r="Y131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(#AAD1313)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14" s="13"/>
      <c r="AB1314" s="13"/>
      <c r="AC1314" s="13"/>
      <c r="AD1314" s="13"/>
      <c r="AE1314" s="13" t="e">
        <f>_xlfn.XLOOKUP(Tabella4[[#This Row],[ID Silk]],outTable[ID Silk],outTable[Numero ticket  ],,0,1)</f>
        <v>#N/A</v>
      </c>
      <c r="AF1314" s="13"/>
      <c r="AG1314" s="13"/>
      <c r="AH1314" s="13" t="e">
        <f>Tabella4[[#This Row],[Caricato su Silk]]&amp;Tabella4[[#This Row],[HC_01]]</f>
        <v>#N/A</v>
      </c>
      <c r="AI1314" s="13" t="e">
        <f>Tabella4[[#This Row],[HC_ID]]&amp;": "&amp;Tabella4[[#This Row],[Descrizione]]</f>
        <v>#N/A</v>
      </c>
      <c r="AJ1314" s="13" t="e">
        <f>Tabella4[[#This Row],[HC_ID]]&amp;": - "&amp;Tabella4[[#This Row],[Detail]]&amp;" con selettore: "&amp;Tabella4[[#This Row],[Rejected Element]]</f>
        <v>#N/A</v>
      </c>
      <c r="AK1314" s="13" t="e">
        <f>Tabella4[[#This Row],[HC_ID]]&amp;": "&amp;Tabella4[[#This Row],[Share URL]]</f>
        <v>#N/A</v>
      </c>
      <c r="AL1314" s="13" t="e">
        <f>Tabella4[[#This Row],[HC_ID]]&amp;": "&amp;Tabella4[[#This Row],[Soluzione note aggiuntive]]</f>
        <v>#N/A</v>
      </c>
      <c r="AM1314" s="13"/>
    </row>
    <row r="1315" spans="1:39" ht="15" x14ac:dyDescent="0.3">
      <c r="A1315" s="41" t="str">
        <f>Tabella4[[#This Row],[UNI CEI EN 301549]]&amp;Tabella4[[#This Row],[Servizio]]</f>
        <v>11.1.3.2.1S004 Spedisci (IndaBox Spedizione Pacchi)</v>
      </c>
      <c r="B1315" s="42" t="str">
        <f>Tabella4[[#This Row],[IssueID]]&amp;Tabella4[[#This Row],[Servizio]]</f>
        <v>S004 Spedisci (IndaBox Spedizione Pacchi)</v>
      </c>
      <c r="C1315" s="41" t="s">
        <v>2413</v>
      </c>
      <c r="D1315" s="41" t="str">
        <f>"(#"&amp;Tabella4[[#This Row],['#ID]]&amp;")"</f>
        <v>(#AAD1314)</v>
      </c>
      <c r="E1315" s="13" t="s">
        <v>50</v>
      </c>
      <c r="F1315" s="13" t="s">
        <v>9</v>
      </c>
      <c r="G1315" s="13" t="s">
        <v>57</v>
      </c>
      <c r="H1315" s="13" t="s">
        <v>3287</v>
      </c>
      <c r="I1315" s="13" t="s">
        <v>62</v>
      </c>
      <c r="J1315" s="13" t="s">
        <v>3176</v>
      </c>
      <c r="K1315" t="s">
        <v>1749</v>
      </c>
      <c r="L1315" s="13" t="s">
        <v>3177</v>
      </c>
      <c r="M1315" t="s">
        <v>1744</v>
      </c>
      <c r="N1315" s="13"/>
      <c r="O1315" t="s">
        <v>1603</v>
      </c>
      <c r="P1315" s="13" t="s">
        <v>1646</v>
      </c>
      <c r="Q1315" s="13" t="s">
        <v>1742</v>
      </c>
      <c r="R1315" s="13"/>
      <c r="S1315" s="13" t="s">
        <v>3189</v>
      </c>
      <c r="T1315" s="13" t="s">
        <v>3190</v>
      </c>
      <c r="U1315" s="13">
        <f>COUNTIFS(Tabella4[Rejected Element],Tabella4[[#This Row],[Rejected Element]])</f>
        <v>1254</v>
      </c>
      <c r="V1315" s="13" t="s">
        <v>1722</v>
      </c>
      <c r="W1315" s="13" t="s">
        <v>3146</v>
      </c>
      <c r="X1315" s="13" t="str">
        <f>Tabella4[[#This Row],[User Impact]]</f>
        <v>1 - Critical</v>
      </c>
      <c r="Y1315"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(#AAD1314)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15" s="13"/>
      <c r="AB1315" s="13"/>
      <c r="AC1315" s="13"/>
      <c r="AD1315" s="13"/>
      <c r="AE1315" s="13" t="e">
        <f>_xlfn.XLOOKUP(Tabella4[[#This Row],[ID Silk]],outTable[ID Silk],outTable[Numero ticket  ],,0,1)</f>
        <v>#N/A</v>
      </c>
      <c r="AF1315" s="13"/>
      <c r="AG1315" s="13"/>
      <c r="AH1315" s="13" t="e">
        <f>Tabella4[[#This Row],[Caricato su Silk]]&amp;Tabella4[[#This Row],[HC_01]]</f>
        <v>#N/A</v>
      </c>
      <c r="AI1315" s="13" t="e">
        <f>Tabella4[[#This Row],[HC_ID]]&amp;": "&amp;Tabella4[[#This Row],[Descrizione]]</f>
        <v>#N/A</v>
      </c>
      <c r="AJ1315" s="13" t="e">
        <f>Tabella4[[#This Row],[HC_ID]]&amp;": - "&amp;Tabella4[[#This Row],[Detail]]&amp;" con selettore: "&amp;Tabella4[[#This Row],[Rejected Element]]</f>
        <v>#N/A</v>
      </c>
      <c r="AK1315" s="13" t="e">
        <f>Tabella4[[#This Row],[HC_ID]]&amp;": "&amp;Tabella4[[#This Row],[Share URL]]</f>
        <v>#N/A</v>
      </c>
      <c r="AL1315" s="13" t="e">
        <f>Tabella4[[#This Row],[HC_ID]]&amp;": "&amp;Tabella4[[#This Row],[Soluzione note aggiuntive]]</f>
        <v>#N/A</v>
      </c>
      <c r="AM1315" s="13"/>
    </row>
    <row r="1316" spans="1:39" ht="15" x14ac:dyDescent="0.3">
      <c r="A1316" s="41" t="str">
        <f>Tabella4[[#This Row],[UNI CEI EN 301549]]&amp;Tabella4[[#This Row],[Servizio]]</f>
        <v>11.1.3.2.1S004 Spedisci (IndaBox Spedizione Pacchi)</v>
      </c>
      <c r="B1316" s="42" t="str">
        <f>Tabella4[[#This Row],[IssueID]]&amp;Tabella4[[#This Row],[Servizio]]</f>
        <v>S004 Spedisci (IndaBox Spedizione Pacchi)</v>
      </c>
      <c r="C1316" s="41" t="s">
        <v>2414</v>
      </c>
      <c r="D1316" s="41" t="str">
        <f>"(#"&amp;Tabella4[[#This Row],['#ID]]&amp;")"</f>
        <v>(#AAD1315)</v>
      </c>
      <c r="E1316" s="13" t="s">
        <v>50</v>
      </c>
      <c r="F1316" s="13" t="s">
        <v>9</v>
      </c>
      <c r="G1316" s="13" t="s">
        <v>57</v>
      </c>
      <c r="H1316" s="13" t="s">
        <v>3287</v>
      </c>
      <c r="I1316" s="13" t="s">
        <v>62</v>
      </c>
      <c r="J1316" s="13" t="s">
        <v>3176</v>
      </c>
      <c r="K1316" t="s">
        <v>1749</v>
      </c>
      <c r="L1316" s="13" t="s">
        <v>3177</v>
      </c>
      <c r="M1316" t="s">
        <v>1744</v>
      </c>
      <c r="N1316" s="13"/>
      <c r="O1316" t="s">
        <v>1603</v>
      </c>
      <c r="P1316" s="13" t="s">
        <v>1646</v>
      </c>
      <c r="Q1316" s="13" t="s">
        <v>1742</v>
      </c>
      <c r="R1316" s="13"/>
      <c r="S1316" s="13" t="s">
        <v>3189</v>
      </c>
      <c r="T1316" s="13" t="s">
        <v>3190</v>
      </c>
      <c r="U1316" s="13">
        <f>COUNTIFS(Tabella4[Rejected Element],Tabella4[[#This Row],[Rejected Element]])</f>
        <v>1254</v>
      </c>
      <c r="V1316" s="13" t="s">
        <v>1722</v>
      </c>
      <c r="W1316" s="13" t="s">
        <v>3146</v>
      </c>
      <c r="X1316" s="13" t="str">
        <f>Tabella4[[#This Row],[User Impact]]</f>
        <v>1 - Critical</v>
      </c>
      <c r="Y131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(#AAD1315)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16" s="13"/>
      <c r="AB1316" s="13"/>
      <c r="AC1316" s="13"/>
      <c r="AD1316" s="13"/>
      <c r="AE1316" s="13" t="e">
        <f>_xlfn.XLOOKUP(Tabella4[[#This Row],[ID Silk]],outTable[ID Silk],outTable[Numero ticket  ],,0,1)</f>
        <v>#N/A</v>
      </c>
      <c r="AF1316" s="13"/>
      <c r="AG1316" s="13"/>
      <c r="AH1316" s="13" t="e">
        <f>Tabella4[[#This Row],[Caricato su Silk]]&amp;Tabella4[[#This Row],[HC_01]]</f>
        <v>#N/A</v>
      </c>
      <c r="AI1316" s="13" t="e">
        <f>Tabella4[[#This Row],[HC_ID]]&amp;": "&amp;Tabella4[[#This Row],[Descrizione]]</f>
        <v>#N/A</v>
      </c>
      <c r="AJ1316" s="13" t="e">
        <f>Tabella4[[#This Row],[HC_ID]]&amp;": - "&amp;Tabella4[[#This Row],[Detail]]&amp;" con selettore: "&amp;Tabella4[[#This Row],[Rejected Element]]</f>
        <v>#N/A</v>
      </c>
      <c r="AK1316" s="13" t="e">
        <f>Tabella4[[#This Row],[HC_ID]]&amp;": "&amp;Tabella4[[#This Row],[Share URL]]</f>
        <v>#N/A</v>
      </c>
      <c r="AL1316" s="13" t="e">
        <f>Tabella4[[#This Row],[HC_ID]]&amp;": "&amp;Tabella4[[#This Row],[Soluzione note aggiuntive]]</f>
        <v>#N/A</v>
      </c>
      <c r="AM1316" s="13"/>
    </row>
    <row r="1317" spans="1:39" ht="15" x14ac:dyDescent="0.3">
      <c r="A1317" s="41" t="str">
        <f>Tabella4[[#This Row],[UNI CEI EN 301549]]&amp;Tabella4[[#This Row],[Servizio]]</f>
        <v>11.1.3.2.1S004 Spedisci (IndaBox Spedizione Pacchi)</v>
      </c>
      <c r="B1317" s="42" t="str">
        <f>Tabella4[[#This Row],[IssueID]]&amp;Tabella4[[#This Row],[Servizio]]</f>
        <v>S004 Spedisci (IndaBox Spedizione Pacchi)</v>
      </c>
      <c r="C1317" s="41" t="s">
        <v>2415</v>
      </c>
      <c r="D1317" s="41" t="str">
        <f>"(#"&amp;Tabella4[[#This Row],['#ID]]&amp;")"</f>
        <v>(#AAD1316)</v>
      </c>
      <c r="E1317" s="13" t="s">
        <v>50</v>
      </c>
      <c r="F1317" s="13" t="s">
        <v>9</v>
      </c>
      <c r="G1317" s="13" t="s">
        <v>57</v>
      </c>
      <c r="H1317" s="13" t="s">
        <v>3287</v>
      </c>
      <c r="I1317" s="13" t="s">
        <v>62</v>
      </c>
      <c r="J1317" s="13" t="s">
        <v>3176</v>
      </c>
      <c r="K1317" t="s">
        <v>1749</v>
      </c>
      <c r="L1317" s="13" t="s">
        <v>3177</v>
      </c>
      <c r="M1317" t="s">
        <v>1744</v>
      </c>
      <c r="N1317" s="13"/>
      <c r="O1317" t="s">
        <v>1603</v>
      </c>
      <c r="P1317" s="13" t="s">
        <v>1646</v>
      </c>
      <c r="Q1317" s="13" t="s">
        <v>1742</v>
      </c>
      <c r="R1317" s="13"/>
      <c r="S1317" s="13" t="s">
        <v>3189</v>
      </c>
      <c r="T1317" s="13" t="s">
        <v>3190</v>
      </c>
      <c r="U1317" s="13">
        <f>COUNTIFS(Tabella4[Rejected Element],Tabella4[[#This Row],[Rejected Element]])</f>
        <v>1254</v>
      </c>
      <c r="V1317" s="13" t="s">
        <v>1722</v>
      </c>
      <c r="W1317" s="13" t="s">
        <v>3146</v>
      </c>
      <c r="X1317" s="13" t="str">
        <f>Tabella4[[#This Row],[User Impact]]</f>
        <v>1 - Critical</v>
      </c>
      <c r="Y131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(#AAD1316)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17" s="13"/>
      <c r="AB1317" s="13"/>
      <c r="AC1317" s="13"/>
      <c r="AD1317" s="13"/>
      <c r="AE1317" s="13" t="e">
        <f>_xlfn.XLOOKUP(Tabella4[[#This Row],[ID Silk]],outTable[ID Silk],outTable[Numero ticket  ],,0,1)</f>
        <v>#N/A</v>
      </c>
      <c r="AF1317" s="13"/>
      <c r="AG1317" s="13"/>
      <c r="AH1317" s="13" t="e">
        <f>Tabella4[[#This Row],[Caricato su Silk]]&amp;Tabella4[[#This Row],[HC_01]]</f>
        <v>#N/A</v>
      </c>
      <c r="AI1317" s="13" t="e">
        <f>Tabella4[[#This Row],[HC_ID]]&amp;": "&amp;Tabella4[[#This Row],[Descrizione]]</f>
        <v>#N/A</v>
      </c>
      <c r="AJ1317" s="13" t="e">
        <f>Tabella4[[#This Row],[HC_ID]]&amp;": - "&amp;Tabella4[[#This Row],[Detail]]&amp;" con selettore: "&amp;Tabella4[[#This Row],[Rejected Element]]</f>
        <v>#N/A</v>
      </c>
      <c r="AK1317" s="13" t="e">
        <f>Tabella4[[#This Row],[HC_ID]]&amp;": "&amp;Tabella4[[#This Row],[Share URL]]</f>
        <v>#N/A</v>
      </c>
      <c r="AL1317" s="13" t="e">
        <f>Tabella4[[#This Row],[HC_ID]]&amp;": "&amp;Tabella4[[#This Row],[Soluzione note aggiuntive]]</f>
        <v>#N/A</v>
      </c>
      <c r="AM1317" s="13"/>
    </row>
    <row r="1318" spans="1:39" ht="15" x14ac:dyDescent="0.3">
      <c r="A1318" s="41" t="str">
        <f>Tabella4[[#This Row],[UNI CEI EN 301549]]&amp;Tabella4[[#This Row],[Servizio]]</f>
        <v>11.1.3.2.1S004 Spedisci (IndaBox Spedizione Pacchi)</v>
      </c>
      <c r="B1318" s="42" t="str">
        <f>Tabella4[[#This Row],[IssueID]]&amp;Tabella4[[#This Row],[Servizio]]</f>
        <v>S004 Spedisci (IndaBox Spedizione Pacchi)</v>
      </c>
      <c r="C1318" s="41" t="s">
        <v>2416</v>
      </c>
      <c r="D1318" s="41" t="str">
        <f>"(#"&amp;Tabella4[[#This Row],['#ID]]&amp;")"</f>
        <v>(#AAD1317)</v>
      </c>
      <c r="E1318" s="13" t="s">
        <v>50</v>
      </c>
      <c r="F1318" s="13" t="s">
        <v>9</v>
      </c>
      <c r="G1318" s="13" t="s">
        <v>57</v>
      </c>
      <c r="H1318" s="13" t="s">
        <v>3287</v>
      </c>
      <c r="I1318" s="13" t="s">
        <v>62</v>
      </c>
      <c r="J1318" s="13" t="s">
        <v>3176</v>
      </c>
      <c r="K1318" t="s">
        <v>1749</v>
      </c>
      <c r="L1318" s="13" t="s">
        <v>3177</v>
      </c>
      <c r="M1318" t="s">
        <v>1744</v>
      </c>
      <c r="N1318" s="13"/>
      <c r="O1318" t="s">
        <v>1603</v>
      </c>
      <c r="P1318" s="13" t="s">
        <v>1646</v>
      </c>
      <c r="Q1318" s="13" t="s">
        <v>1742</v>
      </c>
      <c r="R1318" s="13"/>
      <c r="S1318" s="13" t="s">
        <v>3189</v>
      </c>
      <c r="T1318" s="13" t="s">
        <v>3190</v>
      </c>
      <c r="U1318" s="13">
        <f>COUNTIFS(Tabella4[Rejected Element],Tabella4[[#This Row],[Rejected Element]])</f>
        <v>1254</v>
      </c>
      <c r="V1318" s="13" t="s">
        <v>1722</v>
      </c>
      <c r="W1318" s="13" t="s">
        <v>3146</v>
      </c>
      <c r="X1318" s="13" t="str">
        <f>Tabella4[[#This Row],[User Impact]]</f>
        <v>1 - Critical</v>
      </c>
      <c r="Y131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(#AAD1317)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18" s="13"/>
      <c r="AB1318" s="13"/>
      <c r="AC1318" s="13"/>
      <c r="AD1318" s="13"/>
      <c r="AE1318" s="13" t="e">
        <f>_xlfn.XLOOKUP(Tabella4[[#This Row],[ID Silk]],outTable[ID Silk],outTable[Numero ticket  ],,0,1)</f>
        <v>#N/A</v>
      </c>
      <c r="AF1318" s="13"/>
      <c r="AG1318" s="13"/>
      <c r="AH1318" s="13" t="e">
        <f>Tabella4[[#This Row],[Caricato su Silk]]&amp;Tabella4[[#This Row],[HC_01]]</f>
        <v>#N/A</v>
      </c>
      <c r="AI1318" s="13" t="e">
        <f>Tabella4[[#This Row],[HC_ID]]&amp;": "&amp;Tabella4[[#This Row],[Descrizione]]</f>
        <v>#N/A</v>
      </c>
      <c r="AJ1318" s="13" t="e">
        <f>Tabella4[[#This Row],[HC_ID]]&amp;": - "&amp;Tabella4[[#This Row],[Detail]]&amp;" con selettore: "&amp;Tabella4[[#This Row],[Rejected Element]]</f>
        <v>#N/A</v>
      </c>
      <c r="AK1318" s="13" t="e">
        <f>Tabella4[[#This Row],[HC_ID]]&amp;": "&amp;Tabella4[[#This Row],[Share URL]]</f>
        <v>#N/A</v>
      </c>
      <c r="AL1318" s="13" t="e">
        <f>Tabella4[[#This Row],[HC_ID]]&amp;": "&amp;Tabella4[[#This Row],[Soluzione note aggiuntive]]</f>
        <v>#N/A</v>
      </c>
      <c r="AM1318" s="13"/>
    </row>
    <row r="1319" spans="1:39" ht="15" x14ac:dyDescent="0.3">
      <c r="A1319" s="41" t="str">
        <f>Tabella4[[#This Row],[UNI CEI EN 301549]]&amp;Tabella4[[#This Row],[Servizio]]</f>
        <v>11.1.3.2.1S004 Spedisci (IndaBox Spedizione Pacchi)</v>
      </c>
      <c r="B1319" s="42" t="str">
        <f>Tabella4[[#This Row],[IssueID]]&amp;Tabella4[[#This Row],[Servizio]]</f>
        <v>S004 Spedisci (IndaBox Spedizione Pacchi)</v>
      </c>
      <c r="C1319" s="41" t="s">
        <v>2417</v>
      </c>
      <c r="D1319" s="41" t="str">
        <f>"(#"&amp;Tabella4[[#This Row],['#ID]]&amp;")"</f>
        <v>(#AAD1318)</v>
      </c>
      <c r="E1319" s="13" t="s">
        <v>50</v>
      </c>
      <c r="F1319" s="13" t="s">
        <v>9</v>
      </c>
      <c r="G1319" s="13" t="s">
        <v>57</v>
      </c>
      <c r="H1319" s="13" t="s">
        <v>3287</v>
      </c>
      <c r="I1319" s="13" t="s">
        <v>62</v>
      </c>
      <c r="J1319" s="13" t="s">
        <v>3176</v>
      </c>
      <c r="K1319" t="s">
        <v>1749</v>
      </c>
      <c r="L1319" s="13" t="s">
        <v>3177</v>
      </c>
      <c r="M1319" t="s">
        <v>1744</v>
      </c>
      <c r="N1319" s="13"/>
      <c r="O1319" t="s">
        <v>1603</v>
      </c>
      <c r="P1319" s="13" t="s">
        <v>1646</v>
      </c>
      <c r="Q1319" s="13" t="s">
        <v>1742</v>
      </c>
      <c r="R1319" s="13"/>
      <c r="S1319" s="13" t="s">
        <v>3189</v>
      </c>
      <c r="T1319" s="13" t="s">
        <v>3190</v>
      </c>
      <c r="U1319" s="13">
        <f>COUNTIFS(Tabella4[Rejected Element],Tabella4[[#This Row],[Rejected Element]])</f>
        <v>1254</v>
      </c>
      <c r="V1319" s="13" t="s">
        <v>1722</v>
      </c>
      <c r="W1319" s="13" t="s">
        <v>3146</v>
      </c>
      <c r="X1319" s="13" t="str">
        <f>Tabella4[[#This Row],[User Impact]]</f>
        <v>1 - Critical</v>
      </c>
      <c r="Y131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(#AAD1318)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19" s="13"/>
      <c r="AB1319" s="13"/>
      <c r="AC1319" s="13"/>
      <c r="AD1319" s="13"/>
      <c r="AE1319" s="13" t="e">
        <f>_xlfn.XLOOKUP(Tabella4[[#This Row],[ID Silk]],outTable[ID Silk],outTable[Numero ticket  ],,0,1)</f>
        <v>#N/A</v>
      </c>
      <c r="AF1319" s="13"/>
      <c r="AG1319" s="13"/>
      <c r="AH1319" s="13" t="e">
        <f>Tabella4[[#This Row],[Caricato su Silk]]&amp;Tabella4[[#This Row],[HC_01]]</f>
        <v>#N/A</v>
      </c>
      <c r="AI1319" s="13" t="e">
        <f>Tabella4[[#This Row],[HC_ID]]&amp;": "&amp;Tabella4[[#This Row],[Descrizione]]</f>
        <v>#N/A</v>
      </c>
      <c r="AJ1319" s="13" t="e">
        <f>Tabella4[[#This Row],[HC_ID]]&amp;": - "&amp;Tabella4[[#This Row],[Detail]]&amp;" con selettore: "&amp;Tabella4[[#This Row],[Rejected Element]]</f>
        <v>#N/A</v>
      </c>
      <c r="AK1319" s="13" t="e">
        <f>Tabella4[[#This Row],[HC_ID]]&amp;": "&amp;Tabella4[[#This Row],[Share URL]]</f>
        <v>#N/A</v>
      </c>
      <c r="AL1319" s="13" t="e">
        <f>Tabella4[[#This Row],[HC_ID]]&amp;": "&amp;Tabella4[[#This Row],[Soluzione note aggiuntive]]</f>
        <v>#N/A</v>
      </c>
      <c r="AM1319" s="13"/>
    </row>
    <row r="1320" spans="1:39" ht="15" x14ac:dyDescent="0.3">
      <c r="A1320" s="41" t="str">
        <f>Tabella4[[#This Row],[UNI CEI EN 301549]]&amp;Tabella4[[#This Row],[Servizio]]</f>
        <v>11.1.3.2.1S004 Spedisci (IndaBox Spedizione Pacchi)</v>
      </c>
      <c r="B1320" s="42" t="str">
        <f>Tabella4[[#This Row],[IssueID]]&amp;Tabella4[[#This Row],[Servizio]]</f>
        <v>S004 Spedisci (IndaBox Spedizione Pacchi)</v>
      </c>
      <c r="C1320" s="41" t="s">
        <v>2418</v>
      </c>
      <c r="D1320" s="41" t="str">
        <f>"(#"&amp;Tabella4[[#This Row],['#ID]]&amp;")"</f>
        <v>(#AAD1319)</v>
      </c>
      <c r="E1320" s="13" t="s">
        <v>50</v>
      </c>
      <c r="F1320" s="13" t="s">
        <v>9</v>
      </c>
      <c r="G1320" s="13" t="s">
        <v>57</v>
      </c>
      <c r="H1320" s="13" t="s">
        <v>3287</v>
      </c>
      <c r="I1320" s="13" t="s">
        <v>62</v>
      </c>
      <c r="J1320" s="13" t="s">
        <v>3176</v>
      </c>
      <c r="K1320" t="s">
        <v>1749</v>
      </c>
      <c r="L1320" s="13" t="s">
        <v>3177</v>
      </c>
      <c r="M1320" t="s">
        <v>1744</v>
      </c>
      <c r="N1320" s="13"/>
      <c r="O1320" t="s">
        <v>1603</v>
      </c>
      <c r="P1320" s="13" t="s">
        <v>1646</v>
      </c>
      <c r="Q1320" s="13" t="s">
        <v>1742</v>
      </c>
      <c r="R1320" s="13"/>
      <c r="S1320" s="13" t="s">
        <v>3189</v>
      </c>
      <c r="T1320" s="13" t="s">
        <v>3190</v>
      </c>
      <c r="U1320" s="13">
        <f>COUNTIFS(Tabella4[Rejected Element],Tabella4[[#This Row],[Rejected Element]])</f>
        <v>1254</v>
      </c>
      <c r="V1320" s="13" t="s">
        <v>1722</v>
      </c>
      <c r="W1320" s="13" t="s">
        <v>3146</v>
      </c>
      <c r="X1320" s="13" t="str">
        <f>Tabella4[[#This Row],[User Impact]]</f>
        <v>1 - Critical</v>
      </c>
      <c r="Y132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(#AAD1319)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20" s="13"/>
      <c r="AB1320" s="13"/>
      <c r="AC1320" s="13"/>
      <c r="AD1320" s="13"/>
      <c r="AE1320" s="13" t="e">
        <f>_xlfn.XLOOKUP(Tabella4[[#This Row],[ID Silk]],outTable[ID Silk],outTable[Numero ticket  ],,0,1)</f>
        <v>#N/A</v>
      </c>
      <c r="AF1320" s="13"/>
      <c r="AG1320" s="13"/>
      <c r="AH1320" s="13" t="e">
        <f>Tabella4[[#This Row],[Caricato su Silk]]&amp;Tabella4[[#This Row],[HC_01]]</f>
        <v>#N/A</v>
      </c>
      <c r="AI1320" s="13" t="e">
        <f>Tabella4[[#This Row],[HC_ID]]&amp;": "&amp;Tabella4[[#This Row],[Descrizione]]</f>
        <v>#N/A</v>
      </c>
      <c r="AJ1320" s="13" t="e">
        <f>Tabella4[[#This Row],[HC_ID]]&amp;": - "&amp;Tabella4[[#This Row],[Detail]]&amp;" con selettore: "&amp;Tabella4[[#This Row],[Rejected Element]]</f>
        <v>#N/A</v>
      </c>
      <c r="AK1320" s="13" t="e">
        <f>Tabella4[[#This Row],[HC_ID]]&amp;": "&amp;Tabella4[[#This Row],[Share URL]]</f>
        <v>#N/A</v>
      </c>
      <c r="AL1320" s="13" t="e">
        <f>Tabella4[[#This Row],[HC_ID]]&amp;": "&amp;Tabella4[[#This Row],[Soluzione note aggiuntive]]</f>
        <v>#N/A</v>
      </c>
      <c r="AM1320" s="13"/>
    </row>
    <row r="1321" spans="1:39" ht="15" x14ac:dyDescent="0.3">
      <c r="A1321" s="41" t="str">
        <f>Tabella4[[#This Row],[UNI CEI EN 301549]]&amp;Tabella4[[#This Row],[Servizio]]</f>
        <v>11.1.3.2.1S004 Spedisci (IndaBox Spedizione Pacchi)</v>
      </c>
      <c r="B1321" s="42" t="str">
        <f>Tabella4[[#This Row],[IssueID]]&amp;Tabella4[[#This Row],[Servizio]]</f>
        <v>S004 Spedisci (IndaBox Spedizione Pacchi)</v>
      </c>
      <c r="C1321" s="41" t="s">
        <v>2419</v>
      </c>
      <c r="D1321" s="41" t="str">
        <f>"(#"&amp;Tabella4[[#This Row],['#ID]]&amp;")"</f>
        <v>(#AAD1320)</v>
      </c>
      <c r="E1321" s="13" t="s">
        <v>50</v>
      </c>
      <c r="F1321" s="13" t="s">
        <v>9</v>
      </c>
      <c r="G1321" s="13" t="s">
        <v>57</v>
      </c>
      <c r="H1321" s="13" t="s">
        <v>3287</v>
      </c>
      <c r="I1321" s="13" t="s">
        <v>62</v>
      </c>
      <c r="J1321" s="13" t="s">
        <v>3176</v>
      </c>
      <c r="K1321" t="s">
        <v>1749</v>
      </c>
      <c r="L1321" s="13" t="s">
        <v>3177</v>
      </c>
      <c r="M1321" t="s">
        <v>1744</v>
      </c>
      <c r="N1321" s="13"/>
      <c r="O1321" t="s">
        <v>1603</v>
      </c>
      <c r="P1321" s="13" t="s">
        <v>1646</v>
      </c>
      <c r="Q1321" s="13" t="s">
        <v>1742</v>
      </c>
      <c r="R1321" s="13"/>
      <c r="S1321" s="13" t="s">
        <v>3189</v>
      </c>
      <c r="T1321" s="13" t="s">
        <v>3190</v>
      </c>
      <c r="U1321" s="13">
        <f>COUNTIFS(Tabella4[Rejected Element],Tabella4[[#This Row],[Rejected Element]])</f>
        <v>1254</v>
      </c>
      <c r="V1321" s="13" t="s">
        <v>1722</v>
      </c>
      <c r="W1321" s="13" t="s">
        <v>3146</v>
      </c>
      <c r="X1321" s="13" t="str">
        <f>Tabella4[[#This Row],[User Impact]]</f>
        <v>1 - Critical</v>
      </c>
      <c r="Y1321"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(#AAD1320)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21" s="13"/>
      <c r="AB1321" s="13"/>
      <c r="AC1321" s="13"/>
      <c r="AD1321" s="13"/>
      <c r="AE1321" s="13" t="e">
        <f>_xlfn.XLOOKUP(Tabella4[[#This Row],[ID Silk]],outTable[ID Silk],outTable[Numero ticket  ],,0,1)</f>
        <v>#N/A</v>
      </c>
      <c r="AF1321" s="13"/>
      <c r="AG1321" s="13"/>
      <c r="AH1321" s="13" t="e">
        <f>Tabella4[[#This Row],[Caricato su Silk]]&amp;Tabella4[[#This Row],[HC_01]]</f>
        <v>#N/A</v>
      </c>
      <c r="AI1321" s="13" t="e">
        <f>Tabella4[[#This Row],[HC_ID]]&amp;": "&amp;Tabella4[[#This Row],[Descrizione]]</f>
        <v>#N/A</v>
      </c>
      <c r="AJ1321" s="13" t="e">
        <f>Tabella4[[#This Row],[HC_ID]]&amp;": - "&amp;Tabella4[[#This Row],[Detail]]&amp;" con selettore: "&amp;Tabella4[[#This Row],[Rejected Element]]</f>
        <v>#N/A</v>
      </c>
      <c r="AK1321" s="13" t="e">
        <f>Tabella4[[#This Row],[HC_ID]]&amp;": "&amp;Tabella4[[#This Row],[Share URL]]</f>
        <v>#N/A</v>
      </c>
      <c r="AL1321" s="13" t="e">
        <f>Tabella4[[#This Row],[HC_ID]]&amp;": "&amp;Tabella4[[#This Row],[Soluzione note aggiuntive]]</f>
        <v>#N/A</v>
      </c>
      <c r="AM1321" s="13"/>
    </row>
    <row r="1322" spans="1:39" ht="15" x14ac:dyDescent="0.3">
      <c r="A1322" s="41" t="str">
        <f>Tabella4[[#This Row],[UNI CEI EN 301549]]&amp;Tabella4[[#This Row],[Servizio]]</f>
        <v>11.1.3.2.1S004 Spedisci (IndaBox Spedizione Pacchi)</v>
      </c>
      <c r="B1322" s="42" t="str">
        <f>Tabella4[[#This Row],[IssueID]]&amp;Tabella4[[#This Row],[Servizio]]</f>
        <v>S004 Spedisci (IndaBox Spedizione Pacchi)</v>
      </c>
      <c r="C1322" s="41" t="s">
        <v>2420</v>
      </c>
      <c r="D1322" s="41" t="str">
        <f>"(#"&amp;Tabella4[[#This Row],['#ID]]&amp;")"</f>
        <v>(#AAD1321)</v>
      </c>
      <c r="E1322" s="13" t="s">
        <v>50</v>
      </c>
      <c r="F1322" s="13" t="s">
        <v>9</v>
      </c>
      <c r="G1322" s="13" t="s">
        <v>57</v>
      </c>
      <c r="H1322" s="13" t="s">
        <v>3287</v>
      </c>
      <c r="I1322" s="13" t="s">
        <v>62</v>
      </c>
      <c r="J1322" s="13" t="s">
        <v>3176</v>
      </c>
      <c r="K1322" t="s">
        <v>1749</v>
      </c>
      <c r="L1322" s="13" t="s">
        <v>3177</v>
      </c>
      <c r="M1322" t="s">
        <v>1744</v>
      </c>
      <c r="N1322" s="13"/>
      <c r="O1322" t="s">
        <v>1603</v>
      </c>
      <c r="P1322" s="13" t="s">
        <v>1646</v>
      </c>
      <c r="Q1322" s="13" t="s">
        <v>1742</v>
      </c>
      <c r="R1322" s="13"/>
      <c r="S1322" s="13" t="s">
        <v>3189</v>
      </c>
      <c r="T1322" s="13" t="s">
        <v>3190</v>
      </c>
      <c r="U1322" s="13">
        <f>COUNTIFS(Tabella4[Rejected Element],Tabella4[[#This Row],[Rejected Element]])</f>
        <v>1254</v>
      </c>
      <c r="V1322" s="13" t="s">
        <v>1722</v>
      </c>
      <c r="W1322" s="13" t="s">
        <v>3146</v>
      </c>
      <c r="X1322" s="13" t="str">
        <f>Tabella4[[#This Row],[User Impact]]</f>
        <v>1 - Critical</v>
      </c>
      <c r="Y132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(#AAD1321)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22" s="13"/>
      <c r="AB1322" s="13"/>
      <c r="AC1322" s="13"/>
      <c r="AD1322" s="13"/>
      <c r="AE1322" s="13" t="e">
        <f>_xlfn.XLOOKUP(Tabella4[[#This Row],[ID Silk]],outTable[ID Silk],outTable[Numero ticket  ],,0,1)</f>
        <v>#N/A</v>
      </c>
      <c r="AF1322" s="13"/>
      <c r="AG1322" s="13"/>
      <c r="AH1322" s="13" t="e">
        <f>Tabella4[[#This Row],[Caricato su Silk]]&amp;Tabella4[[#This Row],[HC_01]]</f>
        <v>#N/A</v>
      </c>
      <c r="AI1322" s="13" t="e">
        <f>Tabella4[[#This Row],[HC_ID]]&amp;": "&amp;Tabella4[[#This Row],[Descrizione]]</f>
        <v>#N/A</v>
      </c>
      <c r="AJ1322" s="13" t="e">
        <f>Tabella4[[#This Row],[HC_ID]]&amp;": - "&amp;Tabella4[[#This Row],[Detail]]&amp;" con selettore: "&amp;Tabella4[[#This Row],[Rejected Element]]</f>
        <v>#N/A</v>
      </c>
      <c r="AK1322" s="13" t="e">
        <f>Tabella4[[#This Row],[HC_ID]]&amp;": "&amp;Tabella4[[#This Row],[Share URL]]</f>
        <v>#N/A</v>
      </c>
      <c r="AL1322" s="13" t="e">
        <f>Tabella4[[#This Row],[HC_ID]]&amp;": "&amp;Tabella4[[#This Row],[Soluzione note aggiuntive]]</f>
        <v>#N/A</v>
      </c>
      <c r="AM1322" s="13"/>
    </row>
    <row r="1323" spans="1:39" ht="15" x14ac:dyDescent="0.3">
      <c r="A1323" s="41" t="str">
        <f>Tabella4[[#This Row],[UNI CEI EN 301549]]&amp;Tabella4[[#This Row],[Servizio]]</f>
        <v>11.1.3.2.1S004 Spedisci (IndaBox Spedizione Pacchi)</v>
      </c>
      <c r="B1323" s="42" t="str">
        <f>Tabella4[[#This Row],[IssueID]]&amp;Tabella4[[#This Row],[Servizio]]</f>
        <v>S004 Spedisci (IndaBox Spedizione Pacchi)</v>
      </c>
      <c r="C1323" s="41" t="s">
        <v>2421</v>
      </c>
      <c r="D1323" s="41" t="str">
        <f>"(#"&amp;Tabella4[[#This Row],['#ID]]&amp;")"</f>
        <v>(#AAD1322)</v>
      </c>
      <c r="E1323" s="13" t="s">
        <v>50</v>
      </c>
      <c r="F1323" s="13" t="s">
        <v>9</v>
      </c>
      <c r="G1323" s="13" t="s">
        <v>57</v>
      </c>
      <c r="H1323" s="13" t="s">
        <v>3287</v>
      </c>
      <c r="I1323" s="13" t="s">
        <v>62</v>
      </c>
      <c r="J1323" s="13" t="s">
        <v>3176</v>
      </c>
      <c r="K1323" t="s">
        <v>1749</v>
      </c>
      <c r="L1323" s="13" t="s">
        <v>3177</v>
      </c>
      <c r="M1323" t="s">
        <v>1744</v>
      </c>
      <c r="N1323" s="13"/>
      <c r="O1323" t="s">
        <v>1603</v>
      </c>
      <c r="P1323" s="13" t="s">
        <v>1646</v>
      </c>
      <c r="Q1323" s="13" t="s">
        <v>1742</v>
      </c>
      <c r="R1323" s="13"/>
      <c r="S1323" s="13" t="s">
        <v>3189</v>
      </c>
      <c r="T1323" s="13" t="s">
        <v>3190</v>
      </c>
      <c r="U1323" s="13">
        <f>COUNTIFS(Tabella4[Rejected Element],Tabella4[[#This Row],[Rejected Element]])</f>
        <v>1254</v>
      </c>
      <c r="V1323" s="13" t="s">
        <v>1722</v>
      </c>
      <c r="W1323" s="13" t="s">
        <v>3146</v>
      </c>
      <c r="X1323" s="13" t="str">
        <f>Tabella4[[#This Row],[User Impact]]</f>
        <v>1 - Critical</v>
      </c>
      <c r="Y132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(#AAD1322)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23" s="13"/>
      <c r="AB1323" s="13"/>
      <c r="AC1323" s="13"/>
      <c r="AD1323" s="13"/>
      <c r="AE1323" s="13" t="e">
        <f>_xlfn.XLOOKUP(Tabella4[[#This Row],[ID Silk]],outTable[ID Silk],outTable[Numero ticket  ],,0,1)</f>
        <v>#N/A</v>
      </c>
      <c r="AF1323" s="13"/>
      <c r="AG1323" s="13"/>
      <c r="AH1323" s="13" t="e">
        <f>Tabella4[[#This Row],[Caricato su Silk]]&amp;Tabella4[[#This Row],[HC_01]]</f>
        <v>#N/A</v>
      </c>
      <c r="AI1323" s="13" t="e">
        <f>Tabella4[[#This Row],[HC_ID]]&amp;": "&amp;Tabella4[[#This Row],[Descrizione]]</f>
        <v>#N/A</v>
      </c>
      <c r="AJ1323" s="13" t="e">
        <f>Tabella4[[#This Row],[HC_ID]]&amp;": - "&amp;Tabella4[[#This Row],[Detail]]&amp;" con selettore: "&amp;Tabella4[[#This Row],[Rejected Element]]</f>
        <v>#N/A</v>
      </c>
      <c r="AK1323" s="13" t="e">
        <f>Tabella4[[#This Row],[HC_ID]]&amp;": "&amp;Tabella4[[#This Row],[Share URL]]</f>
        <v>#N/A</v>
      </c>
      <c r="AL1323" s="13" t="e">
        <f>Tabella4[[#This Row],[HC_ID]]&amp;": "&amp;Tabella4[[#This Row],[Soluzione note aggiuntive]]</f>
        <v>#N/A</v>
      </c>
      <c r="AM1323" s="13"/>
    </row>
    <row r="1324" spans="1:39" ht="15" x14ac:dyDescent="0.3">
      <c r="A1324" s="41" t="str">
        <f>Tabella4[[#This Row],[UNI CEI EN 301549]]&amp;Tabella4[[#This Row],[Servizio]]</f>
        <v>11.1.3.2.1S004 Spedisci (IndaBox Spedizione Pacchi)</v>
      </c>
      <c r="B1324" s="42" t="str">
        <f>Tabella4[[#This Row],[IssueID]]&amp;Tabella4[[#This Row],[Servizio]]</f>
        <v>S004 Spedisci (IndaBox Spedizione Pacchi)</v>
      </c>
      <c r="C1324" s="41" t="s">
        <v>2422</v>
      </c>
      <c r="D1324" s="41" t="str">
        <f>"(#"&amp;Tabella4[[#This Row],['#ID]]&amp;")"</f>
        <v>(#AAD1323)</v>
      </c>
      <c r="E1324" s="13" t="s">
        <v>50</v>
      </c>
      <c r="F1324" s="13" t="s">
        <v>9</v>
      </c>
      <c r="G1324" s="13" t="s">
        <v>57</v>
      </c>
      <c r="H1324" s="13" t="s">
        <v>3287</v>
      </c>
      <c r="I1324" s="13" t="s">
        <v>62</v>
      </c>
      <c r="J1324" s="13" t="s">
        <v>3176</v>
      </c>
      <c r="K1324" t="s">
        <v>1749</v>
      </c>
      <c r="L1324" s="13" t="s">
        <v>3177</v>
      </c>
      <c r="M1324" t="s">
        <v>1744</v>
      </c>
      <c r="N1324" s="13"/>
      <c r="O1324" t="s">
        <v>1603</v>
      </c>
      <c r="P1324" s="13" t="s">
        <v>1646</v>
      </c>
      <c r="Q1324" s="13" t="s">
        <v>1742</v>
      </c>
      <c r="R1324" s="13"/>
      <c r="S1324" s="13" t="s">
        <v>3189</v>
      </c>
      <c r="T1324" s="13" t="s">
        <v>3190</v>
      </c>
      <c r="U1324" s="13">
        <f>COUNTIFS(Tabella4[Rejected Element],Tabella4[[#This Row],[Rejected Element]])</f>
        <v>1254</v>
      </c>
      <c r="V1324" s="13" t="s">
        <v>1722</v>
      </c>
      <c r="W1324" s="13" t="s">
        <v>3146</v>
      </c>
      <c r="X1324" s="13" t="str">
        <f>Tabella4[[#This Row],[User Impact]]</f>
        <v>1 - Critical</v>
      </c>
      <c r="Y132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(#AAD1323)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24" s="13"/>
      <c r="AB1324" s="13"/>
      <c r="AC1324" s="13"/>
      <c r="AD1324" s="13"/>
      <c r="AE1324" s="13" t="e">
        <f>_xlfn.XLOOKUP(Tabella4[[#This Row],[ID Silk]],outTable[ID Silk],outTable[Numero ticket  ],,0,1)</f>
        <v>#N/A</v>
      </c>
      <c r="AF1324" s="13"/>
      <c r="AG1324" s="13"/>
      <c r="AH1324" s="13" t="e">
        <f>Tabella4[[#This Row],[Caricato su Silk]]&amp;Tabella4[[#This Row],[HC_01]]</f>
        <v>#N/A</v>
      </c>
      <c r="AI1324" s="13" t="e">
        <f>Tabella4[[#This Row],[HC_ID]]&amp;": "&amp;Tabella4[[#This Row],[Descrizione]]</f>
        <v>#N/A</v>
      </c>
      <c r="AJ1324" s="13" t="e">
        <f>Tabella4[[#This Row],[HC_ID]]&amp;": - "&amp;Tabella4[[#This Row],[Detail]]&amp;" con selettore: "&amp;Tabella4[[#This Row],[Rejected Element]]</f>
        <v>#N/A</v>
      </c>
      <c r="AK1324" s="13" t="e">
        <f>Tabella4[[#This Row],[HC_ID]]&amp;": "&amp;Tabella4[[#This Row],[Share URL]]</f>
        <v>#N/A</v>
      </c>
      <c r="AL1324" s="13" t="e">
        <f>Tabella4[[#This Row],[HC_ID]]&amp;": "&amp;Tabella4[[#This Row],[Soluzione note aggiuntive]]</f>
        <v>#N/A</v>
      </c>
      <c r="AM1324" s="13"/>
    </row>
    <row r="1325" spans="1:39" ht="15" x14ac:dyDescent="0.3">
      <c r="A1325" s="41" t="str">
        <f>Tabella4[[#This Row],[UNI CEI EN 301549]]&amp;Tabella4[[#This Row],[Servizio]]</f>
        <v>11.1.3.2.1S004 Spedisci (IndaBox Spedizione Pacchi)</v>
      </c>
      <c r="B1325" s="42" t="str">
        <f>Tabella4[[#This Row],[IssueID]]&amp;Tabella4[[#This Row],[Servizio]]</f>
        <v>S004 Spedisci (IndaBox Spedizione Pacchi)</v>
      </c>
      <c r="C1325" s="41" t="s">
        <v>2423</v>
      </c>
      <c r="D1325" s="41" t="str">
        <f>"(#"&amp;Tabella4[[#This Row],['#ID]]&amp;")"</f>
        <v>(#AAD1324)</v>
      </c>
      <c r="E1325" s="13" t="s">
        <v>50</v>
      </c>
      <c r="F1325" s="13" t="s">
        <v>9</v>
      </c>
      <c r="G1325" s="13" t="s">
        <v>57</v>
      </c>
      <c r="H1325" s="13" t="s">
        <v>3287</v>
      </c>
      <c r="I1325" s="13" t="s">
        <v>62</v>
      </c>
      <c r="J1325" s="13" t="s">
        <v>3176</v>
      </c>
      <c r="K1325" t="s">
        <v>1749</v>
      </c>
      <c r="L1325" s="13" t="s">
        <v>3177</v>
      </c>
      <c r="M1325" t="s">
        <v>1744</v>
      </c>
      <c r="N1325" s="13"/>
      <c r="O1325" t="s">
        <v>1603</v>
      </c>
      <c r="P1325" s="13" t="s">
        <v>1646</v>
      </c>
      <c r="Q1325" s="13" t="s">
        <v>1742</v>
      </c>
      <c r="R1325" s="13"/>
      <c r="S1325" s="13" t="s">
        <v>3189</v>
      </c>
      <c r="T1325" s="13" t="s">
        <v>3190</v>
      </c>
      <c r="U1325" s="13">
        <f>COUNTIFS(Tabella4[Rejected Element],Tabella4[[#This Row],[Rejected Element]])</f>
        <v>1254</v>
      </c>
      <c r="V1325" s="13" t="s">
        <v>1722</v>
      </c>
      <c r="W1325" s="13" t="s">
        <v>3146</v>
      </c>
      <c r="X1325" s="13" t="str">
        <f>Tabella4[[#This Row],[User Impact]]</f>
        <v>1 - Critical</v>
      </c>
      <c r="Y1325"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(#AAD1324)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25" s="13"/>
      <c r="AB1325" s="13"/>
      <c r="AC1325" s="13"/>
      <c r="AD1325" s="13"/>
      <c r="AE1325" s="13" t="e">
        <f>_xlfn.XLOOKUP(Tabella4[[#This Row],[ID Silk]],outTable[ID Silk],outTable[Numero ticket  ],,0,1)</f>
        <v>#N/A</v>
      </c>
      <c r="AF1325" s="13"/>
      <c r="AG1325" s="13"/>
      <c r="AH1325" s="13" t="e">
        <f>Tabella4[[#This Row],[Caricato su Silk]]&amp;Tabella4[[#This Row],[HC_01]]</f>
        <v>#N/A</v>
      </c>
      <c r="AI1325" s="13" t="e">
        <f>Tabella4[[#This Row],[HC_ID]]&amp;": "&amp;Tabella4[[#This Row],[Descrizione]]</f>
        <v>#N/A</v>
      </c>
      <c r="AJ1325" s="13" t="e">
        <f>Tabella4[[#This Row],[HC_ID]]&amp;": - "&amp;Tabella4[[#This Row],[Detail]]&amp;" con selettore: "&amp;Tabella4[[#This Row],[Rejected Element]]</f>
        <v>#N/A</v>
      </c>
      <c r="AK1325" s="13" t="e">
        <f>Tabella4[[#This Row],[HC_ID]]&amp;": "&amp;Tabella4[[#This Row],[Share URL]]</f>
        <v>#N/A</v>
      </c>
      <c r="AL1325" s="13" t="e">
        <f>Tabella4[[#This Row],[HC_ID]]&amp;": "&amp;Tabella4[[#This Row],[Soluzione note aggiuntive]]</f>
        <v>#N/A</v>
      </c>
      <c r="AM1325" s="13"/>
    </row>
    <row r="1326" spans="1:39" ht="15" x14ac:dyDescent="0.3">
      <c r="A1326" s="41" t="str">
        <f>Tabella4[[#This Row],[UNI CEI EN 301549]]&amp;Tabella4[[#This Row],[Servizio]]</f>
        <v>11.1.3.2.1S004 Spedisci (IndaBox Spedizione Pacchi)</v>
      </c>
      <c r="B1326" s="42" t="str">
        <f>Tabella4[[#This Row],[IssueID]]&amp;Tabella4[[#This Row],[Servizio]]</f>
        <v>S004 Spedisci (IndaBox Spedizione Pacchi)</v>
      </c>
      <c r="C1326" s="41" t="s">
        <v>2424</v>
      </c>
      <c r="D1326" s="41" t="str">
        <f>"(#"&amp;Tabella4[[#This Row],['#ID]]&amp;")"</f>
        <v>(#AAD1325)</v>
      </c>
      <c r="E1326" s="13" t="s">
        <v>50</v>
      </c>
      <c r="F1326" s="13" t="s">
        <v>9</v>
      </c>
      <c r="G1326" s="13" t="s">
        <v>57</v>
      </c>
      <c r="H1326" s="13" t="s">
        <v>3287</v>
      </c>
      <c r="I1326" s="13" t="s">
        <v>62</v>
      </c>
      <c r="J1326" s="13" t="s">
        <v>3176</v>
      </c>
      <c r="K1326" t="s">
        <v>1749</v>
      </c>
      <c r="L1326" s="13" t="s">
        <v>3177</v>
      </c>
      <c r="M1326" t="s">
        <v>1744</v>
      </c>
      <c r="N1326" s="13"/>
      <c r="O1326" t="s">
        <v>1603</v>
      </c>
      <c r="P1326" s="13" t="s">
        <v>1646</v>
      </c>
      <c r="Q1326" s="13" t="s">
        <v>1742</v>
      </c>
      <c r="R1326" s="13"/>
      <c r="S1326" s="13" t="s">
        <v>3189</v>
      </c>
      <c r="T1326" s="13" t="s">
        <v>3190</v>
      </c>
      <c r="U1326" s="13">
        <f>COUNTIFS(Tabella4[Rejected Element],Tabella4[[#This Row],[Rejected Element]])</f>
        <v>1254</v>
      </c>
      <c r="V1326" s="13" t="s">
        <v>1722</v>
      </c>
      <c r="W1326" s="13" t="s">
        <v>3146</v>
      </c>
      <c r="X1326" s="13" t="str">
        <f>Tabella4[[#This Row],[User Impact]]</f>
        <v>1 - Critical</v>
      </c>
      <c r="Y132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(#AAD1325)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26" s="13"/>
      <c r="AB1326" s="13"/>
      <c r="AC1326" s="13"/>
      <c r="AD1326" s="13"/>
      <c r="AE1326" s="13" t="e">
        <f>_xlfn.XLOOKUP(Tabella4[[#This Row],[ID Silk]],outTable[ID Silk],outTable[Numero ticket  ],,0,1)</f>
        <v>#N/A</v>
      </c>
      <c r="AF1326" s="13"/>
      <c r="AG1326" s="13"/>
      <c r="AH1326" s="13" t="e">
        <f>Tabella4[[#This Row],[Caricato su Silk]]&amp;Tabella4[[#This Row],[HC_01]]</f>
        <v>#N/A</v>
      </c>
      <c r="AI1326" s="13" t="e">
        <f>Tabella4[[#This Row],[HC_ID]]&amp;": "&amp;Tabella4[[#This Row],[Descrizione]]</f>
        <v>#N/A</v>
      </c>
      <c r="AJ1326" s="13" t="e">
        <f>Tabella4[[#This Row],[HC_ID]]&amp;": - "&amp;Tabella4[[#This Row],[Detail]]&amp;" con selettore: "&amp;Tabella4[[#This Row],[Rejected Element]]</f>
        <v>#N/A</v>
      </c>
      <c r="AK1326" s="13" t="e">
        <f>Tabella4[[#This Row],[HC_ID]]&amp;": "&amp;Tabella4[[#This Row],[Share URL]]</f>
        <v>#N/A</v>
      </c>
      <c r="AL1326" s="13" t="e">
        <f>Tabella4[[#This Row],[HC_ID]]&amp;": "&amp;Tabella4[[#This Row],[Soluzione note aggiuntive]]</f>
        <v>#N/A</v>
      </c>
      <c r="AM1326" s="13"/>
    </row>
    <row r="1327" spans="1:39" ht="15" x14ac:dyDescent="0.3">
      <c r="A1327" s="41" t="str">
        <f>Tabella4[[#This Row],[UNI CEI EN 301549]]&amp;Tabella4[[#This Row],[Servizio]]</f>
        <v>11.1.3.2.1S004 Spedisci (IndaBox Spedizione Pacchi)</v>
      </c>
      <c r="B1327" s="42" t="str">
        <f>Tabella4[[#This Row],[IssueID]]&amp;Tabella4[[#This Row],[Servizio]]</f>
        <v>S004 Spedisci (IndaBox Spedizione Pacchi)</v>
      </c>
      <c r="C1327" s="41" t="s">
        <v>2425</v>
      </c>
      <c r="D1327" s="41" t="str">
        <f>"(#"&amp;Tabella4[[#This Row],['#ID]]&amp;")"</f>
        <v>(#AAD1326)</v>
      </c>
      <c r="E1327" s="13" t="s">
        <v>50</v>
      </c>
      <c r="F1327" s="13" t="s">
        <v>9</v>
      </c>
      <c r="G1327" s="13" t="s">
        <v>57</v>
      </c>
      <c r="H1327" s="13" t="s">
        <v>3287</v>
      </c>
      <c r="I1327" s="13" t="s">
        <v>62</v>
      </c>
      <c r="J1327" s="13" t="s">
        <v>3176</v>
      </c>
      <c r="K1327" t="s">
        <v>1749</v>
      </c>
      <c r="L1327" s="13" t="s">
        <v>3177</v>
      </c>
      <c r="M1327" t="s">
        <v>1744</v>
      </c>
      <c r="N1327" s="13"/>
      <c r="O1327" t="s">
        <v>1603</v>
      </c>
      <c r="P1327" s="13" t="s">
        <v>1646</v>
      </c>
      <c r="Q1327" s="13" t="s">
        <v>1742</v>
      </c>
      <c r="R1327" s="13"/>
      <c r="S1327" s="13" t="s">
        <v>3189</v>
      </c>
      <c r="T1327" s="13" t="s">
        <v>3190</v>
      </c>
      <c r="U1327" s="13">
        <f>COUNTIFS(Tabella4[Rejected Element],Tabella4[[#This Row],[Rejected Element]])</f>
        <v>1254</v>
      </c>
      <c r="V1327" s="13" t="s">
        <v>1722</v>
      </c>
      <c r="W1327" s="13" t="s">
        <v>3146</v>
      </c>
      <c r="X1327" s="13" t="str">
        <f>Tabella4[[#This Row],[User Impact]]</f>
        <v>1 - Critical</v>
      </c>
      <c r="Y132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(#AAD1326)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27" s="13"/>
      <c r="AB1327" s="13"/>
      <c r="AC1327" s="13"/>
      <c r="AD1327" s="13"/>
      <c r="AE1327" s="13" t="e">
        <f>_xlfn.XLOOKUP(Tabella4[[#This Row],[ID Silk]],outTable[ID Silk],outTable[Numero ticket  ],,0,1)</f>
        <v>#N/A</v>
      </c>
      <c r="AF1327" s="13"/>
      <c r="AG1327" s="13"/>
      <c r="AH1327" s="13" t="e">
        <f>Tabella4[[#This Row],[Caricato su Silk]]&amp;Tabella4[[#This Row],[HC_01]]</f>
        <v>#N/A</v>
      </c>
      <c r="AI1327" s="13" t="e">
        <f>Tabella4[[#This Row],[HC_ID]]&amp;": "&amp;Tabella4[[#This Row],[Descrizione]]</f>
        <v>#N/A</v>
      </c>
      <c r="AJ1327" s="13" t="e">
        <f>Tabella4[[#This Row],[HC_ID]]&amp;": - "&amp;Tabella4[[#This Row],[Detail]]&amp;" con selettore: "&amp;Tabella4[[#This Row],[Rejected Element]]</f>
        <v>#N/A</v>
      </c>
      <c r="AK1327" s="13" t="e">
        <f>Tabella4[[#This Row],[HC_ID]]&amp;": "&amp;Tabella4[[#This Row],[Share URL]]</f>
        <v>#N/A</v>
      </c>
      <c r="AL1327" s="13" t="e">
        <f>Tabella4[[#This Row],[HC_ID]]&amp;": "&amp;Tabella4[[#This Row],[Soluzione note aggiuntive]]</f>
        <v>#N/A</v>
      </c>
      <c r="AM1327" s="13"/>
    </row>
    <row r="1328" spans="1:39" ht="15" x14ac:dyDescent="0.3">
      <c r="A1328" s="41" t="str">
        <f>Tabella4[[#This Row],[UNI CEI EN 301549]]&amp;Tabella4[[#This Row],[Servizio]]</f>
        <v>11.1.3.2.1S004 Spedisci (IndaBox Spedizione Pacchi)</v>
      </c>
      <c r="B1328" s="42" t="str">
        <f>Tabella4[[#This Row],[IssueID]]&amp;Tabella4[[#This Row],[Servizio]]</f>
        <v>S004 Spedisci (IndaBox Spedizione Pacchi)</v>
      </c>
      <c r="C1328" s="41" t="s">
        <v>2426</v>
      </c>
      <c r="D1328" s="41" t="str">
        <f>"(#"&amp;Tabella4[[#This Row],['#ID]]&amp;")"</f>
        <v>(#AAD1327)</v>
      </c>
      <c r="E1328" s="13" t="s">
        <v>50</v>
      </c>
      <c r="F1328" s="13" t="s">
        <v>9</v>
      </c>
      <c r="G1328" s="13" t="s">
        <v>57</v>
      </c>
      <c r="H1328" s="13" t="s">
        <v>3287</v>
      </c>
      <c r="I1328" s="13" t="s">
        <v>62</v>
      </c>
      <c r="J1328" s="13" t="s">
        <v>3176</v>
      </c>
      <c r="K1328" t="s">
        <v>1749</v>
      </c>
      <c r="L1328" s="13" t="s">
        <v>3177</v>
      </c>
      <c r="M1328" t="s">
        <v>1744</v>
      </c>
      <c r="N1328" s="13"/>
      <c r="O1328" t="s">
        <v>1603</v>
      </c>
      <c r="P1328" s="13" t="s">
        <v>1646</v>
      </c>
      <c r="Q1328" s="13" t="s">
        <v>1742</v>
      </c>
      <c r="R1328" s="13"/>
      <c r="S1328" s="13" t="s">
        <v>3189</v>
      </c>
      <c r="T1328" s="13" t="s">
        <v>3190</v>
      </c>
      <c r="U1328" s="13">
        <f>COUNTIFS(Tabella4[Rejected Element],Tabella4[[#This Row],[Rejected Element]])</f>
        <v>1254</v>
      </c>
      <c r="V1328" s="13" t="s">
        <v>1722</v>
      </c>
      <c r="W1328" s="13" t="s">
        <v>3146</v>
      </c>
      <c r="X1328" s="13" t="str">
        <f>Tabella4[[#This Row],[User Impact]]</f>
        <v>1 - Critical</v>
      </c>
      <c r="Y132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(#AAD1327)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28" s="13"/>
      <c r="AB1328" s="13"/>
      <c r="AC1328" s="13"/>
      <c r="AD1328" s="13"/>
      <c r="AE1328" s="13" t="e">
        <f>_xlfn.XLOOKUP(Tabella4[[#This Row],[ID Silk]],outTable[ID Silk],outTable[Numero ticket  ],,0,1)</f>
        <v>#N/A</v>
      </c>
      <c r="AF1328" s="13"/>
      <c r="AG1328" s="13"/>
      <c r="AH1328" s="13" t="e">
        <f>Tabella4[[#This Row],[Caricato su Silk]]&amp;Tabella4[[#This Row],[HC_01]]</f>
        <v>#N/A</v>
      </c>
      <c r="AI1328" s="13" t="e">
        <f>Tabella4[[#This Row],[HC_ID]]&amp;": "&amp;Tabella4[[#This Row],[Descrizione]]</f>
        <v>#N/A</v>
      </c>
      <c r="AJ1328" s="13" t="e">
        <f>Tabella4[[#This Row],[HC_ID]]&amp;": - "&amp;Tabella4[[#This Row],[Detail]]&amp;" con selettore: "&amp;Tabella4[[#This Row],[Rejected Element]]</f>
        <v>#N/A</v>
      </c>
      <c r="AK1328" s="13" t="e">
        <f>Tabella4[[#This Row],[HC_ID]]&amp;": "&amp;Tabella4[[#This Row],[Share URL]]</f>
        <v>#N/A</v>
      </c>
      <c r="AL1328" s="13" t="e">
        <f>Tabella4[[#This Row],[HC_ID]]&amp;": "&amp;Tabella4[[#This Row],[Soluzione note aggiuntive]]</f>
        <v>#N/A</v>
      </c>
      <c r="AM1328" s="13"/>
    </row>
    <row r="1329" spans="1:39" ht="15" x14ac:dyDescent="0.3">
      <c r="A1329" s="41" t="str">
        <f>Tabella4[[#This Row],[UNI CEI EN 301549]]&amp;Tabella4[[#This Row],[Servizio]]</f>
        <v>11.1.3.2.1S004 Spedisci (IndaBox Spedizione Pacchi)</v>
      </c>
      <c r="B1329" s="42" t="str">
        <f>Tabella4[[#This Row],[IssueID]]&amp;Tabella4[[#This Row],[Servizio]]</f>
        <v>S004 Spedisci (IndaBox Spedizione Pacchi)</v>
      </c>
      <c r="C1329" s="41" t="s">
        <v>2427</v>
      </c>
      <c r="D1329" s="41" t="str">
        <f>"(#"&amp;Tabella4[[#This Row],['#ID]]&amp;")"</f>
        <v>(#AAD1328)</v>
      </c>
      <c r="E1329" s="13" t="s">
        <v>50</v>
      </c>
      <c r="F1329" s="13" t="s">
        <v>9</v>
      </c>
      <c r="G1329" s="13" t="s">
        <v>57</v>
      </c>
      <c r="H1329" s="13" t="s">
        <v>3287</v>
      </c>
      <c r="I1329" s="13" t="s">
        <v>62</v>
      </c>
      <c r="J1329" s="13" t="s">
        <v>3176</v>
      </c>
      <c r="K1329" t="s">
        <v>1749</v>
      </c>
      <c r="L1329" s="13" t="s">
        <v>3177</v>
      </c>
      <c r="M1329" t="s">
        <v>1744</v>
      </c>
      <c r="N1329" s="13"/>
      <c r="O1329" t="s">
        <v>1603</v>
      </c>
      <c r="P1329" s="13" t="s">
        <v>1646</v>
      </c>
      <c r="Q1329" s="13" t="s">
        <v>1742</v>
      </c>
      <c r="R1329" s="13"/>
      <c r="S1329" s="13" t="s">
        <v>3189</v>
      </c>
      <c r="T1329" s="13" t="s">
        <v>3190</v>
      </c>
      <c r="U1329" s="13">
        <f>COUNTIFS(Tabella4[Rejected Element],Tabella4[[#This Row],[Rejected Element]])</f>
        <v>1254</v>
      </c>
      <c r="V1329" s="13" t="s">
        <v>1722</v>
      </c>
      <c r="W1329" s="13" t="s">
        <v>3146</v>
      </c>
      <c r="X1329" s="13" t="str">
        <f>Tabella4[[#This Row],[User Impact]]</f>
        <v>1 - Critical</v>
      </c>
      <c r="Y132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(#AAD1328)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29" s="13"/>
      <c r="AB1329" s="13"/>
      <c r="AC1329" s="13"/>
      <c r="AD1329" s="13"/>
      <c r="AE1329" s="13" t="e">
        <f>_xlfn.XLOOKUP(Tabella4[[#This Row],[ID Silk]],outTable[ID Silk],outTable[Numero ticket  ],,0,1)</f>
        <v>#N/A</v>
      </c>
      <c r="AF1329" s="13"/>
      <c r="AG1329" s="13"/>
      <c r="AH1329" s="13" t="e">
        <f>Tabella4[[#This Row],[Caricato su Silk]]&amp;Tabella4[[#This Row],[HC_01]]</f>
        <v>#N/A</v>
      </c>
      <c r="AI1329" s="13" t="e">
        <f>Tabella4[[#This Row],[HC_ID]]&amp;": "&amp;Tabella4[[#This Row],[Descrizione]]</f>
        <v>#N/A</v>
      </c>
      <c r="AJ1329" s="13" t="e">
        <f>Tabella4[[#This Row],[HC_ID]]&amp;": - "&amp;Tabella4[[#This Row],[Detail]]&amp;" con selettore: "&amp;Tabella4[[#This Row],[Rejected Element]]</f>
        <v>#N/A</v>
      </c>
      <c r="AK1329" s="13" t="e">
        <f>Tabella4[[#This Row],[HC_ID]]&amp;": "&amp;Tabella4[[#This Row],[Share URL]]</f>
        <v>#N/A</v>
      </c>
      <c r="AL1329" s="13" t="e">
        <f>Tabella4[[#This Row],[HC_ID]]&amp;": "&amp;Tabella4[[#This Row],[Soluzione note aggiuntive]]</f>
        <v>#N/A</v>
      </c>
      <c r="AM1329" s="13"/>
    </row>
    <row r="1330" spans="1:39" ht="15" x14ac:dyDescent="0.3">
      <c r="A1330" s="41" t="str">
        <f>Tabella4[[#This Row],[UNI CEI EN 301549]]&amp;Tabella4[[#This Row],[Servizio]]</f>
        <v>11.1.3.2.1S004 Spedisci (IndaBox Spedizione Pacchi)</v>
      </c>
      <c r="B1330" s="42" t="str">
        <f>Tabella4[[#This Row],[IssueID]]&amp;Tabella4[[#This Row],[Servizio]]</f>
        <v>S004 Spedisci (IndaBox Spedizione Pacchi)</v>
      </c>
      <c r="C1330" s="41" t="s">
        <v>2428</v>
      </c>
      <c r="D1330" s="41" t="str">
        <f>"(#"&amp;Tabella4[[#This Row],['#ID]]&amp;")"</f>
        <v>(#AAD1329)</v>
      </c>
      <c r="E1330" s="13" t="s">
        <v>50</v>
      </c>
      <c r="F1330" s="13" t="s">
        <v>9</v>
      </c>
      <c r="G1330" s="13" t="s">
        <v>57</v>
      </c>
      <c r="H1330" s="13" t="s">
        <v>3287</v>
      </c>
      <c r="I1330" s="13" t="s">
        <v>62</v>
      </c>
      <c r="J1330" s="13" t="s">
        <v>3176</v>
      </c>
      <c r="K1330" t="s">
        <v>1749</v>
      </c>
      <c r="L1330" s="13" t="s">
        <v>3177</v>
      </c>
      <c r="M1330" t="s">
        <v>1744</v>
      </c>
      <c r="N1330" s="13"/>
      <c r="O1330" t="s">
        <v>1603</v>
      </c>
      <c r="P1330" s="13" t="s">
        <v>1646</v>
      </c>
      <c r="Q1330" s="13" t="s">
        <v>1742</v>
      </c>
      <c r="R1330" s="13"/>
      <c r="S1330" s="13" t="s">
        <v>3189</v>
      </c>
      <c r="T1330" s="13" t="s">
        <v>3190</v>
      </c>
      <c r="U1330" s="13">
        <f>COUNTIFS(Tabella4[Rejected Element],Tabella4[[#This Row],[Rejected Element]])</f>
        <v>1254</v>
      </c>
      <c r="V1330" s="13" t="s">
        <v>1722</v>
      </c>
      <c r="W1330" s="13" t="s">
        <v>3146</v>
      </c>
      <c r="X1330" s="13" t="str">
        <f>Tabella4[[#This Row],[User Impact]]</f>
        <v>1 - Critical</v>
      </c>
      <c r="Y133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(#AAD1329)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30" s="13"/>
      <c r="AB1330" s="13"/>
      <c r="AC1330" s="13"/>
      <c r="AD1330" s="13"/>
      <c r="AE1330" s="13" t="e">
        <f>_xlfn.XLOOKUP(Tabella4[[#This Row],[ID Silk]],outTable[ID Silk],outTable[Numero ticket  ],,0,1)</f>
        <v>#N/A</v>
      </c>
      <c r="AF1330" s="13"/>
      <c r="AG1330" s="13"/>
      <c r="AH1330" s="13" t="e">
        <f>Tabella4[[#This Row],[Caricato su Silk]]&amp;Tabella4[[#This Row],[HC_01]]</f>
        <v>#N/A</v>
      </c>
      <c r="AI1330" s="13" t="e">
        <f>Tabella4[[#This Row],[HC_ID]]&amp;": "&amp;Tabella4[[#This Row],[Descrizione]]</f>
        <v>#N/A</v>
      </c>
      <c r="AJ1330" s="13" t="e">
        <f>Tabella4[[#This Row],[HC_ID]]&amp;": - "&amp;Tabella4[[#This Row],[Detail]]&amp;" con selettore: "&amp;Tabella4[[#This Row],[Rejected Element]]</f>
        <v>#N/A</v>
      </c>
      <c r="AK1330" s="13" t="e">
        <f>Tabella4[[#This Row],[HC_ID]]&amp;": "&amp;Tabella4[[#This Row],[Share URL]]</f>
        <v>#N/A</v>
      </c>
      <c r="AL1330" s="13" t="e">
        <f>Tabella4[[#This Row],[HC_ID]]&amp;": "&amp;Tabella4[[#This Row],[Soluzione note aggiuntive]]</f>
        <v>#N/A</v>
      </c>
      <c r="AM1330" s="13"/>
    </row>
    <row r="1331" spans="1:39" ht="15" x14ac:dyDescent="0.3">
      <c r="A1331" s="41" t="str">
        <f>Tabella4[[#This Row],[UNI CEI EN 301549]]&amp;Tabella4[[#This Row],[Servizio]]</f>
        <v>11.1.3.2.1S004 Spedisci (IndaBox Spedizione Pacchi)</v>
      </c>
      <c r="B1331" s="42" t="str">
        <f>Tabella4[[#This Row],[IssueID]]&amp;Tabella4[[#This Row],[Servizio]]</f>
        <v>S004 Spedisci (IndaBox Spedizione Pacchi)</v>
      </c>
      <c r="C1331" s="41" t="s">
        <v>2429</v>
      </c>
      <c r="D1331" s="41" t="str">
        <f>"(#"&amp;Tabella4[[#This Row],['#ID]]&amp;")"</f>
        <v>(#AAD1330)</v>
      </c>
      <c r="E1331" s="13" t="s">
        <v>50</v>
      </c>
      <c r="F1331" s="13" t="s">
        <v>9</v>
      </c>
      <c r="G1331" s="13" t="s">
        <v>57</v>
      </c>
      <c r="H1331" s="13" t="s">
        <v>3287</v>
      </c>
      <c r="I1331" s="13" t="s">
        <v>62</v>
      </c>
      <c r="J1331" s="13" t="s">
        <v>3176</v>
      </c>
      <c r="K1331" t="s">
        <v>1749</v>
      </c>
      <c r="L1331" s="13" t="s">
        <v>3177</v>
      </c>
      <c r="M1331" t="s">
        <v>1744</v>
      </c>
      <c r="N1331" s="13"/>
      <c r="O1331" t="s">
        <v>1603</v>
      </c>
      <c r="P1331" s="13" t="s">
        <v>1646</v>
      </c>
      <c r="Q1331" s="13" t="s">
        <v>1742</v>
      </c>
      <c r="R1331" s="13"/>
      <c r="S1331" s="13" t="s">
        <v>3189</v>
      </c>
      <c r="T1331" s="13" t="s">
        <v>3190</v>
      </c>
      <c r="U1331" s="13">
        <f>COUNTIFS(Tabella4[Rejected Element],Tabella4[[#This Row],[Rejected Element]])</f>
        <v>1254</v>
      </c>
      <c r="V1331" s="13" t="s">
        <v>1722</v>
      </c>
      <c r="W1331" s="13" t="s">
        <v>3146</v>
      </c>
      <c r="X1331" s="13" t="str">
        <f>Tabella4[[#This Row],[User Impact]]</f>
        <v>1 - Critical</v>
      </c>
      <c r="Y1331"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(#AAD1330)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31" s="13"/>
      <c r="AB1331" s="13"/>
      <c r="AC1331" s="13"/>
      <c r="AD1331" s="13"/>
      <c r="AE1331" s="13" t="e">
        <f>_xlfn.XLOOKUP(Tabella4[[#This Row],[ID Silk]],outTable[ID Silk],outTable[Numero ticket  ],,0,1)</f>
        <v>#N/A</v>
      </c>
      <c r="AF1331" s="13"/>
      <c r="AG1331" s="13"/>
      <c r="AH1331" s="13" t="e">
        <f>Tabella4[[#This Row],[Caricato su Silk]]&amp;Tabella4[[#This Row],[HC_01]]</f>
        <v>#N/A</v>
      </c>
      <c r="AI1331" s="13" t="e">
        <f>Tabella4[[#This Row],[HC_ID]]&amp;": "&amp;Tabella4[[#This Row],[Descrizione]]</f>
        <v>#N/A</v>
      </c>
      <c r="AJ1331" s="13" t="e">
        <f>Tabella4[[#This Row],[HC_ID]]&amp;": - "&amp;Tabella4[[#This Row],[Detail]]&amp;" con selettore: "&amp;Tabella4[[#This Row],[Rejected Element]]</f>
        <v>#N/A</v>
      </c>
      <c r="AK1331" s="13" t="e">
        <f>Tabella4[[#This Row],[HC_ID]]&amp;": "&amp;Tabella4[[#This Row],[Share URL]]</f>
        <v>#N/A</v>
      </c>
      <c r="AL1331" s="13" t="e">
        <f>Tabella4[[#This Row],[HC_ID]]&amp;": "&amp;Tabella4[[#This Row],[Soluzione note aggiuntive]]</f>
        <v>#N/A</v>
      </c>
      <c r="AM1331" s="13"/>
    </row>
    <row r="1332" spans="1:39" ht="15" x14ac:dyDescent="0.3">
      <c r="A1332" s="41" t="str">
        <f>Tabella4[[#This Row],[UNI CEI EN 301549]]&amp;Tabella4[[#This Row],[Servizio]]</f>
        <v>11.1.3.2.1S004 Spedisci (IndaBox Spedizione Pacchi)</v>
      </c>
      <c r="B1332" s="42" t="str">
        <f>Tabella4[[#This Row],[IssueID]]&amp;Tabella4[[#This Row],[Servizio]]</f>
        <v>S004 Spedisci (IndaBox Spedizione Pacchi)</v>
      </c>
      <c r="C1332" s="41" t="s">
        <v>2430</v>
      </c>
      <c r="D1332" s="41" t="str">
        <f>"(#"&amp;Tabella4[[#This Row],['#ID]]&amp;")"</f>
        <v>(#AAD1331)</v>
      </c>
      <c r="E1332" s="13" t="s">
        <v>50</v>
      </c>
      <c r="F1332" s="13" t="s">
        <v>9</v>
      </c>
      <c r="G1332" s="13" t="s">
        <v>57</v>
      </c>
      <c r="H1332" s="13" t="s">
        <v>3287</v>
      </c>
      <c r="I1332" s="13" t="s">
        <v>62</v>
      </c>
      <c r="J1332" s="13" t="s">
        <v>3176</v>
      </c>
      <c r="K1332" t="s">
        <v>1749</v>
      </c>
      <c r="L1332" s="13" t="s">
        <v>3177</v>
      </c>
      <c r="M1332" t="s">
        <v>1744</v>
      </c>
      <c r="N1332" s="13"/>
      <c r="O1332" t="s">
        <v>1603</v>
      </c>
      <c r="P1332" s="13" t="s">
        <v>1646</v>
      </c>
      <c r="Q1332" s="13" t="s">
        <v>1742</v>
      </c>
      <c r="R1332" s="13"/>
      <c r="S1332" s="13" t="s">
        <v>3189</v>
      </c>
      <c r="T1332" s="13" t="s">
        <v>3190</v>
      </c>
      <c r="U1332" s="13">
        <f>COUNTIFS(Tabella4[Rejected Element],Tabella4[[#This Row],[Rejected Element]])</f>
        <v>1254</v>
      </c>
      <c r="V1332" s="13" t="s">
        <v>1722</v>
      </c>
      <c r="W1332" s="13" t="s">
        <v>3146</v>
      </c>
      <c r="X1332" s="13" t="str">
        <f>Tabella4[[#This Row],[User Impact]]</f>
        <v>1 - Critical</v>
      </c>
      <c r="Y133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(#AAD1331)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32" s="13"/>
      <c r="AB1332" s="13"/>
      <c r="AC1332" s="13"/>
      <c r="AD1332" s="13"/>
      <c r="AE1332" s="13" t="e">
        <f>_xlfn.XLOOKUP(Tabella4[[#This Row],[ID Silk]],outTable[ID Silk],outTable[Numero ticket  ],,0,1)</f>
        <v>#N/A</v>
      </c>
      <c r="AF1332" s="13"/>
      <c r="AG1332" s="13"/>
      <c r="AH1332" s="13" t="e">
        <f>Tabella4[[#This Row],[Caricato su Silk]]&amp;Tabella4[[#This Row],[HC_01]]</f>
        <v>#N/A</v>
      </c>
      <c r="AI1332" s="13" t="e">
        <f>Tabella4[[#This Row],[HC_ID]]&amp;": "&amp;Tabella4[[#This Row],[Descrizione]]</f>
        <v>#N/A</v>
      </c>
      <c r="AJ1332" s="13" t="e">
        <f>Tabella4[[#This Row],[HC_ID]]&amp;": - "&amp;Tabella4[[#This Row],[Detail]]&amp;" con selettore: "&amp;Tabella4[[#This Row],[Rejected Element]]</f>
        <v>#N/A</v>
      </c>
      <c r="AK1332" s="13" t="e">
        <f>Tabella4[[#This Row],[HC_ID]]&amp;": "&amp;Tabella4[[#This Row],[Share URL]]</f>
        <v>#N/A</v>
      </c>
      <c r="AL1332" s="13" t="e">
        <f>Tabella4[[#This Row],[HC_ID]]&amp;": "&amp;Tabella4[[#This Row],[Soluzione note aggiuntive]]</f>
        <v>#N/A</v>
      </c>
      <c r="AM1332" s="13"/>
    </row>
    <row r="1333" spans="1:39" ht="15" x14ac:dyDescent="0.3">
      <c r="A1333" s="41" t="str">
        <f>Tabella4[[#This Row],[UNI CEI EN 301549]]&amp;Tabella4[[#This Row],[Servizio]]</f>
        <v>11.1.3.2.1S004 Spedisci (IndaBox Spedizione Pacchi)</v>
      </c>
      <c r="B1333" s="42" t="str">
        <f>Tabella4[[#This Row],[IssueID]]&amp;Tabella4[[#This Row],[Servizio]]</f>
        <v>S004 Spedisci (IndaBox Spedizione Pacchi)</v>
      </c>
      <c r="C1333" s="41" t="s">
        <v>2431</v>
      </c>
      <c r="D1333" s="41" t="str">
        <f>"(#"&amp;Tabella4[[#This Row],['#ID]]&amp;")"</f>
        <v>(#AAD1332)</v>
      </c>
      <c r="E1333" s="13" t="s">
        <v>50</v>
      </c>
      <c r="F1333" s="13" t="s">
        <v>9</v>
      </c>
      <c r="G1333" s="13" t="s">
        <v>57</v>
      </c>
      <c r="H1333" s="13" t="s">
        <v>3287</v>
      </c>
      <c r="I1333" s="13" t="s">
        <v>62</v>
      </c>
      <c r="J1333" s="13" t="s">
        <v>3176</v>
      </c>
      <c r="K1333" t="s">
        <v>1749</v>
      </c>
      <c r="L1333" s="13" t="s">
        <v>3177</v>
      </c>
      <c r="M1333" t="s">
        <v>1744</v>
      </c>
      <c r="N1333" s="13"/>
      <c r="O1333" t="s">
        <v>1603</v>
      </c>
      <c r="P1333" s="13" t="s">
        <v>1646</v>
      </c>
      <c r="Q1333" s="13" t="s">
        <v>1742</v>
      </c>
      <c r="R1333" s="13"/>
      <c r="S1333" s="13" t="s">
        <v>3189</v>
      </c>
      <c r="T1333" s="13" t="s">
        <v>3190</v>
      </c>
      <c r="U1333" s="13">
        <f>COUNTIFS(Tabella4[Rejected Element],Tabella4[[#This Row],[Rejected Element]])</f>
        <v>1254</v>
      </c>
      <c r="V1333" s="13" t="s">
        <v>1722</v>
      </c>
      <c r="W1333" s="13" t="s">
        <v>3146</v>
      </c>
      <c r="X1333" s="13" t="str">
        <f>Tabella4[[#This Row],[User Impact]]</f>
        <v>1 - Critical</v>
      </c>
      <c r="Y133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(#AAD1332)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33" s="13"/>
      <c r="AB1333" s="13"/>
      <c r="AC1333" s="13"/>
      <c r="AD1333" s="13"/>
      <c r="AE1333" s="13" t="e">
        <f>_xlfn.XLOOKUP(Tabella4[[#This Row],[ID Silk]],outTable[ID Silk],outTable[Numero ticket  ],,0,1)</f>
        <v>#N/A</v>
      </c>
      <c r="AF1333" s="13"/>
      <c r="AG1333" s="13"/>
      <c r="AH1333" s="13" t="e">
        <f>Tabella4[[#This Row],[Caricato su Silk]]&amp;Tabella4[[#This Row],[HC_01]]</f>
        <v>#N/A</v>
      </c>
      <c r="AI1333" s="13" t="e">
        <f>Tabella4[[#This Row],[HC_ID]]&amp;": "&amp;Tabella4[[#This Row],[Descrizione]]</f>
        <v>#N/A</v>
      </c>
      <c r="AJ1333" s="13" t="e">
        <f>Tabella4[[#This Row],[HC_ID]]&amp;": - "&amp;Tabella4[[#This Row],[Detail]]&amp;" con selettore: "&amp;Tabella4[[#This Row],[Rejected Element]]</f>
        <v>#N/A</v>
      </c>
      <c r="AK1333" s="13" t="e">
        <f>Tabella4[[#This Row],[HC_ID]]&amp;": "&amp;Tabella4[[#This Row],[Share URL]]</f>
        <v>#N/A</v>
      </c>
      <c r="AL1333" s="13" t="e">
        <f>Tabella4[[#This Row],[HC_ID]]&amp;": "&amp;Tabella4[[#This Row],[Soluzione note aggiuntive]]</f>
        <v>#N/A</v>
      </c>
      <c r="AM1333" s="13"/>
    </row>
    <row r="1334" spans="1:39" ht="15" x14ac:dyDescent="0.3">
      <c r="A1334" s="41" t="str">
        <f>Tabella4[[#This Row],[UNI CEI EN 301549]]&amp;Tabella4[[#This Row],[Servizio]]</f>
        <v>11.1.3.2.1S004 Spedisci (IndaBox Spedizione Pacchi)</v>
      </c>
      <c r="B1334" s="42" t="str">
        <f>Tabella4[[#This Row],[IssueID]]&amp;Tabella4[[#This Row],[Servizio]]</f>
        <v>S004 Spedisci (IndaBox Spedizione Pacchi)</v>
      </c>
      <c r="C1334" s="41" t="s">
        <v>2432</v>
      </c>
      <c r="D1334" s="41" t="str">
        <f>"(#"&amp;Tabella4[[#This Row],['#ID]]&amp;")"</f>
        <v>(#AAD1333)</v>
      </c>
      <c r="E1334" s="13" t="s">
        <v>50</v>
      </c>
      <c r="F1334" s="13" t="s">
        <v>9</v>
      </c>
      <c r="G1334" s="13" t="s">
        <v>57</v>
      </c>
      <c r="H1334" s="13" t="s">
        <v>3287</v>
      </c>
      <c r="I1334" s="13" t="s">
        <v>62</v>
      </c>
      <c r="J1334" s="13" t="s">
        <v>3176</v>
      </c>
      <c r="K1334" t="s">
        <v>1749</v>
      </c>
      <c r="L1334" s="13" t="s">
        <v>3177</v>
      </c>
      <c r="M1334" t="s">
        <v>1744</v>
      </c>
      <c r="N1334" s="13"/>
      <c r="O1334" t="s">
        <v>1603</v>
      </c>
      <c r="P1334" s="13" t="s">
        <v>1646</v>
      </c>
      <c r="Q1334" s="13" t="s">
        <v>1742</v>
      </c>
      <c r="R1334" s="13"/>
      <c r="S1334" s="13" t="s">
        <v>3189</v>
      </c>
      <c r="T1334" s="13" t="s">
        <v>3190</v>
      </c>
      <c r="U1334" s="13">
        <f>COUNTIFS(Tabella4[Rejected Element],Tabella4[[#This Row],[Rejected Element]])</f>
        <v>1254</v>
      </c>
      <c r="V1334" s="13" t="s">
        <v>1722</v>
      </c>
      <c r="W1334" s="13" t="s">
        <v>3146</v>
      </c>
      <c r="X1334" s="13" t="str">
        <f>Tabella4[[#This Row],[User Impact]]</f>
        <v>1 - Critical</v>
      </c>
      <c r="Y133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(#AAD1333)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34" s="13"/>
      <c r="AB1334" s="13"/>
      <c r="AC1334" s="13"/>
      <c r="AD1334" s="13"/>
      <c r="AE1334" s="13" t="e">
        <f>_xlfn.XLOOKUP(Tabella4[[#This Row],[ID Silk]],outTable[ID Silk],outTable[Numero ticket  ],,0,1)</f>
        <v>#N/A</v>
      </c>
      <c r="AF1334" s="13"/>
      <c r="AG1334" s="13"/>
      <c r="AH1334" s="13" t="e">
        <f>Tabella4[[#This Row],[Caricato su Silk]]&amp;Tabella4[[#This Row],[HC_01]]</f>
        <v>#N/A</v>
      </c>
      <c r="AI1334" s="13" t="e">
        <f>Tabella4[[#This Row],[HC_ID]]&amp;": "&amp;Tabella4[[#This Row],[Descrizione]]</f>
        <v>#N/A</v>
      </c>
      <c r="AJ1334" s="13" t="e">
        <f>Tabella4[[#This Row],[HC_ID]]&amp;": - "&amp;Tabella4[[#This Row],[Detail]]&amp;" con selettore: "&amp;Tabella4[[#This Row],[Rejected Element]]</f>
        <v>#N/A</v>
      </c>
      <c r="AK1334" s="13" t="e">
        <f>Tabella4[[#This Row],[HC_ID]]&amp;": "&amp;Tabella4[[#This Row],[Share URL]]</f>
        <v>#N/A</v>
      </c>
      <c r="AL1334" s="13" t="e">
        <f>Tabella4[[#This Row],[HC_ID]]&amp;": "&amp;Tabella4[[#This Row],[Soluzione note aggiuntive]]</f>
        <v>#N/A</v>
      </c>
      <c r="AM1334" s="13"/>
    </row>
    <row r="1335" spans="1:39" ht="15" x14ac:dyDescent="0.3">
      <c r="A1335" s="41" t="str">
        <f>Tabella4[[#This Row],[UNI CEI EN 301549]]&amp;Tabella4[[#This Row],[Servizio]]</f>
        <v>11.1.3.2.1S004 Spedisci (IndaBox Spedizione Pacchi)</v>
      </c>
      <c r="B1335" s="42" t="str">
        <f>Tabella4[[#This Row],[IssueID]]&amp;Tabella4[[#This Row],[Servizio]]</f>
        <v>S004 Spedisci (IndaBox Spedizione Pacchi)</v>
      </c>
      <c r="C1335" s="41" t="s">
        <v>2433</v>
      </c>
      <c r="D1335" s="41" t="str">
        <f>"(#"&amp;Tabella4[[#This Row],['#ID]]&amp;")"</f>
        <v>(#AAD1334)</v>
      </c>
      <c r="E1335" s="13" t="s">
        <v>50</v>
      </c>
      <c r="F1335" s="13" t="s">
        <v>9</v>
      </c>
      <c r="G1335" s="13" t="s">
        <v>57</v>
      </c>
      <c r="H1335" s="13" t="s">
        <v>3287</v>
      </c>
      <c r="I1335" s="13" t="s">
        <v>62</v>
      </c>
      <c r="J1335" s="13" t="s">
        <v>3176</v>
      </c>
      <c r="K1335" t="s">
        <v>1749</v>
      </c>
      <c r="L1335" s="13" t="s">
        <v>3177</v>
      </c>
      <c r="M1335" t="s">
        <v>1744</v>
      </c>
      <c r="N1335" s="13"/>
      <c r="O1335" t="s">
        <v>1603</v>
      </c>
      <c r="P1335" s="13" t="s">
        <v>1646</v>
      </c>
      <c r="Q1335" s="13" t="s">
        <v>1742</v>
      </c>
      <c r="R1335" s="13"/>
      <c r="S1335" s="13" t="s">
        <v>3189</v>
      </c>
      <c r="T1335" s="13" t="s">
        <v>3190</v>
      </c>
      <c r="U1335" s="13">
        <f>COUNTIFS(Tabella4[Rejected Element],Tabella4[[#This Row],[Rejected Element]])</f>
        <v>1254</v>
      </c>
      <c r="V1335" s="13" t="s">
        <v>1722</v>
      </c>
      <c r="W1335" s="13" t="s">
        <v>3146</v>
      </c>
      <c r="X1335" s="13" t="str">
        <f>Tabella4[[#This Row],[User Impact]]</f>
        <v>1 - Critical</v>
      </c>
      <c r="Y1335"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(#AAD1334)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35" s="13"/>
      <c r="AB1335" s="13"/>
      <c r="AC1335" s="13"/>
      <c r="AD1335" s="13"/>
      <c r="AE1335" s="13" t="e">
        <f>_xlfn.XLOOKUP(Tabella4[[#This Row],[ID Silk]],outTable[ID Silk],outTable[Numero ticket  ],,0,1)</f>
        <v>#N/A</v>
      </c>
      <c r="AF1335" s="13"/>
      <c r="AG1335" s="13"/>
      <c r="AH1335" s="13" t="e">
        <f>Tabella4[[#This Row],[Caricato su Silk]]&amp;Tabella4[[#This Row],[HC_01]]</f>
        <v>#N/A</v>
      </c>
      <c r="AI1335" s="13" t="e">
        <f>Tabella4[[#This Row],[HC_ID]]&amp;": "&amp;Tabella4[[#This Row],[Descrizione]]</f>
        <v>#N/A</v>
      </c>
      <c r="AJ1335" s="13" t="e">
        <f>Tabella4[[#This Row],[HC_ID]]&amp;": - "&amp;Tabella4[[#This Row],[Detail]]&amp;" con selettore: "&amp;Tabella4[[#This Row],[Rejected Element]]</f>
        <v>#N/A</v>
      </c>
      <c r="AK1335" s="13" t="e">
        <f>Tabella4[[#This Row],[HC_ID]]&amp;": "&amp;Tabella4[[#This Row],[Share URL]]</f>
        <v>#N/A</v>
      </c>
      <c r="AL1335" s="13" t="e">
        <f>Tabella4[[#This Row],[HC_ID]]&amp;": "&amp;Tabella4[[#This Row],[Soluzione note aggiuntive]]</f>
        <v>#N/A</v>
      </c>
      <c r="AM1335" s="13"/>
    </row>
    <row r="1336" spans="1:39" ht="15" x14ac:dyDescent="0.3">
      <c r="A1336" s="41" t="str">
        <f>Tabella4[[#This Row],[UNI CEI EN 301549]]&amp;Tabella4[[#This Row],[Servizio]]</f>
        <v>11.1.3.2.1S004 Spedisci (IndaBox Spedizione Pacchi)</v>
      </c>
      <c r="B1336" s="42" t="str">
        <f>Tabella4[[#This Row],[IssueID]]&amp;Tabella4[[#This Row],[Servizio]]</f>
        <v>S004 Spedisci (IndaBox Spedizione Pacchi)</v>
      </c>
      <c r="C1336" s="41" t="s">
        <v>2434</v>
      </c>
      <c r="D1336" s="41" t="str">
        <f>"(#"&amp;Tabella4[[#This Row],['#ID]]&amp;")"</f>
        <v>(#AAD1335)</v>
      </c>
      <c r="E1336" s="13" t="s">
        <v>50</v>
      </c>
      <c r="F1336" s="13" t="s">
        <v>9</v>
      </c>
      <c r="G1336" s="13" t="s">
        <v>57</v>
      </c>
      <c r="H1336" s="13" t="s">
        <v>3287</v>
      </c>
      <c r="I1336" s="13" t="s">
        <v>62</v>
      </c>
      <c r="J1336" s="13" t="s">
        <v>3176</v>
      </c>
      <c r="K1336" t="s">
        <v>1749</v>
      </c>
      <c r="L1336" s="13" t="s">
        <v>3177</v>
      </c>
      <c r="M1336" t="s">
        <v>1744</v>
      </c>
      <c r="N1336" s="13"/>
      <c r="O1336" t="s">
        <v>1603</v>
      </c>
      <c r="P1336" s="13" t="s">
        <v>1646</v>
      </c>
      <c r="Q1336" s="13" t="s">
        <v>1742</v>
      </c>
      <c r="R1336" s="13"/>
      <c r="S1336" s="13" t="s">
        <v>3189</v>
      </c>
      <c r="T1336" s="13" t="s">
        <v>3190</v>
      </c>
      <c r="U1336" s="13">
        <f>COUNTIFS(Tabella4[Rejected Element],Tabella4[[#This Row],[Rejected Element]])</f>
        <v>1254</v>
      </c>
      <c r="V1336" s="13" t="s">
        <v>1722</v>
      </c>
      <c r="W1336" s="13" t="s">
        <v>3146</v>
      </c>
      <c r="X1336" s="13" t="str">
        <f>Tabella4[[#This Row],[User Impact]]</f>
        <v>1 - Critical</v>
      </c>
      <c r="Y133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(#AAD1335)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36" s="13"/>
      <c r="AB1336" s="13"/>
      <c r="AC1336" s="13"/>
      <c r="AD1336" s="13"/>
      <c r="AE1336" s="13" t="e">
        <f>_xlfn.XLOOKUP(Tabella4[[#This Row],[ID Silk]],outTable[ID Silk],outTable[Numero ticket  ],,0,1)</f>
        <v>#N/A</v>
      </c>
      <c r="AF1336" s="13"/>
      <c r="AG1336" s="13"/>
      <c r="AH1336" s="13" t="e">
        <f>Tabella4[[#This Row],[Caricato su Silk]]&amp;Tabella4[[#This Row],[HC_01]]</f>
        <v>#N/A</v>
      </c>
      <c r="AI1336" s="13" t="e">
        <f>Tabella4[[#This Row],[HC_ID]]&amp;": "&amp;Tabella4[[#This Row],[Descrizione]]</f>
        <v>#N/A</v>
      </c>
      <c r="AJ1336" s="13" t="e">
        <f>Tabella4[[#This Row],[HC_ID]]&amp;": - "&amp;Tabella4[[#This Row],[Detail]]&amp;" con selettore: "&amp;Tabella4[[#This Row],[Rejected Element]]</f>
        <v>#N/A</v>
      </c>
      <c r="AK1336" s="13" t="e">
        <f>Tabella4[[#This Row],[HC_ID]]&amp;": "&amp;Tabella4[[#This Row],[Share URL]]</f>
        <v>#N/A</v>
      </c>
      <c r="AL1336" s="13" t="e">
        <f>Tabella4[[#This Row],[HC_ID]]&amp;": "&amp;Tabella4[[#This Row],[Soluzione note aggiuntive]]</f>
        <v>#N/A</v>
      </c>
      <c r="AM1336" s="13"/>
    </row>
    <row r="1337" spans="1:39" ht="15" x14ac:dyDescent="0.3">
      <c r="A1337" s="41" t="str">
        <f>Tabella4[[#This Row],[UNI CEI EN 301549]]&amp;Tabella4[[#This Row],[Servizio]]</f>
        <v>11.1.3.2.1S004 Spedisci (IndaBox Spedizione Pacchi)</v>
      </c>
      <c r="B1337" s="42" t="str">
        <f>Tabella4[[#This Row],[IssueID]]&amp;Tabella4[[#This Row],[Servizio]]</f>
        <v>S004 Spedisci (IndaBox Spedizione Pacchi)</v>
      </c>
      <c r="C1337" s="41" t="s">
        <v>2435</v>
      </c>
      <c r="D1337" s="41" t="str">
        <f>"(#"&amp;Tabella4[[#This Row],['#ID]]&amp;")"</f>
        <v>(#AAD1336)</v>
      </c>
      <c r="E1337" s="13" t="s">
        <v>50</v>
      </c>
      <c r="F1337" s="13" t="s">
        <v>9</v>
      </c>
      <c r="G1337" s="13" t="s">
        <v>57</v>
      </c>
      <c r="H1337" s="13" t="s">
        <v>3287</v>
      </c>
      <c r="I1337" s="13" t="s">
        <v>62</v>
      </c>
      <c r="J1337" s="13" t="s">
        <v>3176</v>
      </c>
      <c r="K1337" t="s">
        <v>1749</v>
      </c>
      <c r="L1337" s="13" t="s">
        <v>3177</v>
      </c>
      <c r="M1337" t="s">
        <v>1744</v>
      </c>
      <c r="N1337" s="13"/>
      <c r="O1337" t="s">
        <v>1603</v>
      </c>
      <c r="P1337" s="13" t="s">
        <v>1646</v>
      </c>
      <c r="Q1337" s="13" t="s">
        <v>1742</v>
      </c>
      <c r="R1337" s="13"/>
      <c r="S1337" s="13" t="s">
        <v>3189</v>
      </c>
      <c r="T1337" s="13" t="s">
        <v>3190</v>
      </c>
      <c r="U1337" s="13">
        <f>COUNTIFS(Tabella4[Rejected Element],Tabella4[[#This Row],[Rejected Element]])</f>
        <v>1254</v>
      </c>
      <c r="V1337" s="13" t="s">
        <v>1722</v>
      </c>
      <c r="W1337" s="13" t="s">
        <v>3146</v>
      </c>
      <c r="X1337" s="13" t="str">
        <f>Tabella4[[#This Row],[User Impact]]</f>
        <v>1 - Critical</v>
      </c>
      <c r="Y133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(#AAD1336)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37" s="13"/>
      <c r="AB1337" s="13"/>
      <c r="AC1337" s="13"/>
      <c r="AD1337" s="13"/>
      <c r="AE1337" s="13" t="e">
        <f>_xlfn.XLOOKUP(Tabella4[[#This Row],[ID Silk]],outTable[ID Silk],outTable[Numero ticket  ],,0,1)</f>
        <v>#N/A</v>
      </c>
      <c r="AF1337" s="13"/>
      <c r="AG1337" s="13"/>
      <c r="AH1337" s="13" t="e">
        <f>Tabella4[[#This Row],[Caricato su Silk]]&amp;Tabella4[[#This Row],[HC_01]]</f>
        <v>#N/A</v>
      </c>
      <c r="AI1337" s="13" t="e">
        <f>Tabella4[[#This Row],[HC_ID]]&amp;": "&amp;Tabella4[[#This Row],[Descrizione]]</f>
        <v>#N/A</v>
      </c>
      <c r="AJ1337" s="13" t="e">
        <f>Tabella4[[#This Row],[HC_ID]]&amp;": - "&amp;Tabella4[[#This Row],[Detail]]&amp;" con selettore: "&amp;Tabella4[[#This Row],[Rejected Element]]</f>
        <v>#N/A</v>
      </c>
      <c r="AK1337" s="13" t="e">
        <f>Tabella4[[#This Row],[HC_ID]]&amp;": "&amp;Tabella4[[#This Row],[Share URL]]</f>
        <v>#N/A</v>
      </c>
      <c r="AL1337" s="13" t="e">
        <f>Tabella4[[#This Row],[HC_ID]]&amp;": "&amp;Tabella4[[#This Row],[Soluzione note aggiuntive]]</f>
        <v>#N/A</v>
      </c>
      <c r="AM1337" s="13"/>
    </row>
    <row r="1338" spans="1:39" ht="15" x14ac:dyDescent="0.3">
      <c r="A1338" s="41" t="str">
        <f>Tabella4[[#This Row],[UNI CEI EN 301549]]&amp;Tabella4[[#This Row],[Servizio]]</f>
        <v>11.1.3.2.1S004 Spedisci (IndaBox Spedizione Pacchi)</v>
      </c>
      <c r="B1338" s="42" t="str">
        <f>Tabella4[[#This Row],[IssueID]]&amp;Tabella4[[#This Row],[Servizio]]</f>
        <v>S004 Spedisci (IndaBox Spedizione Pacchi)</v>
      </c>
      <c r="C1338" s="41" t="s">
        <v>2436</v>
      </c>
      <c r="D1338" s="41" t="str">
        <f>"(#"&amp;Tabella4[[#This Row],['#ID]]&amp;")"</f>
        <v>(#AAD1337)</v>
      </c>
      <c r="E1338" s="13" t="s">
        <v>50</v>
      </c>
      <c r="F1338" s="13" t="s">
        <v>9</v>
      </c>
      <c r="G1338" s="13" t="s">
        <v>57</v>
      </c>
      <c r="H1338" s="13" t="s">
        <v>3287</v>
      </c>
      <c r="I1338" s="13" t="s">
        <v>62</v>
      </c>
      <c r="J1338" s="13" t="s">
        <v>3176</v>
      </c>
      <c r="K1338" t="s">
        <v>1749</v>
      </c>
      <c r="L1338" s="13" t="s">
        <v>3177</v>
      </c>
      <c r="M1338" t="s">
        <v>1744</v>
      </c>
      <c r="N1338" s="13"/>
      <c r="O1338" t="s">
        <v>1603</v>
      </c>
      <c r="P1338" s="13" t="s">
        <v>1646</v>
      </c>
      <c r="Q1338" s="13" t="s">
        <v>1742</v>
      </c>
      <c r="R1338" s="13"/>
      <c r="S1338" s="13" t="s">
        <v>3189</v>
      </c>
      <c r="T1338" s="13" t="s">
        <v>3190</v>
      </c>
      <c r="U1338" s="13">
        <f>COUNTIFS(Tabella4[Rejected Element],Tabella4[[#This Row],[Rejected Element]])</f>
        <v>1254</v>
      </c>
      <c r="V1338" s="13" t="s">
        <v>1722</v>
      </c>
      <c r="W1338" s="13" t="s">
        <v>3146</v>
      </c>
      <c r="X1338" s="13" t="str">
        <f>Tabella4[[#This Row],[User Impact]]</f>
        <v>1 - Critical</v>
      </c>
      <c r="Y133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(#AAD1337)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38" s="13"/>
      <c r="AB1338" s="13"/>
      <c r="AC1338" s="13"/>
      <c r="AD1338" s="13"/>
      <c r="AE1338" s="13" t="e">
        <f>_xlfn.XLOOKUP(Tabella4[[#This Row],[ID Silk]],outTable[ID Silk],outTable[Numero ticket  ],,0,1)</f>
        <v>#N/A</v>
      </c>
      <c r="AF1338" s="13"/>
      <c r="AG1338" s="13"/>
      <c r="AH1338" s="13" t="e">
        <f>Tabella4[[#This Row],[Caricato su Silk]]&amp;Tabella4[[#This Row],[HC_01]]</f>
        <v>#N/A</v>
      </c>
      <c r="AI1338" s="13" t="e">
        <f>Tabella4[[#This Row],[HC_ID]]&amp;": "&amp;Tabella4[[#This Row],[Descrizione]]</f>
        <v>#N/A</v>
      </c>
      <c r="AJ1338" s="13" t="e">
        <f>Tabella4[[#This Row],[HC_ID]]&amp;": - "&amp;Tabella4[[#This Row],[Detail]]&amp;" con selettore: "&amp;Tabella4[[#This Row],[Rejected Element]]</f>
        <v>#N/A</v>
      </c>
      <c r="AK1338" s="13" t="e">
        <f>Tabella4[[#This Row],[HC_ID]]&amp;": "&amp;Tabella4[[#This Row],[Share URL]]</f>
        <v>#N/A</v>
      </c>
      <c r="AL1338" s="13" t="e">
        <f>Tabella4[[#This Row],[HC_ID]]&amp;": "&amp;Tabella4[[#This Row],[Soluzione note aggiuntive]]</f>
        <v>#N/A</v>
      </c>
      <c r="AM1338" s="13"/>
    </row>
    <row r="1339" spans="1:39" ht="15" x14ac:dyDescent="0.3">
      <c r="A1339" s="41" t="str">
        <f>Tabella4[[#This Row],[UNI CEI EN 301549]]&amp;Tabella4[[#This Row],[Servizio]]</f>
        <v>11.1.3.2.1S004 Spedisci (IndaBox Spedizione Pacchi)</v>
      </c>
      <c r="B1339" s="42" t="str">
        <f>Tabella4[[#This Row],[IssueID]]&amp;Tabella4[[#This Row],[Servizio]]</f>
        <v>S004 Spedisci (IndaBox Spedizione Pacchi)</v>
      </c>
      <c r="C1339" s="41" t="s">
        <v>2437</v>
      </c>
      <c r="D1339" s="41" t="str">
        <f>"(#"&amp;Tabella4[[#This Row],['#ID]]&amp;")"</f>
        <v>(#AAD1338)</v>
      </c>
      <c r="E1339" s="13" t="s">
        <v>50</v>
      </c>
      <c r="F1339" s="13" t="s">
        <v>9</v>
      </c>
      <c r="G1339" s="13" t="s">
        <v>57</v>
      </c>
      <c r="H1339" s="13" t="s">
        <v>3287</v>
      </c>
      <c r="I1339" s="13" t="s">
        <v>62</v>
      </c>
      <c r="J1339" s="13" t="s">
        <v>3176</v>
      </c>
      <c r="K1339" t="s">
        <v>1749</v>
      </c>
      <c r="L1339" s="13" t="s">
        <v>3177</v>
      </c>
      <c r="M1339" t="s">
        <v>1744</v>
      </c>
      <c r="N1339" s="13"/>
      <c r="O1339" t="s">
        <v>1603</v>
      </c>
      <c r="P1339" s="13" t="s">
        <v>1646</v>
      </c>
      <c r="Q1339" s="13" t="s">
        <v>1742</v>
      </c>
      <c r="R1339" s="13"/>
      <c r="S1339" s="13" t="s">
        <v>3189</v>
      </c>
      <c r="T1339" s="13" t="s">
        <v>3190</v>
      </c>
      <c r="U1339" s="13">
        <f>COUNTIFS(Tabella4[Rejected Element],Tabella4[[#This Row],[Rejected Element]])</f>
        <v>1254</v>
      </c>
      <c r="V1339" s="13" t="s">
        <v>1722</v>
      </c>
      <c r="W1339" s="13" t="s">
        <v>3146</v>
      </c>
      <c r="X1339" s="13" t="str">
        <f>Tabella4[[#This Row],[User Impact]]</f>
        <v>1 - Critical</v>
      </c>
      <c r="Y133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(#AAD1338)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39" s="13"/>
      <c r="AB1339" s="13"/>
      <c r="AC1339" s="13"/>
      <c r="AD1339" s="13"/>
      <c r="AE1339" s="13" t="e">
        <f>_xlfn.XLOOKUP(Tabella4[[#This Row],[ID Silk]],outTable[ID Silk],outTable[Numero ticket  ],,0,1)</f>
        <v>#N/A</v>
      </c>
      <c r="AF1339" s="13"/>
      <c r="AG1339" s="13"/>
      <c r="AH1339" s="13" t="e">
        <f>Tabella4[[#This Row],[Caricato su Silk]]&amp;Tabella4[[#This Row],[HC_01]]</f>
        <v>#N/A</v>
      </c>
      <c r="AI1339" s="13" t="e">
        <f>Tabella4[[#This Row],[HC_ID]]&amp;": "&amp;Tabella4[[#This Row],[Descrizione]]</f>
        <v>#N/A</v>
      </c>
      <c r="AJ1339" s="13" t="e">
        <f>Tabella4[[#This Row],[HC_ID]]&amp;": - "&amp;Tabella4[[#This Row],[Detail]]&amp;" con selettore: "&amp;Tabella4[[#This Row],[Rejected Element]]</f>
        <v>#N/A</v>
      </c>
      <c r="AK1339" s="13" t="e">
        <f>Tabella4[[#This Row],[HC_ID]]&amp;": "&amp;Tabella4[[#This Row],[Share URL]]</f>
        <v>#N/A</v>
      </c>
      <c r="AL1339" s="13" t="e">
        <f>Tabella4[[#This Row],[HC_ID]]&amp;": "&amp;Tabella4[[#This Row],[Soluzione note aggiuntive]]</f>
        <v>#N/A</v>
      </c>
      <c r="AM1339" s="13"/>
    </row>
    <row r="1340" spans="1:39" ht="15" x14ac:dyDescent="0.3">
      <c r="A1340" s="41" t="str">
        <f>Tabella4[[#This Row],[UNI CEI EN 301549]]&amp;Tabella4[[#This Row],[Servizio]]</f>
        <v>11.2.5.3.1S004 Spedisci (IndaBox Spedizione Pacchi)</v>
      </c>
      <c r="B1340" s="42" t="str">
        <f>Tabella4[[#This Row],[IssueID]]&amp;Tabella4[[#This Row],[Servizio]]</f>
        <v>S004 Spedisci (IndaBox Spedizione Pacchi)</v>
      </c>
      <c r="C1340" s="41" t="s">
        <v>2438</v>
      </c>
      <c r="D1340" s="41" t="str">
        <f>"(#"&amp;Tabella4[[#This Row],['#ID]]&amp;")"</f>
        <v>(#AAD1339)</v>
      </c>
      <c r="E1340" s="13" t="s">
        <v>50</v>
      </c>
      <c r="F1340" s="13" t="s">
        <v>9</v>
      </c>
      <c r="G1340" s="13" t="s">
        <v>342</v>
      </c>
      <c r="H1340" s="13" t="s">
        <v>3285</v>
      </c>
      <c r="I1340" s="13" t="s">
        <v>63</v>
      </c>
      <c r="J1340" s="13" t="s">
        <v>3172</v>
      </c>
      <c r="K1340" t="s">
        <v>1745</v>
      </c>
      <c r="L1340" s="13" t="s">
        <v>3173</v>
      </c>
      <c r="M1340" t="s">
        <v>1755</v>
      </c>
      <c r="N1340" s="13"/>
      <c r="O1340" t="s">
        <v>1603</v>
      </c>
      <c r="P1340" s="13" t="s">
        <v>1646</v>
      </c>
      <c r="Q1340" s="13" t="s">
        <v>1742</v>
      </c>
      <c r="R1340" s="13"/>
      <c r="S1340" s="13" t="s">
        <v>3183</v>
      </c>
      <c r="T1340" s="13" t="s">
        <v>3184</v>
      </c>
      <c r="U1340" s="13">
        <f>COUNTIFS(Tabella4[Rejected Element],Tabella4[[#This Row],[Rejected Element]])</f>
        <v>6</v>
      </c>
      <c r="V1340" s="13" t="s">
        <v>1722</v>
      </c>
      <c r="W1340" s="13" t="s">
        <v>3146</v>
      </c>
      <c r="X1340" s="13" t="str">
        <f>Tabella4[[#This Row],[User Impact]]</f>
        <v>2 - Serious</v>
      </c>
      <c r="Y1340" s="13" t="str">
        <f>_xlfn.CONCAT("APP INDABOX ANDROID - ",Tabella4[[#This Row],[UNI CEI EN 301549]]," ",_xlfn.XLOOKUP(Tabella4[[#This Row],[Criterio]],Tabella5[ID],Tabella5[Criterio di successo],"")," - ",Tabella4[[#This Row],[Servizio]])</f>
        <v>APP INDABOX ANDROID - 11.2.5.3.1 Etichetta nel nome - S004 Spedisci (IndaBox Spedizione Pacchi)</v>
      </c>
      <c r="Z13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(#AAD1339)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aggiungi_pref
Dettaglio + screenshot (accedere con le seguenti credenziali: user, axeposte@gmail.com; password, Poste2024!): https://axe-mobile.deque.com/scan?userId=747da6b3-5f03-493b-bc9b-3a10276b7d6b&amp;packageName=com.android.chrome&amp;resultId=019874b2-8d7f-7368-9706-57fbafbc7b60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340" s="13"/>
      <c r="AB1340" s="13"/>
      <c r="AC1340" s="13"/>
      <c r="AD1340" s="13"/>
      <c r="AE1340" s="13" t="e">
        <f>_xlfn.XLOOKUP(Tabella4[[#This Row],[ID Silk]],outTable[ID Silk],outTable[Numero ticket  ],,0,1)</f>
        <v>#N/A</v>
      </c>
      <c r="AF1340" s="13"/>
      <c r="AG1340" s="13"/>
      <c r="AH1340" s="13" t="e">
        <f>Tabella4[[#This Row],[Caricato su Silk]]&amp;Tabella4[[#This Row],[HC_01]]</f>
        <v>#N/A</v>
      </c>
      <c r="AI1340" s="13" t="e">
        <f>Tabella4[[#This Row],[HC_ID]]&amp;": "&amp;Tabella4[[#This Row],[Descrizione]]</f>
        <v>#N/A</v>
      </c>
      <c r="AJ1340" s="13" t="e">
        <f>Tabella4[[#This Row],[HC_ID]]&amp;": - "&amp;Tabella4[[#This Row],[Detail]]&amp;" con selettore: "&amp;Tabella4[[#This Row],[Rejected Element]]</f>
        <v>#N/A</v>
      </c>
      <c r="AK1340" s="13" t="e">
        <f>Tabella4[[#This Row],[HC_ID]]&amp;": "&amp;Tabella4[[#This Row],[Share URL]]</f>
        <v>#N/A</v>
      </c>
      <c r="AL1340" s="13" t="e">
        <f>Tabella4[[#This Row],[HC_ID]]&amp;": "&amp;Tabella4[[#This Row],[Soluzione note aggiuntive]]</f>
        <v>#N/A</v>
      </c>
      <c r="AM1340" s="13"/>
    </row>
    <row r="1341" spans="1:39" ht="15" x14ac:dyDescent="0.3">
      <c r="A1341" s="41" t="str">
        <f>Tabella4[[#This Row],[UNI CEI EN 301549]]&amp;Tabella4[[#This Row],[Servizio]]</f>
        <v>11.2.5.8.1S004 Spedisci (IndaBox Spedizione Pacchi)</v>
      </c>
      <c r="B1341" s="42" t="str">
        <f>Tabella4[[#This Row],[IssueID]]&amp;Tabella4[[#This Row],[Servizio]]</f>
        <v>S004 Spedisci (IndaBox Spedizione Pacchi)</v>
      </c>
      <c r="C1341" s="41" t="s">
        <v>2439</v>
      </c>
      <c r="D1341" s="41" t="str">
        <f>"(#"&amp;Tabella4[[#This Row],['#ID]]&amp;")"</f>
        <v>(#AAD1340)</v>
      </c>
      <c r="E1341" s="13" t="s">
        <v>50</v>
      </c>
      <c r="F1341" s="13" t="s">
        <v>10</v>
      </c>
      <c r="G1341" s="13" t="s">
        <v>56</v>
      </c>
      <c r="H1341" s="13" t="s">
        <v>3283</v>
      </c>
      <c r="I1341" s="13" t="s">
        <v>63</v>
      </c>
      <c r="J1341" s="13" t="s">
        <v>1736</v>
      </c>
      <c r="K1341" t="s">
        <v>1748</v>
      </c>
      <c r="L1341" s="13" t="s">
        <v>3175</v>
      </c>
      <c r="M1341" t="s">
        <v>1755</v>
      </c>
      <c r="N1341" s="13"/>
      <c r="O1341" t="s">
        <v>1603</v>
      </c>
      <c r="P1341" s="13" t="s">
        <v>1646</v>
      </c>
      <c r="Q1341" s="13" t="s">
        <v>1742</v>
      </c>
      <c r="R1341" s="13"/>
      <c r="S1341" s="13" t="s">
        <v>3187</v>
      </c>
      <c r="T1341" s="13" t="s">
        <v>3188</v>
      </c>
      <c r="U1341" s="13">
        <f>COUNTIFS(Tabella4[Rejected Element],Tabella4[[#This Row],[Rejected Element]])</f>
        <v>6</v>
      </c>
      <c r="V1341" s="13" t="s">
        <v>1722</v>
      </c>
      <c r="W1341" s="13" t="s">
        <v>3146</v>
      </c>
      <c r="X1341" s="13" t="str">
        <f>Tabella4[[#This Row],[User Impact]]</f>
        <v>2 - Serious</v>
      </c>
      <c r="Y1341"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3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(#AAD1340)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aggiungi_pref
Dettaglio + screenshot (accedere con le seguenti credenziali: user, axeposte@gmail.com; password, Poste2024!): https://axe-mobile.deque.com/scan?userId=747da6b3-5f03-493b-bc9b-3a10276b7d6b&amp;packageName=com.android.chrome&amp;resultId=019874b2-8d7f-7368-9706-57fbafbc7b60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341" s="13"/>
      <c r="AB1341" s="13"/>
      <c r="AC1341" s="13"/>
      <c r="AD1341" s="13"/>
      <c r="AE1341" s="13" t="e">
        <f>_xlfn.XLOOKUP(Tabella4[[#This Row],[ID Silk]],outTable[ID Silk],outTable[Numero ticket  ],,0,1)</f>
        <v>#N/A</v>
      </c>
      <c r="AF1341" s="13"/>
      <c r="AG1341" s="13"/>
      <c r="AH1341" s="13" t="e">
        <f>Tabella4[[#This Row],[Caricato su Silk]]&amp;Tabella4[[#This Row],[HC_01]]</f>
        <v>#N/A</v>
      </c>
      <c r="AI1341" s="13" t="e">
        <f>Tabella4[[#This Row],[HC_ID]]&amp;": "&amp;Tabella4[[#This Row],[Descrizione]]</f>
        <v>#N/A</v>
      </c>
      <c r="AJ1341" s="13" t="e">
        <f>Tabella4[[#This Row],[HC_ID]]&amp;": - "&amp;Tabella4[[#This Row],[Detail]]&amp;" con selettore: "&amp;Tabella4[[#This Row],[Rejected Element]]</f>
        <v>#N/A</v>
      </c>
      <c r="AK1341" s="13" t="e">
        <f>Tabella4[[#This Row],[HC_ID]]&amp;": "&amp;Tabella4[[#This Row],[Share URL]]</f>
        <v>#N/A</v>
      </c>
      <c r="AL1341" s="13" t="e">
        <f>Tabella4[[#This Row],[HC_ID]]&amp;": "&amp;Tabella4[[#This Row],[Soluzione note aggiuntive]]</f>
        <v>#N/A</v>
      </c>
      <c r="AM1341" s="13"/>
    </row>
    <row r="1342" spans="1:39" ht="15" x14ac:dyDescent="0.3">
      <c r="A1342" s="41" t="str">
        <f>Tabella4[[#This Row],[UNI CEI EN 301549]]&amp;Tabella4[[#This Row],[Servizio]]</f>
        <v>11.2.5.5.1S004 Spedisci (IndaBox Spedizione Pacchi)</v>
      </c>
      <c r="B1342" s="42" t="str">
        <f>Tabella4[[#This Row],[IssueID]]&amp;Tabella4[[#This Row],[Servizio]]</f>
        <v>S004 Spedisci (IndaBox Spedizione Pacchi)</v>
      </c>
      <c r="C1342" s="41" t="s">
        <v>2440</v>
      </c>
      <c r="D1342" s="41" t="str">
        <f>"(#"&amp;Tabella4[[#This Row],['#ID]]&amp;")"</f>
        <v>(#AAD1341)</v>
      </c>
      <c r="E1342" s="13" t="s">
        <v>50</v>
      </c>
      <c r="F1342" s="13" t="s">
        <v>3168</v>
      </c>
      <c r="G1342" s="13" t="s">
        <v>346</v>
      </c>
      <c r="H1342" s="13" t="s">
        <v>3286</v>
      </c>
      <c r="I1342" s="13" t="s">
        <v>64</v>
      </c>
      <c r="J1342" s="13" t="s">
        <v>1736</v>
      </c>
      <c r="K1342" t="s">
        <v>1747</v>
      </c>
      <c r="L1342" s="13" t="s">
        <v>3174</v>
      </c>
      <c r="M1342" t="s">
        <v>1755</v>
      </c>
      <c r="N1342" s="13"/>
      <c r="O1342" t="s">
        <v>1603</v>
      </c>
      <c r="P1342" s="13" t="s">
        <v>1646</v>
      </c>
      <c r="Q1342" s="13" t="s">
        <v>1742</v>
      </c>
      <c r="R1342" s="13"/>
      <c r="S1342" s="13" t="s">
        <v>3185</v>
      </c>
      <c r="T1342" s="13" t="s">
        <v>3186</v>
      </c>
      <c r="U1342" s="13">
        <f>COUNTIFS(Tabella4[Rejected Element],Tabella4[[#This Row],[Rejected Element]])</f>
        <v>6</v>
      </c>
      <c r="V1342" s="13" t="s">
        <v>1722</v>
      </c>
      <c r="W1342" s="13" t="s">
        <v>3146</v>
      </c>
      <c r="X1342" s="13" t="str">
        <f>Tabella4[[#This Row],[User Impact]]</f>
        <v>3 - Moderate</v>
      </c>
      <c r="Y1342"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3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(#AAD1341)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aggiungi_pref
Dettaglio + screenshot (accedere con le seguenti credenziali: user, axeposte@gmail.com; password, Poste2024!): https://axe-mobile.deque.com/scan?userId=747da6b3-5f03-493b-bc9b-3a10276b7d6b&amp;packageName=com.android.chrome&amp;resultId=019874b2-8d7f-7368-9706-57fbafbc7b60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342" s="13"/>
      <c r="AB1342" s="13"/>
      <c r="AC1342" s="13"/>
      <c r="AD1342" s="13"/>
      <c r="AE1342" s="13" t="e">
        <f>_xlfn.XLOOKUP(Tabella4[[#This Row],[ID Silk]],outTable[ID Silk],outTable[Numero ticket  ],,0,1)</f>
        <v>#N/A</v>
      </c>
      <c r="AF1342" s="13"/>
      <c r="AG1342" s="13"/>
      <c r="AH1342" s="13" t="e">
        <f>Tabella4[[#This Row],[Caricato su Silk]]&amp;Tabella4[[#This Row],[HC_01]]</f>
        <v>#N/A</v>
      </c>
      <c r="AI1342" s="13" t="e">
        <f>Tabella4[[#This Row],[HC_ID]]&amp;": "&amp;Tabella4[[#This Row],[Descrizione]]</f>
        <v>#N/A</v>
      </c>
      <c r="AJ1342" s="13" t="e">
        <f>Tabella4[[#This Row],[HC_ID]]&amp;": - "&amp;Tabella4[[#This Row],[Detail]]&amp;" con selettore: "&amp;Tabella4[[#This Row],[Rejected Element]]</f>
        <v>#N/A</v>
      </c>
      <c r="AK1342" s="13" t="e">
        <f>Tabella4[[#This Row],[HC_ID]]&amp;": "&amp;Tabella4[[#This Row],[Share URL]]</f>
        <v>#N/A</v>
      </c>
      <c r="AL1342" s="13" t="e">
        <f>Tabella4[[#This Row],[HC_ID]]&amp;": "&amp;Tabella4[[#This Row],[Soluzione note aggiuntive]]</f>
        <v>#N/A</v>
      </c>
      <c r="AM1342" s="13"/>
    </row>
    <row r="1343" spans="1:39" ht="15" x14ac:dyDescent="0.3">
      <c r="A1343" s="41" t="str">
        <f>Tabella4[[#This Row],[UNI CEI EN 301549]]&amp;Tabella4[[#This Row],[Servizio]]</f>
        <v>11.1.3.2.1S004 Spedisci (IndaBox Spedizione Pacchi)</v>
      </c>
      <c r="B1343" s="42" t="str">
        <f>Tabella4[[#This Row],[IssueID]]&amp;Tabella4[[#This Row],[Servizio]]</f>
        <v>S004 Spedisci (IndaBox Spedizione Pacchi)</v>
      </c>
      <c r="C1343" s="41" t="s">
        <v>2441</v>
      </c>
      <c r="D1343" s="41" t="str">
        <f>"(#"&amp;Tabella4[[#This Row],['#ID]]&amp;")"</f>
        <v>(#AAD1342)</v>
      </c>
      <c r="E1343" s="13" t="s">
        <v>50</v>
      </c>
      <c r="F1343" s="13" t="s">
        <v>9</v>
      </c>
      <c r="G1343" s="13" t="s">
        <v>57</v>
      </c>
      <c r="H1343" s="13" t="s">
        <v>3287</v>
      </c>
      <c r="I1343" s="13" t="s">
        <v>62</v>
      </c>
      <c r="J1343" s="13" t="s">
        <v>3176</v>
      </c>
      <c r="K1343" t="s">
        <v>1749</v>
      </c>
      <c r="L1343" s="13" t="s">
        <v>3177</v>
      </c>
      <c r="M1343" t="s">
        <v>1744</v>
      </c>
      <c r="N1343" s="13"/>
      <c r="O1343" t="s">
        <v>1603</v>
      </c>
      <c r="P1343" s="13" t="s">
        <v>1646</v>
      </c>
      <c r="Q1343" s="13" t="s">
        <v>1742</v>
      </c>
      <c r="R1343" s="13"/>
      <c r="S1343" s="13" t="s">
        <v>3189</v>
      </c>
      <c r="T1343" s="13" t="s">
        <v>3190</v>
      </c>
      <c r="U1343" s="13">
        <f>COUNTIFS(Tabella4[Rejected Element],Tabella4[[#This Row],[Rejected Element]])</f>
        <v>1254</v>
      </c>
      <c r="V1343" s="13" t="s">
        <v>1722</v>
      </c>
      <c r="W1343" s="13" t="s">
        <v>3146</v>
      </c>
      <c r="X1343" s="13" t="str">
        <f>Tabella4[[#This Row],[User Impact]]</f>
        <v>1 - Critical</v>
      </c>
      <c r="Y134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(#AAD1342)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43" s="13"/>
      <c r="AB1343" s="13"/>
      <c r="AC1343" s="13"/>
      <c r="AD1343" s="13"/>
      <c r="AE1343" s="13" t="e">
        <f>_xlfn.XLOOKUP(Tabella4[[#This Row],[ID Silk]],outTable[ID Silk],outTable[Numero ticket  ],,0,1)</f>
        <v>#N/A</v>
      </c>
      <c r="AF1343" s="13"/>
      <c r="AG1343" s="13"/>
      <c r="AH1343" s="13" t="e">
        <f>Tabella4[[#This Row],[Caricato su Silk]]&amp;Tabella4[[#This Row],[HC_01]]</f>
        <v>#N/A</v>
      </c>
      <c r="AI1343" s="13" t="e">
        <f>Tabella4[[#This Row],[HC_ID]]&amp;": "&amp;Tabella4[[#This Row],[Descrizione]]</f>
        <v>#N/A</v>
      </c>
      <c r="AJ1343" s="13" t="e">
        <f>Tabella4[[#This Row],[HC_ID]]&amp;": - "&amp;Tabella4[[#This Row],[Detail]]&amp;" con selettore: "&amp;Tabella4[[#This Row],[Rejected Element]]</f>
        <v>#N/A</v>
      </c>
      <c r="AK1343" s="13" t="e">
        <f>Tabella4[[#This Row],[HC_ID]]&amp;": "&amp;Tabella4[[#This Row],[Share URL]]</f>
        <v>#N/A</v>
      </c>
      <c r="AL1343" s="13" t="e">
        <f>Tabella4[[#This Row],[HC_ID]]&amp;": "&amp;Tabella4[[#This Row],[Soluzione note aggiuntive]]</f>
        <v>#N/A</v>
      </c>
      <c r="AM1343" s="13"/>
    </row>
    <row r="1344" spans="1:39" ht="15" x14ac:dyDescent="0.3">
      <c r="A1344" s="41" t="str">
        <f>Tabella4[[#This Row],[UNI CEI EN 301549]]&amp;Tabella4[[#This Row],[Servizio]]</f>
        <v>11.2.5.3.1S004 Spedisci (IndaBox Spedizione Pacchi)</v>
      </c>
      <c r="B1344" s="42" t="str">
        <f>Tabella4[[#This Row],[IssueID]]&amp;Tabella4[[#This Row],[Servizio]]</f>
        <v>S004 Spedisci (IndaBox Spedizione Pacchi)</v>
      </c>
      <c r="C1344" s="41" t="s">
        <v>2442</v>
      </c>
      <c r="D1344" s="41" t="str">
        <f>"(#"&amp;Tabella4[[#This Row],['#ID]]&amp;")"</f>
        <v>(#AAD1343)</v>
      </c>
      <c r="E1344" s="13" t="s">
        <v>50</v>
      </c>
      <c r="F1344" s="13" t="s">
        <v>9</v>
      </c>
      <c r="G1344" s="13" t="s">
        <v>342</v>
      </c>
      <c r="H1344" s="13" t="s">
        <v>3285</v>
      </c>
      <c r="I1344" s="13" t="s">
        <v>63</v>
      </c>
      <c r="J1344" s="13" t="s">
        <v>3172</v>
      </c>
      <c r="K1344" t="s">
        <v>1745</v>
      </c>
      <c r="L1344" s="13" t="s">
        <v>3173</v>
      </c>
      <c r="M1344" t="s">
        <v>1744</v>
      </c>
      <c r="N1344" s="13"/>
      <c r="O1344" t="s">
        <v>1603</v>
      </c>
      <c r="P1344" s="13" t="s">
        <v>1646</v>
      </c>
      <c r="Q1344" s="13" t="s">
        <v>1742</v>
      </c>
      <c r="R1344" s="13"/>
      <c r="S1344" s="13" t="s">
        <v>3183</v>
      </c>
      <c r="T1344" s="13" t="s">
        <v>3184</v>
      </c>
      <c r="U1344" s="13">
        <f>COUNTIFS(Tabella4[Rejected Element],Tabella4[[#This Row],[Rejected Element]])</f>
        <v>1254</v>
      </c>
      <c r="V1344" s="13" t="s">
        <v>1722</v>
      </c>
      <c r="W1344" s="13" t="s">
        <v>3146</v>
      </c>
      <c r="X1344" s="13" t="str">
        <f>Tabella4[[#This Row],[User Impact]]</f>
        <v>2 - Serious</v>
      </c>
      <c r="Y1344" s="13" t="str">
        <f>_xlfn.CONCAT("APP INDABOX ANDROID - ",Tabella4[[#This Row],[UNI CEI EN 301549]]," ",_xlfn.XLOOKUP(Tabella4[[#This Row],[Criterio]],Tabella5[ID],Tabella5[Criterio di successo],"")," - ",Tabella4[[#This Row],[Servizio]])</f>
        <v>APP INDABOX ANDROID - 11.2.5.3.1 Etichetta nel nome - S004 Spedisci (IndaBox Spedizione Pacchi)</v>
      </c>
      <c r="Z13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(#AAD1343)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344" s="13"/>
      <c r="AB1344" s="13"/>
      <c r="AC1344" s="13"/>
      <c r="AD1344" s="13"/>
      <c r="AE1344" s="13" t="e">
        <f>_xlfn.XLOOKUP(Tabella4[[#This Row],[ID Silk]],outTable[ID Silk],outTable[Numero ticket  ],,0,1)</f>
        <v>#N/A</v>
      </c>
      <c r="AF1344" s="13"/>
      <c r="AG1344" s="13"/>
      <c r="AH1344" s="13" t="e">
        <f>Tabella4[[#This Row],[Caricato su Silk]]&amp;Tabella4[[#This Row],[HC_01]]</f>
        <v>#N/A</v>
      </c>
      <c r="AI1344" s="13" t="e">
        <f>Tabella4[[#This Row],[HC_ID]]&amp;": "&amp;Tabella4[[#This Row],[Descrizione]]</f>
        <v>#N/A</v>
      </c>
      <c r="AJ1344" s="13" t="e">
        <f>Tabella4[[#This Row],[HC_ID]]&amp;": - "&amp;Tabella4[[#This Row],[Detail]]&amp;" con selettore: "&amp;Tabella4[[#This Row],[Rejected Element]]</f>
        <v>#N/A</v>
      </c>
      <c r="AK1344" s="13" t="e">
        <f>Tabella4[[#This Row],[HC_ID]]&amp;": "&amp;Tabella4[[#This Row],[Share URL]]</f>
        <v>#N/A</v>
      </c>
      <c r="AL1344" s="13" t="e">
        <f>Tabella4[[#This Row],[HC_ID]]&amp;": "&amp;Tabella4[[#This Row],[Soluzione note aggiuntive]]</f>
        <v>#N/A</v>
      </c>
      <c r="AM1344" s="13"/>
    </row>
    <row r="1345" spans="1:39" ht="15" x14ac:dyDescent="0.3">
      <c r="A1345" s="41" t="str">
        <f>Tabella4[[#This Row],[UNI CEI EN 301549]]&amp;Tabella4[[#This Row],[Servizio]]</f>
        <v>11.1.3.2.1S004 Spedisci (IndaBox Spedizione Pacchi)</v>
      </c>
      <c r="B1345" s="42" t="str">
        <f>Tabella4[[#This Row],[IssueID]]&amp;Tabella4[[#This Row],[Servizio]]</f>
        <v>S004 Spedisci (IndaBox Spedizione Pacchi)</v>
      </c>
      <c r="C1345" s="41" t="s">
        <v>2443</v>
      </c>
      <c r="D1345" s="41" t="str">
        <f>"(#"&amp;Tabella4[[#This Row],['#ID]]&amp;")"</f>
        <v>(#AAD1344)</v>
      </c>
      <c r="E1345" s="13" t="s">
        <v>50</v>
      </c>
      <c r="F1345" s="13" t="s">
        <v>9</v>
      </c>
      <c r="G1345" s="13" t="s">
        <v>57</v>
      </c>
      <c r="H1345" s="13" t="s">
        <v>3287</v>
      </c>
      <c r="I1345" s="13" t="s">
        <v>62</v>
      </c>
      <c r="J1345" s="13" t="s">
        <v>3176</v>
      </c>
      <c r="K1345" t="s">
        <v>1749</v>
      </c>
      <c r="L1345" s="13" t="s">
        <v>3177</v>
      </c>
      <c r="M1345" t="s">
        <v>1744</v>
      </c>
      <c r="N1345" s="13"/>
      <c r="O1345" t="s">
        <v>1603</v>
      </c>
      <c r="P1345" s="13" t="s">
        <v>1646</v>
      </c>
      <c r="Q1345" s="13" t="s">
        <v>1742</v>
      </c>
      <c r="R1345" s="13"/>
      <c r="S1345" s="13" t="s">
        <v>3189</v>
      </c>
      <c r="T1345" s="13" t="s">
        <v>3190</v>
      </c>
      <c r="U1345" s="13">
        <f>COUNTIFS(Tabella4[Rejected Element],Tabella4[[#This Row],[Rejected Element]])</f>
        <v>1254</v>
      </c>
      <c r="V1345" s="13" t="s">
        <v>1722</v>
      </c>
      <c r="W1345" s="13" t="s">
        <v>3146</v>
      </c>
      <c r="X1345" s="13" t="str">
        <f>Tabella4[[#This Row],[User Impact]]</f>
        <v>1 - Critical</v>
      </c>
      <c r="Y1345"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(#AAD1344)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45" s="13"/>
      <c r="AB1345" s="13"/>
      <c r="AC1345" s="13"/>
      <c r="AD1345" s="13"/>
      <c r="AE1345" s="13" t="e">
        <f>_xlfn.XLOOKUP(Tabella4[[#This Row],[ID Silk]],outTable[ID Silk],outTable[Numero ticket  ],,0,1)</f>
        <v>#N/A</v>
      </c>
      <c r="AF1345" s="13"/>
      <c r="AG1345" s="13"/>
      <c r="AH1345" s="13" t="e">
        <f>Tabella4[[#This Row],[Caricato su Silk]]&amp;Tabella4[[#This Row],[HC_01]]</f>
        <v>#N/A</v>
      </c>
      <c r="AI1345" s="13" t="e">
        <f>Tabella4[[#This Row],[HC_ID]]&amp;": "&amp;Tabella4[[#This Row],[Descrizione]]</f>
        <v>#N/A</v>
      </c>
      <c r="AJ1345" s="13" t="e">
        <f>Tabella4[[#This Row],[HC_ID]]&amp;": - "&amp;Tabella4[[#This Row],[Detail]]&amp;" con selettore: "&amp;Tabella4[[#This Row],[Rejected Element]]</f>
        <v>#N/A</v>
      </c>
      <c r="AK1345" s="13" t="e">
        <f>Tabella4[[#This Row],[HC_ID]]&amp;": "&amp;Tabella4[[#This Row],[Share URL]]</f>
        <v>#N/A</v>
      </c>
      <c r="AL1345" s="13" t="e">
        <f>Tabella4[[#This Row],[HC_ID]]&amp;": "&amp;Tabella4[[#This Row],[Soluzione note aggiuntive]]</f>
        <v>#N/A</v>
      </c>
      <c r="AM1345" s="13"/>
    </row>
    <row r="1346" spans="1:39" ht="15" x14ac:dyDescent="0.3">
      <c r="A1346" s="41" t="str">
        <f>Tabella4[[#This Row],[UNI CEI EN 301549]]&amp;Tabella4[[#This Row],[Servizio]]</f>
        <v>11.1.3.2.1S004 Spedisci (IndaBox Spedizione Pacchi)</v>
      </c>
      <c r="B1346" s="42" t="str">
        <f>Tabella4[[#This Row],[IssueID]]&amp;Tabella4[[#This Row],[Servizio]]</f>
        <v>S004 Spedisci (IndaBox Spedizione Pacchi)</v>
      </c>
      <c r="C1346" s="41" t="s">
        <v>2444</v>
      </c>
      <c r="D1346" s="41" t="str">
        <f>"(#"&amp;Tabella4[[#This Row],['#ID]]&amp;")"</f>
        <v>(#AAD1345)</v>
      </c>
      <c r="E1346" s="13" t="s">
        <v>50</v>
      </c>
      <c r="F1346" s="13" t="s">
        <v>9</v>
      </c>
      <c r="G1346" s="13" t="s">
        <v>57</v>
      </c>
      <c r="H1346" s="13" t="s">
        <v>3287</v>
      </c>
      <c r="I1346" s="13" t="s">
        <v>62</v>
      </c>
      <c r="J1346" s="13" t="s">
        <v>3176</v>
      </c>
      <c r="K1346" t="s">
        <v>1749</v>
      </c>
      <c r="L1346" s="13" t="s">
        <v>3177</v>
      </c>
      <c r="M1346" t="s">
        <v>1744</v>
      </c>
      <c r="N1346" s="13"/>
      <c r="O1346" t="s">
        <v>1603</v>
      </c>
      <c r="P1346" s="13" t="s">
        <v>1646</v>
      </c>
      <c r="Q1346" s="13" t="s">
        <v>1742</v>
      </c>
      <c r="R1346" s="13"/>
      <c r="S1346" s="13" t="s">
        <v>3189</v>
      </c>
      <c r="T1346" s="13" t="s">
        <v>3190</v>
      </c>
      <c r="U1346" s="13">
        <f>COUNTIFS(Tabella4[Rejected Element],Tabella4[[#This Row],[Rejected Element]])</f>
        <v>1254</v>
      </c>
      <c r="V1346" s="13" t="s">
        <v>1722</v>
      </c>
      <c r="W1346" s="13" t="s">
        <v>3146</v>
      </c>
      <c r="X1346" s="13" t="str">
        <f>Tabella4[[#This Row],[User Impact]]</f>
        <v>1 - Critical</v>
      </c>
      <c r="Y134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(#AAD1345)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46" s="13"/>
      <c r="AB1346" s="13"/>
      <c r="AC1346" s="13"/>
      <c r="AD1346" s="13"/>
      <c r="AE1346" s="13" t="e">
        <f>_xlfn.XLOOKUP(Tabella4[[#This Row],[ID Silk]],outTable[ID Silk],outTable[Numero ticket  ],,0,1)</f>
        <v>#N/A</v>
      </c>
      <c r="AF1346" s="13"/>
      <c r="AG1346" s="13"/>
      <c r="AH1346" s="13" t="e">
        <f>Tabella4[[#This Row],[Caricato su Silk]]&amp;Tabella4[[#This Row],[HC_01]]</f>
        <v>#N/A</v>
      </c>
      <c r="AI1346" s="13" t="e">
        <f>Tabella4[[#This Row],[HC_ID]]&amp;": "&amp;Tabella4[[#This Row],[Descrizione]]</f>
        <v>#N/A</v>
      </c>
      <c r="AJ1346" s="13" t="e">
        <f>Tabella4[[#This Row],[HC_ID]]&amp;": - "&amp;Tabella4[[#This Row],[Detail]]&amp;" con selettore: "&amp;Tabella4[[#This Row],[Rejected Element]]</f>
        <v>#N/A</v>
      </c>
      <c r="AK1346" s="13" t="e">
        <f>Tabella4[[#This Row],[HC_ID]]&amp;": "&amp;Tabella4[[#This Row],[Share URL]]</f>
        <v>#N/A</v>
      </c>
      <c r="AL1346" s="13" t="e">
        <f>Tabella4[[#This Row],[HC_ID]]&amp;": "&amp;Tabella4[[#This Row],[Soluzione note aggiuntive]]</f>
        <v>#N/A</v>
      </c>
      <c r="AM1346" s="13"/>
    </row>
    <row r="1347" spans="1:39" ht="15" x14ac:dyDescent="0.3">
      <c r="A1347" s="41" t="str">
        <f>Tabella4[[#This Row],[UNI CEI EN 301549]]&amp;Tabella4[[#This Row],[Servizio]]</f>
        <v>11.2.5.3.1S004 Spedisci (IndaBox Spedizione Pacchi)</v>
      </c>
      <c r="B1347" s="42" t="str">
        <f>Tabella4[[#This Row],[IssueID]]&amp;Tabella4[[#This Row],[Servizio]]</f>
        <v>S004 Spedisci (IndaBox Spedizione Pacchi)</v>
      </c>
      <c r="C1347" s="41" t="s">
        <v>2445</v>
      </c>
      <c r="D1347" s="41" t="str">
        <f>"(#"&amp;Tabella4[[#This Row],['#ID]]&amp;")"</f>
        <v>(#AAD1346)</v>
      </c>
      <c r="E1347" s="13" t="s">
        <v>50</v>
      </c>
      <c r="F1347" s="13" t="s">
        <v>9</v>
      </c>
      <c r="G1347" s="13" t="s">
        <v>342</v>
      </c>
      <c r="H1347" s="13" t="s">
        <v>3285</v>
      </c>
      <c r="I1347" s="13" t="s">
        <v>63</v>
      </c>
      <c r="J1347" s="13" t="s">
        <v>3172</v>
      </c>
      <c r="K1347" t="s">
        <v>1745</v>
      </c>
      <c r="L1347" s="13" t="s">
        <v>3173</v>
      </c>
      <c r="M1347" t="s">
        <v>1744</v>
      </c>
      <c r="N1347" s="13"/>
      <c r="O1347" t="s">
        <v>1603</v>
      </c>
      <c r="P1347" s="13" t="s">
        <v>1646</v>
      </c>
      <c r="Q1347" s="13" t="s">
        <v>1742</v>
      </c>
      <c r="R1347" s="13"/>
      <c r="S1347" s="13" t="s">
        <v>3183</v>
      </c>
      <c r="T1347" s="13" t="s">
        <v>3184</v>
      </c>
      <c r="U1347" s="13">
        <f>COUNTIFS(Tabella4[Rejected Element],Tabella4[[#This Row],[Rejected Element]])</f>
        <v>1254</v>
      </c>
      <c r="V1347" s="13" t="s">
        <v>1722</v>
      </c>
      <c r="W1347" s="13" t="s">
        <v>3146</v>
      </c>
      <c r="X1347" s="13" t="str">
        <f>Tabella4[[#This Row],[User Impact]]</f>
        <v>2 - Serious</v>
      </c>
      <c r="Y1347" s="13" t="str">
        <f>_xlfn.CONCAT("APP INDABOX ANDROID - ",Tabella4[[#This Row],[UNI CEI EN 301549]]," ",_xlfn.XLOOKUP(Tabella4[[#This Row],[Criterio]],Tabella5[ID],Tabella5[Criterio di successo],"")," - ",Tabella4[[#This Row],[Servizio]])</f>
        <v>APP INDABOX ANDROID - 11.2.5.3.1 Etichetta nel nome - S004 Spedisci (IndaBox Spedizione Pacchi)</v>
      </c>
      <c r="Z13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(#AAD1346)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347" s="13"/>
      <c r="AB1347" s="13"/>
      <c r="AC1347" s="13"/>
      <c r="AD1347" s="13"/>
      <c r="AE1347" s="13" t="e">
        <f>_xlfn.XLOOKUP(Tabella4[[#This Row],[ID Silk]],outTable[ID Silk],outTable[Numero ticket  ],,0,1)</f>
        <v>#N/A</v>
      </c>
      <c r="AF1347" s="13"/>
      <c r="AG1347" s="13"/>
      <c r="AH1347" s="13" t="e">
        <f>Tabella4[[#This Row],[Caricato su Silk]]&amp;Tabella4[[#This Row],[HC_01]]</f>
        <v>#N/A</v>
      </c>
      <c r="AI1347" s="13" t="e">
        <f>Tabella4[[#This Row],[HC_ID]]&amp;": "&amp;Tabella4[[#This Row],[Descrizione]]</f>
        <v>#N/A</v>
      </c>
      <c r="AJ1347" s="13" t="e">
        <f>Tabella4[[#This Row],[HC_ID]]&amp;": - "&amp;Tabella4[[#This Row],[Detail]]&amp;" con selettore: "&amp;Tabella4[[#This Row],[Rejected Element]]</f>
        <v>#N/A</v>
      </c>
      <c r="AK1347" s="13" t="e">
        <f>Tabella4[[#This Row],[HC_ID]]&amp;": "&amp;Tabella4[[#This Row],[Share URL]]</f>
        <v>#N/A</v>
      </c>
      <c r="AL1347" s="13" t="e">
        <f>Tabella4[[#This Row],[HC_ID]]&amp;": "&amp;Tabella4[[#This Row],[Soluzione note aggiuntive]]</f>
        <v>#N/A</v>
      </c>
      <c r="AM1347" s="13"/>
    </row>
    <row r="1348" spans="1:39" ht="15" x14ac:dyDescent="0.3">
      <c r="A1348" s="41" t="str">
        <f>Tabella4[[#This Row],[UNI CEI EN 301549]]&amp;Tabella4[[#This Row],[Servizio]]</f>
        <v>11.1.3.2.1S004 Spedisci (IndaBox Spedizione Pacchi)</v>
      </c>
      <c r="B1348" s="42" t="str">
        <f>Tabella4[[#This Row],[IssueID]]&amp;Tabella4[[#This Row],[Servizio]]</f>
        <v>S004 Spedisci (IndaBox Spedizione Pacchi)</v>
      </c>
      <c r="C1348" s="41" t="s">
        <v>2446</v>
      </c>
      <c r="D1348" s="41" t="str">
        <f>"(#"&amp;Tabella4[[#This Row],['#ID]]&amp;")"</f>
        <v>(#AAD1347)</v>
      </c>
      <c r="E1348" s="13" t="s">
        <v>50</v>
      </c>
      <c r="F1348" s="13" t="s">
        <v>9</v>
      </c>
      <c r="G1348" s="13" t="s">
        <v>57</v>
      </c>
      <c r="H1348" s="13" t="s">
        <v>3287</v>
      </c>
      <c r="I1348" s="13" t="s">
        <v>62</v>
      </c>
      <c r="J1348" s="13" t="s">
        <v>3176</v>
      </c>
      <c r="K1348" t="s">
        <v>1749</v>
      </c>
      <c r="L1348" s="13" t="s">
        <v>3177</v>
      </c>
      <c r="M1348" t="s">
        <v>1744</v>
      </c>
      <c r="N1348" s="13"/>
      <c r="O1348" t="s">
        <v>1603</v>
      </c>
      <c r="P1348" s="13" t="s">
        <v>1646</v>
      </c>
      <c r="Q1348" s="13" t="s">
        <v>1742</v>
      </c>
      <c r="R1348" s="13"/>
      <c r="S1348" s="13" t="s">
        <v>3189</v>
      </c>
      <c r="T1348" s="13" t="s">
        <v>3190</v>
      </c>
      <c r="U1348" s="13">
        <f>COUNTIFS(Tabella4[Rejected Element],Tabella4[[#This Row],[Rejected Element]])</f>
        <v>1254</v>
      </c>
      <c r="V1348" s="13" t="s">
        <v>1722</v>
      </c>
      <c r="W1348" s="13" t="s">
        <v>3146</v>
      </c>
      <c r="X1348" s="13" t="str">
        <f>Tabella4[[#This Row],[User Impact]]</f>
        <v>1 - Critical</v>
      </c>
      <c r="Y134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(#AAD1347)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48" s="13"/>
      <c r="AB1348" s="13"/>
      <c r="AC1348" s="13"/>
      <c r="AD1348" s="13"/>
      <c r="AE1348" s="13" t="e">
        <f>_xlfn.XLOOKUP(Tabella4[[#This Row],[ID Silk]],outTable[ID Silk],outTable[Numero ticket  ],,0,1)</f>
        <v>#N/A</v>
      </c>
      <c r="AF1348" s="13"/>
      <c r="AG1348" s="13"/>
      <c r="AH1348" s="13" t="e">
        <f>Tabella4[[#This Row],[Caricato su Silk]]&amp;Tabella4[[#This Row],[HC_01]]</f>
        <v>#N/A</v>
      </c>
      <c r="AI1348" s="13" t="e">
        <f>Tabella4[[#This Row],[HC_ID]]&amp;": "&amp;Tabella4[[#This Row],[Descrizione]]</f>
        <v>#N/A</v>
      </c>
      <c r="AJ1348" s="13" t="e">
        <f>Tabella4[[#This Row],[HC_ID]]&amp;": - "&amp;Tabella4[[#This Row],[Detail]]&amp;" con selettore: "&amp;Tabella4[[#This Row],[Rejected Element]]</f>
        <v>#N/A</v>
      </c>
      <c r="AK1348" s="13" t="e">
        <f>Tabella4[[#This Row],[HC_ID]]&amp;": "&amp;Tabella4[[#This Row],[Share URL]]</f>
        <v>#N/A</v>
      </c>
      <c r="AL1348" s="13" t="e">
        <f>Tabella4[[#This Row],[HC_ID]]&amp;": "&amp;Tabella4[[#This Row],[Soluzione note aggiuntive]]</f>
        <v>#N/A</v>
      </c>
      <c r="AM1348" s="13"/>
    </row>
    <row r="1349" spans="1:39" ht="15" x14ac:dyDescent="0.3">
      <c r="A1349" s="41" t="str">
        <f>Tabella4[[#This Row],[UNI CEI EN 301549]]&amp;Tabella4[[#This Row],[Servizio]]</f>
        <v>11.1.3.2.1S004 Spedisci (IndaBox Spedizione Pacchi)</v>
      </c>
      <c r="B1349" s="42" t="str">
        <f>Tabella4[[#This Row],[IssueID]]&amp;Tabella4[[#This Row],[Servizio]]</f>
        <v>S004 Spedisci (IndaBox Spedizione Pacchi)</v>
      </c>
      <c r="C1349" s="41" t="s">
        <v>2447</v>
      </c>
      <c r="D1349" s="41" t="str">
        <f>"(#"&amp;Tabella4[[#This Row],['#ID]]&amp;")"</f>
        <v>(#AAD1348)</v>
      </c>
      <c r="E1349" s="13" t="s">
        <v>50</v>
      </c>
      <c r="F1349" s="13" t="s">
        <v>9</v>
      </c>
      <c r="G1349" s="13" t="s">
        <v>57</v>
      </c>
      <c r="H1349" s="13" t="s">
        <v>3287</v>
      </c>
      <c r="I1349" s="13" t="s">
        <v>62</v>
      </c>
      <c r="J1349" s="13" t="s">
        <v>3176</v>
      </c>
      <c r="K1349" t="s">
        <v>1749</v>
      </c>
      <c r="L1349" s="13" t="s">
        <v>3177</v>
      </c>
      <c r="M1349" t="s">
        <v>1744</v>
      </c>
      <c r="N1349" s="13"/>
      <c r="O1349" t="s">
        <v>1603</v>
      </c>
      <c r="P1349" s="13" t="s">
        <v>1646</v>
      </c>
      <c r="Q1349" s="13" t="s">
        <v>1742</v>
      </c>
      <c r="R1349" s="13"/>
      <c r="S1349" s="13" t="s">
        <v>3189</v>
      </c>
      <c r="T1349" s="13" t="s">
        <v>3190</v>
      </c>
      <c r="U1349" s="13">
        <f>COUNTIFS(Tabella4[Rejected Element],Tabella4[[#This Row],[Rejected Element]])</f>
        <v>1254</v>
      </c>
      <c r="V1349" s="13" t="s">
        <v>1722</v>
      </c>
      <c r="W1349" s="13" t="s">
        <v>3146</v>
      </c>
      <c r="X1349" s="13" t="str">
        <f>Tabella4[[#This Row],[User Impact]]</f>
        <v>1 - Critical</v>
      </c>
      <c r="Y134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3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(#AAD1348)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https://axe-mobile.deque.com/scan?userId=747da6b3-5f03-493b-bc9b-3a10276b7d6b&amp;packageName=com.android.chrome&amp;resultId=019874b2-8d7f-7368-9706-57fbafbc7b60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349" s="13"/>
      <c r="AB1349" s="13"/>
      <c r="AC1349" s="13"/>
      <c r="AD1349" s="13"/>
      <c r="AE1349" s="13" t="e">
        <f>_xlfn.XLOOKUP(Tabella4[[#This Row],[ID Silk]],outTable[ID Silk],outTable[Numero ticket  ],,0,1)</f>
        <v>#N/A</v>
      </c>
      <c r="AF1349" s="13"/>
      <c r="AG1349" s="13"/>
      <c r="AH1349" s="13" t="e">
        <f>Tabella4[[#This Row],[Caricato su Silk]]&amp;Tabella4[[#This Row],[HC_01]]</f>
        <v>#N/A</v>
      </c>
      <c r="AI1349" s="13" t="e">
        <f>Tabella4[[#This Row],[HC_ID]]&amp;": "&amp;Tabella4[[#This Row],[Descrizione]]</f>
        <v>#N/A</v>
      </c>
      <c r="AJ1349" s="13" t="e">
        <f>Tabella4[[#This Row],[HC_ID]]&amp;": - "&amp;Tabella4[[#This Row],[Detail]]&amp;" con selettore: "&amp;Tabella4[[#This Row],[Rejected Element]]</f>
        <v>#N/A</v>
      </c>
      <c r="AK1349" s="13" t="e">
        <f>Tabella4[[#This Row],[HC_ID]]&amp;": "&amp;Tabella4[[#This Row],[Share URL]]</f>
        <v>#N/A</v>
      </c>
      <c r="AL1349" s="13" t="e">
        <f>Tabella4[[#This Row],[HC_ID]]&amp;": "&amp;Tabella4[[#This Row],[Soluzione note aggiuntive]]</f>
        <v>#N/A</v>
      </c>
      <c r="AM1349" s="13"/>
    </row>
    <row r="1350" spans="1:39" ht="15" x14ac:dyDescent="0.3">
      <c r="A1350" s="41" t="str">
        <f>Tabella4[[#This Row],[UNI CEI EN 301549]]&amp;Tabella4[[#This Row],[Servizio]]</f>
        <v>11.1.3.4.1S009 FAQ</v>
      </c>
      <c r="B1350" s="42" t="str">
        <f>Tabella4[[#This Row],[IssueID]]&amp;Tabella4[[#This Row],[Servizio]]</f>
        <v>S009 FAQ</v>
      </c>
      <c r="C1350" s="41" t="s">
        <v>2448</v>
      </c>
      <c r="D1350" s="41" t="str">
        <f>"(#"&amp;Tabella4[[#This Row],['#ID]]&amp;")"</f>
        <v>(#AAD1349)</v>
      </c>
      <c r="E1350" s="13" t="s">
        <v>50</v>
      </c>
      <c r="F1350" s="13" t="s">
        <v>10</v>
      </c>
      <c r="G1350" s="13" t="s">
        <v>160</v>
      </c>
      <c r="H1350" s="13" t="s">
        <v>3284</v>
      </c>
      <c r="I1350" s="13" t="s">
        <v>63</v>
      </c>
      <c r="J1350" s="13" t="s">
        <v>3170</v>
      </c>
      <c r="K1350" t="s">
        <v>1743</v>
      </c>
      <c r="L1350" s="13" t="s">
        <v>3171</v>
      </c>
      <c r="M1350" t="s">
        <v>1744</v>
      </c>
      <c r="N1350" s="13"/>
      <c r="O1350" t="s">
        <v>1605</v>
      </c>
      <c r="P1350" s="13" t="s">
        <v>1649</v>
      </c>
      <c r="Q1350" s="13" t="s">
        <v>1742</v>
      </c>
      <c r="R1350" s="13"/>
      <c r="S1350" s="13" t="s">
        <v>3181</v>
      </c>
      <c r="T1350" s="13" t="s">
        <v>3182</v>
      </c>
      <c r="U1350" s="13">
        <f>COUNTIFS(Tabella4[Rejected Element],Tabella4[[#This Row],[Rejected Element]])</f>
        <v>1254</v>
      </c>
      <c r="V1350" s="13" t="s">
        <v>1727</v>
      </c>
      <c r="W1350" s="13" t="s">
        <v>3144</v>
      </c>
      <c r="X1350" s="13" t="str">
        <f>Tabella4[[#This Row],[User Impact]]</f>
        <v>2 - Serious</v>
      </c>
      <c r="Y1350" s="13" t="str">
        <f>_xlfn.CONCAT("APP INDABOX ANDROID - ",Tabella4[[#This Row],[UNI CEI EN 301549]]," ",_xlfn.XLOOKUP(Tabella4[[#This Row],[Criterio]],Tabella5[ID],Tabella5[Criterio di successo],"")," - ",Tabella4[[#This Row],[Servizio]])</f>
        <v>APP INDABOX ANDROID - 11.1.3.4.1 Orientamento - S009 FAQ</v>
      </c>
      <c r="Z13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S009 FAQ (#AAD1349)
S009 FAQ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350" s="13"/>
      <c r="AB1350" s="13"/>
      <c r="AC1350" s="13"/>
      <c r="AD1350" s="13"/>
      <c r="AE1350" s="13" t="e">
        <f>_xlfn.XLOOKUP(Tabella4[[#This Row],[ID Silk]],outTable[ID Silk],outTable[Numero ticket  ],,0,1)</f>
        <v>#N/A</v>
      </c>
      <c r="AF1350" s="13"/>
      <c r="AG1350" s="13"/>
      <c r="AH1350" s="13" t="e">
        <f>Tabella4[[#This Row],[Caricato su Silk]]&amp;Tabella4[[#This Row],[HC_01]]</f>
        <v>#N/A</v>
      </c>
      <c r="AI1350" s="13" t="e">
        <f>Tabella4[[#This Row],[HC_ID]]&amp;": "&amp;Tabella4[[#This Row],[Descrizione]]</f>
        <v>#N/A</v>
      </c>
      <c r="AJ1350" s="13" t="e">
        <f>Tabella4[[#This Row],[HC_ID]]&amp;": - "&amp;Tabella4[[#This Row],[Detail]]&amp;" con selettore: "&amp;Tabella4[[#This Row],[Rejected Element]]</f>
        <v>#N/A</v>
      </c>
      <c r="AK1350" s="13" t="e">
        <f>Tabella4[[#This Row],[HC_ID]]&amp;": "&amp;Tabella4[[#This Row],[Share URL]]</f>
        <v>#N/A</v>
      </c>
      <c r="AL1350" s="13" t="e">
        <f>Tabella4[[#This Row],[HC_ID]]&amp;": "&amp;Tabella4[[#This Row],[Soluzione note aggiuntive]]</f>
        <v>#N/A</v>
      </c>
      <c r="AM1350" s="13"/>
    </row>
    <row r="1351" spans="1:39" ht="15" x14ac:dyDescent="0.3">
      <c r="A1351" s="41" t="str">
        <f>Tabella4[[#This Row],[UNI CEI EN 301549]]&amp;Tabella4[[#This Row],[Servizio]]</f>
        <v>11.2.5.3.1S009 FAQ</v>
      </c>
      <c r="B1351" s="42" t="str">
        <f>Tabella4[[#This Row],[IssueID]]&amp;Tabella4[[#This Row],[Servizio]]</f>
        <v>S009 FAQ</v>
      </c>
      <c r="C1351" s="41" t="s">
        <v>2449</v>
      </c>
      <c r="D1351" s="41" t="str">
        <f>"(#"&amp;Tabella4[[#This Row],['#ID]]&amp;")"</f>
        <v>(#AAD1350)</v>
      </c>
      <c r="E1351" s="13" t="s">
        <v>50</v>
      </c>
      <c r="F1351" s="13" t="s">
        <v>9</v>
      </c>
      <c r="G1351" s="13" t="s">
        <v>342</v>
      </c>
      <c r="H1351" s="13" t="s">
        <v>3285</v>
      </c>
      <c r="I1351" s="13" t="s">
        <v>63</v>
      </c>
      <c r="J1351" s="13" t="s">
        <v>3172</v>
      </c>
      <c r="K1351" t="s">
        <v>1745</v>
      </c>
      <c r="L1351" s="13" t="s">
        <v>3173</v>
      </c>
      <c r="M1351" t="s">
        <v>1746</v>
      </c>
      <c r="N1351" s="13"/>
      <c r="O1351" t="s">
        <v>1605</v>
      </c>
      <c r="P1351" s="13" t="s">
        <v>1649</v>
      </c>
      <c r="Q1351" s="13" t="s">
        <v>1742</v>
      </c>
      <c r="R1351" s="13"/>
      <c r="S1351" s="13" t="s">
        <v>3183</v>
      </c>
      <c r="T1351" s="13" t="s">
        <v>3184</v>
      </c>
      <c r="U1351" s="13">
        <f>COUNTIFS(Tabella4[Rejected Element],Tabella4[[#This Row],[Rejected Element]])</f>
        <v>42</v>
      </c>
      <c r="V1351" s="13" t="s">
        <v>1727</v>
      </c>
      <c r="W1351" s="13" t="s">
        <v>3144</v>
      </c>
      <c r="X1351" s="13" t="str">
        <f>Tabella4[[#This Row],[User Impact]]</f>
        <v>2 - Serious</v>
      </c>
      <c r="Y1351" s="13" t="str">
        <f>_xlfn.CONCAT("APP INDABOX ANDROID - ",Tabella4[[#This Row],[UNI CEI EN 301549]]," ",_xlfn.XLOOKUP(Tabella4[[#This Row],[Criterio]],Tabella5[ID],Tabella5[Criterio di successo],"")," - ",Tabella4[[#This Row],[Servizio]])</f>
        <v>APP INDABOX ANDROID - 11.2.5.3.1 Etichetta nel nome - S009 FAQ</v>
      </c>
      <c r="Z13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(#AAD1350)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https://axe-mobile.deque.com/scan?userId=747da6b3-5f03-493b-bc9b-3a10276b7d6b&amp;packageName=com.android.chrome&amp;resultId=019874b3-700d-75fd-a210-7e5e0931622f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351" s="13"/>
      <c r="AB1351" s="13"/>
      <c r="AC1351" s="13"/>
      <c r="AD1351" s="13"/>
      <c r="AE1351" s="13" t="e">
        <f>_xlfn.XLOOKUP(Tabella4[[#This Row],[ID Silk]],outTable[ID Silk],outTable[Numero ticket  ],,0,1)</f>
        <v>#N/A</v>
      </c>
      <c r="AF1351" s="13"/>
      <c r="AG1351" s="13"/>
      <c r="AH1351" s="13" t="e">
        <f>Tabella4[[#This Row],[Caricato su Silk]]&amp;Tabella4[[#This Row],[HC_01]]</f>
        <v>#N/A</v>
      </c>
      <c r="AI1351" s="13" t="e">
        <f>Tabella4[[#This Row],[HC_ID]]&amp;": "&amp;Tabella4[[#This Row],[Descrizione]]</f>
        <v>#N/A</v>
      </c>
      <c r="AJ1351" s="13" t="e">
        <f>Tabella4[[#This Row],[HC_ID]]&amp;": - "&amp;Tabella4[[#This Row],[Detail]]&amp;" con selettore: "&amp;Tabella4[[#This Row],[Rejected Element]]</f>
        <v>#N/A</v>
      </c>
      <c r="AK1351" s="13" t="e">
        <f>Tabella4[[#This Row],[HC_ID]]&amp;": "&amp;Tabella4[[#This Row],[Share URL]]</f>
        <v>#N/A</v>
      </c>
      <c r="AL1351" s="13" t="e">
        <f>Tabella4[[#This Row],[HC_ID]]&amp;": "&amp;Tabella4[[#This Row],[Soluzione note aggiuntive]]</f>
        <v>#N/A</v>
      </c>
      <c r="AM1351" s="13"/>
    </row>
    <row r="1352" spans="1:39" ht="15" x14ac:dyDescent="0.3">
      <c r="A1352" s="41" t="str">
        <f>Tabella4[[#This Row],[UNI CEI EN 301549]]&amp;Tabella4[[#This Row],[Servizio]]</f>
        <v>11.2.5.3.1S009 FAQ</v>
      </c>
      <c r="B1352" s="42" t="str">
        <f>Tabella4[[#This Row],[IssueID]]&amp;Tabella4[[#This Row],[Servizio]]</f>
        <v>S009 FAQ</v>
      </c>
      <c r="C1352" s="41" t="s">
        <v>2450</v>
      </c>
      <c r="D1352" s="41" t="str">
        <f>"(#"&amp;Tabella4[[#This Row],['#ID]]&amp;")"</f>
        <v>(#AAD1351)</v>
      </c>
      <c r="E1352" s="13" t="s">
        <v>50</v>
      </c>
      <c r="F1352" s="13" t="s">
        <v>9</v>
      </c>
      <c r="G1352" s="13" t="s">
        <v>342</v>
      </c>
      <c r="H1352" s="13" t="s">
        <v>3285</v>
      </c>
      <c r="I1352" s="13" t="s">
        <v>63</v>
      </c>
      <c r="J1352" s="13" t="s">
        <v>3172</v>
      </c>
      <c r="K1352" t="s">
        <v>1745</v>
      </c>
      <c r="L1352" s="13" t="s">
        <v>3173</v>
      </c>
      <c r="M1352" t="s">
        <v>1744</v>
      </c>
      <c r="N1352" s="13"/>
      <c r="O1352" t="s">
        <v>1605</v>
      </c>
      <c r="P1352" s="13" t="s">
        <v>1649</v>
      </c>
      <c r="Q1352" s="13" t="s">
        <v>1742</v>
      </c>
      <c r="R1352" s="13"/>
      <c r="S1352" s="13" t="s">
        <v>3183</v>
      </c>
      <c r="T1352" s="13" t="s">
        <v>3184</v>
      </c>
      <c r="U1352" s="13">
        <f>COUNTIFS(Tabella4[Rejected Element],Tabella4[[#This Row],[Rejected Element]])</f>
        <v>1254</v>
      </c>
      <c r="V1352" s="13" t="s">
        <v>1727</v>
      </c>
      <c r="W1352" s="13" t="s">
        <v>3144</v>
      </c>
      <c r="X1352" s="13" t="str">
        <f>Tabella4[[#This Row],[User Impact]]</f>
        <v>2 - Serious</v>
      </c>
      <c r="Y1352" s="13" t="str">
        <f>_xlfn.CONCAT("APP INDABOX ANDROID - ",Tabella4[[#This Row],[UNI CEI EN 301549]]," ",_xlfn.XLOOKUP(Tabella4[[#This Row],[Criterio]],Tabella5[ID],Tabella5[Criterio di successo],"")," - ",Tabella4[[#This Row],[Servizio]])</f>
        <v>APP INDABOX ANDROID - 11.2.5.3.1 Etichetta nel nome - S009 FAQ</v>
      </c>
      <c r="Z13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(#AAD1351)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352" s="13"/>
      <c r="AB1352" s="13"/>
      <c r="AC1352" s="13"/>
      <c r="AD1352" s="13"/>
      <c r="AE1352" s="13" t="e">
        <f>_xlfn.XLOOKUP(Tabella4[[#This Row],[ID Silk]],outTable[ID Silk],outTable[Numero ticket  ],,0,1)</f>
        <v>#N/A</v>
      </c>
      <c r="AF1352" s="13"/>
      <c r="AG1352" s="13"/>
      <c r="AH1352" s="13" t="e">
        <f>Tabella4[[#This Row],[Caricato su Silk]]&amp;Tabella4[[#This Row],[HC_01]]</f>
        <v>#N/A</v>
      </c>
      <c r="AI1352" s="13" t="e">
        <f>Tabella4[[#This Row],[HC_ID]]&amp;": "&amp;Tabella4[[#This Row],[Descrizione]]</f>
        <v>#N/A</v>
      </c>
      <c r="AJ1352" s="13" t="e">
        <f>Tabella4[[#This Row],[HC_ID]]&amp;": - "&amp;Tabella4[[#This Row],[Detail]]&amp;" con selettore: "&amp;Tabella4[[#This Row],[Rejected Element]]</f>
        <v>#N/A</v>
      </c>
      <c r="AK1352" s="13" t="e">
        <f>Tabella4[[#This Row],[HC_ID]]&amp;": "&amp;Tabella4[[#This Row],[Share URL]]</f>
        <v>#N/A</v>
      </c>
      <c r="AL1352" s="13" t="e">
        <f>Tabella4[[#This Row],[HC_ID]]&amp;": "&amp;Tabella4[[#This Row],[Soluzione note aggiuntive]]</f>
        <v>#N/A</v>
      </c>
      <c r="AM1352" s="13"/>
    </row>
    <row r="1353" spans="1:39" ht="15" x14ac:dyDescent="0.3">
      <c r="A1353" s="41" t="str">
        <f>Tabella4[[#This Row],[UNI CEI EN 301549]]&amp;Tabella4[[#This Row],[Servizio]]</f>
        <v>11.2.5.5.1S009 FAQ</v>
      </c>
      <c r="B1353" s="42" t="str">
        <f>Tabella4[[#This Row],[IssueID]]&amp;Tabella4[[#This Row],[Servizio]]</f>
        <v>S009 FAQ</v>
      </c>
      <c r="C1353" s="41" t="s">
        <v>2451</v>
      </c>
      <c r="D1353" s="41" t="str">
        <f>"(#"&amp;Tabella4[[#This Row],['#ID]]&amp;")"</f>
        <v>(#AAD1352)</v>
      </c>
      <c r="E1353" s="13" t="s">
        <v>50</v>
      </c>
      <c r="F1353" s="13" t="s">
        <v>3168</v>
      </c>
      <c r="G1353" s="13" t="s">
        <v>346</v>
      </c>
      <c r="H1353" s="13" t="s">
        <v>3286</v>
      </c>
      <c r="I1353" s="13" t="s">
        <v>64</v>
      </c>
      <c r="J1353" s="13" t="s">
        <v>1736</v>
      </c>
      <c r="K1353" t="s">
        <v>1747</v>
      </c>
      <c r="L1353" s="13" t="s">
        <v>3174</v>
      </c>
      <c r="M1353" t="s">
        <v>1744</v>
      </c>
      <c r="N1353" s="13"/>
      <c r="O1353" t="s">
        <v>1605</v>
      </c>
      <c r="P1353" s="13" t="s">
        <v>1649</v>
      </c>
      <c r="Q1353" s="13" t="s">
        <v>1742</v>
      </c>
      <c r="R1353" s="13"/>
      <c r="S1353" s="13" t="s">
        <v>3185</v>
      </c>
      <c r="T1353" s="13" t="s">
        <v>3186</v>
      </c>
      <c r="U1353" s="13">
        <f>COUNTIFS(Tabella4[Rejected Element],Tabella4[[#This Row],[Rejected Element]])</f>
        <v>1254</v>
      </c>
      <c r="V1353" s="13" t="s">
        <v>1727</v>
      </c>
      <c r="W1353" s="13" t="s">
        <v>3144</v>
      </c>
      <c r="X1353" s="13" t="str">
        <f>Tabella4[[#This Row],[User Impact]]</f>
        <v>3 - Moderate</v>
      </c>
      <c r="Y1353" s="13" t="str">
        <f>_xlfn.CONCAT("APP INDABOX ANDROID - ",Tabella4[[#This Row],[UNI CEI EN 301549]]," ",_xlfn.XLOOKUP(Tabella4[[#This Row],[Criterio]],Tabella5[ID],Tabella5[Criterio di successo],"")," - ",Tabella4[[#This Row],[Servizio]])</f>
        <v>APP INDABOX ANDROID - 11.2.5.5.1 Dimensione dell'obiettivo (avanzato) - S009 FAQ</v>
      </c>
      <c r="Z13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(#AAD1352)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353" s="13"/>
      <c r="AB1353" s="13"/>
      <c r="AC1353" s="13"/>
      <c r="AD1353" s="13"/>
      <c r="AE1353" s="13" t="e">
        <f>_xlfn.XLOOKUP(Tabella4[[#This Row],[ID Silk]],outTable[ID Silk],outTable[Numero ticket  ],,0,1)</f>
        <v>#N/A</v>
      </c>
      <c r="AF1353" s="13"/>
      <c r="AG1353" s="13"/>
      <c r="AH1353" s="13" t="e">
        <f>Tabella4[[#This Row],[Caricato su Silk]]&amp;Tabella4[[#This Row],[HC_01]]</f>
        <v>#N/A</v>
      </c>
      <c r="AI1353" s="13" t="e">
        <f>Tabella4[[#This Row],[HC_ID]]&amp;": "&amp;Tabella4[[#This Row],[Descrizione]]</f>
        <v>#N/A</v>
      </c>
      <c r="AJ1353" s="13" t="e">
        <f>Tabella4[[#This Row],[HC_ID]]&amp;": - "&amp;Tabella4[[#This Row],[Detail]]&amp;" con selettore: "&amp;Tabella4[[#This Row],[Rejected Element]]</f>
        <v>#N/A</v>
      </c>
      <c r="AK1353" s="13" t="e">
        <f>Tabella4[[#This Row],[HC_ID]]&amp;": "&amp;Tabella4[[#This Row],[Share URL]]</f>
        <v>#N/A</v>
      </c>
      <c r="AL1353" s="13" t="e">
        <f>Tabella4[[#This Row],[HC_ID]]&amp;": "&amp;Tabella4[[#This Row],[Soluzione note aggiuntive]]</f>
        <v>#N/A</v>
      </c>
      <c r="AM1353" s="13"/>
    </row>
    <row r="1354" spans="1:39" ht="15" x14ac:dyDescent="0.3">
      <c r="A1354" s="41" t="str">
        <f>Tabella4[[#This Row],[UNI CEI EN 301549]]&amp;Tabella4[[#This Row],[Servizio]]</f>
        <v>11.2.5.8.1S009 FAQ</v>
      </c>
      <c r="B1354" s="42" t="str">
        <f>Tabella4[[#This Row],[IssueID]]&amp;Tabella4[[#This Row],[Servizio]]</f>
        <v>S009 FAQ</v>
      </c>
      <c r="C1354" s="41" t="s">
        <v>2452</v>
      </c>
      <c r="D1354" s="41" t="str">
        <f>"(#"&amp;Tabella4[[#This Row],['#ID]]&amp;")"</f>
        <v>(#AAD1353)</v>
      </c>
      <c r="E1354" s="13" t="s">
        <v>50</v>
      </c>
      <c r="F1354" s="13" t="s">
        <v>10</v>
      </c>
      <c r="G1354" s="13" t="s">
        <v>56</v>
      </c>
      <c r="H1354" s="13" t="s">
        <v>3283</v>
      </c>
      <c r="I1354" s="13" t="s">
        <v>63</v>
      </c>
      <c r="J1354" s="13" t="s">
        <v>1736</v>
      </c>
      <c r="K1354" t="s">
        <v>1748</v>
      </c>
      <c r="L1354" s="13" t="s">
        <v>3175</v>
      </c>
      <c r="M1354" t="s">
        <v>1744</v>
      </c>
      <c r="N1354" s="13"/>
      <c r="O1354" t="s">
        <v>1605</v>
      </c>
      <c r="P1354" s="13" t="s">
        <v>1649</v>
      </c>
      <c r="Q1354" s="13" t="s">
        <v>1742</v>
      </c>
      <c r="R1354" s="13"/>
      <c r="S1354" s="13" t="s">
        <v>3187</v>
      </c>
      <c r="T1354" s="13" t="s">
        <v>3188</v>
      </c>
      <c r="U1354" s="13">
        <f>COUNTIFS(Tabella4[Rejected Element],Tabella4[[#This Row],[Rejected Element]])</f>
        <v>1254</v>
      </c>
      <c r="V1354" s="13" t="s">
        <v>1727</v>
      </c>
      <c r="W1354" s="13" t="s">
        <v>3144</v>
      </c>
      <c r="X1354" s="13" t="str">
        <f>Tabella4[[#This Row],[User Impact]]</f>
        <v>2 - Serious</v>
      </c>
      <c r="Y1354" s="13" t="str">
        <f>_xlfn.CONCAT("APP INDABOX ANDROID - ",Tabella4[[#This Row],[UNI CEI EN 301549]]," ",_xlfn.XLOOKUP(Tabella4[[#This Row],[Criterio]],Tabella5[ID],Tabella5[Criterio di successo],"")," - ",Tabella4[[#This Row],[Servizio]])</f>
        <v>APP INDABOX ANDROID - 11.2.5.8.1 Dimensione dell'obiettivo (minimo) - S009 FAQ</v>
      </c>
      <c r="Z13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(#AAD1353)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354" s="13"/>
      <c r="AB1354" s="13"/>
      <c r="AC1354" s="13"/>
      <c r="AD1354" s="13"/>
      <c r="AE1354" s="13" t="e">
        <f>_xlfn.XLOOKUP(Tabella4[[#This Row],[ID Silk]],outTable[ID Silk],outTable[Numero ticket  ],,0,1)</f>
        <v>#N/A</v>
      </c>
      <c r="AF1354" s="13"/>
      <c r="AG1354" s="13"/>
      <c r="AH1354" s="13" t="e">
        <f>Tabella4[[#This Row],[Caricato su Silk]]&amp;Tabella4[[#This Row],[HC_01]]</f>
        <v>#N/A</v>
      </c>
      <c r="AI1354" s="13" t="e">
        <f>Tabella4[[#This Row],[HC_ID]]&amp;": "&amp;Tabella4[[#This Row],[Descrizione]]</f>
        <v>#N/A</v>
      </c>
      <c r="AJ1354" s="13" t="e">
        <f>Tabella4[[#This Row],[HC_ID]]&amp;": - "&amp;Tabella4[[#This Row],[Detail]]&amp;" con selettore: "&amp;Tabella4[[#This Row],[Rejected Element]]</f>
        <v>#N/A</v>
      </c>
      <c r="AK1354" s="13" t="e">
        <f>Tabella4[[#This Row],[HC_ID]]&amp;": "&amp;Tabella4[[#This Row],[Share URL]]</f>
        <v>#N/A</v>
      </c>
      <c r="AL1354" s="13" t="e">
        <f>Tabella4[[#This Row],[HC_ID]]&amp;": "&amp;Tabella4[[#This Row],[Soluzione note aggiuntive]]</f>
        <v>#N/A</v>
      </c>
      <c r="AM1354" s="13"/>
    </row>
    <row r="1355" spans="1:39" ht="15" x14ac:dyDescent="0.3">
      <c r="A1355" s="41" t="str">
        <f>Tabella4[[#This Row],[UNI CEI EN 301549]]&amp;Tabella4[[#This Row],[Servizio]]</f>
        <v>11.2.5.3.1S009 FAQ</v>
      </c>
      <c r="B1355" s="42" t="str">
        <f>Tabella4[[#This Row],[IssueID]]&amp;Tabella4[[#This Row],[Servizio]]</f>
        <v>S009 FAQ</v>
      </c>
      <c r="C1355" s="41" t="s">
        <v>2453</v>
      </c>
      <c r="D1355" s="41" t="str">
        <f>"(#"&amp;Tabella4[[#This Row],['#ID]]&amp;")"</f>
        <v>(#AAD1354)</v>
      </c>
      <c r="E1355" s="13" t="s">
        <v>50</v>
      </c>
      <c r="F1355" s="13" t="s">
        <v>9</v>
      </c>
      <c r="G1355" s="13" t="s">
        <v>342</v>
      </c>
      <c r="H1355" s="13" t="s">
        <v>3285</v>
      </c>
      <c r="I1355" s="13" t="s">
        <v>63</v>
      </c>
      <c r="J1355" s="13" t="s">
        <v>3172</v>
      </c>
      <c r="K1355" t="s">
        <v>1745</v>
      </c>
      <c r="L1355" s="13" t="s">
        <v>3173</v>
      </c>
      <c r="M1355" t="s">
        <v>1744</v>
      </c>
      <c r="N1355" s="13"/>
      <c r="O1355" t="s">
        <v>1605</v>
      </c>
      <c r="P1355" s="13" t="s">
        <v>1649</v>
      </c>
      <c r="Q1355" s="13" t="s">
        <v>1742</v>
      </c>
      <c r="R1355" s="13"/>
      <c r="S1355" s="13" t="s">
        <v>3183</v>
      </c>
      <c r="T1355" s="13" t="s">
        <v>3184</v>
      </c>
      <c r="U1355" s="13">
        <f>COUNTIFS(Tabella4[Rejected Element],Tabella4[[#This Row],[Rejected Element]])</f>
        <v>1254</v>
      </c>
      <c r="V1355" s="13" t="s">
        <v>1727</v>
      </c>
      <c r="W1355" s="13" t="s">
        <v>3144</v>
      </c>
      <c r="X1355" s="13" t="str">
        <f>Tabella4[[#This Row],[User Impact]]</f>
        <v>2 - Serious</v>
      </c>
      <c r="Y1355" s="13" t="str">
        <f>_xlfn.CONCAT("APP INDABOX ANDROID - ",Tabella4[[#This Row],[UNI CEI EN 301549]]," ",_xlfn.XLOOKUP(Tabella4[[#This Row],[Criterio]],Tabella5[ID],Tabella5[Criterio di successo],"")," - ",Tabella4[[#This Row],[Servizio]])</f>
        <v>APP INDABOX ANDROID - 11.2.5.3.1 Etichetta nel nome - S009 FAQ</v>
      </c>
      <c r="Z13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(#AAD1354)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355" s="13"/>
      <c r="AB1355" s="13"/>
      <c r="AC1355" s="13"/>
      <c r="AD1355" s="13"/>
      <c r="AE1355" s="13" t="e">
        <f>_xlfn.XLOOKUP(Tabella4[[#This Row],[ID Silk]],outTable[ID Silk],outTable[Numero ticket  ],,0,1)</f>
        <v>#N/A</v>
      </c>
      <c r="AF1355" s="13"/>
      <c r="AG1355" s="13"/>
      <c r="AH1355" s="13" t="e">
        <f>Tabella4[[#This Row],[Caricato su Silk]]&amp;Tabella4[[#This Row],[HC_01]]</f>
        <v>#N/A</v>
      </c>
      <c r="AI1355" s="13" t="e">
        <f>Tabella4[[#This Row],[HC_ID]]&amp;": "&amp;Tabella4[[#This Row],[Descrizione]]</f>
        <v>#N/A</v>
      </c>
      <c r="AJ1355" s="13" t="e">
        <f>Tabella4[[#This Row],[HC_ID]]&amp;": - "&amp;Tabella4[[#This Row],[Detail]]&amp;" con selettore: "&amp;Tabella4[[#This Row],[Rejected Element]]</f>
        <v>#N/A</v>
      </c>
      <c r="AK1355" s="13" t="e">
        <f>Tabella4[[#This Row],[HC_ID]]&amp;": "&amp;Tabella4[[#This Row],[Share URL]]</f>
        <v>#N/A</v>
      </c>
      <c r="AL1355" s="13" t="e">
        <f>Tabella4[[#This Row],[HC_ID]]&amp;": "&amp;Tabella4[[#This Row],[Soluzione note aggiuntive]]</f>
        <v>#N/A</v>
      </c>
      <c r="AM1355" s="13"/>
    </row>
    <row r="1356" spans="1:39" ht="15" x14ac:dyDescent="0.3">
      <c r="A1356" s="41" t="str">
        <f>Tabella4[[#This Row],[UNI CEI EN 301549]]&amp;Tabella4[[#This Row],[Servizio]]</f>
        <v>11.1.3.2.1S009 FAQ</v>
      </c>
      <c r="B1356" s="42" t="str">
        <f>Tabella4[[#This Row],[IssueID]]&amp;Tabella4[[#This Row],[Servizio]]</f>
        <v>S009 FAQ</v>
      </c>
      <c r="C1356" s="41" t="s">
        <v>2454</v>
      </c>
      <c r="D1356" s="41" t="str">
        <f>"(#"&amp;Tabella4[[#This Row],['#ID]]&amp;")"</f>
        <v>(#AAD1355)</v>
      </c>
      <c r="E1356" s="13" t="s">
        <v>50</v>
      </c>
      <c r="F1356" s="13" t="s">
        <v>9</v>
      </c>
      <c r="G1356" s="13" t="s">
        <v>57</v>
      </c>
      <c r="H1356" s="13" t="s">
        <v>3287</v>
      </c>
      <c r="I1356" s="13" t="s">
        <v>62</v>
      </c>
      <c r="J1356" s="13" t="s">
        <v>3176</v>
      </c>
      <c r="K1356" t="s">
        <v>1749</v>
      </c>
      <c r="L1356" s="13" t="s">
        <v>3177</v>
      </c>
      <c r="M1356" t="s">
        <v>1744</v>
      </c>
      <c r="N1356" s="13"/>
      <c r="O1356" t="s">
        <v>1605</v>
      </c>
      <c r="P1356" s="13" t="s">
        <v>1649</v>
      </c>
      <c r="Q1356" s="13" t="s">
        <v>1742</v>
      </c>
      <c r="R1356" s="13"/>
      <c r="S1356" s="13" t="s">
        <v>3189</v>
      </c>
      <c r="T1356" s="13" t="s">
        <v>3190</v>
      </c>
      <c r="U1356" s="13">
        <f>COUNTIFS(Tabella4[Rejected Element],Tabella4[[#This Row],[Rejected Element]])</f>
        <v>1254</v>
      </c>
      <c r="V1356" s="13" t="s">
        <v>1727</v>
      </c>
      <c r="W1356" s="13" t="s">
        <v>3144</v>
      </c>
      <c r="X1356" s="13" t="str">
        <f>Tabella4[[#This Row],[User Impact]]</f>
        <v>1 - Critical</v>
      </c>
      <c r="Y1356" s="13" t="str">
        <f>_xlfn.CONCAT("APP INDABOX ANDROID - ",Tabella4[[#This Row],[UNI CEI EN 301549]]," ",_xlfn.XLOOKUP(Tabella4[[#This Row],[Criterio]],Tabella5[ID],Tabella5[Criterio di successo],"")," - ",Tabella4[[#This Row],[Servizio]])</f>
        <v>APP INDABOX ANDROID - 11.1.3.2.1 Sequenza significativa - S009 FAQ</v>
      </c>
      <c r="Z13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(#AAD1355)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56" s="13"/>
      <c r="AB1356" s="13"/>
      <c r="AC1356" s="13"/>
      <c r="AD1356" s="13"/>
      <c r="AE1356" s="13" t="e">
        <f>_xlfn.XLOOKUP(Tabella4[[#This Row],[ID Silk]],outTable[ID Silk],outTable[Numero ticket  ],,0,1)</f>
        <v>#N/A</v>
      </c>
      <c r="AF1356" s="13"/>
      <c r="AG1356" s="13"/>
      <c r="AH1356" s="13" t="e">
        <f>Tabella4[[#This Row],[Caricato su Silk]]&amp;Tabella4[[#This Row],[HC_01]]</f>
        <v>#N/A</v>
      </c>
      <c r="AI1356" s="13" t="e">
        <f>Tabella4[[#This Row],[HC_ID]]&amp;": "&amp;Tabella4[[#This Row],[Descrizione]]</f>
        <v>#N/A</v>
      </c>
      <c r="AJ1356" s="13" t="e">
        <f>Tabella4[[#This Row],[HC_ID]]&amp;": - "&amp;Tabella4[[#This Row],[Detail]]&amp;" con selettore: "&amp;Tabella4[[#This Row],[Rejected Element]]</f>
        <v>#N/A</v>
      </c>
      <c r="AK1356" s="13" t="e">
        <f>Tabella4[[#This Row],[HC_ID]]&amp;": "&amp;Tabella4[[#This Row],[Share URL]]</f>
        <v>#N/A</v>
      </c>
      <c r="AL1356" s="13" t="e">
        <f>Tabella4[[#This Row],[HC_ID]]&amp;": "&amp;Tabella4[[#This Row],[Soluzione note aggiuntive]]</f>
        <v>#N/A</v>
      </c>
      <c r="AM1356" s="13"/>
    </row>
    <row r="1357" spans="1:39" ht="15" x14ac:dyDescent="0.3">
      <c r="A1357" s="41" t="str">
        <f>Tabella4[[#This Row],[UNI CEI EN 301549]]&amp;Tabella4[[#This Row],[Servizio]]</f>
        <v>11.1.3.2.1S009 FAQ</v>
      </c>
      <c r="B1357" s="42" t="str">
        <f>Tabella4[[#This Row],[IssueID]]&amp;Tabella4[[#This Row],[Servizio]]</f>
        <v>S009 FAQ</v>
      </c>
      <c r="C1357" s="41" t="s">
        <v>2455</v>
      </c>
      <c r="D1357" s="41" t="str">
        <f>"(#"&amp;Tabella4[[#This Row],['#ID]]&amp;")"</f>
        <v>(#AAD1356)</v>
      </c>
      <c r="E1357" s="13" t="s">
        <v>50</v>
      </c>
      <c r="F1357" s="13" t="s">
        <v>9</v>
      </c>
      <c r="G1357" s="13" t="s">
        <v>57</v>
      </c>
      <c r="H1357" s="13" t="s">
        <v>3287</v>
      </c>
      <c r="I1357" s="13" t="s">
        <v>62</v>
      </c>
      <c r="J1357" s="13" t="s">
        <v>3176</v>
      </c>
      <c r="K1357" t="s">
        <v>1749</v>
      </c>
      <c r="L1357" s="13" t="s">
        <v>3177</v>
      </c>
      <c r="M1357" t="s">
        <v>1744</v>
      </c>
      <c r="N1357" s="13"/>
      <c r="O1357" t="s">
        <v>1605</v>
      </c>
      <c r="P1357" s="13" t="s">
        <v>1649</v>
      </c>
      <c r="Q1357" s="13" t="s">
        <v>1742</v>
      </c>
      <c r="R1357" s="13"/>
      <c r="S1357" s="13" t="s">
        <v>3189</v>
      </c>
      <c r="T1357" s="13" t="s">
        <v>3190</v>
      </c>
      <c r="U1357" s="13">
        <f>COUNTIFS(Tabella4[Rejected Element],Tabella4[[#This Row],[Rejected Element]])</f>
        <v>1254</v>
      </c>
      <c r="V1357" s="13" t="s">
        <v>1727</v>
      </c>
      <c r="W1357" s="13" t="s">
        <v>3144</v>
      </c>
      <c r="X1357" s="13" t="str">
        <f>Tabella4[[#This Row],[User Impact]]</f>
        <v>1 - Critical</v>
      </c>
      <c r="Y1357" s="13" t="str">
        <f>_xlfn.CONCAT("APP INDABOX ANDROID - ",Tabella4[[#This Row],[UNI CEI EN 301549]]," ",_xlfn.XLOOKUP(Tabella4[[#This Row],[Criterio]],Tabella5[ID],Tabella5[Criterio di successo],"")," - ",Tabella4[[#This Row],[Servizio]])</f>
        <v>APP INDABOX ANDROID - 11.1.3.2.1 Sequenza significativa - S009 FAQ</v>
      </c>
      <c r="Z13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(#AAD1356)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57" s="13"/>
      <c r="AB1357" s="13"/>
      <c r="AC1357" s="13"/>
      <c r="AD1357" s="13"/>
      <c r="AE1357" s="13" t="e">
        <f>_xlfn.XLOOKUP(Tabella4[[#This Row],[ID Silk]],outTable[ID Silk],outTable[Numero ticket  ],,0,1)</f>
        <v>#N/A</v>
      </c>
      <c r="AF1357" s="13"/>
      <c r="AG1357" s="13"/>
      <c r="AH1357" s="13" t="e">
        <f>Tabella4[[#This Row],[Caricato su Silk]]&amp;Tabella4[[#This Row],[HC_01]]</f>
        <v>#N/A</v>
      </c>
      <c r="AI1357" s="13" t="e">
        <f>Tabella4[[#This Row],[HC_ID]]&amp;": "&amp;Tabella4[[#This Row],[Descrizione]]</f>
        <v>#N/A</v>
      </c>
      <c r="AJ1357" s="13" t="e">
        <f>Tabella4[[#This Row],[HC_ID]]&amp;": - "&amp;Tabella4[[#This Row],[Detail]]&amp;" con selettore: "&amp;Tabella4[[#This Row],[Rejected Element]]</f>
        <v>#N/A</v>
      </c>
      <c r="AK1357" s="13" t="e">
        <f>Tabella4[[#This Row],[HC_ID]]&amp;": "&amp;Tabella4[[#This Row],[Share URL]]</f>
        <v>#N/A</v>
      </c>
      <c r="AL1357" s="13" t="e">
        <f>Tabella4[[#This Row],[HC_ID]]&amp;": "&amp;Tabella4[[#This Row],[Soluzione note aggiuntive]]</f>
        <v>#N/A</v>
      </c>
      <c r="AM1357" s="13"/>
    </row>
    <row r="1358" spans="1:39" ht="15" x14ac:dyDescent="0.3">
      <c r="A1358" s="41" t="str">
        <f>Tabella4[[#This Row],[UNI CEI EN 301549]]&amp;Tabella4[[#This Row],[Servizio]]</f>
        <v>11.2.5.5.1S009 FAQ</v>
      </c>
      <c r="B1358" s="42" t="str">
        <f>Tabella4[[#This Row],[IssueID]]&amp;Tabella4[[#This Row],[Servizio]]</f>
        <v>S009 FAQ</v>
      </c>
      <c r="C1358" s="41" t="s">
        <v>2456</v>
      </c>
      <c r="D1358" s="41" t="str">
        <f>"(#"&amp;Tabella4[[#This Row],['#ID]]&amp;")"</f>
        <v>(#AAD1357)</v>
      </c>
      <c r="E1358" s="13" t="s">
        <v>50</v>
      </c>
      <c r="F1358" s="13" t="s">
        <v>3168</v>
      </c>
      <c r="G1358" s="13" t="s">
        <v>346</v>
      </c>
      <c r="H1358" s="13" t="s">
        <v>3286</v>
      </c>
      <c r="I1358" s="13" t="s">
        <v>64</v>
      </c>
      <c r="J1358" s="13" t="s">
        <v>1736</v>
      </c>
      <c r="K1358" t="s">
        <v>1747</v>
      </c>
      <c r="L1358" s="13" t="s">
        <v>3174</v>
      </c>
      <c r="M1358" t="s">
        <v>1744</v>
      </c>
      <c r="N1358" s="13"/>
      <c r="O1358" t="s">
        <v>1605</v>
      </c>
      <c r="P1358" s="13" t="s">
        <v>1649</v>
      </c>
      <c r="Q1358" s="13" t="s">
        <v>1742</v>
      </c>
      <c r="R1358" s="13"/>
      <c r="S1358" s="13" t="s">
        <v>3185</v>
      </c>
      <c r="T1358" s="13" t="s">
        <v>3186</v>
      </c>
      <c r="U1358" s="13">
        <f>COUNTIFS(Tabella4[Rejected Element],Tabella4[[#This Row],[Rejected Element]])</f>
        <v>1254</v>
      </c>
      <c r="V1358" s="13" t="s">
        <v>1727</v>
      </c>
      <c r="W1358" s="13" t="s">
        <v>3144</v>
      </c>
      <c r="X1358" s="13" t="str">
        <f>Tabella4[[#This Row],[User Impact]]</f>
        <v>3 - Moderate</v>
      </c>
      <c r="Y1358" s="13" t="str">
        <f>_xlfn.CONCAT("APP INDABOX ANDROID - ",Tabella4[[#This Row],[UNI CEI EN 301549]]," ",_xlfn.XLOOKUP(Tabella4[[#This Row],[Criterio]],Tabella5[ID],Tabella5[Criterio di successo],"")," - ",Tabella4[[#This Row],[Servizio]])</f>
        <v>APP INDABOX ANDROID - 11.2.5.5.1 Dimensione dell'obiettivo (avanzato) - S009 FAQ</v>
      </c>
      <c r="Z13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(#AAD1357)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358" s="13"/>
      <c r="AB1358" s="13"/>
      <c r="AC1358" s="13"/>
      <c r="AD1358" s="13"/>
      <c r="AE1358" s="13" t="e">
        <f>_xlfn.XLOOKUP(Tabella4[[#This Row],[ID Silk]],outTable[ID Silk],outTable[Numero ticket  ],,0,1)</f>
        <v>#N/A</v>
      </c>
      <c r="AF1358" s="13"/>
      <c r="AG1358" s="13"/>
      <c r="AH1358" s="13" t="e">
        <f>Tabella4[[#This Row],[Caricato su Silk]]&amp;Tabella4[[#This Row],[HC_01]]</f>
        <v>#N/A</v>
      </c>
      <c r="AI1358" s="13" t="e">
        <f>Tabella4[[#This Row],[HC_ID]]&amp;": "&amp;Tabella4[[#This Row],[Descrizione]]</f>
        <v>#N/A</v>
      </c>
      <c r="AJ1358" s="13" t="e">
        <f>Tabella4[[#This Row],[HC_ID]]&amp;": - "&amp;Tabella4[[#This Row],[Detail]]&amp;" con selettore: "&amp;Tabella4[[#This Row],[Rejected Element]]</f>
        <v>#N/A</v>
      </c>
      <c r="AK1358" s="13" t="e">
        <f>Tabella4[[#This Row],[HC_ID]]&amp;": "&amp;Tabella4[[#This Row],[Share URL]]</f>
        <v>#N/A</v>
      </c>
      <c r="AL1358" s="13" t="e">
        <f>Tabella4[[#This Row],[HC_ID]]&amp;": "&amp;Tabella4[[#This Row],[Soluzione note aggiuntive]]</f>
        <v>#N/A</v>
      </c>
      <c r="AM1358" s="13"/>
    </row>
    <row r="1359" spans="1:39" ht="15" x14ac:dyDescent="0.3">
      <c r="A1359" s="41" t="str">
        <f>Tabella4[[#This Row],[UNI CEI EN 301549]]&amp;Tabella4[[#This Row],[Servizio]]</f>
        <v>11.2.5.8.1S009 FAQ</v>
      </c>
      <c r="B1359" s="42" t="str">
        <f>Tabella4[[#This Row],[IssueID]]&amp;Tabella4[[#This Row],[Servizio]]</f>
        <v>S009 FAQ</v>
      </c>
      <c r="C1359" s="41" t="s">
        <v>2457</v>
      </c>
      <c r="D1359" s="41" t="str">
        <f>"(#"&amp;Tabella4[[#This Row],['#ID]]&amp;")"</f>
        <v>(#AAD1358)</v>
      </c>
      <c r="E1359" s="13" t="s">
        <v>50</v>
      </c>
      <c r="F1359" s="13" t="s">
        <v>10</v>
      </c>
      <c r="G1359" s="13" t="s">
        <v>56</v>
      </c>
      <c r="H1359" s="13" t="s">
        <v>3283</v>
      </c>
      <c r="I1359" s="13" t="s">
        <v>63</v>
      </c>
      <c r="J1359" s="13" t="s">
        <v>1736</v>
      </c>
      <c r="K1359" t="s">
        <v>1748</v>
      </c>
      <c r="L1359" s="13" t="s">
        <v>3175</v>
      </c>
      <c r="M1359" t="s">
        <v>1744</v>
      </c>
      <c r="N1359" s="13"/>
      <c r="O1359" t="s">
        <v>1605</v>
      </c>
      <c r="P1359" s="13" t="s">
        <v>1649</v>
      </c>
      <c r="Q1359" s="13" t="s">
        <v>1742</v>
      </c>
      <c r="R1359" s="13"/>
      <c r="S1359" s="13" t="s">
        <v>3187</v>
      </c>
      <c r="T1359" s="13" t="s">
        <v>3188</v>
      </c>
      <c r="U1359" s="13">
        <f>COUNTIFS(Tabella4[Rejected Element],Tabella4[[#This Row],[Rejected Element]])</f>
        <v>1254</v>
      </c>
      <c r="V1359" s="13" t="s">
        <v>1727</v>
      </c>
      <c r="W1359" s="13" t="s">
        <v>3144</v>
      </c>
      <c r="X1359" s="13" t="str">
        <f>Tabella4[[#This Row],[User Impact]]</f>
        <v>2 - Serious</v>
      </c>
      <c r="Y1359" s="13" t="str">
        <f>_xlfn.CONCAT("APP INDABOX ANDROID - ",Tabella4[[#This Row],[UNI CEI EN 301549]]," ",_xlfn.XLOOKUP(Tabella4[[#This Row],[Criterio]],Tabella5[ID],Tabella5[Criterio di successo],"")," - ",Tabella4[[#This Row],[Servizio]])</f>
        <v>APP INDABOX ANDROID - 11.2.5.8.1 Dimensione dell'obiettivo (minimo) - S009 FAQ</v>
      </c>
      <c r="Z13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(#AAD1358)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359" s="13"/>
      <c r="AB1359" s="13"/>
      <c r="AC1359" s="13"/>
      <c r="AD1359" s="13"/>
      <c r="AE1359" s="13" t="e">
        <f>_xlfn.XLOOKUP(Tabella4[[#This Row],[ID Silk]],outTable[ID Silk],outTable[Numero ticket  ],,0,1)</f>
        <v>#N/A</v>
      </c>
      <c r="AF1359" s="13"/>
      <c r="AG1359" s="13"/>
      <c r="AH1359" s="13" t="e">
        <f>Tabella4[[#This Row],[Caricato su Silk]]&amp;Tabella4[[#This Row],[HC_01]]</f>
        <v>#N/A</v>
      </c>
      <c r="AI1359" s="13" t="e">
        <f>Tabella4[[#This Row],[HC_ID]]&amp;": "&amp;Tabella4[[#This Row],[Descrizione]]</f>
        <v>#N/A</v>
      </c>
      <c r="AJ1359" s="13" t="e">
        <f>Tabella4[[#This Row],[HC_ID]]&amp;": - "&amp;Tabella4[[#This Row],[Detail]]&amp;" con selettore: "&amp;Tabella4[[#This Row],[Rejected Element]]</f>
        <v>#N/A</v>
      </c>
      <c r="AK1359" s="13" t="e">
        <f>Tabella4[[#This Row],[HC_ID]]&amp;": "&amp;Tabella4[[#This Row],[Share URL]]</f>
        <v>#N/A</v>
      </c>
      <c r="AL1359" s="13" t="e">
        <f>Tabella4[[#This Row],[HC_ID]]&amp;": "&amp;Tabella4[[#This Row],[Soluzione note aggiuntive]]</f>
        <v>#N/A</v>
      </c>
      <c r="AM1359" s="13"/>
    </row>
    <row r="1360" spans="1:39" ht="15" x14ac:dyDescent="0.3">
      <c r="A1360" s="41" t="str">
        <f>Tabella4[[#This Row],[UNI CEI EN 301549]]&amp;Tabella4[[#This Row],[Servizio]]</f>
        <v>11.2.5.3.1S009 FAQ</v>
      </c>
      <c r="B1360" s="42" t="str">
        <f>Tabella4[[#This Row],[IssueID]]&amp;Tabella4[[#This Row],[Servizio]]</f>
        <v>S009 FAQ</v>
      </c>
      <c r="C1360" s="41" t="s">
        <v>2458</v>
      </c>
      <c r="D1360" s="41" t="str">
        <f>"(#"&amp;Tabella4[[#This Row],['#ID]]&amp;")"</f>
        <v>(#AAD1359)</v>
      </c>
      <c r="E1360" s="13" t="s">
        <v>50</v>
      </c>
      <c r="F1360" s="13" t="s">
        <v>9</v>
      </c>
      <c r="G1360" s="13" t="s">
        <v>342</v>
      </c>
      <c r="H1360" s="13" t="s">
        <v>3285</v>
      </c>
      <c r="I1360" s="13" t="s">
        <v>63</v>
      </c>
      <c r="J1360" s="13" t="s">
        <v>3172</v>
      </c>
      <c r="K1360" t="s">
        <v>1745</v>
      </c>
      <c r="L1360" s="13" t="s">
        <v>3173</v>
      </c>
      <c r="M1360" t="s">
        <v>1744</v>
      </c>
      <c r="N1360" s="13"/>
      <c r="O1360" t="s">
        <v>1605</v>
      </c>
      <c r="P1360" s="13" t="s">
        <v>1649</v>
      </c>
      <c r="Q1360" s="13" t="s">
        <v>1742</v>
      </c>
      <c r="R1360" s="13"/>
      <c r="S1360" s="13" t="s">
        <v>3183</v>
      </c>
      <c r="T1360" s="13" t="s">
        <v>3184</v>
      </c>
      <c r="U1360" s="13">
        <f>COUNTIFS(Tabella4[Rejected Element],Tabella4[[#This Row],[Rejected Element]])</f>
        <v>1254</v>
      </c>
      <c r="V1360" s="13" t="s">
        <v>1727</v>
      </c>
      <c r="W1360" s="13" t="s">
        <v>3144</v>
      </c>
      <c r="X1360" s="13" t="str">
        <f>Tabella4[[#This Row],[User Impact]]</f>
        <v>2 - Serious</v>
      </c>
      <c r="Y1360" s="13" t="str">
        <f>_xlfn.CONCAT("APP INDABOX ANDROID - ",Tabella4[[#This Row],[UNI CEI EN 301549]]," ",_xlfn.XLOOKUP(Tabella4[[#This Row],[Criterio]],Tabella5[ID],Tabella5[Criterio di successo],"")," - ",Tabella4[[#This Row],[Servizio]])</f>
        <v>APP INDABOX ANDROID - 11.2.5.3.1 Etichetta nel nome - S009 FAQ</v>
      </c>
      <c r="Z13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(#AAD1359)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360" s="13"/>
      <c r="AB1360" s="13"/>
      <c r="AC1360" s="13"/>
      <c r="AD1360" s="13"/>
      <c r="AE1360" s="13" t="e">
        <f>_xlfn.XLOOKUP(Tabella4[[#This Row],[ID Silk]],outTable[ID Silk],outTable[Numero ticket  ],,0,1)</f>
        <v>#N/A</v>
      </c>
      <c r="AF1360" s="13"/>
      <c r="AG1360" s="13"/>
      <c r="AH1360" s="13" t="e">
        <f>Tabella4[[#This Row],[Caricato su Silk]]&amp;Tabella4[[#This Row],[HC_01]]</f>
        <v>#N/A</v>
      </c>
      <c r="AI1360" s="13" t="e">
        <f>Tabella4[[#This Row],[HC_ID]]&amp;": "&amp;Tabella4[[#This Row],[Descrizione]]</f>
        <v>#N/A</v>
      </c>
      <c r="AJ1360" s="13" t="e">
        <f>Tabella4[[#This Row],[HC_ID]]&amp;": - "&amp;Tabella4[[#This Row],[Detail]]&amp;" con selettore: "&amp;Tabella4[[#This Row],[Rejected Element]]</f>
        <v>#N/A</v>
      </c>
      <c r="AK1360" s="13" t="e">
        <f>Tabella4[[#This Row],[HC_ID]]&amp;": "&amp;Tabella4[[#This Row],[Share URL]]</f>
        <v>#N/A</v>
      </c>
      <c r="AL1360" s="13" t="e">
        <f>Tabella4[[#This Row],[HC_ID]]&amp;": "&amp;Tabella4[[#This Row],[Soluzione note aggiuntive]]</f>
        <v>#N/A</v>
      </c>
      <c r="AM1360" s="13"/>
    </row>
    <row r="1361" spans="1:39" ht="15" x14ac:dyDescent="0.3">
      <c r="A1361" s="41" t="str">
        <f>Tabella4[[#This Row],[UNI CEI EN 301549]]&amp;Tabella4[[#This Row],[Servizio]]</f>
        <v>11.1.3.2.1S009 FAQ</v>
      </c>
      <c r="B1361" s="42" t="str">
        <f>Tabella4[[#This Row],[IssueID]]&amp;Tabella4[[#This Row],[Servizio]]</f>
        <v>S009 FAQ</v>
      </c>
      <c r="C1361" s="41" t="s">
        <v>2459</v>
      </c>
      <c r="D1361" s="41" t="str">
        <f>"(#"&amp;Tabella4[[#This Row],['#ID]]&amp;")"</f>
        <v>(#AAD1360)</v>
      </c>
      <c r="E1361" s="13" t="s">
        <v>50</v>
      </c>
      <c r="F1361" s="13" t="s">
        <v>9</v>
      </c>
      <c r="G1361" s="13" t="s">
        <v>57</v>
      </c>
      <c r="H1361" s="13" t="s">
        <v>3287</v>
      </c>
      <c r="I1361" s="13" t="s">
        <v>62</v>
      </c>
      <c r="J1361" s="13" t="s">
        <v>3176</v>
      </c>
      <c r="K1361" t="s">
        <v>1749</v>
      </c>
      <c r="L1361" s="13" t="s">
        <v>3177</v>
      </c>
      <c r="M1361" t="s">
        <v>1744</v>
      </c>
      <c r="N1361" s="13"/>
      <c r="O1361" t="s">
        <v>1605</v>
      </c>
      <c r="P1361" s="13" t="s">
        <v>1649</v>
      </c>
      <c r="Q1361" s="13" t="s">
        <v>1742</v>
      </c>
      <c r="R1361" s="13"/>
      <c r="S1361" s="13" t="s">
        <v>3189</v>
      </c>
      <c r="T1361" s="13" t="s">
        <v>3190</v>
      </c>
      <c r="U1361" s="13">
        <f>COUNTIFS(Tabella4[Rejected Element],Tabella4[[#This Row],[Rejected Element]])</f>
        <v>1254</v>
      </c>
      <c r="V1361" s="13" t="s">
        <v>1727</v>
      </c>
      <c r="W1361" s="13" t="s">
        <v>3144</v>
      </c>
      <c r="X1361" s="13" t="str">
        <f>Tabella4[[#This Row],[User Impact]]</f>
        <v>1 - Critical</v>
      </c>
      <c r="Y1361" s="13" t="str">
        <f>_xlfn.CONCAT("APP INDABOX ANDROID - ",Tabella4[[#This Row],[UNI CEI EN 301549]]," ",_xlfn.XLOOKUP(Tabella4[[#This Row],[Criterio]],Tabella5[ID],Tabella5[Criterio di successo],"")," - ",Tabella4[[#This Row],[Servizio]])</f>
        <v>APP INDABOX ANDROID - 11.1.3.2.1 Sequenza significativa - S009 FAQ</v>
      </c>
      <c r="Z13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(#AAD1360)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61" s="13"/>
      <c r="AB1361" s="13"/>
      <c r="AC1361" s="13"/>
      <c r="AD1361" s="13"/>
      <c r="AE1361" s="13" t="e">
        <f>_xlfn.XLOOKUP(Tabella4[[#This Row],[ID Silk]],outTable[ID Silk],outTable[Numero ticket  ],,0,1)</f>
        <v>#N/A</v>
      </c>
      <c r="AF1361" s="13"/>
      <c r="AG1361" s="13"/>
      <c r="AH1361" s="13" t="e">
        <f>Tabella4[[#This Row],[Caricato su Silk]]&amp;Tabella4[[#This Row],[HC_01]]</f>
        <v>#N/A</v>
      </c>
      <c r="AI1361" s="13" t="e">
        <f>Tabella4[[#This Row],[HC_ID]]&amp;": "&amp;Tabella4[[#This Row],[Descrizione]]</f>
        <v>#N/A</v>
      </c>
      <c r="AJ1361" s="13" t="e">
        <f>Tabella4[[#This Row],[HC_ID]]&amp;": - "&amp;Tabella4[[#This Row],[Detail]]&amp;" con selettore: "&amp;Tabella4[[#This Row],[Rejected Element]]</f>
        <v>#N/A</v>
      </c>
      <c r="AK1361" s="13" t="e">
        <f>Tabella4[[#This Row],[HC_ID]]&amp;": "&amp;Tabella4[[#This Row],[Share URL]]</f>
        <v>#N/A</v>
      </c>
      <c r="AL1361" s="13" t="e">
        <f>Tabella4[[#This Row],[HC_ID]]&amp;": "&amp;Tabella4[[#This Row],[Soluzione note aggiuntive]]</f>
        <v>#N/A</v>
      </c>
      <c r="AM1361" s="13"/>
    </row>
    <row r="1362" spans="1:39" ht="15" x14ac:dyDescent="0.3">
      <c r="A1362" s="41" t="str">
        <f>Tabella4[[#This Row],[UNI CEI EN 301549]]&amp;Tabella4[[#This Row],[Servizio]]</f>
        <v>11.2.5.5.1S009 FAQ</v>
      </c>
      <c r="B1362" s="42" t="str">
        <f>Tabella4[[#This Row],[IssueID]]&amp;Tabella4[[#This Row],[Servizio]]</f>
        <v>S009 FAQ</v>
      </c>
      <c r="C1362" s="41" t="s">
        <v>2460</v>
      </c>
      <c r="D1362" s="41" t="str">
        <f>"(#"&amp;Tabella4[[#This Row],['#ID]]&amp;")"</f>
        <v>(#AAD1361)</v>
      </c>
      <c r="E1362" s="13" t="s">
        <v>50</v>
      </c>
      <c r="F1362" s="13" t="s">
        <v>3168</v>
      </c>
      <c r="G1362" s="13" t="s">
        <v>346</v>
      </c>
      <c r="H1362" s="13" t="s">
        <v>3286</v>
      </c>
      <c r="I1362" s="13" t="s">
        <v>64</v>
      </c>
      <c r="J1362" s="13" t="s">
        <v>1736</v>
      </c>
      <c r="K1362" t="s">
        <v>1747</v>
      </c>
      <c r="L1362" s="13" t="s">
        <v>3174</v>
      </c>
      <c r="M1362" t="s">
        <v>1744</v>
      </c>
      <c r="N1362" s="13"/>
      <c r="O1362" t="s">
        <v>1605</v>
      </c>
      <c r="P1362" s="13" t="s">
        <v>1649</v>
      </c>
      <c r="Q1362" s="13" t="s">
        <v>1742</v>
      </c>
      <c r="R1362" s="13"/>
      <c r="S1362" s="13" t="s">
        <v>3185</v>
      </c>
      <c r="T1362" s="13" t="s">
        <v>3186</v>
      </c>
      <c r="U1362" s="13">
        <f>COUNTIFS(Tabella4[Rejected Element],Tabella4[[#This Row],[Rejected Element]])</f>
        <v>1254</v>
      </c>
      <c r="V1362" s="13" t="s">
        <v>1727</v>
      </c>
      <c r="W1362" s="13" t="s">
        <v>3144</v>
      </c>
      <c r="X1362" s="13" t="str">
        <f>Tabella4[[#This Row],[User Impact]]</f>
        <v>3 - Moderate</v>
      </c>
      <c r="Y1362" s="13" t="str">
        <f>_xlfn.CONCAT("APP INDABOX ANDROID - ",Tabella4[[#This Row],[UNI CEI EN 301549]]," ",_xlfn.XLOOKUP(Tabella4[[#This Row],[Criterio]],Tabella5[ID],Tabella5[Criterio di successo],"")," - ",Tabella4[[#This Row],[Servizio]])</f>
        <v>APP INDABOX ANDROID - 11.2.5.5.1 Dimensione dell'obiettivo (avanzato) - S009 FAQ</v>
      </c>
      <c r="Z13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(#AAD1361)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362" s="13"/>
      <c r="AB1362" s="13"/>
      <c r="AC1362" s="13"/>
      <c r="AD1362" s="13"/>
      <c r="AE1362" s="13" t="e">
        <f>_xlfn.XLOOKUP(Tabella4[[#This Row],[ID Silk]],outTable[ID Silk],outTable[Numero ticket  ],,0,1)</f>
        <v>#N/A</v>
      </c>
      <c r="AF1362" s="13"/>
      <c r="AG1362" s="13"/>
      <c r="AH1362" s="13" t="e">
        <f>Tabella4[[#This Row],[Caricato su Silk]]&amp;Tabella4[[#This Row],[HC_01]]</f>
        <v>#N/A</v>
      </c>
      <c r="AI1362" s="13" t="e">
        <f>Tabella4[[#This Row],[HC_ID]]&amp;": "&amp;Tabella4[[#This Row],[Descrizione]]</f>
        <v>#N/A</v>
      </c>
      <c r="AJ1362" s="13" t="e">
        <f>Tabella4[[#This Row],[HC_ID]]&amp;": - "&amp;Tabella4[[#This Row],[Detail]]&amp;" con selettore: "&amp;Tabella4[[#This Row],[Rejected Element]]</f>
        <v>#N/A</v>
      </c>
      <c r="AK1362" s="13" t="e">
        <f>Tabella4[[#This Row],[HC_ID]]&amp;": "&amp;Tabella4[[#This Row],[Share URL]]</f>
        <v>#N/A</v>
      </c>
      <c r="AL1362" s="13" t="e">
        <f>Tabella4[[#This Row],[HC_ID]]&amp;": "&amp;Tabella4[[#This Row],[Soluzione note aggiuntive]]</f>
        <v>#N/A</v>
      </c>
      <c r="AM1362" s="13"/>
    </row>
    <row r="1363" spans="1:39" ht="15" x14ac:dyDescent="0.3">
      <c r="A1363" s="41" t="str">
        <f>Tabella4[[#This Row],[UNI CEI EN 301549]]&amp;Tabella4[[#This Row],[Servizio]]</f>
        <v>11.2.5.8.1S009 FAQ</v>
      </c>
      <c r="B1363" s="42" t="str">
        <f>Tabella4[[#This Row],[IssueID]]&amp;Tabella4[[#This Row],[Servizio]]</f>
        <v>S009 FAQ</v>
      </c>
      <c r="C1363" s="41" t="s">
        <v>2461</v>
      </c>
      <c r="D1363" s="41" t="str">
        <f>"(#"&amp;Tabella4[[#This Row],['#ID]]&amp;")"</f>
        <v>(#AAD1362)</v>
      </c>
      <c r="E1363" s="13" t="s">
        <v>50</v>
      </c>
      <c r="F1363" s="13" t="s">
        <v>10</v>
      </c>
      <c r="G1363" s="13" t="s">
        <v>56</v>
      </c>
      <c r="H1363" s="13" t="s">
        <v>3283</v>
      </c>
      <c r="I1363" s="13" t="s">
        <v>63</v>
      </c>
      <c r="J1363" s="13" t="s">
        <v>1736</v>
      </c>
      <c r="K1363" t="s">
        <v>1748</v>
      </c>
      <c r="L1363" s="13" t="s">
        <v>3175</v>
      </c>
      <c r="M1363" t="s">
        <v>1744</v>
      </c>
      <c r="N1363" s="13"/>
      <c r="O1363" t="s">
        <v>1605</v>
      </c>
      <c r="P1363" s="13" t="s">
        <v>1649</v>
      </c>
      <c r="Q1363" s="13" t="s">
        <v>1742</v>
      </c>
      <c r="R1363" s="13"/>
      <c r="S1363" s="13" t="s">
        <v>3187</v>
      </c>
      <c r="T1363" s="13" t="s">
        <v>3188</v>
      </c>
      <c r="U1363" s="13">
        <f>COUNTIFS(Tabella4[Rejected Element],Tabella4[[#This Row],[Rejected Element]])</f>
        <v>1254</v>
      </c>
      <c r="V1363" s="13" t="s">
        <v>1727</v>
      </c>
      <c r="W1363" s="13" t="s">
        <v>3144</v>
      </c>
      <c r="X1363" s="13" t="str">
        <f>Tabella4[[#This Row],[User Impact]]</f>
        <v>2 - Serious</v>
      </c>
      <c r="Y1363" s="13" t="str">
        <f>_xlfn.CONCAT("APP INDABOX ANDROID - ",Tabella4[[#This Row],[UNI CEI EN 301549]]," ",_xlfn.XLOOKUP(Tabella4[[#This Row],[Criterio]],Tabella5[ID],Tabella5[Criterio di successo],"")," - ",Tabella4[[#This Row],[Servizio]])</f>
        <v>APP INDABOX ANDROID - 11.2.5.8.1 Dimensione dell'obiettivo (minimo) - S009 FAQ</v>
      </c>
      <c r="Z13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(#AAD1362)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363" s="13"/>
      <c r="AB1363" s="13"/>
      <c r="AC1363" s="13"/>
      <c r="AD1363" s="13"/>
      <c r="AE1363" s="13" t="e">
        <f>_xlfn.XLOOKUP(Tabella4[[#This Row],[ID Silk]],outTable[ID Silk],outTable[Numero ticket  ],,0,1)</f>
        <v>#N/A</v>
      </c>
      <c r="AF1363" s="13"/>
      <c r="AG1363" s="13"/>
      <c r="AH1363" s="13" t="e">
        <f>Tabella4[[#This Row],[Caricato su Silk]]&amp;Tabella4[[#This Row],[HC_01]]</f>
        <v>#N/A</v>
      </c>
      <c r="AI1363" s="13" t="e">
        <f>Tabella4[[#This Row],[HC_ID]]&amp;": "&amp;Tabella4[[#This Row],[Descrizione]]</f>
        <v>#N/A</v>
      </c>
      <c r="AJ1363" s="13" t="e">
        <f>Tabella4[[#This Row],[HC_ID]]&amp;": - "&amp;Tabella4[[#This Row],[Detail]]&amp;" con selettore: "&amp;Tabella4[[#This Row],[Rejected Element]]</f>
        <v>#N/A</v>
      </c>
      <c r="AK1363" s="13" t="e">
        <f>Tabella4[[#This Row],[HC_ID]]&amp;": "&amp;Tabella4[[#This Row],[Share URL]]</f>
        <v>#N/A</v>
      </c>
      <c r="AL1363" s="13" t="e">
        <f>Tabella4[[#This Row],[HC_ID]]&amp;": "&amp;Tabella4[[#This Row],[Soluzione note aggiuntive]]</f>
        <v>#N/A</v>
      </c>
      <c r="AM1363" s="13"/>
    </row>
    <row r="1364" spans="1:39" ht="15" x14ac:dyDescent="0.3">
      <c r="A1364" s="41" t="str">
        <f>Tabella4[[#This Row],[UNI CEI EN 301549]]&amp;Tabella4[[#This Row],[Servizio]]</f>
        <v>11.2.5.3.1S009 FAQ</v>
      </c>
      <c r="B1364" s="42" t="str">
        <f>Tabella4[[#This Row],[IssueID]]&amp;Tabella4[[#This Row],[Servizio]]</f>
        <v>S009 FAQ</v>
      </c>
      <c r="C1364" s="41" t="s">
        <v>2462</v>
      </c>
      <c r="D1364" s="41" t="str">
        <f>"(#"&amp;Tabella4[[#This Row],['#ID]]&amp;")"</f>
        <v>(#AAD1363)</v>
      </c>
      <c r="E1364" s="13" t="s">
        <v>50</v>
      </c>
      <c r="F1364" s="13" t="s">
        <v>9</v>
      </c>
      <c r="G1364" s="13" t="s">
        <v>342</v>
      </c>
      <c r="H1364" s="13" t="s">
        <v>3285</v>
      </c>
      <c r="I1364" s="13" t="s">
        <v>63</v>
      </c>
      <c r="J1364" s="13" t="s">
        <v>3172</v>
      </c>
      <c r="K1364" t="s">
        <v>1745</v>
      </c>
      <c r="L1364" s="13" t="s">
        <v>3173</v>
      </c>
      <c r="M1364" t="s">
        <v>1744</v>
      </c>
      <c r="N1364" s="13"/>
      <c r="O1364" t="s">
        <v>1605</v>
      </c>
      <c r="P1364" s="13" t="s">
        <v>1649</v>
      </c>
      <c r="Q1364" s="13" t="s">
        <v>1742</v>
      </c>
      <c r="R1364" s="13"/>
      <c r="S1364" s="13" t="s">
        <v>3183</v>
      </c>
      <c r="T1364" s="13" t="s">
        <v>3184</v>
      </c>
      <c r="U1364" s="13">
        <f>COUNTIFS(Tabella4[Rejected Element],Tabella4[[#This Row],[Rejected Element]])</f>
        <v>1254</v>
      </c>
      <c r="V1364" s="13" t="s">
        <v>1727</v>
      </c>
      <c r="W1364" s="13" t="s">
        <v>3144</v>
      </c>
      <c r="X1364" s="13" t="str">
        <f>Tabella4[[#This Row],[User Impact]]</f>
        <v>2 - Serious</v>
      </c>
      <c r="Y1364" s="13" t="str">
        <f>_xlfn.CONCAT("APP INDABOX ANDROID - ",Tabella4[[#This Row],[UNI CEI EN 301549]]," ",_xlfn.XLOOKUP(Tabella4[[#This Row],[Criterio]],Tabella5[ID],Tabella5[Criterio di successo],"")," - ",Tabella4[[#This Row],[Servizio]])</f>
        <v>APP INDABOX ANDROID - 11.2.5.3.1 Etichetta nel nome - S009 FAQ</v>
      </c>
      <c r="Z13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(#AAD1363)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364" s="13"/>
      <c r="AB1364" s="13"/>
      <c r="AC1364" s="13"/>
      <c r="AD1364" s="13"/>
      <c r="AE1364" s="13" t="e">
        <f>_xlfn.XLOOKUP(Tabella4[[#This Row],[ID Silk]],outTable[ID Silk],outTable[Numero ticket  ],,0,1)</f>
        <v>#N/A</v>
      </c>
      <c r="AF1364" s="13"/>
      <c r="AG1364" s="13"/>
      <c r="AH1364" s="13" t="e">
        <f>Tabella4[[#This Row],[Caricato su Silk]]&amp;Tabella4[[#This Row],[HC_01]]</f>
        <v>#N/A</v>
      </c>
      <c r="AI1364" s="13" t="e">
        <f>Tabella4[[#This Row],[HC_ID]]&amp;": "&amp;Tabella4[[#This Row],[Descrizione]]</f>
        <v>#N/A</v>
      </c>
      <c r="AJ1364" s="13" t="e">
        <f>Tabella4[[#This Row],[HC_ID]]&amp;": - "&amp;Tabella4[[#This Row],[Detail]]&amp;" con selettore: "&amp;Tabella4[[#This Row],[Rejected Element]]</f>
        <v>#N/A</v>
      </c>
      <c r="AK1364" s="13" t="e">
        <f>Tabella4[[#This Row],[HC_ID]]&amp;": "&amp;Tabella4[[#This Row],[Share URL]]</f>
        <v>#N/A</v>
      </c>
      <c r="AL1364" s="13" t="e">
        <f>Tabella4[[#This Row],[HC_ID]]&amp;": "&amp;Tabella4[[#This Row],[Soluzione note aggiuntive]]</f>
        <v>#N/A</v>
      </c>
      <c r="AM1364" s="13"/>
    </row>
    <row r="1365" spans="1:39" ht="15" x14ac:dyDescent="0.3">
      <c r="A1365" s="41" t="str">
        <f>Tabella4[[#This Row],[UNI CEI EN 301549]]&amp;Tabella4[[#This Row],[Servizio]]</f>
        <v>11.1.3.2.1S009 FAQ</v>
      </c>
      <c r="B1365" s="42" t="str">
        <f>Tabella4[[#This Row],[IssueID]]&amp;Tabella4[[#This Row],[Servizio]]</f>
        <v>S009 FAQ</v>
      </c>
      <c r="C1365" s="41" t="s">
        <v>2463</v>
      </c>
      <c r="D1365" s="41" t="str">
        <f>"(#"&amp;Tabella4[[#This Row],['#ID]]&amp;")"</f>
        <v>(#AAD1364)</v>
      </c>
      <c r="E1365" s="13" t="s">
        <v>50</v>
      </c>
      <c r="F1365" s="13" t="s">
        <v>9</v>
      </c>
      <c r="G1365" s="13" t="s">
        <v>57</v>
      </c>
      <c r="H1365" s="13" t="s">
        <v>3287</v>
      </c>
      <c r="I1365" s="13" t="s">
        <v>62</v>
      </c>
      <c r="J1365" s="13" t="s">
        <v>3176</v>
      </c>
      <c r="K1365" t="s">
        <v>1749</v>
      </c>
      <c r="L1365" s="13" t="s">
        <v>3177</v>
      </c>
      <c r="M1365" t="s">
        <v>1744</v>
      </c>
      <c r="N1365" s="13"/>
      <c r="O1365" t="s">
        <v>1605</v>
      </c>
      <c r="P1365" s="13" t="s">
        <v>1649</v>
      </c>
      <c r="Q1365" s="13" t="s">
        <v>1742</v>
      </c>
      <c r="R1365" s="13"/>
      <c r="S1365" s="13" t="s">
        <v>3189</v>
      </c>
      <c r="T1365" s="13" t="s">
        <v>3190</v>
      </c>
      <c r="U1365" s="13">
        <f>COUNTIFS(Tabella4[Rejected Element],Tabella4[[#This Row],[Rejected Element]])</f>
        <v>1254</v>
      </c>
      <c r="V1365" s="13" t="s">
        <v>1727</v>
      </c>
      <c r="W1365" s="13" t="s">
        <v>3144</v>
      </c>
      <c r="X1365" s="13" t="str">
        <f>Tabella4[[#This Row],[User Impact]]</f>
        <v>1 - Critical</v>
      </c>
      <c r="Y1365" s="13" t="str">
        <f>_xlfn.CONCAT("APP INDABOX ANDROID - ",Tabella4[[#This Row],[UNI CEI EN 301549]]," ",_xlfn.XLOOKUP(Tabella4[[#This Row],[Criterio]],Tabella5[ID],Tabella5[Criterio di successo],"")," - ",Tabella4[[#This Row],[Servizio]])</f>
        <v>APP INDABOX ANDROID - 11.1.3.2.1 Sequenza significativa - S009 FAQ</v>
      </c>
      <c r="Z13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(#AAD1364)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65" s="13"/>
      <c r="AB1365" s="13"/>
      <c r="AC1365" s="13"/>
      <c r="AD1365" s="13"/>
      <c r="AE1365" s="13" t="e">
        <f>_xlfn.XLOOKUP(Tabella4[[#This Row],[ID Silk]],outTable[ID Silk],outTable[Numero ticket  ],,0,1)</f>
        <v>#N/A</v>
      </c>
      <c r="AF1365" s="13"/>
      <c r="AG1365" s="13"/>
      <c r="AH1365" s="13" t="e">
        <f>Tabella4[[#This Row],[Caricato su Silk]]&amp;Tabella4[[#This Row],[HC_01]]</f>
        <v>#N/A</v>
      </c>
      <c r="AI1365" s="13" t="e">
        <f>Tabella4[[#This Row],[HC_ID]]&amp;": "&amp;Tabella4[[#This Row],[Descrizione]]</f>
        <v>#N/A</v>
      </c>
      <c r="AJ1365" s="13" t="e">
        <f>Tabella4[[#This Row],[HC_ID]]&amp;": - "&amp;Tabella4[[#This Row],[Detail]]&amp;" con selettore: "&amp;Tabella4[[#This Row],[Rejected Element]]</f>
        <v>#N/A</v>
      </c>
      <c r="AK1365" s="13" t="e">
        <f>Tabella4[[#This Row],[HC_ID]]&amp;": "&amp;Tabella4[[#This Row],[Share URL]]</f>
        <v>#N/A</v>
      </c>
      <c r="AL1365" s="13" t="e">
        <f>Tabella4[[#This Row],[HC_ID]]&amp;": "&amp;Tabella4[[#This Row],[Soluzione note aggiuntive]]</f>
        <v>#N/A</v>
      </c>
      <c r="AM1365" s="13"/>
    </row>
    <row r="1366" spans="1:39" ht="15" x14ac:dyDescent="0.3">
      <c r="A1366" s="41" t="str">
        <f>Tabella4[[#This Row],[UNI CEI EN 301549]]&amp;Tabella4[[#This Row],[Servizio]]</f>
        <v>11.2.5.3.1S009 FAQ</v>
      </c>
      <c r="B1366" s="42" t="str">
        <f>Tabella4[[#This Row],[IssueID]]&amp;Tabella4[[#This Row],[Servizio]]</f>
        <v>S009 FAQ</v>
      </c>
      <c r="C1366" s="41" t="s">
        <v>2464</v>
      </c>
      <c r="D1366" s="41" t="str">
        <f>"(#"&amp;Tabella4[[#This Row],['#ID]]&amp;")"</f>
        <v>(#AAD1365)</v>
      </c>
      <c r="E1366" s="13" t="s">
        <v>50</v>
      </c>
      <c r="F1366" s="13" t="s">
        <v>9</v>
      </c>
      <c r="G1366" s="13" t="s">
        <v>342</v>
      </c>
      <c r="H1366" s="13" t="s">
        <v>3285</v>
      </c>
      <c r="I1366" s="13" t="s">
        <v>63</v>
      </c>
      <c r="J1366" s="13" t="s">
        <v>3172</v>
      </c>
      <c r="K1366" t="s">
        <v>1745</v>
      </c>
      <c r="L1366" s="13" t="s">
        <v>3173</v>
      </c>
      <c r="M1366" t="s">
        <v>1744</v>
      </c>
      <c r="N1366" s="13"/>
      <c r="O1366" t="s">
        <v>1605</v>
      </c>
      <c r="P1366" s="13" t="s">
        <v>1649</v>
      </c>
      <c r="Q1366" s="13" t="s">
        <v>1742</v>
      </c>
      <c r="R1366" s="13"/>
      <c r="S1366" s="13" t="s">
        <v>3183</v>
      </c>
      <c r="T1366" s="13" t="s">
        <v>3184</v>
      </c>
      <c r="U1366" s="13">
        <f>COUNTIFS(Tabella4[Rejected Element],Tabella4[[#This Row],[Rejected Element]])</f>
        <v>1254</v>
      </c>
      <c r="V1366" s="13" t="s">
        <v>1727</v>
      </c>
      <c r="W1366" s="13" t="s">
        <v>3144</v>
      </c>
      <c r="X1366" s="13" t="str">
        <f>Tabella4[[#This Row],[User Impact]]</f>
        <v>2 - Serious</v>
      </c>
      <c r="Y1366" s="13" t="str">
        <f>_xlfn.CONCAT("APP INDABOX ANDROID - ",Tabella4[[#This Row],[UNI CEI EN 301549]]," ",_xlfn.XLOOKUP(Tabella4[[#This Row],[Criterio]],Tabella5[ID],Tabella5[Criterio di successo],"")," - ",Tabella4[[#This Row],[Servizio]])</f>
        <v>APP INDABOX ANDROID - 11.2.5.3.1 Etichetta nel nome - S009 FAQ</v>
      </c>
      <c r="Z13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(#AAD1365)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366" s="13"/>
      <c r="AB1366" s="13"/>
      <c r="AC1366" s="13"/>
      <c r="AD1366" s="13"/>
      <c r="AE1366" s="13" t="e">
        <f>_xlfn.XLOOKUP(Tabella4[[#This Row],[ID Silk]],outTable[ID Silk],outTable[Numero ticket  ],,0,1)</f>
        <v>#N/A</v>
      </c>
      <c r="AF1366" s="13"/>
      <c r="AG1366" s="13"/>
      <c r="AH1366" s="13" t="e">
        <f>Tabella4[[#This Row],[Caricato su Silk]]&amp;Tabella4[[#This Row],[HC_01]]</f>
        <v>#N/A</v>
      </c>
      <c r="AI1366" s="13" t="e">
        <f>Tabella4[[#This Row],[HC_ID]]&amp;": "&amp;Tabella4[[#This Row],[Descrizione]]</f>
        <v>#N/A</v>
      </c>
      <c r="AJ1366" s="13" t="e">
        <f>Tabella4[[#This Row],[HC_ID]]&amp;": - "&amp;Tabella4[[#This Row],[Detail]]&amp;" con selettore: "&amp;Tabella4[[#This Row],[Rejected Element]]</f>
        <v>#N/A</v>
      </c>
      <c r="AK1366" s="13" t="e">
        <f>Tabella4[[#This Row],[HC_ID]]&amp;": "&amp;Tabella4[[#This Row],[Share URL]]</f>
        <v>#N/A</v>
      </c>
      <c r="AL1366" s="13" t="e">
        <f>Tabella4[[#This Row],[HC_ID]]&amp;": "&amp;Tabella4[[#This Row],[Soluzione note aggiuntive]]</f>
        <v>#N/A</v>
      </c>
      <c r="AM1366" s="13"/>
    </row>
    <row r="1367" spans="1:39" ht="15" x14ac:dyDescent="0.3">
      <c r="A1367" s="41" t="str">
        <f>Tabella4[[#This Row],[UNI CEI EN 301549]]&amp;Tabella4[[#This Row],[Servizio]]</f>
        <v>11.1.3.2.1S009 FAQ</v>
      </c>
      <c r="B1367" s="42" t="str">
        <f>Tabella4[[#This Row],[IssueID]]&amp;Tabella4[[#This Row],[Servizio]]</f>
        <v>S009 FAQ</v>
      </c>
      <c r="C1367" s="41" t="s">
        <v>2465</v>
      </c>
      <c r="D1367" s="41" t="str">
        <f>"(#"&amp;Tabella4[[#This Row],['#ID]]&amp;")"</f>
        <v>(#AAD1366)</v>
      </c>
      <c r="E1367" s="13" t="s">
        <v>50</v>
      </c>
      <c r="F1367" s="13" t="s">
        <v>9</v>
      </c>
      <c r="G1367" s="13" t="s">
        <v>57</v>
      </c>
      <c r="H1367" s="13" t="s">
        <v>3287</v>
      </c>
      <c r="I1367" s="13" t="s">
        <v>62</v>
      </c>
      <c r="J1367" s="13" t="s">
        <v>3176</v>
      </c>
      <c r="K1367" t="s">
        <v>1749</v>
      </c>
      <c r="L1367" s="13" t="s">
        <v>3177</v>
      </c>
      <c r="M1367" t="s">
        <v>1744</v>
      </c>
      <c r="N1367" s="13"/>
      <c r="O1367" t="s">
        <v>1605</v>
      </c>
      <c r="P1367" s="13" t="s">
        <v>1649</v>
      </c>
      <c r="Q1367" s="13" t="s">
        <v>1742</v>
      </c>
      <c r="R1367" s="13"/>
      <c r="S1367" s="13" t="s">
        <v>3189</v>
      </c>
      <c r="T1367" s="13" t="s">
        <v>3190</v>
      </c>
      <c r="U1367" s="13">
        <f>COUNTIFS(Tabella4[Rejected Element],Tabella4[[#This Row],[Rejected Element]])</f>
        <v>1254</v>
      </c>
      <c r="V1367" s="13" t="s">
        <v>1727</v>
      </c>
      <c r="W1367" s="13" t="s">
        <v>3144</v>
      </c>
      <c r="X1367" s="13" t="str">
        <f>Tabella4[[#This Row],[User Impact]]</f>
        <v>1 - Critical</v>
      </c>
      <c r="Y1367" s="13" t="str">
        <f>_xlfn.CONCAT("APP INDABOX ANDROID - ",Tabella4[[#This Row],[UNI CEI EN 301549]]," ",_xlfn.XLOOKUP(Tabella4[[#This Row],[Criterio]],Tabella5[ID],Tabella5[Criterio di successo],"")," - ",Tabella4[[#This Row],[Servizio]])</f>
        <v>APP INDABOX ANDROID - 11.1.3.2.1 Sequenza significativa - S009 FAQ</v>
      </c>
      <c r="Z13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(#AAD1366)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67" s="13"/>
      <c r="AB1367" s="13"/>
      <c r="AC1367" s="13"/>
      <c r="AD1367" s="13"/>
      <c r="AE1367" s="13" t="e">
        <f>_xlfn.XLOOKUP(Tabella4[[#This Row],[ID Silk]],outTable[ID Silk],outTable[Numero ticket  ],,0,1)</f>
        <v>#N/A</v>
      </c>
      <c r="AF1367" s="13"/>
      <c r="AG1367" s="13"/>
      <c r="AH1367" s="13" t="e">
        <f>Tabella4[[#This Row],[Caricato su Silk]]&amp;Tabella4[[#This Row],[HC_01]]</f>
        <v>#N/A</v>
      </c>
      <c r="AI1367" s="13" t="e">
        <f>Tabella4[[#This Row],[HC_ID]]&amp;": "&amp;Tabella4[[#This Row],[Descrizione]]</f>
        <v>#N/A</v>
      </c>
      <c r="AJ1367" s="13" t="e">
        <f>Tabella4[[#This Row],[HC_ID]]&amp;": - "&amp;Tabella4[[#This Row],[Detail]]&amp;" con selettore: "&amp;Tabella4[[#This Row],[Rejected Element]]</f>
        <v>#N/A</v>
      </c>
      <c r="AK1367" s="13" t="e">
        <f>Tabella4[[#This Row],[HC_ID]]&amp;": "&amp;Tabella4[[#This Row],[Share URL]]</f>
        <v>#N/A</v>
      </c>
      <c r="AL1367" s="13" t="e">
        <f>Tabella4[[#This Row],[HC_ID]]&amp;": "&amp;Tabella4[[#This Row],[Soluzione note aggiuntive]]</f>
        <v>#N/A</v>
      </c>
      <c r="AM1367" s="13"/>
    </row>
    <row r="1368" spans="1:39" ht="15" x14ac:dyDescent="0.3">
      <c r="A1368" s="41" t="str">
        <f>Tabella4[[#This Row],[UNI CEI EN 301549]]&amp;Tabella4[[#This Row],[Servizio]]</f>
        <v>11.2.5.5.1S009 FAQ</v>
      </c>
      <c r="B1368" s="42" t="str">
        <f>Tabella4[[#This Row],[IssueID]]&amp;Tabella4[[#This Row],[Servizio]]</f>
        <v>S009 FAQ</v>
      </c>
      <c r="C1368" s="41" t="s">
        <v>2466</v>
      </c>
      <c r="D1368" s="41" t="str">
        <f>"(#"&amp;Tabella4[[#This Row],['#ID]]&amp;")"</f>
        <v>(#AAD1367)</v>
      </c>
      <c r="E1368" s="13" t="s">
        <v>50</v>
      </c>
      <c r="F1368" s="13" t="s">
        <v>3168</v>
      </c>
      <c r="G1368" s="13" t="s">
        <v>346</v>
      </c>
      <c r="H1368" s="13" t="s">
        <v>3286</v>
      </c>
      <c r="I1368" s="13" t="s">
        <v>64</v>
      </c>
      <c r="J1368" s="13" t="s">
        <v>1736</v>
      </c>
      <c r="K1368" t="s">
        <v>1747</v>
      </c>
      <c r="L1368" s="13" t="s">
        <v>3174</v>
      </c>
      <c r="M1368" t="s">
        <v>1744</v>
      </c>
      <c r="N1368" s="13"/>
      <c r="O1368" t="s">
        <v>1605</v>
      </c>
      <c r="P1368" s="13" t="s">
        <v>1649</v>
      </c>
      <c r="Q1368" s="13" t="s">
        <v>1742</v>
      </c>
      <c r="R1368" s="13"/>
      <c r="S1368" s="13" t="s">
        <v>3185</v>
      </c>
      <c r="T1368" s="13" t="s">
        <v>3186</v>
      </c>
      <c r="U1368" s="13">
        <f>COUNTIFS(Tabella4[Rejected Element],Tabella4[[#This Row],[Rejected Element]])</f>
        <v>1254</v>
      </c>
      <c r="V1368" s="13" t="s">
        <v>1727</v>
      </c>
      <c r="W1368" s="13" t="s">
        <v>3144</v>
      </c>
      <c r="X1368" s="13" t="str">
        <f>Tabella4[[#This Row],[User Impact]]</f>
        <v>3 - Moderate</v>
      </c>
      <c r="Y1368" s="13" t="str">
        <f>_xlfn.CONCAT("APP INDABOX ANDROID - ",Tabella4[[#This Row],[UNI CEI EN 301549]]," ",_xlfn.XLOOKUP(Tabella4[[#This Row],[Criterio]],Tabella5[ID],Tabella5[Criterio di successo],"")," - ",Tabella4[[#This Row],[Servizio]])</f>
        <v>APP INDABOX ANDROID - 11.2.5.5.1 Dimensione dell'obiettivo (avanzato) - S009 FAQ</v>
      </c>
      <c r="Z13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(#AAD1367)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368" s="13"/>
      <c r="AB1368" s="13"/>
      <c r="AC1368" s="13"/>
      <c r="AD1368" s="13"/>
      <c r="AE1368" s="13" t="e">
        <f>_xlfn.XLOOKUP(Tabella4[[#This Row],[ID Silk]],outTable[ID Silk],outTable[Numero ticket  ],,0,1)</f>
        <v>#N/A</v>
      </c>
      <c r="AF1368" s="13"/>
      <c r="AG1368" s="13"/>
      <c r="AH1368" s="13" t="e">
        <f>Tabella4[[#This Row],[Caricato su Silk]]&amp;Tabella4[[#This Row],[HC_01]]</f>
        <v>#N/A</v>
      </c>
      <c r="AI1368" s="13" t="e">
        <f>Tabella4[[#This Row],[HC_ID]]&amp;": "&amp;Tabella4[[#This Row],[Descrizione]]</f>
        <v>#N/A</v>
      </c>
      <c r="AJ1368" s="13" t="e">
        <f>Tabella4[[#This Row],[HC_ID]]&amp;": - "&amp;Tabella4[[#This Row],[Detail]]&amp;" con selettore: "&amp;Tabella4[[#This Row],[Rejected Element]]</f>
        <v>#N/A</v>
      </c>
      <c r="AK1368" s="13" t="e">
        <f>Tabella4[[#This Row],[HC_ID]]&amp;": "&amp;Tabella4[[#This Row],[Share URL]]</f>
        <v>#N/A</v>
      </c>
      <c r="AL1368" s="13" t="e">
        <f>Tabella4[[#This Row],[HC_ID]]&amp;": "&amp;Tabella4[[#This Row],[Soluzione note aggiuntive]]</f>
        <v>#N/A</v>
      </c>
      <c r="AM1368" s="13"/>
    </row>
    <row r="1369" spans="1:39" ht="15" x14ac:dyDescent="0.3">
      <c r="A1369" s="41" t="str">
        <f>Tabella4[[#This Row],[UNI CEI EN 301549]]&amp;Tabella4[[#This Row],[Servizio]]</f>
        <v>11.2.5.3.1S009 FAQ</v>
      </c>
      <c r="B1369" s="42" t="str">
        <f>Tabella4[[#This Row],[IssueID]]&amp;Tabella4[[#This Row],[Servizio]]</f>
        <v>S009 FAQ</v>
      </c>
      <c r="C1369" s="41" t="s">
        <v>2467</v>
      </c>
      <c r="D1369" s="41" t="str">
        <f>"(#"&amp;Tabella4[[#This Row],['#ID]]&amp;")"</f>
        <v>(#AAD1368)</v>
      </c>
      <c r="E1369" s="13" t="s">
        <v>50</v>
      </c>
      <c r="F1369" s="13" t="s">
        <v>9</v>
      </c>
      <c r="G1369" s="13" t="s">
        <v>342</v>
      </c>
      <c r="H1369" s="13" t="s">
        <v>3285</v>
      </c>
      <c r="I1369" s="13" t="s">
        <v>63</v>
      </c>
      <c r="J1369" s="13" t="s">
        <v>3172</v>
      </c>
      <c r="K1369" t="s">
        <v>1745</v>
      </c>
      <c r="L1369" s="13" t="s">
        <v>3173</v>
      </c>
      <c r="M1369" t="s">
        <v>1744</v>
      </c>
      <c r="N1369" s="13"/>
      <c r="O1369" t="s">
        <v>1605</v>
      </c>
      <c r="P1369" s="13" t="s">
        <v>1649</v>
      </c>
      <c r="Q1369" s="13" t="s">
        <v>1742</v>
      </c>
      <c r="R1369" s="13"/>
      <c r="S1369" s="13" t="s">
        <v>3183</v>
      </c>
      <c r="T1369" s="13" t="s">
        <v>3184</v>
      </c>
      <c r="U1369" s="13">
        <f>COUNTIFS(Tabella4[Rejected Element],Tabella4[[#This Row],[Rejected Element]])</f>
        <v>1254</v>
      </c>
      <c r="V1369" s="13" t="s">
        <v>1727</v>
      </c>
      <c r="W1369" s="13" t="s">
        <v>3144</v>
      </c>
      <c r="X1369" s="13" t="str">
        <f>Tabella4[[#This Row],[User Impact]]</f>
        <v>2 - Serious</v>
      </c>
      <c r="Y1369" s="13" t="str">
        <f>_xlfn.CONCAT("APP INDABOX ANDROID - ",Tabella4[[#This Row],[UNI CEI EN 301549]]," ",_xlfn.XLOOKUP(Tabella4[[#This Row],[Criterio]],Tabella5[ID],Tabella5[Criterio di successo],"")," - ",Tabella4[[#This Row],[Servizio]])</f>
        <v>APP INDABOX ANDROID - 11.2.5.3.1 Etichetta nel nome - S009 FAQ</v>
      </c>
      <c r="Z13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(#AAD1368)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369" s="13"/>
      <c r="AB1369" s="13"/>
      <c r="AC1369" s="13"/>
      <c r="AD1369" s="13"/>
      <c r="AE1369" s="13" t="e">
        <f>_xlfn.XLOOKUP(Tabella4[[#This Row],[ID Silk]],outTable[ID Silk],outTable[Numero ticket  ],,0,1)</f>
        <v>#N/A</v>
      </c>
      <c r="AF1369" s="13"/>
      <c r="AG1369" s="13"/>
      <c r="AH1369" s="13" t="e">
        <f>Tabella4[[#This Row],[Caricato su Silk]]&amp;Tabella4[[#This Row],[HC_01]]</f>
        <v>#N/A</v>
      </c>
      <c r="AI1369" s="13" t="e">
        <f>Tabella4[[#This Row],[HC_ID]]&amp;": "&amp;Tabella4[[#This Row],[Descrizione]]</f>
        <v>#N/A</v>
      </c>
      <c r="AJ1369" s="13" t="e">
        <f>Tabella4[[#This Row],[HC_ID]]&amp;": - "&amp;Tabella4[[#This Row],[Detail]]&amp;" con selettore: "&amp;Tabella4[[#This Row],[Rejected Element]]</f>
        <v>#N/A</v>
      </c>
      <c r="AK1369" s="13" t="e">
        <f>Tabella4[[#This Row],[HC_ID]]&amp;": "&amp;Tabella4[[#This Row],[Share URL]]</f>
        <v>#N/A</v>
      </c>
      <c r="AL1369" s="13" t="e">
        <f>Tabella4[[#This Row],[HC_ID]]&amp;": "&amp;Tabella4[[#This Row],[Soluzione note aggiuntive]]</f>
        <v>#N/A</v>
      </c>
      <c r="AM1369" s="13"/>
    </row>
    <row r="1370" spans="1:39" ht="15" x14ac:dyDescent="0.3">
      <c r="A1370" s="41" t="str">
        <f>Tabella4[[#This Row],[UNI CEI EN 301549]]&amp;Tabella4[[#This Row],[Servizio]]</f>
        <v>11.1.3.2.1S009 FAQ</v>
      </c>
      <c r="B1370" s="42" t="str">
        <f>Tabella4[[#This Row],[IssueID]]&amp;Tabella4[[#This Row],[Servizio]]</f>
        <v>S009 FAQ</v>
      </c>
      <c r="C1370" s="41" t="s">
        <v>2468</v>
      </c>
      <c r="D1370" s="41" t="str">
        <f>"(#"&amp;Tabella4[[#This Row],['#ID]]&amp;")"</f>
        <v>(#AAD1369)</v>
      </c>
      <c r="E1370" s="13" t="s">
        <v>50</v>
      </c>
      <c r="F1370" s="13" t="s">
        <v>9</v>
      </c>
      <c r="G1370" s="13" t="s">
        <v>57</v>
      </c>
      <c r="H1370" s="13" t="s">
        <v>3287</v>
      </c>
      <c r="I1370" s="13" t="s">
        <v>62</v>
      </c>
      <c r="J1370" s="13" t="s">
        <v>3176</v>
      </c>
      <c r="K1370" t="s">
        <v>1749</v>
      </c>
      <c r="L1370" s="13" t="s">
        <v>3177</v>
      </c>
      <c r="M1370" t="s">
        <v>1744</v>
      </c>
      <c r="N1370" s="13"/>
      <c r="O1370" t="s">
        <v>1605</v>
      </c>
      <c r="P1370" s="13" t="s">
        <v>1649</v>
      </c>
      <c r="Q1370" s="13" t="s">
        <v>1742</v>
      </c>
      <c r="R1370" s="13"/>
      <c r="S1370" s="13" t="s">
        <v>3189</v>
      </c>
      <c r="T1370" s="13" t="s">
        <v>3190</v>
      </c>
      <c r="U1370" s="13">
        <f>COUNTIFS(Tabella4[Rejected Element],Tabella4[[#This Row],[Rejected Element]])</f>
        <v>1254</v>
      </c>
      <c r="V1370" s="13" t="s">
        <v>1727</v>
      </c>
      <c r="W1370" s="13" t="s">
        <v>3144</v>
      </c>
      <c r="X1370" s="13" t="str">
        <f>Tabella4[[#This Row],[User Impact]]</f>
        <v>1 - Critical</v>
      </c>
      <c r="Y1370" s="13" t="str">
        <f>_xlfn.CONCAT("APP INDABOX ANDROID - ",Tabella4[[#This Row],[UNI CEI EN 301549]]," ",_xlfn.XLOOKUP(Tabella4[[#This Row],[Criterio]],Tabella5[ID],Tabella5[Criterio di successo],"")," - ",Tabella4[[#This Row],[Servizio]])</f>
        <v>APP INDABOX ANDROID - 11.1.3.2.1 Sequenza significativa - S009 FAQ</v>
      </c>
      <c r="Z13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(#AAD1369)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70" s="13"/>
      <c r="AB1370" s="13"/>
      <c r="AC1370" s="13"/>
      <c r="AD1370" s="13"/>
      <c r="AE1370" s="13" t="e">
        <f>_xlfn.XLOOKUP(Tabella4[[#This Row],[ID Silk]],outTable[ID Silk],outTable[Numero ticket  ],,0,1)</f>
        <v>#N/A</v>
      </c>
      <c r="AF1370" s="13"/>
      <c r="AG1370" s="13"/>
      <c r="AH1370" s="13" t="e">
        <f>Tabella4[[#This Row],[Caricato su Silk]]&amp;Tabella4[[#This Row],[HC_01]]</f>
        <v>#N/A</v>
      </c>
      <c r="AI1370" s="13" t="e">
        <f>Tabella4[[#This Row],[HC_ID]]&amp;": "&amp;Tabella4[[#This Row],[Descrizione]]</f>
        <v>#N/A</v>
      </c>
      <c r="AJ1370" s="13" t="e">
        <f>Tabella4[[#This Row],[HC_ID]]&amp;": - "&amp;Tabella4[[#This Row],[Detail]]&amp;" con selettore: "&amp;Tabella4[[#This Row],[Rejected Element]]</f>
        <v>#N/A</v>
      </c>
      <c r="AK1370" s="13" t="e">
        <f>Tabella4[[#This Row],[HC_ID]]&amp;": "&amp;Tabella4[[#This Row],[Share URL]]</f>
        <v>#N/A</v>
      </c>
      <c r="AL1370" s="13" t="e">
        <f>Tabella4[[#This Row],[HC_ID]]&amp;": "&amp;Tabella4[[#This Row],[Soluzione note aggiuntive]]</f>
        <v>#N/A</v>
      </c>
      <c r="AM1370" s="13"/>
    </row>
    <row r="1371" spans="1:39" ht="15" x14ac:dyDescent="0.3">
      <c r="A1371" s="41" t="str">
        <f>Tabella4[[#This Row],[UNI CEI EN 301549]]&amp;Tabella4[[#This Row],[Servizio]]</f>
        <v>11.1.3.2.1S009 FAQ</v>
      </c>
      <c r="B1371" s="42" t="str">
        <f>Tabella4[[#This Row],[IssueID]]&amp;Tabella4[[#This Row],[Servizio]]</f>
        <v>S009 FAQ</v>
      </c>
      <c r="C1371" s="41" t="s">
        <v>2469</v>
      </c>
      <c r="D1371" s="41" t="str">
        <f>"(#"&amp;Tabella4[[#This Row],['#ID]]&amp;")"</f>
        <v>(#AAD1370)</v>
      </c>
      <c r="E1371" s="13" t="s">
        <v>50</v>
      </c>
      <c r="F1371" s="13" t="s">
        <v>9</v>
      </c>
      <c r="G1371" s="13" t="s">
        <v>57</v>
      </c>
      <c r="H1371" s="13" t="s">
        <v>3287</v>
      </c>
      <c r="I1371" s="13" t="s">
        <v>62</v>
      </c>
      <c r="J1371" s="13" t="s">
        <v>3176</v>
      </c>
      <c r="K1371" t="s">
        <v>1749</v>
      </c>
      <c r="L1371" s="13" t="s">
        <v>3177</v>
      </c>
      <c r="M1371" t="s">
        <v>1744</v>
      </c>
      <c r="N1371" s="13"/>
      <c r="O1371" t="s">
        <v>1605</v>
      </c>
      <c r="P1371" s="13" t="s">
        <v>1649</v>
      </c>
      <c r="Q1371" s="13" t="s">
        <v>1742</v>
      </c>
      <c r="R1371" s="13"/>
      <c r="S1371" s="13" t="s">
        <v>3189</v>
      </c>
      <c r="T1371" s="13" t="s">
        <v>3190</v>
      </c>
      <c r="U1371" s="13">
        <f>COUNTIFS(Tabella4[Rejected Element],Tabella4[[#This Row],[Rejected Element]])</f>
        <v>1254</v>
      </c>
      <c r="V1371" s="13" t="s">
        <v>1727</v>
      </c>
      <c r="W1371" s="13" t="s">
        <v>3144</v>
      </c>
      <c r="X1371" s="13" t="str">
        <f>Tabella4[[#This Row],[User Impact]]</f>
        <v>1 - Critical</v>
      </c>
      <c r="Y1371" s="13" t="str">
        <f>_xlfn.CONCAT("APP INDABOX ANDROID - ",Tabella4[[#This Row],[UNI CEI EN 301549]]," ",_xlfn.XLOOKUP(Tabella4[[#This Row],[Criterio]],Tabella5[ID],Tabella5[Criterio di successo],"")," - ",Tabella4[[#This Row],[Servizio]])</f>
        <v>APP INDABOX ANDROID - 11.1.3.2.1 Sequenza significativa - S009 FAQ</v>
      </c>
      <c r="Z13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(#AAD1370)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71" s="13"/>
      <c r="AB1371" s="13"/>
      <c r="AC1371" s="13"/>
      <c r="AD1371" s="13"/>
      <c r="AE1371" s="13" t="e">
        <f>_xlfn.XLOOKUP(Tabella4[[#This Row],[ID Silk]],outTable[ID Silk],outTable[Numero ticket  ],,0,1)</f>
        <v>#N/A</v>
      </c>
      <c r="AF1371" s="13"/>
      <c r="AG1371" s="13"/>
      <c r="AH1371" s="13" t="e">
        <f>Tabella4[[#This Row],[Caricato su Silk]]&amp;Tabella4[[#This Row],[HC_01]]</f>
        <v>#N/A</v>
      </c>
      <c r="AI1371" s="13" t="e">
        <f>Tabella4[[#This Row],[HC_ID]]&amp;": "&amp;Tabella4[[#This Row],[Descrizione]]</f>
        <v>#N/A</v>
      </c>
      <c r="AJ1371" s="13" t="e">
        <f>Tabella4[[#This Row],[HC_ID]]&amp;": - "&amp;Tabella4[[#This Row],[Detail]]&amp;" con selettore: "&amp;Tabella4[[#This Row],[Rejected Element]]</f>
        <v>#N/A</v>
      </c>
      <c r="AK1371" s="13" t="e">
        <f>Tabella4[[#This Row],[HC_ID]]&amp;": "&amp;Tabella4[[#This Row],[Share URL]]</f>
        <v>#N/A</v>
      </c>
      <c r="AL1371" s="13" t="e">
        <f>Tabella4[[#This Row],[HC_ID]]&amp;": "&amp;Tabella4[[#This Row],[Soluzione note aggiuntive]]</f>
        <v>#N/A</v>
      </c>
      <c r="AM1371" s="13"/>
    </row>
    <row r="1372" spans="1:39" ht="15" x14ac:dyDescent="0.3">
      <c r="A1372" s="41" t="str">
        <f>Tabella4[[#This Row],[UNI CEI EN 301549]]&amp;Tabella4[[#This Row],[Servizio]]</f>
        <v>11.1.3.2.1S009 FAQ</v>
      </c>
      <c r="B1372" s="42" t="str">
        <f>Tabella4[[#This Row],[IssueID]]&amp;Tabella4[[#This Row],[Servizio]]</f>
        <v>S009 FAQ</v>
      </c>
      <c r="C1372" s="41" t="s">
        <v>2470</v>
      </c>
      <c r="D1372" s="41" t="str">
        <f>"(#"&amp;Tabella4[[#This Row],['#ID]]&amp;")"</f>
        <v>(#AAD1371)</v>
      </c>
      <c r="E1372" s="13" t="s">
        <v>50</v>
      </c>
      <c r="F1372" s="13" t="s">
        <v>9</v>
      </c>
      <c r="G1372" s="13" t="s">
        <v>57</v>
      </c>
      <c r="H1372" s="13" t="s">
        <v>3287</v>
      </c>
      <c r="I1372" s="13" t="s">
        <v>62</v>
      </c>
      <c r="J1372" s="13" t="s">
        <v>3176</v>
      </c>
      <c r="K1372" t="s">
        <v>1749</v>
      </c>
      <c r="L1372" s="13" t="s">
        <v>3177</v>
      </c>
      <c r="M1372" t="s">
        <v>1744</v>
      </c>
      <c r="N1372" s="13"/>
      <c r="O1372" t="s">
        <v>1605</v>
      </c>
      <c r="P1372" s="13" t="s">
        <v>1649</v>
      </c>
      <c r="Q1372" s="13" t="s">
        <v>1742</v>
      </c>
      <c r="R1372" s="13"/>
      <c r="S1372" s="13" t="s">
        <v>3189</v>
      </c>
      <c r="T1372" s="13" t="s">
        <v>3190</v>
      </c>
      <c r="U1372" s="13">
        <f>COUNTIFS(Tabella4[Rejected Element],Tabella4[[#This Row],[Rejected Element]])</f>
        <v>1254</v>
      </c>
      <c r="V1372" s="13" t="s">
        <v>1727</v>
      </c>
      <c r="W1372" s="13" t="s">
        <v>3144</v>
      </c>
      <c r="X1372" s="13" t="str">
        <f>Tabella4[[#This Row],[User Impact]]</f>
        <v>1 - Critical</v>
      </c>
      <c r="Y1372" s="13" t="str">
        <f>_xlfn.CONCAT("APP INDABOX ANDROID - ",Tabella4[[#This Row],[UNI CEI EN 301549]]," ",_xlfn.XLOOKUP(Tabella4[[#This Row],[Criterio]],Tabella5[ID],Tabella5[Criterio di successo],"")," - ",Tabella4[[#This Row],[Servizio]])</f>
        <v>APP INDABOX ANDROID - 11.1.3.2.1 Sequenza significativa - S009 FAQ</v>
      </c>
      <c r="Z13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(#AAD1371)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72" s="13"/>
      <c r="AB1372" s="13"/>
      <c r="AC1372" s="13"/>
      <c r="AD1372" s="13"/>
      <c r="AE1372" s="13" t="e">
        <f>_xlfn.XLOOKUP(Tabella4[[#This Row],[ID Silk]],outTable[ID Silk],outTable[Numero ticket  ],,0,1)</f>
        <v>#N/A</v>
      </c>
      <c r="AF1372" s="13"/>
      <c r="AG1372" s="13"/>
      <c r="AH1372" s="13" t="e">
        <f>Tabella4[[#This Row],[Caricato su Silk]]&amp;Tabella4[[#This Row],[HC_01]]</f>
        <v>#N/A</v>
      </c>
      <c r="AI1372" s="13" t="e">
        <f>Tabella4[[#This Row],[HC_ID]]&amp;": "&amp;Tabella4[[#This Row],[Descrizione]]</f>
        <v>#N/A</v>
      </c>
      <c r="AJ1372" s="13" t="e">
        <f>Tabella4[[#This Row],[HC_ID]]&amp;": - "&amp;Tabella4[[#This Row],[Detail]]&amp;" con selettore: "&amp;Tabella4[[#This Row],[Rejected Element]]</f>
        <v>#N/A</v>
      </c>
      <c r="AK1372" s="13" t="e">
        <f>Tabella4[[#This Row],[HC_ID]]&amp;": "&amp;Tabella4[[#This Row],[Share URL]]</f>
        <v>#N/A</v>
      </c>
      <c r="AL1372" s="13" t="e">
        <f>Tabella4[[#This Row],[HC_ID]]&amp;": "&amp;Tabella4[[#This Row],[Soluzione note aggiuntive]]</f>
        <v>#N/A</v>
      </c>
      <c r="AM1372" s="13"/>
    </row>
    <row r="1373" spans="1:39" ht="15" x14ac:dyDescent="0.3">
      <c r="A1373" s="41" t="str">
        <f>Tabella4[[#This Row],[UNI CEI EN 301549]]&amp;Tabella4[[#This Row],[Servizio]]</f>
        <v>11.1.3.2.1S009 FAQ</v>
      </c>
      <c r="B1373" s="42" t="str">
        <f>Tabella4[[#This Row],[IssueID]]&amp;Tabella4[[#This Row],[Servizio]]</f>
        <v>S009 FAQ</v>
      </c>
      <c r="C1373" s="41" t="s">
        <v>2471</v>
      </c>
      <c r="D1373" s="41" t="str">
        <f>"(#"&amp;Tabella4[[#This Row],['#ID]]&amp;")"</f>
        <v>(#AAD1372)</v>
      </c>
      <c r="E1373" s="13" t="s">
        <v>50</v>
      </c>
      <c r="F1373" s="13" t="s">
        <v>9</v>
      </c>
      <c r="G1373" s="13" t="s">
        <v>57</v>
      </c>
      <c r="H1373" s="13" t="s">
        <v>3287</v>
      </c>
      <c r="I1373" s="13" t="s">
        <v>62</v>
      </c>
      <c r="J1373" s="13" t="s">
        <v>3176</v>
      </c>
      <c r="K1373" t="s">
        <v>1749</v>
      </c>
      <c r="L1373" s="13" t="s">
        <v>3177</v>
      </c>
      <c r="M1373" t="s">
        <v>1744</v>
      </c>
      <c r="N1373" s="13"/>
      <c r="O1373" t="s">
        <v>1605</v>
      </c>
      <c r="P1373" s="13" t="s">
        <v>1649</v>
      </c>
      <c r="Q1373" s="13" t="s">
        <v>1742</v>
      </c>
      <c r="R1373" s="13"/>
      <c r="S1373" s="13" t="s">
        <v>3189</v>
      </c>
      <c r="T1373" s="13" t="s">
        <v>3190</v>
      </c>
      <c r="U1373" s="13">
        <f>COUNTIFS(Tabella4[Rejected Element],Tabella4[[#This Row],[Rejected Element]])</f>
        <v>1254</v>
      </c>
      <c r="V1373" s="13" t="s">
        <v>1727</v>
      </c>
      <c r="W1373" s="13" t="s">
        <v>3144</v>
      </c>
      <c r="X1373" s="13" t="str">
        <f>Tabella4[[#This Row],[User Impact]]</f>
        <v>1 - Critical</v>
      </c>
      <c r="Y1373" s="13" t="str">
        <f>_xlfn.CONCAT("APP INDABOX ANDROID - ",Tabella4[[#This Row],[UNI CEI EN 301549]]," ",_xlfn.XLOOKUP(Tabella4[[#This Row],[Criterio]],Tabella5[ID],Tabella5[Criterio di successo],"")," - ",Tabella4[[#This Row],[Servizio]])</f>
        <v>APP INDABOX ANDROID - 11.1.3.2.1 Sequenza significativa - S009 FAQ</v>
      </c>
      <c r="Z13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(#AAD1372)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73" s="13"/>
      <c r="AB1373" s="13"/>
      <c r="AC1373" s="13"/>
      <c r="AD1373" s="13"/>
      <c r="AE1373" s="13" t="e">
        <f>_xlfn.XLOOKUP(Tabella4[[#This Row],[ID Silk]],outTable[ID Silk],outTable[Numero ticket  ],,0,1)</f>
        <v>#N/A</v>
      </c>
      <c r="AF1373" s="13"/>
      <c r="AG1373" s="13"/>
      <c r="AH1373" s="13" t="e">
        <f>Tabella4[[#This Row],[Caricato su Silk]]&amp;Tabella4[[#This Row],[HC_01]]</f>
        <v>#N/A</v>
      </c>
      <c r="AI1373" s="13" t="e">
        <f>Tabella4[[#This Row],[HC_ID]]&amp;": "&amp;Tabella4[[#This Row],[Descrizione]]</f>
        <v>#N/A</v>
      </c>
      <c r="AJ1373" s="13" t="e">
        <f>Tabella4[[#This Row],[HC_ID]]&amp;": - "&amp;Tabella4[[#This Row],[Detail]]&amp;" con selettore: "&amp;Tabella4[[#This Row],[Rejected Element]]</f>
        <v>#N/A</v>
      </c>
      <c r="AK1373" s="13" t="e">
        <f>Tabella4[[#This Row],[HC_ID]]&amp;": "&amp;Tabella4[[#This Row],[Share URL]]</f>
        <v>#N/A</v>
      </c>
      <c r="AL1373" s="13" t="e">
        <f>Tabella4[[#This Row],[HC_ID]]&amp;": "&amp;Tabella4[[#This Row],[Soluzione note aggiuntive]]</f>
        <v>#N/A</v>
      </c>
      <c r="AM1373" s="13"/>
    </row>
    <row r="1374" spans="1:39" ht="15" x14ac:dyDescent="0.3">
      <c r="A1374" s="41" t="str">
        <f>Tabella4[[#This Row],[UNI CEI EN 301549]]&amp;Tabella4[[#This Row],[Servizio]]</f>
        <v>11.2.5.5.1S009 FAQ</v>
      </c>
      <c r="B1374" s="42" t="str">
        <f>Tabella4[[#This Row],[IssueID]]&amp;Tabella4[[#This Row],[Servizio]]</f>
        <v>S009 FAQ</v>
      </c>
      <c r="C1374" s="41" t="s">
        <v>2472</v>
      </c>
      <c r="D1374" s="41" t="str">
        <f>"(#"&amp;Tabella4[[#This Row],['#ID]]&amp;")"</f>
        <v>(#AAD1373)</v>
      </c>
      <c r="E1374" s="13" t="s">
        <v>50</v>
      </c>
      <c r="F1374" s="13" t="s">
        <v>3168</v>
      </c>
      <c r="G1374" s="13" t="s">
        <v>346</v>
      </c>
      <c r="H1374" s="13" t="s">
        <v>3286</v>
      </c>
      <c r="I1374" s="13" t="s">
        <v>64</v>
      </c>
      <c r="J1374" s="13" t="s">
        <v>1736</v>
      </c>
      <c r="K1374" t="s">
        <v>1747</v>
      </c>
      <c r="L1374" s="13" t="s">
        <v>3174</v>
      </c>
      <c r="M1374" t="s">
        <v>1744</v>
      </c>
      <c r="N1374" s="13"/>
      <c r="O1374" t="s">
        <v>1605</v>
      </c>
      <c r="P1374" s="13" t="s">
        <v>1649</v>
      </c>
      <c r="Q1374" s="13" t="s">
        <v>1742</v>
      </c>
      <c r="R1374" s="13"/>
      <c r="S1374" s="13" t="s">
        <v>3185</v>
      </c>
      <c r="T1374" s="13" t="s">
        <v>3186</v>
      </c>
      <c r="U1374" s="13">
        <f>COUNTIFS(Tabella4[Rejected Element],Tabella4[[#This Row],[Rejected Element]])</f>
        <v>1254</v>
      </c>
      <c r="V1374" s="13" t="s">
        <v>1727</v>
      </c>
      <c r="W1374" s="13" t="s">
        <v>3144</v>
      </c>
      <c r="X1374" s="13" t="str">
        <f>Tabella4[[#This Row],[User Impact]]</f>
        <v>3 - Moderate</v>
      </c>
      <c r="Y1374" s="13" t="str">
        <f>_xlfn.CONCAT("APP INDABOX ANDROID - ",Tabella4[[#This Row],[UNI CEI EN 301549]]," ",_xlfn.XLOOKUP(Tabella4[[#This Row],[Criterio]],Tabella5[ID],Tabella5[Criterio di successo],"")," - ",Tabella4[[#This Row],[Servizio]])</f>
        <v>APP INDABOX ANDROID - 11.2.5.5.1 Dimensione dell'obiettivo (avanzato) - S009 FAQ</v>
      </c>
      <c r="Z13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(#AAD1373)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374" s="13"/>
      <c r="AB1374" s="13"/>
      <c r="AC1374" s="13"/>
      <c r="AD1374" s="13"/>
      <c r="AE1374" s="13" t="e">
        <f>_xlfn.XLOOKUP(Tabella4[[#This Row],[ID Silk]],outTable[ID Silk],outTable[Numero ticket  ],,0,1)</f>
        <v>#N/A</v>
      </c>
      <c r="AF1374" s="13"/>
      <c r="AG1374" s="13"/>
      <c r="AH1374" s="13" t="e">
        <f>Tabella4[[#This Row],[Caricato su Silk]]&amp;Tabella4[[#This Row],[HC_01]]</f>
        <v>#N/A</v>
      </c>
      <c r="AI1374" s="13" t="e">
        <f>Tabella4[[#This Row],[HC_ID]]&amp;": "&amp;Tabella4[[#This Row],[Descrizione]]</f>
        <v>#N/A</v>
      </c>
      <c r="AJ1374" s="13" t="e">
        <f>Tabella4[[#This Row],[HC_ID]]&amp;": - "&amp;Tabella4[[#This Row],[Detail]]&amp;" con selettore: "&amp;Tabella4[[#This Row],[Rejected Element]]</f>
        <v>#N/A</v>
      </c>
      <c r="AK1374" s="13" t="e">
        <f>Tabella4[[#This Row],[HC_ID]]&amp;": "&amp;Tabella4[[#This Row],[Share URL]]</f>
        <v>#N/A</v>
      </c>
      <c r="AL1374" s="13" t="e">
        <f>Tabella4[[#This Row],[HC_ID]]&amp;": "&amp;Tabella4[[#This Row],[Soluzione note aggiuntive]]</f>
        <v>#N/A</v>
      </c>
      <c r="AM1374" s="13"/>
    </row>
    <row r="1375" spans="1:39" ht="15" x14ac:dyDescent="0.3">
      <c r="A1375" s="41" t="str">
        <f>Tabella4[[#This Row],[UNI CEI EN 301549]]&amp;Tabella4[[#This Row],[Servizio]]</f>
        <v>11.2.5.3.1S009 FAQ</v>
      </c>
      <c r="B1375" s="42" t="str">
        <f>Tabella4[[#This Row],[IssueID]]&amp;Tabella4[[#This Row],[Servizio]]</f>
        <v>S009 FAQ</v>
      </c>
      <c r="C1375" s="41" t="s">
        <v>2473</v>
      </c>
      <c r="D1375" s="41" t="str">
        <f>"(#"&amp;Tabella4[[#This Row],['#ID]]&amp;")"</f>
        <v>(#AAD1374)</v>
      </c>
      <c r="E1375" s="13" t="s">
        <v>50</v>
      </c>
      <c r="F1375" s="13" t="s">
        <v>9</v>
      </c>
      <c r="G1375" s="13" t="s">
        <v>342</v>
      </c>
      <c r="H1375" s="13" t="s">
        <v>3285</v>
      </c>
      <c r="I1375" s="13" t="s">
        <v>63</v>
      </c>
      <c r="J1375" s="13" t="s">
        <v>3172</v>
      </c>
      <c r="K1375" t="s">
        <v>1745</v>
      </c>
      <c r="L1375" s="13" t="s">
        <v>3173</v>
      </c>
      <c r="M1375" t="s">
        <v>1744</v>
      </c>
      <c r="N1375" s="13"/>
      <c r="O1375" t="s">
        <v>1605</v>
      </c>
      <c r="P1375" s="13" t="s">
        <v>1649</v>
      </c>
      <c r="Q1375" s="13" t="s">
        <v>1742</v>
      </c>
      <c r="R1375" s="13"/>
      <c r="S1375" s="13" t="s">
        <v>3183</v>
      </c>
      <c r="T1375" s="13" t="s">
        <v>3184</v>
      </c>
      <c r="U1375" s="13">
        <f>COUNTIFS(Tabella4[Rejected Element],Tabella4[[#This Row],[Rejected Element]])</f>
        <v>1254</v>
      </c>
      <c r="V1375" s="13" t="s">
        <v>1727</v>
      </c>
      <c r="W1375" s="13" t="s">
        <v>3144</v>
      </c>
      <c r="X1375" s="13" t="str">
        <f>Tabella4[[#This Row],[User Impact]]</f>
        <v>2 - Serious</v>
      </c>
      <c r="Y1375" s="13" t="str">
        <f>_xlfn.CONCAT("APP INDABOX ANDROID - ",Tabella4[[#This Row],[UNI CEI EN 301549]]," ",_xlfn.XLOOKUP(Tabella4[[#This Row],[Criterio]],Tabella5[ID],Tabella5[Criterio di successo],"")," - ",Tabella4[[#This Row],[Servizio]])</f>
        <v>APP INDABOX ANDROID - 11.2.5.3.1 Etichetta nel nome - S009 FAQ</v>
      </c>
      <c r="Z13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(#AAD1374)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375" s="13"/>
      <c r="AB1375" s="13"/>
      <c r="AC1375" s="13"/>
      <c r="AD1375" s="13"/>
      <c r="AE1375" s="13" t="e">
        <f>_xlfn.XLOOKUP(Tabella4[[#This Row],[ID Silk]],outTable[ID Silk],outTable[Numero ticket  ],,0,1)</f>
        <v>#N/A</v>
      </c>
      <c r="AF1375" s="13"/>
      <c r="AG1375" s="13"/>
      <c r="AH1375" s="13" t="e">
        <f>Tabella4[[#This Row],[Caricato su Silk]]&amp;Tabella4[[#This Row],[HC_01]]</f>
        <v>#N/A</v>
      </c>
      <c r="AI1375" s="13" t="e">
        <f>Tabella4[[#This Row],[HC_ID]]&amp;": "&amp;Tabella4[[#This Row],[Descrizione]]</f>
        <v>#N/A</v>
      </c>
      <c r="AJ1375" s="13" t="e">
        <f>Tabella4[[#This Row],[HC_ID]]&amp;": - "&amp;Tabella4[[#This Row],[Detail]]&amp;" con selettore: "&amp;Tabella4[[#This Row],[Rejected Element]]</f>
        <v>#N/A</v>
      </c>
      <c r="AK1375" s="13" t="e">
        <f>Tabella4[[#This Row],[HC_ID]]&amp;": "&amp;Tabella4[[#This Row],[Share URL]]</f>
        <v>#N/A</v>
      </c>
      <c r="AL1375" s="13" t="e">
        <f>Tabella4[[#This Row],[HC_ID]]&amp;": "&amp;Tabella4[[#This Row],[Soluzione note aggiuntive]]</f>
        <v>#N/A</v>
      </c>
      <c r="AM1375" s="13"/>
    </row>
    <row r="1376" spans="1:39" ht="15" x14ac:dyDescent="0.3">
      <c r="A1376" s="41" t="str">
        <f>Tabella4[[#This Row],[UNI CEI EN 301549]]&amp;Tabella4[[#This Row],[Servizio]]</f>
        <v>11.2.5.5.1S009 FAQ</v>
      </c>
      <c r="B1376" s="42" t="str">
        <f>Tabella4[[#This Row],[IssueID]]&amp;Tabella4[[#This Row],[Servizio]]</f>
        <v>S009 FAQ</v>
      </c>
      <c r="C1376" s="41" t="s">
        <v>2474</v>
      </c>
      <c r="D1376" s="41" t="str">
        <f>"(#"&amp;Tabella4[[#This Row],['#ID]]&amp;")"</f>
        <v>(#AAD1375)</v>
      </c>
      <c r="E1376" s="13" t="s">
        <v>50</v>
      </c>
      <c r="F1376" s="13" t="s">
        <v>3168</v>
      </c>
      <c r="G1376" s="13" t="s">
        <v>346</v>
      </c>
      <c r="H1376" s="13" t="s">
        <v>3286</v>
      </c>
      <c r="I1376" s="13" t="s">
        <v>64</v>
      </c>
      <c r="J1376" s="13" t="s">
        <v>1736</v>
      </c>
      <c r="K1376" t="s">
        <v>1747</v>
      </c>
      <c r="L1376" s="13" t="s">
        <v>3174</v>
      </c>
      <c r="M1376" t="s">
        <v>1744</v>
      </c>
      <c r="N1376" s="13"/>
      <c r="O1376" t="s">
        <v>1605</v>
      </c>
      <c r="P1376" s="13" t="s">
        <v>1649</v>
      </c>
      <c r="Q1376" s="13" t="s">
        <v>1742</v>
      </c>
      <c r="R1376" s="13"/>
      <c r="S1376" s="13" t="s">
        <v>3185</v>
      </c>
      <c r="T1376" s="13" t="s">
        <v>3186</v>
      </c>
      <c r="U1376" s="13">
        <f>COUNTIFS(Tabella4[Rejected Element],Tabella4[[#This Row],[Rejected Element]])</f>
        <v>1254</v>
      </c>
      <c r="V1376" s="13" t="s">
        <v>1727</v>
      </c>
      <c r="W1376" s="13" t="s">
        <v>3144</v>
      </c>
      <c r="X1376" s="13" t="str">
        <f>Tabella4[[#This Row],[User Impact]]</f>
        <v>3 - Moderate</v>
      </c>
      <c r="Y1376" s="13" t="str">
        <f>_xlfn.CONCAT("APP INDABOX ANDROID - ",Tabella4[[#This Row],[UNI CEI EN 301549]]," ",_xlfn.XLOOKUP(Tabella4[[#This Row],[Criterio]],Tabella5[ID],Tabella5[Criterio di successo],"")," - ",Tabella4[[#This Row],[Servizio]])</f>
        <v>APP INDABOX ANDROID - 11.2.5.5.1 Dimensione dell'obiettivo (avanzato) - S009 FAQ</v>
      </c>
      <c r="Z13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(#AAD1375)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376" s="13"/>
      <c r="AB1376" s="13"/>
      <c r="AC1376" s="13"/>
      <c r="AD1376" s="13"/>
      <c r="AE1376" s="13" t="e">
        <f>_xlfn.XLOOKUP(Tabella4[[#This Row],[ID Silk]],outTable[ID Silk],outTable[Numero ticket  ],,0,1)</f>
        <v>#N/A</v>
      </c>
      <c r="AF1376" s="13"/>
      <c r="AG1376" s="13"/>
      <c r="AH1376" s="13" t="e">
        <f>Tabella4[[#This Row],[Caricato su Silk]]&amp;Tabella4[[#This Row],[HC_01]]</f>
        <v>#N/A</v>
      </c>
      <c r="AI1376" s="13" t="e">
        <f>Tabella4[[#This Row],[HC_ID]]&amp;": "&amp;Tabella4[[#This Row],[Descrizione]]</f>
        <v>#N/A</v>
      </c>
      <c r="AJ1376" s="13" t="e">
        <f>Tabella4[[#This Row],[HC_ID]]&amp;": - "&amp;Tabella4[[#This Row],[Detail]]&amp;" con selettore: "&amp;Tabella4[[#This Row],[Rejected Element]]</f>
        <v>#N/A</v>
      </c>
      <c r="AK1376" s="13" t="e">
        <f>Tabella4[[#This Row],[HC_ID]]&amp;": "&amp;Tabella4[[#This Row],[Share URL]]</f>
        <v>#N/A</v>
      </c>
      <c r="AL1376" s="13" t="e">
        <f>Tabella4[[#This Row],[HC_ID]]&amp;": "&amp;Tabella4[[#This Row],[Soluzione note aggiuntive]]</f>
        <v>#N/A</v>
      </c>
      <c r="AM1376" s="13"/>
    </row>
    <row r="1377" spans="1:39" ht="15" x14ac:dyDescent="0.3">
      <c r="A1377" s="41" t="str">
        <f>Tabella4[[#This Row],[UNI CEI EN 301549]]&amp;Tabella4[[#This Row],[Servizio]]</f>
        <v>11.2.5.8.1S009 FAQ</v>
      </c>
      <c r="B1377" s="42" t="str">
        <f>Tabella4[[#This Row],[IssueID]]&amp;Tabella4[[#This Row],[Servizio]]</f>
        <v>S009 FAQ</v>
      </c>
      <c r="C1377" s="41" t="s">
        <v>2475</v>
      </c>
      <c r="D1377" s="41" t="str">
        <f>"(#"&amp;Tabella4[[#This Row],['#ID]]&amp;")"</f>
        <v>(#AAD1376)</v>
      </c>
      <c r="E1377" s="13" t="s">
        <v>50</v>
      </c>
      <c r="F1377" s="13" t="s">
        <v>10</v>
      </c>
      <c r="G1377" s="13" t="s">
        <v>56</v>
      </c>
      <c r="H1377" s="13" t="s">
        <v>3283</v>
      </c>
      <c r="I1377" s="13" t="s">
        <v>63</v>
      </c>
      <c r="J1377" s="13" t="s">
        <v>1736</v>
      </c>
      <c r="K1377" t="s">
        <v>1748</v>
      </c>
      <c r="L1377" s="13" t="s">
        <v>3175</v>
      </c>
      <c r="M1377" t="s">
        <v>1744</v>
      </c>
      <c r="N1377" s="13"/>
      <c r="O1377" t="s">
        <v>1605</v>
      </c>
      <c r="P1377" s="13" t="s">
        <v>1649</v>
      </c>
      <c r="Q1377" s="13" t="s">
        <v>1742</v>
      </c>
      <c r="R1377" s="13"/>
      <c r="S1377" s="13" t="s">
        <v>3187</v>
      </c>
      <c r="T1377" s="13" t="s">
        <v>3188</v>
      </c>
      <c r="U1377" s="13">
        <f>COUNTIFS(Tabella4[Rejected Element],Tabella4[[#This Row],[Rejected Element]])</f>
        <v>1254</v>
      </c>
      <c r="V1377" s="13" t="s">
        <v>1727</v>
      </c>
      <c r="W1377" s="13" t="s">
        <v>3144</v>
      </c>
      <c r="X1377" s="13" t="str">
        <f>Tabella4[[#This Row],[User Impact]]</f>
        <v>2 - Serious</v>
      </c>
      <c r="Y1377" s="13" t="str">
        <f>_xlfn.CONCAT("APP INDABOX ANDROID - ",Tabella4[[#This Row],[UNI CEI EN 301549]]," ",_xlfn.XLOOKUP(Tabella4[[#This Row],[Criterio]],Tabella5[ID],Tabella5[Criterio di successo],"")," - ",Tabella4[[#This Row],[Servizio]])</f>
        <v>APP INDABOX ANDROID - 11.2.5.8.1 Dimensione dell'obiettivo (minimo) - S009 FAQ</v>
      </c>
      <c r="Z13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(#AAD1376)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377" s="13"/>
      <c r="AB1377" s="13"/>
      <c r="AC1377" s="13"/>
      <c r="AD1377" s="13"/>
      <c r="AE1377" s="13" t="e">
        <f>_xlfn.XLOOKUP(Tabella4[[#This Row],[ID Silk]],outTable[ID Silk],outTable[Numero ticket  ],,0,1)</f>
        <v>#N/A</v>
      </c>
      <c r="AF1377" s="13"/>
      <c r="AG1377" s="13"/>
      <c r="AH1377" s="13" t="e">
        <f>Tabella4[[#This Row],[Caricato su Silk]]&amp;Tabella4[[#This Row],[HC_01]]</f>
        <v>#N/A</v>
      </c>
      <c r="AI1377" s="13" t="e">
        <f>Tabella4[[#This Row],[HC_ID]]&amp;": "&amp;Tabella4[[#This Row],[Descrizione]]</f>
        <v>#N/A</v>
      </c>
      <c r="AJ1377" s="13" t="e">
        <f>Tabella4[[#This Row],[HC_ID]]&amp;": - "&amp;Tabella4[[#This Row],[Detail]]&amp;" con selettore: "&amp;Tabella4[[#This Row],[Rejected Element]]</f>
        <v>#N/A</v>
      </c>
      <c r="AK1377" s="13" t="e">
        <f>Tabella4[[#This Row],[HC_ID]]&amp;": "&amp;Tabella4[[#This Row],[Share URL]]</f>
        <v>#N/A</v>
      </c>
      <c r="AL1377" s="13" t="e">
        <f>Tabella4[[#This Row],[HC_ID]]&amp;": "&amp;Tabella4[[#This Row],[Soluzione note aggiuntive]]</f>
        <v>#N/A</v>
      </c>
      <c r="AM1377" s="13"/>
    </row>
    <row r="1378" spans="1:39" ht="15" x14ac:dyDescent="0.3">
      <c r="A1378" s="41" t="str">
        <f>Tabella4[[#This Row],[UNI CEI EN 301549]]&amp;Tabella4[[#This Row],[Servizio]]</f>
        <v>11.2.5.3.1S009 FAQ</v>
      </c>
      <c r="B1378" s="42" t="str">
        <f>Tabella4[[#This Row],[IssueID]]&amp;Tabella4[[#This Row],[Servizio]]</f>
        <v>S009 FAQ</v>
      </c>
      <c r="C1378" s="41" t="s">
        <v>2476</v>
      </c>
      <c r="D1378" s="41" t="str">
        <f>"(#"&amp;Tabella4[[#This Row],['#ID]]&amp;")"</f>
        <v>(#AAD1377)</v>
      </c>
      <c r="E1378" s="13" t="s">
        <v>50</v>
      </c>
      <c r="F1378" s="13" t="s">
        <v>9</v>
      </c>
      <c r="G1378" s="13" t="s">
        <v>342</v>
      </c>
      <c r="H1378" s="13" t="s">
        <v>3285</v>
      </c>
      <c r="I1378" s="13" t="s">
        <v>63</v>
      </c>
      <c r="J1378" s="13" t="s">
        <v>3172</v>
      </c>
      <c r="K1378" t="s">
        <v>1745</v>
      </c>
      <c r="L1378" s="13" t="s">
        <v>3173</v>
      </c>
      <c r="M1378" t="s">
        <v>1744</v>
      </c>
      <c r="N1378" s="13"/>
      <c r="O1378" t="s">
        <v>1605</v>
      </c>
      <c r="P1378" s="13" t="s">
        <v>1649</v>
      </c>
      <c r="Q1378" s="13" t="s">
        <v>1742</v>
      </c>
      <c r="R1378" s="13"/>
      <c r="S1378" s="13" t="s">
        <v>3183</v>
      </c>
      <c r="T1378" s="13" t="s">
        <v>3184</v>
      </c>
      <c r="U1378" s="13">
        <f>COUNTIFS(Tabella4[Rejected Element],Tabella4[[#This Row],[Rejected Element]])</f>
        <v>1254</v>
      </c>
      <c r="V1378" s="13" t="s">
        <v>1727</v>
      </c>
      <c r="W1378" s="13" t="s">
        <v>3144</v>
      </c>
      <c r="X1378" s="13" t="str">
        <f>Tabella4[[#This Row],[User Impact]]</f>
        <v>2 - Serious</v>
      </c>
      <c r="Y1378" s="13" t="str">
        <f>_xlfn.CONCAT("APP INDABOX ANDROID - ",Tabella4[[#This Row],[UNI CEI EN 301549]]," ",_xlfn.XLOOKUP(Tabella4[[#This Row],[Criterio]],Tabella5[ID],Tabella5[Criterio di successo],"")," - ",Tabella4[[#This Row],[Servizio]])</f>
        <v>APP INDABOX ANDROID - 11.2.5.3.1 Etichetta nel nome - S009 FAQ</v>
      </c>
      <c r="Z13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(#AAD1377)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378" s="13"/>
      <c r="AB1378" s="13"/>
      <c r="AC1378" s="13"/>
      <c r="AD1378" s="13"/>
      <c r="AE1378" s="13" t="e">
        <f>_xlfn.XLOOKUP(Tabella4[[#This Row],[ID Silk]],outTable[ID Silk],outTable[Numero ticket  ],,0,1)</f>
        <v>#N/A</v>
      </c>
      <c r="AF1378" s="13"/>
      <c r="AG1378" s="13"/>
      <c r="AH1378" s="13" t="e">
        <f>Tabella4[[#This Row],[Caricato su Silk]]&amp;Tabella4[[#This Row],[HC_01]]</f>
        <v>#N/A</v>
      </c>
      <c r="AI1378" s="13" t="e">
        <f>Tabella4[[#This Row],[HC_ID]]&amp;": "&amp;Tabella4[[#This Row],[Descrizione]]</f>
        <v>#N/A</v>
      </c>
      <c r="AJ1378" s="13" t="e">
        <f>Tabella4[[#This Row],[HC_ID]]&amp;": - "&amp;Tabella4[[#This Row],[Detail]]&amp;" con selettore: "&amp;Tabella4[[#This Row],[Rejected Element]]</f>
        <v>#N/A</v>
      </c>
      <c r="AK1378" s="13" t="e">
        <f>Tabella4[[#This Row],[HC_ID]]&amp;": "&amp;Tabella4[[#This Row],[Share URL]]</f>
        <v>#N/A</v>
      </c>
      <c r="AL1378" s="13" t="e">
        <f>Tabella4[[#This Row],[HC_ID]]&amp;": "&amp;Tabella4[[#This Row],[Soluzione note aggiuntive]]</f>
        <v>#N/A</v>
      </c>
      <c r="AM1378" s="13"/>
    </row>
    <row r="1379" spans="1:39" ht="15" x14ac:dyDescent="0.3">
      <c r="A1379" s="41" t="str">
        <f>Tabella4[[#This Row],[UNI CEI EN 301549]]&amp;Tabella4[[#This Row],[Servizio]]</f>
        <v>11.1.3.2.1S009 FAQ</v>
      </c>
      <c r="B1379" s="42" t="str">
        <f>Tabella4[[#This Row],[IssueID]]&amp;Tabella4[[#This Row],[Servizio]]</f>
        <v>S009 FAQ</v>
      </c>
      <c r="C1379" s="41" t="s">
        <v>2477</v>
      </c>
      <c r="D1379" s="41" t="str">
        <f>"(#"&amp;Tabella4[[#This Row],['#ID]]&amp;")"</f>
        <v>(#AAD1378)</v>
      </c>
      <c r="E1379" s="13" t="s">
        <v>50</v>
      </c>
      <c r="F1379" s="13" t="s">
        <v>9</v>
      </c>
      <c r="G1379" s="13" t="s">
        <v>57</v>
      </c>
      <c r="H1379" s="13" t="s">
        <v>3287</v>
      </c>
      <c r="I1379" s="13" t="s">
        <v>62</v>
      </c>
      <c r="J1379" s="13" t="s">
        <v>3176</v>
      </c>
      <c r="K1379" t="s">
        <v>1749</v>
      </c>
      <c r="L1379" s="13" t="s">
        <v>3177</v>
      </c>
      <c r="M1379" t="s">
        <v>1744</v>
      </c>
      <c r="N1379" s="13"/>
      <c r="O1379" t="s">
        <v>1605</v>
      </c>
      <c r="P1379" s="13" t="s">
        <v>1649</v>
      </c>
      <c r="Q1379" s="13" t="s">
        <v>1742</v>
      </c>
      <c r="R1379" s="13"/>
      <c r="S1379" s="13" t="s">
        <v>3189</v>
      </c>
      <c r="T1379" s="13" t="s">
        <v>3190</v>
      </c>
      <c r="U1379" s="13">
        <f>COUNTIFS(Tabella4[Rejected Element],Tabella4[[#This Row],[Rejected Element]])</f>
        <v>1254</v>
      </c>
      <c r="V1379" s="13" t="s">
        <v>1727</v>
      </c>
      <c r="W1379" s="13" t="s">
        <v>3144</v>
      </c>
      <c r="X1379" s="13" t="str">
        <f>Tabella4[[#This Row],[User Impact]]</f>
        <v>1 - Critical</v>
      </c>
      <c r="Y1379" s="13" t="str">
        <f>_xlfn.CONCAT("APP INDABOX ANDROID - ",Tabella4[[#This Row],[UNI CEI EN 301549]]," ",_xlfn.XLOOKUP(Tabella4[[#This Row],[Criterio]],Tabella5[ID],Tabella5[Criterio di successo],"")," - ",Tabella4[[#This Row],[Servizio]])</f>
        <v>APP INDABOX ANDROID - 11.1.3.2.1 Sequenza significativa - S009 FAQ</v>
      </c>
      <c r="Z13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(#AAD1378)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https://axe-mobile.deque.com/scan?userId=747da6b3-5f03-493b-bc9b-3a10276b7d6b&amp;packageName=com.android.chrome&amp;resultId=019874b3-700d-75fd-a210-7e5e0931622f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79" s="13"/>
      <c r="AB1379" s="13"/>
      <c r="AC1379" s="13"/>
      <c r="AD1379" s="13"/>
      <c r="AE1379" s="13" t="e">
        <f>_xlfn.XLOOKUP(Tabella4[[#This Row],[ID Silk]],outTable[ID Silk],outTable[Numero ticket  ],,0,1)</f>
        <v>#N/A</v>
      </c>
      <c r="AF1379" s="13"/>
      <c r="AG1379" s="13"/>
      <c r="AH1379" s="13" t="e">
        <f>Tabella4[[#This Row],[Caricato su Silk]]&amp;Tabella4[[#This Row],[HC_01]]</f>
        <v>#N/A</v>
      </c>
      <c r="AI1379" s="13" t="e">
        <f>Tabella4[[#This Row],[HC_ID]]&amp;": "&amp;Tabella4[[#This Row],[Descrizione]]</f>
        <v>#N/A</v>
      </c>
      <c r="AJ1379" s="13" t="e">
        <f>Tabella4[[#This Row],[HC_ID]]&amp;": - "&amp;Tabella4[[#This Row],[Detail]]&amp;" con selettore: "&amp;Tabella4[[#This Row],[Rejected Element]]</f>
        <v>#N/A</v>
      </c>
      <c r="AK1379" s="13" t="e">
        <f>Tabella4[[#This Row],[HC_ID]]&amp;": "&amp;Tabella4[[#This Row],[Share URL]]</f>
        <v>#N/A</v>
      </c>
      <c r="AL1379" s="13" t="e">
        <f>Tabella4[[#This Row],[HC_ID]]&amp;": "&amp;Tabella4[[#This Row],[Soluzione note aggiuntive]]</f>
        <v>#N/A</v>
      </c>
      <c r="AM1379" s="13"/>
    </row>
    <row r="1380" spans="1:39" ht="15" x14ac:dyDescent="0.3">
      <c r="A1380" s="41" t="str">
        <f>Tabella4[[#This Row],[UNI CEI EN 301549]]&amp;Tabella4[[#This Row],[Servizio]]</f>
        <v>11.1.3.4.1S009 FAQ</v>
      </c>
      <c r="B1380" s="42" t="str">
        <f>Tabella4[[#This Row],[IssueID]]&amp;Tabella4[[#This Row],[Servizio]]</f>
        <v>S009 FAQ</v>
      </c>
      <c r="C1380" s="41" t="s">
        <v>2478</v>
      </c>
      <c r="D1380" s="41" t="str">
        <f>"(#"&amp;Tabella4[[#This Row],['#ID]]&amp;")"</f>
        <v>(#AAD1379)</v>
      </c>
      <c r="E1380" s="13" t="s">
        <v>50</v>
      </c>
      <c r="F1380" s="13" t="s">
        <v>10</v>
      </c>
      <c r="G1380" s="13" t="s">
        <v>160</v>
      </c>
      <c r="H1380" s="13" t="s">
        <v>3284</v>
      </c>
      <c r="I1380" s="13" t="s">
        <v>63</v>
      </c>
      <c r="J1380" s="13" t="s">
        <v>3170</v>
      </c>
      <c r="K1380" t="s">
        <v>1743</v>
      </c>
      <c r="L1380" s="13" t="s">
        <v>3171</v>
      </c>
      <c r="M1380" t="s">
        <v>1744</v>
      </c>
      <c r="N1380" s="13"/>
      <c r="O1380" t="s">
        <v>1606</v>
      </c>
      <c r="P1380" s="13" t="s">
        <v>1650</v>
      </c>
      <c r="Q1380" s="13" t="s">
        <v>1742</v>
      </c>
      <c r="R1380" s="13"/>
      <c r="S1380" s="13" t="s">
        <v>3181</v>
      </c>
      <c r="T1380" s="13" t="s">
        <v>3182</v>
      </c>
      <c r="U1380" s="13">
        <f>COUNTIFS(Tabella4[Rejected Element],Tabella4[[#This Row],[Rejected Element]])</f>
        <v>1254</v>
      </c>
      <c r="V1380" s="13" t="s">
        <v>1727</v>
      </c>
      <c r="W1380" s="13" t="s">
        <v>3143</v>
      </c>
      <c r="X1380" s="13" t="str">
        <f>Tabella4[[#This Row],[User Impact]]</f>
        <v>2 - Serious</v>
      </c>
      <c r="Y1380" s="13" t="str">
        <f>_xlfn.CONCAT("APP INDABOX ANDROID - ",Tabella4[[#This Row],[UNI CEI EN 301549]]," ",_xlfn.XLOOKUP(Tabella4[[#This Row],[Criterio]],Tabella5[ID],Tabella5[Criterio di successo],"")," - ",Tabella4[[#This Row],[Servizio]])</f>
        <v>APP INDABOX ANDROID - 11.1.3.4.1 Orientamento - S009 FAQ</v>
      </c>
      <c r="Z13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S009 FAQ (#AAD1379)
S009 FAQ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380" s="13"/>
      <c r="AB1380" s="13"/>
      <c r="AC1380" s="13"/>
      <c r="AD1380" s="13"/>
      <c r="AE1380" s="13" t="e">
        <f>_xlfn.XLOOKUP(Tabella4[[#This Row],[ID Silk]],outTable[ID Silk],outTable[Numero ticket  ],,0,1)</f>
        <v>#N/A</v>
      </c>
      <c r="AF1380" s="13"/>
      <c r="AG1380" s="13"/>
      <c r="AH1380" s="13" t="e">
        <f>Tabella4[[#This Row],[Caricato su Silk]]&amp;Tabella4[[#This Row],[HC_01]]</f>
        <v>#N/A</v>
      </c>
      <c r="AI1380" s="13" t="e">
        <f>Tabella4[[#This Row],[HC_ID]]&amp;": "&amp;Tabella4[[#This Row],[Descrizione]]</f>
        <v>#N/A</v>
      </c>
      <c r="AJ1380" s="13" t="e">
        <f>Tabella4[[#This Row],[HC_ID]]&amp;": - "&amp;Tabella4[[#This Row],[Detail]]&amp;" con selettore: "&amp;Tabella4[[#This Row],[Rejected Element]]</f>
        <v>#N/A</v>
      </c>
      <c r="AK1380" s="13" t="e">
        <f>Tabella4[[#This Row],[HC_ID]]&amp;": "&amp;Tabella4[[#This Row],[Share URL]]</f>
        <v>#N/A</v>
      </c>
      <c r="AL1380" s="13" t="e">
        <f>Tabella4[[#This Row],[HC_ID]]&amp;": "&amp;Tabella4[[#This Row],[Soluzione note aggiuntive]]</f>
        <v>#N/A</v>
      </c>
      <c r="AM1380" s="13"/>
    </row>
    <row r="1381" spans="1:39" ht="15" x14ac:dyDescent="0.3">
      <c r="A1381" s="41" t="str">
        <f>Tabella4[[#This Row],[UNI CEI EN 301549]]&amp;Tabella4[[#This Row],[Servizio]]</f>
        <v>11.2.5.3.1S009 FAQ</v>
      </c>
      <c r="B1381" s="42" t="str">
        <f>Tabella4[[#This Row],[IssueID]]&amp;Tabella4[[#This Row],[Servizio]]</f>
        <v>S009 FAQ</v>
      </c>
      <c r="C1381" s="41" t="s">
        <v>2479</v>
      </c>
      <c r="D1381" s="41" t="str">
        <f>"(#"&amp;Tabella4[[#This Row],['#ID]]&amp;")"</f>
        <v>(#AAD1380)</v>
      </c>
      <c r="E1381" s="13" t="s">
        <v>50</v>
      </c>
      <c r="F1381" s="13" t="s">
        <v>9</v>
      </c>
      <c r="G1381" s="13" t="s">
        <v>342</v>
      </c>
      <c r="H1381" s="13" t="s">
        <v>3285</v>
      </c>
      <c r="I1381" s="13" t="s">
        <v>63</v>
      </c>
      <c r="J1381" s="13" t="s">
        <v>3172</v>
      </c>
      <c r="K1381" t="s">
        <v>1745</v>
      </c>
      <c r="L1381" s="13" t="s">
        <v>3173</v>
      </c>
      <c r="M1381" t="s">
        <v>1746</v>
      </c>
      <c r="N1381" s="13"/>
      <c r="O1381" t="s">
        <v>1606</v>
      </c>
      <c r="P1381" s="13" t="s">
        <v>1650</v>
      </c>
      <c r="Q1381" s="13" t="s">
        <v>1742</v>
      </c>
      <c r="R1381" s="13"/>
      <c r="S1381" s="13" t="s">
        <v>3183</v>
      </c>
      <c r="T1381" s="13" t="s">
        <v>3184</v>
      </c>
      <c r="U1381" s="13">
        <f>COUNTIFS(Tabella4[Rejected Element],Tabella4[[#This Row],[Rejected Element]])</f>
        <v>42</v>
      </c>
      <c r="V1381" s="13" t="s">
        <v>1727</v>
      </c>
      <c r="W1381" s="13" t="s">
        <v>3143</v>
      </c>
      <c r="X1381" s="13" t="str">
        <f>Tabella4[[#This Row],[User Impact]]</f>
        <v>2 - Serious</v>
      </c>
      <c r="Y1381" s="13" t="str">
        <f>_xlfn.CONCAT("APP INDABOX ANDROID - ",Tabella4[[#This Row],[UNI CEI EN 301549]]," ",_xlfn.XLOOKUP(Tabella4[[#This Row],[Criterio]],Tabella5[ID],Tabella5[Criterio di successo],"")," - ",Tabella4[[#This Row],[Servizio]])</f>
        <v>APP INDABOX ANDROID - 11.2.5.3.1 Etichetta nel nome - S009 FAQ</v>
      </c>
      <c r="Z13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(#AAD1380)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https://axe-mobile.deque.com/scan?userId=747da6b3-5f03-493b-bc9b-3a10276b7d6b&amp;packageName=com.android.chrome&amp;resultId=019874b3-ba54-73cf-a27e-a16b97052cea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381" s="13"/>
      <c r="AB1381" s="13"/>
      <c r="AC1381" s="13"/>
      <c r="AD1381" s="13"/>
      <c r="AE1381" s="13" t="e">
        <f>_xlfn.XLOOKUP(Tabella4[[#This Row],[ID Silk]],outTable[ID Silk],outTable[Numero ticket  ],,0,1)</f>
        <v>#N/A</v>
      </c>
      <c r="AF1381" s="13"/>
      <c r="AG1381" s="13"/>
      <c r="AH1381" s="13" t="e">
        <f>Tabella4[[#This Row],[Caricato su Silk]]&amp;Tabella4[[#This Row],[HC_01]]</f>
        <v>#N/A</v>
      </c>
      <c r="AI1381" s="13" t="e">
        <f>Tabella4[[#This Row],[HC_ID]]&amp;": "&amp;Tabella4[[#This Row],[Descrizione]]</f>
        <v>#N/A</v>
      </c>
      <c r="AJ1381" s="13" t="e">
        <f>Tabella4[[#This Row],[HC_ID]]&amp;": - "&amp;Tabella4[[#This Row],[Detail]]&amp;" con selettore: "&amp;Tabella4[[#This Row],[Rejected Element]]</f>
        <v>#N/A</v>
      </c>
      <c r="AK1381" s="13" t="e">
        <f>Tabella4[[#This Row],[HC_ID]]&amp;": "&amp;Tabella4[[#This Row],[Share URL]]</f>
        <v>#N/A</v>
      </c>
      <c r="AL1381" s="13" t="e">
        <f>Tabella4[[#This Row],[HC_ID]]&amp;": "&amp;Tabella4[[#This Row],[Soluzione note aggiuntive]]</f>
        <v>#N/A</v>
      </c>
      <c r="AM1381" s="13"/>
    </row>
    <row r="1382" spans="1:39" ht="15" x14ac:dyDescent="0.3">
      <c r="A1382" s="41" t="str">
        <f>Tabella4[[#This Row],[UNI CEI EN 301549]]&amp;Tabella4[[#This Row],[Servizio]]</f>
        <v>11.2.5.3.1S009 FAQ</v>
      </c>
      <c r="B1382" s="42" t="str">
        <f>Tabella4[[#This Row],[IssueID]]&amp;Tabella4[[#This Row],[Servizio]]</f>
        <v>S009 FAQ</v>
      </c>
      <c r="C1382" s="41" t="s">
        <v>2480</v>
      </c>
      <c r="D1382" s="41" t="str">
        <f>"(#"&amp;Tabella4[[#This Row],['#ID]]&amp;")"</f>
        <v>(#AAD1381)</v>
      </c>
      <c r="E1382" s="13" t="s">
        <v>50</v>
      </c>
      <c r="F1382" s="13" t="s">
        <v>9</v>
      </c>
      <c r="G1382" s="13" t="s">
        <v>342</v>
      </c>
      <c r="H1382" s="13" t="s">
        <v>3285</v>
      </c>
      <c r="I1382" s="13" t="s">
        <v>63</v>
      </c>
      <c r="J1382" s="13" t="s">
        <v>3172</v>
      </c>
      <c r="K1382" t="s">
        <v>1745</v>
      </c>
      <c r="L1382" s="13" t="s">
        <v>3173</v>
      </c>
      <c r="M1382" t="s">
        <v>1744</v>
      </c>
      <c r="N1382" s="13"/>
      <c r="O1382" t="s">
        <v>1606</v>
      </c>
      <c r="P1382" s="13" t="s">
        <v>1650</v>
      </c>
      <c r="Q1382" s="13" t="s">
        <v>1742</v>
      </c>
      <c r="R1382" s="13"/>
      <c r="S1382" s="13" t="s">
        <v>3183</v>
      </c>
      <c r="T1382" s="13" t="s">
        <v>3184</v>
      </c>
      <c r="U1382" s="13">
        <f>COUNTIFS(Tabella4[Rejected Element],Tabella4[[#This Row],[Rejected Element]])</f>
        <v>1254</v>
      </c>
      <c r="V1382" s="13" t="s">
        <v>1727</v>
      </c>
      <c r="W1382" s="13" t="s">
        <v>3143</v>
      </c>
      <c r="X1382" s="13" t="str">
        <f>Tabella4[[#This Row],[User Impact]]</f>
        <v>2 - Serious</v>
      </c>
      <c r="Y1382" s="13" t="str">
        <f>_xlfn.CONCAT("APP INDABOX ANDROID - ",Tabella4[[#This Row],[UNI CEI EN 301549]]," ",_xlfn.XLOOKUP(Tabella4[[#This Row],[Criterio]],Tabella5[ID],Tabella5[Criterio di successo],"")," - ",Tabella4[[#This Row],[Servizio]])</f>
        <v>APP INDABOX ANDROID - 11.2.5.3.1 Etichetta nel nome - S009 FAQ</v>
      </c>
      <c r="Z13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(#AAD1381)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382" s="13"/>
      <c r="AB1382" s="13"/>
      <c r="AC1382" s="13"/>
      <c r="AD1382" s="13"/>
      <c r="AE1382" s="13" t="e">
        <f>_xlfn.XLOOKUP(Tabella4[[#This Row],[ID Silk]],outTable[ID Silk],outTable[Numero ticket  ],,0,1)</f>
        <v>#N/A</v>
      </c>
      <c r="AF1382" s="13"/>
      <c r="AG1382" s="13"/>
      <c r="AH1382" s="13" t="e">
        <f>Tabella4[[#This Row],[Caricato su Silk]]&amp;Tabella4[[#This Row],[HC_01]]</f>
        <v>#N/A</v>
      </c>
      <c r="AI1382" s="13" t="e">
        <f>Tabella4[[#This Row],[HC_ID]]&amp;": "&amp;Tabella4[[#This Row],[Descrizione]]</f>
        <v>#N/A</v>
      </c>
      <c r="AJ1382" s="13" t="e">
        <f>Tabella4[[#This Row],[HC_ID]]&amp;": - "&amp;Tabella4[[#This Row],[Detail]]&amp;" con selettore: "&amp;Tabella4[[#This Row],[Rejected Element]]</f>
        <v>#N/A</v>
      </c>
      <c r="AK1382" s="13" t="e">
        <f>Tabella4[[#This Row],[HC_ID]]&amp;": "&amp;Tabella4[[#This Row],[Share URL]]</f>
        <v>#N/A</v>
      </c>
      <c r="AL1382" s="13" t="e">
        <f>Tabella4[[#This Row],[HC_ID]]&amp;": "&amp;Tabella4[[#This Row],[Soluzione note aggiuntive]]</f>
        <v>#N/A</v>
      </c>
      <c r="AM1382" s="13"/>
    </row>
    <row r="1383" spans="1:39" ht="15" x14ac:dyDescent="0.3">
      <c r="A1383" s="41" t="str">
        <f>Tabella4[[#This Row],[UNI CEI EN 301549]]&amp;Tabella4[[#This Row],[Servizio]]</f>
        <v>11.1.3.2.1S009 FAQ</v>
      </c>
      <c r="B1383" s="42" t="str">
        <f>Tabella4[[#This Row],[IssueID]]&amp;Tabella4[[#This Row],[Servizio]]</f>
        <v>S009 FAQ</v>
      </c>
      <c r="C1383" s="41" t="s">
        <v>2481</v>
      </c>
      <c r="D1383" s="41" t="str">
        <f>"(#"&amp;Tabella4[[#This Row],['#ID]]&amp;")"</f>
        <v>(#AAD1382)</v>
      </c>
      <c r="E1383" s="13" t="s">
        <v>50</v>
      </c>
      <c r="F1383" s="13" t="s">
        <v>9</v>
      </c>
      <c r="G1383" s="13" t="s">
        <v>57</v>
      </c>
      <c r="H1383" s="13" t="s">
        <v>3287</v>
      </c>
      <c r="I1383" s="13" t="s">
        <v>62</v>
      </c>
      <c r="J1383" s="13" t="s">
        <v>3176</v>
      </c>
      <c r="K1383" t="s">
        <v>1749</v>
      </c>
      <c r="L1383" s="13" t="s">
        <v>3177</v>
      </c>
      <c r="M1383" t="s">
        <v>1744</v>
      </c>
      <c r="N1383" s="13"/>
      <c r="O1383" t="s">
        <v>1606</v>
      </c>
      <c r="P1383" s="13" t="s">
        <v>1650</v>
      </c>
      <c r="Q1383" s="13" t="s">
        <v>1742</v>
      </c>
      <c r="R1383" s="13"/>
      <c r="S1383" s="13" t="s">
        <v>3189</v>
      </c>
      <c r="T1383" s="13" t="s">
        <v>3190</v>
      </c>
      <c r="U1383" s="13">
        <f>COUNTIFS(Tabella4[Rejected Element],Tabella4[[#This Row],[Rejected Element]])</f>
        <v>1254</v>
      </c>
      <c r="V1383" s="13" t="s">
        <v>1727</v>
      </c>
      <c r="W1383" s="13" t="s">
        <v>3143</v>
      </c>
      <c r="X1383" s="13" t="str">
        <f>Tabella4[[#This Row],[User Impact]]</f>
        <v>1 - Critical</v>
      </c>
      <c r="Y1383" s="13" t="str">
        <f>_xlfn.CONCAT("APP INDABOX ANDROID - ",Tabella4[[#This Row],[UNI CEI EN 301549]]," ",_xlfn.XLOOKUP(Tabella4[[#This Row],[Criterio]],Tabella5[ID],Tabella5[Criterio di successo],"")," - ",Tabella4[[#This Row],[Servizio]])</f>
        <v>APP INDABOX ANDROID - 11.1.3.2.1 Sequenza significativa - S009 FAQ</v>
      </c>
      <c r="Z13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(#AAD1382)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83" s="13"/>
      <c r="AB1383" s="13"/>
      <c r="AC1383" s="13"/>
      <c r="AD1383" s="13"/>
      <c r="AE1383" s="13" t="e">
        <f>_xlfn.XLOOKUP(Tabella4[[#This Row],[ID Silk]],outTable[ID Silk],outTable[Numero ticket  ],,0,1)</f>
        <v>#N/A</v>
      </c>
      <c r="AF1383" s="13"/>
      <c r="AG1383" s="13"/>
      <c r="AH1383" s="13" t="e">
        <f>Tabella4[[#This Row],[Caricato su Silk]]&amp;Tabella4[[#This Row],[HC_01]]</f>
        <v>#N/A</v>
      </c>
      <c r="AI1383" s="13" t="e">
        <f>Tabella4[[#This Row],[HC_ID]]&amp;": "&amp;Tabella4[[#This Row],[Descrizione]]</f>
        <v>#N/A</v>
      </c>
      <c r="AJ1383" s="13" t="e">
        <f>Tabella4[[#This Row],[HC_ID]]&amp;": - "&amp;Tabella4[[#This Row],[Detail]]&amp;" con selettore: "&amp;Tabella4[[#This Row],[Rejected Element]]</f>
        <v>#N/A</v>
      </c>
      <c r="AK1383" s="13" t="e">
        <f>Tabella4[[#This Row],[HC_ID]]&amp;": "&amp;Tabella4[[#This Row],[Share URL]]</f>
        <v>#N/A</v>
      </c>
      <c r="AL1383" s="13" t="e">
        <f>Tabella4[[#This Row],[HC_ID]]&amp;": "&amp;Tabella4[[#This Row],[Soluzione note aggiuntive]]</f>
        <v>#N/A</v>
      </c>
      <c r="AM1383" s="13"/>
    </row>
    <row r="1384" spans="1:39" ht="15" x14ac:dyDescent="0.3">
      <c r="A1384" s="41" t="str">
        <f>Tabella4[[#This Row],[UNI CEI EN 301549]]&amp;Tabella4[[#This Row],[Servizio]]</f>
        <v>11.1.3.2.1S009 FAQ</v>
      </c>
      <c r="B1384" s="42" t="str">
        <f>Tabella4[[#This Row],[IssueID]]&amp;Tabella4[[#This Row],[Servizio]]</f>
        <v>S009 FAQ</v>
      </c>
      <c r="C1384" s="41" t="s">
        <v>2482</v>
      </c>
      <c r="D1384" s="41" t="str">
        <f>"(#"&amp;Tabella4[[#This Row],['#ID]]&amp;")"</f>
        <v>(#AAD1383)</v>
      </c>
      <c r="E1384" s="13" t="s">
        <v>50</v>
      </c>
      <c r="F1384" s="13" t="s">
        <v>9</v>
      </c>
      <c r="G1384" s="13" t="s">
        <v>57</v>
      </c>
      <c r="H1384" s="13" t="s">
        <v>3287</v>
      </c>
      <c r="I1384" s="13" t="s">
        <v>62</v>
      </c>
      <c r="J1384" s="13" t="s">
        <v>3176</v>
      </c>
      <c r="K1384" t="s">
        <v>1749</v>
      </c>
      <c r="L1384" s="13" t="s">
        <v>3177</v>
      </c>
      <c r="M1384" t="s">
        <v>1744</v>
      </c>
      <c r="N1384" s="13"/>
      <c r="O1384" t="s">
        <v>1606</v>
      </c>
      <c r="P1384" s="13" t="s">
        <v>1650</v>
      </c>
      <c r="Q1384" s="13" t="s">
        <v>1742</v>
      </c>
      <c r="R1384" s="13"/>
      <c r="S1384" s="13" t="s">
        <v>3189</v>
      </c>
      <c r="T1384" s="13" t="s">
        <v>3190</v>
      </c>
      <c r="U1384" s="13">
        <f>COUNTIFS(Tabella4[Rejected Element],Tabella4[[#This Row],[Rejected Element]])</f>
        <v>1254</v>
      </c>
      <c r="V1384" s="13" t="s">
        <v>1727</v>
      </c>
      <c r="W1384" s="13" t="s">
        <v>3143</v>
      </c>
      <c r="X1384" s="13" t="str">
        <f>Tabella4[[#This Row],[User Impact]]</f>
        <v>1 - Critical</v>
      </c>
      <c r="Y1384" s="13" t="str">
        <f>_xlfn.CONCAT("APP INDABOX ANDROID - ",Tabella4[[#This Row],[UNI CEI EN 301549]]," ",_xlfn.XLOOKUP(Tabella4[[#This Row],[Criterio]],Tabella5[ID],Tabella5[Criterio di successo],"")," - ",Tabella4[[#This Row],[Servizio]])</f>
        <v>APP INDABOX ANDROID - 11.1.3.2.1 Sequenza significativa - S009 FAQ</v>
      </c>
      <c r="Z13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(#AAD1383)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84" s="13"/>
      <c r="AB1384" s="13"/>
      <c r="AC1384" s="13"/>
      <c r="AD1384" s="13"/>
      <c r="AE1384" s="13" t="e">
        <f>_xlfn.XLOOKUP(Tabella4[[#This Row],[ID Silk]],outTable[ID Silk],outTable[Numero ticket  ],,0,1)</f>
        <v>#N/A</v>
      </c>
      <c r="AF1384" s="13"/>
      <c r="AG1384" s="13"/>
      <c r="AH1384" s="13" t="e">
        <f>Tabella4[[#This Row],[Caricato su Silk]]&amp;Tabella4[[#This Row],[HC_01]]</f>
        <v>#N/A</v>
      </c>
      <c r="AI1384" s="13" t="e">
        <f>Tabella4[[#This Row],[HC_ID]]&amp;": "&amp;Tabella4[[#This Row],[Descrizione]]</f>
        <v>#N/A</v>
      </c>
      <c r="AJ1384" s="13" t="e">
        <f>Tabella4[[#This Row],[HC_ID]]&amp;": - "&amp;Tabella4[[#This Row],[Detail]]&amp;" con selettore: "&amp;Tabella4[[#This Row],[Rejected Element]]</f>
        <v>#N/A</v>
      </c>
      <c r="AK1384" s="13" t="e">
        <f>Tabella4[[#This Row],[HC_ID]]&amp;": "&amp;Tabella4[[#This Row],[Share URL]]</f>
        <v>#N/A</v>
      </c>
      <c r="AL1384" s="13" t="e">
        <f>Tabella4[[#This Row],[HC_ID]]&amp;": "&amp;Tabella4[[#This Row],[Soluzione note aggiuntive]]</f>
        <v>#N/A</v>
      </c>
      <c r="AM1384" s="13"/>
    </row>
    <row r="1385" spans="1:39" ht="15" x14ac:dyDescent="0.3">
      <c r="A1385" s="41" t="str">
        <f>Tabella4[[#This Row],[UNI CEI EN 301549]]&amp;Tabella4[[#This Row],[Servizio]]</f>
        <v>11.2.5.3.1S009 FAQ</v>
      </c>
      <c r="B1385" s="42" t="str">
        <f>Tabella4[[#This Row],[IssueID]]&amp;Tabella4[[#This Row],[Servizio]]</f>
        <v>S009 FAQ</v>
      </c>
      <c r="C1385" s="41" t="s">
        <v>2483</v>
      </c>
      <c r="D1385" s="41" t="str">
        <f>"(#"&amp;Tabella4[[#This Row],['#ID]]&amp;")"</f>
        <v>(#AAD1384)</v>
      </c>
      <c r="E1385" s="13" t="s">
        <v>50</v>
      </c>
      <c r="F1385" s="13" t="s">
        <v>9</v>
      </c>
      <c r="G1385" s="13" t="s">
        <v>342</v>
      </c>
      <c r="H1385" s="13" t="s">
        <v>3285</v>
      </c>
      <c r="I1385" s="13" t="s">
        <v>63</v>
      </c>
      <c r="J1385" s="13" t="s">
        <v>3172</v>
      </c>
      <c r="K1385" t="s">
        <v>1745</v>
      </c>
      <c r="L1385" s="13" t="s">
        <v>3173</v>
      </c>
      <c r="M1385" t="s">
        <v>1744</v>
      </c>
      <c r="N1385" s="13"/>
      <c r="O1385" t="s">
        <v>1606</v>
      </c>
      <c r="P1385" s="13" t="s">
        <v>1650</v>
      </c>
      <c r="Q1385" s="13" t="s">
        <v>1742</v>
      </c>
      <c r="R1385" s="13"/>
      <c r="S1385" s="13" t="s">
        <v>3183</v>
      </c>
      <c r="T1385" s="13" t="s">
        <v>3184</v>
      </c>
      <c r="U1385" s="13">
        <f>COUNTIFS(Tabella4[Rejected Element],Tabella4[[#This Row],[Rejected Element]])</f>
        <v>1254</v>
      </c>
      <c r="V1385" s="13" t="s">
        <v>1727</v>
      </c>
      <c r="W1385" s="13" t="s">
        <v>3143</v>
      </c>
      <c r="X1385" s="13" t="str">
        <f>Tabella4[[#This Row],[User Impact]]</f>
        <v>2 - Serious</v>
      </c>
      <c r="Y1385" s="13" t="str">
        <f>_xlfn.CONCAT("APP INDABOX ANDROID - ",Tabella4[[#This Row],[UNI CEI EN 301549]]," ",_xlfn.XLOOKUP(Tabella4[[#This Row],[Criterio]],Tabella5[ID],Tabella5[Criterio di successo],"")," - ",Tabella4[[#This Row],[Servizio]])</f>
        <v>APP INDABOX ANDROID - 11.2.5.3.1 Etichetta nel nome - S009 FAQ</v>
      </c>
      <c r="Z13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(#AAD1384)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385" s="13"/>
      <c r="AB1385" s="13"/>
      <c r="AC1385" s="13"/>
      <c r="AD1385" s="13"/>
      <c r="AE1385" s="13" t="e">
        <f>_xlfn.XLOOKUP(Tabella4[[#This Row],[ID Silk]],outTable[ID Silk],outTable[Numero ticket  ],,0,1)</f>
        <v>#N/A</v>
      </c>
      <c r="AF1385" s="13"/>
      <c r="AG1385" s="13"/>
      <c r="AH1385" s="13" t="e">
        <f>Tabella4[[#This Row],[Caricato su Silk]]&amp;Tabella4[[#This Row],[HC_01]]</f>
        <v>#N/A</v>
      </c>
      <c r="AI1385" s="13" t="e">
        <f>Tabella4[[#This Row],[HC_ID]]&amp;": "&amp;Tabella4[[#This Row],[Descrizione]]</f>
        <v>#N/A</v>
      </c>
      <c r="AJ1385" s="13" t="e">
        <f>Tabella4[[#This Row],[HC_ID]]&amp;": - "&amp;Tabella4[[#This Row],[Detail]]&amp;" con selettore: "&amp;Tabella4[[#This Row],[Rejected Element]]</f>
        <v>#N/A</v>
      </c>
      <c r="AK1385" s="13" t="e">
        <f>Tabella4[[#This Row],[HC_ID]]&amp;": "&amp;Tabella4[[#This Row],[Share URL]]</f>
        <v>#N/A</v>
      </c>
      <c r="AL1385" s="13" t="e">
        <f>Tabella4[[#This Row],[HC_ID]]&amp;": "&amp;Tabella4[[#This Row],[Soluzione note aggiuntive]]</f>
        <v>#N/A</v>
      </c>
      <c r="AM1385" s="13"/>
    </row>
    <row r="1386" spans="1:39" ht="15" x14ac:dyDescent="0.3">
      <c r="A1386" s="41" t="str">
        <f>Tabella4[[#This Row],[UNI CEI EN 301549]]&amp;Tabella4[[#This Row],[Servizio]]</f>
        <v>11.2.5.5.1S009 FAQ</v>
      </c>
      <c r="B1386" s="42" t="str">
        <f>Tabella4[[#This Row],[IssueID]]&amp;Tabella4[[#This Row],[Servizio]]</f>
        <v>S009 FAQ</v>
      </c>
      <c r="C1386" s="41" t="s">
        <v>2484</v>
      </c>
      <c r="D1386" s="41" t="str">
        <f>"(#"&amp;Tabella4[[#This Row],['#ID]]&amp;")"</f>
        <v>(#AAD1385)</v>
      </c>
      <c r="E1386" s="13" t="s">
        <v>50</v>
      </c>
      <c r="F1386" s="13" t="s">
        <v>3168</v>
      </c>
      <c r="G1386" s="13" t="s">
        <v>346</v>
      </c>
      <c r="H1386" s="13" t="s">
        <v>3286</v>
      </c>
      <c r="I1386" s="13" t="s">
        <v>64</v>
      </c>
      <c r="J1386" s="13" t="s">
        <v>1736</v>
      </c>
      <c r="K1386" t="s">
        <v>1747</v>
      </c>
      <c r="L1386" s="13" t="s">
        <v>3174</v>
      </c>
      <c r="M1386" t="s">
        <v>1744</v>
      </c>
      <c r="N1386" s="13"/>
      <c r="O1386" t="s">
        <v>1606</v>
      </c>
      <c r="P1386" s="13" t="s">
        <v>1650</v>
      </c>
      <c r="Q1386" s="13" t="s">
        <v>1742</v>
      </c>
      <c r="R1386" s="13"/>
      <c r="S1386" s="13" t="s">
        <v>3185</v>
      </c>
      <c r="T1386" s="13" t="s">
        <v>3186</v>
      </c>
      <c r="U1386" s="13">
        <f>COUNTIFS(Tabella4[Rejected Element],Tabella4[[#This Row],[Rejected Element]])</f>
        <v>1254</v>
      </c>
      <c r="V1386" s="13" t="s">
        <v>1727</v>
      </c>
      <c r="W1386" s="13" t="s">
        <v>3143</v>
      </c>
      <c r="X1386" s="13" t="str">
        <f>Tabella4[[#This Row],[User Impact]]</f>
        <v>3 - Moderate</v>
      </c>
      <c r="Y1386" s="13" t="str">
        <f>_xlfn.CONCAT("APP INDABOX ANDROID - ",Tabella4[[#This Row],[UNI CEI EN 301549]]," ",_xlfn.XLOOKUP(Tabella4[[#This Row],[Criterio]],Tabella5[ID],Tabella5[Criterio di successo],"")," - ",Tabella4[[#This Row],[Servizio]])</f>
        <v>APP INDABOX ANDROID - 11.2.5.5.1 Dimensione dell'obiettivo (avanzato) - S009 FAQ</v>
      </c>
      <c r="Z13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(#AAD1385)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386" s="13"/>
      <c r="AB1386" s="13"/>
      <c r="AC1386" s="13"/>
      <c r="AD1386" s="13"/>
      <c r="AE1386" s="13" t="e">
        <f>_xlfn.XLOOKUP(Tabella4[[#This Row],[ID Silk]],outTable[ID Silk],outTable[Numero ticket  ],,0,1)</f>
        <v>#N/A</v>
      </c>
      <c r="AF1386" s="13"/>
      <c r="AG1386" s="13"/>
      <c r="AH1386" s="13" t="e">
        <f>Tabella4[[#This Row],[Caricato su Silk]]&amp;Tabella4[[#This Row],[HC_01]]</f>
        <v>#N/A</v>
      </c>
      <c r="AI1386" s="13" t="e">
        <f>Tabella4[[#This Row],[HC_ID]]&amp;": "&amp;Tabella4[[#This Row],[Descrizione]]</f>
        <v>#N/A</v>
      </c>
      <c r="AJ1386" s="13" t="e">
        <f>Tabella4[[#This Row],[HC_ID]]&amp;": - "&amp;Tabella4[[#This Row],[Detail]]&amp;" con selettore: "&amp;Tabella4[[#This Row],[Rejected Element]]</f>
        <v>#N/A</v>
      </c>
      <c r="AK1386" s="13" t="e">
        <f>Tabella4[[#This Row],[HC_ID]]&amp;": "&amp;Tabella4[[#This Row],[Share URL]]</f>
        <v>#N/A</v>
      </c>
      <c r="AL1386" s="13" t="e">
        <f>Tabella4[[#This Row],[HC_ID]]&amp;": "&amp;Tabella4[[#This Row],[Soluzione note aggiuntive]]</f>
        <v>#N/A</v>
      </c>
      <c r="AM1386" s="13"/>
    </row>
    <row r="1387" spans="1:39" ht="15" x14ac:dyDescent="0.3">
      <c r="A1387" s="41" t="str">
        <f>Tabella4[[#This Row],[UNI CEI EN 301549]]&amp;Tabella4[[#This Row],[Servizio]]</f>
        <v>11.2.5.8.1S009 FAQ</v>
      </c>
      <c r="B1387" s="42" t="str">
        <f>Tabella4[[#This Row],[IssueID]]&amp;Tabella4[[#This Row],[Servizio]]</f>
        <v>S009 FAQ</v>
      </c>
      <c r="C1387" s="41" t="s">
        <v>2485</v>
      </c>
      <c r="D1387" s="41" t="str">
        <f>"(#"&amp;Tabella4[[#This Row],['#ID]]&amp;")"</f>
        <v>(#AAD1386)</v>
      </c>
      <c r="E1387" s="13" t="s">
        <v>50</v>
      </c>
      <c r="F1387" s="13" t="s">
        <v>10</v>
      </c>
      <c r="G1387" s="13" t="s">
        <v>56</v>
      </c>
      <c r="H1387" s="13" t="s">
        <v>3283</v>
      </c>
      <c r="I1387" s="13" t="s">
        <v>63</v>
      </c>
      <c r="J1387" s="13" t="s">
        <v>1736</v>
      </c>
      <c r="K1387" t="s">
        <v>1748</v>
      </c>
      <c r="L1387" s="13" t="s">
        <v>3175</v>
      </c>
      <c r="M1387" t="s">
        <v>1744</v>
      </c>
      <c r="N1387" s="13"/>
      <c r="O1387" t="s">
        <v>1606</v>
      </c>
      <c r="P1387" s="13" t="s">
        <v>1650</v>
      </c>
      <c r="Q1387" s="13" t="s">
        <v>1742</v>
      </c>
      <c r="R1387" s="13"/>
      <c r="S1387" s="13" t="s">
        <v>3187</v>
      </c>
      <c r="T1387" s="13" t="s">
        <v>3188</v>
      </c>
      <c r="U1387" s="13">
        <f>COUNTIFS(Tabella4[Rejected Element],Tabella4[[#This Row],[Rejected Element]])</f>
        <v>1254</v>
      </c>
      <c r="V1387" s="13" t="s">
        <v>1727</v>
      </c>
      <c r="W1387" s="13" t="s">
        <v>3143</v>
      </c>
      <c r="X1387" s="13" t="str">
        <f>Tabella4[[#This Row],[User Impact]]</f>
        <v>2 - Serious</v>
      </c>
      <c r="Y1387" s="13" t="str">
        <f>_xlfn.CONCAT("APP INDABOX ANDROID - ",Tabella4[[#This Row],[UNI CEI EN 301549]]," ",_xlfn.XLOOKUP(Tabella4[[#This Row],[Criterio]],Tabella5[ID],Tabella5[Criterio di successo],"")," - ",Tabella4[[#This Row],[Servizio]])</f>
        <v>APP INDABOX ANDROID - 11.2.5.8.1 Dimensione dell'obiettivo (minimo) - S009 FAQ</v>
      </c>
      <c r="Z13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(#AAD1386)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387" s="13"/>
      <c r="AB1387" s="13"/>
      <c r="AC1387" s="13"/>
      <c r="AD1387" s="13"/>
      <c r="AE1387" s="13" t="e">
        <f>_xlfn.XLOOKUP(Tabella4[[#This Row],[ID Silk]],outTable[ID Silk],outTable[Numero ticket  ],,0,1)</f>
        <v>#N/A</v>
      </c>
      <c r="AF1387" s="13"/>
      <c r="AG1387" s="13"/>
      <c r="AH1387" s="13" t="e">
        <f>Tabella4[[#This Row],[Caricato su Silk]]&amp;Tabella4[[#This Row],[HC_01]]</f>
        <v>#N/A</v>
      </c>
      <c r="AI1387" s="13" t="e">
        <f>Tabella4[[#This Row],[HC_ID]]&amp;": "&amp;Tabella4[[#This Row],[Descrizione]]</f>
        <v>#N/A</v>
      </c>
      <c r="AJ1387" s="13" t="e">
        <f>Tabella4[[#This Row],[HC_ID]]&amp;": - "&amp;Tabella4[[#This Row],[Detail]]&amp;" con selettore: "&amp;Tabella4[[#This Row],[Rejected Element]]</f>
        <v>#N/A</v>
      </c>
      <c r="AK1387" s="13" t="e">
        <f>Tabella4[[#This Row],[HC_ID]]&amp;": "&amp;Tabella4[[#This Row],[Share URL]]</f>
        <v>#N/A</v>
      </c>
      <c r="AL1387" s="13" t="e">
        <f>Tabella4[[#This Row],[HC_ID]]&amp;": "&amp;Tabella4[[#This Row],[Soluzione note aggiuntive]]</f>
        <v>#N/A</v>
      </c>
      <c r="AM1387" s="13"/>
    </row>
    <row r="1388" spans="1:39" ht="15" x14ac:dyDescent="0.3">
      <c r="A1388" s="41" t="str">
        <f>Tabella4[[#This Row],[UNI CEI EN 301549]]&amp;Tabella4[[#This Row],[Servizio]]</f>
        <v>11.1.3.2.1S009 FAQ</v>
      </c>
      <c r="B1388" s="42" t="str">
        <f>Tabella4[[#This Row],[IssueID]]&amp;Tabella4[[#This Row],[Servizio]]</f>
        <v>S009 FAQ</v>
      </c>
      <c r="C1388" s="41" t="s">
        <v>2486</v>
      </c>
      <c r="D1388" s="41" t="str">
        <f>"(#"&amp;Tabella4[[#This Row],['#ID]]&amp;")"</f>
        <v>(#AAD1387)</v>
      </c>
      <c r="E1388" s="13" t="s">
        <v>50</v>
      </c>
      <c r="F1388" s="13" t="s">
        <v>9</v>
      </c>
      <c r="G1388" s="13" t="s">
        <v>57</v>
      </c>
      <c r="H1388" s="13" t="s">
        <v>3287</v>
      </c>
      <c r="I1388" s="13" t="s">
        <v>62</v>
      </c>
      <c r="J1388" s="13" t="s">
        <v>3176</v>
      </c>
      <c r="K1388" t="s">
        <v>1749</v>
      </c>
      <c r="L1388" s="13" t="s">
        <v>3177</v>
      </c>
      <c r="M1388" t="s">
        <v>1744</v>
      </c>
      <c r="N1388" s="13"/>
      <c r="O1388" t="s">
        <v>1606</v>
      </c>
      <c r="P1388" s="13" t="s">
        <v>1650</v>
      </c>
      <c r="Q1388" s="13" t="s">
        <v>1742</v>
      </c>
      <c r="R1388" s="13"/>
      <c r="S1388" s="13" t="s">
        <v>3189</v>
      </c>
      <c r="T1388" s="13" t="s">
        <v>3190</v>
      </c>
      <c r="U1388" s="13">
        <f>COUNTIFS(Tabella4[Rejected Element],Tabella4[[#This Row],[Rejected Element]])</f>
        <v>1254</v>
      </c>
      <c r="V1388" s="13" t="s">
        <v>1727</v>
      </c>
      <c r="W1388" s="13" t="s">
        <v>3143</v>
      </c>
      <c r="X1388" s="13" t="str">
        <f>Tabella4[[#This Row],[User Impact]]</f>
        <v>1 - Critical</v>
      </c>
      <c r="Y1388" s="13" t="str">
        <f>_xlfn.CONCAT("APP INDABOX ANDROID - ",Tabella4[[#This Row],[UNI CEI EN 301549]]," ",_xlfn.XLOOKUP(Tabella4[[#This Row],[Criterio]],Tabella5[ID],Tabella5[Criterio di successo],"")," - ",Tabella4[[#This Row],[Servizio]])</f>
        <v>APP INDABOX ANDROID - 11.1.3.2.1 Sequenza significativa - S009 FAQ</v>
      </c>
      <c r="Z13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(#AAD1387)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88" s="13"/>
      <c r="AB1388" s="13"/>
      <c r="AC1388" s="13"/>
      <c r="AD1388" s="13"/>
      <c r="AE1388" s="13" t="e">
        <f>_xlfn.XLOOKUP(Tabella4[[#This Row],[ID Silk]],outTable[ID Silk],outTable[Numero ticket  ],,0,1)</f>
        <v>#N/A</v>
      </c>
      <c r="AF1388" s="13"/>
      <c r="AG1388" s="13"/>
      <c r="AH1388" s="13" t="e">
        <f>Tabella4[[#This Row],[Caricato su Silk]]&amp;Tabella4[[#This Row],[HC_01]]</f>
        <v>#N/A</v>
      </c>
      <c r="AI1388" s="13" t="e">
        <f>Tabella4[[#This Row],[HC_ID]]&amp;": "&amp;Tabella4[[#This Row],[Descrizione]]</f>
        <v>#N/A</v>
      </c>
      <c r="AJ1388" s="13" t="e">
        <f>Tabella4[[#This Row],[HC_ID]]&amp;": - "&amp;Tabella4[[#This Row],[Detail]]&amp;" con selettore: "&amp;Tabella4[[#This Row],[Rejected Element]]</f>
        <v>#N/A</v>
      </c>
      <c r="AK1388" s="13" t="e">
        <f>Tabella4[[#This Row],[HC_ID]]&amp;": "&amp;Tabella4[[#This Row],[Share URL]]</f>
        <v>#N/A</v>
      </c>
      <c r="AL1388" s="13" t="e">
        <f>Tabella4[[#This Row],[HC_ID]]&amp;": "&amp;Tabella4[[#This Row],[Soluzione note aggiuntive]]</f>
        <v>#N/A</v>
      </c>
      <c r="AM1388" s="13"/>
    </row>
    <row r="1389" spans="1:39" ht="15" x14ac:dyDescent="0.3">
      <c r="A1389" s="41" t="str">
        <f>Tabella4[[#This Row],[UNI CEI EN 301549]]&amp;Tabella4[[#This Row],[Servizio]]</f>
        <v>11.1.3.2.1S009 FAQ</v>
      </c>
      <c r="B1389" s="42" t="str">
        <f>Tabella4[[#This Row],[IssueID]]&amp;Tabella4[[#This Row],[Servizio]]</f>
        <v>S009 FAQ</v>
      </c>
      <c r="C1389" s="41" t="s">
        <v>2487</v>
      </c>
      <c r="D1389" s="41" t="str">
        <f>"(#"&amp;Tabella4[[#This Row],['#ID]]&amp;")"</f>
        <v>(#AAD1388)</v>
      </c>
      <c r="E1389" s="13" t="s">
        <v>50</v>
      </c>
      <c r="F1389" s="13" t="s">
        <v>9</v>
      </c>
      <c r="G1389" s="13" t="s">
        <v>57</v>
      </c>
      <c r="H1389" s="13" t="s">
        <v>3287</v>
      </c>
      <c r="I1389" s="13" t="s">
        <v>62</v>
      </c>
      <c r="J1389" s="13" t="s">
        <v>3176</v>
      </c>
      <c r="K1389" t="s">
        <v>1749</v>
      </c>
      <c r="L1389" s="13" t="s">
        <v>3177</v>
      </c>
      <c r="M1389" t="s">
        <v>1744</v>
      </c>
      <c r="N1389" s="13"/>
      <c r="O1389" t="s">
        <v>1606</v>
      </c>
      <c r="P1389" s="13" t="s">
        <v>1650</v>
      </c>
      <c r="Q1389" s="13" t="s">
        <v>1742</v>
      </c>
      <c r="R1389" s="13"/>
      <c r="S1389" s="13" t="s">
        <v>3189</v>
      </c>
      <c r="T1389" s="13" t="s">
        <v>3190</v>
      </c>
      <c r="U1389" s="13">
        <f>COUNTIFS(Tabella4[Rejected Element],Tabella4[[#This Row],[Rejected Element]])</f>
        <v>1254</v>
      </c>
      <c r="V1389" s="13" t="s">
        <v>1727</v>
      </c>
      <c r="W1389" s="13" t="s">
        <v>3143</v>
      </c>
      <c r="X1389" s="13" t="str">
        <f>Tabella4[[#This Row],[User Impact]]</f>
        <v>1 - Critical</v>
      </c>
      <c r="Y1389" s="13" t="str">
        <f>_xlfn.CONCAT("APP INDABOX ANDROID - ",Tabella4[[#This Row],[UNI CEI EN 301549]]," ",_xlfn.XLOOKUP(Tabella4[[#This Row],[Criterio]],Tabella5[ID],Tabella5[Criterio di successo],"")," - ",Tabella4[[#This Row],[Servizio]])</f>
        <v>APP INDABOX ANDROID - 11.1.3.2.1 Sequenza significativa - S009 FAQ</v>
      </c>
      <c r="Z13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(#AAD1388)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89" s="13"/>
      <c r="AB1389" s="13"/>
      <c r="AC1389" s="13"/>
      <c r="AD1389" s="13"/>
      <c r="AE1389" s="13" t="e">
        <f>_xlfn.XLOOKUP(Tabella4[[#This Row],[ID Silk]],outTable[ID Silk],outTable[Numero ticket  ],,0,1)</f>
        <v>#N/A</v>
      </c>
      <c r="AF1389" s="13"/>
      <c r="AG1389" s="13"/>
      <c r="AH1389" s="13" t="e">
        <f>Tabella4[[#This Row],[Caricato su Silk]]&amp;Tabella4[[#This Row],[HC_01]]</f>
        <v>#N/A</v>
      </c>
      <c r="AI1389" s="13" t="e">
        <f>Tabella4[[#This Row],[HC_ID]]&amp;": "&amp;Tabella4[[#This Row],[Descrizione]]</f>
        <v>#N/A</v>
      </c>
      <c r="AJ1389" s="13" t="e">
        <f>Tabella4[[#This Row],[HC_ID]]&amp;": - "&amp;Tabella4[[#This Row],[Detail]]&amp;" con selettore: "&amp;Tabella4[[#This Row],[Rejected Element]]</f>
        <v>#N/A</v>
      </c>
      <c r="AK1389" s="13" t="e">
        <f>Tabella4[[#This Row],[HC_ID]]&amp;": "&amp;Tabella4[[#This Row],[Share URL]]</f>
        <v>#N/A</v>
      </c>
      <c r="AL1389" s="13" t="e">
        <f>Tabella4[[#This Row],[HC_ID]]&amp;": "&amp;Tabella4[[#This Row],[Soluzione note aggiuntive]]</f>
        <v>#N/A</v>
      </c>
      <c r="AM1389" s="13"/>
    </row>
    <row r="1390" spans="1:39" ht="15" x14ac:dyDescent="0.3">
      <c r="A1390" s="41" t="str">
        <f>Tabella4[[#This Row],[UNI CEI EN 301549]]&amp;Tabella4[[#This Row],[Servizio]]</f>
        <v>11.1.3.2.1S009 FAQ</v>
      </c>
      <c r="B1390" s="42" t="str">
        <f>Tabella4[[#This Row],[IssueID]]&amp;Tabella4[[#This Row],[Servizio]]</f>
        <v>S009 FAQ</v>
      </c>
      <c r="C1390" s="41" t="s">
        <v>2488</v>
      </c>
      <c r="D1390" s="41" t="str">
        <f>"(#"&amp;Tabella4[[#This Row],['#ID]]&amp;")"</f>
        <v>(#AAD1389)</v>
      </c>
      <c r="E1390" s="13" t="s">
        <v>50</v>
      </c>
      <c r="F1390" s="13" t="s">
        <v>9</v>
      </c>
      <c r="G1390" s="13" t="s">
        <v>57</v>
      </c>
      <c r="H1390" s="13" t="s">
        <v>3287</v>
      </c>
      <c r="I1390" s="13" t="s">
        <v>62</v>
      </c>
      <c r="J1390" s="13" t="s">
        <v>3176</v>
      </c>
      <c r="K1390" t="s">
        <v>1749</v>
      </c>
      <c r="L1390" s="13" t="s">
        <v>3177</v>
      </c>
      <c r="M1390" t="s">
        <v>1744</v>
      </c>
      <c r="N1390" s="13"/>
      <c r="O1390" t="s">
        <v>1606</v>
      </c>
      <c r="P1390" s="13" t="s">
        <v>1650</v>
      </c>
      <c r="Q1390" s="13" t="s">
        <v>1742</v>
      </c>
      <c r="R1390" s="13"/>
      <c r="S1390" s="13" t="s">
        <v>3189</v>
      </c>
      <c r="T1390" s="13" t="s">
        <v>3190</v>
      </c>
      <c r="U1390" s="13">
        <f>COUNTIFS(Tabella4[Rejected Element],Tabella4[[#This Row],[Rejected Element]])</f>
        <v>1254</v>
      </c>
      <c r="V1390" s="13" t="s">
        <v>1727</v>
      </c>
      <c r="W1390" s="13" t="s">
        <v>3143</v>
      </c>
      <c r="X1390" s="13" t="str">
        <f>Tabella4[[#This Row],[User Impact]]</f>
        <v>1 - Critical</v>
      </c>
      <c r="Y1390" s="13" t="str">
        <f>_xlfn.CONCAT("APP INDABOX ANDROID - ",Tabella4[[#This Row],[UNI CEI EN 301549]]," ",_xlfn.XLOOKUP(Tabella4[[#This Row],[Criterio]],Tabella5[ID],Tabella5[Criterio di successo],"")," - ",Tabella4[[#This Row],[Servizio]])</f>
        <v>APP INDABOX ANDROID - 11.1.3.2.1 Sequenza significativa - S009 FAQ</v>
      </c>
      <c r="Z13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(#AAD1389)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90" s="13"/>
      <c r="AB1390" s="13"/>
      <c r="AC1390" s="13"/>
      <c r="AD1390" s="13"/>
      <c r="AE1390" s="13" t="e">
        <f>_xlfn.XLOOKUP(Tabella4[[#This Row],[ID Silk]],outTable[ID Silk],outTable[Numero ticket  ],,0,1)</f>
        <v>#N/A</v>
      </c>
      <c r="AF1390" s="13"/>
      <c r="AG1390" s="13"/>
      <c r="AH1390" s="13" t="e">
        <f>Tabella4[[#This Row],[Caricato su Silk]]&amp;Tabella4[[#This Row],[HC_01]]</f>
        <v>#N/A</v>
      </c>
      <c r="AI1390" s="13" t="e">
        <f>Tabella4[[#This Row],[HC_ID]]&amp;": "&amp;Tabella4[[#This Row],[Descrizione]]</f>
        <v>#N/A</v>
      </c>
      <c r="AJ1390" s="13" t="e">
        <f>Tabella4[[#This Row],[HC_ID]]&amp;": - "&amp;Tabella4[[#This Row],[Detail]]&amp;" con selettore: "&amp;Tabella4[[#This Row],[Rejected Element]]</f>
        <v>#N/A</v>
      </c>
      <c r="AK1390" s="13" t="e">
        <f>Tabella4[[#This Row],[HC_ID]]&amp;": "&amp;Tabella4[[#This Row],[Share URL]]</f>
        <v>#N/A</v>
      </c>
      <c r="AL1390" s="13" t="e">
        <f>Tabella4[[#This Row],[HC_ID]]&amp;": "&amp;Tabella4[[#This Row],[Soluzione note aggiuntive]]</f>
        <v>#N/A</v>
      </c>
      <c r="AM1390" s="13"/>
    </row>
    <row r="1391" spans="1:39" ht="15" x14ac:dyDescent="0.3">
      <c r="A1391" s="41" t="str">
        <f>Tabella4[[#This Row],[UNI CEI EN 301549]]&amp;Tabella4[[#This Row],[Servizio]]</f>
        <v>11.1.3.2.1S009 FAQ</v>
      </c>
      <c r="B1391" s="42" t="str">
        <f>Tabella4[[#This Row],[IssueID]]&amp;Tabella4[[#This Row],[Servizio]]</f>
        <v>S009 FAQ</v>
      </c>
      <c r="C1391" s="41" t="s">
        <v>2489</v>
      </c>
      <c r="D1391" s="41" t="str">
        <f>"(#"&amp;Tabella4[[#This Row],['#ID]]&amp;")"</f>
        <v>(#AAD1390)</v>
      </c>
      <c r="E1391" s="13" t="s">
        <v>50</v>
      </c>
      <c r="F1391" s="13" t="s">
        <v>9</v>
      </c>
      <c r="G1391" s="13" t="s">
        <v>57</v>
      </c>
      <c r="H1391" s="13" t="s">
        <v>3287</v>
      </c>
      <c r="I1391" s="13" t="s">
        <v>62</v>
      </c>
      <c r="J1391" s="13" t="s">
        <v>3176</v>
      </c>
      <c r="K1391" t="s">
        <v>1749</v>
      </c>
      <c r="L1391" s="13" t="s">
        <v>3177</v>
      </c>
      <c r="M1391" t="s">
        <v>1744</v>
      </c>
      <c r="N1391" s="13"/>
      <c r="O1391" t="s">
        <v>1606</v>
      </c>
      <c r="P1391" s="13" t="s">
        <v>1650</v>
      </c>
      <c r="Q1391" s="13" t="s">
        <v>1742</v>
      </c>
      <c r="R1391" s="13"/>
      <c r="S1391" s="13" t="s">
        <v>3189</v>
      </c>
      <c r="T1391" s="13" t="s">
        <v>3190</v>
      </c>
      <c r="U1391" s="13">
        <f>COUNTIFS(Tabella4[Rejected Element],Tabella4[[#This Row],[Rejected Element]])</f>
        <v>1254</v>
      </c>
      <c r="V1391" s="13" t="s">
        <v>1727</v>
      </c>
      <c r="W1391" s="13" t="s">
        <v>3143</v>
      </c>
      <c r="X1391" s="13" t="str">
        <f>Tabella4[[#This Row],[User Impact]]</f>
        <v>1 - Critical</v>
      </c>
      <c r="Y1391" s="13" t="str">
        <f>_xlfn.CONCAT("APP INDABOX ANDROID - ",Tabella4[[#This Row],[UNI CEI EN 301549]]," ",_xlfn.XLOOKUP(Tabella4[[#This Row],[Criterio]],Tabella5[ID],Tabella5[Criterio di successo],"")," - ",Tabella4[[#This Row],[Servizio]])</f>
        <v>APP INDABOX ANDROID - 11.1.3.2.1 Sequenza significativa - S009 FAQ</v>
      </c>
      <c r="Z13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(#AAD1390)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91" s="13"/>
      <c r="AB1391" s="13"/>
      <c r="AC1391" s="13"/>
      <c r="AD1391" s="13"/>
      <c r="AE1391" s="13" t="e">
        <f>_xlfn.XLOOKUP(Tabella4[[#This Row],[ID Silk]],outTable[ID Silk],outTable[Numero ticket  ],,0,1)</f>
        <v>#N/A</v>
      </c>
      <c r="AF1391" s="13"/>
      <c r="AG1391" s="13"/>
      <c r="AH1391" s="13" t="e">
        <f>Tabella4[[#This Row],[Caricato su Silk]]&amp;Tabella4[[#This Row],[HC_01]]</f>
        <v>#N/A</v>
      </c>
      <c r="AI1391" s="13" t="e">
        <f>Tabella4[[#This Row],[HC_ID]]&amp;": "&amp;Tabella4[[#This Row],[Descrizione]]</f>
        <v>#N/A</v>
      </c>
      <c r="AJ1391" s="13" t="e">
        <f>Tabella4[[#This Row],[HC_ID]]&amp;": - "&amp;Tabella4[[#This Row],[Detail]]&amp;" con selettore: "&amp;Tabella4[[#This Row],[Rejected Element]]</f>
        <v>#N/A</v>
      </c>
      <c r="AK1391" s="13" t="e">
        <f>Tabella4[[#This Row],[HC_ID]]&amp;": "&amp;Tabella4[[#This Row],[Share URL]]</f>
        <v>#N/A</v>
      </c>
      <c r="AL1391" s="13" t="e">
        <f>Tabella4[[#This Row],[HC_ID]]&amp;": "&amp;Tabella4[[#This Row],[Soluzione note aggiuntive]]</f>
        <v>#N/A</v>
      </c>
      <c r="AM1391" s="13"/>
    </row>
    <row r="1392" spans="1:39" ht="15" x14ac:dyDescent="0.3">
      <c r="A1392" s="41" t="str">
        <f>Tabella4[[#This Row],[UNI CEI EN 301549]]&amp;Tabella4[[#This Row],[Servizio]]</f>
        <v>11.1.3.2.1S009 FAQ</v>
      </c>
      <c r="B1392" s="42" t="str">
        <f>Tabella4[[#This Row],[IssueID]]&amp;Tabella4[[#This Row],[Servizio]]</f>
        <v>S009 FAQ</v>
      </c>
      <c r="C1392" s="41" t="s">
        <v>2490</v>
      </c>
      <c r="D1392" s="41" t="str">
        <f>"(#"&amp;Tabella4[[#This Row],['#ID]]&amp;")"</f>
        <v>(#AAD1391)</v>
      </c>
      <c r="E1392" s="13" t="s">
        <v>50</v>
      </c>
      <c r="F1392" s="13" t="s">
        <v>9</v>
      </c>
      <c r="G1392" s="13" t="s">
        <v>57</v>
      </c>
      <c r="H1392" s="13" t="s">
        <v>3287</v>
      </c>
      <c r="I1392" s="13" t="s">
        <v>62</v>
      </c>
      <c r="J1392" s="13" t="s">
        <v>3176</v>
      </c>
      <c r="K1392" t="s">
        <v>1749</v>
      </c>
      <c r="L1392" s="13" t="s">
        <v>3177</v>
      </c>
      <c r="M1392" t="s">
        <v>1744</v>
      </c>
      <c r="N1392" s="13"/>
      <c r="O1392" t="s">
        <v>1606</v>
      </c>
      <c r="P1392" s="13" t="s">
        <v>1650</v>
      </c>
      <c r="Q1392" s="13" t="s">
        <v>1742</v>
      </c>
      <c r="R1392" s="13"/>
      <c r="S1392" s="13" t="s">
        <v>3189</v>
      </c>
      <c r="T1392" s="13" t="s">
        <v>3190</v>
      </c>
      <c r="U1392" s="13">
        <f>COUNTIFS(Tabella4[Rejected Element],Tabella4[[#This Row],[Rejected Element]])</f>
        <v>1254</v>
      </c>
      <c r="V1392" s="13" t="s">
        <v>1727</v>
      </c>
      <c r="W1392" s="13" t="s">
        <v>3143</v>
      </c>
      <c r="X1392" s="13" t="str">
        <f>Tabella4[[#This Row],[User Impact]]</f>
        <v>1 - Critical</v>
      </c>
      <c r="Y1392" s="13" t="str">
        <f>_xlfn.CONCAT("APP INDABOX ANDROID - ",Tabella4[[#This Row],[UNI CEI EN 301549]]," ",_xlfn.XLOOKUP(Tabella4[[#This Row],[Criterio]],Tabella5[ID],Tabella5[Criterio di successo],"")," - ",Tabella4[[#This Row],[Servizio]])</f>
        <v>APP INDABOX ANDROID - 11.1.3.2.1 Sequenza significativa - S009 FAQ</v>
      </c>
      <c r="Z13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(#AAD1391)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92" s="13"/>
      <c r="AB1392" s="13"/>
      <c r="AC1392" s="13"/>
      <c r="AD1392" s="13"/>
      <c r="AE1392" s="13" t="e">
        <f>_xlfn.XLOOKUP(Tabella4[[#This Row],[ID Silk]],outTable[ID Silk],outTable[Numero ticket  ],,0,1)</f>
        <v>#N/A</v>
      </c>
      <c r="AF1392" s="13"/>
      <c r="AG1392" s="13"/>
      <c r="AH1392" s="13" t="e">
        <f>Tabella4[[#This Row],[Caricato su Silk]]&amp;Tabella4[[#This Row],[HC_01]]</f>
        <v>#N/A</v>
      </c>
      <c r="AI1392" s="13" t="e">
        <f>Tabella4[[#This Row],[HC_ID]]&amp;": "&amp;Tabella4[[#This Row],[Descrizione]]</f>
        <v>#N/A</v>
      </c>
      <c r="AJ1392" s="13" t="e">
        <f>Tabella4[[#This Row],[HC_ID]]&amp;": - "&amp;Tabella4[[#This Row],[Detail]]&amp;" con selettore: "&amp;Tabella4[[#This Row],[Rejected Element]]</f>
        <v>#N/A</v>
      </c>
      <c r="AK1392" s="13" t="e">
        <f>Tabella4[[#This Row],[HC_ID]]&amp;": "&amp;Tabella4[[#This Row],[Share URL]]</f>
        <v>#N/A</v>
      </c>
      <c r="AL1392" s="13" t="e">
        <f>Tabella4[[#This Row],[HC_ID]]&amp;": "&amp;Tabella4[[#This Row],[Soluzione note aggiuntive]]</f>
        <v>#N/A</v>
      </c>
      <c r="AM1392" s="13"/>
    </row>
    <row r="1393" spans="1:39" ht="15" x14ac:dyDescent="0.3">
      <c r="A1393" s="41" t="str">
        <f>Tabella4[[#This Row],[UNI CEI EN 301549]]&amp;Tabella4[[#This Row],[Servizio]]</f>
        <v>11.2.5.3.1S009 FAQ</v>
      </c>
      <c r="B1393" s="42" t="str">
        <f>Tabella4[[#This Row],[IssueID]]&amp;Tabella4[[#This Row],[Servizio]]</f>
        <v>S009 FAQ</v>
      </c>
      <c r="C1393" s="41" t="s">
        <v>2491</v>
      </c>
      <c r="D1393" s="41" t="str">
        <f>"(#"&amp;Tabella4[[#This Row],['#ID]]&amp;")"</f>
        <v>(#AAD1392)</v>
      </c>
      <c r="E1393" s="13" t="s">
        <v>50</v>
      </c>
      <c r="F1393" s="13" t="s">
        <v>9</v>
      </c>
      <c r="G1393" s="13" t="s">
        <v>342</v>
      </c>
      <c r="H1393" s="13" t="s">
        <v>3285</v>
      </c>
      <c r="I1393" s="13" t="s">
        <v>63</v>
      </c>
      <c r="J1393" s="13" t="s">
        <v>3172</v>
      </c>
      <c r="K1393" t="s">
        <v>1745</v>
      </c>
      <c r="L1393" s="13" t="s">
        <v>3173</v>
      </c>
      <c r="M1393" t="s">
        <v>1744</v>
      </c>
      <c r="N1393" s="13"/>
      <c r="O1393" t="s">
        <v>1606</v>
      </c>
      <c r="P1393" s="13" t="s">
        <v>1650</v>
      </c>
      <c r="Q1393" s="13" t="s">
        <v>1742</v>
      </c>
      <c r="R1393" s="13"/>
      <c r="S1393" s="13" t="s">
        <v>3183</v>
      </c>
      <c r="T1393" s="13" t="s">
        <v>3184</v>
      </c>
      <c r="U1393" s="13">
        <f>COUNTIFS(Tabella4[Rejected Element],Tabella4[[#This Row],[Rejected Element]])</f>
        <v>1254</v>
      </c>
      <c r="V1393" s="13" t="s">
        <v>1727</v>
      </c>
      <c r="W1393" s="13" t="s">
        <v>3143</v>
      </c>
      <c r="X1393" s="13" t="str">
        <f>Tabella4[[#This Row],[User Impact]]</f>
        <v>2 - Serious</v>
      </c>
      <c r="Y1393" s="13" t="str">
        <f>_xlfn.CONCAT("APP INDABOX ANDROID - ",Tabella4[[#This Row],[UNI CEI EN 301549]]," ",_xlfn.XLOOKUP(Tabella4[[#This Row],[Criterio]],Tabella5[ID],Tabella5[Criterio di successo],"")," - ",Tabella4[[#This Row],[Servizio]])</f>
        <v>APP INDABOX ANDROID - 11.2.5.3.1 Etichetta nel nome - S009 FAQ</v>
      </c>
      <c r="Z13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(#AAD1392)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393" s="13"/>
      <c r="AB1393" s="13"/>
      <c r="AC1393" s="13"/>
      <c r="AD1393" s="13"/>
      <c r="AE1393" s="13" t="e">
        <f>_xlfn.XLOOKUP(Tabella4[[#This Row],[ID Silk]],outTable[ID Silk],outTable[Numero ticket  ],,0,1)</f>
        <v>#N/A</v>
      </c>
      <c r="AF1393" s="13"/>
      <c r="AG1393" s="13"/>
      <c r="AH1393" s="13" t="e">
        <f>Tabella4[[#This Row],[Caricato su Silk]]&amp;Tabella4[[#This Row],[HC_01]]</f>
        <v>#N/A</v>
      </c>
      <c r="AI1393" s="13" t="e">
        <f>Tabella4[[#This Row],[HC_ID]]&amp;": "&amp;Tabella4[[#This Row],[Descrizione]]</f>
        <v>#N/A</v>
      </c>
      <c r="AJ1393" s="13" t="e">
        <f>Tabella4[[#This Row],[HC_ID]]&amp;": - "&amp;Tabella4[[#This Row],[Detail]]&amp;" con selettore: "&amp;Tabella4[[#This Row],[Rejected Element]]</f>
        <v>#N/A</v>
      </c>
      <c r="AK1393" s="13" t="e">
        <f>Tabella4[[#This Row],[HC_ID]]&amp;": "&amp;Tabella4[[#This Row],[Share URL]]</f>
        <v>#N/A</v>
      </c>
      <c r="AL1393" s="13" t="e">
        <f>Tabella4[[#This Row],[HC_ID]]&amp;": "&amp;Tabella4[[#This Row],[Soluzione note aggiuntive]]</f>
        <v>#N/A</v>
      </c>
      <c r="AM1393" s="13"/>
    </row>
    <row r="1394" spans="1:39" ht="15" x14ac:dyDescent="0.3">
      <c r="A1394" s="41" t="str">
        <f>Tabella4[[#This Row],[UNI CEI EN 301549]]&amp;Tabella4[[#This Row],[Servizio]]</f>
        <v>11.2.5.5.1S009 FAQ</v>
      </c>
      <c r="B1394" s="42" t="str">
        <f>Tabella4[[#This Row],[IssueID]]&amp;Tabella4[[#This Row],[Servizio]]</f>
        <v>S009 FAQ</v>
      </c>
      <c r="C1394" s="41" t="s">
        <v>2492</v>
      </c>
      <c r="D1394" s="41" t="str">
        <f>"(#"&amp;Tabella4[[#This Row],['#ID]]&amp;")"</f>
        <v>(#AAD1393)</v>
      </c>
      <c r="E1394" s="13" t="s">
        <v>50</v>
      </c>
      <c r="F1394" s="13" t="s">
        <v>3168</v>
      </c>
      <c r="G1394" s="13" t="s">
        <v>346</v>
      </c>
      <c r="H1394" s="13" t="s">
        <v>3286</v>
      </c>
      <c r="I1394" s="13" t="s">
        <v>64</v>
      </c>
      <c r="J1394" s="13" t="s">
        <v>1736</v>
      </c>
      <c r="K1394" t="s">
        <v>1747</v>
      </c>
      <c r="L1394" s="13" t="s">
        <v>3174</v>
      </c>
      <c r="M1394" t="s">
        <v>1744</v>
      </c>
      <c r="N1394" s="13"/>
      <c r="O1394" t="s">
        <v>1606</v>
      </c>
      <c r="P1394" s="13" t="s">
        <v>1650</v>
      </c>
      <c r="Q1394" s="13" t="s">
        <v>1742</v>
      </c>
      <c r="R1394" s="13"/>
      <c r="S1394" s="13" t="s">
        <v>3185</v>
      </c>
      <c r="T1394" s="13" t="s">
        <v>3186</v>
      </c>
      <c r="U1394" s="13">
        <f>COUNTIFS(Tabella4[Rejected Element],Tabella4[[#This Row],[Rejected Element]])</f>
        <v>1254</v>
      </c>
      <c r="V1394" s="13" t="s">
        <v>1727</v>
      </c>
      <c r="W1394" s="13" t="s">
        <v>3143</v>
      </c>
      <c r="X1394" s="13" t="str">
        <f>Tabella4[[#This Row],[User Impact]]</f>
        <v>3 - Moderate</v>
      </c>
      <c r="Y1394" s="13" t="str">
        <f>_xlfn.CONCAT("APP INDABOX ANDROID - ",Tabella4[[#This Row],[UNI CEI EN 301549]]," ",_xlfn.XLOOKUP(Tabella4[[#This Row],[Criterio]],Tabella5[ID],Tabella5[Criterio di successo],"")," - ",Tabella4[[#This Row],[Servizio]])</f>
        <v>APP INDABOX ANDROID - 11.2.5.5.1 Dimensione dell'obiettivo (avanzato) - S009 FAQ</v>
      </c>
      <c r="Z13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(#AAD1393)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394" s="13"/>
      <c r="AB1394" s="13"/>
      <c r="AC1394" s="13"/>
      <c r="AD1394" s="13"/>
      <c r="AE1394" s="13" t="e">
        <f>_xlfn.XLOOKUP(Tabella4[[#This Row],[ID Silk]],outTable[ID Silk],outTable[Numero ticket  ],,0,1)</f>
        <v>#N/A</v>
      </c>
      <c r="AF1394" s="13"/>
      <c r="AG1394" s="13"/>
      <c r="AH1394" s="13" t="e">
        <f>Tabella4[[#This Row],[Caricato su Silk]]&amp;Tabella4[[#This Row],[HC_01]]</f>
        <v>#N/A</v>
      </c>
      <c r="AI1394" s="13" t="e">
        <f>Tabella4[[#This Row],[HC_ID]]&amp;": "&amp;Tabella4[[#This Row],[Descrizione]]</f>
        <v>#N/A</v>
      </c>
      <c r="AJ1394" s="13" t="e">
        <f>Tabella4[[#This Row],[HC_ID]]&amp;": - "&amp;Tabella4[[#This Row],[Detail]]&amp;" con selettore: "&amp;Tabella4[[#This Row],[Rejected Element]]</f>
        <v>#N/A</v>
      </c>
      <c r="AK1394" s="13" t="e">
        <f>Tabella4[[#This Row],[HC_ID]]&amp;": "&amp;Tabella4[[#This Row],[Share URL]]</f>
        <v>#N/A</v>
      </c>
      <c r="AL1394" s="13" t="e">
        <f>Tabella4[[#This Row],[HC_ID]]&amp;": "&amp;Tabella4[[#This Row],[Soluzione note aggiuntive]]</f>
        <v>#N/A</v>
      </c>
      <c r="AM1394" s="13"/>
    </row>
    <row r="1395" spans="1:39" ht="15" x14ac:dyDescent="0.3">
      <c r="A1395" s="41" t="str">
        <f>Tabella4[[#This Row],[UNI CEI EN 301549]]&amp;Tabella4[[#This Row],[Servizio]]</f>
        <v>11.2.5.8.1S009 FAQ</v>
      </c>
      <c r="B1395" s="42" t="str">
        <f>Tabella4[[#This Row],[IssueID]]&amp;Tabella4[[#This Row],[Servizio]]</f>
        <v>S009 FAQ</v>
      </c>
      <c r="C1395" s="41" t="s">
        <v>2493</v>
      </c>
      <c r="D1395" s="41" t="str">
        <f>"(#"&amp;Tabella4[[#This Row],['#ID]]&amp;")"</f>
        <v>(#AAD1394)</v>
      </c>
      <c r="E1395" s="13" t="s">
        <v>50</v>
      </c>
      <c r="F1395" s="13" t="s">
        <v>10</v>
      </c>
      <c r="G1395" s="13" t="s">
        <v>56</v>
      </c>
      <c r="H1395" s="13" t="s">
        <v>3283</v>
      </c>
      <c r="I1395" s="13" t="s">
        <v>63</v>
      </c>
      <c r="J1395" s="13" t="s">
        <v>1736</v>
      </c>
      <c r="K1395" t="s">
        <v>1748</v>
      </c>
      <c r="L1395" s="13" t="s">
        <v>3175</v>
      </c>
      <c r="M1395" t="s">
        <v>1744</v>
      </c>
      <c r="N1395" s="13"/>
      <c r="O1395" t="s">
        <v>1606</v>
      </c>
      <c r="P1395" s="13" t="s">
        <v>1650</v>
      </c>
      <c r="Q1395" s="13" t="s">
        <v>1742</v>
      </c>
      <c r="R1395" s="13"/>
      <c r="S1395" s="13" t="s">
        <v>3187</v>
      </c>
      <c r="T1395" s="13" t="s">
        <v>3188</v>
      </c>
      <c r="U1395" s="13">
        <f>COUNTIFS(Tabella4[Rejected Element],Tabella4[[#This Row],[Rejected Element]])</f>
        <v>1254</v>
      </c>
      <c r="V1395" s="13" t="s">
        <v>1727</v>
      </c>
      <c r="W1395" s="13" t="s">
        <v>3143</v>
      </c>
      <c r="X1395" s="13" t="str">
        <f>Tabella4[[#This Row],[User Impact]]</f>
        <v>2 - Serious</v>
      </c>
      <c r="Y1395" s="13" t="str">
        <f>_xlfn.CONCAT("APP INDABOX ANDROID - ",Tabella4[[#This Row],[UNI CEI EN 301549]]," ",_xlfn.XLOOKUP(Tabella4[[#This Row],[Criterio]],Tabella5[ID],Tabella5[Criterio di successo],"")," - ",Tabella4[[#This Row],[Servizio]])</f>
        <v>APP INDABOX ANDROID - 11.2.5.8.1 Dimensione dell'obiettivo (minimo) - S009 FAQ</v>
      </c>
      <c r="Z13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(#AAD1394)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395" s="13"/>
      <c r="AB1395" s="13"/>
      <c r="AC1395" s="13"/>
      <c r="AD1395" s="13"/>
      <c r="AE1395" s="13" t="e">
        <f>_xlfn.XLOOKUP(Tabella4[[#This Row],[ID Silk]],outTable[ID Silk],outTable[Numero ticket  ],,0,1)</f>
        <v>#N/A</v>
      </c>
      <c r="AF1395" s="13"/>
      <c r="AG1395" s="13"/>
      <c r="AH1395" s="13" t="e">
        <f>Tabella4[[#This Row],[Caricato su Silk]]&amp;Tabella4[[#This Row],[HC_01]]</f>
        <v>#N/A</v>
      </c>
      <c r="AI1395" s="13" t="e">
        <f>Tabella4[[#This Row],[HC_ID]]&amp;": "&amp;Tabella4[[#This Row],[Descrizione]]</f>
        <v>#N/A</v>
      </c>
      <c r="AJ1395" s="13" t="e">
        <f>Tabella4[[#This Row],[HC_ID]]&amp;": - "&amp;Tabella4[[#This Row],[Detail]]&amp;" con selettore: "&amp;Tabella4[[#This Row],[Rejected Element]]</f>
        <v>#N/A</v>
      </c>
      <c r="AK1395" s="13" t="e">
        <f>Tabella4[[#This Row],[HC_ID]]&amp;": "&amp;Tabella4[[#This Row],[Share URL]]</f>
        <v>#N/A</v>
      </c>
      <c r="AL1395" s="13" t="e">
        <f>Tabella4[[#This Row],[HC_ID]]&amp;": "&amp;Tabella4[[#This Row],[Soluzione note aggiuntive]]</f>
        <v>#N/A</v>
      </c>
      <c r="AM1395" s="13"/>
    </row>
    <row r="1396" spans="1:39" ht="15" x14ac:dyDescent="0.3">
      <c r="A1396" s="41" t="str">
        <f>Tabella4[[#This Row],[UNI CEI EN 301549]]&amp;Tabella4[[#This Row],[Servizio]]</f>
        <v>11.1.3.2.1S009 FAQ</v>
      </c>
      <c r="B1396" s="42" t="str">
        <f>Tabella4[[#This Row],[IssueID]]&amp;Tabella4[[#This Row],[Servizio]]</f>
        <v>S009 FAQ</v>
      </c>
      <c r="C1396" s="41" t="s">
        <v>2494</v>
      </c>
      <c r="D1396" s="41" t="str">
        <f>"(#"&amp;Tabella4[[#This Row],['#ID]]&amp;")"</f>
        <v>(#AAD1395)</v>
      </c>
      <c r="E1396" s="13" t="s">
        <v>50</v>
      </c>
      <c r="F1396" s="13" t="s">
        <v>9</v>
      </c>
      <c r="G1396" s="13" t="s">
        <v>57</v>
      </c>
      <c r="H1396" s="13" t="s">
        <v>3287</v>
      </c>
      <c r="I1396" s="13" t="s">
        <v>62</v>
      </c>
      <c r="J1396" s="13" t="s">
        <v>3176</v>
      </c>
      <c r="K1396" t="s">
        <v>1749</v>
      </c>
      <c r="L1396" s="13" t="s">
        <v>3177</v>
      </c>
      <c r="M1396" t="s">
        <v>1744</v>
      </c>
      <c r="N1396" s="13"/>
      <c r="O1396" t="s">
        <v>1606</v>
      </c>
      <c r="P1396" s="13" t="s">
        <v>1650</v>
      </c>
      <c r="Q1396" s="13" t="s">
        <v>1742</v>
      </c>
      <c r="R1396" s="13"/>
      <c r="S1396" s="13" t="s">
        <v>3189</v>
      </c>
      <c r="T1396" s="13" t="s">
        <v>3190</v>
      </c>
      <c r="U1396" s="13">
        <f>COUNTIFS(Tabella4[Rejected Element],Tabella4[[#This Row],[Rejected Element]])</f>
        <v>1254</v>
      </c>
      <c r="V1396" s="13" t="s">
        <v>1727</v>
      </c>
      <c r="W1396" s="13" t="s">
        <v>3143</v>
      </c>
      <c r="X1396" s="13" t="str">
        <f>Tabella4[[#This Row],[User Impact]]</f>
        <v>1 - Critical</v>
      </c>
      <c r="Y1396" s="13" t="str">
        <f>_xlfn.CONCAT("APP INDABOX ANDROID - ",Tabella4[[#This Row],[UNI CEI EN 301549]]," ",_xlfn.XLOOKUP(Tabella4[[#This Row],[Criterio]],Tabella5[ID],Tabella5[Criterio di successo],"")," - ",Tabella4[[#This Row],[Servizio]])</f>
        <v>APP INDABOX ANDROID - 11.1.3.2.1 Sequenza significativa - S009 FAQ</v>
      </c>
      <c r="Z13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(#AAD1395)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96" s="13"/>
      <c r="AB1396" s="13"/>
      <c r="AC1396" s="13"/>
      <c r="AD1396" s="13"/>
      <c r="AE1396" s="13" t="e">
        <f>_xlfn.XLOOKUP(Tabella4[[#This Row],[ID Silk]],outTable[ID Silk],outTable[Numero ticket  ],,0,1)</f>
        <v>#N/A</v>
      </c>
      <c r="AF1396" s="13"/>
      <c r="AG1396" s="13"/>
      <c r="AH1396" s="13" t="e">
        <f>Tabella4[[#This Row],[Caricato su Silk]]&amp;Tabella4[[#This Row],[HC_01]]</f>
        <v>#N/A</v>
      </c>
      <c r="AI1396" s="13" t="e">
        <f>Tabella4[[#This Row],[HC_ID]]&amp;": "&amp;Tabella4[[#This Row],[Descrizione]]</f>
        <v>#N/A</v>
      </c>
      <c r="AJ1396" s="13" t="e">
        <f>Tabella4[[#This Row],[HC_ID]]&amp;": - "&amp;Tabella4[[#This Row],[Detail]]&amp;" con selettore: "&amp;Tabella4[[#This Row],[Rejected Element]]</f>
        <v>#N/A</v>
      </c>
      <c r="AK1396" s="13" t="e">
        <f>Tabella4[[#This Row],[HC_ID]]&amp;": "&amp;Tabella4[[#This Row],[Share URL]]</f>
        <v>#N/A</v>
      </c>
      <c r="AL1396" s="13" t="e">
        <f>Tabella4[[#This Row],[HC_ID]]&amp;": "&amp;Tabella4[[#This Row],[Soluzione note aggiuntive]]</f>
        <v>#N/A</v>
      </c>
      <c r="AM1396" s="13"/>
    </row>
    <row r="1397" spans="1:39" ht="15" x14ac:dyDescent="0.3">
      <c r="A1397" s="41" t="str">
        <f>Tabella4[[#This Row],[UNI CEI EN 301549]]&amp;Tabella4[[#This Row],[Servizio]]</f>
        <v>11.1.3.2.1S009 FAQ</v>
      </c>
      <c r="B1397" s="42" t="str">
        <f>Tabella4[[#This Row],[IssueID]]&amp;Tabella4[[#This Row],[Servizio]]</f>
        <v>S009 FAQ</v>
      </c>
      <c r="C1397" s="41" t="s">
        <v>2495</v>
      </c>
      <c r="D1397" s="41" t="str">
        <f>"(#"&amp;Tabella4[[#This Row],['#ID]]&amp;")"</f>
        <v>(#AAD1396)</v>
      </c>
      <c r="E1397" s="13" t="s">
        <v>50</v>
      </c>
      <c r="F1397" s="13" t="s">
        <v>9</v>
      </c>
      <c r="G1397" s="13" t="s">
        <v>57</v>
      </c>
      <c r="H1397" s="13" t="s">
        <v>3287</v>
      </c>
      <c r="I1397" s="13" t="s">
        <v>62</v>
      </c>
      <c r="J1397" s="13" t="s">
        <v>3176</v>
      </c>
      <c r="K1397" t="s">
        <v>1749</v>
      </c>
      <c r="L1397" s="13" t="s">
        <v>3177</v>
      </c>
      <c r="M1397" t="s">
        <v>1744</v>
      </c>
      <c r="N1397" s="13"/>
      <c r="O1397" t="s">
        <v>1606</v>
      </c>
      <c r="P1397" s="13" t="s">
        <v>1650</v>
      </c>
      <c r="Q1397" s="13" t="s">
        <v>1742</v>
      </c>
      <c r="R1397" s="13"/>
      <c r="S1397" s="13" t="s">
        <v>3189</v>
      </c>
      <c r="T1397" s="13" t="s">
        <v>3190</v>
      </c>
      <c r="U1397" s="13">
        <f>COUNTIFS(Tabella4[Rejected Element],Tabella4[[#This Row],[Rejected Element]])</f>
        <v>1254</v>
      </c>
      <c r="V1397" s="13" t="s">
        <v>1727</v>
      </c>
      <c r="W1397" s="13" t="s">
        <v>3143</v>
      </c>
      <c r="X1397" s="13" t="str">
        <f>Tabella4[[#This Row],[User Impact]]</f>
        <v>1 - Critical</v>
      </c>
      <c r="Y1397" s="13" t="str">
        <f>_xlfn.CONCAT("APP INDABOX ANDROID - ",Tabella4[[#This Row],[UNI CEI EN 301549]]," ",_xlfn.XLOOKUP(Tabella4[[#This Row],[Criterio]],Tabella5[ID],Tabella5[Criterio di successo],"")," - ",Tabella4[[#This Row],[Servizio]])</f>
        <v>APP INDABOX ANDROID - 11.1.3.2.1 Sequenza significativa - S009 FAQ</v>
      </c>
      <c r="Z13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(#AAD1396)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97" s="13"/>
      <c r="AB1397" s="13"/>
      <c r="AC1397" s="13"/>
      <c r="AD1397" s="13"/>
      <c r="AE1397" s="13" t="e">
        <f>_xlfn.XLOOKUP(Tabella4[[#This Row],[ID Silk]],outTable[ID Silk],outTable[Numero ticket  ],,0,1)</f>
        <v>#N/A</v>
      </c>
      <c r="AF1397" s="13"/>
      <c r="AG1397" s="13"/>
      <c r="AH1397" s="13" t="e">
        <f>Tabella4[[#This Row],[Caricato su Silk]]&amp;Tabella4[[#This Row],[HC_01]]</f>
        <v>#N/A</v>
      </c>
      <c r="AI1397" s="13" t="e">
        <f>Tabella4[[#This Row],[HC_ID]]&amp;": "&amp;Tabella4[[#This Row],[Descrizione]]</f>
        <v>#N/A</v>
      </c>
      <c r="AJ1397" s="13" t="e">
        <f>Tabella4[[#This Row],[HC_ID]]&amp;": - "&amp;Tabella4[[#This Row],[Detail]]&amp;" con selettore: "&amp;Tabella4[[#This Row],[Rejected Element]]</f>
        <v>#N/A</v>
      </c>
      <c r="AK1397" s="13" t="e">
        <f>Tabella4[[#This Row],[HC_ID]]&amp;": "&amp;Tabella4[[#This Row],[Share URL]]</f>
        <v>#N/A</v>
      </c>
      <c r="AL1397" s="13" t="e">
        <f>Tabella4[[#This Row],[HC_ID]]&amp;": "&amp;Tabella4[[#This Row],[Soluzione note aggiuntive]]</f>
        <v>#N/A</v>
      </c>
      <c r="AM1397" s="13"/>
    </row>
    <row r="1398" spans="1:39" ht="15" x14ac:dyDescent="0.3">
      <c r="A1398" s="41" t="str">
        <f>Tabella4[[#This Row],[UNI CEI EN 301549]]&amp;Tabella4[[#This Row],[Servizio]]</f>
        <v>11.1.3.2.1S009 FAQ</v>
      </c>
      <c r="B1398" s="42" t="str">
        <f>Tabella4[[#This Row],[IssueID]]&amp;Tabella4[[#This Row],[Servizio]]</f>
        <v>S009 FAQ</v>
      </c>
      <c r="C1398" s="41" t="s">
        <v>2496</v>
      </c>
      <c r="D1398" s="41" t="str">
        <f>"(#"&amp;Tabella4[[#This Row],['#ID]]&amp;")"</f>
        <v>(#AAD1397)</v>
      </c>
      <c r="E1398" s="13" t="s">
        <v>50</v>
      </c>
      <c r="F1398" s="13" t="s">
        <v>9</v>
      </c>
      <c r="G1398" s="13" t="s">
        <v>57</v>
      </c>
      <c r="H1398" s="13" t="s">
        <v>3287</v>
      </c>
      <c r="I1398" s="13" t="s">
        <v>62</v>
      </c>
      <c r="J1398" s="13" t="s">
        <v>3176</v>
      </c>
      <c r="K1398" t="s">
        <v>1749</v>
      </c>
      <c r="L1398" s="13" t="s">
        <v>3177</v>
      </c>
      <c r="M1398" t="s">
        <v>1744</v>
      </c>
      <c r="N1398" s="13"/>
      <c r="O1398" t="s">
        <v>1606</v>
      </c>
      <c r="P1398" s="13" t="s">
        <v>1650</v>
      </c>
      <c r="Q1398" s="13" t="s">
        <v>1742</v>
      </c>
      <c r="R1398" s="13"/>
      <c r="S1398" s="13" t="s">
        <v>3189</v>
      </c>
      <c r="T1398" s="13" t="s">
        <v>3190</v>
      </c>
      <c r="U1398" s="13">
        <f>COUNTIFS(Tabella4[Rejected Element],Tabella4[[#This Row],[Rejected Element]])</f>
        <v>1254</v>
      </c>
      <c r="V1398" s="13" t="s">
        <v>1727</v>
      </c>
      <c r="W1398" s="13" t="s">
        <v>3143</v>
      </c>
      <c r="X1398" s="13" t="str">
        <f>Tabella4[[#This Row],[User Impact]]</f>
        <v>1 - Critical</v>
      </c>
      <c r="Y1398" s="13" t="str">
        <f>_xlfn.CONCAT("APP INDABOX ANDROID - ",Tabella4[[#This Row],[UNI CEI EN 301549]]," ",_xlfn.XLOOKUP(Tabella4[[#This Row],[Criterio]],Tabella5[ID],Tabella5[Criterio di successo],"")," - ",Tabella4[[#This Row],[Servizio]])</f>
        <v>APP INDABOX ANDROID - 11.1.3.2.1 Sequenza significativa - S009 FAQ</v>
      </c>
      <c r="Z13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(#AAD1397)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98" s="13"/>
      <c r="AB1398" s="13"/>
      <c r="AC1398" s="13"/>
      <c r="AD1398" s="13"/>
      <c r="AE1398" s="13" t="e">
        <f>_xlfn.XLOOKUP(Tabella4[[#This Row],[ID Silk]],outTable[ID Silk],outTable[Numero ticket  ],,0,1)</f>
        <v>#N/A</v>
      </c>
      <c r="AF1398" s="13"/>
      <c r="AG1398" s="13"/>
      <c r="AH1398" s="13" t="e">
        <f>Tabella4[[#This Row],[Caricato su Silk]]&amp;Tabella4[[#This Row],[HC_01]]</f>
        <v>#N/A</v>
      </c>
      <c r="AI1398" s="13" t="e">
        <f>Tabella4[[#This Row],[HC_ID]]&amp;": "&amp;Tabella4[[#This Row],[Descrizione]]</f>
        <v>#N/A</v>
      </c>
      <c r="AJ1398" s="13" t="e">
        <f>Tabella4[[#This Row],[HC_ID]]&amp;": - "&amp;Tabella4[[#This Row],[Detail]]&amp;" con selettore: "&amp;Tabella4[[#This Row],[Rejected Element]]</f>
        <v>#N/A</v>
      </c>
      <c r="AK1398" s="13" t="e">
        <f>Tabella4[[#This Row],[HC_ID]]&amp;": "&amp;Tabella4[[#This Row],[Share URL]]</f>
        <v>#N/A</v>
      </c>
      <c r="AL1398" s="13" t="e">
        <f>Tabella4[[#This Row],[HC_ID]]&amp;": "&amp;Tabella4[[#This Row],[Soluzione note aggiuntive]]</f>
        <v>#N/A</v>
      </c>
      <c r="AM1398" s="13"/>
    </row>
    <row r="1399" spans="1:39" ht="15" x14ac:dyDescent="0.3">
      <c r="A1399" s="41" t="str">
        <f>Tabella4[[#This Row],[UNI CEI EN 301549]]&amp;Tabella4[[#This Row],[Servizio]]</f>
        <v>11.1.3.2.1S009 FAQ</v>
      </c>
      <c r="B1399" s="42" t="str">
        <f>Tabella4[[#This Row],[IssueID]]&amp;Tabella4[[#This Row],[Servizio]]</f>
        <v>S009 FAQ</v>
      </c>
      <c r="C1399" s="41" t="s">
        <v>2497</v>
      </c>
      <c r="D1399" s="41" t="str">
        <f>"(#"&amp;Tabella4[[#This Row],['#ID]]&amp;")"</f>
        <v>(#AAD1398)</v>
      </c>
      <c r="E1399" s="13" t="s">
        <v>50</v>
      </c>
      <c r="F1399" s="13" t="s">
        <v>9</v>
      </c>
      <c r="G1399" s="13" t="s">
        <v>57</v>
      </c>
      <c r="H1399" s="13" t="s">
        <v>3287</v>
      </c>
      <c r="I1399" s="13" t="s">
        <v>62</v>
      </c>
      <c r="J1399" s="13" t="s">
        <v>3176</v>
      </c>
      <c r="K1399" t="s">
        <v>1749</v>
      </c>
      <c r="L1399" s="13" t="s">
        <v>3177</v>
      </c>
      <c r="M1399" t="s">
        <v>1744</v>
      </c>
      <c r="N1399" s="13"/>
      <c r="O1399" t="s">
        <v>1606</v>
      </c>
      <c r="P1399" s="13" t="s">
        <v>1650</v>
      </c>
      <c r="Q1399" s="13" t="s">
        <v>1742</v>
      </c>
      <c r="R1399" s="13"/>
      <c r="S1399" s="13" t="s">
        <v>3189</v>
      </c>
      <c r="T1399" s="13" t="s">
        <v>3190</v>
      </c>
      <c r="U1399" s="13">
        <f>COUNTIFS(Tabella4[Rejected Element],Tabella4[[#This Row],[Rejected Element]])</f>
        <v>1254</v>
      </c>
      <c r="V1399" s="13" t="s">
        <v>1727</v>
      </c>
      <c r="W1399" s="13" t="s">
        <v>3143</v>
      </c>
      <c r="X1399" s="13" t="str">
        <f>Tabella4[[#This Row],[User Impact]]</f>
        <v>1 - Critical</v>
      </c>
      <c r="Y1399" s="13" t="str">
        <f>_xlfn.CONCAT("APP INDABOX ANDROID - ",Tabella4[[#This Row],[UNI CEI EN 301549]]," ",_xlfn.XLOOKUP(Tabella4[[#This Row],[Criterio]],Tabella5[ID],Tabella5[Criterio di successo],"")," - ",Tabella4[[#This Row],[Servizio]])</f>
        <v>APP INDABOX ANDROID - 11.1.3.2.1 Sequenza significativa - S009 FAQ</v>
      </c>
      <c r="Z13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(#AAD1398)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https://axe-mobile.deque.com/scan?userId=747da6b3-5f03-493b-bc9b-3a10276b7d6b&amp;packageName=com.android.chrome&amp;resultId=019874b3-ba54-73cf-a27e-a16b97052cea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399" s="13"/>
      <c r="AB1399" s="13"/>
      <c r="AC1399" s="13"/>
      <c r="AD1399" s="13"/>
      <c r="AE1399" s="13" t="e">
        <f>_xlfn.XLOOKUP(Tabella4[[#This Row],[ID Silk]],outTable[ID Silk],outTable[Numero ticket  ],,0,1)</f>
        <v>#N/A</v>
      </c>
      <c r="AF1399" s="13"/>
      <c r="AG1399" s="13"/>
      <c r="AH1399" s="13" t="e">
        <f>Tabella4[[#This Row],[Caricato su Silk]]&amp;Tabella4[[#This Row],[HC_01]]</f>
        <v>#N/A</v>
      </c>
      <c r="AI1399" s="13" t="e">
        <f>Tabella4[[#This Row],[HC_ID]]&amp;": "&amp;Tabella4[[#This Row],[Descrizione]]</f>
        <v>#N/A</v>
      </c>
      <c r="AJ1399" s="13" t="e">
        <f>Tabella4[[#This Row],[HC_ID]]&amp;": - "&amp;Tabella4[[#This Row],[Detail]]&amp;" con selettore: "&amp;Tabella4[[#This Row],[Rejected Element]]</f>
        <v>#N/A</v>
      </c>
      <c r="AK1399" s="13" t="e">
        <f>Tabella4[[#This Row],[HC_ID]]&amp;": "&amp;Tabella4[[#This Row],[Share URL]]</f>
        <v>#N/A</v>
      </c>
      <c r="AL1399" s="13" t="e">
        <f>Tabella4[[#This Row],[HC_ID]]&amp;": "&amp;Tabella4[[#This Row],[Soluzione note aggiuntive]]</f>
        <v>#N/A</v>
      </c>
      <c r="AM1399" s="13"/>
    </row>
    <row r="1400" spans="1:39" ht="15" x14ac:dyDescent="0.3">
      <c r="A1400" s="41" t="str">
        <f>Tabella4[[#This Row],[UNI CEI EN 301549]]&amp;Tabella4[[#This Row],[Servizio]]</f>
        <v>11.1.3.4.1S009 FAQ</v>
      </c>
      <c r="B1400" s="42" t="str">
        <f>Tabella4[[#This Row],[IssueID]]&amp;Tabella4[[#This Row],[Servizio]]</f>
        <v>S009 FAQ</v>
      </c>
      <c r="C1400" s="41" t="s">
        <v>2498</v>
      </c>
      <c r="D1400" s="41" t="str">
        <f>"(#"&amp;Tabella4[[#This Row],['#ID]]&amp;")"</f>
        <v>(#AAD1399)</v>
      </c>
      <c r="E1400" s="13" t="s">
        <v>50</v>
      </c>
      <c r="F1400" s="13" t="s">
        <v>10</v>
      </c>
      <c r="G1400" s="13" t="s">
        <v>160</v>
      </c>
      <c r="H1400" s="13" t="s">
        <v>3284</v>
      </c>
      <c r="I1400" s="13" t="s">
        <v>63</v>
      </c>
      <c r="J1400" s="13" t="s">
        <v>3170</v>
      </c>
      <c r="K1400" t="s">
        <v>1743</v>
      </c>
      <c r="L1400" s="13" t="s">
        <v>3171</v>
      </c>
      <c r="M1400" t="s">
        <v>1744</v>
      </c>
      <c r="N1400" s="13"/>
      <c r="O1400" t="s">
        <v>1607</v>
      </c>
      <c r="P1400" s="13" t="s">
        <v>1651</v>
      </c>
      <c r="Q1400" s="13" t="s">
        <v>1742</v>
      </c>
      <c r="R1400" s="13"/>
      <c r="S1400" s="13" t="s">
        <v>3181</v>
      </c>
      <c r="T1400" s="13" t="s">
        <v>3182</v>
      </c>
      <c r="U1400" s="13">
        <f>COUNTIFS(Tabella4[Rejected Element],Tabella4[[#This Row],[Rejected Element]])</f>
        <v>1254</v>
      </c>
      <c r="V1400" s="13" t="s">
        <v>1727</v>
      </c>
      <c r="W1400" s="13" t="s">
        <v>3142</v>
      </c>
      <c r="X1400" s="13" t="str">
        <f>Tabella4[[#This Row],[User Impact]]</f>
        <v>2 - Serious</v>
      </c>
      <c r="Y1400" s="13" t="str">
        <f>_xlfn.CONCAT("APP INDABOX ANDROID - ",Tabella4[[#This Row],[UNI CEI EN 301549]]," ",_xlfn.XLOOKUP(Tabella4[[#This Row],[Criterio]],Tabella5[ID],Tabella5[Criterio di successo],"")," - ",Tabella4[[#This Row],[Servizio]])</f>
        <v>APP INDABOX ANDROID - 11.1.3.4.1 Orientamento - S009 FAQ</v>
      </c>
      <c r="Z14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S009 FAQ (#AAD1399)
S009 FAQ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https://axe-mobile.deque.com/scan?userId=747da6b3-5f03-493b-bc9b-3a10276b7d6b&amp;packageName=com.android.chrome&amp;resultId=019874b4-06e4-765a-95c2-962b74e5512c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400" s="13"/>
      <c r="AB1400" s="13"/>
      <c r="AC1400" s="13"/>
      <c r="AD1400" s="13"/>
      <c r="AE1400" s="13" t="e">
        <f>_xlfn.XLOOKUP(Tabella4[[#This Row],[ID Silk]],outTable[ID Silk],outTable[Numero ticket  ],,0,1)</f>
        <v>#N/A</v>
      </c>
      <c r="AF1400" s="13"/>
      <c r="AG1400" s="13"/>
      <c r="AH1400" s="13" t="e">
        <f>Tabella4[[#This Row],[Caricato su Silk]]&amp;Tabella4[[#This Row],[HC_01]]</f>
        <v>#N/A</v>
      </c>
      <c r="AI1400" s="13" t="e">
        <f>Tabella4[[#This Row],[HC_ID]]&amp;": "&amp;Tabella4[[#This Row],[Descrizione]]</f>
        <v>#N/A</v>
      </c>
      <c r="AJ1400" s="13" t="e">
        <f>Tabella4[[#This Row],[HC_ID]]&amp;": - "&amp;Tabella4[[#This Row],[Detail]]&amp;" con selettore: "&amp;Tabella4[[#This Row],[Rejected Element]]</f>
        <v>#N/A</v>
      </c>
      <c r="AK1400" s="13" t="e">
        <f>Tabella4[[#This Row],[HC_ID]]&amp;": "&amp;Tabella4[[#This Row],[Share URL]]</f>
        <v>#N/A</v>
      </c>
      <c r="AL1400" s="13" t="e">
        <f>Tabella4[[#This Row],[HC_ID]]&amp;": "&amp;Tabella4[[#This Row],[Soluzione note aggiuntive]]</f>
        <v>#N/A</v>
      </c>
      <c r="AM1400" s="13"/>
    </row>
    <row r="1401" spans="1:39" ht="15" x14ac:dyDescent="0.3">
      <c r="A1401" s="41" t="str">
        <f>Tabella4[[#This Row],[UNI CEI EN 301549]]&amp;Tabella4[[#This Row],[Servizio]]</f>
        <v>11.2.5.3.1S009 FAQ</v>
      </c>
      <c r="B1401" s="42" t="str">
        <f>Tabella4[[#This Row],[IssueID]]&amp;Tabella4[[#This Row],[Servizio]]</f>
        <v>S009 FAQ</v>
      </c>
      <c r="C1401" s="41" t="s">
        <v>2499</v>
      </c>
      <c r="D1401" s="41" t="str">
        <f>"(#"&amp;Tabella4[[#This Row],['#ID]]&amp;")"</f>
        <v>(#AAD1400)</v>
      </c>
      <c r="E1401" s="13" t="s">
        <v>50</v>
      </c>
      <c r="F1401" s="13" t="s">
        <v>9</v>
      </c>
      <c r="G1401" s="13" t="s">
        <v>342</v>
      </c>
      <c r="H1401" s="13" t="s">
        <v>3285</v>
      </c>
      <c r="I1401" s="13" t="s">
        <v>63</v>
      </c>
      <c r="J1401" s="13" t="s">
        <v>3172</v>
      </c>
      <c r="K1401" t="s">
        <v>1745</v>
      </c>
      <c r="L1401" s="13" t="s">
        <v>3173</v>
      </c>
      <c r="M1401" t="s">
        <v>1746</v>
      </c>
      <c r="N1401" s="13"/>
      <c r="O1401" t="s">
        <v>1607</v>
      </c>
      <c r="P1401" s="13" t="s">
        <v>1651</v>
      </c>
      <c r="Q1401" s="13" t="s">
        <v>1742</v>
      </c>
      <c r="R1401" s="13"/>
      <c r="S1401" s="13" t="s">
        <v>3183</v>
      </c>
      <c r="T1401" s="13" t="s">
        <v>3184</v>
      </c>
      <c r="U1401" s="13">
        <f>COUNTIFS(Tabella4[Rejected Element],Tabella4[[#This Row],[Rejected Element]])</f>
        <v>42</v>
      </c>
      <c r="V1401" s="13" t="s">
        <v>1727</v>
      </c>
      <c r="W1401" s="13" t="s">
        <v>3142</v>
      </c>
      <c r="X1401" s="13" t="str">
        <f>Tabella4[[#This Row],[User Impact]]</f>
        <v>2 - Serious</v>
      </c>
      <c r="Y1401" s="13" t="str">
        <f>_xlfn.CONCAT("APP INDABOX ANDROID - ",Tabella4[[#This Row],[UNI CEI EN 301549]]," ",_xlfn.XLOOKUP(Tabella4[[#This Row],[Criterio]],Tabella5[ID],Tabella5[Criterio di successo],"")," - ",Tabella4[[#This Row],[Servizio]])</f>
        <v>APP INDABOX ANDROID - 11.2.5.3.1 Etichetta nel nome - S009 FAQ</v>
      </c>
      <c r="Z14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(#AAD1400)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https://axe-mobile.deque.com/scan?userId=747da6b3-5f03-493b-bc9b-3a10276b7d6b&amp;packageName=com.android.chrome&amp;resultId=019874b4-06e4-765a-95c2-962b74e5512c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01" s="13"/>
      <c r="AB1401" s="13"/>
      <c r="AC1401" s="13"/>
      <c r="AD1401" s="13"/>
      <c r="AE1401" s="13" t="e">
        <f>_xlfn.XLOOKUP(Tabella4[[#This Row],[ID Silk]],outTable[ID Silk],outTable[Numero ticket  ],,0,1)</f>
        <v>#N/A</v>
      </c>
      <c r="AF1401" s="13"/>
      <c r="AG1401" s="13"/>
      <c r="AH1401" s="13" t="e">
        <f>Tabella4[[#This Row],[Caricato su Silk]]&amp;Tabella4[[#This Row],[HC_01]]</f>
        <v>#N/A</v>
      </c>
      <c r="AI1401" s="13" t="e">
        <f>Tabella4[[#This Row],[HC_ID]]&amp;": "&amp;Tabella4[[#This Row],[Descrizione]]</f>
        <v>#N/A</v>
      </c>
      <c r="AJ1401" s="13" t="e">
        <f>Tabella4[[#This Row],[HC_ID]]&amp;": - "&amp;Tabella4[[#This Row],[Detail]]&amp;" con selettore: "&amp;Tabella4[[#This Row],[Rejected Element]]</f>
        <v>#N/A</v>
      </c>
      <c r="AK1401" s="13" t="e">
        <f>Tabella4[[#This Row],[HC_ID]]&amp;": "&amp;Tabella4[[#This Row],[Share URL]]</f>
        <v>#N/A</v>
      </c>
      <c r="AL1401" s="13" t="e">
        <f>Tabella4[[#This Row],[HC_ID]]&amp;": "&amp;Tabella4[[#This Row],[Soluzione note aggiuntive]]</f>
        <v>#N/A</v>
      </c>
      <c r="AM1401" s="13"/>
    </row>
    <row r="1402" spans="1:39" ht="15" x14ac:dyDescent="0.3">
      <c r="A1402" s="41" t="str">
        <f>Tabella4[[#This Row],[UNI CEI EN 301549]]&amp;Tabella4[[#This Row],[Servizio]]</f>
        <v>11.1.3.2.1S009 FAQ</v>
      </c>
      <c r="B1402" s="42" t="str">
        <f>Tabella4[[#This Row],[IssueID]]&amp;Tabella4[[#This Row],[Servizio]]</f>
        <v>S009 FAQ</v>
      </c>
      <c r="C1402" s="41" t="s">
        <v>2500</v>
      </c>
      <c r="D1402" s="41" t="str">
        <f>"(#"&amp;Tabella4[[#This Row],['#ID]]&amp;")"</f>
        <v>(#AAD1401)</v>
      </c>
      <c r="E1402" s="13" t="s">
        <v>50</v>
      </c>
      <c r="F1402" s="13" t="s">
        <v>9</v>
      </c>
      <c r="G1402" s="13" t="s">
        <v>57</v>
      </c>
      <c r="H1402" s="13" t="s">
        <v>3287</v>
      </c>
      <c r="I1402" s="13" t="s">
        <v>62</v>
      </c>
      <c r="J1402" s="13" t="s">
        <v>3176</v>
      </c>
      <c r="K1402" t="s">
        <v>1749</v>
      </c>
      <c r="L1402" s="13" t="s">
        <v>3177</v>
      </c>
      <c r="M1402" t="s">
        <v>1744</v>
      </c>
      <c r="N1402" s="13"/>
      <c r="O1402" t="s">
        <v>1607</v>
      </c>
      <c r="P1402" s="13" t="s">
        <v>1651</v>
      </c>
      <c r="Q1402" s="13" t="s">
        <v>1742</v>
      </c>
      <c r="R1402" s="13"/>
      <c r="S1402" s="13" t="s">
        <v>3189</v>
      </c>
      <c r="T1402" s="13" t="s">
        <v>3190</v>
      </c>
      <c r="U1402" s="13">
        <f>COUNTIFS(Tabella4[Rejected Element],Tabella4[[#This Row],[Rejected Element]])</f>
        <v>1254</v>
      </c>
      <c r="V1402" s="13" t="s">
        <v>1727</v>
      </c>
      <c r="W1402" s="13" t="s">
        <v>3142</v>
      </c>
      <c r="X1402" s="13" t="str">
        <f>Tabella4[[#This Row],[User Impact]]</f>
        <v>1 - Critical</v>
      </c>
      <c r="Y1402" s="13" t="str">
        <f>_xlfn.CONCAT("APP INDABOX ANDROID - ",Tabella4[[#This Row],[UNI CEI EN 301549]]," ",_xlfn.XLOOKUP(Tabella4[[#This Row],[Criterio]],Tabella5[ID],Tabella5[Criterio di successo],"")," - ",Tabella4[[#This Row],[Servizio]])</f>
        <v>APP INDABOX ANDROID - 11.1.3.2.1 Sequenza significativa - S009 FAQ</v>
      </c>
      <c r="Z14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(#AAD1401)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https://axe-mobile.deque.com/scan?userId=747da6b3-5f03-493b-bc9b-3a10276b7d6b&amp;packageName=com.android.chrome&amp;resultId=019874b4-06e4-765a-95c2-962b74e5512c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02" s="13"/>
      <c r="AB1402" s="13"/>
      <c r="AC1402" s="13"/>
      <c r="AD1402" s="13"/>
      <c r="AE1402" s="13" t="e">
        <f>_xlfn.XLOOKUP(Tabella4[[#This Row],[ID Silk]],outTable[ID Silk],outTable[Numero ticket  ],,0,1)</f>
        <v>#N/A</v>
      </c>
      <c r="AF1402" s="13"/>
      <c r="AG1402" s="13"/>
      <c r="AH1402" s="13" t="e">
        <f>Tabella4[[#This Row],[Caricato su Silk]]&amp;Tabella4[[#This Row],[HC_01]]</f>
        <v>#N/A</v>
      </c>
      <c r="AI1402" s="13" t="e">
        <f>Tabella4[[#This Row],[HC_ID]]&amp;": "&amp;Tabella4[[#This Row],[Descrizione]]</f>
        <v>#N/A</v>
      </c>
      <c r="AJ1402" s="13" t="e">
        <f>Tabella4[[#This Row],[HC_ID]]&amp;": - "&amp;Tabella4[[#This Row],[Detail]]&amp;" con selettore: "&amp;Tabella4[[#This Row],[Rejected Element]]</f>
        <v>#N/A</v>
      </c>
      <c r="AK1402" s="13" t="e">
        <f>Tabella4[[#This Row],[HC_ID]]&amp;": "&amp;Tabella4[[#This Row],[Share URL]]</f>
        <v>#N/A</v>
      </c>
      <c r="AL1402" s="13" t="e">
        <f>Tabella4[[#This Row],[HC_ID]]&amp;": "&amp;Tabella4[[#This Row],[Soluzione note aggiuntive]]</f>
        <v>#N/A</v>
      </c>
      <c r="AM1402" s="13"/>
    </row>
    <row r="1403" spans="1:39" ht="15" x14ac:dyDescent="0.3">
      <c r="A1403" s="41" t="str">
        <f>Tabella4[[#This Row],[UNI CEI EN 301549]]&amp;Tabella4[[#This Row],[Servizio]]</f>
        <v>11.1.3.2.1S009 FAQ</v>
      </c>
      <c r="B1403" s="42" t="str">
        <f>Tabella4[[#This Row],[IssueID]]&amp;Tabella4[[#This Row],[Servizio]]</f>
        <v>S009 FAQ</v>
      </c>
      <c r="C1403" s="41" t="s">
        <v>2501</v>
      </c>
      <c r="D1403" s="41" t="str">
        <f>"(#"&amp;Tabella4[[#This Row],['#ID]]&amp;")"</f>
        <v>(#AAD1402)</v>
      </c>
      <c r="E1403" s="13" t="s">
        <v>50</v>
      </c>
      <c r="F1403" s="13" t="s">
        <v>9</v>
      </c>
      <c r="G1403" s="13" t="s">
        <v>57</v>
      </c>
      <c r="H1403" s="13" t="s">
        <v>3287</v>
      </c>
      <c r="I1403" s="13" t="s">
        <v>62</v>
      </c>
      <c r="J1403" s="13" t="s">
        <v>3176</v>
      </c>
      <c r="K1403" t="s">
        <v>1749</v>
      </c>
      <c r="L1403" s="13" t="s">
        <v>3177</v>
      </c>
      <c r="M1403" t="s">
        <v>1744</v>
      </c>
      <c r="N1403" s="13"/>
      <c r="O1403" t="s">
        <v>1607</v>
      </c>
      <c r="P1403" s="13" t="s">
        <v>1651</v>
      </c>
      <c r="Q1403" s="13" t="s">
        <v>1742</v>
      </c>
      <c r="R1403" s="13"/>
      <c r="S1403" s="13" t="s">
        <v>3189</v>
      </c>
      <c r="T1403" s="13" t="s">
        <v>3190</v>
      </c>
      <c r="U1403" s="13">
        <f>COUNTIFS(Tabella4[Rejected Element],Tabella4[[#This Row],[Rejected Element]])</f>
        <v>1254</v>
      </c>
      <c r="V1403" s="13" t="s">
        <v>1727</v>
      </c>
      <c r="W1403" s="13" t="s">
        <v>3142</v>
      </c>
      <c r="X1403" s="13" t="str">
        <f>Tabella4[[#This Row],[User Impact]]</f>
        <v>1 - Critical</v>
      </c>
      <c r="Y1403" s="13" t="str">
        <f>_xlfn.CONCAT("APP INDABOX ANDROID - ",Tabella4[[#This Row],[UNI CEI EN 301549]]," ",_xlfn.XLOOKUP(Tabella4[[#This Row],[Criterio]],Tabella5[ID],Tabella5[Criterio di successo],"")," - ",Tabella4[[#This Row],[Servizio]])</f>
        <v>APP INDABOX ANDROID - 11.1.3.2.1 Sequenza significativa - S009 FAQ</v>
      </c>
      <c r="Z14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(#AAD1402)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https://axe-mobile.deque.com/scan?userId=747da6b3-5f03-493b-bc9b-3a10276b7d6b&amp;packageName=com.android.chrome&amp;resultId=019874b4-06e4-765a-95c2-962b74e5512c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03" s="13"/>
      <c r="AB1403" s="13"/>
      <c r="AC1403" s="13"/>
      <c r="AD1403" s="13"/>
      <c r="AE1403" s="13" t="e">
        <f>_xlfn.XLOOKUP(Tabella4[[#This Row],[ID Silk]],outTable[ID Silk],outTable[Numero ticket  ],,0,1)</f>
        <v>#N/A</v>
      </c>
      <c r="AF1403" s="13"/>
      <c r="AG1403" s="13"/>
      <c r="AH1403" s="13" t="e">
        <f>Tabella4[[#This Row],[Caricato su Silk]]&amp;Tabella4[[#This Row],[HC_01]]</f>
        <v>#N/A</v>
      </c>
      <c r="AI1403" s="13" t="e">
        <f>Tabella4[[#This Row],[HC_ID]]&amp;": "&amp;Tabella4[[#This Row],[Descrizione]]</f>
        <v>#N/A</v>
      </c>
      <c r="AJ1403" s="13" t="e">
        <f>Tabella4[[#This Row],[HC_ID]]&amp;": - "&amp;Tabella4[[#This Row],[Detail]]&amp;" con selettore: "&amp;Tabella4[[#This Row],[Rejected Element]]</f>
        <v>#N/A</v>
      </c>
      <c r="AK1403" s="13" t="e">
        <f>Tabella4[[#This Row],[HC_ID]]&amp;": "&amp;Tabella4[[#This Row],[Share URL]]</f>
        <v>#N/A</v>
      </c>
      <c r="AL1403" s="13" t="e">
        <f>Tabella4[[#This Row],[HC_ID]]&amp;": "&amp;Tabella4[[#This Row],[Soluzione note aggiuntive]]</f>
        <v>#N/A</v>
      </c>
      <c r="AM1403" s="13"/>
    </row>
    <row r="1404" spans="1:39" ht="15" x14ac:dyDescent="0.3">
      <c r="A1404" s="41" t="str">
        <f>Tabella4[[#This Row],[UNI CEI EN 301549]]&amp;Tabella4[[#This Row],[Servizio]]</f>
        <v>11.1.3.2.1S009 FAQ</v>
      </c>
      <c r="B1404" s="42" t="str">
        <f>Tabella4[[#This Row],[IssueID]]&amp;Tabella4[[#This Row],[Servizio]]</f>
        <v>S009 FAQ</v>
      </c>
      <c r="C1404" s="41" t="s">
        <v>2502</v>
      </c>
      <c r="D1404" s="41" t="str">
        <f>"(#"&amp;Tabella4[[#This Row],['#ID]]&amp;")"</f>
        <v>(#AAD1403)</v>
      </c>
      <c r="E1404" s="13" t="s">
        <v>50</v>
      </c>
      <c r="F1404" s="13" t="s">
        <v>9</v>
      </c>
      <c r="G1404" s="13" t="s">
        <v>57</v>
      </c>
      <c r="H1404" s="13" t="s">
        <v>3287</v>
      </c>
      <c r="I1404" s="13" t="s">
        <v>62</v>
      </c>
      <c r="J1404" s="13" t="s">
        <v>3176</v>
      </c>
      <c r="K1404" t="s">
        <v>1749</v>
      </c>
      <c r="L1404" s="13" t="s">
        <v>3177</v>
      </c>
      <c r="M1404" t="s">
        <v>1744</v>
      </c>
      <c r="N1404" s="13"/>
      <c r="O1404" t="s">
        <v>1607</v>
      </c>
      <c r="P1404" s="13" t="s">
        <v>1651</v>
      </c>
      <c r="Q1404" s="13" t="s">
        <v>1742</v>
      </c>
      <c r="R1404" s="13"/>
      <c r="S1404" s="13" t="s">
        <v>3189</v>
      </c>
      <c r="T1404" s="13" t="s">
        <v>3190</v>
      </c>
      <c r="U1404" s="13">
        <f>COUNTIFS(Tabella4[Rejected Element],Tabella4[[#This Row],[Rejected Element]])</f>
        <v>1254</v>
      </c>
      <c r="V1404" s="13" t="s">
        <v>1727</v>
      </c>
      <c r="W1404" s="13" t="s">
        <v>3142</v>
      </c>
      <c r="X1404" s="13" t="str">
        <f>Tabella4[[#This Row],[User Impact]]</f>
        <v>1 - Critical</v>
      </c>
      <c r="Y1404" s="13" t="str">
        <f>_xlfn.CONCAT("APP INDABOX ANDROID - ",Tabella4[[#This Row],[UNI CEI EN 301549]]," ",_xlfn.XLOOKUP(Tabella4[[#This Row],[Criterio]],Tabella5[ID],Tabella5[Criterio di successo],"")," - ",Tabella4[[#This Row],[Servizio]])</f>
        <v>APP INDABOX ANDROID - 11.1.3.2.1 Sequenza significativa - S009 FAQ</v>
      </c>
      <c r="Z14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(#AAD1403)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https://axe-mobile.deque.com/scan?userId=747da6b3-5f03-493b-bc9b-3a10276b7d6b&amp;packageName=com.android.chrome&amp;resultId=019874b4-06e4-765a-95c2-962b74e5512c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04" s="13"/>
      <c r="AB1404" s="13"/>
      <c r="AC1404" s="13"/>
      <c r="AD1404" s="13"/>
      <c r="AE1404" s="13" t="e">
        <f>_xlfn.XLOOKUP(Tabella4[[#This Row],[ID Silk]],outTable[ID Silk],outTable[Numero ticket  ],,0,1)</f>
        <v>#N/A</v>
      </c>
      <c r="AF1404" s="13"/>
      <c r="AG1404" s="13"/>
      <c r="AH1404" s="13" t="e">
        <f>Tabella4[[#This Row],[Caricato su Silk]]&amp;Tabella4[[#This Row],[HC_01]]</f>
        <v>#N/A</v>
      </c>
      <c r="AI1404" s="13" t="e">
        <f>Tabella4[[#This Row],[HC_ID]]&amp;": "&amp;Tabella4[[#This Row],[Descrizione]]</f>
        <v>#N/A</v>
      </c>
      <c r="AJ1404" s="13" t="e">
        <f>Tabella4[[#This Row],[HC_ID]]&amp;": - "&amp;Tabella4[[#This Row],[Detail]]&amp;" con selettore: "&amp;Tabella4[[#This Row],[Rejected Element]]</f>
        <v>#N/A</v>
      </c>
      <c r="AK1404" s="13" t="e">
        <f>Tabella4[[#This Row],[HC_ID]]&amp;": "&amp;Tabella4[[#This Row],[Share URL]]</f>
        <v>#N/A</v>
      </c>
      <c r="AL1404" s="13" t="e">
        <f>Tabella4[[#This Row],[HC_ID]]&amp;": "&amp;Tabella4[[#This Row],[Soluzione note aggiuntive]]</f>
        <v>#N/A</v>
      </c>
      <c r="AM1404" s="13"/>
    </row>
    <row r="1405" spans="1:39" ht="15" x14ac:dyDescent="0.3">
      <c r="A1405" s="41" t="str">
        <f>Tabella4[[#This Row],[UNI CEI EN 301549]]&amp;Tabella4[[#This Row],[Servizio]]</f>
        <v>11.1.3.2.1S009 FAQ</v>
      </c>
      <c r="B1405" s="42" t="str">
        <f>Tabella4[[#This Row],[IssueID]]&amp;Tabella4[[#This Row],[Servizio]]</f>
        <v>S009 FAQ</v>
      </c>
      <c r="C1405" s="41" t="s">
        <v>2503</v>
      </c>
      <c r="D1405" s="41" t="str">
        <f>"(#"&amp;Tabella4[[#This Row],['#ID]]&amp;")"</f>
        <v>(#AAD1404)</v>
      </c>
      <c r="E1405" s="13" t="s">
        <v>50</v>
      </c>
      <c r="F1405" s="13" t="s">
        <v>9</v>
      </c>
      <c r="G1405" s="13" t="s">
        <v>57</v>
      </c>
      <c r="H1405" s="13" t="s">
        <v>3287</v>
      </c>
      <c r="I1405" s="13" t="s">
        <v>62</v>
      </c>
      <c r="J1405" s="13" t="s">
        <v>3176</v>
      </c>
      <c r="K1405" t="s">
        <v>1749</v>
      </c>
      <c r="L1405" s="13" t="s">
        <v>3177</v>
      </c>
      <c r="M1405" t="s">
        <v>1744</v>
      </c>
      <c r="N1405" s="13"/>
      <c r="O1405" t="s">
        <v>1607</v>
      </c>
      <c r="P1405" s="13" t="s">
        <v>1651</v>
      </c>
      <c r="Q1405" s="13" t="s">
        <v>1742</v>
      </c>
      <c r="R1405" s="13"/>
      <c r="S1405" s="13" t="s">
        <v>3189</v>
      </c>
      <c r="T1405" s="13" t="s">
        <v>3190</v>
      </c>
      <c r="U1405" s="13">
        <f>COUNTIFS(Tabella4[Rejected Element],Tabella4[[#This Row],[Rejected Element]])</f>
        <v>1254</v>
      </c>
      <c r="V1405" s="13" t="s">
        <v>1727</v>
      </c>
      <c r="W1405" s="13" t="s">
        <v>3142</v>
      </c>
      <c r="X1405" s="13" t="str">
        <f>Tabella4[[#This Row],[User Impact]]</f>
        <v>1 - Critical</v>
      </c>
      <c r="Y1405" s="13" t="str">
        <f>_xlfn.CONCAT("APP INDABOX ANDROID - ",Tabella4[[#This Row],[UNI CEI EN 301549]]," ",_xlfn.XLOOKUP(Tabella4[[#This Row],[Criterio]],Tabella5[ID],Tabella5[Criterio di successo],"")," - ",Tabella4[[#This Row],[Servizio]])</f>
        <v>APP INDABOX ANDROID - 11.1.3.2.1 Sequenza significativa - S009 FAQ</v>
      </c>
      <c r="Z14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(#AAD1404)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https://axe-mobile.deque.com/scan?userId=747da6b3-5f03-493b-bc9b-3a10276b7d6b&amp;packageName=com.android.chrome&amp;resultId=019874b4-06e4-765a-95c2-962b74e5512c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05" s="13"/>
      <c r="AB1405" s="13"/>
      <c r="AC1405" s="13"/>
      <c r="AD1405" s="13"/>
      <c r="AE1405" s="13" t="e">
        <f>_xlfn.XLOOKUP(Tabella4[[#This Row],[ID Silk]],outTable[ID Silk],outTable[Numero ticket  ],,0,1)</f>
        <v>#N/A</v>
      </c>
      <c r="AF1405" s="13"/>
      <c r="AG1405" s="13"/>
      <c r="AH1405" s="13" t="e">
        <f>Tabella4[[#This Row],[Caricato su Silk]]&amp;Tabella4[[#This Row],[HC_01]]</f>
        <v>#N/A</v>
      </c>
      <c r="AI1405" s="13" t="e">
        <f>Tabella4[[#This Row],[HC_ID]]&amp;": "&amp;Tabella4[[#This Row],[Descrizione]]</f>
        <v>#N/A</v>
      </c>
      <c r="AJ1405" s="13" t="e">
        <f>Tabella4[[#This Row],[HC_ID]]&amp;": - "&amp;Tabella4[[#This Row],[Detail]]&amp;" con selettore: "&amp;Tabella4[[#This Row],[Rejected Element]]</f>
        <v>#N/A</v>
      </c>
      <c r="AK1405" s="13" t="e">
        <f>Tabella4[[#This Row],[HC_ID]]&amp;": "&amp;Tabella4[[#This Row],[Share URL]]</f>
        <v>#N/A</v>
      </c>
      <c r="AL1405" s="13" t="e">
        <f>Tabella4[[#This Row],[HC_ID]]&amp;": "&amp;Tabella4[[#This Row],[Soluzione note aggiuntive]]</f>
        <v>#N/A</v>
      </c>
      <c r="AM1405" s="13"/>
    </row>
    <row r="1406" spans="1:39" ht="15" x14ac:dyDescent="0.3">
      <c r="A1406" s="41" t="str">
        <f>Tabella4[[#This Row],[UNI CEI EN 301549]]&amp;Tabella4[[#This Row],[Servizio]]</f>
        <v>11.1.3.2.1S009 FAQ</v>
      </c>
      <c r="B1406" s="42" t="str">
        <f>Tabella4[[#This Row],[IssueID]]&amp;Tabella4[[#This Row],[Servizio]]</f>
        <v>S009 FAQ</v>
      </c>
      <c r="C1406" s="41" t="s">
        <v>2504</v>
      </c>
      <c r="D1406" s="41" t="str">
        <f>"(#"&amp;Tabella4[[#This Row],['#ID]]&amp;")"</f>
        <v>(#AAD1405)</v>
      </c>
      <c r="E1406" s="13" t="s">
        <v>50</v>
      </c>
      <c r="F1406" s="13" t="s">
        <v>9</v>
      </c>
      <c r="G1406" s="13" t="s">
        <v>57</v>
      </c>
      <c r="H1406" s="13" t="s">
        <v>3287</v>
      </c>
      <c r="I1406" s="13" t="s">
        <v>62</v>
      </c>
      <c r="J1406" s="13" t="s">
        <v>3176</v>
      </c>
      <c r="K1406" t="s">
        <v>1749</v>
      </c>
      <c r="L1406" s="13" t="s">
        <v>3177</v>
      </c>
      <c r="M1406" t="s">
        <v>1744</v>
      </c>
      <c r="N1406" s="13"/>
      <c r="O1406" t="s">
        <v>1607</v>
      </c>
      <c r="P1406" s="13" t="s">
        <v>1651</v>
      </c>
      <c r="Q1406" s="13" t="s">
        <v>1742</v>
      </c>
      <c r="R1406" s="13"/>
      <c r="S1406" s="13" t="s">
        <v>3189</v>
      </c>
      <c r="T1406" s="13" t="s">
        <v>3190</v>
      </c>
      <c r="U1406" s="13">
        <f>COUNTIFS(Tabella4[Rejected Element],Tabella4[[#This Row],[Rejected Element]])</f>
        <v>1254</v>
      </c>
      <c r="V1406" s="13" t="s">
        <v>1727</v>
      </c>
      <c r="W1406" s="13" t="s">
        <v>3142</v>
      </c>
      <c r="X1406" s="13" t="str">
        <f>Tabella4[[#This Row],[User Impact]]</f>
        <v>1 - Critical</v>
      </c>
      <c r="Y1406" s="13" t="str">
        <f>_xlfn.CONCAT("APP INDABOX ANDROID - ",Tabella4[[#This Row],[UNI CEI EN 301549]]," ",_xlfn.XLOOKUP(Tabella4[[#This Row],[Criterio]],Tabella5[ID],Tabella5[Criterio di successo],"")," - ",Tabella4[[#This Row],[Servizio]])</f>
        <v>APP INDABOX ANDROID - 11.1.3.2.1 Sequenza significativa - S009 FAQ</v>
      </c>
      <c r="Z14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(#AAD1405)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https://axe-mobile.deque.com/scan?userId=747da6b3-5f03-493b-bc9b-3a10276b7d6b&amp;packageName=com.android.chrome&amp;resultId=019874b4-06e4-765a-95c2-962b74e5512c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06" s="13"/>
      <c r="AB1406" s="13"/>
      <c r="AC1406" s="13"/>
      <c r="AD1406" s="13"/>
      <c r="AE1406" s="13" t="e">
        <f>_xlfn.XLOOKUP(Tabella4[[#This Row],[ID Silk]],outTable[ID Silk],outTable[Numero ticket  ],,0,1)</f>
        <v>#N/A</v>
      </c>
      <c r="AF1406" s="13"/>
      <c r="AG1406" s="13"/>
      <c r="AH1406" s="13" t="e">
        <f>Tabella4[[#This Row],[Caricato su Silk]]&amp;Tabella4[[#This Row],[HC_01]]</f>
        <v>#N/A</v>
      </c>
      <c r="AI1406" s="13" t="e">
        <f>Tabella4[[#This Row],[HC_ID]]&amp;": "&amp;Tabella4[[#This Row],[Descrizione]]</f>
        <v>#N/A</v>
      </c>
      <c r="AJ1406" s="13" t="e">
        <f>Tabella4[[#This Row],[HC_ID]]&amp;": - "&amp;Tabella4[[#This Row],[Detail]]&amp;" con selettore: "&amp;Tabella4[[#This Row],[Rejected Element]]</f>
        <v>#N/A</v>
      </c>
      <c r="AK1406" s="13" t="e">
        <f>Tabella4[[#This Row],[HC_ID]]&amp;": "&amp;Tabella4[[#This Row],[Share URL]]</f>
        <v>#N/A</v>
      </c>
      <c r="AL1406" s="13" t="e">
        <f>Tabella4[[#This Row],[HC_ID]]&amp;": "&amp;Tabella4[[#This Row],[Soluzione note aggiuntive]]</f>
        <v>#N/A</v>
      </c>
      <c r="AM1406" s="13"/>
    </row>
    <row r="1407" spans="1:39" ht="15" x14ac:dyDescent="0.3">
      <c r="A1407" s="41" t="str">
        <f>Tabella4[[#This Row],[UNI CEI EN 301549]]&amp;Tabella4[[#This Row],[Servizio]]</f>
        <v>11.1.3.2.1S009 FAQ</v>
      </c>
      <c r="B1407" s="42" t="str">
        <f>Tabella4[[#This Row],[IssueID]]&amp;Tabella4[[#This Row],[Servizio]]</f>
        <v>S009 FAQ</v>
      </c>
      <c r="C1407" s="41" t="s">
        <v>2505</v>
      </c>
      <c r="D1407" s="41" t="str">
        <f>"(#"&amp;Tabella4[[#This Row],['#ID]]&amp;")"</f>
        <v>(#AAD1406)</v>
      </c>
      <c r="E1407" s="13" t="s">
        <v>50</v>
      </c>
      <c r="F1407" s="13" t="s">
        <v>9</v>
      </c>
      <c r="G1407" s="13" t="s">
        <v>57</v>
      </c>
      <c r="H1407" s="13" t="s">
        <v>3287</v>
      </c>
      <c r="I1407" s="13" t="s">
        <v>62</v>
      </c>
      <c r="J1407" s="13" t="s">
        <v>3176</v>
      </c>
      <c r="K1407" t="s">
        <v>1749</v>
      </c>
      <c r="L1407" s="13" t="s">
        <v>3177</v>
      </c>
      <c r="M1407" t="s">
        <v>1744</v>
      </c>
      <c r="N1407" s="13"/>
      <c r="O1407" t="s">
        <v>1607</v>
      </c>
      <c r="P1407" s="13" t="s">
        <v>1651</v>
      </c>
      <c r="Q1407" s="13" t="s">
        <v>1742</v>
      </c>
      <c r="R1407" s="13"/>
      <c r="S1407" s="13" t="s">
        <v>3189</v>
      </c>
      <c r="T1407" s="13" t="s">
        <v>3190</v>
      </c>
      <c r="U1407" s="13">
        <f>COUNTIFS(Tabella4[Rejected Element],Tabella4[[#This Row],[Rejected Element]])</f>
        <v>1254</v>
      </c>
      <c r="V1407" s="13" t="s">
        <v>1727</v>
      </c>
      <c r="W1407" s="13" t="s">
        <v>3142</v>
      </c>
      <c r="X1407" s="13" t="str">
        <f>Tabella4[[#This Row],[User Impact]]</f>
        <v>1 - Critical</v>
      </c>
      <c r="Y1407" s="13" t="str">
        <f>_xlfn.CONCAT("APP INDABOX ANDROID - ",Tabella4[[#This Row],[UNI CEI EN 301549]]," ",_xlfn.XLOOKUP(Tabella4[[#This Row],[Criterio]],Tabella5[ID],Tabella5[Criterio di successo],"")," - ",Tabella4[[#This Row],[Servizio]])</f>
        <v>APP INDABOX ANDROID - 11.1.3.2.1 Sequenza significativa - S009 FAQ</v>
      </c>
      <c r="Z14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(#AAD1406)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https://axe-mobile.deque.com/scan?userId=747da6b3-5f03-493b-bc9b-3a10276b7d6b&amp;packageName=com.android.chrome&amp;resultId=019874b4-06e4-765a-95c2-962b74e5512c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07" s="13"/>
      <c r="AB1407" s="13"/>
      <c r="AC1407" s="13"/>
      <c r="AD1407" s="13"/>
      <c r="AE1407" s="13" t="e">
        <f>_xlfn.XLOOKUP(Tabella4[[#This Row],[ID Silk]],outTable[ID Silk],outTable[Numero ticket  ],,0,1)</f>
        <v>#N/A</v>
      </c>
      <c r="AF1407" s="13"/>
      <c r="AG1407" s="13"/>
      <c r="AH1407" s="13" t="e">
        <f>Tabella4[[#This Row],[Caricato su Silk]]&amp;Tabella4[[#This Row],[HC_01]]</f>
        <v>#N/A</v>
      </c>
      <c r="AI1407" s="13" t="e">
        <f>Tabella4[[#This Row],[HC_ID]]&amp;": "&amp;Tabella4[[#This Row],[Descrizione]]</f>
        <v>#N/A</v>
      </c>
      <c r="AJ1407" s="13" t="e">
        <f>Tabella4[[#This Row],[HC_ID]]&amp;": - "&amp;Tabella4[[#This Row],[Detail]]&amp;" con selettore: "&amp;Tabella4[[#This Row],[Rejected Element]]</f>
        <v>#N/A</v>
      </c>
      <c r="AK1407" s="13" t="e">
        <f>Tabella4[[#This Row],[HC_ID]]&amp;": "&amp;Tabella4[[#This Row],[Share URL]]</f>
        <v>#N/A</v>
      </c>
      <c r="AL1407" s="13" t="e">
        <f>Tabella4[[#This Row],[HC_ID]]&amp;": "&amp;Tabella4[[#This Row],[Soluzione note aggiuntive]]</f>
        <v>#N/A</v>
      </c>
      <c r="AM1407" s="13"/>
    </row>
    <row r="1408" spans="1:39" ht="15" x14ac:dyDescent="0.3">
      <c r="A1408" s="41" t="str">
        <f>Tabella4[[#This Row],[UNI CEI EN 301549]]&amp;Tabella4[[#This Row],[Servizio]]</f>
        <v>11.1.3.2.1S009 FAQ</v>
      </c>
      <c r="B1408" s="42" t="str">
        <f>Tabella4[[#This Row],[IssueID]]&amp;Tabella4[[#This Row],[Servizio]]</f>
        <v>S009 FAQ</v>
      </c>
      <c r="C1408" s="41" t="s">
        <v>2506</v>
      </c>
      <c r="D1408" s="41" t="str">
        <f>"(#"&amp;Tabella4[[#This Row],['#ID]]&amp;")"</f>
        <v>(#AAD1407)</v>
      </c>
      <c r="E1408" s="13" t="s">
        <v>50</v>
      </c>
      <c r="F1408" s="13" t="s">
        <v>9</v>
      </c>
      <c r="G1408" s="13" t="s">
        <v>57</v>
      </c>
      <c r="H1408" s="13" t="s">
        <v>3287</v>
      </c>
      <c r="I1408" s="13" t="s">
        <v>62</v>
      </c>
      <c r="J1408" s="13" t="s">
        <v>3176</v>
      </c>
      <c r="K1408" t="s">
        <v>1749</v>
      </c>
      <c r="L1408" s="13" t="s">
        <v>3177</v>
      </c>
      <c r="M1408" t="s">
        <v>1744</v>
      </c>
      <c r="N1408" s="13"/>
      <c r="O1408" t="s">
        <v>1607</v>
      </c>
      <c r="P1408" s="13" t="s">
        <v>1651</v>
      </c>
      <c r="Q1408" s="13" t="s">
        <v>1742</v>
      </c>
      <c r="R1408" s="13"/>
      <c r="S1408" s="13" t="s">
        <v>3189</v>
      </c>
      <c r="T1408" s="13" t="s">
        <v>3190</v>
      </c>
      <c r="U1408" s="13">
        <f>COUNTIFS(Tabella4[Rejected Element],Tabella4[[#This Row],[Rejected Element]])</f>
        <v>1254</v>
      </c>
      <c r="V1408" s="13" t="s">
        <v>1727</v>
      </c>
      <c r="W1408" s="13" t="s">
        <v>3142</v>
      </c>
      <c r="X1408" s="13" t="str">
        <f>Tabella4[[#This Row],[User Impact]]</f>
        <v>1 - Critical</v>
      </c>
      <c r="Y1408" s="13" t="str">
        <f>_xlfn.CONCAT("APP INDABOX ANDROID - ",Tabella4[[#This Row],[UNI CEI EN 301549]]," ",_xlfn.XLOOKUP(Tabella4[[#This Row],[Criterio]],Tabella5[ID],Tabella5[Criterio di successo],"")," - ",Tabella4[[#This Row],[Servizio]])</f>
        <v>APP INDABOX ANDROID - 11.1.3.2.1 Sequenza significativa - S009 FAQ</v>
      </c>
      <c r="Z14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(#AAD1407)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https://axe-mobile.deque.com/scan?userId=747da6b3-5f03-493b-bc9b-3a10276b7d6b&amp;packageName=com.android.chrome&amp;resultId=019874b4-06e4-765a-95c2-962b74e5512c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08" s="13"/>
      <c r="AB1408" s="13"/>
      <c r="AC1408" s="13"/>
      <c r="AD1408" s="13"/>
      <c r="AE1408" s="13" t="e">
        <f>_xlfn.XLOOKUP(Tabella4[[#This Row],[ID Silk]],outTable[ID Silk],outTable[Numero ticket  ],,0,1)</f>
        <v>#N/A</v>
      </c>
      <c r="AF1408" s="13"/>
      <c r="AG1408" s="13"/>
      <c r="AH1408" s="13" t="e">
        <f>Tabella4[[#This Row],[Caricato su Silk]]&amp;Tabella4[[#This Row],[HC_01]]</f>
        <v>#N/A</v>
      </c>
      <c r="AI1408" s="13" t="e">
        <f>Tabella4[[#This Row],[HC_ID]]&amp;": "&amp;Tabella4[[#This Row],[Descrizione]]</f>
        <v>#N/A</v>
      </c>
      <c r="AJ1408" s="13" t="e">
        <f>Tabella4[[#This Row],[HC_ID]]&amp;": - "&amp;Tabella4[[#This Row],[Detail]]&amp;" con selettore: "&amp;Tabella4[[#This Row],[Rejected Element]]</f>
        <v>#N/A</v>
      </c>
      <c r="AK1408" s="13" t="e">
        <f>Tabella4[[#This Row],[HC_ID]]&amp;": "&amp;Tabella4[[#This Row],[Share URL]]</f>
        <v>#N/A</v>
      </c>
      <c r="AL1408" s="13" t="e">
        <f>Tabella4[[#This Row],[HC_ID]]&amp;": "&amp;Tabella4[[#This Row],[Soluzione note aggiuntive]]</f>
        <v>#N/A</v>
      </c>
      <c r="AM1408" s="13"/>
    </row>
    <row r="1409" spans="1:39" ht="15" x14ac:dyDescent="0.3">
      <c r="A1409" s="41" t="str">
        <f>Tabella4[[#This Row],[UNI CEI EN 301549]]&amp;Tabella4[[#This Row],[Servizio]]</f>
        <v>11.1.3.2.1S009 FAQ</v>
      </c>
      <c r="B1409" s="42" t="str">
        <f>Tabella4[[#This Row],[IssueID]]&amp;Tabella4[[#This Row],[Servizio]]</f>
        <v>S009 FAQ</v>
      </c>
      <c r="C1409" s="41" t="s">
        <v>2507</v>
      </c>
      <c r="D1409" s="41" t="str">
        <f>"(#"&amp;Tabella4[[#This Row],['#ID]]&amp;")"</f>
        <v>(#AAD1408)</v>
      </c>
      <c r="E1409" s="13" t="s">
        <v>50</v>
      </c>
      <c r="F1409" s="13" t="s">
        <v>9</v>
      </c>
      <c r="G1409" s="13" t="s">
        <v>57</v>
      </c>
      <c r="H1409" s="13" t="s">
        <v>3287</v>
      </c>
      <c r="I1409" s="13" t="s">
        <v>62</v>
      </c>
      <c r="J1409" s="13" t="s">
        <v>3176</v>
      </c>
      <c r="K1409" t="s">
        <v>1749</v>
      </c>
      <c r="L1409" s="13" t="s">
        <v>3177</v>
      </c>
      <c r="M1409" t="s">
        <v>1744</v>
      </c>
      <c r="N1409" s="13"/>
      <c r="O1409" t="s">
        <v>1607</v>
      </c>
      <c r="P1409" s="13" t="s">
        <v>1651</v>
      </c>
      <c r="Q1409" s="13" t="s">
        <v>1742</v>
      </c>
      <c r="R1409" s="13"/>
      <c r="S1409" s="13" t="s">
        <v>3189</v>
      </c>
      <c r="T1409" s="13" t="s">
        <v>3190</v>
      </c>
      <c r="U1409" s="13">
        <f>COUNTIFS(Tabella4[Rejected Element],Tabella4[[#This Row],[Rejected Element]])</f>
        <v>1254</v>
      </c>
      <c r="V1409" s="13" t="s">
        <v>1727</v>
      </c>
      <c r="W1409" s="13" t="s">
        <v>3142</v>
      </c>
      <c r="X1409" s="13" t="str">
        <f>Tabella4[[#This Row],[User Impact]]</f>
        <v>1 - Critical</v>
      </c>
      <c r="Y1409" s="13" t="str">
        <f>_xlfn.CONCAT("APP INDABOX ANDROID - ",Tabella4[[#This Row],[UNI CEI EN 301549]]," ",_xlfn.XLOOKUP(Tabella4[[#This Row],[Criterio]],Tabella5[ID],Tabella5[Criterio di successo],"")," - ",Tabella4[[#This Row],[Servizio]])</f>
        <v>APP INDABOX ANDROID - 11.1.3.2.1 Sequenza significativa - S009 FAQ</v>
      </c>
      <c r="Z14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(#AAD1408)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https://axe-mobile.deque.com/scan?userId=747da6b3-5f03-493b-bc9b-3a10276b7d6b&amp;packageName=com.android.chrome&amp;resultId=019874b4-06e4-765a-95c2-962b74e5512c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09" s="13"/>
      <c r="AB1409" s="13"/>
      <c r="AC1409" s="13"/>
      <c r="AD1409" s="13"/>
      <c r="AE1409" s="13" t="e">
        <f>_xlfn.XLOOKUP(Tabella4[[#This Row],[ID Silk]],outTable[ID Silk],outTable[Numero ticket  ],,0,1)</f>
        <v>#N/A</v>
      </c>
      <c r="AF1409" s="13"/>
      <c r="AG1409" s="13"/>
      <c r="AH1409" s="13" t="e">
        <f>Tabella4[[#This Row],[Caricato su Silk]]&amp;Tabella4[[#This Row],[HC_01]]</f>
        <v>#N/A</v>
      </c>
      <c r="AI1409" s="13" t="e">
        <f>Tabella4[[#This Row],[HC_ID]]&amp;": "&amp;Tabella4[[#This Row],[Descrizione]]</f>
        <v>#N/A</v>
      </c>
      <c r="AJ1409" s="13" t="e">
        <f>Tabella4[[#This Row],[HC_ID]]&amp;": - "&amp;Tabella4[[#This Row],[Detail]]&amp;" con selettore: "&amp;Tabella4[[#This Row],[Rejected Element]]</f>
        <v>#N/A</v>
      </c>
      <c r="AK1409" s="13" t="e">
        <f>Tabella4[[#This Row],[HC_ID]]&amp;": "&amp;Tabella4[[#This Row],[Share URL]]</f>
        <v>#N/A</v>
      </c>
      <c r="AL1409" s="13" t="e">
        <f>Tabella4[[#This Row],[HC_ID]]&amp;": "&amp;Tabella4[[#This Row],[Soluzione note aggiuntive]]</f>
        <v>#N/A</v>
      </c>
      <c r="AM1409" s="13"/>
    </row>
    <row r="1410" spans="1:39" ht="15" x14ac:dyDescent="0.3">
      <c r="A1410" s="41" t="str">
        <f>Tabella4[[#This Row],[UNI CEI EN 301549]]&amp;Tabella4[[#This Row],[Servizio]]</f>
        <v>11.1.3.2.1S009 FAQ</v>
      </c>
      <c r="B1410" s="42" t="str">
        <f>Tabella4[[#This Row],[IssueID]]&amp;Tabella4[[#This Row],[Servizio]]</f>
        <v>S009 FAQ</v>
      </c>
      <c r="C1410" s="41" t="s">
        <v>2508</v>
      </c>
      <c r="D1410" s="41" t="str">
        <f>"(#"&amp;Tabella4[[#This Row],['#ID]]&amp;")"</f>
        <v>(#AAD1409)</v>
      </c>
      <c r="E1410" s="13" t="s">
        <v>50</v>
      </c>
      <c r="F1410" s="13" t="s">
        <v>9</v>
      </c>
      <c r="G1410" s="13" t="s">
        <v>57</v>
      </c>
      <c r="H1410" s="13" t="s">
        <v>3287</v>
      </c>
      <c r="I1410" s="13" t="s">
        <v>62</v>
      </c>
      <c r="J1410" s="13" t="s">
        <v>3176</v>
      </c>
      <c r="K1410" t="s">
        <v>1749</v>
      </c>
      <c r="L1410" s="13" t="s">
        <v>3177</v>
      </c>
      <c r="M1410" t="s">
        <v>1744</v>
      </c>
      <c r="N1410" s="13"/>
      <c r="O1410" t="s">
        <v>1607</v>
      </c>
      <c r="P1410" s="13" t="s">
        <v>1651</v>
      </c>
      <c r="Q1410" s="13" t="s">
        <v>1742</v>
      </c>
      <c r="R1410" s="13"/>
      <c r="S1410" s="13" t="s">
        <v>3189</v>
      </c>
      <c r="T1410" s="13" t="s">
        <v>3190</v>
      </c>
      <c r="U1410" s="13">
        <f>COUNTIFS(Tabella4[Rejected Element],Tabella4[[#This Row],[Rejected Element]])</f>
        <v>1254</v>
      </c>
      <c r="V1410" s="13" t="s">
        <v>1727</v>
      </c>
      <c r="W1410" s="13" t="s">
        <v>3142</v>
      </c>
      <c r="X1410" s="13" t="str">
        <f>Tabella4[[#This Row],[User Impact]]</f>
        <v>1 - Critical</v>
      </c>
      <c r="Y1410" s="13" t="str">
        <f>_xlfn.CONCAT("APP INDABOX ANDROID - ",Tabella4[[#This Row],[UNI CEI EN 301549]]," ",_xlfn.XLOOKUP(Tabella4[[#This Row],[Criterio]],Tabella5[ID],Tabella5[Criterio di successo],"")," - ",Tabella4[[#This Row],[Servizio]])</f>
        <v>APP INDABOX ANDROID - 11.1.3.2.1 Sequenza significativa - S009 FAQ</v>
      </c>
      <c r="Z14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(#AAD1409)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https://axe-mobile.deque.com/scan?userId=747da6b3-5f03-493b-bc9b-3a10276b7d6b&amp;packageName=com.android.chrome&amp;resultId=019874b4-06e4-765a-95c2-962b74e5512c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10" s="13"/>
      <c r="AB1410" s="13"/>
      <c r="AC1410" s="13"/>
      <c r="AD1410" s="13"/>
      <c r="AE1410" s="13" t="e">
        <f>_xlfn.XLOOKUP(Tabella4[[#This Row],[ID Silk]],outTable[ID Silk],outTable[Numero ticket  ],,0,1)</f>
        <v>#N/A</v>
      </c>
      <c r="AF1410" s="13"/>
      <c r="AG1410" s="13"/>
      <c r="AH1410" s="13" t="e">
        <f>Tabella4[[#This Row],[Caricato su Silk]]&amp;Tabella4[[#This Row],[HC_01]]</f>
        <v>#N/A</v>
      </c>
      <c r="AI1410" s="13" t="e">
        <f>Tabella4[[#This Row],[HC_ID]]&amp;": "&amp;Tabella4[[#This Row],[Descrizione]]</f>
        <v>#N/A</v>
      </c>
      <c r="AJ1410" s="13" t="e">
        <f>Tabella4[[#This Row],[HC_ID]]&amp;": - "&amp;Tabella4[[#This Row],[Detail]]&amp;" con selettore: "&amp;Tabella4[[#This Row],[Rejected Element]]</f>
        <v>#N/A</v>
      </c>
      <c r="AK1410" s="13" t="e">
        <f>Tabella4[[#This Row],[HC_ID]]&amp;": "&amp;Tabella4[[#This Row],[Share URL]]</f>
        <v>#N/A</v>
      </c>
      <c r="AL1410" s="13" t="e">
        <f>Tabella4[[#This Row],[HC_ID]]&amp;": "&amp;Tabella4[[#This Row],[Soluzione note aggiuntive]]</f>
        <v>#N/A</v>
      </c>
      <c r="AM1410" s="13"/>
    </row>
    <row r="1411" spans="1:39" ht="15" x14ac:dyDescent="0.3">
      <c r="A1411" s="41" t="str">
        <f>Tabella4[[#This Row],[UNI CEI EN 301549]]&amp;Tabella4[[#This Row],[Servizio]]</f>
        <v>11.1.3.2.1S009 FAQ</v>
      </c>
      <c r="B1411" s="42" t="str">
        <f>Tabella4[[#This Row],[IssueID]]&amp;Tabella4[[#This Row],[Servizio]]</f>
        <v>S009 FAQ</v>
      </c>
      <c r="C1411" s="41" t="s">
        <v>2509</v>
      </c>
      <c r="D1411" s="41" t="str">
        <f>"(#"&amp;Tabella4[[#This Row],['#ID]]&amp;")"</f>
        <v>(#AAD1410)</v>
      </c>
      <c r="E1411" s="13" t="s">
        <v>50</v>
      </c>
      <c r="F1411" s="13" t="s">
        <v>9</v>
      </c>
      <c r="G1411" s="13" t="s">
        <v>57</v>
      </c>
      <c r="H1411" s="13" t="s">
        <v>3287</v>
      </c>
      <c r="I1411" s="13" t="s">
        <v>62</v>
      </c>
      <c r="J1411" s="13" t="s">
        <v>3176</v>
      </c>
      <c r="K1411" t="s">
        <v>1749</v>
      </c>
      <c r="L1411" s="13" t="s">
        <v>3177</v>
      </c>
      <c r="M1411" t="s">
        <v>1744</v>
      </c>
      <c r="N1411" s="13"/>
      <c r="O1411" t="s">
        <v>1607</v>
      </c>
      <c r="P1411" s="13" t="s">
        <v>1651</v>
      </c>
      <c r="Q1411" s="13" t="s">
        <v>1742</v>
      </c>
      <c r="R1411" s="13"/>
      <c r="S1411" s="13" t="s">
        <v>3189</v>
      </c>
      <c r="T1411" s="13" t="s">
        <v>3190</v>
      </c>
      <c r="U1411" s="13">
        <f>COUNTIFS(Tabella4[Rejected Element],Tabella4[[#This Row],[Rejected Element]])</f>
        <v>1254</v>
      </c>
      <c r="V1411" s="13" t="s">
        <v>1727</v>
      </c>
      <c r="W1411" s="13" t="s">
        <v>3142</v>
      </c>
      <c r="X1411" s="13" t="str">
        <f>Tabella4[[#This Row],[User Impact]]</f>
        <v>1 - Critical</v>
      </c>
      <c r="Y1411" s="13" t="str">
        <f>_xlfn.CONCAT("APP INDABOX ANDROID - ",Tabella4[[#This Row],[UNI CEI EN 301549]]," ",_xlfn.XLOOKUP(Tabella4[[#This Row],[Criterio]],Tabella5[ID],Tabella5[Criterio di successo],"")," - ",Tabella4[[#This Row],[Servizio]])</f>
        <v>APP INDABOX ANDROID - 11.1.3.2.1 Sequenza significativa - S009 FAQ</v>
      </c>
      <c r="Z14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(#AAD1410)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https://axe-mobile.deque.com/scan?userId=747da6b3-5f03-493b-bc9b-3a10276b7d6b&amp;packageName=com.android.chrome&amp;resultId=019874b4-06e4-765a-95c2-962b74e5512c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11" s="13"/>
      <c r="AB1411" s="13"/>
      <c r="AC1411" s="13"/>
      <c r="AD1411" s="13"/>
      <c r="AE1411" s="13" t="e">
        <f>_xlfn.XLOOKUP(Tabella4[[#This Row],[ID Silk]],outTable[ID Silk],outTable[Numero ticket  ],,0,1)</f>
        <v>#N/A</v>
      </c>
      <c r="AF1411" s="13"/>
      <c r="AG1411" s="13"/>
      <c r="AH1411" s="13" t="e">
        <f>Tabella4[[#This Row],[Caricato su Silk]]&amp;Tabella4[[#This Row],[HC_01]]</f>
        <v>#N/A</v>
      </c>
      <c r="AI1411" s="13" t="e">
        <f>Tabella4[[#This Row],[HC_ID]]&amp;": "&amp;Tabella4[[#This Row],[Descrizione]]</f>
        <v>#N/A</v>
      </c>
      <c r="AJ1411" s="13" t="e">
        <f>Tabella4[[#This Row],[HC_ID]]&amp;": - "&amp;Tabella4[[#This Row],[Detail]]&amp;" con selettore: "&amp;Tabella4[[#This Row],[Rejected Element]]</f>
        <v>#N/A</v>
      </c>
      <c r="AK1411" s="13" t="e">
        <f>Tabella4[[#This Row],[HC_ID]]&amp;": "&amp;Tabella4[[#This Row],[Share URL]]</f>
        <v>#N/A</v>
      </c>
      <c r="AL1411" s="13" t="e">
        <f>Tabella4[[#This Row],[HC_ID]]&amp;": "&amp;Tabella4[[#This Row],[Soluzione note aggiuntive]]</f>
        <v>#N/A</v>
      </c>
      <c r="AM1411" s="13"/>
    </row>
    <row r="1412" spans="1:39" ht="15" x14ac:dyDescent="0.3">
      <c r="A1412" s="41" t="str">
        <f>Tabella4[[#This Row],[UNI CEI EN 301549]]&amp;Tabella4[[#This Row],[Servizio]]</f>
        <v>11.1.3.4.1S009 FAQ</v>
      </c>
      <c r="B1412" s="42" t="str">
        <f>Tabella4[[#This Row],[IssueID]]&amp;Tabella4[[#This Row],[Servizio]]</f>
        <v>S009 FAQ</v>
      </c>
      <c r="C1412" s="41" t="s">
        <v>2510</v>
      </c>
      <c r="D1412" s="41" t="str">
        <f>"(#"&amp;Tabella4[[#This Row],['#ID]]&amp;")"</f>
        <v>(#AAD1411)</v>
      </c>
      <c r="E1412" s="13" t="s">
        <v>50</v>
      </c>
      <c r="F1412" s="13" t="s">
        <v>10</v>
      </c>
      <c r="G1412" s="13" t="s">
        <v>160</v>
      </c>
      <c r="H1412" s="13" t="s">
        <v>3284</v>
      </c>
      <c r="I1412" s="13" t="s">
        <v>63</v>
      </c>
      <c r="J1412" s="13" t="s">
        <v>3170</v>
      </c>
      <c r="K1412" t="s">
        <v>1743</v>
      </c>
      <c r="L1412" s="13" t="s">
        <v>3171</v>
      </c>
      <c r="M1412" t="s">
        <v>1744</v>
      </c>
      <c r="N1412" s="13"/>
      <c r="O1412" t="s">
        <v>1608</v>
      </c>
      <c r="P1412" s="13" t="s">
        <v>1652</v>
      </c>
      <c r="Q1412" s="13" t="s">
        <v>1742</v>
      </c>
      <c r="R1412" s="13"/>
      <c r="S1412" s="13" t="s">
        <v>3181</v>
      </c>
      <c r="T1412" s="13" t="s">
        <v>3182</v>
      </c>
      <c r="U1412" s="13">
        <f>COUNTIFS(Tabella4[Rejected Element],Tabella4[[#This Row],[Rejected Element]])</f>
        <v>1254</v>
      </c>
      <c r="V1412" s="13" t="s">
        <v>1727</v>
      </c>
      <c r="W1412" s="13" t="s">
        <v>3141</v>
      </c>
      <c r="X1412" s="13" t="str">
        <f>Tabella4[[#This Row],[User Impact]]</f>
        <v>2 - Serious</v>
      </c>
      <c r="Y1412" s="13" t="str">
        <f>_xlfn.CONCAT("APP INDABOX ANDROID - ",Tabella4[[#This Row],[UNI CEI EN 301549]]," ",_xlfn.XLOOKUP(Tabella4[[#This Row],[Criterio]],Tabella5[ID],Tabella5[Criterio di successo],"")," - ",Tabella4[[#This Row],[Servizio]])</f>
        <v>APP INDABOX ANDROID - 11.1.3.4.1 Orientamento - S009 FAQ</v>
      </c>
      <c r="Z14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S009 FAQ (#AAD1411)
S009 FAQ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412" s="13"/>
      <c r="AB1412" s="13"/>
      <c r="AC1412" s="13"/>
      <c r="AD1412" s="13"/>
      <c r="AE1412" s="13" t="e">
        <f>_xlfn.XLOOKUP(Tabella4[[#This Row],[ID Silk]],outTable[ID Silk],outTable[Numero ticket  ],,0,1)</f>
        <v>#N/A</v>
      </c>
      <c r="AF1412" s="13"/>
      <c r="AG1412" s="13"/>
      <c r="AH1412" s="13" t="e">
        <f>Tabella4[[#This Row],[Caricato su Silk]]&amp;Tabella4[[#This Row],[HC_01]]</f>
        <v>#N/A</v>
      </c>
      <c r="AI1412" s="13" t="e">
        <f>Tabella4[[#This Row],[HC_ID]]&amp;": "&amp;Tabella4[[#This Row],[Descrizione]]</f>
        <v>#N/A</v>
      </c>
      <c r="AJ1412" s="13" t="e">
        <f>Tabella4[[#This Row],[HC_ID]]&amp;": - "&amp;Tabella4[[#This Row],[Detail]]&amp;" con selettore: "&amp;Tabella4[[#This Row],[Rejected Element]]</f>
        <v>#N/A</v>
      </c>
      <c r="AK1412" s="13" t="e">
        <f>Tabella4[[#This Row],[HC_ID]]&amp;": "&amp;Tabella4[[#This Row],[Share URL]]</f>
        <v>#N/A</v>
      </c>
      <c r="AL1412" s="13" t="e">
        <f>Tabella4[[#This Row],[HC_ID]]&amp;": "&amp;Tabella4[[#This Row],[Soluzione note aggiuntive]]</f>
        <v>#N/A</v>
      </c>
      <c r="AM1412" s="13"/>
    </row>
    <row r="1413" spans="1:39" ht="15" x14ac:dyDescent="0.3">
      <c r="A1413" s="41" t="str">
        <f>Tabella4[[#This Row],[UNI CEI EN 301549]]&amp;Tabella4[[#This Row],[Servizio]]</f>
        <v>11.2.5.3.1S009 FAQ</v>
      </c>
      <c r="B1413" s="42" t="str">
        <f>Tabella4[[#This Row],[IssueID]]&amp;Tabella4[[#This Row],[Servizio]]</f>
        <v>S009 FAQ</v>
      </c>
      <c r="C1413" s="41" t="s">
        <v>2511</v>
      </c>
      <c r="D1413" s="41" t="str">
        <f>"(#"&amp;Tabella4[[#This Row],['#ID]]&amp;")"</f>
        <v>(#AAD1412)</v>
      </c>
      <c r="E1413" s="13" t="s">
        <v>50</v>
      </c>
      <c r="F1413" s="13" t="s">
        <v>9</v>
      </c>
      <c r="G1413" s="13" t="s">
        <v>342</v>
      </c>
      <c r="H1413" s="13" t="s">
        <v>3285</v>
      </c>
      <c r="I1413" s="13" t="s">
        <v>63</v>
      </c>
      <c r="J1413" s="13" t="s">
        <v>3172</v>
      </c>
      <c r="K1413" t="s">
        <v>1745</v>
      </c>
      <c r="L1413" s="13" t="s">
        <v>3173</v>
      </c>
      <c r="M1413" t="s">
        <v>1746</v>
      </c>
      <c r="N1413" s="13"/>
      <c r="O1413" t="s">
        <v>1608</v>
      </c>
      <c r="P1413" s="13" t="s">
        <v>1652</v>
      </c>
      <c r="Q1413" s="13" t="s">
        <v>1742</v>
      </c>
      <c r="R1413" s="13"/>
      <c r="S1413" s="13" t="s">
        <v>3183</v>
      </c>
      <c r="T1413" s="13" t="s">
        <v>3184</v>
      </c>
      <c r="U1413" s="13">
        <f>COUNTIFS(Tabella4[Rejected Element],Tabella4[[#This Row],[Rejected Element]])</f>
        <v>42</v>
      </c>
      <c r="V1413" s="13" t="s">
        <v>1727</v>
      </c>
      <c r="W1413" s="13" t="s">
        <v>3141</v>
      </c>
      <c r="X1413" s="13" t="str">
        <f>Tabella4[[#This Row],[User Impact]]</f>
        <v>2 - Serious</v>
      </c>
      <c r="Y1413" s="13" t="str">
        <f>_xlfn.CONCAT("APP INDABOX ANDROID - ",Tabella4[[#This Row],[UNI CEI EN 301549]]," ",_xlfn.XLOOKUP(Tabella4[[#This Row],[Criterio]],Tabella5[ID],Tabella5[Criterio di successo],"")," - ",Tabella4[[#This Row],[Servizio]])</f>
        <v>APP INDABOX ANDROID - 11.2.5.3.1 Etichetta nel nome - S009 FAQ</v>
      </c>
      <c r="Z14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(#AAD1412)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https://axe-mobile.deque.com/scan?userId=747da6b3-5f03-493b-bc9b-3a10276b7d6b&amp;packageName=com.android.chrome&amp;resultId=019874b4-7a1e-7387-8af2-f98bace528cb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13" s="13"/>
      <c r="AB1413" s="13"/>
      <c r="AC1413" s="13"/>
      <c r="AD1413" s="13"/>
      <c r="AE1413" s="13" t="e">
        <f>_xlfn.XLOOKUP(Tabella4[[#This Row],[ID Silk]],outTable[ID Silk],outTable[Numero ticket  ],,0,1)</f>
        <v>#N/A</v>
      </c>
      <c r="AF1413" s="13"/>
      <c r="AG1413" s="13"/>
      <c r="AH1413" s="13" t="e">
        <f>Tabella4[[#This Row],[Caricato su Silk]]&amp;Tabella4[[#This Row],[HC_01]]</f>
        <v>#N/A</v>
      </c>
      <c r="AI1413" s="13" t="e">
        <f>Tabella4[[#This Row],[HC_ID]]&amp;": "&amp;Tabella4[[#This Row],[Descrizione]]</f>
        <v>#N/A</v>
      </c>
      <c r="AJ1413" s="13" t="e">
        <f>Tabella4[[#This Row],[HC_ID]]&amp;": - "&amp;Tabella4[[#This Row],[Detail]]&amp;" con selettore: "&amp;Tabella4[[#This Row],[Rejected Element]]</f>
        <v>#N/A</v>
      </c>
      <c r="AK1413" s="13" t="e">
        <f>Tabella4[[#This Row],[HC_ID]]&amp;": "&amp;Tabella4[[#This Row],[Share URL]]</f>
        <v>#N/A</v>
      </c>
      <c r="AL1413" s="13" t="e">
        <f>Tabella4[[#This Row],[HC_ID]]&amp;": "&amp;Tabella4[[#This Row],[Soluzione note aggiuntive]]</f>
        <v>#N/A</v>
      </c>
      <c r="AM1413" s="13"/>
    </row>
    <row r="1414" spans="1:39" ht="15" x14ac:dyDescent="0.3">
      <c r="A1414" s="41" t="str">
        <f>Tabella4[[#This Row],[UNI CEI EN 301549]]&amp;Tabella4[[#This Row],[Servizio]]</f>
        <v>11.2.5.8.1S009 FAQ</v>
      </c>
      <c r="B1414" s="42" t="str">
        <f>Tabella4[[#This Row],[IssueID]]&amp;Tabella4[[#This Row],[Servizio]]</f>
        <v>S009 FAQ</v>
      </c>
      <c r="C1414" s="41" t="s">
        <v>2512</v>
      </c>
      <c r="D1414" s="41" t="str">
        <f>"(#"&amp;Tabella4[[#This Row],['#ID]]&amp;")"</f>
        <v>(#AAD1413)</v>
      </c>
      <c r="E1414" s="13" t="s">
        <v>50</v>
      </c>
      <c r="F1414" s="13" t="s">
        <v>10</v>
      </c>
      <c r="G1414" s="13" t="s">
        <v>56</v>
      </c>
      <c r="H1414" s="13" t="s">
        <v>3283</v>
      </c>
      <c r="I1414" s="13" t="s">
        <v>63</v>
      </c>
      <c r="J1414" s="13" t="s">
        <v>1736</v>
      </c>
      <c r="K1414" t="s">
        <v>1748</v>
      </c>
      <c r="L1414" s="13" t="s">
        <v>3175</v>
      </c>
      <c r="M1414" t="s">
        <v>1744</v>
      </c>
      <c r="N1414" s="13"/>
      <c r="O1414" t="s">
        <v>1608</v>
      </c>
      <c r="P1414" s="13" t="s">
        <v>1652</v>
      </c>
      <c r="Q1414" s="13" t="s">
        <v>1742</v>
      </c>
      <c r="R1414" s="13"/>
      <c r="S1414" s="13" t="s">
        <v>3187</v>
      </c>
      <c r="T1414" s="13" t="s">
        <v>3188</v>
      </c>
      <c r="U1414" s="13">
        <f>COUNTIFS(Tabella4[Rejected Element],Tabella4[[#This Row],[Rejected Element]])</f>
        <v>1254</v>
      </c>
      <c r="V1414" s="13" t="s">
        <v>1727</v>
      </c>
      <c r="W1414" s="13" t="s">
        <v>3141</v>
      </c>
      <c r="X1414" s="13" t="str">
        <f>Tabella4[[#This Row],[User Impact]]</f>
        <v>2 - Serious</v>
      </c>
      <c r="Y1414" s="13" t="str">
        <f>_xlfn.CONCAT("APP INDABOX ANDROID - ",Tabella4[[#This Row],[UNI CEI EN 301549]]," ",_xlfn.XLOOKUP(Tabella4[[#This Row],[Criterio]],Tabella5[ID],Tabella5[Criterio di successo],"")," - ",Tabella4[[#This Row],[Servizio]])</f>
        <v>APP INDABOX ANDROID - 11.2.5.8.1 Dimensione dell'obiettivo (minimo) - S009 FAQ</v>
      </c>
      <c r="Z14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(#AAD1413)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414" s="13"/>
      <c r="AB1414" s="13"/>
      <c r="AC1414" s="13"/>
      <c r="AD1414" s="13"/>
      <c r="AE1414" s="13" t="e">
        <f>_xlfn.XLOOKUP(Tabella4[[#This Row],[ID Silk]],outTable[ID Silk],outTable[Numero ticket  ],,0,1)</f>
        <v>#N/A</v>
      </c>
      <c r="AF1414" s="13"/>
      <c r="AG1414" s="13"/>
      <c r="AH1414" s="13" t="e">
        <f>Tabella4[[#This Row],[Caricato su Silk]]&amp;Tabella4[[#This Row],[HC_01]]</f>
        <v>#N/A</v>
      </c>
      <c r="AI1414" s="13" t="e">
        <f>Tabella4[[#This Row],[HC_ID]]&amp;": "&amp;Tabella4[[#This Row],[Descrizione]]</f>
        <v>#N/A</v>
      </c>
      <c r="AJ1414" s="13" t="e">
        <f>Tabella4[[#This Row],[HC_ID]]&amp;": - "&amp;Tabella4[[#This Row],[Detail]]&amp;" con selettore: "&amp;Tabella4[[#This Row],[Rejected Element]]</f>
        <v>#N/A</v>
      </c>
      <c r="AK1414" s="13" t="e">
        <f>Tabella4[[#This Row],[HC_ID]]&amp;": "&amp;Tabella4[[#This Row],[Share URL]]</f>
        <v>#N/A</v>
      </c>
      <c r="AL1414" s="13" t="e">
        <f>Tabella4[[#This Row],[HC_ID]]&amp;": "&amp;Tabella4[[#This Row],[Soluzione note aggiuntive]]</f>
        <v>#N/A</v>
      </c>
      <c r="AM1414" s="13"/>
    </row>
    <row r="1415" spans="1:39" ht="15" x14ac:dyDescent="0.3">
      <c r="A1415" s="41" t="str">
        <f>Tabella4[[#This Row],[UNI CEI EN 301549]]&amp;Tabella4[[#This Row],[Servizio]]</f>
        <v>11.2.5.5.1S009 FAQ</v>
      </c>
      <c r="B1415" s="42" t="str">
        <f>Tabella4[[#This Row],[IssueID]]&amp;Tabella4[[#This Row],[Servizio]]</f>
        <v>S009 FAQ</v>
      </c>
      <c r="C1415" s="41" t="s">
        <v>2513</v>
      </c>
      <c r="D1415" s="41" t="str">
        <f>"(#"&amp;Tabella4[[#This Row],['#ID]]&amp;")"</f>
        <v>(#AAD1414)</v>
      </c>
      <c r="E1415" s="13" t="s">
        <v>50</v>
      </c>
      <c r="F1415" s="13" t="s">
        <v>3168</v>
      </c>
      <c r="G1415" s="13" t="s">
        <v>346</v>
      </c>
      <c r="H1415" s="13" t="s">
        <v>3286</v>
      </c>
      <c r="I1415" s="13" t="s">
        <v>64</v>
      </c>
      <c r="J1415" s="13" t="s">
        <v>1736</v>
      </c>
      <c r="K1415" t="s">
        <v>1747</v>
      </c>
      <c r="L1415" s="13" t="s">
        <v>3174</v>
      </c>
      <c r="M1415" t="s">
        <v>1744</v>
      </c>
      <c r="N1415" s="13"/>
      <c r="O1415" t="s">
        <v>1608</v>
      </c>
      <c r="P1415" s="13" t="s">
        <v>1652</v>
      </c>
      <c r="Q1415" s="13" t="s">
        <v>1742</v>
      </c>
      <c r="R1415" s="13"/>
      <c r="S1415" s="13" t="s">
        <v>3185</v>
      </c>
      <c r="T1415" s="13" t="s">
        <v>3186</v>
      </c>
      <c r="U1415" s="13">
        <f>COUNTIFS(Tabella4[Rejected Element],Tabella4[[#This Row],[Rejected Element]])</f>
        <v>1254</v>
      </c>
      <c r="V1415" s="13" t="s">
        <v>1727</v>
      </c>
      <c r="W1415" s="13" t="s">
        <v>3141</v>
      </c>
      <c r="X1415" s="13" t="str">
        <f>Tabella4[[#This Row],[User Impact]]</f>
        <v>3 - Moderate</v>
      </c>
      <c r="Y1415" s="13" t="str">
        <f>_xlfn.CONCAT("APP INDABOX ANDROID - ",Tabella4[[#This Row],[UNI CEI EN 301549]]," ",_xlfn.XLOOKUP(Tabella4[[#This Row],[Criterio]],Tabella5[ID],Tabella5[Criterio di successo],"")," - ",Tabella4[[#This Row],[Servizio]])</f>
        <v>APP INDABOX ANDROID - 11.2.5.5.1 Dimensione dell'obiettivo (avanzato) - S009 FAQ</v>
      </c>
      <c r="Z14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(#AAD1414)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415" s="13"/>
      <c r="AB1415" s="13"/>
      <c r="AC1415" s="13"/>
      <c r="AD1415" s="13"/>
      <c r="AE1415" s="13" t="e">
        <f>_xlfn.XLOOKUP(Tabella4[[#This Row],[ID Silk]],outTable[ID Silk],outTable[Numero ticket  ],,0,1)</f>
        <v>#N/A</v>
      </c>
      <c r="AF1415" s="13"/>
      <c r="AG1415" s="13"/>
      <c r="AH1415" s="13" t="e">
        <f>Tabella4[[#This Row],[Caricato su Silk]]&amp;Tabella4[[#This Row],[HC_01]]</f>
        <v>#N/A</v>
      </c>
      <c r="AI1415" s="13" t="e">
        <f>Tabella4[[#This Row],[HC_ID]]&amp;": "&amp;Tabella4[[#This Row],[Descrizione]]</f>
        <v>#N/A</v>
      </c>
      <c r="AJ1415" s="13" t="e">
        <f>Tabella4[[#This Row],[HC_ID]]&amp;": - "&amp;Tabella4[[#This Row],[Detail]]&amp;" con selettore: "&amp;Tabella4[[#This Row],[Rejected Element]]</f>
        <v>#N/A</v>
      </c>
      <c r="AK1415" s="13" t="e">
        <f>Tabella4[[#This Row],[HC_ID]]&amp;": "&amp;Tabella4[[#This Row],[Share URL]]</f>
        <v>#N/A</v>
      </c>
      <c r="AL1415" s="13" t="e">
        <f>Tabella4[[#This Row],[HC_ID]]&amp;": "&amp;Tabella4[[#This Row],[Soluzione note aggiuntive]]</f>
        <v>#N/A</v>
      </c>
      <c r="AM1415" s="13"/>
    </row>
    <row r="1416" spans="1:39" ht="15" x14ac:dyDescent="0.3">
      <c r="A1416" s="41" t="str">
        <f>Tabella4[[#This Row],[UNI CEI EN 301549]]&amp;Tabella4[[#This Row],[Servizio]]</f>
        <v>11.2.5.3.1S009 FAQ</v>
      </c>
      <c r="B1416" s="42" t="str">
        <f>Tabella4[[#This Row],[IssueID]]&amp;Tabella4[[#This Row],[Servizio]]</f>
        <v>S009 FAQ</v>
      </c>
      <c r="C1416" s="41" t="s">
        <v>2514</v>
      </c>
      <c r="D1416" s="41" t="str">
        <f>"(#"&amp;Tabella4[[#This Row],['#ID]]&amp;")"</f>
        <v>(#AAD1415)</v>
      </c>
      <c r="E1416" s="13" t="s">
        <v>50</v>
      </c>
      <c r="F1416" s="13" t="s">
        <v>9</v>
      </c>
      <c r="G1416" s="13" t="s">
        <v>342</v>
      </c>
      <c r="H1416" s="13" t="s">
        <v>3285</v>
      </c>
      <c r="I1416" s="13" t="s">
        <v>63</v>
      </c>
      <c r="J1416" s="13" t="s">
        <v>3172</v>
      </c>
      <c r="K1416" t="s">
        <v>1745</v>
      </c>
      <c r="L1416" s="13" t="s">
        <v>3173</v>
      </c>
      <c r="M1416" t="s">
        <v>1744</v>
      </c>
      <c r="N1416" s="13"/>
      <c r="O1416" t="s">
        <v>1608</v>
      </c>
      <c r="P1416" s="13" t="s">
        <v>1652</v>
      </c>
      <c r="Q1416" s="13" t="s">
        <v>1742</v>
      </c>
      <c r="R1416" s="13"/>
      <c r="S1416" s="13" t="s">
        <v>3183</v>
      </c>
      <c r="T1416" s="13" t="s">
        <v>3184</v>
      </c>
      <c r="U1416" s="13">
        <f>COUNTIFS(Tabella4[Rejected Element],Tabella4[[#This Row],[Rejected Element]])</f>
        <v>1254</v>
      </c>
      <c r="V1416" s="13" t="s">
        <v>1727</v>
      </c>
      <c r="W1416" s="13" t="s">
        <v>3141</v>
      </c>
      <c r="X1416" s="13" t="str">
        <f>Tabella4[[#This Row],[User Impact]]</f>
        <v>2 - Serious</v>
      </c>
      <c r="Y1416" s="13" t="str">
        <f>_xlfn.CONCAT("APP INDABOX ANDROID - ",Tabella4[[#This Row],[UNI CEI EN 301549]]," ",_xlfn.XLOOKUP(Tabella4[[#This Row],[Criterio]],Tabella5[ID],Tabella5[Criterio di successo],"")," - ",Tabella4[[#This Row],[Servizio]])</f>
        <v>APP INDABOX ANDROID - 11.2.5.3.1 Etichetta nel nome - S009 FAQ</v>
      </c>
      <c r="Z14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(#AAD1415)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16" s="13"/>
      <c r="AB1416" s="13"/>
      <c r="AC1416" s="13"/>
      <c r="AD1416" s="13"/>
      <c r="AE1416" s="13" t="e">
        <f>_xlfn.XLOOKUP(Tabella4[[#This Row],[ID Silk]],outTable[ID Silk],outTable[Numero ticket  ],,0,1)</f>
        <v>#N/A</v>
      </c>
      <c r="AF1416" s="13"/>
      <c r="AG1416" s="13"/>
      <c r="AH1416" s="13" t="e">
        <f>Tabella4[[#This Row],[Caricato su Silk]]&amp;Tabella4[[#This Row],[HC_01]]</f>
        <v>#N/A</v>
      </c>
      <c r="AI1416" s="13" t="e">
        <f>Tabella4[[#This Row],[HC_ID]]&amp;": "&amp;Tabella4[[#This Row],[Descrizione]]</f>
        <v>#N/A</v>
      </c>
      <c r="AJ1416" s="13" t="e">
        <f>Tabella4[[#This Row],[HC_ID]]&amp;": - "&amp;Tabella4[[#This Row],[Detail]]&amp;" con selettore: "&amp;Tabella4[[#This Row],[Rejected Element]]</f>
        <v>#N/A</v>
      </c>
      <c r="AK1416" s="13" t="e">
        <f>Tabella4[[#This Row],[HC_ID]]&amp;": "&amp;Tabella4[[#This Row],[Share URL]]</f>
        <v>#N/A</v>
      </c>
      <c r="AL1416" s="13" t="e">
        <f>Tabella4[[#This Row],[HC_ID]]&amp;": "&amp;Tabella4[[#This Row],[Soluzione note aggiuntive]]</f>
        <v>#N/A</v>
      </c>
      <c r="AM1416" s="13"/>
    </row>
    <row r="1417" spans="1:39" ht="15" x14ac:dyDescent="0.3">
      <c r="A1417" s="41" t="str">
        <f>Tabella4[[#This Row],[UNI CEI EN 301549]]&amp;Tabella4[[#This Row],[Servizio]]</f>
        <v>11.1.3.2.1S009 FAQ</v>
      </c>
      <c r="B1417" s="42" t="str">
        <f>Tabella4[[#This Row],[IssueID]]&amp;Tabella4[[#This Row],[Servizio]]</f>
        <v>S009 FAQ</v>
      </c>
      <c r="C1417" s="41" t="s">
        <v>2515</v>
      </c>
      <c r="D1417" s="41" t="str">
        <f>"(#"&amp;Tabella4[[#This Row],['#ID]]&amp;")"</f>
        <v>(#AAD1416)</v>
      </c>
      <c r="E1417" s="13" t="s">
        <v>50</v>
      </c>
      <c r="F1417" s="13" t="s">
        <v>9</v>
      </c>
      <c r="G1417" s="13" t="s">
        <v>57</v>
      </c>
      <c r="H1417" s="13" t="s">
        <v>3287</v>
      </c>
      <c r="I1417" s="13" t="s">
        <v>62</v>
      </c>
      <c r="J1417" s="13" t="s">
        <v>3176</v>
      </c>
      <c r="K1417" t="s">
        <v>1749</v>
      </c>
      <c r="L1417" s="13" t="s">
        <v>3177</v>
      </c>
      <c r="M1417" t="s">
        <v>1744</v>
      </c>
      <c r="N1417" s="13"/>
      <c r="O1417" t="s">
        <v>1608</v>
      </c>
      <c r="P1417" s="13" t="s">
        <v>1652</v>
      </c>
      <c r="Q1417" s="13" t="s">
        <v>1742</v>
      </c>
      <c r="R1417" s="13"/>
      <c r="S1417" s="13" t="s">
        <v>3189</v>
      </c>
      <c r="T1417" s="13" t="s">
        <v>3190</v>
      </c>
      <c r="U1417" s="13">
        <f>COUNTIFS(Tabella4[Rejected Element],Tabella4[[#This Row],[Rejected Element]])</f>
        <v>1254</v>
      </c>
      <c r="V1417" s="13" t="s">
        <v>1727</v>
      </c>
      <c r="W1417" s="13" t="s">
        <v>3141</v>
      </c>
      <c r="X1417" s="13" t="str">
        <f>Tabella4[[#This Row],[User Impact]]</f>
        <v>1 - Critical</v>
      </c>
      <c r="Y1417" s="13" t="str">
        <f>_xlfn.CONCAT("APP INDABOX ANDROID - ",Tabella4[[#This Row],[UNI CEI EN 301549]]," ",_xlfn.XLOOKUP(Tabella4[[#This Row],[Criterio]],Tabella5[ID],Tabella5[Criterio di successo],"")," - ",Tabella4[[#This Row],[Servizio]])</f>
        <v>APP INDABOX ANDROID - 11.1.3.2.1 Sequenza significativa - S009 FAQ</v>
      </c>
      <c r="Z14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(#AAD1416)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17" s="13"/>
      <c r="AB1417" s="13"/>
      <c r="AC1417" s="13"/>
      <c r="AD1417" s="13"/>
      <c r="AE1417" s="13" t="e">
        <f>_xlfn.XLOOKUP(Tabella4[[#This Row],[ID Silk]],outTable[ID Silk],outTable[Numero ticket  ],,0,1)</f>
        <v>#N/A</v>
      </c>
      <c r="AF1417" s="13"/>
      <c r="AG1417" s="13"/>
      <c r="AH1417" s="13" t="e">
        <f>Tabella4[[#This Row],[Caricato su Silk]]&amp;Tabella4[[#This Row],[HC_01]]</f>
        <v>#N/A</v>
      </c>
      <c r="AI1417" s="13" t="e">
        <f>Tabella4[[#This Row],[HC_ID]]&amp;": "&amp;Tabella4[[#This Row],[Descrizione]]</f>
        <v>#N/A</v>
      </c>
      <c r="AJ1417" s="13" t="e">
        <f>Tabella4[[#This Row],[HC_ID]]&amp;": - "&amp;Tabella4[[#This Row],[Detail]]&amp;" con selettore: "&amp;Tabella4[[#This Row],[Rejected Element]]</f>
        <v>#N/A</v>
      </c>
      <c r="AK1417" s="13" t="e">
        <f>Tabella4[[#This Row],[HC_ID]]&amp;": "&amp;Tabella4[[#This Row],[Share URL]]</f>
        <v>#N/A</v>
      </c>
      <c r="AL1417" s="13" t="e">
        <f>Tabella4[[#This Row],[HC_ID]]&amp;": "&amp;Tabella4[[#This Row],[Soluzione note aggiuntive]]</f>
        <v>#N/A</v>
      </c>
      <c r="AM1417" s="13"/>
    </row>
    <row r="1418" spans="1:39" ht="15" x14ac:dyDescent="0.3">
      <c r="A1418" s="41" t="str">
        <f>Tabella4[[#This Row],[UNI CEI EN 301549]]&amp;Tabella4[[#This Row],[Servizio]]</f>
        <v>11.1.3.2.1S009 FAQ</v>
      </c>
      <c r="B1418" s="42" t="str">
        <f>Tabella4[[#This Row],[IssueID]]&amp;Tabella4[[#This Row],[Servizio]]</f>
        <v>S009 FAQ</v>
      </c>
      <c r="C1418" s="41" t="s">
        <v>2516</v>
      </c>
      <c r="D1418" s="41" t="str">
        <f>"(#"&amp;Tabella4[[#This Row],['#ID]]&amp;")"</f>
        <v>(#AAD1417)</v>
      </c>
      <c r="E1418" s="13" t="s">
        <v>50</v>
      </c>
      <c r="F1418" s="13" t="s">
        <v>9</v>
      </c>
      <c r="G1418" s="13" t="s">
        <v>57</v>
      </c>
      <c r="H1418" s="13" t="s">
        <v>3287</v>
      </c>
      <c r="I1418" s="13" t="s">
        <v>62</v>
      </c>
      <c r="J1418" s="13" t="s">
        <v>3176</v>
      </c>
      <c r="K1418" t="s">
        <v>1749</v>
      </c>
      <c r="L1418" s="13" t="s">
        <v>3177</v>
      </c>
      <c r="M1418" t="s">
        <v>1744</v>
      </c>
      <c r="N1418" s="13"/>
      <c r="O1418" t="s">
        <v>1608</v>
      </c>
      <c r="P1418" s="13" t="s">
        <v>1652</v>
      </c>
      <c r="Q1418" s="13" t="s">
        <v>1742</v>
      </c>
      <c r="R1418" s="13"/>
      <c r="S1418" s="13" t="s">
        <v>3189</v>
      </c>
      <c r="T1418" s="13" t="s">
        <v>3190</v>
      </c>
      <c r="U1418" s="13">
        <f>COUNTIFS(Tabella4[Rejected Element],Tabella4[[#This Row],[Rejected Element]])</f>
        <v>1254</v>
      </c>
      <c r="V1418" s="13" t="s">
        <v>1727</v>
      </c>
      <c r="W1418" s="13" t="s">
        <v>3141</v>
      </c>
      <c r="X1418" s="13" t="str">
        <f>Tabella4[[#This Row],[User Impact]]</f>
        <v>1 - Critical</v>
      </c>
      <c r="Y1418" s="13" t="str">
        <f>_xlfn.CONCAT("APP INDABOX ANDROID - ",Tabella4[[#This Row],[UNI CEI EN 301549]]," ",_xlfn.XLOOKUP(Tabella4[[#This Row],[Criterio]],Tabella5[ID],Tabella5[Criterio di successo],"")," - ",Tabella4[[#This Row],[Servizio]])</f>
        <v>APP INDABOX ANDROID - 11.1.3.2.1 Sequenza significativa - S009 FAQ</v>
      </c>
      <c r="Z14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(#AAD1417)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18" s="13"/>
      <c r="AB1418" s="13"/>
      <c r="AC1418" s="13"/>
      <c r="AD1418" s="13"/>
      <c r="AE1418" s="13" t="e">
        <f>_xlfn.XLOOKUP(Tabella4[[#This Row],[ID Silk]],outTable[ID Silk],outTable[Numero ticket  ],,0,1)</f>
        <v>#N/A</v>
      </c>
      <c r="AF1418" s="13"/>
      <c r="AG1418" s="13"/>
      <c r="AH1418" s="13" t="e">
        <f>Tabella4[[#This Row],[Caricato su Silk]]&amp;Tabella4[[#This Row],[HC_01]]</f>
        <v>#N/A</v>
      </c>
      <c r="AI1418" s="13" t="e">
        <f>Tabella4[[#This Row],[HC_ID]]&amp;": "&amp;Tabella4[[#This Row],[Descrizione]]</f>
        <v>#N/A</v>
      </c>
      <c r="AJ1418" s="13" t="e">
        <f>Tabella4[[#This Row],[HC_ID]]&amp;": - "&amp;Tabella4[[#This Row],[Detail]]&amp;" con selettore: "&amp;Tabella4[[#This Row],[Rejected Element]]</f>
        <v>#N/A</v>
      </c>
      <c r="AK1418" s="13" t="e">
        <f>Tabella4[[#This Row],[HC_ID]]&amp;": "&amp;Tabella4[[#This Row],[Share URL]]</f>
        <v>#N/A</v>
      </c>
      <c r="AL1418" s="13" t="e">
        <f>Tabella4[[#This Row],[HC_ID]]&amp;": "&amp;Tabella4[[#This Row],[Soluzione note aggiuntive]]</f>
        <v>#N/A</v>
      </c>
      <c r="AM1418" s="13"/>
    </row>
    <row r="1419" spans="1:39" ht="15" x14ac:dyDescent="0.3">
      <c r="A1419" s="41" t="str">
        <f>Tabella4[[#This Row],[UNI CEI EN 301549]]&amp;Tabella4[[#This Row],[Servizio]]</f>
        <v>11.2.5.3.1S009 FAQ</v>
      </c>
      <c r="B1419" s="42" t="str">
        <f>Tabella4[[#This Row],[IssueID]]&amp;Tabella4[[#This Row],[Servizio]]</f>
        <v>S009 FAQ</v>
      </c>
      <c r="C1419" s="41" t="s">
        <v>2517</v>
      </c>
      <c r="D1419" s="41" t="str">
        <f>"(#"&amp;Tabella4[[#This Row],['#ID]]&amp;")"</f>
        <v>(#AAD1418)</v>
      </c>
      <c r="E1419" s="13" t="s">
        <v>50</v>
      </c>
      <c r="F1419" s="13" t="s">
        <v>9</v>
      </c>
      <c r="G1419" s="13" t="s">
        <v>342</v>
      </c>
      <c r="H1419" s="13" t="s">
        <v>3285</v>
      </c>
      <c r="I1419" s="13" t="s">
        <v>63</v>
      </c>
      <c r="J1419" s="13" t="s">
        <v>3172</v>
      </c>
      <c r="K1419" t="s">
        <v>1745</v>
      </c>
      <c r="L1419" s="13" t="s">
        <v>3173</v>
      </c>
      <c r="M1419" t="s">
        <v>1744</v>
      </c>
      <c r="N1419" s="13"/>
      <c r="O1419" t="s">
        <v>1608</v>
      </c>
      <c r="P1419" s="13" t="s">
        <v>1652</v>
      </c>
      <c r="Q1419" s="13" t="s">
        <v>1742</v>
      </c>
      <c r="R1419" s="13"/>
      <c r="S1419" s="13" t="s">
        <v>3183</v>
      </c>
      <c r="T1419" s="13" t="s">
        <v>3184</v>
      </c>
      <c r="U1419" s="13">
        <f>COUNTIFS(Tabella4[Rejected Element],Tabella4[[#This Row],[Rejected Element]])</f>
        <v>1254</v>
      </c>
      <c r="V1419" s="13" t="s">
        <v>1727</v>
      </c>
      <c r="W1419" s="13" t="s">
        <v>3141</v>
      </c>
      <c r="X1419" s="13" t="str">
        <f>Tabella4[[#This Row],[User Impact]]</f>
        <v>2 - Serious</v>
      </c>
      <c r="Y1419" s="13" t="str">
        <f>_xlfn.CONCAT("APP INDABOX ANDROID - ",Tabella4[[#This Row],[UNI CEI EN 301549]]," ",_xlfn.XLOOKUP(Tabella4[[#This Row],[Criterio]],Tabella5[ID],Tabella5[Criterio di successo],"")," - ",Tabella4[[#This Row],[Servizio]])</f>
        <v>APP INDABOX ANDROID - 11.2.5.3.1 Etichetta nel nome - S009 FAQ</v>
      </c>
      <c r="Z14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(#AAD1418)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19" s="13"/>
      <c r="AB1419" s="13"/>
      <c r="AC1419" s="13"/>
      <c r="AD1419" s="13"/>
      <c r="AE1419" s="13" t="e">
        <f>_xlfn.XLOOKUP(Tabella4[[#This Row],[ID Silk]],outTable[ID Silk],outTable[Numero ticket  ],,0,1)</f>
        <v>#N/A</v>
      </c>
      <c r="AF1419" s="13"/>
      <c r="AG1419" s="13"/>
      <c r="AH1419" s="13" t="e">
        <f>Tabella4[[#This Row],[Caricato su Silk]]&amp;Tabella4[[#This Row],[HC_01]]</f>
        <v>#N/A</v>
      </c>
      <c r="AI1419" s="13" t="e">
        <f>Tabella4[[#This Row],[HC_ID]]&amp;": "&amp;Tabella4[[#This Row],[Descrizione]]</f>
        <v>#N/A</v>
      </c>
      <c r="AJ1419" s="13" t="e">
        <f>Tabella4[[#This Row],[HC_ID]]&amp;": - "&amp;Tabella4[[#This Row],[Detail]]&amp;" con selettore: "&amp;Tabella4[[#This Row],[Rejected Element]]</f>
        <v>#N/A</v>
      </c>
      <c r="AK1419" s="13" t="e">
        <f>Tabella4[[#This Row],[HC_ID]]&amp;": "&amp;Tabella4[[#This Row],[Share URL]]</f>
        <v>#N/A</v>
      </c>
      <c r="AL1419" s="13" t="e">
        <f>Tabella4[[#This Row],[HC_ID]]&amp;": "&amp;Tabella4[[#This Row],[Soluzione note aggiuntive]]</f>
        <v>#N/A</v>
      </c>
      <c r="AM1419" s="13"/>
    </row>
    <row r="1420" spans="1:39" ht="15" x14ac:dyDescent="0.3">
      <c r="A1420" s="41" t="str">
        <f>Tabella4[[#This Row],[UNI CEI EN 301549]]&amp;Tabella4[[#This Row],[Servizio]]</f>
        <v>11.1.3.2.1S009 FAQ</v>
      </c>
      <c r="B1420" s="42" t="str">
        <f>Tabella4[[#This Row],[IssueID]]&amp;Tabella4[[#This Row],[Servizio]]</f>
        <v>S009 FAQ</v>
      </c>
      <c r="C1420" s="41" t="s">
        <v>2518</v>
      </c>
      <c r="D1420" s="41" t="str">
        <f>"(#"&amp;Tabella4[[#This Row],['#ID]]&amp;")"</f>
        <v>(#AAD1419)</v>
      </c>
      <c r="E1420" s="13" t="s">
        <v>50</v>
      </c>
      <c r="F1420" s="13" t="s">
        <v>9</v>
      </c>
      <c r="G1420" s="13" t="s">
        <v>57</v>
      </c>
      <c r="H1420" s="13" t="s">
        <v>3287</v>
      </c>
      <c r="I1420" s="13" t="s">
        <v>62</v>
      </c>
      <c r="J1420" s="13" t="s">
        <v>3176</v>
      </c>
      <c r="K1420" t="s">
        <v>1749</v>
      </c>
      <c r="L1420" s="13" t="s">
        <v>3177</v>
      </c>
      <c r="M1420" t="s">
        <v>1744</v>
      </c>
      <c r="N1420" s="13"/>
      <c r="O1420" t="s">
        <v>1608</v>
      </c>
      <c r="P1420" s="13" t="s">
        <v>1652</v>
      </c>
      <c r="Q1420" s="13" t="s">
        <v>1742</v>
      </c>
      <c r="R1420" s="13"/>
      <c r="S1420" s="13" t="s">
        <v>3189</v>
      </c>
      <c r="T1420" s="13" t="s">
        <v>3190</v>
      </c>
      <c r="U1420" s="13">
        <f>COUNTIFS(Tabella4[Rejected Element],Tabella4[[#This Row],[Rejected Element]])</f>
        <v>1254</v>
      </c>
      <c r="V1420" s="13" t="s">
        <v>1727</v>
      </c>
      <c r="W1420" s="13" t="s">
        <v>3141</v>
      </c>
      <c r="X1420" s="13" t="str">
        <f>Tabella4[[#This Row],[User Impact]]</f>
        <v>1 - Critical</v>
      </c>
      <c r="Y1420" s="13" t="str">
        <f>_xlfn.CONCAT("APP INDABOX ANDROID - ",Tabella4[[#This Row],[UNI CEI EN 301549]]," ",_xlfn.XLOOKUP(Tabella4[[#This Row],[Criterio]],Tabella5[ID],Tabella5[Criterio di successo],"")," - ",Tabella4[[#This Row],[Servizio]])</f>
        <v>APP INDABOX ANDROID - 11.1.3.2.1 Sequenza significativa - S009 FAQ</v>
      </c>
      <c r="Z14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(#AAD1419)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20" s="13"/>
      <c r="AB1420" s="13"/>
      <c r="AC1420" s="13"/>
      <c r="AD1420" s="13"/>
      <c r="AE1420" s="13" t="e">
        <f>_xlfn.XLOOKUP(Tabella4[[#This Row],[ID Silk]],outTable[ID Silk],outTable[Numero ticket  ],,0,1)</f>
        <v>#N/A</v>
      </c>
      <c r="AF1420" s="13"/>
      <c r="AG1420" s="13"/>
      <c r="AH1420" s="13" t="e">
        <f>Tabella4[[#This Row],[Caricato su Silk]]&amp;Tabella4[[#This Row],[HC_01]]</f>
        <v>#N/A</v>
      </c>
      <c r="AI1420" s="13" t="e">
        <f>Tabella4[[#This Row],[HC_ID]]&amp;": "&amp;Tabella4[[#This Row],[Descrizione]]</f>
        <v>#N/A</v>
      </c>
      <c r="AJ1420" s="13" t="e">
        <f>Tabella4[[#This Row],[HC_ID]]&amp;": - "&amp;Tabella4[[#This Row],[Detail]]&amp;" con selettore: "&amp;Tabella4[[#This Row],[Rejected Element]]</f>
        <v>#N/A</v>
      </c>
      <c r="AK1420" s="13" t="e">
        <f>Tabella4[[#This Row],[HC_ID]]&amp;": "&amp;Tabella4[[#This Row],[Share URL]]</f>
        <v>#N/A</v>
      </c>
      <c r="AL1420" s="13" t="e">
        <f>Tabella4[[#This Row],[HC_ID]]&amp;": "&amp;Tabella4[[#This Row],[Soluzione note aggiuntive]]</f>
        <v>#N/A</v>
      </c>
      <c r="AM1420" s="13"/>
    </row>
    <row r="1421" spans="1:39" ht="15" x14ac:dyDescent="0.3">
      <c r="A1421" s="41" t="str">
        <f>Tabella4[[#This Row],[UNI CEI EN 301549]]&amp;Tabella4[[#This Row],[Servizio]]</f>
        <v>11.1.3.2.1S009 FAQ</v>
      </c>
      <c r="B1421" s="42" t="str">
        <f>Tabella4[[#This Row],[IssueID]]&amp;Tabella4[[#This Row],[Servizio]]</f>
        <v>S009 FAQ</v>
      </c>
      <c r="C1421" s="41" t="s">
        <v>2519</v>
      </c>
      <c r="D1421" s="41" t="str">
        <f>"(#"&amp;Tabella4[[#This Row],['#ID]]&amp;")"</f>
        <v>(#AAD1420)</v>
      </c>
      <c r="E1421" s="13" t="s">
        <v>50</v>
      </c>
      <c r="F1421" s="13" t="s">
        <v>9</v>
      </c>
      <c r="G1421" s="13" t="s">
        <v>57</v>
      </c>
      <c r="H1421" s="13" t="s">
        <v>3287</v>
      </c>
      <c r="I1421" s="13" t="s">
        <v>62</v>
      </c>
      <c r="J1421" s="13" t="s">
        <v>3176</v>
      </c>
      <c r="K1421" t="s">
        <v>1749</v>
      </c>
      <c r="L1421" s="13" t="s">
        <v>3177</v>
      </c>
      <c r="M1421" t="s">
        <v>1744</v>
      </c>
      <c r="N1421" s="13"/>
      <c r="O1421" t="s">
        <v>1608</v>
      </c>
      <c r="P1421" s="13" t="s">
        <v>1652</v>
      </c>
      <c r="Q1421" s="13" t="s">
        <v>1742</v>
      </c>
      <c r="R1421" s="13"/>
      <c r="S1421" s="13" t="s">
        <v>3189</v>
      </c>
      <c r="T1421" s="13" t="s">
        <v>3190</v>
      </c>
      <c r="U1421" s="13">
        <f>COUNTIFS(Tabella4[Rejected Element],Tabella4[[#This Row],[Rejected Element]])</f>
        <v>1254</v>
      </c>
      <c r="V1421" s="13" t="s">
        <v>1727</v>
      </c>
      <c r="W1421" s="13" t="s">
        <v>3141</v>
      </c>
      <c r="X1421" s="13" t="str">
        <f>Tabella4[[#This Row],[User Impact]]</f>
        <v>1 - Critical</v>
      </c>
      <c r="Y1421" s="13" t="str">
        <f>_xlfn.CONCAT("APP INDABOX ANDROID - ",Tabella4[[#This Row],[UNI CEI EN 301549]]," ",_xlfn.XLOOKUP(Tabella4[[#This Row],[Criterio]],Tabella5[ID],Tabella5[Criterio di successo],"")," - ",Tabella4[[#This Row],[Servizio]])</f>
        <v>APP INDABOX ANDROID - 11.1.3.2.1 Sequenza significativa - S009 FAQ</v>
      </c>
      <c r="Z14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(#AAD1420)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21" s="13"/>
      <c r="AB1421" s="13"/>
      <c r="AC1421" s="13"/>
      <c r="AD1421" s="13"/>
      <c r="AE1421" s="13" t="e">
        <f>_xlfn.XLOOKUP(Tabella4[[#This Row],[ID Silk]],outTable[ID Silk],outTable[Numero ticket  ],,0,1)</f>
        <v>#N/A</v>
      </c>
      <c r="AF1421" s="13"/>
      <c r="AG1421" s="13"/>
      <c r="AH1421" s="13" t="e">
        <f>Tabella4[[#This Row],[Caricato su Silk]]&amp;Tabella4[[#This Row],[HC_01]]</f>
        <v>#N/A</v>
      </c>
      <c r="AI1421" s="13" t="e">
        <f>Tabella4[[#This Row],[HC_ID]]&amp;": "&amp;Tabella4[[#This Row],[Descrizione]]</f>
        <v>#N/A</v>
      </c>
      <c r="AJ1421" s="13" t="e">
        <f>Tabella4[[#This Row],[HC_ID]]&amp;": - "&amp;Tabella4[[#This Row],[Detail]]&amp;" con selettore: "&amp;Tabella4[[#This Row],[Rejected Element]]</f>
        <v>#N/A</v>
      </c>
      <c r="AK1421" s="13" t="e">
        <f>Tabella4[[#This Row],[HC_ID]]&amp;": "&amp;Tabella4[[#This Row],[Share URL]]</f>
        <v>#N/A</v>
      </c>
      <c r="AL1421" s="13" t="e">
        <f>Tabella4[[#This Row],[HC_ID]]&amp;": "&amp;Tabella4[[#This Row],[Soluzione note aggiuntive]]</f>
        <v>#N/A</v>
      </c>
      <c r="AM1421" s="13"/>
    </row>
    <row r="1422" spans="1:39" ht="15" x14ac:dyDescent="0.3">
      <c r="A1422" s="41" t="str">
        <f>Tabella4[[#This Row],[UNI CEI EN 301549]]&amp;Tabella4[[#This Row],[Servizio]]</f>
        <v>11.2.5.3.1S009 FAQ</v>
      </c>
      <c r="B1422" s="42" t="str">
        <f>Tabella4[[#This Row],[IssueID]]&amp;Tabella4[[#This Row],[Servizio]]</f>
        <v>S009 FAQ</v>
      </c>
      <c r="C1422" s="41" t="s">
        <v>2520</v>
      </c>
      <c r="D1422" s="41" t="str">
        <f>"(#"&amp;Tabella4[[#This Row],['#ID]]&amp;")"</f>
        <v>(#AAD1421)</v>
      </c>
      <c r="E1422" s="13" t="s">
        <v>50</v>
      </c>
      <c r="F1422" s="13" t="s">
        <v>9</v>
      </c>
      <c r="G1422" s="13" t="s">
        <v>342</v>
      </c>
      <c r="H1422" s="13" t="s">
        <v>3285</v>
      </c>
      <c r="I1422" s="13" t="s">
        <v>63</v>
      </c>
      <c r="J1422" s="13" t="s">
        <v>3172</v>
      </c>
      <c r="K1422" t="s">
        <v>1745</v>
      </c>
      <c r="L1422" s="13" t="s">
        <v>3173</v>
      </c>
      <c r="M1422" t="s">
        <v>1744</v>
      </c>
      <c r="N1422" s="13"/>
      <c r="O1422" t="s">
        <v>1608</v>
      </c>
      <c r="P1422" s="13" t="s">
        <v>1652</v>
      </c>
      <c r="Q1422" s="13" t="s">
        <v>1742</v>
      </c>
      <c r="R1422" s="13"/>
      <c r="S1422" s="13" t="s">
        <v>3183</v>
      </c>
      <c r="T1422" s="13" t="s">
        <v>3184</v>
      </c>
      <c r="U1422" s="13">
        <f>COUNTIFS(Tabella4[Rejected Element],Tabella4[[#This Row],[Rejected Element]])</f>
        <v>1254</v>
      </c>
      <c r="V1422" s="13" t="s">
        <v>1727</v>
      </c>
      <c r="W1422" s="13" t="s">
        <v>3141</v>
      </c>
      <c r="X1422" s="13" t="str">
        <f>Tabella4[[#This Row],[User Impact]]</f>
        <v>2 - Serious</v>
      </c>
      <c r="Y1422" s="13" t="str">
        <f>_xlfn.CONCAT("APP INDABOX ANDROID - ",Tabella4[[#This Row],[UNI CEI EN 301549]]," ",_xlfn.XLOOKUP(Tabella4[[#This Row],[Criterio]],Tabella5[ID],Tabella5[Criterio di successo],"")," - ",Tabella4[[#This Row],[Servizio]])</f>
        <v>APP INDABOX ANDROID - 11.2.5.3.1 Etichetta nel nome - S009 FAQ</v>
      </c>
      <c r="Z14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(#AAD1421)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22" s="13"/>
      <c r="AB1422" s="13"/>
      <c r="AC1422" s="13"/>
      <c r="AD1422" s="13"/>
      <c r="AE1422" s="13" t="e">
        <f>_xlfn.XLOOKUP(Tabella4[[#This Row],[ID Silk]],outTable[ID Silk],outTable[Numero ticket  ],,0,1)</f>
        <v>#N/A</v>
      </c>
      <c r="AF1422" s="13"/>
      <c r="AG1422" s="13"/>
      <c r="AH1422" s="13" t="e">
        <f>Tabella4[[#This Row],[Caricato su Silk]]&amp;Tabella4[[#This Row],[HC_01]]</f>
        <v>#N/A</v>
      </c>
      <c r="AI1422" s="13" t="e">
        <f>Tabella4[[#This Row],[HC_ID]]&amp;": "&amp;Tabella4[[#This Row],[Descrizione]]</f>
        <v>#N/A</v>
      </c>
      <c r="AJ1422" s="13" t="e">
        <f>Tabella4[[#This Row],[HC_ID]]&amp;": - "&amp;Tabella4[[#This Row],[Detail]]&amp;" con selettore: "&amp;Tabella4[[#This Row],[Rejected Element]]</f>
        <v>#N/A</v>
      </c>
      <c r="AK1422" s="13" t="e">
        <f>Tabella4[[#This Row],[HC_ID]]&amp;": "&amp;Tabella4[[#This Row],[Share URL]]</f>
        <v>#N/A</v>
      </c>
      <c r="AL1422" s="13" t="e">
        <f>Tabella4[[#This Row],[HC_ID]]&amp;": "&amp;Tabella4[[#This Row],[Soluzione note aggiuntive]]</f>
        <v>#N/A</v>
      </c>
      <c r="AM1422" s="13"/>
    </row>
    <row r="1423" spans="1:39" ht="15" x14ac:dyDescent="0.3">
      <c r="A1423" s="41" t="str">
        <f>Tabella4[[#This Row],[UNI CEI EN 301549]]&amp;Tabella4[[#This Row],[Servizio]]</f>
        <v>11.1.3.2.1S009 FAQ</v>
      </c>
      <c r="B1423" s="42" t="str">
        <f>Tabella4[[#This Row],[IssueID]]&amp;Tabella4[[#This Row],[Servizio]]</f>
        <v>S009 FAQ</v>
      </c>
      <c r="C1423" s="41" t="s">
        <v>2521</v>
      </c>
      <c r="D1423" s="41" t="str">
        <f>"(#"&amp;Tabella4[[#This Row],['#ID]]&amp;")"</f>
        <v>(#AAD1422)</v>
      </c>
      <c r="E1423" s="13" t="s">
        <v>50</v>
      </c>
      <c r="F1423" s="13" t="s">
        <v>9</v>
      </c>
      <c r="G1423" s="13" t="s">
        <v>57</v>
      </c>
      <c r="H1423" s="13" t="s">
        <v>3287</v>
      </c>
      <c r="I1423" s="13" t="s">
        <v>62</v>
      </c>
      <c r="J1423" s="13" t="s">
        <v>3176</v>
      </c>
      <c r="K1423" t="s">
        <v>1749</v>
      </c>
      <c r="L1423" s="13" t="s">
        <v>3177</v>
      </c>
      <c r="M1423" t="s">
        <v>1744</v>
      </c>
      <c r="N1423" s="13"/>
      <c r="O1423" t="s">
        <v>1608</v>
      </c>
      <c r="P1423" s="13" t="s">
        <v>1652</v>
      </c>
      <c r="Q1423" s="13" t="s">
        <v>1742</v>
      </c>
      <c r="R1423" s="13"/>
      <c r="S1423" s="13" t="s">
        <v>3189</v>
      </c>
      <c r="T1423" s="13" t="s">
        <v>3190</v>
      </c>
      <c r="U1423" s="13">
        <f>COUNTIFS(Tabella4[Rejected Element],Tabella4[[#This Row],[Rejected Element]])</f>
        <v>1254</v>
      </c>
      <c r="V1423" s="13" t="s">
        <v>1727</v>
      </c>
      <c r="W1423" s="13" t="s">
        <v>3141</v>
      </c>
      <c r="X1423" s="13" t="str">
        <f>Tabella4[[#This Row],[User Impact]]</f>
        <v>1 - Critical</v>
      </c>
      <c r="Y1423" s="13" t="str">
        <f>_xlfn.CONCAT("APP INDABOX ANDROID - ",Tabella4[[#This Row],[UNI CEI EN 301549]]," ",_xlfn.XLOOKUP(Tabella4[[#This Row],[Criterio]],Tabella5[ID],Tabella5[Criterio di successo],"")," - ",Tabella4[[#This Row],[Servizio]])</f>
        <v>APP INDABOX ANDROID - 11.1.3.2.1 Sequenza significativa - S009 FAQ</v>
      </c>
      <c r="Z14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(#AAD1422)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23" s="13"/>
      <c r="AB1423" s="13"/>
      <c r="AC1423" s="13"/>
      <c r="AD1423" s="13"/>
      <c r="AE1423" s="13" t="e">
        <f>_xlfn.XLOOKUP(Tabella4[[#This Row],[ID Silk]],outTable[ID Silk],outTable[Numero ticket  ],,0,1)</f>
        <v>#N/A</v>
      </c>
      <c r="AF1423" s="13"/>
      <c r="AG1423" s="13"/>
      <c r="AH1423" s="13" t="e">
        <f>Tabella4[[#This Row],[Caricato su Silk]]&amp;Tabella4[[#This Row],[HC_01]]</f>
        <v>#N/A</v>
      </c>
      <c r="AI1423" s="13" t="e">
        <f>Tabella4[[#This Row],[HC_ID]]&amp;": "&amp;Tabella4[[#This Row],[Descrizione]]</f>
        <v>#N/A</v>
      </c>
      <c r="AJ1423" s="13" t="e">
        <f>Tabella4[[#This Row],[HC_ID]]&amp;": - "&amp;Tabella4[[#This Row],[Detail]]&amp;" con selettore: "&amp;Tabella4[[#This Row],[Rejected Element]]</f>
        <v>#N/A</v>
      </c>
      <c r="AK1423" s="13" t="e">
        <f>Tabella4[[#This Row],[HC_ID]]&amp;": "&amp;Tabella4[[#This Row],[Share URL]]</f>
        <v>#N/A</v>
      </c>
      <c r="AL1423" s="13" t="e">
        <f>Tabella4[[#This Row],[HC_ID]]&amp;": "&amp;Tabella4[[#This Row],[Soluzione note aggiuntive]]</f>
        <v>#N/A</v>
      </c>
      <c r="AM1423" s="13"/>
    </row>
    <row r="1424" spans="1:39" ht="15" x14ac:dyDescent="0.3">
      <c r="A1424" s="41" t="str">
        <f>Tabella4[[#This Row],[UNI CEI EN 301549]]&amp;Tabella4[[#This Row],[Servizio]]</f>
        <v>11.1.3.2.1S009 FAQ</v>
      </c>
      <c r="B1424" s="42" t="str">
        <f>Tabella4[[#This Row],[IssueID]]&amp;Tabella4[[#This Row],[Servizio]]</f>
        <v>S009 FAQ</v>
      </c>
      <c r="C1424" s="41" t="s">
        <v>2522</v>
      </c>
      <c r="D1424" s="41" t="str">
        <f>"(#"&amp;Tabella4[[#This Row],['#ID]]&amp;")"</f>
        <v>(#AAD1423)</v>
      </c>
      <c r="E1424" s="13" t="s">
        <v>50</v>
      </c>
      <c r="F1424" s="13" t="s">
        <v>9</v>
      </c>
      <c r="G1424" s="13" t="s">
        <v>57</v>
      </c>
      <c r="H1424" s="13" t="s">
        <v>3287</v>
      </c>
      <c r="I1424" s="13" t="s">
        <v>62</v>
      </c>
      <c r="J1424" s="13" t="s">
        <v>3176</v>
      </c>
      <c r="K1424" t="s">
        <v>1749</v>
      </c>
      <c r="L1424" s="13" t="s">
        <v>3177</v>
      </c>
      <c r="M1424" t="s">
        <v>1744</v>
      </c>
      <c r="N1424" s="13"/>
      <c r="O1424" t="s">
        <v>1608</v>
      </c>
      <c r="P1424" s="13" t="s">
        <v>1652</v>
      </c>
      <c r="Q1424" s="13" t="s">
        <v>1742</v>
      </c>
      <c r="R1424" s="13"/>
      <c r="S1424" s="13" t="s">
        <v>3189</v>
      </c>
      <c r="T1424" s="13" t="s">
        <v>3190</v>
      </c>
      <c r="U1424" s="13">
        <f>COUNTIFS(Tabella4[Rejected Element],Tabella4[[#This Row],[Rejected Element]])</f>
        <v>1254</v>
      </c>
      <c r="V1424" s="13" t="s">
        <v>1727</v>
      </c>
      <c r="W1424" s="13" t="s">
        <v>3141</v>
      </c>
      <c r="X1424" s="13" t="str">
        <f>Tabella4[[#This Row],[User Impact]]</f>
        <v>1 - Critical</v>
      </c>
      <c r="Y1424" s="13" t="str">
        <f>_xlfn.CONCAT("APP INDABOX ANDROID - ",Tabella4[[#This Row],[UNI CEI EN 301549]]," ",_xlfn.XLOOKUP(Tabella4[[#This Row],[Criterio]],Tabella5[ID],Tabella5[Criterio di successo],"")," - ",Tabella4[[#This Row],[Servizio]])</f>
        <v>APP INDABOX ANDROID - 11.1.3.2.1 Sequenza significativa - S009 FAQ</v>
      </c>
      <c r="Z14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(#AAD1423)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24" s="13"/>
      <c r="AB1424" s="13"/>
      <c r="AC1424" s="13"/>
      <c r="AD1424" s="13"/>
      <c r="AE1424" s="13" t="e">
        <f>_xlfn.XLOOKUP(Tabella4[[#This Row],[ID Silk]],outTable[ID Silk],outTable[Numero ticket  ],,0,1)</f>
        <v>#N/A</v>
      </c>
      <c r="AF1424" s="13"/>
      <c r="AG1424" s="13"/>
      <c r="AH1424" s="13" t="e">
        <f>Tabella4[[#This Row],[Caricato su Silk]]&amp;Tabella4[[#This Row],[HC_01]]</f>
        <v>#N/A</v>
      </c>
      <c r="AI1424" s="13" t="e">
        <f>Tabella4[[#This Row],[HC_ID]]&amp;": "&amp;Tabella4[[#This Row],[Descrizione]]</f>
        <v>#N/A</v>
      </c>
      <c r="AJ1424" s="13" t="e">
        <f>Tabella4[[#This Row],[HC_ID]]&amp;": - "&amp;Tabella4[[#This Row],[Detail]]&amp;" con selettore: "&amp;Tabella4[[#This Row],[Rejected Element]]</f>
        <v>#N/A</v>
      </c>
      <c r="AK1424" s="13" t="e">
        <f>Tabella4[[#This Row],[HC_ID]]&amp;": "&amp;Tabella4[[#This Row],[Share URL]]</f>
        <v>#N/A</v>
      </c>
      <c r="AL1424" s="13" t="e">
        <f>Tabella4[[#This Row],[HC_ID]]&amp;": "&amp;Tabella4[[#This Row],[Soluzione note aggiuntive]]</f>
        <v>#N/A</v>
      </c>
      <c r="AM1424" s="13"/>
    </row>
    <row r="1425" spans="1:39" ht="15" x14ac:dyDescent="0.3">
      <c r="A1425" s="41" t="str">
        <f>Tabella4[[#This Row],[UNI CEI EN 301549]]&amp;Tabella4[[#This Row],[Servizio]]</f>
        <v>11.2.5.5.1S009 FAQ</v>
      </c>
      <c r="B1425" s="42" t="str">
        <f>Tabella4[[#This Row],[IssueID]]&amp;Tabella4[[#This Row],[Servizio]]</f>
        <v>S009 FAQ</v>
      </c>
      <c r="C1425" s="41" t="s">
        <v>2523</v>
      </c>
      <c r="D1425" s="41" t="str">
        <f>"(#"&amp;Tabella4[[#This Row],['#ID]]&amp;")"</f>
        <v>(#AAD1424)</v>
      </c>
      <c r="E1425" s="13" t="s">
        <v>50</v>
      </c>
      <c r="F1425" s="13" t="s">
        <v>3168</v>
      </c>
      <c r="G1425" s="13" t="s">
        <v>346</v>
      </c>
      <c r="H1425" s="13" t="s">
        <v>3286</v>
      </c>
      <c r="I1425" s="13" t="s">
        <v>64</v>
      </c>
      <c r="J1425" s="13" t="s">
        <v>1736</v>
      </c>
      <c r="K1425" t="s">
        <v>1747</v>
      </c>
      <c r="L1425" s="13" t="s">
        <v>3174</v>
      </c>
      <c r="M1425" t="s">
        <v>1744</v>
      </c>
      <c r="N1425" s="13"/>
      <c r="O1425" t="s">
        <v>1608</v>
      </c>
      <c r="P1425" s="13" t="s">
        <v>1652</v>
      </c>
      <c r="Q1425" s="13" t="s">
        <v>1742</v>
      </c>
      <c r="R1425" s="13"/>
      <c r="S1425" s="13" t="s">
        <v>3185</v>
      </c>
      <c r="T1425" s="13" t="s">
        <v>3186</v>
      </c>
      <c r="U1425" s="13">
        <f>COUNTIFS(Tabella4[Rejected Element],Tabella4[[#This Row],[Rejected Element]])</f>
        <v>1254</v>
      </c>
      <c r="V1425" s="13" t="s">
        <v>1727</v>
      </c>
      <c r="W1425" s="13" t="s">
        <v>3141</v>
      </c>
      <c r="X1425" s="13" t="str">
        <f>Tabella4[[#This Row],[User Impact]]</f>
        <v>3 - Moderate</v>
      </c>
      <c r="Y1425" s="13" t="str">
        <f>_xlfn.CONCAT("APP INDABOX ANDROID - ",Tabella4[[#This Row],[UNI CEI EN 301549]]," ",_xlfn.XLOOKUP(Tabella4[[#This Row],[Criterio]],Tabella5[ID],Tabella5[Criterio di successo],"")," - ",Tabella4[[#This Row],[Servizio]])</f>
        <v>APP INDABOX ANDROID - 11.2.5.5.1 Dimensione dell'obiettivo (avanzato) - S009 FAQ</v>
      </c>
      <c r="Z14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(#AAD1424)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425" s="13"/>
      <c r="AB1425" s="13"/>
      <c r="AC1425" s="13"/>
      <c r="AD1425" s="13"/>
      <c r="AE1425" s="13" t="e">
        <f>_xlfn.XLOOKUP(Tabella4[[#This Row],[ID Silk]],outTable[ID Silk],outTable[Numero ticket  ],,0,1)</f>
        <v>#N/A</v>
      </c>
      <c r="AF1425" s="13"/>
      <c r="AG1425" s="13"/>
      <c r="AH1425" s="13" t="e">
        <f>Tabella4[[#This Row],[Caricato su Silk]]&amp;Tabella4[[#This Row],[HC_01]]</f>
        <v>#N/A</v>
      </c>
      <c r="AI1425" s="13" t="e">
        <f>Tabella4[[#This Row],[HC_ID]]&amp;": "&amp;Tabella4[[#This Row],[Descrizione]]</f>
        <v>#N/A</v>
      </c>
      <c r="AJ1425" s="13" t="e">
        <f>Tabella4[[#This Row],[HC_ID]]&amp;": - "&amp;Tabella4[[#This Row],[Detail]]&amp;" con selettore: "&amp;Tabella4[[#This Row],[Rejected Element]]</f>
        <v>#N/A</v>
      </c>
      <c r="AK1425" s="13" t="e">
        <f>Tabella4[[#This Row],[HC_ID]]&amp;": "&amp;Tabella4[[#This Row],[Share URL]]</f>
        <v>#N/A</v>
      </c>
      <c r="AL1425" s="13" t="e">
        <f>Tabella4[[#This Row],[HC_ID]]&amp;": "&amp;Tabella4[[#This Row],[Soluzione note aggiuntive]]</f>
        <v>#N/A</v>
      </c>
      <c r="AM1425" s="13"/>
    </row>
    <row r="1426" spans="1:39" ht="15" x14ac:dyDescent="0.3">
      <c r="A1426" s="41" t="str">
        <f>Tabella4[[#This Row],[UNI CEI EN 301549]]&amp;Tabella4[[#This Row],[Servizio]]</f>
        <v>11.2.5.3.1S009 FAQ</v>
      </c>
      <c r="B1426" s="42" t="str">
        <f>Tabella4[[#This Row],[IssueID]]&amp;Tabella4[[#This Row],[Servizio]]</f>
        <v>S009 FAQ</v>
      </c>
      <c r="C1426" s="41" t="s">
        <v>2524</v>
      </c>
      <c r="D1426" s="41" t="str">
        <f>"(#"&amp;Tabella4[[#This Row],['#ID]]&amp;")"</f>
        <v>(#AAD1425)</v>
      </c>
      <c r="E1426" s="13" t="s">
        <v>50</v>
      </c>
      <c r="F1426" s="13" t="s">
        <v>9</v>
      </c>
      <c r="G1426" s="13" t="s">
        <v>342</v>
      </c>
      <c r="H1426" s="13" t="s">
        <v>3285</v>
      </c>
      <c r="I1426" s="13" t="s">
        <v>63</v>
      </c>
      <c r="J1426" s="13" t="s">
        <v>3172</v>
      </c>
      <c r="K1426" t="s">
        <v>1745</v>
      </c>
      <c r="L1426" s="13" t="s">
        <v>3173</v>
      </c>
      <c r="M1426" t="s">
        <v>1744</v>
      </c>
      <c r="N1426" s="13"/>
      <c r="O1426" t="s">
        <v>1608</v>
      </c>
      <c r="P1426" s="13" t="s">
        <v>1652</v>
      </c>
      <c r="Q1426" s="13" t="s">
        <v>1742</v>
      </c>
      <c r="R1426" s="13"/>
      <c r="S1426" s="13" t="s">
        <v>3183</v>
      </c>
      <c r="T1426" s="13" t="s">
        <v>3184</v>
      </c>
      <c r="U1426" s="13">
        <f>COUNTIFS(Tabella4[Rejected Element],Tabella4[[#This Row],[Rejected Element]])</f>
        <v>1254</v>
      </c>
      <c r="V1426" s="13" t="s">
        <v>1727</v>
      </c>
      <c r="W1426" s="13" t="s">
        <v>3141</v>
      </c>
      <c r="X1426" s="13" t="str">
        <f>Tabella4[[#This Row],[User Impact]]</f>
        <v>2 - Serious</v>
      </c>
      <c r="Y1426" s="13" t="str">
        <f>_xlfn.CONCAT("APP INDABOX ANDROID - ",Tabella4[[#This Row],[UNI CEI EN 301549]]," ",_xlfn.XLOOKUP(Tabella4[[#This Row],[Criterio]],Tabella5[ID],Tabella5[Criterio di successo],"")," - ",Tabella4[[#This Row],[Servizio]])</f>
        <v>APP INDABOX ANDROID - 11.2.5.3.1 Etichetta nel nome - S009 FAQ</v>
      </c>
      <c r="Z14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(#AAD1425)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26" s="13"/>
      <c r="AB1426" s="13"/>
      <c r="AC1426" s="13"/>
      <c r="AD1426" s="13"/>
      <c r="AE1426" s="13" t="e">
        <f>_xlfn.XLOOKUP(Tabella4[[#This Row],[ID Silk]],outTable[ID Silk],outTable[Numero ticket  ],,0,1)</f>
        <v>#N/A</v>
      </c>
      <c r="AF1426" s="13"/>
      <c r="AG1426" s="13"/>
      <c r="AH1426" s="13" t="e">
        <f>Tabella4[[#This Row],[Caricato su Silk]]&amp;Tabella4[[#This Row],[HC_01]]</f>
        <v>#N/A</v>
      </c>
      <c r="AI1426" s="13" t="e">
        <f>Tabella4[[#This Row],[HC_ID]]&amp;": "&amp;Tabella4[[#This Row],[Descrizione]]</f>
        <v>#N/A</v>
      </c>
      <c r="AJ1426" s="13" t="e">
        <f>Tabella4[[#This Row],[HC_ID]]&amp;": - "&amp;Tabella4[[#This Row],[Detail]]&amp;" con selettore: "&amp;Tabella4[[#This Row],[Rejected Element]]</f>
        <v>#N/A</v>
      </c>
      <c r="AK1426" s="13" t="e">
        <f>Tabella4[[#This Row],[HC_ID]]&amp;": "&amp;Tabella4[[#This Row],[Share URL]]</f>
        <v>#N/A</v>
      </c>
      <c r="AL1426" s="13" t="e">
        <f>Tabella4[[#This Row],[HC_ID]]&amp;": "&amp;Tabella4[[#This Row],[Soluzione note aggiuntive]]</f>
        <v>#N/A</v>
      </c>
      <c r="AM1426" s="13"/>
    </row>
    <row r="1427" spans="1:39" ht="15" x14ac:dyDescent="0.3">
      <c r="A1427" s="41" t="str">
        <f>Tabella4[[#This Row],[UNI CEI EN 301549]]&amp;Tabella4[[#This Row],[Servizio]]</f>
        <v>11.1.3.2.1S009 FAQ</v>
      </c>
      <c r="B1427" s="42" t="str">
        <f>Tabella4[[#This Row],[IssueID]]&amp;Tabella4[[#This Row],[Servizio]]</f>
        <v>S009 FAQ</v>
      </c>
      <c r="C1427" s="41" t="s">
        <v>2525</v>
      </c>
      <c r="D1427" s="41" t="str">
        <f>"(#"&amp;Tabella4[[#This Row],['#ID]]&amp;")"</f>
        <v>(#AAD1426)</v>
      </c>
      <c r="E1427" s="13" t="s">
        <v>50</v>
      </c>
      <c r="F1427" s="13" t="s">
        <v>9</v>
      </c>
      <c r="G1427" s="13" t="s">
        <v>57</v>
      </c>
      <c r="H1427" s="13" t="s">
        <v>3287</v>
      </c>
      <c r="I1427" s="13" t="s">
        <v>62</v>
      </c>
      <c r="J1427" s="13" t="s">
        <v>3176</v>
      </c>
      <c r="K1427" t="s">
        <v>1749</v>
      </c>
      <c r="L1427" s="13" t="s">
        <v>3177</v>
      </c>
      <c r="M1427" t="s">
        <v>1744</v>
      </c>
      <c r="N1427" s="13"/>
      <c r="O1427" t="s">
        <v>1608</v>
      </c>
      <c r="P1427" s="13" t="s">
        <v>1652</v>
      </c>
      <c r="Q1427" s="13" t="s">
        <v>1742</v>
      </c>
      <c r="R1427" s="13"/>
      <c r="S1427" s="13" t="s">
        <v>3189</v>
      </c>
      <c r="T1427" s="13" t="s">
        <v>3190</v>
      </c>
      <c r="U1427" s="13">
        <f>COUNTIFS(Tabella4[Rejected Element],Tabella4[[#This Row],[Rejected Element]])</f>
        <v>1254</v>
      </c>
      <c r="V1427" s="13" t="s">
        <v>1727</v>
      </c>
      <c r="W1427" s="13" t="s">
        <v>3141</v>
      </c>
      <c r="X1427" s="13" t="str">
        <f>Tabella4[[#This Row],[User Impact]]</f>
        <v>1 - Critical</v>
      </c>
      <c r="Y1427" s="13" t="str">
        <f>_xlfn.CONCAT("APP INDABOX ANDROID - ",Tabella4[[#This Row],[UNI CEI EN 301549]]," ",_xlfn.XLOOKUP(Tabella4[[#This Row],[Criterio]],Tabella5[ID],Tabella5[Criterio di successo],"")," - ",Tabella4[[#This Row],[Servizio]])</f>
        <v>APP INDABOX ANDROID - 11.1.3.2.1 Sequenza significativa - S009 FAQ</v>
      </c>
      <c r="Z14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(#AAD1426)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27" s="13"/>
      <c r="AB1427" s="13"/>
      <c r="AC1427" s="13"/>
      <c r="AD1427" s="13"/>
      <c r="AE1427" s="13" t="e">
        <f>_xlfn.XLOOKUP(Tabella4[[#This Row],[ID Silk]],outTable[ID Silk],outTable[Numero ticket  ],,0,1)</f>
        <v>#N/A</v>
      </c>
      <c r="AF1427" s="13"/>
      <c r="AG1427" s="13"/>
      <c r="AH1427" s="13" t="e">
        <f>Tabella4[[#This Row],[Caricato su Silk]]&amp;Tabella4[[#This Row],[HC_01]]</f>
        <v>#N/A</v>
      </c>
      <c r="AI1427" s="13" t="e">
        <f>Tabella4[[#This Row],[HC_ID]]&amp;": "&amp;Tabella4[[#This Row],[Descrizione]]</f>
        <v>#N/A</v>
      </c>
      <c r="AJ1427" s="13" t="e">
        <f>Tabella4[[#This Row],[HC_ID]]&amp;": - "&amp;Tabella4[[#This Row],[Detail]]&amp;" con selettore: "&amp;Tabella4[[#This Row],[Rejected Element]]</f>
        <v>#N/A</v>
      </c>
      <c r="AK1427" s="13" t="e">
        <f>Tabella4[[#This Row],[HC_ID]]&amp;": "&amp;Tabella4[[#This Row],[Share URL]]</f>
        <v>#N/A</v>
      </c>
      <c r="AL1427" s="13" t="e">
        <f>Tabella4[[#This Row],[HC_ID]]&amp;": "&amp;Tabella4[[#This Row],[Soluzione note aggiuntive]]</f>
        <v>#N/A</v>
      </c>
      <c r="AM1427" s="13"/>
    </row>
    <row r="1428" spans="1:39" ht="15" x14ac:dyDescent="0.3">
      <c r="A1428" s="41" t="str">
        <f>Tabella4[[#This Row],[UNI CEI EN 301549]]&amp;Tabella4[[#This Row],[Servizio]]</f>
        <v>11.2.5.8.1S009 FAQ</v>
      </c>
      <c r="B1428" s="42" t="str">
        <f>Tabella4[[#This Row],[IssueID]]&amp;Tabella4[[#This Row],[Servizio]]</f>
        <v>S009 FAQ</v>
      </c>
      <c r="C1428" s="41" t="s">
        <v>2526</v>
      </c>
      <c r="D1428" s="41" t="str">
        <f>"(#"&amp;Tabella4[[#This Row],['#ID]]&amp;")"</f>
        <v>(#AAD1427)</v>
      </c>
      <c r="E1428" s="13" t="s">
        <v>50</v>
      </c>
      <c r="F1428" s="13" t="s">
        <v>10</v>
      </c>
      <c r="G1428" s="13" t="s">
        <v>56</v>
      </c>
      <c r="H1428" s="13" t="s">
        <v>3283</v>
      </c>
      <c r="I1428" s="13" t="s">
        <v>63</v>
      </c>
      <c r="J1428" s="13" t="s">
        <v>1736</v>
      </c>
      <c r="K1428" t="s">
        <v>1748</v>
      </c>
      <c r="L1428" s="13" t="s">
        <v>3175</v>
      </c>
      <c r="M1428" t="s">
        <v>1744</v>
      </c>
      <c r="N1428" s="13"/>
      <c r="O1428" t="s">
        <v>1608</v>
      </c>
      <c r="P1428" s="13" t="s">
        <v>1652</v>
      </c>
      <c r="Q1428" s="13" t="s">
        <v>1742</v>
      </c>
      <c r="R1428" s="13"/>
      <c r="S1428" s="13" t="s">
        <v>3187</v>
      </c>
      <c r="T1428" s="13" t="s">
        <v>3188</v>
      </c>
      <c r="U1428" s="13">
        <f>COUNTIFS(Tabella4[Rejected Element],Tabella4[[#This Row],[Rejected Element]])</f>
        <v>1254</v>
      </c>
      <c r="V1428" s="13" t="s">
        <v>1727</v>
      </c>
      <c r="W1428" s="13" t="s">
        <v>3141</v>
      </c>
      <c r="X1428" s="13" t="str">
        <f>Tabella4[[#This Row],[User Impact]]</f>
        <v>2 - Serious</v>
      </c>
      <c r="Y1428" s="13" t="str">
        <f>_xlfn.CONCAT("APP INDABOX ANDROID - ",Tabella4[[#This Row],[UNI CEI EN 301549]]," ",_xlfn.XLOOKUP(Tabella4[[#This Row],[Criterio]],Tabella5[ID],Tabella5[Criterio di successo],"")," - ",Tabella4[[#This Row],[Servizio]])</f>
        <v>APP INDABOX ANDROID - 11.2.5.8.1 Dimensione dell'obiettivo (minimo) - S009 FAQ</v>
      </c>
      <c r="Z14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(#AAD1427)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428" s="13"/>
      <c r="AB1428" s="13"/>
      <c r="AC1428" s="13"/>
      <c r="AD1428" s="13"/>
      <c r="AE1428" s="13" t="e">
        <f>_xlfn.XLOOKUP(Tabella4[[#This Row],[ID Silk]],outTable[ID Silk],outTable[Numero ticket  ],,0,1)</f>
        <v>#N/A</v>
      </c>
      <c r="AF1428" s="13"/>
      <c r="AG1428" s="13"/>
      <c r="AH1428" s="13" t="e">
        <f>Tabella4[[#This Row],[Caricato su Silk]]&amp;Tabella4[[#This Row],[HC_01]]</f>
        <v>#N/A</v>
      </c>
      <c r="AI1428" s="13" t="e">
        <f>Tabella4[[#This Row],[HC_ID]]&amp;": "&amp;Tabella4[[#This Row],[Descrizione]]</f>
        <v>#N/A</v>
      </c>
      <c r="AJ1428" s="13" t="e">
        <f>Tabella4[[#This Row],[HC_ID]]&amp;": - "&amp;Tabella4[[#This Row],[Detail]]&amp;" con selettore: "&amp;Tabella4[[#This Row],[Rejected Element]]</f>
        <v>#N/A</v>
      </c>
      <c r="AK1428" s="13" t="e">
        <f>Tabella4[[#This Row],[HC_ID]]&amp;": "&amp;Tabella4[[#This Row],[Share URL]]</f>
        <v>#N/A</v>
      </c>
      <c r="AL1428" s="13" t="e">
        <f>Tabella4[[#This Row],[HC_ID]]&amp;": "&amp;Tabella4[[#This Row],[Soluzione note aggiuntive]]</f>
        <v>#N/A</v>
      </c>
      <c r="AM1428" s="13"/>
    </row>
    <row r="1429" spans="1:39" ht="15" x14ac:dyDescent="0.3">
      <c r="A1429" s="41" t="str">
        <f>Tabella4[[#This Row],[UNI CEI EN 301549]]&amp;Tabella4[[#This Row],[Servizio]]</f>
        <v>11.2.5.5.1S009 FAQ</v>
      </c>
      <c r="B1429" s="42" t="str">
        <f>Tabella4[[#This Row],[IssueID]]&amp;Tabella4[[#This Row],[Servizio]]</f>
        <v>S009 FAQ</v>
      </c>
      <c r="C1429" s="41" t="s">
        <v>2527</v>
      </c>
      <c r="D1429" s="41" t="str">
        <f>"(#"&amp;Tabella4[[#This Row],['#ID]]&amp;")"</f>
        <v>(#AAD1428)</v>
      </c>
      <c r="E1429" s="13" t="s">
        <v>50</v>
      </c>
      <c r="F1429" s="13" t="s">
        <v>3168</v>
      </c>
      <c r="G1429" s="13" t="s">
        <v>346</v>
      </c>
      <c r="H1429" s="13" t="s">
        <v>3286</v>
      </c>
      <c r="I1429" s="13" t="s">
        <v>64</v>
      </c>
      <c r="J1429" s="13" t="s">
        <v>1736</v>
      </c>
      <c r="K1429" t="s">
        <v>1747</v>
      </c>
      <c r="L1429" s="13" t="s">
        <v>3174</v>
      </c>
      <c r="M1429" t="s">
        <v>1744</v>
      </c>
      <c r="N1429" s="13"/>
      <c r="O1429" t="s">
        <v>1608</v>
      </c>
      <c r="P1429" s="13" t="s">
        <v>1652</v>
      </c>
      <c r="Q1429" s="13" t="s">
        <v>1742</v>
      </c>
      <c r="R1429" s="13"/>
      <c r="S1429" s="13" t="s">
        <v>3185</v>
      </c>
      <c r="T1429" s="13" t="s">
        <v>3186</v>
      </c>
      <c r="U1429" s="13">
        <f>COUNTIFS(Tabella4[Rejected Element],Tabella4[[#This Row],[Rejected Element]])</f>
        <v>1254</v>
      </c>
      <c r="V1429" s="13" t="s">
        <v>1727</v>
      </c>
      <c r="W1429" s="13" t="s">
        <v>3141</v>
      </c>
      <c r="X1429" s="13" t="str">
        <f>Tabella4[[#This Row],[User Impact]]</f>
        <v>3 - Moderate</v>
      </c>
      <c r="Y1429" s="13" t="str">
        <f>_xlfn.CONCAT("APP INDABOX ANDROID - ",Tabella4[[#This Row],[UNI CEI EN 301549]]," ",_xlfn.XLOOKUP(Tabella4[[#This Row],[Criterio]],Tabella5[ID],Tabella5[Criterio di successo],"")," - ",Tabella4[[#This Row],[Servizio]])</f>
        <v>APP INDABOX ANDROID - 11.2.5.5.1 Dimensione dell'obiettivo (avanzato) - S009 FAQ</v>
      </c>
      <c r="Z14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(#AAD1428)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429" s="13"/>
      <c r="AB1429" s="13"/>
      <c r="AC1429" s="13"/>
      <c r="AD1429" s="13"/>
      <c r="AE1429" s="13" t="e">
        <f>_xlfn.XLOOKUP(Tabella4[[#This Row],[ID Silk]],outTable[ID Silk],outTable[Numero ticket  ],,0,1)</f>
        <v>#N/A</v>
      </c>
      <c r="AF1429" s="13"/>
      <c r="AG1429" s="13"/>
      <c r="AH1429" s="13" t="e">
        <f>Tabella4[[#This Row],[Caricato su Silk]]&amp;Tabella4[[#This Row],[HC_01]]</f>
        <v>#N/A</v>
      </c>
      <c r="AI1429" s="13" t="e">
        <f>Tabella4[[#This Row],[HC_ID]]&amp;": "&amp;Tabella4[[#This Row],[Descrizione]]</f>
        <v>#N/A</v>
      </c>
      <c r="AJ1429" s="13" t="e">
        <f>Tabella4[[#This Row],[HC_ID]]&amp;": - "&amp;Tabella4[[#This Row],[Detail]]&amp;" con selettore: "&amp;Tabella4[[#This Row],[Rejected Element]]</f>
        <v>#N/A</v>
      </c>
      <c r="AK1429" s="13" t="e">
        <f>Tabella4[[#This Row],[HC_ID]]&amp;": "&amp;Tabella4[[#This Row],[Share URL]]</f>
        <v>#N/A</v>
      </c>
      <c r="AL1429" s="13" t="e">
        <f>Tabella4[[#This Row],[HC_ID]]&amp;": "&amp;Tabella4[[#This Row],[Soluzione note aggiuntive]]</f>
        <v>#N/A</v>
      </c>
      <c r="AM1429" s="13"/>
    </row>
    <row r="1430" spans="1:39" ht="15" x14ac:dyDescent="0.3">
      <c r="A1430" s="41" t="str">
        <f>Tabella4[[#This Row],[UNI CEI EN 301549]]&amp;Tabella4[[#This Row],[Servizio]]</f>
        <v>11.2.5.3.1S009 FAQ</v>
      </c>
      <c r="B1430" s="42" t="str">
        <f>Tabella4[[#This Row],[IssueID]]&amp;Tabella4[[#This Row],[Servizio]]</f>
        <v>S009 FAQ</v>
      </c>
      <c r="C1430" s="41" t="s">
        <v>2528</v>
      </c>
      <c r="D1430" s="41" t="str">
        <f>"(#"&amp;Tabella4[[#This Row],['#ID]]&amp;")"</f>
        <v>(#AAD1429)</v>
      </c>
      <c r="E1430" s="13" t="s">
        <v>50</v>
      </c>
      <c r="F1430" s="13" t="s">
        <v>9</v>
      </c>
      <c r="G1430" s="13" t="s">
        <v>342</v>
      </c>
      <c r="H1430" s="13" t="s">
        <v>3285</v>
      </c>
      <c r="I1430" s="13" t="s">
        <v>63</v>
      </c>
      <c r="J1430" s="13" t="s">
        <v>3172</v>
      </c>
      <c r="K1430" t="s">
        <v>1745</v>
      </c>
      <c r="L1430" s="13" t="s">
        <v>3173</v>
      </c>
      <c r="M1430" t="s">
        <v>1744</v>
      </c>
      <c r="N1430" s="13"/>
      <c r="O1430" t="s">
        <v>1608</v>
      </c>
      <c r="P1430" s="13" t="s">
        <v>1652</v>
      </c>
      <c r="Q1430" s="13" t="s">
        <v>1742</v>
      </c>
      <c r="R1430" s="13"/>
      <c r="S1430" s="13" t="s">
        <v>3183</v>
      </c>
      <c r="T1430" s="13" t="s">
        <v>3184</v>
      </c>
      <c r="U1430" s="13">
        <f>COUNTIFS(Tabella4[Rejected Element],Tabella4[[#This Row],[Rejected Element]])</f>
        <v>1254</v>
      </c>
      <c r="V1430" s="13" t="s">
        <v>1727</v>
      </c>
      <c r="W1430" s="13" t="s">
        <v>3141</v>
      </c>
      <c r="X1430" s="13" t="str">
        <f>Tabella4[[#This Row],[User Impact]]</f>
        <v>2 - Serious</v>
      </c>
      <c r="Y1430" s="13" t="str">
        <f>_xlfn.CONCAT("APP INDABOX ANDROID - ",Tabella4[[#This Row],[UNI CEI EN 301549]]," ",_xlfn.XLOOKUP(Tabella4[[#This Row],[Criterio]],Tabella5[ID],Tabella5[Criterio di successo],"")," - ",Tabella4[[#This Row],[Servizio]])</f>
        <v>APP INDABOX ANDROID - 11.2.5.3.1 Etichetta nel nome - S009 FAQ</v>
      </c>
      <c r="Z14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(#AAD1429)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30" s="13"/>
      <c r="AB1430" s="13"/>
      <c r="AC1430" s="13"/>
      <c r="AD1430" s="13"/>
      <c r="AE1430" s="13" t="e">
        <f>_xlfn.XLOOKUP(Tabella4[[#This Row],[ID Silk]],outTable[ID Silk],outTable[Numero ticket  ],,0,1)</f>
        <v>#N/A</v>
      </c>
      <c r="AF1430" s="13"/>
      <c r="AG1430" s="13"/>
      <c r="AH1430" s="13" t="e">
        <f>Tabella4[[#This Row],[Caricato su Silk]]&amp;Tabella4[[#This Row],[HC_01]]</f>
        <v>#N/A</v>
      </c>
      <c r="AI1430" s="13" t="e">
        <f>Tabella4[[#This Row],[HC_ID]]&amp;": "&amp;Tabella4[[#This Row],[Descrizione]]</f>
        <v>#N/A</v>
      </c>
      <c r="AJ1430" s="13" t="e">
        <f>Tabella4[[#This Row],[HC_ID]]&amp;": - "&amp;Tabella4[[#This Row],[Detail]]&amp;" con selettore: "&amp;Tabella4[[#This Row],[Rejected Element]]</f>
        <v>#N/A</v>
      </c>
      <c r="AK1430" s="13" t="e">
        <f>Tabella4[[#This Row],[HC_ID]]&amp;": "&amp;Tabella4[[#This Row],[Share URL]]</f>
        <v>#N/A</v>
      </c>
      <c r="AL1430" s="13" t="e">
        <f>Tabella4[[#This Row],[HC_ID]]&amp;": "&amp;Tabella4[[#This Row],[Soluzione note aggiuntive]]</f>
        <v>#N/A</v>
      </c>
      <c r="AM1430" s="13"/>
    </row>
    <row r="1431" spans="1:39" ht="15" x14ac:dyDescent="0.3">
      <c r="A1431" s="41" t="str">
        <f>Tabella4[[#This Row],[UNI CEI EN 301549]]&amp;Tabella4[[#This Row],[Servizio]]</f>
        <v>11.1.3.2.1S009 FAQ</v>
      </c>
      <c r="B1431" s="42" t="str">
        <f>Tabella4[[#This Row],[IssueID]]&amp;Tabella4[[#This Row],[Servizio]]</f>
        <v>S009 FAQ</v>
      </c>
      <c r="C1431" s="41" t="s">
        <v>2529</v>
      </c>
      <c r="D1431" s="41" t="str">
        <f>"(#"&amp;Tabella4[[#This Row],['#ID]]&amp;")"</f>
        <v>(#AAD1430)</v>
      </c>
      <c r="E1431" s="13" t="s">
        <v>50</v>
      </c>
      <c r="F1431" s="13" t="s">
        <v>9</v>
      </c>
      <c r="G1431" s="13" t="s">
        <v>57</v>
      </c>
      <c r="H1431" s="13" t="s">
        <v>3287</v>
      </c>
      <c r="I1431" s="13" t="s">
        <v>62</v>
      </c>
      <c r="J1431" s="13" t="s">
        <v>3176</v>
      </c>
      <c r="K1431" t="s">
        <v>1749</v>
      </c>
      <c r="L1431" s="13" t="s">
        <v>3177</v>
      </c>
      <c r="M1431" t="s">
        <v>1744</v>
      </c>
      <c r="N1431" s="13"/>
      <c r="O1431" t="s">
        <v>1608</v>
      </c>
      <c r="P1431" s="13" t="s">
        <v>1652</v>
      </c>
      <c r="Q1431" s="13" t="s">
        <v>1742</v>
      </c>
      <c r="R1431" s="13"/>
      <c r="S1431" s="13" t="s">
        <v>3189</v>
      </c>
      <c r="T1431" s="13" t="s">
        <v>3190</v>
      </c>
      <c r="U1431" s="13">
        <f>COUNTIFS(Tabella4[Rejected Element],Tabella4[[#This Row],[Rejected Element]])</f>
        <v>1254</v>
      </c>
      <c r="V1431" s="13" t="s">
        <v>1727</v>
      </c>
      <c r="W1431" s="13" t="s">
        <v>3141</v>
      </c>
      <c r="X1431" s="13" t="str">
        <f>Tabella4[[#This Row],[User Impact]]</f>
        <v>1 - Critical</v>
      </c>
      <c r="Y1431" s="13" t="str">
        <f>_xlfn.CONCAT("APP INDABOX ANDROID - ",Tabella4[[#This Row],[UNI CEI EN 301549]]," ",_xlfn.XLOOKUP(Tabella4[[#This Row],[Criterio]],Tabella5[ID],Tabella5[Criterio di successo],"")," - ",Tabella4[[#This Row],[Servizio]])</f>
        <v>APP INDABOX ANDROID - 11.1.3.2.1 Sequenza significativa - S009 FAQ</v>
      </c>
      <c r="Z14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(#AAD1430)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31" s="13"/>
      <c r="AB1431" s="13"/>
      <c r="AC1431" s="13"/>
      <c r="AD1431" s="13"/>
      <c r="AE1431" s="13" t="e">
        <f>_xlfn.XLOOKUP(Tabella4[[#This Row],[ID Silk]],outTable[ID Silk],outTable[Numero ticket  ],,0,1)</f>
        <v>#N/A</v>
      </c>
      <c r="AF1431" s="13"/>
      <c r="AG1431" s="13"/>
      <c r="AH1431" s="13" t="e">
        <f>Tabella4[[#This Row],[Caricato su Silk]]&amp;Tabella4[[#This Row],[HC_01]]</f>
        <v>#N/A</v>
      </c>
      <c r="AI1431" s="13" t="e">
        <f>Tabella4[[#This Row],[HC_ID]]&amp;": "&amp;Tabella4[[#This Row],[Descrizione]]</f>
        <v>#N/A</v>
      </c>
      <c r="AJ1431" s="13" t="e">
        <f>Tabella4[[#This Row],[HC_ID]]&amp;": - "&amp;Tabella4[[#This Row],[Detail]]&amp;" con selettore: "&amp;Tabella4[[#This Row],[Rejected Element]]</f>
        <v>#N/A</v>
      </c>
      <c r="AK1431" s="13" t="e">
        <f>Tabella4[[#This Row],[HC_ID]]&amp;": "&amp;Tabella4[[#This Row],[Share URL]]</f>
        <v>#N/A</v>
      </c>
      <c r="AL1431" s="13" t="e">
        <f>Tabella4[[#This Row],[HC_ID]]&amp;": "&amp;Tabella4[[#This Row],[Soluzione note aggiuntive]]</f>
        <v>#N/A</v>
      </c>
      <c r="AM1431" s="13"/>
    </row>
    <row r="1432" spans="1:39" ht="15" x14ac:dyDescent="0.3">
      <c r="A1432" s="41" t="str">
        <f>Tabella4[[#This Row],[UNI CEI EN 301549]]&amp;Tabella4[[#This Row],[Servizio]]</f>
        <v>11.1.3.2.1S009 FAQ</v>
      </c>
      <c r="B1432" s="42" t="str">
        <f>Tabella4[[#This Row],[IssueID]]&amp;Tabella4[[#This Row],[Servizio]]</f>
        <v>S009 FAQ</v>
      </c>
      <c r="C1432" s="41" t="s">
        <v>2530</v>
      </c>
      <c r="D1432" s="41" t="str">
        <f>"(#"&amp;Tabella4[[#This Row],['#ID]]&amp;")"</f>
        <v>(#AAD1431)</v>
      </c>
      <c r="E1432" s="13" t="s">
        <v>50</v>
      </c>
      <c r="F1432" s="13" t="s">
        <v>9</v>
      </c>
      <c r="G1432" s="13" t="s">
        <v>57</v>
      </c>
      <c r="H1432" s="13" t="s">
        <v>3287</v>
      </c>
      <c r="I1432" s="13" t="s">
        <v>62</v>
      </c>
      <c r="J1432" s="13" t="s">
        <v>3176</v>
      </c>
      <c r="K1432" t="s">
        <v>1749</v>
      </c>
      <c r="L1432" s="13" t="s">
        <v>3177</v>
      </c>
      <c r="M1432" t="s">
        <v>1744</v>
      </c>
      <c r="N1432" s="13"/>
      <c r="O1432" t="s">
        <v>1608</v>
      </c>
      <c r="P1432" s="13" t="s">
        <v>1652</v>
      </c>
      <c r="Q1432" s="13" t="s">
        <v>1742</v>
      </c>
      <c r="R1432" s="13"/>
      <c r="S1432" s="13" t="s">
        <v>3189</v>
      </c>
      <c r="T1432" s="13" t="s">
        <v>3190</v>
      </c>
      <c r="U1432" s="13">
        <f>COUNTIFS(Tabella4[Rejected Element],Tabella4[[#This Row],[Rejected Element]])</f>
        <v>1254</v>
      </c>
      <c r="V1432" s="13" t="s">
        <v>1727</v>
      </c>
      <c r="W1432" s="13" t="s">
        <v>3141</v>
      </c>
      <c r="X1432" s="13" t="str">
        <f>Tabella4[[#This Row],[User Impact]]</f>
        <v>1 - Critical</v>
      </c>
      <c r="Y1432" s="13" t="str">
        <f>_xlfn.CONCAT("APP INDABOX ANDROID - ",Tabella4[[#This Row],[UNI CEI EN 301549]]," ",_xlfn.XLOOKUP(Tabella4[[#This Row],[Criterio]],Tabella5[ID],Tabella5[Criterio di successo],"")," - ",Tabella4[[#This Row],[Servizio]])</f>
        <v>APP INDABOX ANDROID - 11.1.3.2.1 Sequenza significativa - S009 FAQ</v>
      </c>
      <c r="Z14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(#AAD1431)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https://axe-mobile.deque.com/scan?userId=747da6b3-5f03-493b-bc9b-3a10276b7d6b&amp;packageName=com.android.chrome&amp;resultId=019874b4-7a1e-7387-8af2-f98bace528cb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32" s="13"/>
      <c r="AB1432" s="13"/>
      <c r="AC1432" s="13"/>
      <c r="AD1432" s="13"/>
      <c r="AE1432" s="13" t="e">
        <f>_xlfn.XLOOKUP(Tabella4[[#This Row],[ID Silk]],outTable[ID Silk],outTable[Numero ticket  ],,0,1)</f>
        <v>#N/A</v>
      </c>
      <c r="AF1432" s="13"/>
      <c r="AG1432" s="13"/>
      <c r="AH1432" s="13" t="e">
        <f>Tabella4[[#This Row],[Caricato su Silk]]&amp;Tabella4[[#This Row],[HC_01]]</f>
        <v>#N/A</v>
      </c>
      <c r="AI1432" s="13" t="e">
        <f>Tabella4[[#This Row],[HC_ID]]&amp;": "&amp;Tabella4[[#This Row],[Descrizione]]</f>
        <v>#N/A</v>
      </c>
      <c r="AJ1432" s="13" t="e">
        <f>Tabella4[[#This Row],[HC_ID]]&amp;": - "&amp;Tabella4[[#This Row],[Detail]]&amp;" con selettore: "&amp;Tabella4[[#This Row],[Rejected Element]]</f>
        <v>#N/A</v>
      </c>
      <c r="AK1432" s="13" t="e">
        <f>Tabella4[[#This Row],[HC_ID]]&amp;": "&amp;Tabella4[[#This Row],[Share URL]]</f>
        <v>#N/A</v>
      </c>
      <c r="AL1432" s="13" t="e">
        <f>Tabella4[[#This Row],[HC_ID]]&amp;": "&amp;Tabella4[[#This Row],[Soluzione note aggiuntive]]</f>
        <v>#N/A</v>
      </c>
      <c r="AM1432" s="13"/>
    </row>
    <row r="1433" spans="1:39" ht="15" x14ac:dyDescent="0.3">
      <c r="A1433" s="41" t="str">
        <f>Tabella4[[#This Row],[UNI CEI EN 301549]]&amp;Tabella4[[#This Row],[Servizio]]</f>
        <v>11.1.3.4.1S009 FAQ</v>
      </c>
      <c r="B1433" s="42" t="str">
        <f>Tabella4[[#This Row],[IssueID]]&amp;Tabella4[[#This Row],[Servizio]]</f>
        <v>S009 FAQ</v>
      </c>
      <c r="C1433" s="41" t="s">
        <v>2531</v>
      </c>
      <c r="D1433" s="41" t="str">
        <f>"(#"&amp;Tabella4[[#This Row],['#ID]]&amp;")"</f>
        <v>(#AAD1432)</v>
      </c>
      <c r="E1433" s="13" t="s">
        <v>50</v>
      </c>
      <c r="F1433" s="13" t="s">
        <v>10</v>
      </c>
      <c r="G1433" s="13" t="s">
        <v>160</v>
      </c>
      <c r="H1433" s="13" t="s">
        <v>3284</v>
      </c>
      <c r="I1433" s="13" t="s">
        <v>63</v>
      </c>
      <c r="J1433" s="13" t="s">
        <v>3170</v>
      </c>
      <c r="K1433" t="s">
        <v>1743</v>
      </c>
      <c r="L1433" s="13" t="s">
        <v>3171</v>
      </c>
      <c r="M1433" t="s">
        <v>1744</v>
      </c>
      <c r="N1433" s="13"/>
      <c r="O1433" t="s">
        <v>1609</v>
      </c>
      <c r="P1433" s="13" t="s">
        <v>1653</v>
      </c>
      <c r="Q1433" s="13" t="s">
        <v>1742</v>
      </c>
      <c r="R1433" s="13"/>
      <c r="S1433" s="13" t="s">
        <v>3181</v>
      </c>
      <c r="T1433" s="13" t="s">
        <v>3182</v>
      </c>
      <c r="U1433" s="13">
        <f>COUNTIFS(Tabella4[Rejected Element],Tabella4[[#This Row],[Rejected Element]])</f>
        <v>1254</v>
      </c>
      <c r="V1433" s="13" t="s">
        <v>1727</v>
      </c>
      <c r="W1433" s="13" t="s">
        <v>3140</v>
      </c>
      <c r="X1433" s="13" t="str">
        <f>Tabella4[[#This Row],[User Impact]]</f>
        <v>2 - Serious</v>
      </c>
      <c r="Y1433" s="13" t="str">
        <f>_xlfn.CONCAT("APP INDABOX ANDROID - ",Tabella4[[#This Row],[UNI CEI EN 301549]]," ",_xlfn.XLOOKUP(Tabella4[[#This Row],[Criterio]],Tabella5[ID],Tabella5[Criterio di successo],"")," - ",Tabella4[[#This Row],[Servizio]])</f>
        <v>APP INDABOX ANDROID - 11.1.3.4.1 Orientamento - S009 FAQ</v>
      </c>
      <c r="Z14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S009 FAQ (#AAD1432)
S009 FAQ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433" s="13"/>
      <c r="AB1433" s="13"/>
      <c r="AC1433" s="13"/>
      <c r="AD1433" s="13"/>
      <c r="AE1433" s="13" t="e">
        <f>_xlfn.XLOOKUP(Tabella4[[#This Row],[ID Silk]],outTable[ID Silk],outTable[Numero ticket  ],,0,1)</f>
        <v>#N/A</v>
      </c>
      <c r="AF1433" s="13"/>
      <c r="AG1433" s="13"/>
      <c r="AH1433" s="13" t="e">
        <f>Tabella4[[#This Row],[Caricato su Silk]]&amp;Tabella4[[#This Row],[HC_01]]</f>
        <v>#N/A</v>
      </c>
      <c r="AI1433" s="13" t="e">
        <f>Tabella4[[#This Row],[HC_ID]]&amp;": "&amp;Tabella4[[#This Row],[Descrizione]]</f>
        <v>#N/A</v>
      </c>
      <c r="AJ1433" s="13" t="e">
        <f>Tabella4[[#This Row],[HC_ID]]&amp;": - "&amp;Tabella4[[#This Row],[Detail]]&amp;" con selettore: "&amp;Tabella4[[#This Row],[Rejected Element]]</f>
        <v>#N/A</v>
      </c>
      <c r="AK1433" s="13" t="e">
        <f>Tabella4[[#This Row],[HC_ID]]&amp;": "&amp;Tabella4[[#This Row],[Share URL]]</f>
        <v>#N/A</v>
      </c>
      <c r="AL1433" s="13" t="e">
        <f>Tabella4[[#This Row],[HC_ID]]&amp;": "&amp;Tabella4[[#This Row],[Soluzione note aggiuntive]]</f>
        <v>#N/A</v>
      </c>
      <c r="AM1433" s="13"/>
    </row>
    <row r="1434" spans="1:39" ht="15" x14ac:dyDescent="0.3">
      <c r="A1434" s="41" t="str">
        <f>Tabella4[[#This Row],[UNI CEI EN 301549]]&amp;Tabella4[[#This Row],[Servizio]]</f>
        <v>11.2.5.3.1S009 FAQ</v>
      </c>
      <c r="B1434" s="42" t="str">
        <f>Tabella4[[#This Row],[IssueID]]&amp;Tabella4[[#This Row],[Servizio]]</f>
        <v>S009 FAQ</v>
      </c>
      <c r="C1434" s="41" t="s">
        <v>2532</v>
      </c>
      <c r="D1434" s="41" t="str">
        <f>"(#"&amp;Tabella4[[#This Row],['#ID]]&amp;")"</f>
        <v>(#AAD1433)</v>
      </c>
      <c r="E1434" s="13" t="s">
        <v>50</v>
      </c>
      <c r="F1434" s="13" t="s">
        <v>9</v>
      </c>
      <c r="G1434" s="13" t="s">
        <v>342</v>
      </c>
      <c r="H1434" s="13" t="s">
        <v>3285</v>
      </c>
      <c r="I1434" s="13" t="s">
        <v>63</v>
      </c>
      <c r="J1434" s="13" t="s">
        <v>3172</v>
      </c>
      <c r="K1434" t="s">
        <v>1745</v>
      </c>
      <c r="L1434" s="13" t="s">
        <v>3173</v>
      </c>
      <c r="M1434" t="s">
        <v>1746</v>
      </c>
      <c r="N1434" s="13"/>
      <c r="O1434" t="s">
        <v>1609</v>
      </c>
      <c r="P1434" s="13" t="s">
        <v>1653</v>
      </c>
      <c r="Q1434" s="13" t="s">
        <v>1742</v>
      </c>
      <c r="R1434" s="13"/>
      <c r="S1434" s="13" t="s">
        <v>3183</v>
      </c>
      <c r="T1434" s="13" t="s">
        <v>3184</v>
      </c>
      <c r="U1434" s="13">
        <f>COUNTIFS(Tabella4[Rejected Element],Tabella4[[#This Row],[Rejected Element]])</f>
        <v>42</v>
      </c>
      <c r="V1434" s="13" t="s">
        <v>1727</v>
      </c>
      <c r="W1434" s="13" t="s">
        <v>3140</v>
      </c>
      <c r="X1434" s="13" t="str">
        <f>Tabella4[[#This Row],[User Impact]]</f>
        <v>2 - Serious</v>
      </c>
      <c r="Y1434" s="13" t="str">
        <f>_xlfn.CONCAT("APP INDABOX ANDROID - ",Tabella4[[#This Row],[UNI CEI EN 301549]]," ",_xlfn.XLOOKUP(Tabella4[[#This Row],[Criterio]],Tabella5[ID],Tabella5[Criterio di successo],"")," - ",Tabella4[[#This Row],[Servizio]])</f>
        <v>APP INDABOX ANDROID - 11.2.5.3.1 Etichetta nel nome - S009 FAQ</v>
      </c>
      <c r="Z14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(#AAD1433)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https://axe-mobile.deque.com/scan?userId=747da6b3-5f03-493b-bc9b-3a10276b7d6b&amp;packageName=com.android.chrome&amp;resultId=019874b4-dcf5-7139-a6bd-017cba2e9131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34" s="13"/>
      <c r="AB1434" s="13"/>
      <c r="AC1434" s="13"/>
      <c r="AD1434" s="13"/>
      <c r="AE1434" s="13" t="e">
        <f>_xlfn.XLOOKUP(Tabella4[[#This Row],[ID Silk]],outTable[ID Silk],outTable[Numero ticket  ],,0,1)</f>
        <v>#N/A</v>
      </c>
      <c r="AF1434" s="13"/>
      <c r="AG1434" s="13"/>
      <c r="AH1434" s="13" t="e">
        <f>Tabella4[[#This Row],[Caricato su Silk]]&amp;Tabella4[[#This Row],[HC_01]]</f>
        <v>#N/A</v>
      </c>
      <c r="AI1434" s="13" t="e">
        <f>Tabella4[[#This Row],[HC_ID]]&amp;": "&amp;Tabella4[[#This Row],[Descrizione]]</f>
        <v>#N/A</v>
      </c>
      <c r="AJ1434" s="13" t="e">
        <f>Tabella4[[#This Row],[HC_ID]]&amp;": - "&amp;Tabella4[[#This Row],[Detail]]&amp;" con selettore: "&amp;Tabella4[[#This Row],[Rejected Element]]</f>
        <v>#N/A</v>
      </c>
      <c r="AK1434" s="13" t="e">
        <f>Tabella4[[#This Row],[HC_ID]]&amp;": "&amp;Tabella4[[#This Row],[Share URL]]</f>
        <v>#N/A</v>
      </c>
      <c r="AL1434" s="13" t="e">
        <f>Tabella4[[#This Row],[HC_ID]]&amp;": "&amp;Tabella4[[#This Row],[Soluzione note aggiuntive]]</f>
        <v>#N/A</v>
      </c>
      <c r="AM1434" s="13"/>
    </row>
    <row r="1435" spans="1:39" ht="15" x14ac:dyDescent="0.3">
      <c r="A1435" s="41" t="str">
        <f>Tabella4[[#This Row],[UNI CEI EN 301549]]&amp;Tabella4[[#This Row],[Servizio]]</f>
        <v>11.2.5.3.1S009 FAQ</v>
      </c>
      <c r="B1435" s="42" t="str">
        <f>Tabella4[[#This Row],[IssueID]]&amp;Tabella4[[#This Row],[Servizio]]</f>
        <v>S009 FAQ</v>
      </c>
      <c r="C1435" s="41" t="s">
        <v>2533</v>
      </c>
      <c r="D1435" s="41" t="str">
        <f>"(#"&amp;Tabella4[[#This Row],['#ID]]&amp;")"</f>
        <v>(#AAD1434)</v>
      </c>
      <c r="E1435" s="13" t="s">
        <v>50</v>
      </c>
      <c r="F1435" s="13" t="s">
        <v>9</v>
      </c>
      <c r="G1435" s="13" t="s">
        <v>342</v>
      </c>
      <c r="H1435" s="13" t="s">
        <v>3285</v>
      </c>
      <c r="I1435" s="13" t="s">
        <v>63</v>
      </c>
      <c r="J1435" s="13" t="s">
        <v>3172</v>
      </c>
      <c r="K1435" t="s">
        <v>1745</v>
      </c>
      <c r="L1435" s="13" t="s">
        <v>3173</v>
      </c>
      <c r="M1435" t="s">
        <v>1777</v>
      </c>
      <c r="N1435" s="13"/>
      <c r="O1435" t="s">
        <v>1609</v>
      </c>
      <c r="P1435" s="13" t="s">
        <v>1653</v>
      </c>
      <c r="Q1435" s="13" t="s">
        <v>1742</v>
      </c>
      <c r="R1435" s="13"/>
      <c r="S1435" s="13" t="s">
        <v>3183</v>
      </c>
      <c r="T1435" s="13" t="s">
        <v>3184</v>
      </c>
      <c r="U1435" s="13">
        <f>COUNTIFS(Tabella4[Rejected Element],Tabella4[[#This Row],[Rejected Element]])</f>
        <v>2</v>
      </c>
      <c r="V1435" s="13" t="s">
        <v>1727</v>
      </c>
      <c r="W1435" s="13" t="s">
        <v>3140</v>
      </c>
      <c r="X1435" s="13" t="str">
        <f>Tabella4[[#This Row],[User Impact]]</f>
        <v>2 - Serious</v>
      </c>
      <c r="Y1435" s="13" t="str">
        <f>_xlfn.CONCAT("APP INDABOX ANDROID - ",Tabella4[[#This Row],[UNI CEI EN 301549]]," ",_xlfn.XLOOKUP(Tabella4[[#This Row],[Criterio]],Tabella5[ID],Tabella5[Criterio di successo],"")," - ",Tabella4[[#This Row],[Servizio]])</f>
        <v>APP INDABOX ANDROID - 11.2.5.3.1 Etichetta nel nome - S009 FAQ</v>
      </c>
      <c r="Z14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(#AAD1434)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pagamento
Dettaglio + screenshot (accedere con le seguenti credenziali: user, axeposte@gmail.com; password, Poste2024!): https://axe-mobile.deque.com/scan?userId=747da6b3-5f03-493b-bc9b-3a10276b7d6b&amp;packageName=com.android.chrome&amp;resultId=019874b4-dcf5-7139-a6bd-017cba2e9131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35" s="13"/>
      <c r="AB1435" s="13"/>
      <c r="AC1435" s="13"/>
      <c r="AD1435" s="13"/>
      <c r="AE1435" s="13" t="e">
        <f>_xlfn.XLOOKUP(Tabella4[[#This Row],[ID Silk]],outTable[ID Silk],outTable[Numero ticket  ],,0,1)</f>
        <v>#N/A</v>
      </c>
      <c r="AF1435" s="13"/>
      <c r="AG1435" s="13"/>
      <c r="AH1435" s="13" t="e">
        <f>Tabella4[[#This Row],[Caricato su Silk]]&amp;Tabella4[[#This Row],[HC_01]]</f>
        <v>#N/A</v>
      </c>
      <c r="AI1435" s="13" t="e">
        <f>Tabella4[[#This Row],[HC_ID]]&amp;": "&amp;Tabella4[[#This Row],[Descrizione]]</f>
        <v>#N/A</v>
      </c>
      <c r="AJ1435" s="13" t="e">
        <f>Tabella4[[#This Row],[HC_ID]]&amp;": - "&amp;Tabella4[[#This Row],[Detail]]&amp;" con selettore: "&amp;Tabella4[[#This Row],[Rejected Element]]</f>
        <v>#N/A</v>
      </c>
      <c r="AK1435" s="13" t="e">
        <f>Tabella4[[#This Row],[HC_ID]]&amp;": "&amp;Tabella4[[#This Row],[Share URL]]</f>
        <v>#N/A</v>
      </c>
      <c r="AL1435" s="13" t="e">
        <f>Tabella4[[#This Row],[HC_ID]]&amp;": "&amp;Tabella4[[#This Row],[Soluzione note aggiuntive]]</f>
        <v>#N/A</v>
      </c>
      <c r="AM1435" s="13"/>
    </row>
    <row r="1436" spans="1:39" ht="15" x14ac:dyDescent="0.3">
      <c r="A1436" s="41" t="str">
        <f>Tabella4[[#This Row],[UNI CEI EN 301549]]&amp;Tabella4[[#This Row],[Servizio]]</f>
        <v>11.2.5.5.1S009 FAQ</v>
      </c>
      <c r="B1436" s="42" t="str">
        <f>Tabella4[[#This Row],[IssueID]]&amp;Tabella4[[#This Row],[Servizio]]</f>
        <v>S009 FAQ</v>
      </c>
      <c r="C1436" s="41" t="s">
        <v>2534</v>
      </c>
      <c r="D1436" s="41" t="str">
        <f>"(#"&amp;Tabella4[[#This Row],['#ID]]&amp;")"</f>
        <v>(#AAD1435)</v>
      </c>
      <c r="E1436" s="13" t="s">
        <v>50</v>
      </c>
      <c r="F1436" s="13" t="s">
        <v>3168</v>
      </c>
      <c r="G1436" s="13" t="s">
        <v>346</v>
      </c>
      <c r="H1436" s="13" t="s">
        <v>3286</v>
      </c>
      <c r="I1436" s="13" t="s">
        <v>64</v>
      </c>
      <c r="J1436" s="13" t="s">
        <v>1736</v>
      </c>
      <c r="K1436" t="s">
        <v>1747</v>
      </c>
      <c r="L1436" s="13" t="s">
        <v>3174</v>
      </c>
      <c r="M1436" t="s">
        <v>1777</v>
      </c>
      <c r="N1436" s="13"/>
      <c r="O1436" t="s">
        <v>1609</v>
      </c>
      <c r="P1436" s="13" t="s">
        <v>1653</v>
      </c>
      <c r="Q1436" s="13" t="s">
        <v>1742</v>
      </c>
      <c r="R1436" s="13"/>
      <c r="S1436" s="13" t="s">
        <v>3185</v>
      </c>
      <c r="T1436" s="13" t="s">
        <v>3186</v>
      </c>
      <c r="U1436" s="13">
        <f>COUNTIFS(Tabella4[Rejected Element],Tabella4[[#This Row],[Rejected Element]])</f>
        <v>2</v>
      </c>
      <c r="V1436" s="13" t="s">
        <v>1727</v>
      </c>
      <c r="W1436" s="13" t="s">
        <v>3140</v>
      </c>
      <c r="X1436" s="13" t="str">
        <f>Tabella4[[#This Row],[User Impact]]</f>
        <v>3 - Moderate</v>
      </c>
      <c r="Y1436" s="13" t="str">
        <f>_xlfn.CONCAT("APP INDABOX ANDROID - ",Tabella4[[#This Row],[UNI CEI EN 301549]]," ",_xlfn.XLOOKUP(Tabella4[[#This Row],[Criterio]],Tabella5[ID],Tabella5[Criterio di successo],"")," - ",Tabella4[[#This Row],[Servizio]])</f>
        <v>APP INDABOX ANDROID - 11.2.5.5.1 Dimensione dell'obiettivo (avanzato) - S009 FAQ</v>
      </c>
      <c r="Z14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(#AAD1435)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pagamento
Dettaglio + screenshot (accedere con le seguenti credenziali: user, axeposte@gmail.com; password, Poste2024!): https://axe-mobile.deque.com/scan?userId=747da6b3-5f03-493b-bc9b-3a10276b7d6b&amp;packageName=com.android.chrome&amp;resultId=019874b4-dcf5-7139-a6bd-017cba2e9131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436" s="13"/>
      <c r="AB1436" s="13"/>
      <c r="AC1436" s="13"/>
      <c r="AD1436" s="13"/>
      <c r="AE1436" s="13" t="e">
        <f>_xlfn.XLOOKUP(Tabella4[[#This Row],[ID Silk]],outTable[ID Silk],outTable[Numero ticket  ],,0,1)</f>
        <v>#N/A</v>
      </c>
      <c r="AF1436" s="13"/>
      <c r="AG1436" s="13"/>
      <c r="AH1436" s="13" t="e">
        <f>Tabella4[[#This Row],[Caricato su Silk]]&amp;Tabella4[[#This Row],[HC_01]]</f>
        <v>#N/A</v>
      </c>
      <c r="AI1436" s="13" t="e">
        <f>Tabella4[[#This Row],[HC_ID]]&amp;": "&amp;Tabella4[[#This Row],[Descrizione]]</f>
        <v>#N/A</v>
      </c>
      <c r="AJ1436" s="13" t="e">
        <f>Tabella4[[#This Row],[HC_ID]]&amp;": - "&amp;Tabella4[[#This Row],[Detail]]&amp;" con selettore: "&amp;Tabella4[[#This Row],[Rejected Element]]</f>
        <v>#N/A</v>
      </c>
      <c r="AK1436" s="13" t="e">
        <f>Tabella4[[#This Row],[HC_ID]]&amp;": "&amp;Tabella4[[#This Row],[Share URL]]</f>
        <v>#N/A</v>
      </c>
      <c r="AL1436" s="13" t="e">
        <f>Tabella4[[#This Row],[HC_ID]]&amp;": "&amp;Tabella4[[#This Row],[Soluzione note aggiuntive]]</f>
        <v>#N/A</v>
      </c>
      <c r="AM1436" s="13"/>
    </row>
    <row r="1437" spans="1:39" ht="15" x14ac:dyDescent="0.3">
      <c r="A1437" s="41" t="str">
        <f>Tabella4[[#This Row],[UNI CEI EN 301549]]&amp;Tabella4[[#This Row],[Servizio]]</f>
        <v>11.1.3.2.1S009 FAQ</v>
      </c>
      <c r="B1437" s="42" t="str">
        <f>Tabella4[[#This Row],[IssueID]]&amp;Tabella4[[#This Row],[Servizio]]</f>
        <v>S009 FAQ</v>
      </c>
      <c r="C1437" s="41" t="s">
        <v>2535</v>
      </c>
      <c r="D1437" s="41" t="str">
        <f>"(#"&amp;Tabella4[[#This Row],['#ID]]&amp;")"</f>
        <v>(#AAD1436)</v>
      </c>
      <c r="E1437" s="13" t="s">
        <v>50</v>
      </c>
      <c r="F1437" s="13" t="s">
        <v>9</v>
      </c>
      <c r="G1437" s="13" t="s">
        <v>57</v>
      </c>
      <c r="H1437" s="13" t="s">
        <v>3287</v>
      </c>
      <c r="I1437" s="13" t="s">
        <v>62</v>
      </c>
      <c r="J1437" s="13" t="s">
        <v>3176</v>
      </c>
      <c r="K1437" t="s">
        <v>1749</v>
      </c>
      <c r="L1437" s="13" t="s">
        <v>3177</v>
      </c>
      <c r="M1437" t="s">
        <v>1744</v>
      </c>
      <c r="N1437" s="13"/>
      <c r="O1437" t="s">
        <v>1609</v>
      </c>
      <c r="P1437" s="13" t="s">
        <v>1653</v>
      </c>
      <c r="Q1437" s="13" t="s">
        <v>1742</v>
      </c>
      <c r="R1437" s="13"/>
      <c r="S1437" s="13" t="s">
        <v>3189</v>
      </c>
      <c r="T1437" s="13" t="s">
        <v>3190</v>
      </c>
      <c r="U1437" s="13">
        <f>COUNTIFS(Tabella4[Rejected Element],Tabella4[[#This Row],[Rejected Element]])</f>
        <v>1254</v>
      </c>
      <c r="V1437" s="13" t="s">
        <v>1727</v>
      </c>
      <c r="W1437" s="13" t="s">
        <v>3140</v>
      </c>
      <c r="X1437" s="13" t="str">
        <f>Tabella4[[#This Row],[User Impact]]</f>
        <v>1 - Critical</v>
      </c>
      <c r="Y1437" s="13" t="str">
        <f>_xlfn.CONCAT("APP INDABOX ANDROID - ",Tabella4[[#This Row],[UNI CEI EN 301549]]," ",_xlfn.XLOOKUP(Tabella4[[#This Row],[Criterio]],Tabella5[ID],Tabella5[Criterio di successo],"")," - ",Tabella4[[#This Row],[Servizio]])</f>
        <v>APP INDABOX ANDROID - 11.1.3.2.1 Sequenza significativa - S009 FAQ</v>
      </c>
      <c r="Z14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(#AAD1436)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37" s="13"/>
      <c r="AB1437" s="13"/>
      <c r="AC1437" s="13"/>
      <c r="AD1437" s="13"/>
      <c r="AE1437" s="13" t="e">
        <f>_xlfn.XLOOKUP(Tabella4[[#This Row],[ID Silk]],outTable[ID Silk],outTable[Numero ticket  ],,0,1)</f>
        <v>#N/A</v>
      </c>
      <c r="AF1437" s="13"/>
      <c r="AG1437" s="13"/>
      <c r="AH1437" s="13" t="e">
        <f>Tabella4[[#This Row],[Caricato su Silk]]&amp;Tabella4[[#This Row],[HC_01]]</f>
        <v>#N/A</v>
      </c>
      <c r="AI1437" s="13" t="e">
        <f>Tabella4[[#This Row],[HC_ID]]&amp;": "&amp;Tabella4[[#This Row],[Descrizione]]</f>
        <v>#N/A</v>
      </c>
      <c r="AJ1437" s="13" t="e">
        <f>Tabella4[[#This Row],[HC_ID]]&amp;": - "&amp;Tabella4[[#This Row],[Detail]]&amp;" con selettore: "&amp;Tabella4[[#This Row],[Rejected Element]]</f>
        <v>#N/A</v>
      </c>
      <c r="AK1437" s="13" t="e">
        <f>Tabella4[[#This Row],[HC_ID]]&amp;": "&amp;Tabella4[[#This Row],[Share URL]]</f>
        <v>#N/A</v>
      </c>
      <c r="AL1437" s="13" t="e">
        <f>Tabella4[[#This Row],[HC_ID]]&amp;": "&amp;Tabella4[[#This Row],[Soluzione note aggiuntive]]</f>
        <v>#N/A</v>
      </c>
      <c r="AM1437" s="13"/>
    </row>
    <row r="1438" spans="1:39" ht="15" x14ac:dyDescent="0.3">
      <c r="A1438" s="41" t="str">
        <f>Tabella4[[#This Row],[UNI CEI EN 301549]]&amp;Tabella4[[#This Row],[Servizio]]</f>
        <v>11.2.5.8.1S009 FAQ</v>
      </c>
      <c r="B1438" s="42" t="str">
        <f>Tabella4[[#This Row],[IssueID]]&amp;Tabella4[[#This Row],[Servizio]]</f>
        <v>S009 FAQ</v>
      </c>
      <c r="C1438" s="41" t="s">
        <v>2536</v>
      </c>
      <c r="D1438" s="41" t="str">
        <f>"(#"&amp;Tabella4[[#This Row],['#ID]]&amp;")"</f>
        <v>(#AAD1437)</v>
      </c>
      <c r="E1438" s="13" t="s">
        <v>50</v>
      </c>
      <c r="F1438" s="13" t="s">
        <v>10</v>
      </c>
      <c r="G1438" s="13" t="s">
        <v>56</v>
      </c>
      <c r="H1438" s="13" t="s">
        <v>3283</v>
      </c>
      <c r="I1438" s="13" t="s">
        <v>63</v>
      </c>
      <c r="J1438" s="13" t="s">
        <v>1736</v>
      </c>
      <c r="K1438" t="s">
        <v>1748</v>
      </c>
      <c r="L1438" s="13" t="s">
        <v>3175</v>
      </c>
      <c r="M1438" t="s">
        <v>1744</v>
      </c>
      <c r="N1438" s="13"/>
      <c r="O1438" t="s">
        <v>1609</v>
      </c>
      <c r="P1438" s="13" t="s">
        <v>1653</v>
      </c>
      <c r="Q1438" s="13" t="s">
        <v>1742</v>
      </c>
      <c r="R1438" s="13"/>
      <c r="S1438" s="13" t="s">
        <v>3187</v>
      </c>
      <c r="T1438" s="13" t="s">
        <v>3188</v>
      </c>
      <c r="U1438" s="13">
        <f>COUNTIFS(Tabella4[Rejected Element],Tabella4[[#This Row],[Rejected Element]])</f>
        <v>1254</v>
      </c>
      <c r="V1438" s="13" t="s">
        <v>1727</v>
      </c>
      <c r="W1438" s="13" t="s">
        <v>3140</v>
      </c>
      <c r="X1438" s="13" t="str">
        <f>Tabella4[[#This Row],[User Impact]]</f>
        <v>2 - Serious</v>
      </c>
      <c r="Y1438" s="13" t="str">
        <f>_xlfn.CONCAT("APP INDABOX ANDROID - ",Tabella4[[#This Row],[UNI CEI EN 301549]]," ",_xlfn.XLOOKUP(Tabella4[[#This Row],[Criterio]],Tabella5[ID],Tabella5[Criterio di successo],"")," - ",Tabella4[[#This Row],[Servizio]])</f>
        <v>APP INDABOX ANDROID - 11.2.5.8.1 Dimensione dell'obiettivo (minimo) - S009 FAQ</v>
      </c>
      <c r="Z14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(#AAD1437)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438" s="13"/>
      <c r="AB1438" s="13"/>
      <c r="AC1438" s="13"/>
      <c r="AD1438" s="13"/>
      <c r="AE1438" s="13" t="e">
        <f>_xlfn.XLOOKUP(Tabella4[[#This Row],[ID Silk]],outTable[ID Silk],outTable[Numero ticket  ],,0,1)</f>
        <v>#N/A</v>
      </c>
      <c r="AF1438" s="13"/>
      <c r="AG1438" s="13"/>
      <c r="AH1438" s="13" t="e">
        <f>Tabella4[[#This Row],[Caricato su Silk]]&amp;Tabella4[[#This Row],[HC_01]]</f>
        <v>#N/A</v>
      </c>
      <c r="AI1438" s="13" t="e">
        <f>Tabella4[[#This Row],[HC_ID]]&amp;": "&amp;Tabella4[[#This Row],[Descrizione]]</f>
        <v>#N/A</v>
      </c>
      <c r="AJ1438" s="13" t="e">
        <f>Tabella4[[#This Row],[HC_ID]]&amp;": - "&amp;Tabella4[[#This Row],[Detail]]&amp;" con selettore: "&amp;Tabella4[[#This Row],[Rejected Element]]</f>
        <v>#N/A</v>
      </c>
      <c r="AK1438" s="13" t="e">
        <f>Tabella4[[#This Row],[HC_ID]]&amp;": "&amp;Tabella4[[#This Row],[Share URL]]</f>
        <v>#N/A</v>
      </c>
      <c r="AL1438" s="13" t="e">
        <f>Tabella4[[#This Row],[HC_ID]]&amp;": "&amp;Tabella4[[#This Row],[Soluzione note aggiuntive]]</f>
        <v>#N/A</v>
      </c>
      <c r="AM1438" s="13"/>
    </row>
    <row r="1439" spans="1:39" ht="15" x14ac:dyDescent="0.3">
      <c r="A1439" s="41" t="str">
        <f>Tabella4[[#This Row],[UNI CEI EN 301549]]&amp;Tabella4[[#This Row],[Servizio]]</f>
        <v>11.2.5.3.1S009 FAQ</v>
      </c>
      <c r="B1439" s="42" t="str">
        <f>Tabella4[[#This Row],[IssueID]]&amp;Tabella4[[#This Row],[Servizio]]</f>
        <v>S009 FAQ</v>
      </c>
      <c r="C1439" s="41" t="s">
        <v>2537</v>
      </c>
      <c r="D1439" s="41" t="str">
        <f>"(#"&amp;Tabella4[[#This Row],['#ID]]&amp;")"</f>
        <v>(#AAD1438)</v>
      </c>
      <c r="E1439" s="13" t="s">
        <v>50</v>
      </c>
      <c r="F1439" s="13" t="s">
        <v>9</v>
      </c>
      <c r="G1439" s="13" t="s">
        <v>342</v>
      </c>
      <c r="H1439" s="13" t="s">
        <v>3285</v>
      </c>
      <c r="I1439" s="13" t="s">
        <v>63</v>
      </c>
      <c r="J1439" s="13" t="s">
        <v>3172</v>
      </c>
      <c r="K1439" t="s">
        <v>1745</v>
      </c>
      <c r="L1439" s="13" t="s">
        <v>3173</v>
      </c>
      <c r="M1439" t="s">
        <v>1744</v>
      </c>
      <c r="N1439" s="13"/>
      <c r="O1439" t="s">
        <v>1609</v>
      </c>
      <c r="P1439" s="13" t="s">
        <v>1653</v>
      </c>
      <c r="Q1439" s="13" t="s">
        <v>1742</v>
      </c>
      <c r="R1439" s="13"/>
      <c r="S1439" s="13" t="s">
        <v>3183</v>
      </c>
      <c r="T1439" s="13" t="s">
        <v>3184</v>
      </c>
      <c r="U1439" s="13">
        <f>COUNTIFS(Tabella4[Rejected Element],Tabella4[[#This Row],[Rejected Element]])</f>
        <v>1254</v>
      </c>
      <c r="V1439" s="13" t="s">
        <v>1727</v>
      </c>
      <c r="W1439" s="13" t="s">
        <v>3140</v>
      </c>
      <c r="X1439" s="13" t="str">
        <f>Tabella4[[#This Row],[User Impact]]</f>
        <v>2 - Serious</v>
      </c>
      <c r="Y1439" s="13" t="str">
        <f>_xlfn.CONCAT("APP INDABOX ANDROID - ",Tabella4[[#This Row],[UNI CEI EN 301549]]," ",_xlfn.XLOOKUP(Tabella4[[#This Row],[Criterio]],Tabella5[ID],Tabella5[Criterio di successo],"")," - ",Tabella4[[#This Row],[Servizio]])</f>
        <v>APP INDABOX ANDROID - 11.2.5.3.1 Etichetta nel nome - S009 FAQ</v>
      </c>
      <c r="Z14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(#AAD1438)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39" s="13"/>
      <c r="AB1439" s="13"/>
      <c r="AC1439" s="13"/>
      <c r="AD1439" s="13"/>
      <c r="AE1439" s="13" t="e">
        <f>_xlfn.XLOOKUP(Tabella4[[#This Row],[ID Silk]],outTable[ID Silk],outTable[Numero ticket  ],,0,1)</f>
        <v>#N/A</v>
      </c>
      <c r="AF1439" s="13"/>
      <c r="AG1439" s="13"/>
      <c r="AH1439" s="13" t="e">
        <f>Tabella4[[#This Row],[Caricato su Silk]]&amp;Tabella4[[#This Row],[HC_01]]</f>
        <v>#N/A</v>
      </c>
      <c r="AI1439" s="13" t="e">
        <f>Tabella4[[#This Row],[HC_ID]]&amp;": "&amp;Tabella4[[#This Row],[Descrizione]]</f>
        <v>#N/A</v>
      </c>
      <c r="AJ1439" s="13" t="e">
        <f>Tabella4[[#This Row],[HC_ID]]&amp;": - "&amp;Tabella4[[#This Row],[Detail]]&amp;" con selettore: "&amp;Tabella4[[#This Row],[Rejected Element]]</f>
        <v>#N/A</v>
      </c>
      <c r="AK1439" s="13" t="e">
        <f>Tabella4[[#This Row],[HC_ID]]&amp;": "&amp;Tabella4[[#This Row],[Share URL]]</f>
        <v>#N/A</v>
      </c>
      <c r="AL1439" s="13" t="e">
        <f>Tabella4[[#This Row],[HC_ID]]&amp;": "&amp;Tabella4[[#This Row],[Soluzione note aggiuntive]]</f>
        <v>#N/A</v>
      </c>
      <c r="AM1439" s="13"/>
    </row>
    <row r="1440" spans="1:39" ht="15" x14ac:dyDescent="0.3">
      <c r="A1440" s="41" t="str">
        <f>Tabella4[[#This Row],[UNI CEI EN 301549]]&amp;Tabella4[[#This Row],[Servizio]]</f>
        <v>11.2.5.5.1S009 FAQ</v>
      </c>
      <c r="B1440" s="42" t="str">
        <f>Tabella4[[#This Row],[IssueID]]&amp;Tabella4[[#This Row],[Servizio]]</f>
        <v>S009 FAQ</v>
      </c>
      <c r="C1440" s="41" t="s">
        <v>2538</v>
      </c>
      <c r="D1440" s="41" t="str">
        <f>"(#"&amp;Tabella4[[#This Row],['#ID]]&amp;")"</f>
        <v>(#AAD1439)</v>
      </c>
      <c r="E1440" s="13" t="s">
        <v>50</v>
      </c>
      <c r="F1440" s="13" t="s">
        <v>3168</v>
      </c>
      <c r="G1440" s="13" t="s">
        <v>346</v>
      </c>
      <c r="H1440" s="13" t="s">
        <v>3286</v>
      </c>
      <c r="I1440" s="13" t="s">
        <v>64</v>
      </c>
      <c r="J1440" s="13" t="s">
        <v>1736</v>
      </c>
      <c r="K1440" t="s">
        <v>1747</v>
      </c>
      <c r="L1440" s="13" t="s">
        <v>3174</v>
      </c>
      <c r="M1440" t="s">
        <v>1744</v>
      </c>
      <c r="N1440" s="13"/>
      <c r="O1440" t="s">
        <v>1609</v>
      </c>
      <c r="P1440" s="13" t="s">
        <v>1653</v>
      </c>
      <c r="Q1440" s="13" t="s">
        <v>1742</v>
      </c>
      <c r="R1440" s="13"/>
      <c r="S1440" s="13" t="s">
        <v>3185</v>
      </c>
      <c r="T1440" s="13" t="s">
        <v>3186</v>
      </c>
      <c r="U1440" s="13">
        <f>COUNTIFS(Tabella4[Rejected Element],Tabella4[[#This Row],[Rejected Element]])</f>
        <v>1254</v>
      </c>
      <c r="V1440" s="13" t="s">
        <v>1727</v>
      </c>
      <c r="W1440" s="13" t="s">
        <v>3140</v>
      </c>
      <c r="X1440" s="13" t="str">
        <f>Tabella4[[#This Row],[User Impact]]</f>
        <v>3 - Moderate</v>
      </c>
      <c r="Y1440" s="13" t="str">
        <f>_xlfn.CONCAT("APP INDABOX ANDROID - ",Tabella4[[#This Row],[UNI CEI EN 301549]]," ",_xlfn.XLOOKUP(Tabella4[[#This Row],[Criterio]],Tabella5[ID],Tabella5[Criterio di successo],"")," - ",Tabella4[[#This Row],[Servizio]])</f>
        <v>APP INDABOX ANDROID - 11.2.5.5.1 Dimensione dell'obiettivo (avanzato) - S009 FAQ</v>
      </c>
      <c r="Z14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(#AAD1439)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440" s="13"/>
      <c r="AB1440" s="13"/>
      <c r="AC1440" s="13"/>
      <c r="AD1440" s="13"/>
      <c r="AE1440" s="13" t="e">
        <f>_xlfn.XLOOKUP(Tabella4[[#This Row],[ID Silk]],outTable[ID Silk],outTable[Numero ticket  ],,0,1)</f>
        <v>#N/A</v>
      </c>
      <c r="AF1440" s="13"/>
      <c r="AG1440" s="13"/>
      <c r="AH1440" s="13" t="e">
        <f>Tabella4[[#This Row],[Caricato su Silk]]&amp;Tabella4[[#This Row],[HC_01]]</f>
        <v>#N/A</v>
      </c>
      <c r="AI1440" s="13" t="e">
        <f>Tabella4[[#This Row],[HC_ID]]&amp;": "&amp;Tabella4[[#This Row],[Descrizione]]</f>
        <v>#N/A</v>
      </c>
      <c r="AJ1440" s="13" t="e">
        <f>Tabella4[[#This Row],[HC_ID]]&amp;": - "&amp;Tabella4[[#This Row],[Detail]]&amp;" con selettore: "&amp;Tabella4[[#This Row],[Rejected Element]]</f>
        <v>#N/A</v>
      </c>
      <c r="AK1440" s="13" t="e">
        <f>Tabella4[[#This Row],[HC_ID]]&amp;": "&amp;Tabella4[[#This Row],[Share URL]]</f>
        <v>#N/A</v>
      </c>
      <c r="AL1440" s="13" t="e">
        <f>Tabella4[[#This Row],[HC_ID]]&amp;": "&amp;Tabella4[[#This Row],[Soluzione note aggiuntive]]</f>
        <v>#N/A</v>
      </c>
      <c r="AM1440" s="13"/>
    </row>
    <row r="1441" spans="1:39" ht="15" x14ac:dyDescent="0.3">
      <c r="A1441" s="41" t="str">
        <f>Tabella4[[#This Row],[UNI CEI EN 301549]]&amp;Tabella4[[#This Row],[Servizio]]</f>
        <v>11.1.3.2.1S009 FAQ</v>
      </c>
      <c r="B1441" s="42" t="str">
        <f>Tabella4[[#This Row],[IssueID]]&amp;Tabella4[[#This Row],[Servizio]]</f>
        <v>S009 FAQ</v>
      </c>
      <c r="C1441" s="41" t="s">
        <v>2539</v>
      </c>
      <c r="D1441" s="41" t="str">
        <f>"(#"&amp;Tabella4[[#This Row],['#ID]]&amp;")"</f>
        <v>(#AAD1440)</v>
      </c>
      <c r="E1441" s="13" t="s">
        <v>50</v>
      </c>
      <c r="F1441" s="13" t="s">
        <v>9</v>
      </c>
      <c r="G1441" s="13" t="s">
        <v>57</v>
      </c>
      <c r="H1441" s="13" t="s">
        <v>3287</v>
      </c>
      <c r="I1441" s="13" t="s">
        <v>62</v>
      </c>
      <c r="J1441" s="13" t="s">
        <v>3176</v>
      </c>
      <c r="K1441" t="s">
        <v>1749</v>
      </c>
      <c r="L1441" s="13" t="s">
        <v>3177</v>
      </c>
      <c r="M1441" t="s">
        <v>1744</v>
      </c>
      <c r="N1441" s="13"/>
      <c r="O1441" t="s">
        <v>1609</v>
      </c>
      <c r="P1441" s="13" t="s">
        <v>1653</v>
      </c>
      <c r="Q1441" s="13" t="s">
        <v>1742</v>
      </c>
      <c r="R1441" s="13"/>
      <c r="S1441" s="13" t="s">
        <v>3189</v>
      </c>
      <c r="T1441" s="13" t="s">
        <v>3190</v>
      </c>
      <c r="U1441" s="13">
        <f>COUNTIFS(Tabella4[Rejected Element],Tabella4[[#This Row],[Rejected Element]])</f>
        <v>1254</v>
      </c>
      <c r="V1441" s="13" t="s">
        <v>1727</v>
      </c>
      <c r="W1441" s="13" t="s">
        <v>3140</v>
      </c>
      <c r="X1441" s="13" t="str">
        <f>Tabella4[[#This Row],[User Impact]]</f>
        <v>1 - Critical</v>
      </c>
      <c r="Y1441" s="13" t="str">
        <f>_xlfn.CONCAT("APP INDABOX ANDROID - ",Tabella4[[#This Row],[UNI CEI EN 301549]]," ",_xlfn.XLOOKUP(Tabella4[[#This Row],[Criterio]],Tabella5[ID],Tabella5[Criterio di successo],"")," - ",Tabella4[[#This Row],[Servizio]])</f>
        <v>APP INDABOX ANDROID - 11.1.3.2.1 Sequenza significativa - S009 FAQ</v>
      </c>
      <c r="Z14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(#AAD1440)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41" s="13"/>
      <c r="AB1441" s="13"/>
      <c r="AC1441" s="13"/>
      <c r="AD1441" s="13"/>
      <c r="AE1441" s="13" t="e">
        <f>_xlfn.XLOOKUP(Tabella4[[#This Row],[ID Silk]],outTable[ID Silk],outTable[Numero ticket  ],,0,1)</f>
        <v>#N/A</v>
      </c>
      <c r="AF1441" s="13"/>
      <c r="AG1441" s="13"/>
      <c r="AH1441" s="13" t="e">
        <f>Tabella4[[#This Row],[Caricato su Silk]]&amp;Tabella4[[#This Row],[HC_01]]</f>
        <v>#N/A</v>
      </c>
      <c r="AI1441" s="13" t="e">
        <f>Tabella4[[#This Row],[HC_ID]]&amp;": "&amp;Tabella4[[#This Row],[Descrizione]]</f>
        <v>#N/A</v>
      </c>
      <c r="AJ1441" s="13" t="e">
        <f>Tabella4[[#This Row],[HC_ID]]&amp;": - "&amp;Tabella4[[#This Row],[Detail]]&amp;" con selettore: "&amp;Tabella4[[#This Row],[Rejected Element]]</f>
        <v>#N/A</v>
      </c>
      <c r="AK1441" s="13" t="e">
        <f>Tabella4[[#This Row],[HC_ID]]&amp;": "&amp;Tabella4[[#This Row],[Share URL]]</f>
        <v>#N/A</v>
      </c>
      <c r="AL1441" s="13" t="e">
        <f>Tabella4[[#This Row],[HC_ID]]&amp;": "&amp;Tabella4[[#This Row],[Soluzione note aggiuntive]]</f>
        <v>#N/A</v>
      </c>
      <c r="AM1441" s="13"/>
    </row>
    <row r="1442" spans="1:39" ht="15" x14ac:dyDescent="0.3">
      <c r="A1442" s="41" t="str">
        <f>Tabella4[[#This Row],[UNI CEI EN 301549]]&amp;Tabella4[[#This Row],[Servizio]]</f>
        <v>11.1.3.2.1S009 FAQ</v>
      </c>
      <c r="B1442" s="42" t="str">
        <f>Tabella4[[#This Row],[IssueID]]&amp;Tabella4[[#This Row],[Servizio]]</f>
        <v>S009 FAQ</v>
      </c>
      <c r="C1442" s="41" t="s">
        <v>2540</v>
      </c>
      <c r="D1442" s="41" t="str">
        <f>"(#"&amp;Tabella4[[#This Row],['#ID]]&amp;")"</f>
        <v>(#AAD1441)</v>
      </c>
      <c r="E1442" s="13" t="s">
        <v>50</v>
      </c>
      <c r="F1442" s="13" t="s">
        <v>9</v>
      </c>
      <c r="G1442" s="13" t="s">
        <v>57</v>
      </c>
      <c r="H1442" s="13" t="s">
        <v>3287</v>
      </c>
      <c r="I1442" s="13" t="s">
        <v>62</v>
      </c>
      <c r="J1442" s="13" t="s">
        <v>3176</v>
      </c>
      <c r="K1442" t="s">
        <v>1749</v>
      </c>
      <c r="L1442" s="13" t="s">
        <v>3177</v>
      </c>
      <c r="M1442" t="s">
        <v>1744</v>
      </c>
      <c r="N1442" s="13"/>
      <c r="O1442" t="s">
        <v>1609</v>
      </c>
      <c r="P1442" s="13" t="s">
        <v>1653</v>
      </c>
      <c r="Q1442" s="13" t="s">
        <v>1742</v>
      </c>
      <c r="R1442" s="13"/>
      <c r="S1442" s="13" t="s">
        <v>3189</v>
      </c>
      <c r="T1442" s="13" t="s">
        <v>3190</v>
      </c>
      <c r="U1442" s="13">
        <f>COUNTIFS(Tabella4[Rejected Element],Tabella4[[#This Row],[Rejected Element]])</f>
        <v>1254</v>
      </c>
      <c r="V1442" s="13" t="s">
        <v>1727</v>
      </c>
      <c r="W1442" s="13" t="s">
        <v>3140</v>
      </c>
      <c r="X1442" s="13" t="str">
        <f>Tabella4[[#This Row],[User Impact]]</f>
        <v>1 - Critical</v>
      </c>
      <c r="Y1442" s="13" t="str">
        <f>_xlfn.CONCAT("APP INDABOX ANDROID - ",Tabella4[[#This Row],[UNI CEI EN 301549]]," ",_xlfn.XLOOKUP(Tabella4[[#This Row],[Criterio]],Tabella5[ID],Tabella5[Criterio di successo],"")," - ",Tabella4[[#This Row],[Servizio]])</f>
        <v>APP INDABOX ANDROID - 11.1.3.2.1 Sequenza significativa - S009 FAQ</v>
      </c>
      <c r="Z14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(#AAD1441)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42" s="13"/>
      <c r="AB1442" s="13"/>
      <c r="AC1442" s="13"/>
      <c r="AD1442" s="13"/>
      <c r="AE1442" s="13" t="e">
        <f>_xlfn.XLOOKUP(Tabella4[[#This Row],[ID Silk]],outTable[ID Silk],outTable[Numero ticket  ],,0,1)</f>
        <v>#N/A</v>
      </c>
      <c r="AF1442" s="13"/>
      <c r="AG1442" s="13"/>
      <c r="AH1442" s="13" t="e">
        <f>Tabella4[[#This Row],[Caricato su Silk]]&amp;Tabella4[[#This Row],[HC_01]]</f>
        <v>#N/A</v>
      </c>
      <c r="AI1442" s="13" t="e">
        <f>Tabella4[[#This Row],[HC_ID]]&amp;": "&amp;Tabella4[[#This Row],[Descrizione]]</f>
        <v>#N/A</v>
      </c>
      <c r="AJ1442" s="13" t="e">
        <f>Tabella4[[#This Row],[HC_ID]]&amp;": - "&amp;Tabella4[[#This Row],[Detail]]&amp;" con selettore: "&amp;Tabella4[[#This Row],[Rejected Element]]</f>
        <v>#N/A</v>
      </c>
      <c r="AK1442" s="13" t="e">
        <f>Tabella4[[#This Row],[HC_ID]]&amp;": "&amp;Tabella4[[#This Row],[Share URL]]</f>
        <v>#N/A</v>
      </c>
      <c r="AL1442" s="13" t="e">
        <f>Tabella4[[#This Row],[HC_ID]]&amp;": "&amp;Tabella4[[#This Row],[Soluzione note aggiuntive]]</f>
        <v>#N/A</v>
      </c>
      <c r="AM1442" s="13"/>
    </row>
    <row r="1443" spans="1:39" ht="15" x14ac:dyDescent="0.3">
      <c r="A1443" s="41" t="str">
        <f>Tabella4[[#This Row],[UNI CEI EN 301549]]&amp;Tabella4[[#This Row],[Servizio]]</f>
        <v>11.2.5.8.1S009 FAQ</v>
      </c>
      <c r="B1443" s="42" t="str">
        <f>Tabella4[[#This Row],[IssueID]]&amp;Tabella4[[#This Row],[Servizio]]</f>
        <v>S009 FAQ</v>
      </c>
      <c r="C1443" s="41" t="s">
        <v>2541</v>
      </c>
      <c r="D1443" s="41" t="str">
        <f>"(#"&amp;Tabella4[[#This Row],['#ID]]&amp;")"</f>
        <v>(#AAD1442)</v>
      </c>
      <c r="E1443" s="13" t="s">
        <v>50</v>
      </c>
      <c r="F1443" s="13" t="s">
        <v>10</v>
      </c>
      <c r="G1443" s="13" t="s">
        <v>56</v>
      </c>
      <c r="H1443" s="13" t="s">
        <v>3283</v>
      </c>
      <c r="I1443" s="13" t="s">
        <v>63</v>
      </c>
      <c r="J1443" s="13" t="s">
        <v>1736</v>
      </c>
      <c r="K1443" t="s">
        <v>1748</v>
      </c>
      <c r="L1443" s="13" t="s">
        <v>3175</v>
      </c>
      <c r="M1443" t="s">
        <v>1744</v>
      </c>
      <c r="N1443" s="13"/>
      <c r="O1443" t="s">
        <v>1609</v>
      </c>
      <c r="P1443" s="13" t="s">
        <v>1653</v>
      </c>
      <c r="Q1443" s="13" t="s">
        <v>1742</v>
      </c>
      <c r="R1443" s="13"/>
      <c r="S1443" s="13" t="s">
        <v>3187</v>
      </c>
      <c r="T1443" s="13" t="s">
        <v>3188</v>
      </c>
      <c r="U1443" s="13">
        <f>COUNTIFS(Tabella4[Rejected Element],Tabella4[[#This Row],[Rejected Element]])</f>
        <v>1254</v>
      </c>
      <c r="V1443" s="13" t="s">
        <v>1727</v>
      </c>
      <c r="W1443" s="13" t="s">
        <v>3140</v>
      </c>
      <c r="X1443" s="13" t="str">
        <f>Tabella4[[#This Row],[User Impact]]</f>
        <v>2 - Serious</v>
      </c>
      <c r="Y1443" s="13" t="str">
        <f>_xlfn.CONCAT("APP INDABOX ANDROID - ",Tabella4[[#This Row],[UNI CEI EN 301549]]," ",_xlfn.XLOOKUP(Tabella4[[#This Row],[Criterio]],Tabella5[ID],Tabella5[Criterio di successo],"")," - ",Tabella4[[#This Row],[Servizio]])</f>
        <v>APP INDABOX ANDROID - 11.2.5.8.1 Dimensione dell'obiettivo (minimo) - S009 FAQ</v>
      </c>
      <c r="Z14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(#AAD1442)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443" s="13"/>
      <c r="AB1443" s="13"/>
      <c r="AC1443" s="13"/>
      <c r="AD1443" s="13"/>
      <c r="AE1443" s="13" t="e">
        <f>_xlfn.XLOOKUP(Tabella4[[#This Row],[ID Silk]],outTable[ID Silk],outTable[Numero ticket  ],,0,1)</f>
        <v>#N/A</v>
      </c>
      <c r="AF1443" s="13"/>
      <c r="AG1443" s="13"/>
      <c r="AH1443" s="13" t="e">
        <f>Tabella4[[#This Row],[Caricato su Silk]]&amp;Tabella4[[#This Row],[HC_01]]</f>
        <v>#N/A</v>
      </c>
      <c r="AI1443" s="13" t="e">
        <f>Tabella4[[#This Row],[HC_ID]]&amp;": "&amp;Tabella4[[#This Row],[Descrizione]]</f>
        <v>#N/A</v>
      </c>
      <c r="AJ1443" s="13" t="e">
        <f>Tabella4[[#This Row],[HC_ID]]&amp;": - "&amp;Tabella4[[#This Row],[Detail]]&amp;" con selettore: "&amp;Tabella4[[#This Row],[Rejected Element]]</f>
        <v>#N/A</v>
      </c>
      <c r="AK1443" s="13" t="e">
        <f>Tabella4[[#This Row],[HC_ID]]&amp;": "&amp;Tabella4[[#This Row],[Share URL]]</f>
        <v>#N/A</v>
      </c>
      <c r="AL1443" s="13" t="e">
        <f>Tabella4[[#This Row],[HC_ID]]&amp;": "&amp;Tabella4[[#This Row],[Soluzione note aggiuntive]]</f>
        <v>#N/A</v>
      </c>
      <c r="AM1443" s="13"/>
    </row>
    <row r="1444" spans="1:39" ht="15" x14ac:dyDescent="0.3">
      <c r="A1444" s="41" t="str">
        <f>Tabella4[[#This Row],[UNI CEI EN 301549]]&amp;Tabella4[[#This Row],[Servizio]]</f>
        <v>11.2.5.3.1S009 FAQ</v>
      </c>
      <c r="B1444" s="42" t="str">
        <f>Tabella4[[#This Row],[IssueID]]&amp;Tabella4[[#This Row],[Servizio]]</f>
        <v>S009 FAQ</v>
      </c>
      <c r="C1444" s="41" t="s">
        <v>2542</v>
      </c>
      <c r="D1444" s="41" t="str">
        <f>"(#"&amp;Tabella4[[#This Row],['#ID]]&amp;")"</f>
        <v>(#AAD1443)</v>
      </c>
      <c r="E1444" s="13" t="s">
        <v>50</v>
      </c>
      <c r="F1444" s="13" t="s">
        <v>9</v>
      </c>
      <c r="G1444" s="13" t="s">
        <v>342</v>
      </c>
      <c r="H1444" s="13" t="s">
        <v>3285</v>
      </c>
      <c r="I1444" s="13" t="s">
        <v>63</v>
      </c>
      <c r="J1444" s="13" t="s">
        <v>3172</v>
      </c>
      <c r="K1444" t="s">
        <v>1745</v>
      </c>
      <c r="L1444" s="13" t="s">
        <v>3173</v>
      </c>
      <c r="M1444" t="s">
        <v>1744</v>
      </c>
      <c r="N1444" s="13"/>
      <c r="O1444" t="s">
        <v>1609</v>
      </c>
      <c r="P1444" s="13" t="s">
        <v>1653</v>
      </c>
      <c r="Q1444" s="13" t="s">
        <v>1742</v>
      </c>
      <c r="R1444" s="13"/>
      <c r="S1444" s="13" t="s">
        <v>3183</v>
      </c>
      <c r="T1444" s="13" t="s">
        <v>3184</v>
      </c>
      <c r="U1444" s="13">
        <f>COUNTIFS(Tabella4[Rejected Element],Tabella4[[#This Row],[Rejected Element]])</f>
        <v>1254</v>
      </c>
      <c r="V1444" s="13" t="s">
        <v>1727</v>
      </c>
      <c r="W1444" s="13" t="s">
        <v>3140</v>
      </c>
      <c r="X1444" s="13" t="str">
        <f>Tabella4[[#This Row],[User Impact]]</f>
        <v>2 - Serious</v>
      </c>
      <c r="Y1444" s="13" t="str">
        <f>_xlfn.CONCAT("APP INDABOX ANDROID - ",Tabella4[[#This Row],[UNI CEI EN 301549]]," ",_xlfn.XLOOKUP(Tabella4[[#This Row],[Criterio]],Tabella5[ID],Tabella5[Criterio di successo],"")," - ",Tabella4[[#This Row],[Servizio]])</f>
        <v>APP INDABOX ANDROID - 11.2.5.3.1 Etichetta nel nome - S009 FAQ</v>
      </c>
      <c r="Z14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(#AAD1443)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44" s="13"/>
      <c r="AB1444" s="13"/>
      <c r="AC1444" s="13"/>
      <c r="AD1444" s="13"/>
      <c r="AE1444" s="13" t="e">
        <f>_xlfn.XLOOKUP(Tabella4[[#This Row],[ID Silk]],outTable[ID Silk],outTable[Numero ticket  ],,0,1)</f>
        <v>#N/A</v>
      </c>
      <c r="AF1444" s="13"/>
      <c r="AG1444" s="13"/>
      <c r="AH1444" s="13" t="e">
        <f>Tabella4[[#This Row],[Caricato su Silk]]&amp;Tabella4[[#This Row],[HC_01]]</f>
        <v>#N/A</v>
      </c>
      <c r="AI1444" s="13" t="e">
        <f>Tabella4[[#This Row],[HC_ID]]&amp;": "&amp;Tabella4[[#This Row],[Descrizione]]</f>
        <v>#N/A</v>
      </c>
      <c r="AJ1444" s="13" t="e">
        <f>Tabella4[[#This Row],[HC_ID]]&amp;": - "&amp;Tabella4[[#This Row],[Detail]]&amp;" con selettore: "&amp;Tabella4[[#This Row],[Rejected Element]]</f>
        <v>#N/A</v>
      </c>
      <c r="AK1444" s="13" t="e">
        <f>Tabella4[[#This Row],[HC_ID]]&amp;": "&amp;Tabella4[[#This Row],[Share URL]]</f>
        <v>#N/A</v>
      </c>
      <c r="AL1444" s="13" t="e">
        <f>Tabella4[[#This Row],[HC_ID]]&amp;": "&amp;Tabella4[[#This Row],[Soluzione note aggiuntive]]</f>
        <v>#N/A</v>
      </c>
      <c r="AM1444" s="13"/>
    </row>
    <row r="1445" spans="1:39" ht="15" x14ac:dyDescent="0.3">
      <c r="A1445" s="41" t="str">
        <f>Tabella4[[#This Row],[UNI CEI EN 301549]]&amp;Tabella4[[#This Row],[Servizio]]</f>
        <v>11.2.5.5.1S009 FAQ</v>
      </c>
      <c r="B1445" s="42" t="str">
        <f>Tabella4[[#This Row],[IssueID]]&amp;Tabella4[[#This Row],[Servizio]]</f>
        <v>S009 FAQ</v>
      </c>
      <c r="C1445" s="41" t="s">
        <v>2543</v>
      </c>
      <c r="D1445" s="41" t="str">
        <f>"(#"&amp;Tabella4[[#This Row],['#ID]]&amp;")"</f>
        <v>(#AAD1444)</v>
      </c>
      <c r="E1445" s="13" t="s">
        <v>50</v>
      </c>
      <c r="F1445" s="13" t="s">
        <v>3168</v>
      </c>
      <c r="G1445" s="13" t="s">
        <v>346</v>
      </c>
      <c r="H1445" s="13" t="s">
        <v>3286</v>
      </c>
      <c r="I1445" s="13" t="s">
        <v>64</v>
      </c>
      <c r="J1445" s="13" t="s">
        <v>1736</v>
      </c>
      <c r="K1445" t="s">
        <v>1747</v>
      </c>
      <c r="L1445" s="13" t="s">
        <v>3174</v>
      </c>
      <c r="M1445" t="s">
        <v>1744</v>
      </c>
      <c r="N1445" s="13"/>
      <c r="O1445" t="s">
        <v>1609</v>
      </c>
      <c r="P1445" s="13" t="s">
        <v>1653</v>
      </c>
      <c r="Q1445" s="13" t="s">
        <v>1742</v>
      </c>
      <c r="R1445" s="13"/>
      <c r="S1445" s="13" t="s">
        <v>3185</v>
      </c>
      <c r="T1445" s="13" t="s">
        <v>3186</v>
      </c>
      <c r="U1445" s="13">
        <f>COUNTIFS(Tabella4[Rejected Element],Tabella4[[#This Row],[Rejected Element]])</f>
        <v>1254</v>
      </c>
      <c r="V1445" s="13" t="s">
        <v>1727</v>
      </c>
      <c r="W1445" s="13" t="s">
        <v>3140</v>
      </c>
      <c r="X1445" s="13" t="str">
        <f>Tabella4[[#This Row],[User Impact]]</f>
        <v>3 - Moderate</v>
      </c>
      <c r="Y1445" s="13" t="str">
        <f>_xlfn.CONCAT("APP INDABOX ANDROID - ",Tabella4[[#This Row],[UNI CEI EN 301549]]," ",_xlfn.XLOOKUP(Tabella4[[#This Row],[Criterio]],Tabella5[ID],Tabella5[Criterio di successo],"")," - ",Tabella4[[#This Row],[Servizio]])</f>
        <v>APP INDABOX ANDROID - 11.2.5.5.1 Dimensione dell'obiettivo (avanzato) - S009 FAQ</v>
      </c>
      <c r="Z14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(#AAD1444)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445" s="13"/>
      <c r="AB1445" s="13"/>
      <c r="AC1445" s="13"/>
      <c r="AD1445" s="13"/>
      <c r="AE1445" s="13" t="e">
        <f>_xlfn.XLOOKUP(Tabella4[[#This Row],[ID Silk]],outTable[ID Silk],outTable[Numero ticket  ],,0,1)</f>
        <v>#N/A</v>
      </c>
      <c r="AF1445" s="13"/>
      <c r="AG1445" s="13"/>
      <c r="AH1445" s="13" t="e">
        <f>Tabella4[[#This Row],[Caricato su Silk]]&amp;Tabella4[[#This Row],[HC_01]]</f>
        <v>#N/A</v>
      </c>
      <c r="AI1445" s="13" t="e">
        <f>Tabella4[[#This Row],[HC_ID]]&amp;": "&amp;Tabella4[[#This Row],[Descrizione]]</f>
        <v>#N/A</v>
      </c>
      <c r="AJ1445" s="13" t="e">
        <f>Tabella4[[#This Row],[HC_ID]]&amp;": - "&amp;Tabella4[[#This Row],[Detail]]&amp;" con selettore: "&amp;Tabella4[[#This Row],[Rejected Element]]</f>
        <v>#N/A</v>
      </c>
      <c r="AK1445" s="13" t="e">
        <f>Tabella4[[#This Row],[HC_ID]]&amp;": "&amp;Tabella4[[#This Row],[Share URL]]</f>
        <v>#N/A</v>
      </c>
      <c r="AL1445" s="13" t="e">
        <f>Tabella4[[#This Row],[HC_ID]]&amp;": "&amp;Tabella4[[#This Row],[Soluzione note aggiuntive]]</f>
        <v>#N/A</v>
      </c>
      <c r="AM1445" s="13"/>
    </row>
    <row r="1446" spans="1:39" ht="15" x14ac:dyDescent="0.3">
      <c r="A1446" s="41" t="str">
        <f>Tabella4[[#This Row],[UNI CEI EN 301549]]&amp;Tabella4[[#This Row],[Servizio]]</f>
        <v>11.1.3.2.1S009 FAQ</v>
      </c>
      <c r="B1446" s="42" t="str">
        <f>Tabella4[[#This Row],[IssueID]]&amp;Tabella4[[#This Row],[Servizio]]</f>
        <v>S009 FAQ</v>
      </c>
      <c r="C1446" s="41" t="s">
        <v>2544</v>
      </c>
      <c r="D1446" s="41" t="str">
        <f>"(#"&amp;Tabella4[[#This Row],['#ID]]&amp;")"</f>
        <v>(#AAD1445)</v>
      </c>
      <c r="E1446" s="13" t="s">
        <v>50</v>
      </c>
      <c r="F1446" s="13" t="s">
        <v>9</v>
      </c>
      <c r="G1446" s="13" t="s">
        <v>57</v>
      </c>
      <c r="H1446" s="13" t="s">
        <v>3287</v>
      </c>
      <c r="I1446" s="13" t="s">
        <v>62</v>
      </c>
      <c r="J1446" s="13" t="s">
        <v>3176</v>
      </c>
      <c r="K1446" t="s">
        <v>1749</v>
      </c>
      <c r="L1446" s="13" t="s">
        <v>3177</v>
      </c>
      <c r="M1446" t="s">
        <v>1744</v>
      </c>
      <c r="N1446" s="13"/>
      <c r="O1446" t="s">
        <v>1609</v>
      </c>
      <c r="P1446" s="13" t="s">
        <v>1653</v>
      </c>
      <c r="Q1446" s="13" t="s">
        <v>1742</v>
      </c>
      <c r="R1446" s="13"/>
      <c r="S1446" s="13" t="s">
        <v>3189</v>
      </c>
      <c r="T1446" s="13" t="s">
        <v>3190</v>
      </c>
      <c r="U1446" s="13">
        <f>COUNTIFS(Tabella4[Rejected Element],Tabella4[[#This Row],[Rejected Element]])</f>
        <v>1254</v>
      </c>
      <c r="V1446" s="13" t="s">
        <v>1727</v>
      </c>
      <c r="W1446" s="13" t="s">
        <v>3140</v>
      </c>
      <c r="X1446" s="13" t="str">
        <f>Tabella4[[#This Row],[User Impact]]</f>
        <v>1 - Critical</v>
      </c>
      <c r="Y1446" s="13" t="str">
        <f>_xlfn.CONCAT("APP INDABOX ANDROID - ",Tabella4[[#This Row],[UNI CEI EN 301549]]," ",_xlfn.XLOOKUP(Tabella4[[#This Row],[Criterio]],Tabella5[ID],Tabella5[Criterio di successo],"")," - ",Tabella4[[#This Row],[Servizio]])</f>
        <v>APP INDABOX ANDROID - 11.1.3.2.1 Sequenza significativa - S009 FAQ</v>
      </c>
      <c r="Z14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(#AAD1445)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46" s="13"/>
      <c r="AB1446" s="13"/>
      <c r="AC1446" s="13"/>
      <c r="AD1446" s="13"/>
      <c r="AE1446" s="13" t="e">
        <f>_xlfn.XLOOKUP(Tabella4[[#This Row],[ID Silk]],outTable[ID Silk],outTable[Numero ticket  ],,0,1)</f>
        <v>#N/A</v>
      </c>
      <c r="AF1446" s="13"/>
      <c r="AG1446" s="13"/>
      <c r="AH1446" s="13" t="e">
        <f>Tabella4[[#This Row],[Caricato su Silk]]&amp;Tabella4[[#This Row],[HC_01]]</f>
        <v>#N/A</v>
      </c>
      <c r="AI1446" s="13" t="e">
        <f>Tabella4[[#This Row],[HC_ID]]&amp;": "&amp;Tabella4[[#This Row],[Descrizione]]</f>
        <v>#N/A</v>
      </c>
      <c r="AJ1446" s="13" t="e">
        <f>Tabella4[[#This Row],[HC_ID]]&amp;": - "&amp;Tabella4[[#This Row],[Detail]]&amp;" con selettore: "&amp;Tabella4[[#This Row],[Rejected Element]]</f>
        <v>#N/A</v>
      </c>
      <c r="AK1446" s="13" t="e">
        <f>Tabella4[[#This Row],[HC_ID]]&amp;": "&amp;Tabella4[[#This Row],[Share URL]]</f>
        <v>#N/A</v>
      </c>
      <c r="AL1446" s="13" t="e">
        <f>Tabella4[[#This Row],[HC_ID]]&amp;": "&amp;Tabella4[[#This Row],[Soluzione note aggiuntive]]</f>
        <v>#N/A</v>
      </c>
      <c r="AM1446" s="13"/>
    </row>
    <row r="1447" spans="1:39" ht="15" x14ac:dyDescent="0.3">
      <c r="A1447" s="41" t="str">
        <f>Tabella4[[#This Row],[UNI CEI EN 301549]]&amp;Tabella4[[#This Row],[Servizio]]</f>
        <v>11.1.3.2.1S009 FAQ</v>
      </c>
      <c r="B1447" s="42" t="str">
        <f>Tabella4[[#This Row],[IssueID]]&amp;Tabella4[[#This Row],[Servizio]]</f>
        <v>S009 FAQ</v>
      </c>
      <c r="C1447" s="41" t="s">
        <v>2545</v>
      </c>
      <c r="D1447" s="41" t="str">
        <f>"(#"&amp;Tabella4[[#This Row],['#ID]]&amp;")"</f>
        <v>(#AAD1446)</v>
      </c>
      <c r="E1447" s="13" t="s">
        <v>50</v>
      </c>
      <c r="F1447" s="13" t="s">
        <v>9</v>
      </c>
      <c r="G1447" s="13" t="s">
        <v>57</v>
      </c>
      <c r="H1447" s="13" t="s">
        <v>3287</v>
      </c>
      <c r="I1447" s="13" t="s">
        <v>62</v>
      </c>
      <c r="J1447" s="13" t="s">
        <v>3176</v>
      </c>
      <c r="K1447" t="s">
        <v>1749</v>
      </c>
      <c r="L1447" s="13" t="s">
        <v>3177</v>
      </c>
      <c r="M1447" t="s">
        <v>1744</v>
      </c>
      <c r="N1447" s="13"/>
      <c r="O1447" t="s">
        <v>1609</v>
      </c>
      <c r="P1447" s="13" t="s">
        <v>1653</v>
      </c>
      <c r="Q1447" s="13" t="s">
        <v>1742</v>
      </c>
      <c r="R1447" s="13"/>
      <c r="S1447" s="13" t="s">
        <v>3189</v>
      </c>
      <c r="T1447" s="13" t="s">
        <v>3190</v>
      </c>
      <c r="U1447" s="13">
        <f>COUNTIFS(Tabella4[Rejected Element],Tabella4[[#This Row],[Rejected Element]])</f>
        <v>1254</v>
      </c>
      <c r="V1447" s="13" t="s">
        <v>1727</v>
      </c>
      <c r="W1447" s="13" t="s">
        <v>3140</v>
      </c>
      <c r="X1447" s="13" t="str">
        <f>Tabella4[[#This Row],[User Impact]]</f>
        <v>1 - Critical</v>
      </c>
      <c r="Y1447" s="13" t="str">
        <f>_xlfn.CONCAT("APP INDABOX ANDROID - ",Tabella4[[#This Row],[UNI CEI EN 301549]]," ",_xlfn.XLOOKUP(Tabella4[[#This Row],[Criterio]],Tabella5[ID],Tabella5[Criterio di successo],"")," - ",Tabella4[[#This Row],[Servizio]])</f>
        <v>APP INDABOX ANDROID - 11.1.3.2.1 Sequenza significativa - S009 FAQ</v>
      </c>
      <c r="Z14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(#AAD1446)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47" s="13"/>
      <c r="AB1447" s="13"/>
      <c r="AC1447" s="13"/>
      <c r="AD1447" s="13"/>
      <c r="AE1447" s="13" t="e">
        <f>_xlfn.XLOOKUP(Tabella4[[#This Row],[ID Silk]],outTable[ID Silk],outTable[Numero ticket  ],,0,1)</f>
        <v>#N/A</v>
      </c>
      <c r="AF1447" s="13"/>
      <c r="AG1447" s="13"/>
      <c r="AH1447" s="13" t="e">
        <f>Tabella4[[#This Row],[Caricato su Silk]]&amp;Tabella4[[#This Row],[HC_01]]</f>
        <v>#N/A</v>
      </c>
      <c r="AI1447" s="13" t="e">
        <f>Tabella4[[#This Row],[HC_ID]]&amp;": "&amp;Tabella4[[#This Row],[Descrizione]]</f>
        <v>#N/A</v>
      </c>
      <c r="AJ1447" s="13" t="e">
        <f>Tabella4[[#This Row],[HC_ID]]&amp;": - "&amp;Tabella4[[#This Row],[Detail]]&amp;" con selettore: "&amp;Tabella4[[#This Row],[Rejected Element]]</f>
        <v>#N/A</v>
      </c>
      <c r="AK1447" s="13" t="e">
        <f>Tabella4[[#This Row],[HC_ID]]&amp;": "&amp;Tabella4[[#This Row],[Share URL]]</f>
        <v>#N/A</v>
      </c>
      <c r="AL1447" s="13" t="e">
        <f>Tabella4[[#This Row],[HC_ID]]&amp;": "&amp;Tabella4[[#This Row],[Soluzione note aggiuntive]]</f>
        <v>#N/A</v>
      </c>
      <c r="AM1447" s="13"/>
    </row>
    <row r="1448" spans="1:39" ht="15" x14ac:dyDescent="0.3">
      <c r="A1448" s="41" t="str">
        <f>Tabella4[[#This Row],[UNI CEI EN 301549]]&amp;Tabella4[[#This Row],[Servizio]]</f>
        <v>11.1.3.2.1S009 FAQ</v>
      </c>
      <c r="B1448" s="42" t="str">
        <f>Tabella4[[#This Row],[IssueID]]&amp;Tabella4[[#This Row],[Servizio]]</f>
        <v>S009 FAQ</v>
      </c>
      <c r="C1448" s="41" t="s">
        <v>2546</v>
      </c>
      <c r="D1448" s="41" t="str">
        <f>"(#"&amp;Tabella4[[#This Row],['#ID]]&amp;")"</f>
        <v>(#AAD1447)</v>
      </c>
      <c r="E1448" s="13" t="s">
        <v>50</v>
      </c>
      <c r="F1448" s="13" t="s">
        <v>9</v>
      </c>
      <c r="G1448" s="13" t="s">
        <v>57</v>
      </c>
      <c r="H1448" s="13" t="s">
        <v>3287</v>
      </c>
      <c r="I1448" s="13" t="s">
        <v>62</v>
      </c>
      <c r="J1448" s="13" t="s">
        <v>3176</v>
      </c>
      <c r="K1448" t="s">
        <v>1749</v>
      </c>
      <c r="L1448" s="13" t="s">
        <v>3177</v>
      </c>
      <c r="M1448" t="s">
        <v>1744</v>
      </c>
      <c r="N1448" s="13"/>
      <c r="O1448" t="s">
        <v>1609</v>
      </c>
      <c r="P1448" s="13" t="s">
        <v>1653</v>
      </c>
      <c r="Q1448" s="13" t="s">
        <v>1742</v>
      </c>
      <c r="R1448" s="13"/>
      <c r="S1448" s="13" t="s">
        <v>3189</v>
      </c>
      <c r="T1448" s="13" t="s">
        <v>3190</v>
      </c>
      <c r="U1448" s="13">
        <f>COUNTIFS(Tabella4[Rejected Element],Tabella4[[#This Row],[Rejected Element]])</f>
        <v>1254</v>
      </c>
      <c r="V1448" s="13" t="s">
        <v>1727</v>
      </c>
      <c r="W1448" s="13" t="s">
        <v>3140</v>
      </c>
      <c r="X1448" s="13" t="str">
        <f>Tabella4[[#This Row],[User Impact]]</f>
        <v>1 - Critical</v>
      </c>
      <c r="Y1448" s="13" t="str">
        <f>_xlfn.CONCAT("APP INDABOX ANDROID - ",Tabella4[[#This Row],[UNI CEI EN 301549]]," ",_xlfn.XLOOKUP(Tabella4[[#This Row],[Criterio]],Tabella5[ID],Tabella5[Criterio di successo],"")," - ",Tabella4[[#This Row],[Servizio]])</f>
        <v>APP INDABOX ANDROID - 11.1.3.2.1 Sequenza significativa - S009 FAQ</v>
      </c>
      <c r="Z14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(#AAD1447)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48" s="13"/>
      <c r="AB1448" s="13"/>
      <c r="AC1448" s="13"/>
      <c r="AD1448" s="13"/>
      <c r="AE1448" s="13" t="e">
        <f>_xlfn.XLOOKUP(Tabella4[[#This Row],[ID Silk]],outTable[ID Silk],outTable[Numero ticket  ],,0,1)</f>
        <v>#N/A</v>
      </c>
      <c r="AF1448" s="13"/>
      <c r="AG1448" s="13"/>
      <c r="AH1448" s="13" t="e">
        <f>Tabella4[[#This Row],[Caricato su Silk]]&amp;Tabella4[[#This Row],[HC_01]]</f>
        <v>#N/A</v>
      </c>
      <c r="AI1448" s="13" t="e">
        <f>Tabella4[[#This Row],[HC_ID]]&amp;": "&amp;Tabella4[[#This Row],[Descrizione]]</f>
        <v>#N/A</v>
      </c>
      <c r="AJ1448" s="13" t="e">
        <f>Tabella4[[#This Row],[HC_ID]]&amp;": - "&amp;Tabella4[[#This Row],[Detail]]&amp;" con selettore: "&amp;Tabella4[[#This Row],[Rejected Element]]</f>
        <v>#N/A</v>
      </c>
      <c r="AK1448" s="13" t="e">
        <f>Tabella4[[#This Row],[HC_ID]]&amp;": "&amp;Tabella4[[#This Row],[Share URL]]</f>
        <v>#N/A</v>
      </c>
      <c r="AL1448" s="13" t="e">
        <f>Tabella4[[#This Row],[HC_ID]]&amp;": "&amp;Tabella4[[#This Row],[Soluzione note aggiuntive]]</f>
        <v>#N/A</v>
      </c>
      <c r="AM1448" s="13"/>
    </row>
    <row r="1449" spans="1:39" ht="15" x14ac:dyDescent="0.3">
      <c r="A1449" s="41" t="str">
        <f>Tabella4[[#This Row],[UNI CEI EN 301549]]&amp;Tabella4[[#This Row],[Servizio]]</f>
        <v>11.1.3.2.1S009 FAQ</v>
      </c>
      <c r="B1449" s="42" t="str">
        <f>Tabella4[[#This Row],[IssueID]]&amp;Tabella4[[#This Row],[Servizio]]</f>
        <v>S009 FAQ</v>
      </c>
      <c r="C1449" s="41" t="s">
        <v>2547</v>
      </c>
      <c r="D1449" s="41" t="str">
        <f>"(#"&amp;Tabella4[[#This Row],['#ID]]&amp;")"</f>
        <v>(#AAD1448)</v>
      </c>
      <c r="E1449" s="13" t="s">
        <v>50</v>
      </c>
      <c r="F1449" s="13" t="s">
        <v>9</v>
      </c>
      <c r="G1449" s="13" t="s">
        <v>57</v>
      </c>
      <c r="H1449" s="13" t="s">
        <v>3287</v>
      </c>
      <c r="I1449" s="13" t="s">
        <v>62</v>
      </c>
      <c r="J1449" s="13" t="s">
        <v>3176</v>
      </c>
      <c r="K1449" t="s">
        <v>1749</v>
      </c>
      <c r="L1449" s="13" t="s">
        <v>3177</v>
      </c>
      <c r="M1449" t="s">
        <v>1744</v>
      </c>
      <c r="N1449" s="13"/>
      <c r="O1449" t="s">
        <v>1609</v>
      </c>
      <c r="P1449" s="13" t="s">
        <v>1653</v>
      </c>
      <c r="Q1449" s="13" t="s">
        <v>1742</v>
      </c>
      <c r="R1449" s="13"/>
      <c r="S1449" s="13" t="s">
        <v>3189</v>
      </c>
      <c r="T1449" s="13" t="s">
        <v>3190</v>
      </c>
      <c r="U1449" s="13">
        <f>COUNTIFS(Tabella4[Rejected Element],Tabella4[[#This Row],[Rejected Element]])</f>
        <v>1254</v>
      </c>
      <c r="V1449" s="13" t="s">
        <v>1727</v>
      </c>
      <c r="W1449" s="13" t="s">
        <v>3140</v>
      </c>
      <c r="X1449" s="13" t="str">
        <f>Tabella4[[#This Row],[User Impact]]</f>
        <v>1 - Critical</v>
      </c>
      <c r="Y1449" s="13" t="str">
        <f>_xlfn.CONCAT("APP INDABOX ANDROID - ",Tabella4[[#This Row],[UNI CEI EN 301549]]," ",_xlfn.XLOOKUP(Tabella4[[#This Row],[Criterio]],Tabella5[ID],Tabella5[Criterio di successo],"")," - ",Tabella4[[#This Row],[Servizio]])</f>
        <v>APP INDABOX ANDROID - 11.1.3.2.1 Sequenza significativa - S009 FAQ</v>
      </c>
      <c r="Z14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(#AAD1448)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49" s="13"/>
      <c r="AB1449" s="13"/>
      <c r="AC1449" s="13"/>
      <c r="AD1449" s="13"/>
      <c r="AE1449" s="13" t="e">
        <f>_xlfn.XLOOKUP(Tabella4[[#This Row],[ID Silk]],outTable[ID Silk],outTable[Numero ticket  ],,0,1)</f>
        <v>#N/A</v>
      </c>
      <c r="AF1449" s="13"/>
      <c r="AG1449" s="13"/>
      <c r="AH1449" s="13" t="e">
        <f>Tabella4[[#This Row],[Caricato su Silk]]&amp;Tabella4[[#This Row],[HC_01]]</f>
        <v>#N/A</v>
      </c>
      <c r="AI1449" s="13" t="e">
        <f>Tabella4[[#This Row],[HC_ID]]&amp;": "&amp;Tabella4[[#This Row],[Descrizione]]</f>
        <v>#N/A</v>
      </c>
      <c r="AJ1449" s="13" t="e">
        <f>Tabella4[[#This Row],[HC_ID]]&amp;": - "&amp;Tabella4[[#This Row],[Detail]]&amp;" con selettore: "&amp;Tabella4[[#This Row],[Rejected Element]]</f>
        <v>#N/A</v>
      </c>
      <c r="AK1449" s="13" t="e">
        <f>Tabella4[[#This Row],[HC_ID]]&amp;": "&amp;Tabella4[[#This Row],[Share URL]]</f>
        <v>#N/A</v>
      </c>
      <c r="AL1449" s="13" t="e">
        <f>Tabella4[[#This Row],[HC_ID]]&amp;": "&amp;Tabella4[[#This Row],[Soluzione note aggiuntive]]</f>
        <v>#N/A</v>
      </c>
      <c r="AM1449" s="13"/>
    </row>
    <row r="1450" spans="1:39" ht="15" x14ac:dyDescent="0.3">
      <c r="A1450" s="41" t="str">
        <f>Tabella4[[#This Row],[UNI CEI EN 301549]]&amp;Tabella4[[#This Row],[Servizio]]</f>
        <v>11.1.3.2.1S009 FAQ</v>
      </c>
      <c r="B1450" s="42" t="str">
        <f>Tabella4[[#This Row],[IssueID]]&amp;Tabella4[[#This Row],[Servizio]]</f>
        <v>S009 FAQ</v>
      </c>
      <c r="C1450" s="41" t="s">
        <v>2548</v>
      </c>
      <c r="D1450" s="41" t="str">
        <f>"(#"&amp;Tabella4[[#This Row],['#ID]]&amp;")"</f>
        <v>(#AAD1449)</v>
      </c>
      <c r="E1450" s="13" t="s">
        <v>50</v>
      </c>
      <c r="F1450" s="13" t="s">
        <v>9</v>
      </c>
      <c r="G1450" s="13" t="s">
        <v>57</v>
      </c>
      <c r="H1450" s="13" t="s">
        <v>3287</v>
      </c>
      <c r="I1450" s="13" t="s">
        <v>62</v>
      </c>
      <c r="J1450" s="13" t="s">
        <v>3176</v>
      </c>
      <c r="K1450" t="s">
        <v>1749</v>
      </c>
      <c r="L1450" s="13" t="s">
        <v>3177</v>
      </c>
      <c r="M1450" t="s">
        <v>1744</v>
      </c>
      <c r="N1450" s="13"/>
      <c r="O1450" t="s">
        <v>1609</v>
      </c>
      <c r="P1450" s="13" t="s">
        <v>1653</v>
      </c>
      <c r="Q1450" s="13" t="s">
        <v>1742</v>
      </c>
      <c r="R1450" s="13"/>
      <c r="S1450" s="13" t="s">
        <v>3189</v>
      </c>
      <c r="T1450" s="13" t="s">
        <v>3190</v>
      </c>
      <c r="U1450" s="13">
        <f>COUNTIFS(Tabella4[Rejected Element],Tabella4[[#This Row],[Rejected Element]])</f>
        <v>1254</v>
      </c>
      <c r="V1450" s="13" t="s">
        <v>1727</v>
      </c>
      <c r="W1450" s="13" t="s">
        <v>3140</v>
      </c>
      <c r="X1450" s="13" t="str">
        <f>Tabella4[[#This Row],[User Impact]]</f>
        <v>1 - Critical</v>
      </c>
      <c r="Y1450" s="13" t="str">
        <f>_xlfn.CONCAT("APP INDABOX ANDROID - ",Tabella4[[#This Row],[UNI CEI EN 301549]]," ",_xlfn.XLOOKUP(Tabella4[[#This Row],[Criterio]],Tabella5[ID],Tabella5[Criterio di successo],"")," - ",Tabella4[[#This Row],[Servizio]])</f>
        <v>APP INDABOX ANDROID - 11.1.3.2.1 Sequenza significativa - S009 FAQ</v>
      </c>
      <c r="Z14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(#AAD1449)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50" s="13"/>
      <c r="AB1450" s="13"/>
      <c r="AC1450" s="13"/>
      <c r="AD1450" s="13"/>
      <c r="AE1450" s="13" t="e">
        <f>_xlfn.XLOOKUP(Tabella4[[#This Row],[ID Silk]],outTable[ID Silk],outTable[Numero ticket  ],,0,1)</f>
        <v>#N/A</v>
      </c>
      <c r="AF1450" s="13"/>
      <c r="AG1450" s="13"/>
      <c r="AH1450" s="13" t="e">
        <f>Tabella4[[#This Row],[Caricato su Silk]]&amp;Tabella4[[#This Row],[HC_01]]</f>
        <v>#N/A</v>
      </c>
      <c r="AI1450" s="13" t="e">
        <f>Tabella4[[#This Row],[HC_ID]]&amp;": "&amp;Tabella4[[#This Row],[Descrizione]]</f>
        <v>#N/A</v>
      </c>
      <c r="AJ1450" s="13" t="e">
        <f>Tabella4[[#This Row],[HC_ID]]&amp;": - "&amp;Tabella4[[#This Row],[Detail]]&amp;" con selettore: "&amp;Tabella4[[#This Row],[Rejected Element]]</f>
        <v>#N/A</v>
      </c>
      <c r="AK1450" s="13" t="e">
        <f>Tabella4[[#This Row],[HC_ID]]&amp;": "&amp;Tabella4[[#This Row],[Share URL]]</f>
        <v>#N/A</v>
      </c>
      <c r="AL1450" s="13" t="e">
        <f>Tabella4[[#This Row],[HC_ID]]&amp;": "&amp;Tabella4[[#This Row],[Soluzione note aggiuntive]]</f>
        <v>#N/A</v>
      </c>
      <c r="AM1450" s="13"/>
    </row>
    <row r="1451" spans="1:39" ht="15" x14ac:dyDescent="0.3">
      <c r="A1451" s="41" t="str">
        <f>Tabella4[[#This Row],[UNI CEI EN 301549]]&amp;Tabella4[[#This Row],[Servizio]]</f>
        <v>11.1.3.2.1S009 FAQ</v>
      </c>
      <c r="B1451" s="42" t="str">
        <f>Tabella4[[#This Row],[IssueID]]&amp;Tabella4[[#This Row],[Servizio]]</f>
        <v>S009 FAQ</v>
      </c>
      <c r="C1451" s="41" t="s">
        <v>2549</v>
      </c>
      <c r="D1451" s="41" t="str">
        <f>"(#"&amp;Tabella4[[#This Row],['#ID]]&amp;")"</f>
        <v>(#AAD1450)</v>
      </c>
      <c r="E1451" s="13" t="s">
        <v>50</v>
      </c>
      <c r="F1451" s="13" t="s">
        <v>9</v>
      </c>
      <c r="G1451" s="13" t="s">
        <v>57</v>
      </c>
      <c r="H1451" s="13" t="s">
        <v>3287</v>
      </c>
      <c r="I1451" s="13" t="s">
        <v>62</v>
      </c>
      <c r="J1451" s="13" t="s">
        <v>3176</v>
      </c>
      <c r="K1451" t="s">
        <v>1749</v>
      </c>
      <c r="L1451" s="13" t="s">
        <v>3177</v>
      </c>
      <c r="M1451" t="s">
        <v>1744</v>
      </c>
      <c r="N1451" s="13"/>
      <c r="O1451" t="s">
        <v>1609</v>
      </c>
      <c r="P1451" s="13" t="s">
        <v>1653</v>
      </c>
      <c r="Q1451" s="13" t="s">
        <v>1742</v>
      </c>
      <c r="R1451" s="13"/>
      <c r="S1451" s="13" t="s">
        <v>3189</v>
      </c>
      <c r="T1451" s="13" t="s">
        <v>3190</v>
      </c>
      <c r="U1451" s="13">
        <f>COUNTIFS(Tabella4[Rejected Element],Tabella4[[#This Row],[Rejected Element]])</f>
        <v>1254</v>
      </c>
      <c r="V1451" s="13" t="s">
        <v>1727</v>
      </c>
      <c r="W1451" s="13" t="s">
        <v>3140</v>
      </c>
      <c r="X1451" s="13" t="str">
        <f>Tabella4[[#This Row],[User Impact]]</f>
        <v>1 - Critical</v>
      </c>
      <c r="Y1451" s="13" t="str">
        <f>_xlfn.CONCAT("APP INDABOX ANDROID - ",Tabella4[[#This Row],[UNI CEI EN 301549]]," ",_xlfn.XLOOKUP(Tabella4[[#This Row],[Criterio]],Tabella5[ID],Tabella5[Criterio di successo],"")," - ",Tabella4[[#This Row],[Servizio]])</f>
        <v>APP INDABOX ANDROID - 11.1.3.2.1 Sequenza significativa - S009 FAQ</v>
      </c>
      <c r="Z14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(#AAD1450)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51" s="13"/>
      <c r="AB1451" s="13"/>
      <c r="AC1451" s="13"/>
      <c r="AD1451" s="13"/>
      <c r="AE1451" s="13" t="e">
        <f>_xlfn.XLOOKUP(Tabella4[[#This Row],[ID Silk]],outTable[ID Silk],outTable[Numero ticket  ],,0,1)</f>
        <v>#N/A</v>
      </c>
      <c r="AF1451" s="13"/>
      <c r="AG1451" s="13"/>
      <c r="AH1451" s="13" t="e">
        <f>Tabella4[[#This Row],[Caricato su Silk]]&amp;Tabella4[[#This Row],[HC_01]]</f>
        <v>#N/A</v>
      </c>
      <c r="AI1451" s="13" t="e">
        <f>Tabella4[[#This Row],[HC_ID]]&amp;": "&amp;Tabella4[[#This Row],[Descrizione]]</f>
        <v>#N/A</v>
      </c>
      <c r="AJ1451" s="13" t="e">
        <f>Tabella4[[#This Row],[HC_ID]]&amp;": - "&amp;Tabella4[[#This Row],[Detail]]&amp;" con selettore: "&amp;Tabella4[[#This Row],[Rejected Element]]</f>
        <v>#N/A</v>
      </c>
      <c r="AK1451" s="13" t="e">
        <f>Tabella4[[#This Row],[HC_ID]]&amp;": "&amp;Tabella4[[#This Row],[Share URL]]</f>
        <v>#N/A</v>
      </c>
      <c r="AL1451" s="13" t="e">
        <f>Tabella4[[#This Row],[HC_ID]]&amp;": "&amp;Tabella4[[#This Row],[Soluzione note aggiuntive]]</f>
        <v>#N/A</v>
      </c>
      <c r="AM1451" s="13"/>
    </row>
    <row r="1452" spans="1:39" ht="15" x14ac:dyDescent="0.3">
      <c r="A1452" s="41" t="str">
        <f>Tabella4[[#This Row],[UNI CEI EN 301549]]&amp;Tabella4[[#This Row],[Servizio]]</f>
        <v>11.2.5.3.1S009 FAQ</v>
      </c>
      <c r="B1452" s="42" t="str">
        <f>Tabella4[[#This Row],[IssueID]]&amp;Tabella4[[#This Row],[Servizio]]</f>
        <v>S009 FAQ</v>
      </c>
      <c r="C1452" s="41" t="s">
        <v>2550</v>
      </c>
      <c r="D1452" s="41" t="str">
        <f>"(#"&amp;Tabella4[[#This Row],['#ID]]&amp;")"</f>
        <v>(#AAD1451)</v>
      </c>
      <c r="E1452" s="13" t="s">
        <v>50</v>
      </c>
      <c r="F1452" s="13" t="s">
        <v>9</v>
      </c>
      <c r="G1452" s="13" t="s">
        <v>342</v>
      </c>
      <c r="H1452" s="13" t="s">
        <v>3285</v>
      </c>
      <c r="I1452" s="13" t="s">
        <v>63</v>
      </c>
      <c r="J1452" s="13" t="s">
        <v>3172</v>
      </c>
      <c r="K1452" t="s">
        <v>1745</v>
      </c>
      <c r="L1452" s="13" t="s">
        <v>3173</v>
      </c>
      <c r="M1452" t="s">
        <v>1744</v>
      </c>
      <c r="N1452" s="13"/>
      <c r="O1452" t="s">
        <v>1609</v>
      </c>
      <c r="P1452" s="13" t="s">
        <v>1653</v>
      </c>
      <c r="Q1452" s="13" t="s">
        <v>1742</v>
      </c>
      <c r="R1452" s="13"/>
      <c r="S1452" s="13" t="s">
        <v>3183</v>
      </c>
      <c r="T1452" s="13" t="s">
        <v>3184</v>
      </c>
      <c r="U1452" s="13">
        <f>COUNTIFS(Tabella4[Rejected Element],Tabella4[[#This Row],[Rejected Element]])</f>
        <v>1254</v>
      </c>
      <c r="V1452" s="13" t="s">
        <v>1727</v>
      </c>
      <c r="W1452" s="13" t="s">
        <v>3140</v>
      </c>
      <c r="X1452" s="13" t="str">
        <f>Tabella4[[#This Row],[User Impact]]</f>
        <v>2 - Serious</v>
      </c>
      <c r="Y1452" s="13" t="str">
        <f>_xlfn.CONCAT("APP INDABOX ANDROID - ",Tabella4[[#This Row],[UNI CEI EN 301549]]," ",_xlfn.XLOOKUP(Tabella4[[#This Row],[Criterio]],Tabella5[ID],Tabella5[Criterio di successo],"")," - ",Tabella4[[#This Row],[Servizio]])</f>
        <v>APP INDABOX ANDROID - 11.2.5.3.1 Etichetta nel nome - S009 FAQ</v>
      </c>
      <c r="Z14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(#AAD1451)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52" s="13"/>
      <c r="AB1452" s="13"/>
      <c r="AC1452" s="13"/>
      <c r="AD1452" s="13"/>
      <c r="AE1452" s="13" t="e">
        <f>_xlfn.XLOOKUP(Tabella4[[#This Row],[ID Silk]],outTable[ID Silk],outTable[Numero ticket  ],,0,1)</f>
        <v>#N/A</v>
      </c>
      <c r="AF1452" s="13"/>
      <c r="AG1452" s="13"/>
      <c r="AH1452" s="13" t="e">
        <f>Tabella4[[#This Row],[Caricato su Silk]]&amp;Tabella4[[#This Row],[HC_01]]</f>
        <v>#N/A</v>
      </c>
      <c r="AI1452" s="13" t="e">
        <f>Tabella4[[#This Row],[HC_ID]]&amp;": "&amp;Tabella4[[#This Row],[Descrizione]]</f>
        <v>#N/A</v>
      </c>
      <c r="AJ1452" s="13" t="e">
        <f>Tabella4[[#This Row],[HC_ID]]&amp;": - "&amp;Tabella4[[#This Row],[Detail]]&amp;" con selettore: "&amp;Tabella4[[#This Row],[Rejected Element]]</f>
        <v>#N/A</v>
      </c>
      <c r="AK1452" s="13" t="e">
        <f>Tabella4[[#This Row],[HC_ID]]&amp;": "&amp;Tabella4[[#This Row],[Share URL]]</f>
        <v>#N/A</v>
      </c>
      <c r="AL1452" s="13" t="e">
        <f>Tabella4[[#This Row],[HC_ID]]&amp;": "&amp;Tabella4[[#This Row],[Soluzione note aggiuntive]]</f>
        <v>#N/A</v>
      </c>
      <c r="AM1452" s="13"/>
    </row>
    <row r="1453" spans="1:39" ht="15" x14ac:dyDescent="0.3">
      <c r="A1453" s="41" t="str">
        <f>Tabella4[[#This Row],[UNI CEI EN 301549]]&amp;Tabella4[[#This Row],[Servizio]]</f>
        <v>11.1.3.2.1S009 FAQ</v>
      </c>
      <c r="B1453" s="42" t="str">
        <f>Tabella4[[#This Row],[IssueID]]&amp;Tabella4[[#This Row],[Servizio]]</f>
        <v>S009 FAQ</v>
      </c>
      <c r="C1453" s="41" t="s">
        <v>2551</v>
      </c>
      <c r="D1453" s="41" t="str">
        <f>"(#"&amp;Tabella4[[#This Row],['#ID]]&amp;")"</f>
        <v>(#AAD1452)</v>
      </c>
      <c r="E1453" s="13" t="s">
        <v>50</v>
      </c>
      <c r="F1453" s="13" t="s">
        <v>9</v>
      </c>
      <c r="G1453" s="13" t="s">
        <v>57</v>
      </c>
      <c r="H1453" s="13" t="s">
        <v>3287</v>
      </c>
      <c r="I1453" s="13" t="s">
        <v>62</v>
      </c>
      <c r="J1453" s="13" t="s">
        <v>3176</v>
      </c>
      <c r="K1453" t="s">
        <v>1749</v>
      </c>
      <c r="L1453" s="13" t="s">
        <v>3177</v>
      </c>
      <c r="M1453" t="s">
        <v>1744</v>
      </c>
      <c r="N1453" s="13"/>
      <c r="O1453" t="s">
        <v>1609</v>
      </c>
      <c r="P1453" s="13" t="s">
        <v>1653</v>
      </c>
      <c r="Q1453" s="13" t="s">
        <v>1742</v>
      </c>
      <c r="R1453" s="13"/>
      <c r="S1453" s="13" t="s">
        <v>3189</v>
      </c>
      <c r="T1453" s="13" t="s">
        <v>3190</v>
      </c>
      <c r="U1453" s="13">
        <f>COUNTIFS(Tabella4[Rejected Element],Tabella4[[#This Row],[Rejected Element]])</f>
        <v>1254</v>
      </c>
      <c r="V1453" s="13" t="s">
        <v>1727</v>
      </c>
      <c r="W1453" s="13" t="s">
        <v>3140</v>
      </c>
      <c r="X1453" s="13" t="str">
        <f>Tabella4[[#This Row],[User Impact]]</f>
        <v>1 - Critical</v>
      </c>
      <c r="Y1453" s="13" t="str">
        <f>_xlfn.CONCAT("APP INDABOX ANDROID - ",Tabella4[[#This Row],[UNI CEI EN 301549]]," ",_xlfn.XLOOKUP(Tabella4[[#This Row],[Criterio]],Tabella5[ID],Tabella5[Criterio di successo],"")," - ",Tabella4[[#This Row],[Servizio]])</f>
        <v>APP INDABOX ANDROID - 11.1.3.2.1 Sequenza significativa - S009 FAQ</v>
      </c>
      <c r="Z14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(#AAD1452)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53" s="13"/>
      <c r="AB1453" s="13"/>
      <c r="AC1453" s="13"/>
      <c r="AD1453" s="13"/>
      <c r="AE1453" s="13" t="e">
        <f>_xlfn.XLOOKUP(Tabella4[[#This Row],[ID Silk]],outTable[ID Silk],outTable[Numero ticket  ],,0,1)</f>
        <v>#N/A</v>
      </c>
      <c r="AF1453" s="13"/>
      <c r="AG1453" s="13"/>
      <c r="AH1453" s="13" t="e">
        <f>Tabella4[[#This Row],[Caricato su Silk]]&amp;Tabella4[[#This Row],[HC_01]]</f>
        <v>#N/A</v>
      </c>
      <c r="AI1453" s="13" t="e">
        <f>Tabella4[[#This Row],[HC_ID]]&amp;": "&amp;Tabella4[[#This Row],[Descrizione]]</f>
        <v>#N/A</v>
      </c>
      <c r="AJ1453" s="13" t="e">
        <f>Tabella4[[#This Row],[HC_ID]]&amp;": - "&amp;Tabella4[[#This Row],[Detail]]&amp;" con selettore: "&amp;Tabella4[[#This Row],[Rejected Element]]</f>
        <v>#N/A</v>
      </c>
      <c r="AK1453" s="13" t="e">
        <f>Tabella4[[#This Row],[HC_ID]]&amp;": "&amp;Tabella4[[#This Row],[Share URL]]</f>
        <v>#N/A</v>
      </c>
      <c r="AL1453" s="13" t="e">
        <f>Tabella4[[#This Row],[HC_ID]]&amp;": "&amp;Tabella4[[#This Row],[Soluzione note aggiuntive]]</f>
        <v>#N/A</v>
      </c>
      <c r="AM1453" s="13"/>
    </row>
    <row r="1454" spans="1:39" ht="15" x14ac:dyDescent="0.3">
      <c r="A1454" s="41" t="str">
        <f>Tabella4[[#This Row],[UNI CEI EN 301549]]&amp;Tabella4[[#This Row],[Servizio]]</f>
        <v>11.1.3.2.1S009 FAQ</v>
      </c>
      <c r="B1454" s="42" t="str">
        <f>Tabella4[[#This Row],[IssueID]]&amp;Tabella4[[#This Row],[Servizio]]</f>
        <v>S009 FAQ</v>
      </c>
      <c r="C1454" s="41" t="s">
        <v>2552</v>
      </c>
      <c r="D1454" s="41" t="str">
        <f>"(#"&amp;Tabella4[[#This Row],['#ID]]&amp;")"</f>
        <v>(#AAD1453)</v>
      </c>
      <c r="E1454" s="13" t="s">
        <v>50</v>
      </c>
      <c r="F1454" s="13" t="s">
        <v>9</v>
      </c>
      <c r="G1454" s="13" t="s">
        <v>57</v>
      </c>
      <c r="H1454" s="13" t="s">
        <v>3287</v>
      </c>
      <c r="I1454" s="13" t="s">
        <v>62</v>
      </c>
      <c r="J1454" s="13" t="s">
        <v>3176</v>
      </c>
      <c r="K1454" t="s">
        <v>1749</v>
      </c>
      <c r="L1454" s="13" t="s">
        <v>3177</v>
      </c>
      <c r="M1454" t="s">
        <v>1744</v>
      </c>
      <c r="N1454" s="13"/>
      <c r="O1454" t="s">
        <v>1609</v>
      </c>
      <c r="P1454" s="13" t="s">
        <v>1653</v>
      </c>
      <c r="Q1454" s="13" t="s">
        <v>1742</v>
      </c>
      <c r="R1454" s="13"/>
      <c r="S1454" s="13" t="s">
        <v>3189</v>
      </c>
      <c r="T1454" s="13" t="s">
        <v>3190</v>
      </c>
      <c r="U1454" s="13">
        <f>COUNTIFS(Tabella4[Rejected Element],Tabella4[[#This Row],[Rejected Element]])</f>
        <v>1254</v>
      </c>
      <c r="V1454" s="13" t="s">
        <v>1727</v>
      </c>
      <c r="W1454" s="13" t="s">
        <v>3140</v>
      </c>
      <c r="X1454" s="13" t="str">
        <f>Tabella4[[#This Row],[User Impact]]</f>
        <v>1 - Critical</v>
      </c>
      <c r="Y1454" s="13" t="str">
        <f>_xlfn.CONCAT("APP INDABOX ANDROID - ",Tabella4[[#This Row],[UNI CEI EN 301549]]," ",_xlfn.XLOOKUP(Tabella4[[#This Row],[Criterio]],Tabella5[ID],Tabella5[Criterio di successo],"")," - ",Tabella4[[#This Row],[Servizio]])</f>
        <v>APP INDABOX ANDROID - 11.1.3.2.1 Sequenza significativa - S009 FAQ</v>
      </c>
      <c r="Z14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(#AAD1453)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https://axe-mobile.deque.com/scan?userId=747da6b3-5f03-493b-bc9b-3a10276b7d6b&amp;packageName=com.android.chrome&amp;resultId=019874b4-dcf5-7139-a6bd-017cba2e9131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54" s="13"/>
      <c r="AB1454" s="13"/>
      <c r="AC1454" s="13"/>
      <c r="AD1454" s="13"/>
      <c r="AE1454" s="13" t="e">
        <f>_xlfn.XLOOKUP(Tabella4[[#This Row],[ID Silk]],outTable[ID Silk],outTable[Numero ticket  ],,0,1)</f>
        <v>#N/A</v>
      </c>
      <c r="AF1454" s="13"/>
      <c r="AG1454" s="13"/>
      <c r="AH1454" s="13" t="e">
        <f>Tabella4[[#This Row],[Caricato su Silk]]&amp;Tabella4[[#This Row],[HC_01]]</f>
        <v>#N/A</v>
      </c>
      <c r="AI1454" s="13" t="e">
        <f>Tabella4[[#This Row],[HC_ID]]&amp;": "&amp;Tabella4[[#This Row],[Descrizione]]</f>
        <v>#N/A</v>
      </c>
      <c r="AJ1454" s="13" t="e">
        <f>Tabella4[[#This Row],[HC_ID]]&amp;": - "&amp;Tabella4[[#This Row],[Detail]]&amp;" con selettore: "&amp;Tabella4[[#This Row],[Rejected Element]]</f>
        <v>#N/A</v>
      </c>
      <c r="AK1454" s="13" t="e">
        <f>Tabella4[[#This Row],[HC_ID]]&amp;": "&amp;Tabella4[[#This Row],[Share URL]]</f>
        <v>#N/A</v>
      </c>
      <c r="AL1454" s="13" t="e">
        <f>Tabella4[[#This Row],[HC_ID]]&amp;": "&amp;Tabella4[[#This Row],[Soluzione note aggiuntive]]</f>
        <v>#N/A</v>
      </c>
      <c r="AM1454" s="13"/>
    </row>
    <row r="1455" spans="1:39" ht="15" x14ac:dyDescent="0.3">
      <c r="A1455" s="41" t="str">
        <f>Tabella4[[#This Row],[UNI CEI EN 301549]]&amp;Tabella4[[#This Row],[Servizio]]</f>
        <v>11.1.3.4.1S009 FAQ</v>
      </c>
      <c r="B1455" s="42" t="str">
        <f>Tabella4[[#This Row],[IssueID]]&amp;Tabella4[[#This Row],[Servizio]]</f>
        <v>S009 FAQ</v>
      </c>
      <c r="C1455" s="41" t="s">
        <v>2553</v>
      </c>
      <c r="D1455" s="41" t="str">
        <f>"(#"&amp;Tabella4[[#This Row],['#ID]]&amp;")"</f>
        <v>(#AAD1454)</v>
      </c>
      <c r="E1455" s="13" t="s">
        <v>50</v>
      </c>
      <c r="F1455" s="13" t="s">
        <v>10</v>
      </c>
      <c r="G1455" s="13" t="s">
        <v>160</v>
      </c>
      <c r="H1455" s="13" t="s">
        <v>3284</v>
      </c>
      <c r="I1455" s="13" t="s">
        <v>63</v>
      </c>
      <c r="J1455" s="13" t="s">
        <v>3170</v>
      </c>
      <c r="K1455" t="s">
        <v>1743</v>
      </c>
      <c r="L1455" s="13" t="s">
        <v>3171</v>
      </c>
      <c r="M1455" t="s">
        <v>1744</v>
      </c>
      <c r="N1455" s="13"/>
      <c r="O1455" t="s">
        <v>1610</v>
      </c>
      <c r="P1455" s="13" t="s">
        <v>1654</v>
      </c>
      <c r="Q1455" s="13" t="s">
        <v>1742</v>
      </c>
      <c r="R1455" s="13"/>
      <c r="S1455" s="13" t="s">
        <v>3181</v>
      </c>
      <c r="T1455" s="13" t="s">
        <v>3182</v>
      </c>
      <c r="U1455" s="13">
        <f>COUNTIFS(Tabella4[Rejected Element],Tabella4[[#This Row],[Rejected Element]])</f>
        <v>1254</v>
      </c>
      <c r="V1455" s="13" t="s">
        <v>1727</v>
      </c>
      <c r="W1455" s="13" t="s">
        <v>3139</v>
      </c>
      <c r="X1455" s="13" t="str">
        <f>Tabella4[[#This Row],[User Impact]]</f>
        <v>2 - Serious</v>
      </c>
      <c r="Y1455" s="13" t="str">
        <f>_xlfn.CONCAT("APP INDABOX ANDROID - ",Tabella4[[#This Row],[UNI CEI EN 301549]]," ",_xlfn.XLOOKUP(Tabella4[[#This Row],[Criterio]],Tabella5[ID],Tabella5[Criterio di successo],"")," - ",Tabella4[[#This Row],[Servizio]])</f>
        <v>APP INDABOX ANDROID - 11.1.3.4.1 Orientamento - S009 FAQ</v>
      </c>
      <c r="Z14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S009 FAQ (#AAD1454)
S009 FAQ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455" s="13"/>
      <c r="AB1455" s="13"/>
      <c r="AC1455" s="13"/>
      <c r="AD1455" s="13"/>
      <c r="AE1455" s="13" t="e">
        <f>_xlfn.XLOOKUP(Tabella4[[#This Row],[ID Silk]],outTable[ID Silk],outTable[Numero ticket  ],,0,1)</f>
        <v>#N/A</v>
      </c>
      <c r="AF1455" s="13"/>
      <c r="AG1455" s="13"/>
      <c r="AH1455" s="13" t="e">
        <f>Tabella4[[#This Row],[Caricato su Silk]]&amp;Tabella4[[#This Row],[HC_01]]</f>
        <v>#N/A</v>
      </c>
      <c r="AI1455" s="13" t="e">
        <f>Tabella4[[#This Row],[HC_ID]]&amp;": "&amp;Tabella4[[#This Row],[Descrizione]]</f>
        <v>#N/A</v>
      </c>
      <c r="AJ1455" s="13" t="e">
        <f>Tabella4[[#This Row],[HC_ID]]&amp;": - "&amp;Tabella4[[#This Row],[Detail]]&amp;" con selettore: "&amp;Tabella4[[#This Row],[Rejected Element]]</f>
        <v>#N/A</v>
      </c>
      <c r="AK1455" s="13" t="e">
        <f>Tabella4[[#This Row],[HC_ID]]&amp;": "&amp;Tabella4[[#This Row],[Share URL]]</f>
        <v>#N/A</v>
      </c>
      <c r="AL1455" s="13" t="e">
        <f>Tabella4[[#This Row],[HC_ID]]&amp;": "&amp;Tabella4[[#This Row],[Soluzione note aggiuntive]]</f>
        <v>#N/A</v>
      </c>
      <c r="AM1455" s="13"/>
    </row>
    <row r="1456" spans="1:39" ht="15" x14ac:dyDescent="0.3">
      <c r="A1456" s="41" t="str">
        <f>Tabella4[[#This Row],[UNI CEI EN 301549]]&amp;Tabella4[[#This Row],[Servizio]]</f>
        <v>11.2.5.3.1S009 FAQ</v>
      </c>
      <c r="B1456" s="42" t="str">
        <f>Tabella4[[#This Row],[IssueID]]&amp;Tabella4[[#This Row],[Servizio]]</f>
        <v>S009 FAQ</v>
      </c>
      <c r="C1456" s="41" t="s">
        <v>2554</v>
      </c>
      <c r="D1456" s="41" t="str">
        <f>"(#"&amp;Tabella4[[#This Row],['#ID]]&amp;")"</f>
        <v>(#AAD1455)</v>
      </c>
      <c r="E1456" s="13" t="s">
        <v>50</v>
      </c>
      <c r="F1456" s="13" t="s">
        <v>9</v>
      </c>
      <c r="G1456" s="13" t="s">
        <v>342</v>
      </c>
      <c r="H1456" s="13" t="s">
        <v>3285</v>
      </c>
      <c r="I1456" s="13" t="s">
        <v>63</v>
      </c>
      <c r="J1456" s="13" t="s">
        <v>3172</v>
      </c>
      <c r="K1456" t="s">
        <v>1745</v>
      </c>
      <c r="L1456" s="13" t="s">
        <v>3173</v>
      </c>
      <c r="M1456" t="s">
        <v>1746</v>
      </c>
      <c r="N1456" s="13"/>
      <c r="O1456" t="s">
        <v>1610</v>
      </c>
      <c r="P1456" s="13" t="s">
        <v>1654</v>
      </c>
      <c r="Q1456" s="13" t="s">
        <v>1742</v>
      </c>
      <c r="R1456" s="13"/>
      <c r="S1456" s="13" t="s">
        <v>3183</v>
      </c>
      <c r="T1456" s="13" t="s">
        <v>3184</v>
      </c>
      <c r="U1456" s="13">
        <f>COUNTIFS(Tabella4[Rejected Element],Tabella4[[#This Row],[Rejected Element]])</f>
        <v>42</v>
      </c>
      <c r="V1456" s="13" t="s">
        <v>1727</v>
      </c>
      <c r="W1456" s="13" t="s">
        <v>3139</v>
      </c>
      <c r="X1456" s="13" t="str">
        <f>Tabella4[[#This Row],[User Impact]]</f>
        <v>2 - Serious</v>
      </c>
      <c r="Y1456" s="13" t="str">
        <f>_xlfn.CONCAT("APP INDABOX ANDROID - ",Tabella4[[#This Row],[UNI CEI EN 301549]]," ",_xlfn.XLOOKUP(Tabella4[[#This Row],[Criterio]],Tabella5[ID],Tabella5[Criterio di successo],"")," - ",Tabella4[[#This Row],[Servizio]])</f>
        <v>APP INDABOX ANDROID - 11.2.5.3.1 Etichetta nel nome - S009 FAQ</v>
      </c>
      <c r="Z14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(#AAD1455)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https://axe-mobile.deque.com/scan?userId=747da6b3-5f03-493b-bc9b-3a10276b7d6b&amp;packageName=com.android.chrome&amp;resultId=019874b5-2857-73e7-82c7-1b9dcb12319c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56" s="13"/>
      <c r="AB1456" s="13"/>
      <c r="AC1456" s="13"/>
      <c r="AD1456" s="13"/>
      <c r="AE1456" s="13" t="e">
        <f>_xlfn.XLOOKUP(Tabella4[[#This Row],[ID Silk]],outTable[ID Silk],outTable[Numero ticket  ],,0,1)</f>
        <v>#N/A</v>
      </c>
      <c r="AF1456" s="13"/>
      <c r="AG1456" s="13"/>
      <c r="AH1456" s="13" t="e">
        <f>Tabella4[[#This Row],[Caricato su Silk]]&amp;Tabella4[[#This Row],[HC_01]]</f>
        <v>#N/A</v>
      </c>
      <c r="AI1456" s="13" t="e">
        <f>Tabella4[[#This Row],[HC_ID]]&amp;": "&amp;Tabella4[[#This Row],[Descrizione]]</f>
        <v>#N/A</v>
      </c>
      <c r="AJ1456" s="13" t="e">
        <f>Tabella4[[#This Row],[HC_ID]]&amp;": - "&amp;Tabella4[[#This Row],[Detail]]&amp;" con selettore: "&amp;Tabella4[[#This Row],[Rejected Element]]</f>
        <v>#N/A</v>
      </c>
      <c r="AK1456" s="13" t="e">
        <f>Tabella4[[#This Row],[HC_ID]]&amp;": "&amp;Tabella4[[#This Row],[Share URL]]</f>
        <v>#N/A</v>
      </c>
      <c r="AL1456" s="13" t="e">
        <f>Tabella4[[#This Row],[HC_ID]]&amp;": "&amp;Tabella4[[#This Row],[Soluzione note aggiuntive]]</f>
        <v>#N/A</v>
      </c>
      <c r="AM1456" s="13"/>
    </row>
    <row r="1457" spans="1:39" ht="15" x14ac:dyDescent="0.3">
      <c r="A1457" s="41" t="str">
        <f>Tabella4[[#This Row],[UNI CEI EN 301549]]&amp;Tabella4[[#This Row],[Servizio]]</f>
        <v>11.2.5.3.1S009 FAQ</v>
      </c>
      <c r="B1457" s="42" t="str">
        <f>Tabella4[[#This Row],[IssueID]]&amp;Tabella4[[#This Row],[Servizio]]</f>
        <v>S009 FAQ</v>
      </c>
      <c r="C1457" s="41" t="s">
        <v>2555</v>
      </c>
      <c r="D1457" s="41" t="str">
        <f>"(#"&amp;Tabella4[[#This Row],['#ID]]&amp;")"</f>
        <v>(#AAD1456)</v>
      </c>
      <c r="E1457" s="13" t="s">
        <v>50</v>
      </c>
      <c r="F1457" s="13" t="s">
        <v>9</v>
      </c>
      <c r="G1457" s="13" t="s">
        <v>342</v>
      </c>
      <c r="H1457" s="13" t="s">
        <v>3285</v>
      </c>
      <c r="I1457" s="13" t="s">
        <v>63</v>
      </c>
      <c r="J1457" s="13" t="s">
        <v>3172</v>
      </c>
      <c r="K1457" t="s">
        <v>1745</v>
      </c>
      <c r="L1457" s="13" t="s">
        <v>3173</v>
      </c>
      <c r="M1457" t="s">
        <v>1756</v>
      </c>
      <c r="N1457" s="13"/>
      <c r="O1457" t="s">
        <v>1610</v>
      </c>
      <c r="P1457" s="13" t="s">
        <v>1654</v>
      </c>
      <c r="Q1457" s="13" t="s">
        <v>1742</v>
      </c>
      <c r="R1457" s="13"/>
      <c r="S1457" s="13" t="s">
        <v>3183</v>
      </c>
      <c r="T1457" s="13" t="s">
        <v>3184</v>
      </c>
      <c r="U1457" s="13">
        <f>COUNTIFS(Tabella4[Rejected Element],Tabella4[[#This Row],[Rejected Element]])</f>
        <v>6</v>
      </c>
      <c r="V1457" s="13" t="s">
        <v>1727</v>
      </c>
      <c r="W1457" s="13" t="s">
        <v>3139</v>
      </c>
      <c r="X1457" s="13" t="str">
        <f>Tabella4[[#This Row],[User Impact]]</f>
        <v>2 - Serious</v>
      </c>
      <c r="Y1457" s="13" t="str">
        <f>_xlfn.CONCAT("APP INDABOX ANDROID - ",Tabella4[[#This Row],[UNI CEI EN 301549]]," ",_xlfn.XLOOKUP(Tabella4[[#This Row],[Criterio]],Tabella5[ID],Tabella5[Criterio di successo],"")," - ",Tabella4[[#This Row],[Servizio]])</f>
        <v>APP INDABOX ANDROID - 11.2.5.3.1 Etichetta nel nome - S009 FAQ</v>
      </c>
      <c r="Z14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(#AAD1456)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domande_generali
Dettaglio + screenshot (accedere con le seguenti credenziali: user, axeposte@gmail.com; password, Poste2024!): https://axe-mobile.deque.com/scan?userId=747da6b3-5f03-493b-bc9b-3a10276b7d6b&amp;packageName=com.android.chrome&amp;resultId=019874b5-2857-73e7-82c7-1b9dcb12319c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57" s="13"/>
      <c r="AB1457" s="13"/>
      <c r="AC1457" s="13"/>
      <c r="AD1457" s="13"/>
      <c r="AE1457" s="13" t="e">
        <f>_xlfn.XLOOKUP(Tabella4[[#This Row],[ID Silk]],outTable[ID Silk],outTable[Numero ticket  ],,0,1)</f>
        <v>#N/A</v>
      </c>
      <c r="AF1457" s="13"/>
      <c r="AG1457" s="13"/>
      <c r="AH1457" s="13" t="e">
        <f>Tabella4[[#This Row],[Caricato su Silk]]&amp;Tabella4[[#This Row],[HC_01]]</f>
        <v>#N/A</v>
      </c>
      <c r="AI1457" s="13" t="e">
        <f>Tabella4[[#This Row],[HC_ID]]&amp;": "&amp;Tabella4[[#This Row],[Descrizione]]</f>
        <v>#N/A</v>
      </c>
      <c r="AJ1457" s="13" t="e">
        <f>Tabella4[[#This Row],[HC_ID]]&amp;": - "&amp;Tabella4[[#This Row],[Detail]]&amp;" con selettore: "&amp;Tabella4[[#This Row],[Rejected Element]]</f>
        <v>#N/A</v>
      </c>
      <c r="AK1457" s="13" t="e">
        <f>Tabella4[[#This Row],[HC_ID]]&amp;": "&amp;Tabella4[[#This Row],[Share URL]]</f>
        <v>#N/A</v>
      </c>
      <c r="AL1457" s="13" t="e">
        <f>Tabella4[[#This Row],[HC_ID]]&amp;": "&amp;Tabella4[[#This Row],[Soluzione note aggiuntive]]</f>
        <v>#N/A</v>
      </c>
      <c r="AM1457" s="13"/>
    </row>
    <row r="1458" spans="1:39" ht="15" x14ac:dyDescent="0.3">
      <c r="A1458" s="41" t="str">
        <f>Tabella4[[#This Row],[UNI CEI EN 301549]]&amp;Tabella4[[#This Row],[Servizio]]</f>
        <v>11.2.5.5.1S009 FAQ</v>
      </c>
      <c r="B1458" s="42" t="str">
        <f>Tabella4[[#This Row],[IssueID]]&amp;Tabella4[[#This Row],[Servizio]]</f>
        <v>S009 FAQ</v>
      </c>
      <c r="C1458" s="41" t="s">
        <v>2556</v>
      </c>
      <c r="D1458" s="41" t="str">
        <f>"(#"&amp;Tabella4[[#This Row],['#ID]]&amp;")"</f>
        <v>(#AAD1457)</v>
      </c>
      <c r="E1458" s="13" t="s">
        <v>50</v>
      </c>
      <c r="F1458" s="13" t="s">
        <v>3168</v>
      </c>
      <c r="G1458" s="13" t="s">
        <v>346</v>
      </c>
      <c r="H1458" s="13" t="s">
        <v>3286</v>
      </c>
      <c r="I1458" s="13" t="s">
        <v>64</v>
      </c>
      <c r="J1458" s="13" t="s">
        <v>1736</v>
      </c>
      <c r="K1458" t="s">
        <v>1747</v>
      </c>
      <c r="L1458" s="13" t="s">
        <v>3174</v>
      </c>
      <c r="M1458" t="s">
        <v>1756</v>
      </c>
      <c r="N1458" s="13"/>
      <c r="O1458" t="s">
        <v>1610</v>
      </c>
      <c r="P1458" s="13" t="s">
        <v>1654</v>
      </c>
      <c r="Q1458" s="13" t="s">
        <v>1742</v>
      </c>
      <c r="R1458" s="13"/>
      <c r="S1458" s="13" t="s">
        <v>3185</v>
      </c>
      <c r="T1458" s="13" t="s">
        <v>3186</v>
      </c>
      <c r="U1458" s="13">
        <f>COUNTIFS(Tabella4[Rejected Element],Tabella4[[#This Row],[Rejected Element]])</f>
        <v>6</v>
      </c>
      <c r="V1458" s="13" t="s">
        <v>1727</v>
      </c>
      <c r="W1458" s="13" t="s">
        <v>3139</v>
      </c>
      <c r="X1458" s="13" t="str">
        <f>Tabella4[[#This Row],[User Impact]]</f>
        <v>3 - Moderate</v>
      </c>
      <c r="Y1458" s="13" t="str">
        <f>_xlfn.CONCAT("APP INDABOX ANDROID - ",Tabella4[[#This Row],[UNI CEI EN 301549]]," ",_xlfn.XLOOKUP(Tabella4[[#This Row],[Criterio]],Tabella5[ID],Tabella5[Criterio di successo],"")," - ",Tabella4[[#This Row],[Servizio]])</f>
        <v>APP INDABOX ANDROID - 11.2.5.5.1 Dimensione dell'obiettivo (avanzato) - S009 FAQ</v>
      </c>
      <c r="Z14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(#AAD1457)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domande_generali
Dettaglio + screenshot (accedere con le seguenti credenziali: user, axeposte@gmail.com; password, Poste2024!): https://axe-mobile.deque.com/scan?userId=747da6b3-5f03-493b-bc9b-3a10276b7d6b&amp;packageName=com.android.chrome&amp;resultId=019874b5-2857-73e7-82c7-1b9dcb12319c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458" s="13"/>
      <c r="AB1458" s="13"/>
      <c r="AC1458" s="13"/>
      <c r="AD1458" s="13"/>
      <c r="AE1458" s="13" t="e">
        <f>_xlfn.XLOOKUP(Tabella4[[#This Row],[ID Silk]],outTable[ID Silk],outTable[Numero ticket  ],,0,1)</f>
        <v>#N/A</v>
      </c>
      <c r="AF1458" s="13"/>
      <c r="AG1458" s="13"/>
      <c r="AH1458" s="13" t="e">
        <f>Tabella4[[#This Row],[Caricato su Silk]]&amp;Tabella4[[#This Row],[HC_01]]</f>
        <v>#N/A</v>
      </c>
      <c r="AI1458" s="13" t="e">
        <f>Tabella4[[#This Row],[HC_ID]]&amp;": "&amp;Tabella4[[#This Row],[Descrizione]]</f>
        <v>#N/A</v>
      </c>
      <c r="AJ1458" s="13" t="e">
        <f>Tabella4[[#This Row],[HC_ID]]&amp;": - "&amp;Tabella4[[#This Row],[Detail]]&amp;" con selettore: "&amp;Tabella4[[#This Row],[Rejected Element]]</f>
        <v>#N/A</v>
      </c>
      <c r="AK1458" s="13" t="e">
        <f>Tabella4[[#This Row],[HC_ID]]&amp;": "&amp;Tabella4[[#This Row],[Share URL]]</f>
        <v>#N/A</v>
      </c>
      <c r="AL1458" s="13" t="e">
        <f>Tabella4[[#This Row],[HC_ID]]&amp;": "&amp;Tabella4[[#This Row],[Soluzione note aggiuntive]]</f>
        <v>#N/A</v>
      </c>
      <c r="AM1458" s="13"/>
    </row>
    <row r="1459" spans="1:39" ht="15" x14ac:dyDescent="0.3">
      <c r="A1459" s="41" t="str">
        <f>Tabella4[[#This Row],[UNI CEI EN 301549]]&amp;Tabella4[[#This Row],[Servizio]]</f>
        <v>11.1.3.2.1S009 FAQ</v>
      </c>
      <c r="B1459" s="42" t="str">
        <f>Tabella4[[#This Row],[IssueID]]&amp;Tabella4[[#This Row],[Servizio]]</f>
        <v>S009 FAQ</v>
      </c>
      <c r="C1459" s="41" t="s">
        <v>2557</v>
      </c>
      <c r="D1459" s="41" t="str">
        <f>"(#"&amp;Tabella4[[#This Row],['#ID]]&amp;")"</f>
        <v>(#AAD1458)</v>
      </c>
      <c r="E1459" s="13" t="s">
        <v>50</v>
      </c>
      <c r="F1459" s="13" t="s">
        <v>9</v>
      </c>
      <c r="G1459" s="13" t="s">
        <v>57</v>
      </c>
      <c r="H1459" s="13" t="s">
        <v>3287</v>
      </c>
      <c r="I1459" s="13" t="s">
        <v>62</v>
      </c>
      <c r="J1459" s="13" t="s">
        <v>3176</v>
      </c>
      <c r="K1459" t="s">
        <v>1749</v>
      </c>
      <c r="L1459" s="13" t="s">
        <v>3177</v>
      </c>
      <c r="M1459" t="s">
        <v>1744</v>
      </c>
      <c r="N1459" s="13"/>
      <c r="O1459" t="s">
        <v>1610</v>
      </c>
      <c r="P1459" s="13" t="s">
        <v>1654</v>
      </c>
      <c r="Q1459" s="13" t="s">
        <v>1742</v>
      </c>
      <c r="R1459" s="13"/>
      <c r="S1459" s="13" t="s">
        <v>3189</v>
      </c>
      <c r="T1459" s="13" t="s">
        <v>3190</v>
      </c>
      <c r="U1459" s="13">
        <f>COUNTIFS(Tabella4[Rejected Element],Tabella4[[#This Row],[Rejected Element]])</f>
        <v>1254</v>
      </c>
      <c r="V1459" s="13" t="s">
        <v>1727</v>
      </c>
      <c r="W1459" s="13" t="s">
        <v>3139</v>
      </c>
      <c r="X1459" s="13" t="str">
        <f>Tabella4[[#This Row],[User Impact]]</f>
        <v>1 - Critical</v>
      </c>
      <c r="Y1459" s="13" t="str">
        <f>_xlfn.CONCAT("APP INDABOX ANDROID - ",Tabella4[[#This Row],[UNI CEI EN 301549]]," ",_xlfn.XLOOKUP(Tabella4[[#This Row],[Criterio]],Tabella5[ID],Tabella5[Criterio di successo],"")," - ",Tabella4[[#This Row],[Servizio]])</f>
        <v>APP INDABOX ANDROID - 11.1.3.2.1 Sequenza significativa - S009 FAQ</v>
      </c>
      <c r="Z14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(#AAD1458)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59" s="13"/>
      <c r="AB1459" s="13"/>
      <c r="AC1459" s="13"/>
      <c r="AD1459" s="13"/>
      <c r="AE1459" s="13" t="e">
        <f>_xlfn.XLOOKUP(Tabella4[[#This Row],[ID Silk]],outTable[ID Silk],outTable[Numero ticket  ],,0,1)</f>
        <v>#N/A</v>
      </c>
      <c r="AF1459" s="13"/>
      <c r="AG1459" s="13"/>
      <c r="AH1459" s="13" t="e">
        <f>Tabella4[[#This Row],[Caricato su Silk]]&amp;Tabella4[[#This Row],[HC_01]]</f>
        <v>#N/A</v>
      </c>
      <c r="AI1459" s="13" t="e">
        <f>Tabella4[[#This Row],[HC_ID]]&amp;": "&amp;Tabella4[[#This Row],[Descrizione]]</f>
        <v>#N/A</v>
      </c>
      <c r="AJ1459" s="13" t="e">
        <f>Tabella4[[#This Row],[HC_ID]]&amp;": - "&amp;Tabella4[[#This Row],[Detail]]&amp;" con selettore: "&amp;Tabella4[[#This Row],[Rejected Element]]</f>
        <v>#N/A</v>
      </c>
      <c r="AK1459" s="13" t="e">
        <f>Tabella4[[#This Row],[HC_ID]]&amp;": "&amp;Tabella4[[#This Row],[Share URL]]</f>
        <v>#N/A</v>
      </c>
      <c r="AL1459" s="13" t="e">
        <f>Tabella4[[#This Row],[HC_ID]]&amp;": "&amp;Tabella4[[#This Row],[Soluzione note aggiuntive]]</f>
        <v>#N/A</v>
      </c>
      <c r="AM1459" s="13"/>
    </row>
    <row r="1460" spans="1:39" ht="15" x14ac:dyDescent="0.3">
      <c r="A1460" s="41" t="str">
        <f>Tabella4[[#This Row],[UNI CEI EN 301549]]&amp;Tabella4[[#This Row],[Servizio]]</f>
        <v>11.2.5.3.1S009 FAQ</v>
      </c>
      <c r="B1460" s="42" t="str">
        <f>Tabella4[[#This Row],[IssueID]]&amp;Tabella4[[#This Row],[Servizio]]</f>
        <v>S009 FAQ</v>
      </c>
      <c r="C1460" s="41" t="s">
        <v>2558</v>
      </c>
      <c r="D1460" s="41" t="str">
        <f>"(#"&amp;Tabella4[[#This Row],['#ID]]&amp;")"</f>
        <v>(#AAD1459)</v>
      </c>
      <c r="E1460" s="13" t="s">
        <v>50</v>
      </c>
      <c r="F1460" s="13" t="s">
        <v>9</v>
      </c>
      <c r="G1460" s="13" t="s">
        <v>342</v>
      </c>
      <c r="H1460" s="13" t="s">
        <v>3285</v>
      </c>
      <c r="I1460" s="13" t="s">
        <v>63</v>
      </c>
      <c r="J1460" s="13" t="s">
        <v>3172</v>
      </c>
      <c r="K1460" t="s">
        <v>1745</v>
      </c>
      <c r="L1460" s="13" t="s">
        <v>3173</v>
      </c>
      <c r="M1460" t="s">
        <v>1744</v>
      </c>
      <c r="N1460" s="13"/>
      <c r="O1460" t="s">
        <v>1610</v>
      </c>
      <c r="P1460" s="13" t="s">
        <v>1654</v>
      </c>
      <c r="Q1460" s="13" t="s">
        <v>1742</v>
      </c>
      <c r="R1460" s="13"/>
      <c r="S1460" s="13" t="s">
        <v>3183</v>
      </c>
      <c r="T1460" s="13" t="s">
        <v>3184</v>
      </c>
      <c r="U1460" s="13">
        <f>COUNTIFS(Tabella4[Rejected Element],Tabella4[[#This Row],[Rejected Element]])</f>
        <v>1254</v>
      </c>
      <c r="V1460" s="13" t="s">
        <v>1727</v>
      </c>
      <c r="W1460" s="13" t="s">
        <v>3139</v>
      </c>
      <c r="X1460" s="13" t="str">
        <f>Tabella4[[#This Row],[User Impact]]</f>
        <v>2 - Serious</v>
      </c>
      <c r="Y1460" s="13" t="str">
        <f>_xlfn.CONCAT("APP INDABOX ANDROID - ",Tabella4[[#This Row],[UNI CEI EN 301549]]," ",_xlfn.XLOOKUP(Tabella4[[#This Row],[Criterio]],Tabella5[ID],Tabella5[Criterio di successo],"")," - ",Tabella4[[#This Row],[Servizio]])</f>
        <v>APP INDABOX ANDROID - 11.2.5.3.1 Etichetta nel nome - S009 FAQ</v>
      </c>
      <c r="Z14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(#AAD1459)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60" s="13"/>
      <c r="AB1460" s="13"/>
      <c r="AC1460" s="13"/>
      <c r="AD1460" s="13"/>
      <c r="AE1460" s="13" t="e">
        <f>_xlfn.XLOOKUP(Tabella4[[#This Row],[ID Silk]],outTable[ID Silk],outTable[Numero ticket  ],,0,1)</f>
        <v>#N/A</v>
      </c>
      <c r="AF1460" s="13"/>
      <c r="AG1460" s="13"/>
      <c r="AH1460" s="13" t="e">
        <f>Tabella4[[#This Row],[Caricato su Silk]]&amp;Tabella4[[#This Row],[HC_01]]</f>
        <v>#N/A</v>
      </c>
      <c r="AI1460" s="13" t="e">
        <f>Tabella4[[#This Row],[HC_ID]]&amp;": "&amp;Tabella4[[#This Row],[Descrizione]]</f>
        <v>#N/A</v>
      </c>
      <c r="AJ1460" s="13" t="e">
        <f>Tabella4[[#This Row],[HC_ID]]&amp;": - "&amp;Tabella4[[#This Row],[Detail]]&amp;" con selettore: "&amp;Tabella4[[#This Row],[Rejected Element]]</f>
        <v>#N/A</v>
      </c>
      <c r="AK1460" s="13" t="e">
        <f>Tabella4[[#This Row],[HC_ID]]&amp;": "&amp;Tabella4[[#This Row],[Share URL]]</f>
        <v>#N/A</v>
      </c>
      <c r="AL1460" s="13" t="e">
        <f>Tabella4[[#This Row],[HC_ID]]&amp;": "&amp;Tabella4[[#This Row],[Soluzione note aggiuntive]]</f>
        <v>#N/A</v>
      </c>
      <c r="AM1460" s="13"/>
    </row>
    <row r="1461" spans="1:39" ht="15" x14ac:dyDescent="0.3">
      <c r="A1461" s="41" t="str">
        <f>Tabella4[[#This Row],[UNI CEI EN 301549]]&amp;Tabella4[[#This Row],[Servizio]]</f>
        <v>11.2.5.5.1S009 FAQ</v>
      </c>
      <c r="B1461" s="42" t="str">
        <f>Tabella4[[#This Row],[IssueID]]&amp;Tabella4[[#This Row],[Servizio]]</f>
        <v>S009 FAQ</v>
      </c>
      <c r="C1461" s="41" t="s">
        <v>2559</v>
      </c>
      <c r="D1461" s="41" t="str">
        <f>"(#"&amp;Tabella4[[#This Row],['#ID]]&amp;")"</f>
        <v>(#AAD1460)</v>
      </c>
      <c r="E1461" s="13" t="s">
        <v>50</v>
      </c>
      <c r="F1461" s="13" t="s">
        <v>3168</v>
      </c>
      <c r="G1461" s="13" t="s">
        <v>346</v>
      </c>
      <c r="H1461" s="13" t="s">
        <v>3286</v>
      </c>
      <c r="I1461" s="13" t="s">
        <v>64</v>
      </c>
      <c r="J1461" s="13" t="s">
        <v>1736</v>
      </c>
      <c r="K1461" t="s">
        <v>1747</v>
      </c>
      <c r="L1461" s="13" t="s">
        <v>3174</v>
      </c>
      <c r="M1461" t="s">
        <v>1744</v>
      </c>
      <c r="N1461" s="13"/>
      <c r="O1461" t="s">
        <v>1610</v>
      </c>
      <c r="P1461" s="13" t="s">
        <v>1654</v>
      </c>
      <c r="Q1461" s="13" t="s">
        <v>1742</v>
      </c>
      <c r="R1461" s="13"/>
      <c r="S1461" s="13" t="s">
        <v>3185</v>
      </c>
      <c r="T1461" s="13" t="s">
        <v>3186</v>
      </c>
      <c r="U1461" s="13">
        <f>COUNTIFS(Tabella4[Rejected Element],Tabella4[[#This Row],[Rejected Element]])</f>
        <v>1254</v>
      </c>
      <c r="V1461" s="13" t="s">
        <v>1727</v>
      </c>
      <c r="W1461" s="13" t="s">
        <v>3139</v>
      </c>
      <c r="X1461" s="13" t="str">
        <f>Tabella4[[#This Row],[User Impact]]</f>
        <v>3 - Moderate</v>
      </c>
      <c r="Y1461" s="13" t="str">
        <f>_xlfn.CONCAT("APP INDABOX ANDROID - ",Tabella4[[#This Row],[UNI CEI EN 301549]]," ",_xlfn.XLOOKUP(Tabella4[[#This Row],[Criterio]],Tabella5[ID],Tabella5[Criterio di successo],"")," - ",Tabella4[[#This Row],[Servizio]])</f>
        <v>APP INDABOX ANDROID - 11.2.5.5.1 Dimensione dell'obiettivo (avanzato) - S009 FAQ</v>
      </c>
      <c r="Z14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(#AAD1460)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461" s="13"/>
      <c r="AB1461" s="13"/>
      <c r="AC1461" s="13"/>
      <c r="AD1461" s="13"/>
      <c r="AE1461" s="13" t="e">
        <f>_xlfn.XLOOKUP(Tabella4[[#This Row],[ID Silk]],outTable[ID Silk],outTable[Numero ticket  ],,0,1)</f>
        <v>#N/A</v>
      </c>
      <c r="AF1461" s="13"/>
      <c r="AG1461" s="13"/>
      <c r="AH1461" s="13" t="e">
        <f>Tabella4[[#This Row],[Caricato su Silk]]&amp;Tabella4[[#This Row],[HC_01]]</f>
        <v>#N/A</v>
      </c>
      <c r="AI1461" s="13" t="e">
        <f>Tabella4[[#This Row],[HC_ID]]&amp;": "&amp;Tabella4[[#This Row],[Descrizione]]</f>
        <v>#N/A</v>
      </c>
      <c r="AJ1461" s="13" t="e">
        <f>Tabella4[[#This Row],[HC_ID]]&amp;": - "&amp;Tabella4[[#This Row],[Detail]]&amp;" con selettore: "&amp;Tabella4[[#This Row],[Rejected Element]]</f>
        <v>#N/A</v>
      </c>
      <c r="AK1461" s="13" t="e">
        <f>Tabella4[[#This Row],[HC_ID]]&amp;": "&amp;Tabella4[[#This Row],[Share URL]]</f>
        <v>#N/A</v>
      </c>
      <c r="AL1461" s="13" t="e">
        <f>Tabella4[[#This Row],[HC_ID]]&amp;": "&amp;Tabella4[[#This Row],[Soluzione note aggiuntive]]</f>
        <v>#N/A</v>
      </c>
      <c r="AM1461" s="13"/>
    </row>
    <row r="1462" spans="1:39" ht="15" x14ac:dyDescent="0.3">
      <c r="A1462" s="41" t="str">
        <f>Tabella4[[#This Row],[UNI CEI EN 301549]]&amp;Tabella4[[#This Row],[Servizio]]</f>
        <v>11.2.5.8.1S009 FAQ</v>
      </c>
      <c r="B1462" s="42" t="str">
        <f>Tabella4[[#This Row],[IssueID]]&amp;Tabella4[[#This Row],[Servizio]]</f>
        <v>S009 FAQ</v>
      </c>
      <c r="C1462" s="41" t="s">
        <v>2560</v>
      </c>
      <c r="D1462" s="41" t="str">
        <f>"(#"&amp;Tabella4[[#This Row],['#ID]]&amp;")"</f>
        <v>(#AAD1461)</v>
      </c>
      <c r="E1462" s="13" t="s">
        <v>50</v>
      </c>
      <c r="F1462" s="13" t="s">
        <v>10</v>
      </c>
      <c r="G1462" s="13" t="s">
        <v>56</v>
      </c>
      <c r="H1462" s="13" t="s">
        <v>3283</v>
      </c>
      <c r="I1462" s="13" t="s">
        <v>63</v>
      </c>
      <c r="J1462" s="13" t="s">
        <v>1736</v>
      </c>
      <c r="K1462" t="s">
        <v>1748</v>
      </c>
      <c r="L1462" s="13" t="s">
        <v>3175</v>
      </c>
      <c r="M1462" t="s">
        <v>1744</v>
      </c>
      <c r="N1462" s="13"/>
      <c r="O1462" t="s">
        <v>1610</v>
      </c>
      <c r="P1462" s="13" t="s">
        <v>1654</v>
      </c>
      <c r="Q1462" s="13" t="s">
        <v>1742</v>
      </c>
      <c r="R1462" s="13"/>
      <c r="S1462" s="13" t="s">
        <v>3187</v>
      </c>
      <c r="T1462" s="13" t="s">
        <v>3188</v>
      </c>
      <c r="U1462" s="13">
        <f>COUNTIFS(Tabella4[Rejected Element],Tabella4[[#This Row],[Rejected Element]])</f>
        <v>1254</v>
      </c>
      <c r="V1462" s="13" t="s">
        <v>1727</v>
      </c>
      <c r="W1462" s="13" t="s">
        <v>3139</v>
      </c>
      <c r="X1462" s="13" t="str">
        <f>Tabella4[[#This Row],[User Impact]]</f>
        <v>2 - Serious</v>
      </c>
      <c r="Y1462" s="13" t="str">
        <f>_xlfn.CONCAT("APP INDABOX ANDROID - ",Tabella4[[#This Row],[UNI CEI EN 301549]]," ",_xlfn.XLOOKUP(Tabella4[[#This Row],[Criterio]],Tabella5[ID],Tabella5[Criterio di successo],"")," - ",Tabella4[[#This Row],[Servizio]])</f>
        <v>APP INDABOX ANDROID - 11.2.5.8.1 Dimensione dell'obiettivo (minimo) - S009 FAQ</v>
      </c>
      <c r="Z14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(#AAD1461)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462" s="13"/>
      <c r="AB1462" s="13"/>
      <c r="AC1462" s="13"/>
      <c r="AD1462" s="13"/>
      <c r="AE1462" s="13" t="e">
        <f>_xlfn.XLOOKUP(Tabella4[[#This Row],[ID Silk]],outTable[ID Silk],outTable[Numero ticket  ],,0,1)</f>
        <v>#N/A</v>
      </c>
      <c r="AF1462" s="13"/>
      <c r="AG1462" s="13"/>
      <c r="AH1462" s="13" t="e">
        <f>Tabella4[[#This Row],[Caricato su Silk]]&amp;Tabella4[[#This Row],[HC_01]]</f>
        <v>#N/A</v>
      </c>
      <c r="AI1462" s="13" t="e">
        <f>Tabella4[[#This Row],[HC_ID]]&amp;": "&amp;Tabella4[[#This Row],[Descrizione]]</f>
        <v>#N/A</v>
      </c>
      <c r="AJ1462" s="13" t="e">
        <f>Tabella4[[#This Row],[HC_ID]]&amp;": - "&amp;Tabella4[[#This Row],[Detail]]&amp;" con selettore: "&amp;Tabella4[[#This Row],[Rejected Element]]</f>
        <v>#N/A</v>
      </c>
      <c r="AK1462" s="13" t="e">
        <f>Tabella4[[#This Row],[HC_ID]]&amp;": "&amp;Tabella4[[#This Row],[Share URL]]</f>
        <v>#N/A</v>
      </c>
      <c r="AL1462" s="13" t="e">
        <f>Tabella4[[#This Row],[HC_ID]]&amp;": "&amp;Tabella4[[#This Row],[Soluzione note aggiuntive]]</f>
        <v>#N/A</v>
      </c>
      <c r="AM1462" s="13"/>
    </row>
    <row r="1463" spans="1:39" ht="15" x14ac:dyDescent="0.3">
      <c r="A1463" s="41" t="str">
        <f>Tabella4[[#This Row],[UNI CEI EN 301549]]&amp;Tabella4[[#This Row],[Servizio]]</f>
        <v>11.1.3.2.1S009 FAQ</v>
      </c>
      <c r="B1463" s="42" t="str">
        <f>Tabella4[[#This Row],[IssueID]]&amp;Tabella4[[#This Row],[Servizio]]</f>
        <v>S009 FAQ</v>
      </c>
      <c r="C1463" s="41" t="s">
        <v>2561</v>
      </c>
      <c r="D1463" s="41" t="str">
        <f>"(#"&amp;Tabella4[[#This Row],['#ID]]&amp;")"</f>
        <v>(#AAD1462)</v>
      </c>
      <c r="E1463" s="13" t="s">
        <v>50</v>
      </c>
      <c r="F1463" s="13" t="s">
        <v>9</v>
      </c>
      <c r="G1463" s="13" t="s">
        <v>57</v>
      </c>
      <c r="H1463" s="13" t="s">
        <v>3287</v>
      </c>
      <c r="I1463" s="13" t="s">
        <v>62</v>
      </c>
      <c r="J1463" s="13" t="s">
        <v>3176</v>
      </c>
      <c r="K1463" t="s">
        <v>1749</v>
      </c>
      <c r="L1463" s="13" t="s">
        <v>3177</v>
      </c>
      <c r="M1463" t="s">
        <v>1744</v>
      </c>
      <c r="N1463" s="13"/>
      <c r="O1463" t="s">
        <v>1610</v>
      </c>
      <c r="P1463" s="13" t="s">
        <v>1654</v>
      </c>
      <c r="Q1463" s="13" t="s">
        <v>1742</v>
      </c>
      <c r="R1463" s="13"/>
      <c r="S1463" s="13" t="s">
        <v>3189</v>
      </c>
      <c r="T1463" s="13" t="s">
        <v>3190</v>
      </c>
      <c r="U1463" s="13">
        <f>COUNTIFS(Tabella4[Rejected Element],Tabella4[[#This Row],[Rejected Element]])</f>
        <v>1254</v>
      </c>
      <c r="V1463" s="13" t="s">
        <v>1727</v>
      </c>
      <c r="W1463" s="13" t="s">
        <v>3139</v>
      </c>
      <c r="X1463" s="13" t="str">
        <f>Tabella4[[#This Row],[User Impact]]</f>
        <v>1 - Critical</v>
      </c>
      <c r="Y1463" s="13" t="str">
        <f>_xlfn.CONCAT("APP INDABOX ANDROID - ",Tabella4[[#This Row],[UNI CEI EN 301549]]," ",_xlfn.XLOOKUP(Tabella4[[#This Row],[Criterio]],Tabella5[ID],Tabella5[Criterio di successo],"")," - ",Tabella4[[#This Row],[Servizio]])</f>
        <v>APP INDABOX ANDROID - 11.1.3.2.1 Sequenza significativa - S009 FAQ</v>
      </c>
      <c r="Z14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(#AAD1462)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63" s="13"/>
      <c r="AB1463" s="13"/>
      <c r="AC1463" s="13"/>
      <c r="AD1463" s="13"/>
      <c r="AE1463" s="13" t="e">
        <f>_xlfn.XLOOKUP(Tabella4[[#This Row],[ID Silk]],outTable[ID Silk],outTable[Numero ticket  ],,0,1)</f>
        <v>#N/A</v>
      </c>
      <c r="AF1463" s="13"/>
      <c r="AG1463" s="13"/>
      <c r="AH1463" s="13" t="e">
        <f>Tabella4[[#This Row],[Caricato su Silk]]&amp;Tabella4[[#This Row],[HC_01]]</f>
        <v>#N/A</v>
      </c>
      <c r="AI1463" s="13" t="e">
        <f>Tabella4[[#This Row],[HC_ID]]&amp;": "&amp;Tabella4[[#This Row],[Descrizione]]</f>
        <v>#N/A</v>
      </c>
      <c r="AJ1463" s="13" t="e">
        <f>Tabella4[[#This Row],[HC_ID]]&amp;": - "&amp;Tabella4[[#This Row],[Detail]]&amp;" con selettore: "&amp;Tabella4[[#This Row],[Rejected Element]]</f>
        <v>#N/A</v>
      </c>
      <c r="AK1463" s="13" t="e">
        <f>Tabella4[[#This Row],[HC_ID]]&amp;": "&amp;Tabella4[[#This Row],[Share URL]]</f>
        <v>#N/A</v>
      </c>
      <c r="AL1463" s="13" t="e">
        <f>Tabella4[[#This Row],[HC_ID]]&amp;": "&amp;Tabella4[[#This Row],[Soluzione note aggiuntive]]</f>
        <v>#N/A</v>
      </c>
      <c r="AM1463" s="13"/>
    </row>
    <row r="1464" spans="1:39" ht="15" x14ac:dyDescent="0.3">
      <c r="A1464" s="41" t="str">
        <f>Tabella4[[#This Row],[UNI CEI EN 301549]]&amp;Tabella4[[#This Row],[Servizio]]</f>
        <v>11.1.3.2.1S009 FAQ</v>
      </c>
      <c r="B1464" s="42" t="str">
        <f>Tabella4[[#This Row],[IssueID]]&amp;Tabella4[[#This Row],[Servizio]]</f>
        <v>S009 FAQ</v>
      </c>
      <c r="C1464" s="41" t="s">
        <v>2562</v>
      </c>
      <c r="D1464" s="41" t="str">
        <f>"(#"&amp;Tabella4[[#This Row],['#ID]]&amp;")"</f>
        <v>(#AAD1463)</v>
      </c>
      <c r="E1464" s="13" t="s">
        <v>50</v>
      </c>
      <c r="F1464" s="13" t="s">
        <v>9</v>
      </c>
      <c r="G1464" s="13" t="s">
        <v>57</v>
      </c>
      <c r="H1464" s="13" t="s">
        <v>3287</v>
      </c>
      <c r="I1464" s="13" t="s">
        <v>62</v>
      </c>
      <c r="J1464" s="13" t="s">
        <v>3176</v>
      </c>
      <c r="K1464" t="s">
        <v>1749</v>
      </c>
      <c r="L1464" s="13" t="s">
        <v>3177</v>
      </c>
      <c r="M1464" t="s">
        <v>1744</v>
      </c>
      <c r="N1464" s="13"/>
      <c r="O1464" t="s">
        <v>1610</v>
      </c>
      <c r="P1464" s="13" t="s">
        <v>1654</v>
      </c>
      <c r="Q1464" s="13" t="s">
        <v>1742</v>
      </c>
      <c r="R1464" s="13"/>
      <c r="S1464" s="13" t="s">
        <v>3189</v>
      </c>
      <c r="T1464" s="13" t="s">
        <v>3190</v>
      </c>
      <c r="U1464" s="13">
        <f>COUNTIFS(Tabella4[Rejected Element],Tabella4[[#This Row],[Rejected Element]])</f>
        <v>1254</v>
      </c>
      <c r="V1464" s="13" t="s">
        <v>1727</v>
      </c>
      <c r="W1464" s="13" t="s">
        <v>3139</v>
      </c>
      <c r="X1464" s="13" t="str">
        <f>Tabella4[[#This Row],[User Impact]]</f>
        <v>1 - Critical</v>
      </c>
      <c r="Y1464" s="13" t="str">
        <f>_xlfn.CONCAT("APP INDABOX ANDROID - ",Tabella4[[#This Row],[UNI CEI EN 301549]]," ",_xlfn.XLOOKUP(Tabella4[[#This Row],[Criterio]],Tabella5[ID],Tabella5[Criterio di successo],"")," - ",Tabella4[[#This Row],[Servizio]])</f>
        <v>APP INDABOX ANDROID - 11.1.3.2.1 Sequenza significativa - S009 FAQ</v>
      </c>
      <c r="Z14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(#AAD1463)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64" s="13"/>
      <c r="AB1464" s="13"/>
      <c r="AC1464" s="13"/>
      <c r="AD1464" s="13"/>
      <c r="AE1464" s="13" t="e">
        <f>_xlfn.XLOOKUP(Tabella4[[#This Row],[ID Silk]],outTable[ID Silk],outTable[Numero ticket  ],,0,1)</f>
        <v>#N/A</v>
      </c>
      <c r="AF1464" s="13"/>
      <c r="AG1464" s="13"/>
      <c r="AH1464" s="13" t="e">
        <f>Tabella4[[#This Row],[Caricato su Silk]]&amp;Tabella4[[#This Row],[HC_01]]</f>
        <v>#N/A</v>
      </c>
      <c r="AI1464" s="13" t="e">
        <f>Tabella4[[#This Row],[HC_ID]]&amp;": "&amp;Tabella4[[#This Row],[Descrizione]]</f>
        <v>#N/A</v>
      </c>
      <c r="AJ1464" s="13" t="e">
        <f>Tabella4[[#This Row],[HC_ID]]&amp;": - "&amp;Tabella4[[#This Row],[Detail]]&amp;" con selettore: "&amp;Tabella4[[#This Row],[Rejected Element]]</f>
        <v>#N/A</v>
      </c>
      <c r="AK1464" s="13" t="e">
        <f>Tabella4[[#This Row],[HC_ID]]&amp;": "&amp;Tabella4[[#This Row],[Share URL]]</f>
        <v>#N/A</v>
      </c>
      <c r="AL1464" s="13" t="e">
        <f>Tabella4[[#This Row],[HC_ID]]&amp;": "&amp;Tabella4[[#This Row],[Soluzione note aggiuntive]]</f>
        <v>#N/A</v>
      </c>
      <c r="AM1464" s="13"/>
    </row>
    <row r="1465" spans="1:39" ht="15" x14ac:dyDescent="0.3">
      <c r="A1465" s="41" t="str">
        <f>Tabella4[[#This Row],[UNI CEI EN 301549]]&amp;Tabella4[[#This Row],[Servizio]]</f>
        <v>11.2.5.3.1S009 FAQ</v>
      </c>
      <c r="B1465" s="42" t="str">
        <f>Tabella4[[#This Row],[IssueID]]&amp;Tabella4[[#This Row],[Servizio]]</f>
        <v>S009 FAQ</v>
      </c>
      <c r="C1465" s="41" t="s">
        <v>2563</v>
      </c>
      <c r="D1465" s="41" t="str">
        <f>"(#"&amp;Tabella4[[#This Row],['#ID]]&amp;")"</f>
        <v>(#AAD1464)</v>
      </c>
      <c r="E1465" s="13" t="s">
        <v>50</v>
      </c>
      <c r="F1465" s="13" t="s">
        <v>9</v>
      </c>
      <c r="G1465" s="13" t="s">
        <v>342</v>
      </c>
      <c r="H1465" s="13" t="s">
        <v>3285</v>
      </c>
      <c r="I1465" s="13" t="s">
        <v>63</v>
      </c>
      <c r="J1465" s="13" t="s">
        <v>3172</v>
      </c>
      <c r="K1465" t="s">
        <v>1745</v>
      </c>
      <c r="L1465" s="13" t="s">
        <v>3173</v>
      </c>
      <c r="M1465" t="s">
        <v>1744</v>
      </c>
      <c r="N1465" s="13"/>
      <c r="O1465" t="s">
        <v>1610</v>
      </c>
      <c r="P1465" s="13" t="s">
        <v>1654</v>
      </c>
      <c r="Q1465" s="13" t="s">
        <v>1742</v>
      </c>
      <c r="R1465" s="13"/>
      <c r="S1465" s="13" t="s">
        <v>3183</v>
      </c>
      <c r="T1465" s="13" t="s">
        <v>3184</v>
      </c>
      <c r="U1465" s="13">
        <f>COUNTIFS(Tabella4[Rejected Element],Tabella4[[#This Row],[Rejected Element]])</f>
        <v>1254</v>
      </c>
      <c r="V1465" s="13" t="s">
        <v>1727</v>
      </c>
      <c r="W1465" s="13" t="s">
        <v>3139</v>
      </c>
      <c r="X1465" s="13" t="str">
        <f>Tabella4[[#This Row],[User Impact]]</f>
        <v>2 - Serious</v>
      </c>
      <c r="Y1465" s="13" t="str">
        <f>_xlfn.CONCAT("APP INDABOX ANDROID - ",Tabella4[[#This Row],[UNI CEI EN 301549]]," ",_xlfn.XLOOKUP(Tabella4[[#This Row],[Criterio]],Tabella5[ID],Tabella5[Criterio di successo],"")," - ",Tabella4[[#This Row],[Servizio]])</f>
        <v>APP INDABOX ANDROID - 11.2.5.3.1 Etichetta nel nome - S009 FAQ</v>
      </c>
      <c r="Z14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(#AAD1464)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65" s="13"/>
      <c r="AB1465" s="13"/>
      <c r="AC1465" s="13"/>
      <c r="AD1465" s="13"/>
      <c r="AE1465" s="13" t="e">
        <f>_xlfn.XLOOKUP(Tabella4[[#This Row],[ID Silk]],outTable[ID Silk],outTable[Numero ticket  ],,0,1)</f>
        <v>#N/A</v>
      </c>
      <c r="AF1465" s="13"/>
      <c r="AG1465" s="13"/>
      <c r="AH1465" s="13" t="e">
        <f>Tabella4[[#This Row],[Caricato su Silk]]&amp;Tabella4[[#This Row],[HC_01]]</f>
        <v>#N/A</v>
      </c>
      <c r="AI1465" s="13" t="e">
        <f>Tabella4[[#This Row],[HC_ID]]&amp;": "&amp;Tabella4[[#This Row],[Descrizione]]</f>
        <v>#N/A</v>
      </c>
      <c r="AJ1465" s="13" t="e">
        <f>Tabella4[[#This Row],[HC_ID]]&amp;": - "&amp;Tabella4[[#This Row],[Detail]]&amp;" con selettore: "&amp;Tabella4[[#This Row],[Rejected Element]]</f>
        <v>#N/A</v>
      </c>
      <c r="AK1465" s="13" t="e">
        <f>Tabella4[[#This Row],[HC_ID]]&amp;": "&amp;Tabella4[[#This Row],[Share URL]]</f>
        <v>#N/A</v>
      </c>
      <c r="AL1465" s="13" t="e">
        <f>Tabella4[[#This Row],[HC_ID]]&amp;": "&amp;Tabella4[[#This Row],[Soluzione note aggiuntive]]</f>
        <v>#N/A</v>
      </c>
      <c r="AM1465" s="13"/>
    </row>
    <row r="1466" spans="1:39" ht="15" x14ac:dyDescent="0.3">
      <c r="A1466" s="41" t="str">
        <f>Tabella4[[#This Row],[UNI CEI EN 301549]]&amp;Tabella4[[#This Row],[Servizio]]</f>
        <v>11.2.5.5.1S009 FAQ</v>
      </c>
      <c r="B1466" s="42" t="str">
        <f>Tabella4[[#This Row],[IssueID]]&amp;Tabella4[[#This Row],[Servizio]]</f>
        <v>S009 FAQ</v>
      </c>
      <c r="C1466" s="41" t="s">
        <v>2564</v>
      </c>
      <c r="D1466" s="41" t="str">
        <f>"(#"&amp;Tabella4[[#This Row],['#ID]]&amp;")"</f>
        <v>(#AAD1465)</v>
      </c>
      <c r="E1466" s="13" t="s">
        <v>50</v>
      </c>
      <c r="F1466" s="13" t="s">
        <v>3168</v>
      </c>
      <c r="G1466" s="13" t="s">
        <v>346</v>
      </c>
      <c r="H1466" s="13" t="s">
        <v>3286</v>
      </c>
      <c r="I1466" s="13" t="s">
        <v>64</v>
      </c>
      <c r="J1466" s="13" t="s">
        <v>1736</v>
      </c>
      <c r="K1466" t="s">
        <v>1747</v>
      </c>
      <c r="L1466" s="13" t="s">
        <v>3174</v>
      </c>
      <c r="M1466" t="s">
        <v>1744</v>
      </c>
      <c r="N1466" s="13"/>
      <c r="O1466" t="s">
        <v>1610</v>
      </c>
      <c r="P1466" s="13" t="s">
        <v>1654</v>
      </c>
      <c r="Q1466" s="13" t="s">
        <v>1742</v>
      </c>
      <c r="R1466" s="13"/>
      <c r="S1466" s="13" t="s">
        <v>3185</v>
      </c>
      <c r="T1466" s="13" t="s">
        <v>3186</v>
      </c>
      <c r="U1466" s="13">
        <f>COUNTIFS(Tabella4[Rejected Element],Tabella4[[#This Row],[Rejected Element]])</f>
        <v>1254</v>
      </c>
      <c r="V1466" s="13" t="s">
        <v>1727</v>
      </c>
      <c r="W1466" s="13" t="s">
        <v>3139</v>
      </c>
      <c r="X1466" s="13" t="str">
        <f>Tabella4[[#This Row],[User Impact]]</f>
        <v>3 - Moderate</v>
      </c>
      <c r="Y1466" s="13" t="str">
        <f>_xlfn.CONCAT("APP INDABOX ANDROID - ",Tabella4[[#This Row],[UNI CEI EN 301549]]," ",_xlfn.XLOOKUP(Tabella4[[#This Row],[Criterio]],Tabella5[ID],Tabella5[Criterio di successo],"")," - ",Tabella4[[#This Row],[Servizio]])</f>
        <v>APP INDABOX ANDROID - 11.2.5.5.1 Dimensione dell'obiettivo (avanzato) - S009 FAQ</v>
      </c>
      <c r="Z14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(#AAD1465)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466" s="13"/>
      <c r="AB1466" s="13"/>
      <c r="AC1466" s="13"/>
      <c r="AD1466" s="13"/>
      <c r="AE1466" s="13" t="e">
        <f>_xlfn.XLOOKUP(Tabella4[[#This Row],[ID Silk]],outTable[ID Silk],outTable[Numero ticket  ],,0,1)</f>
        <v>#N/A</v>
      </c>
      <c r="AF1466" s="13"/>
      <c r="AG1466" s="13"/>
      <c r="AH1466" s="13" t="e">
        <f>Tabella4[[#This Row],[Caricato su Silk]]&amp;Tabella4[[#This Row],[HC_01]]</f>
        <v>#N/A</v>
      </c>
      <c r="AI1466" s="13" t="e">
        <f>Tabella4[[#This Row],[HC_ID]]&amp;": "&amp;Tabella4[[#This Row],[Descrizione]]</f>
        <v>#N/A</v>
      </c>
      <c r="AJ1466" s="13" t="e">
        <f>Tabella4[[#This Row],[HC_ID]]&amp;": - "&amp;Tabella4[[#This Row],[Detail]]&amp;" con selettore: "&amp;Tabella4[[#This Row],[Rejected Element]]</f>
        <v>#N/A</v>
      </c>
      <c r="AK1466" s="13" t="e">
        <f>Tabella4[[#This Row],[HC_ID]]&amp;": "&amp;Tabella4[[#This Row],[Share URL]]</f>
        <v>#N/A</v>
      </c>
      <c r="AL1466" s="13" t="e">
        <f>Tabella4[[#This Row],[HC_ID]]&amp;": "&amp;Tabella4[[#This Row],[Soluzione note aggiuntive]]</f>
        <v>#N/A</v>
      </c>
      <c r="AM1466" s="13"/>
    </row>
    <row r="1467" spans="1:39" ht="15" x14ac:dyDescent="0.3">
      <c r="A1467" s="41" t="str">
        <f>Tabella4[[#This Row],[UNI CEI EN 301549]]&amp;Tabella4[[#This Row],[Servizio]]</f>
        <v>11.2.5.8.1S009 FAQ</v>
      </c>
      <c r="B1467" s="42" t="str">
        <f>Tabella4[[#This Row],[IssueID]]&amp;Tabella4[[#This Row],[Servizio]]</f>
        <v>S009 FAQ</v>
      </c>
      <c r="C1467" s="41" t="s">
        <v>2565</v>
      </c>
      <c r="D1467" s="41" t="str">
        <f>"(#"&amp;Tabella4[[#This Row],['#ID]]&amp;")"</f>
        <v>(#AAD1466)</v>
      </c>
      <c r="E1467" s="13" t="s">
        <v>50</v>
      </c>
      <c r="F1467" s="13" t="s">
        <v>10</v>
      </c>
      <c r="G1467" s="13" t="s">
        <v>56</v>
      </c>
      <c r="H1467" s="13" t="s">
        <v>3283</v>
      </c>
      <c r="I1467" s="13" t="s">
        <v>63</v>
      </c>
      <c r="J1467" s="13" t="s">
        <v>1736</v>
      </c>
      <c r="K1467" t="s">
        <v>1748</v>
      </c>
      <c r="L1467" s="13" t="s">
        <v>3175</v>
      </c>
      <c r="M1467" t="s">
        <v>1744</v>
      </c>
      <c r="N1467" s="13"/>
      <c r="O1467" t="s">
        <v>1610</v>
      </c>
      <c r="P1467" s="13" t="s">
        <v>1654</v>
      </c>
      <c r="Q1467" s="13" t="s">
        <v>1742</v>
      </c>
      <c r="R1467" s="13"/>
      <c r="S1467" s="13" t="s">
        <v>3187</v>
      </c>
      <c r="T1467" s="13" t="s">
        <v>3188</v>
      </c>
      <c r="U1467" s="13">
        <f>COUNTIFS(Tabella4[Rejected Element],Tabella4[[#This Row],[Rejected Element]])</f>
        <v>1254</v>
      </c>
      <c r="V1467" s="13" t="s">
        <v>1727</v>
      </c>
      <c r="W1467" s="13" t="s">
        <v>3139</v>
      </c>
      <c r="X1467" s="13" t="str">
        <f>Tabella4[[#This Row],[User Impact]]</f>
        <v>2 - Serious</v>
      </c>
      <c r="Y1467" s="13" t="str">
        <f>_xlfn.CONCAT("APP INDABOX ANDROID - ",Tabella4[[#This Row],[UNI CEI EN 301549]]," ",_xlfn.XLOOKUP(Tabella4[[#This Row],[Criterio]],Tabella5[ID],Tabella5[Criterio di successo],"")," - ",Tabella4[[#This Row],[Servizio]])</f>
        <v>APP INDABOX ANDROID - 11.2.5.8.1 Dimensione dell'obiettivo (minimo) - S009 FAQ</v>
      </c>
      <c r="Z14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(#AAD1466)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467" s="13"/>
      <c r="AB1467" s="13"/>
      <c r="AC1467" s="13"/>
      <c r="AD1467" s="13"/>
      <c r="AE1467" s="13" t="e">
        <f>_xlfn.XLOOKUP(Tabella4[[#This Row],[ID Silk]],outTable[ID Silk],outTable[Numero ticket  ],,0,1)</f>
        <v>#N/A</v>
      </c>
      <c r="AF1467" s="13"/>
      <c r="AG1467" s="13"/>
      <c r="AH1467" s="13" t="e">
        <f>Tabella4[[#This Row],[Caricato su Silk]]&amp;Tabella4[[#This Row],[HC_01]]</f>
        <v>#N/A</v>
      </c>
      <c r="AI1467" s="13" t="e">
        <f>Tabella4[[#This Row],[HC_ID]]&amp;": "&amp;Tabella4[[#This Row],[Descrizione]]</f>
        <v>#N/A</v>
      </c>
      <c r="AJ1467" s="13" t="e">
        <f>Tabella4[[#This Row],[HC_ID]]&amp;": - "&amp;Tabella4[[#This Row],[Detail]]&amp;" con selettore: "&amp;Tabella4[[#This Row],[Rejected Element]]</f>
        <v>#N/A</v>
      </c>
      <c r="AK1467" s="13" t="e">
        <f>Tabella4[[#This Row],[HC_ID]]&amp;": "&amp;Tabella4[[#This Row],[Share URL]]</f>
        <v>#N/A</v>
      </c>
      <c r="AL1467" s="13" t="e">
        <f>Tabella4[[#This Row],[HC_ID]]&amp;": "&amp;Tabella4[[#This Row],[Soluzione note aggiuntive]]</f>
        <v>#N/A</v>
      </c>
      <c r="AM1467" s="13"/>
    </row>
    <row r="1468" spans="1:39" ht="15" x14ac:dyDescent="0.3">
      <c r="A1468" s="41" t="str">
        <f>Tabella4[[#This Row],[UNI CEI EN 301549]]&amp;Tabella4[[#This Row],[Servizio]]</f>
        <v>11.1.3.2.1S009 FAQ</v>
      </c>
      <c r="B1468" s="42" t="str">
        <f>Tabella4[[#This Row],[IssueID]]&amp;Tabella4[[#This Row],[Servizio]]</f>
        <v>S009 FAQ</v>
      </c>
      <c r="C1468" s="41" t="s">
        <v>2566</v>
      </c>
      <c r="D1468" s="41" t="str">
        <f>"(#"&amp;Tabella4[[#This Row],['#ID]]&amp;")"</f>
        <v>(#AAD1467)</v>
      </c>
      <c r="E1468" s="13" t="s">
        <v>50</v>
      </c>
      <c r="F1468" s="13" t="s">
        <v>9</v>
      </c>
      <c r="G1468" s="13" t="s">
        <v>57</v>
      </c>
      <c r="H1468" s="13" t="s">
        <v>3287</v>
      </c>
      <c r="I1468" s="13" t="s">
        <v>62</v>
      </c>
      <c r="J1468" s="13" t="s">
        <v>3176</v>
      </c>
      <c r="K1468" t="s">
        <v>1749</v>
      </c>
      <c r="L1468" s="13" t="s">
        <v>3177</v>
      </c>
      <c r="M1468" t="s">
        <v>1744</v>
      </c>
      <c r="N1468" s="13"/>
      <c r="O1468" t="s">
        <v>1610</v>
      </c>
      <c r="P1468" s="13" t="s">
        <v>1654</v>
      </c>
      <c r="Q1468" s="13" t="s">
        <v>1742</v>
      </c>
      <c r="R1468" s="13"/>
      <c r="S1468" s="13" t="s">
        <v>3189</v>
      </c>
      <c r="T1468" s="13" t="s">
        <v>3190</v>
      </c>
      <c r="U1468" s="13">
        <f>COUNTIFS(Tabella4[Rejected Element],Tabella4[[#This Row],[Rejected Element]])</f>
        <v>1254</v>
      </c>
      <c r="V1468" s="13" t="s">
        <v>1727</v>
      </c>
      <c r="W1468" s="13" t="s">
        <v>3139</v>
      </c>
      <c r="X1468" s="13" t="str">
        <f>Tabella4[[#This Row],[User Impact]]</f>
        <v>1 - Critical</v>
      </c>
      <c r="Y1468" s="13" t="str">
        <f>_xlfn.CONCAT("APP INDABOX ANDROID - ",Tabella4[[#This Row],[UNI CEI EN 301549]]," ",_xlfn.XLOOKUP(Tabella4[[#This Row],[Criterio]],Tabella5[ID],Tabella5[Criterio di successo],"")," - ",Tabella4[[#This Row],[Servizio]])</f>
        <v>APP INDABOX ANDROID - 11.1.3.2.1 Sequenza significativa - S009 FAQ</v>
      </c>
      <c r="Z14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(#AAD1467)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68" s="13"/>
      <c r="AB1468" s="13"/>
      <c r="AC1468" s="13"/>
      <c r="AD1468" s="13"/>
      <c r="AE1468" s="13" t="e">
        <f>_xlfn.XLOOKUP(Tabella4[[#This Row],[ID Silk]],outTable[ID Silk],outTable[Numero ticket  ],,0,1)</f>
        <v>#N/A</v>
      </c>
      <c r="AF1468" s="13"/>
      <c r="AG1468" s="13"/>
      <c r="AH1468" s="13" t="e">
        <f>Tabella4[[#This Row],[Caricato su Silk]]&amp;Tabella4[[#This Row],[HC_01]]</f>
        <v>#N/A</v>
      </c>
      <c r="AI1468" s="13" t="e">
        <f>Tabella4[[#This Row],[HC_ID]]&amp;": "&amp;Tabella4[[#This Row],[Descrizione]]</f>
        <v>#N/A</v>
      </c>
      <c r="AJ1468" s="13" t="e">
        <f>Tabella4[[#This Row],[HC_ID]]&amp;": - "&amp;Tabella4[[#This Row],[Detail]]&amp;" con selettore: "&amp;Tabella4[[#This Row],[Rejected Element]]</f>
        <v>#N/A</v>
      </c>
      <c r="AK1468" s="13" t="e">
        <f>Tabella4[[#This Row],[HC_ID]]&amp;": "&amp;Tabella4[[#This Row],[Share URL]]</f>
        <v>#N/A</v>
      </c>
      <c r="AL1468" s="13" t="e">
        <f>Tabella4[[#This Row],[HC_ID]]&amp;": "&amp;Tabella4[[#This Row],[Soluzione note aggiuntive]]</f>
        <v>#N/A</v>
      </c>
      <c r="AM1468" s="13"/>
    </row>
    <row r="1469" spans="1:39" ht="15" x14ac:dyDescent="0.3">
      <c r="A1469" s="41" t="str">
        <f>Tabella4[[#This Row],[UNI CEI EN 301549]]&amp;Tabella4[[#This Row],[Servizio]]</f>
        <v>11.2.5.3.1S009 FAQ</v>
      </c>
      <c r="B1469" s="42" t="str">
        <f>Tabella4[[#This Row],[IssueID]]&amp;Tabella4[[#This Row],[Servizio]]</f>
        <v>S009 FAQ</v>
      </c>
      <c r="C1469" s="41" t="s">
        <v>2567</v>
      </c>
      <c r="D1469" s="41" t="str">
        <f>"(#"&amp;Tabella4[[#This Row],['#ID]]&amp;")"</f>
        <v>(#AAD1468)</v>
      </c>
      <c r="E1469" s="13" t="s">
        <v>50</v>
      </c>
      <c r="F1469" s="13" t="s">
        <v>9</v>
      </c>
      <c r="G1469" s="13" t="s">
        <v>342</v>
      </c>
      <c r="H1469" s="13" t="s">
        <v>3285</v>
      </c>
      <c r="I1469" s="13" t="s">
        <v>63</v>
      </c>
      <c r="J1469" s="13" t="s">
        <v>3172</v>
      </c>
      <c r="K1469" t="s">
        <v>1745</v>
      </c>
      <c r="L1469" s="13" t="s">
        <v>3173</v>
      </c>
      <c r="M1469" t="s">
        <v>1744</v>
      </c>
      <c r="N1469" s="13"/>
      <c r="O1469" t="s">
        <v>1610</v>
      </c>
      <c r="P1469" s="13" t="s">
        <v>1654</v>
      </c>
      <c r="Q1469" s="13" t="s">
        <v>1742</v>
      </c>
      <c r="R1469" s="13"/>
      <c r="S1469" s="13" t="s">
        <v>3183</v>
      </c>
      <c r="T1469" s="13" t="s">
        <v>3184</v>
      </c>
      <c r="U1469" s="13">
        <f>COUNTIFS(Tabella4[Rejected Element],Tabella4[[#This Row],[Rejected Element]])</f>
        <v>1254</v>
      </c>
      <c r="V1469" s="13" t="s">
        <v>1727</v>
      </c>
      <c r="W1469" s="13" t="s">
        <v>3139</v>
      </c>
      <c r="X1469" s="13" t="str">
        <f>Tabella4[[#This Row],[User Impact]]</f>
        <v>2 - Serious</v>
      </c>
      <c r="Y1469" s="13" t="str">
        <f>_xlfn.CONCAT("APP INDABOX ANDROID - ",Tabella4[[#This Row],[UNI CEI EN 301549]]," ",_xlfn.XLOOKUP(Tabella4[[#This Row],[Criterio]],Tabella5[ID],Tabella5[Criterio di successo],"")," - ",Tabella4[[#This Row],[Servizio]])</f>
        <v>APP INDABOX ANDROID - 11.2.5.3.1 Etichetta nel nome - S009 FAQ</v>
      </c>
      <c r="Z14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(#AAD1468)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469" s="13"/>
      <c r="AB1469" s="13"/>
      <c r="AC1469" s="13"/>
      <c r="AD1469" s="13"/>
      <c r="AE1469" s="13" t="e">
        <f>_xlfn.XLOOKUP(Tabella4[[#This Row],[ID Silk]],outTable[ID Silk],outTable[Numero ticket  ],,0,1)</f>
        <v>#N/A</v>
      </c>
      <c r="AF1469" s="13"/>
      <c r="AG1469" s="13"/>
      <c r="AH1469" s="13" t="e">
        <f>Tabella4[[#This Row],[Caricato su Silk]]&amp;Tabella4[[#This Row],[HC_01]]</f>
        <v>#N/A</v>
      </c>
      <c r="AI1469" s="13" t="e">
        <f>Tabella4[[#This Row],[HC_ID]]&amp;": "&amp;Tabella4[[#This Row],[Descrizione]]</f>
        <v>#N/A</v>
      </c>
      <c r="AJ1469" s="13" t="e">
        <f>Tabella4[[#This Row],[HC_ID]]&amp;": - "&amp;Tabella4[[#This Row],[Detail]]&amp;" con selettore: "&amp;Tabella4[[#This Row],[Rejected Element]]</f>
        <v>#N/A</v>
      </c>
      <c r="AK1469" s="13" t="e">
        <f>Tabella4[[#This Row],[HC_ID]]&amp;": "&amp;Tabella4[[#This Row],[Share URL]]</f>
        <v>#N/A</v>
      </c>
      <c r="AL1469" s="13" t="e">
        <f>Tabella4[[#This Row],[HC_ID]]&amp;": "&amp;Tabella4[[#This Row],[Soluzione note aggiuntive]]</f>
        <v>#N/A</v>
      </c>
      <c r="AM1469" s="13"/>
    </row>
    <row r="1470" spans="1:39" ht="15" x14ac:dyDescent="0.3">
      <c r="A1470" s="41" t="str">
        <f>Tabella4[[#This Row],[UNI CEI EN 301549]]&amp;Tabella4[[#This Row],[Servizio]]</f>
        <v>11.2.5.5.1S009 FAQ</v>
      </c>
      <c r="B1470" s="42" t="str">
        <f>Tabella4[[#This Row],[IssueID]]&amp;Tabella4[[#This Row],[Servizio]]</f>
        <v>S009 FAQ</v>
      </c>
      <c r="C1470" s="41" t="s">
        <v>2568</v>
      </c>
      <c r="D1470" s="41" t="str">
        <f>"(#"&amp;Tabella4[[#This Row],['#ID]]&amp;")"</f>
        <v>(#AAD1469)</v>
      </c>
      <c r="E1470" s="13" t="s">
        <v>50</v>
      </c>
      <c r="F1470" s="13" t="s">
        <v>3168</v>
      </c>
      <c r="G1470" s="13" t="s">
        <v>346</v>
      </c>
      <c r="H1470" s="13" t="s">
        <v>3286</v>
      </c>
      <c r="I1470" s="13" t="s">
        <v>64</v>
      </c>
      <c r="J1470" s="13" t="s">
        <v>1736</v>
      </c>
      <c r="K1470" t="s">
        <v>1747</v>
      </c>
      <c r="L1470" s="13" t="s">
        <v>3174</v>
      </c>
      <c r="M1470" t="s">
        <v>1744</v>
      </c>
      <c r="N1470" s="13"/>
      <c r="O1470" t="s">
        <v>1610</v>
      </c>
      <c r="P1470" s="13" t="s">
        <v>1654</v>
      </c>
      <c r="Q1470" s="13" t="s">
        <v>1742</v>
      </c>
      <c r="R1470" s="13"/>
      <c r="S1470" s="13" t="s">
        <v>3185</v>
      </c>
      <c r="T1470" s="13" t="s">
        <v>3186</v>
      </c>
      <c r="U1470" s="13">
        <f>COUNTIFS(Tabella4[Rejected Element],Tabella4[[#This Row],[Rejected Element]])</f>
        <v>1254</v>
      </c>
      <c r="V1470" s="13" t="s">
        <v>1727</v>
      </c>
      <c r="W1470" s="13" t="s">
        <v>3139</v>
      </c>
      <c r="X1470" s="13" t="str">
        <f>Tabella4[[#This Row],[User Impact]]</f>
        <v>3 - Moderate</v>
      </c>
      <c r="Y1470" s="13" t="str">
        <f>_xlfn.CONCAT("APP INDABOX ANDROID - ",Tabella4[[#This Row],[UNI CEI EN 301549]]," ",_xlfn.XLOOKUP(Tabella4[[#This Row],[Criterio]],Tabella5[ID],Tabella5[Criterio di successo],"")," - ",Tabella4[[#This Row],[Servizio]])</f>
        <v>APP INDABOX ANDROID - 11.2.5.5.1 Dimensione dell'obiettivo (avanzato) - S009 FAQ</v>
      </c>
      <c r="Z14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(#AAD1469)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470" s="13"/>
      <c r="AB1470" s="13"/>
      <c r="AC1470" s="13"/>
      <c r="AD1470" s="13"/>
      <c r="AE1470" s="13" t="e">
        <f>_xlfn.XLOOKUP(Tabella4[[#This Row],[ID Silk]],outTable[ID Silk],outTable[Numero ticket  ],,0,1)</f>
        <v>#N/A</v>
      </c>
      <c r="AF1470" s="13"/>
      <c r="AG1470" s="13"/>
      <c r="AH1470" s="13" t="e">
        <f>Tabella4[[#This Row],[Caricato su Silk]]&amp;Tabella4[[#This Row],[HC_01]]</f>
        <v>#N/A</v>
      </c>
      <c r="AI1470" s="13" t="e">
        <f>Tabella4[[#This Row],[HC_ID]]&amp;": "&amp;Tabella4[[#This Row],[Descrizione]]</f>
        <v>#N/A</v>
      </c>
      <c r="AJ1470" s="13" t="e">
        <f>Tabella4[[#This Row],[HC_ID]]&amp;": - "&amp;Tabella4[[#This Row],[Detail]]&amp;" con selettore: "&amp;Tabella4[[#This Row],[Rejected Element]]</f>
        <v>#N/A</v>
      </c>
      <c r="AK1470" s="13" t="e">
        <f>Tabella4[[#This Row],[HC_ID]]&amp;": "&amp;Tabella4[[#This Row],[Share URL]]</f>
        <v>#N/A</v>
      </c>
      <c r="AL1470" s="13" t="e">
        <f>Tabella4[[#This Row],[HC_ID]]&amp;": "&amp;Tabella4[[#This Row],[Soluzione note aggiuntive]]</f>
        <v>#N/A</v>
      </c>
      <c r="AM1470" s="13"/>
    </row>
    <row r="1471" spans="1:39" ht="15" x14ac:dyDescent="0.3">
      <c r="A1471" s="41" t="str">
        <f>Tabella4[[#This Row],[UNI CEI EN 301549]]&amp;Tabella4[[#This Row],[Servizio]]</f>
        <v>11.2.5.8.1S009 FAQ</v>
      </c>
      <c r="B1471" s="42" t="str">
        <f>Tabella4[[#This Row],[IssueID]]&amp;Tabella4[[#This Row],[Servizio]]</f>
        <v>S009 FAQ</v>
      </c>
      <c r="C1471" s="41" t="s">
        <v>2569</v>
      </c>
      <c r="D1471" s="41" t="str">
        <f>"(#"&amp;Tabella4[[#This Row],['#ID]]&amp;")"</f>
        <v>(#AAD1470)</v>
      </c>
      <c r="E1471" s="13" t="s">
        <v>50</v>
      </c>
      <c r="F1471" s="13" t="s">
        <v>10</v>
      </c>
      <c r="G1471" s="13" t="s">
        <v>56</v>
      </c>
      <c r="H1471" s="13" t="s">
        <v>3283</v>
      </c>
      <c r="I1471" s="13" t="s">
        <v>63</v>
      </c>
      <c r="J1471" s="13" t="s">
        <v>1736</v>
      </c>
      <c r="K1471" t="s">
        <v>1748</v>
      </c>
      <c r="L1471" s="13" t="s">
        <v>3175</v>
      </c>
      <c r="M1471" t="s">
        <v>1744</v>
      </c>
      <c r="N1471" s="13"/>
      <c r="O1471" t="s">
        <v>1610</v>
      </c>
      <c r="P1471" s="13" t="s">
        <v>1654</v>
      </c>
      <c r="Q1471" s="13" t="s">
        <v>1742</v>
      </c>
      <c r="R1471" s="13"/>
      <c r="S1471" s="13" t="s">
        <v>3187</v>
      </c>
      <c r="T1471" s="13" t="s">
        <v>3188</v>
      </c>
      <c r="U1471" s="13">
        <f>COUNTIFS(Tabella4[Rejected Element],Tabella4[[#This Row],[Rejected Element]])</f>
        <v>1254</v>
      </c>
      <c r="V1471" s="13" t="s">
        <v>1727</v>
      </c>
      <c r="W1471" s="13" t="s">
        <v>3139</v>
      </c>
      <c r="X1471" s="13" t="str">
        <f>Tabella4[[#This Row],[User Impact]]</f>
        <v>2 - Serious</v>
      </c>
      <c r="Y1471" s="13" t="str">
        <f>_xlfn.CONCAT("APP INDABOX ANDROID - ",Tabella4[[#This Row],[UNI CEI EN 301549]]," ",_xlfn.XLOOKUP(Tabella4[[#This Row],[Criterio]],Tabella5[ID],Tabella5[Criterio di successo],"")," - ",Tabella4[[#This Row],[Servizio]])</f>
        <v>APP INDABOX ANDROID - 11.2.5.8.1 Dimensione dell'obiettivo (minimo) - S009 FAQ</v>
      </c>
      <c r="Z14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(#AAD1470)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471" s="13"/>
      <c r="AB1471" s="13"/>
      <c r="AC1471" s="13"/>
      <c r="AD1471" s="13"/>
      <c r="AE1471" s="13" t="e">
        <f>_xlfn.XLOOKUP(Tabella4[[#This Row],[ID Silk]],outTable[ID Silk],outTable[Numero ticket  ],,0,1)</f>
        <v>#N/A</v>
      </c>
      <c r="AF1471" s="13"/>
      <c r="AG1471" s="13"/>
      <c r="AH1471" s="13" t="e">
        <f>Tabella4[[#This Row],[Caricato su Silk]]&amp;Tabella4[[#This Row],[HC_01]]</f>
        <v>#N/A</v>
      </c>
      <c r="AI1471" s="13" t="e">
        <f>Tabella4[[#This Row],[HC_ID]]&amp;": "&amp;Tabella4[[#This Row],[Descrizione]]</f>
        <v>#N/A</v>
      </c>
      <c r="AJ1471" s="13" t="e">
        <f>Tabella4[[#This Row],[HC_ID]]&amp;": - "&amp;Tabella4[[#This Row],[Detail]]&amp;" con selettore: "&amp;Tabella4[[#This Row],[Rejected Element]]</f>
        <v>#N/A</v>
      </c>
      <c r="AK1471" s="13" t="e">
        <f>Tabella4[[#This Row],[HC_ID]]&amp;": "&amp;Tabella4[[#This Row],[Share URL]]</f>
        <v>#N/A</v>
      </c>
      <c r="AL1471" s="13" t="e">
        <f>Tabella4[[#This Row],[HC_ID]]&amp;": "&amp;Tabella4[[#This Row],[Soluzione note aggiuntive]]</f>
        <v>#N/A</v>
      </c>
      <c r="AM1471" s="13"/>
    </row>
    <row r="1472" spans="1:39" ht="15" x14ac:dyDescent="0.3">
      <c r="A1472" s="41" t="str">
        <f>Tabella4[[#This Row],[UNI CEI EN 301549]]&amp;Tabella4[[#This Row],[Servizio]]</f>
        <v>11.1.3.2.1S009 FAQ</v>
      </c>
      <c r="B1472" s="42" t="str">
        <f>Tabella4[[#This Row],[IssueID]]&amp;Tabella4[[#This Row],[Servizio]]</f>
        <v>S009 FAQ</v>
      </c>
      <c r="C1472" s="41" t="s">
        <v>2570</v>
      </c>
      <c r="D1472" s="41" t="str">
        <f>"(#"&amp;Tabella4[[#This Row],['#ID]]&amp;")"</f>
        <v>(#AAD1471)</v>
      </c>
      <c r="E1472" s="13" t="s">
        <v>50</v>
      </c>
      <c r="F1472" s="13" t="s">
        <v>9</v>
      </c>
      <c r="G1472" s="13" t="s">
        <v>57</v>
      </c>
      <c r="H1472" s="13" t="s">
        <v>3287</v>
      </c>
      <c r="I1472" s="13" t="s">
        <v>62</v>
      </c>
      <c r="J1472" s="13" t="s">
        <v>3176</v>
      </c>
      <c r="K1472" t="s">
        <v>1749</v>
      </c>
      <c r="L1472" s="13" t="s">
        <v>3177</v>
      </c>
      <c r="M1472" t="s">
        <v>1744</v>
      </c>
      <c r="N1472" s="13"/>
      <c r="O1472" t="s">
        <v>1610</v>
      </c>
      <c r="P1472" s="13" t="s">
        <v>1654</v>
      </c>
      <c r="Q1472" s="13" t="s">
        <v>1742</v>
      </c>
      <c r="R1472" s="13"/>
      <c r="S1472" s="13" t="s">
        <v>3189</v>
      </c>
      <c r="T1472" s="13" t="s">
        <v>3190</v>
      </c>
      <c r="U1472" s="13">
        <f>COUNTIFS(Tabella4[Rejected Element],Tabella4[[#This Row],[Rejected Element]])</f>
        <v>1254</v>
      </c>
      <c r="V1472" s="13" t="s">
        <v>1727</v>
      </c>
      <c r="W1472" s="13" t="s">
        <v>3139</v>
      </c>
      <c r="X1472" s="13" t="str">
        <f>Tabella4[[#This Row],[User Impact]]</f>
        <v>1 - Critical</v>
      </c>
      <c r="Y1472" s="13" t="str">
        <f>_xlfn.CONCAT("APP INDABOX ANDROID - ",Tabella4[[#This Row],[UNI CEI EN 301549]]," ",_xlfn.XLOOKUP(Tabella4[[#This Row],[Criterio]],Tabella5[ID],Tabella5[Criterio di successo],"")," - ",Tabella4[[#This Row],[Servizio]])</f>
        <v>APP INDABOX ANDROID - 11.1.3.2.1 Sequenza significativa - S009 FAQ</v>
      </c>
      <c r="Z14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(#AAD1471)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https://axe-mobile.deque.com/scan?userId=747da6b3-5f03-493b-bc9b-3a10276b7d6b&amp;packageName=com.android.chrome&amp;resultId=019874b5-2857-73e7-82c7-1b9dcb12319c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472" s="13"/>
      <c r="AB1472" s="13"/>
      <c r="AC1472" s="13"/>
      <c r="AD1472" s="13"/>
      <c r="AE1472" s="13" t="e">
        <f>_xlfn.XLOOKUP(Tabella4[[#This Row],[ID Silk]],outTable[ID Silk],outTable[Numero ticket  ],,0,1)</f>
        <v>#N/A</v>
      </c>
      <c r="AF1472" s="13"/>
      <c r="AG1472" s="13"/>
      <c r="AH1472" s="13" t="e">
        <f>Tabella4[[#This Row],[Caricato su Silk]]&amp;Tabella4[[#This Row],[HC_01]]</f>
        <v>#N/A</v>
      </c>
      <c r="AI1472" s="13" t="e">
        <f>Tabella4[[#This Row],[HC_ID]]&amp;": "&amp;Tabella4[[#This Row],[Descrizione]]</f>
        <v>#N/A</v>
      </c>
      <c r="AJ1472" s="13" t="e">
        <f>Tabella4[[#This Row],[HC_ID]]&amp;": - "&amp;Tabella4[[#This Row],[Detail]]&amp;" con selettore: "&amp;Tabella4[[#This Row],[Rejected Element]]</f>
        <v>#N/A</v>
      </c>
      <c r="AK1472" s="13" t="e">
        <f>Tabella4[[#This Row],[HC_ID]]&amp;": "&amp;Tabella4[[#This Row],[Share URL]]</f>
        <v>#N/A</v>
      </c>
      <c r="AL1472" s="13" t="e">
        <f>Tabella4[[#This Row],[HC_ID]]&amp;": "&amp;Tabella4[[#This Row],[Soluzione note aggiuntive]]</f>
        <v>#N/A</v>
      </c>
      <c r="AM1472" s="13"/>
    </row>
    <row r="1473" spans="1:39" ht="15" x14ac:dyDescent="0.3">
      <c r="A1473" s="41" t="str">
        <f>Tabella4[[#This Row],[UNI CEI EN 301549]]&amp;Tabella4[[#This Row],[Servizio]]</f>
        <v>11.1.3.4.1S001 Accedi</v>
      </c>
      <c r="B1473" s="42" t="str">
        <f>Tabella4[[#This Row],[IssueID]]&amp;Tabella4[[#This Row],[Servizio]]</f>
        <v>S001 Accedi</v>
      </c>
      <c r="C1473" s="41" t="s">
        <v>2571</v>
      </c>
      <c r="D1473" s="41" t="str">
        <f>"(#"&amp;Tabella4[[#This Row],['#ID]]&amp;")"</f>
        <v>(#AAD1472)</v>
      </c>
      <c r="E1473" s="13" t="s">
        <v>50</v>
      </c>
      <c r="F1473" s="13" t="s">
        <v>10</v>
      </c>
      <c r="G1473" s="13" t="s">
        <v>160</v>
      </c>
      <c r="H1473" s="13" t="s">
        <v>3284</v>
      </c>
      <c r="I1473" s="13" t="s">
        <v>63</v>
      </c>
      <c r="J1473" s="13" t="s">
        <v>3170</v>
      </c>
      <c r="K1473" t="s">
        <v>1743</v>
      </c>
      <c r="L1473" s="13" t="s">
        <v>3171</v>
      </c>
      <c r="M1473" t="s">
        <v>1744</v>
      </c>
      <c r="N1473" s="13"/>
      <c r="O1473" t="s">
        <v>1611</v>
      </c>
      <c r="P1473" s="13" t="s">
        <v>1655</v>
      </c>
      <c r="Q1473" s="13" t="s">
        <v>1742</v>
      </c>
      <c r="R1473" s="13"/>
      <c r="S1473" s="13" t="s">
        <v>3181</v>
      </c>
      <c r="T1473" s="13" t="s">
        <v>3182</v>
      </c>
      <c r="U1473" s="13">
        <f>COUNTIFS(Tabella4[Rejected Element],Tabella4[[#This Row],[Rejected Element]])</f>
        <v>1254</v>
      </c>
      <c r="V1473" s="13" t="s">
        <v>1719</v>
      </c>
      <c r="W1473" s="13" t="s">
        <v>3138</v>
      </c>
      <c r="X1473" s="13" t="str">
        <f>Tabella4[[#This Row],[User Impact]]</f>
        <v>2 - Serious</v>
      </c>
      <c r="Y1473" s="13" t="str">
        <f>_xlfn.CONCAT("APP INDABOX ANDROID - ",Tabella4[[#This Row],[UNI CEI EN 301549]]," ",_xlfn.XLOOKUP(Tabella4[[#This Row],[Criterio]],Tabella5[ID],Tabella5[Criterio di successo],"")," - ",Tabella4[[#This Row],[Servizio]])</f>
        <v>APP INDABOX ANDROID - 11.1.3.4.1 Orientamento - S001 Accedi</v>
      </c>
      <c r="Z14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S001 Accedi (#AAD1472)
S001 Accedi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android:screenOrientation="portrait" per supportare sia landscape che portrait, salvo che non sia un requisito.
File di log (occorrenze rilevate: 7): https://posteitaliane.sharepoint.com/:x:/r/teams/ACCESSIBILITRISULTATIVERIFICHETECNICHE/Shared%20Documents/TGPOSTE_APP/TGPOSTE_APP/LOG/Log.xlsx?d=w630300a71bd74143a1658fe5ab688bc4&amp;csf=1&amp;web=1&amp;e=Y9XHGL
Link al dettaglio requisito WCAG: </v>
      </c>
      <c r="AA1473" s="13"/>
      <c r="AB1473" s="13"/>
      <c r="AC1473" s="13"/>
      <c r="AD1473" s="13"/>
      <c r="AE1473" s="13">
        <f>_xlfn.XLOOKUP(Tabella4[[#This Row],[ID Silk]],outTable[ID Silk],outTable[Numero ticket  ],,0,1)</f>
        <v>0</v>
      </c>
      <c r="AF1473" s="13"/>
      <c r="AG1473" s="13"/>
      <c r="AH1473" s="13" t="str">
        <f>Tabella4[[#This Row],[Caricato su Silk]]&amp;Tabella4[[#This Row],[HC_01]]</f>
        <v>0</v>
      </c>
      <c r="AI1473" s="13" t="str">
        <f>Tabella4[[#This Row],[HC_ID]]&amp;": "&amp;Tabella4[[#This Row],[Descrizione]]</f>
        <v>0: Le visualizzazioni devono essere conformi all'orientamento di visualizzazione preferito dall'utente. [Per saperne di più] (https://docs.deque.com/devtools-mobile/2024.2.14/en/android-screen-orientation)</v>
      </c>
      <c r="AJ1473" s="13" t="str">
        <f>Tabella4[[#This Row],[HC_ID]]&amp;": - "&amp;Tabella4[[#This Row],[Detail]]&amp;" con selettore: "&amp;Tabella4[[#This Row],[Rejected Element]]</f>
        <v>0: -  con selettore: No ID Available</v>
      </c>
      <c r="AK1473" s="13" t="str">
        <f>Tabella4[[#This Row],[HC_ID]]&amp;": "&amp;Tabella4[[#This Row],[Share URL]]</f>
        <v>0: https://axe-mobile.deque.com/scan?userId=747da6b3-5f03-493b-bc9b-3a10276b7d6b&amp;packageName=com.android.chrome&amp;resultId=019874b5-d687-762d-9d06-f1df1802f723</v>
      </c>
      <c r="AL1473" s="13" t="str">
        <f>Tabella4[[#This Row],[HC_ID]]&amp;": "&amp;Tabella4[[#This Row],[Soluzione note aggiuntive]]</f>
        <v>0: Rimuovi android:screenOrientation="portrait" per supportare sia landscape che portrait, salvo che non sia un requisito.</v>
      </c>
      <c r="AM1473" s="13"/>
    </row>
    <row r="1474" spans="1:39" ht="15" x14ac:dyDescent="0.3">
      <c r="A1474" s="41" t="str">
        <f>Tabella4[[#This Row],[UNI CEI EN 301549]]&amp;Tabella4[[#This Row],[Servizio]]</f>
        <v>11.2.5.3.1S001 Accedi</v>
      </c>
      <c r="B1474" s="42" t="str">
        <f>Tabella4[[#This Row],[IssueID]]&amp;Tabella4[[#This Row],[Servizio]]</f>
        <v>S001 Accedi</v>
      </c>
      <c r="C1474" s="41" t="s">
        <v>2572</v>
      </c>
      <c r="D1474" s="41" t="str">
        <f>"(#"&amp;Tabella4[[#This Row],['#ID]]&amp;")"</f>
        <v>(#AAD1473)</v>
      </c>
      <c r="E1474" s="13" t="s">
        <v>50</v>
      </c>
      <c r="F1474" s="13" t="s">
        <v>9</v>
      </c>
      <c r="G1474" s="13" t="s">
        <v>342</v>
      </c>
      <c r="H1474" s="13" t="s">
        <v>3285</v>
      </c>
      <c r="I1474" s="13" t="s">
        <v>63</v>
      </c>
      <c r="J1474" s="13" t="s">
        <v>3172</v>
      </c>
      <c r="K1474" t="s">
        <v>1745</v>
      </c>
      <c r="L1474" s="13" t="s">
        <v>3173</v>
      </c>
      <c r="M1474" t="s">
        <v>1746</v>
      </c>
      <c r="N1474" s="13"/>
      <c r="O1474" t="s">
        <v>1611</v>
      </c>
      <c r="P1474" s="13" t="s">
        <v>1655</v>
      </c>
      <c r="Q1474" s="13" t="s">
        <v>1742</v>
      </c>
      <c r="R1474" s="13"/>
      <c r="S1474" s="13" t="s">
        <v>3183</v>
      </c>
      <c r="T1474" s="13" t="s">
        <v>3184</v>
      </c>
      <c r="U1474" s="13">
        <f>COUNTIFS(Tabella4[Rejected Element],Tabella4[[#This Row],[Rejected Element]])</f>
        <v>42</v>
      </c>
      <c r="V1474" s="13" t="s">
        <v>1719</v>
      </c>
      <c r="W1474" s="13" t="s">
        <v>3138</v>
      </c>
      <c r="X1474" s="13" t="str">
        <f>Tabella4[[#This Row],[User Impact]]</f>
        <v>2 - Serious</v>
      </c>
      <c r="Y1474" s="13" t="str">
        <f>_xlfn.CONCAT("APP INDABOX ANDROID - ",Tabella4[[#This Row],[UNI CEI EN 301549]]," ",_xlfn.XLOOKUP(Tabella4[[#This Row],[Criterio]],Tabella5[ID],Tabella5[Criterio di successo],"")," - ",Tabella4[[#This Row],[Servizio]])</f>
        <v>APP INDABOX ANDROID - 11.2.5.3.1 Etichetta nel nome - S001 Accedi</v>
      </c>
      <c r="Z14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(#AAD1473)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https://axe-mobile.deque.com/scan?userId=747da6b3-5f03-493b-bc9b-3a10276b7d6b&amp;packageName=com.android.chrome&amp;resultId=019874b5-d687-762d-9d06-f1df1802f723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474" s="13"/>
      <c r="AB1474" s="13"/>
      <c r="AC1474" s="13"/>
      <c r="AD1474" s="13"/>
      <c r="AE1474" s="13">
        <f>_xlfn.XLOOKUP(Tabella4[[#This Row],[ID Silk]],outTable[ID Silk],outTable[Numero ticket  ],,0,1)</f>
        <v>0</v>
      </c>
      <c r="AF1474" s="13"/>
      <c r="AG1474" s="13"/>
      <c r="AH1474" s="13" t="str">
        <f>Tabella4[[#This Row],[Caricato su Silk]]&amp;Tabella4[[#This Row],[HC_01]]</f>
        <v>0</v>
      </c>
      <c r="AI1474" s="13" t="str">
        <f>Tabella4[[#This Row],[HC_ID]]&amp;": "&amp;Tabella4[[#This Row],[Descrizione]]</f>
        <v>0: Una vista focalizzabile accessibile deve garantire che il nome sia incluso nell'etichetta visibile. [Per saperne di più] (https://docs.deque.com/devtools-mobile/2024.2.14/en/android-label-in-name)</v>
      </c>
      <c r="AJ1474" s="13" t="str">
        <f>Tabella4[[#This Row],[HC_ID]]&amp;": - "&amp;Tabella4[[#This Row],[Detail]]&amp;" con selettore: "&amp;Tabella4[[#This Row],[Rejected Element]]</f>
        <v>0: -  con selettore: logo</v>
      </c>
      <c r="AK1474" s="13" t="str">
        <f>Tabella4[[#This Row],[HC_ID]]&amp;": "&amp;Tabella4[[#This Row],[Share URL]]</f>
        <v>0: https://axe-mobile.deque.com/scan?userId=747da6b3-5f03-493b-bc9b-3a10276b7d6b&amp;packageName=com.android.chrome&amp;resultId=019874b5-d687-762d-9d06-f1df1802f723</v>
      </c>
      <c r="AL1474" s="13" t="str">
        <f>Tabella4[[#This Row],[HC_ID]]&amp;": "&amp;Tabella4[[#This Row],[Soluzione note aggiuntive]]</f>
        <v>0: Assicurati che contentDescription o labelFor contengano l’etichetta visibile dell’elemento.</v>
      </c>
      <c r="AM1474" s="13"/>
    </row>
    <row r="1475" spans="1:39" ht="15" x14ac:dyDescent="0.3">
      <c r="A1475" s="41" t="str">
        <f>Tabella4[[#This Row],[UNI CEI EN 301549]]&amp;Tabella4[[#This Row],[Servizio]]</f>
        <v>11.1.3.2.1S001 Accedi</v>
      </c>
      <c r="B1475" s="42" t="str">
        <f>Tabella4[[#This Row],[IssueID]]&amp;Tabella4[[#This Row],[Servizio]]</f>
        <v>S001 Accedi</v>
      </c>
      <c r="C1475" s="41" t="s">
        <v>2573</v>
      </c>
      <c r="D1475" s="41" t="str">
        <f>"(#"&amp;Tabella4[[#This Row],['#ID]]&amp;")"</f>
        <v>(#AAD1474)</v>
      </c>
      <c r="E1475" s="13" t="s">
        <v>50</v>
      </c>
      <c r="F1475" s="13" t="s">
        <v>9</v>
      </c>
      <c r="G1475" s="13" t="s">
        <v>57</v>
      </c>
      <c r="H1475" s="13" t="s">
        <v>3287</v>
      </c>
      <c r="I1475" s="13" t="s">
        <v>62</v>
      </c>
      <c r="J1475" s="13" t="s">
        <v>3176</v>
      </c>
      <c r="K1475" t="s">
        <v>1749</v>
      </c>
      <c r="L1475" s="13" t="s">
        <v>3177</v>
      </c>
      <c r="M1475" t="s">
        <v>1744</v>
      </c>
      <c r="N1475" s="13"/>
      <c r="O1475" t="s">
        <v>1611</v>
      </c>
      <c r="P1475" s="13" t="s">
        <v>1655</v>
      </c>
      <c r="Q1475" s="13" t="s">
        <v>1742</v>
      </c>
      <c r="R1475" s="13"/>
      <c r="S1475" s="13" t="s">
        <v>3189</v>
      </c>
      <c r="T1475" s="13" t="s">
        <v>3190</v>
      </c>
      <c r="U1475" s="13">
        <f>COUNTIFS(Tabella4[Rejected Element],Tabella4[[#This Row],[Rejected Element]])</f>
        <v>1254</v>
      </c>
      <c r="V1475" s="13" t="s">
        <v>1719</v>
      </c>
      <c r="W1475" s="13" t="s">
        <v>3138</v>
      </c>
      <c r="X1475" s="13" t="str">
        <f>Tabella4[[#This Row],[User Impact]]</f>
        <v>1 - Critical</v>
      </c>
      <c r="Y1475" s="13" t="str">
        <f>_xlfn.CONCAT("APP INDABOX ANDROID - ",Tabella4[[#This Row],[UNI CEI EN 301549]]," ",_xlfn.XLOOKUP(Tabella4[[#This Row],[Criterio]],Tabella5[ID],Tabella5[Criterio di successo],"")," - ",Tabella4[[#This Row],[Servizio]])</f>
        <v>APP INDABOX ANDROID - 11.1.3.2.1 Sequenza significativa - S001 Accedi</v>
      </c>
      <c r="Z14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(#AAD1474)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475" s="13"/>
      <c r="AB1475" s="13"/>
      <c r="AC1475" s="13"/>
      <c r="AD1475" s="13"/>
      <c r="AE1475" s="13">
        <f>_xlfn.XLOOKUP(Tabella4[[#This Row],[ID Silk]],outTable[ID Silk],outTable[Numero ticket  ],,0,1)</f>
        <v>0</v>
      </c>
      <c r="AF1475" s="13"/>
      <c r="AG1475" s="13"/>
      <c r="AH1475" s="13" t="str">
        <f>Tabella4[[#This Row],[Caricato su Silk]]&amp;Tabella4[[#This Row],[HC_01]]</f>
        <v>0</v>
      </c>
      <c r="AI1475"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475" s="13" t="str">
        <f>Tabella4[[#This Row],[HC_ID]]&amp;": - "&amp;Tabella4[[#This Row],[Detail]]&amp;" con selettore: "&amp;Tabella4[[#This Row],[Rejected Element]]</f>
        <v>0: -  con selettore: No ID Available</v>
      </c>
      <c r="AK1475" s="13" t="str">
        <f>Tabella4[[#This Row],[HC_ID]]&amp;": "&amp;Tabella4[[#This Row],[Share URL]]</f>
        <v>0: https://axe-mobile.deque.com/scan?userId=747da6b3-5f03-493b-bc9b-3a10276b7d6b&amp;packageName=com.android.chrome&amp;resultId=019874b5-d687-762d-9d06-f1df1802f723</v>
      </c>
      <c r="AL1475" s="13" t="str">
        <f>Tabella4[[#This Row],[HC_ID]]&amp;": "&amp;Tabella4[[#This Row],[Soluzione note aggiuntive]]</f>
        <v>0: Rimuovi android:focusable="true" dal testo statico non interattivo.</v>
      </c>
      <c r="AM1475" s="13"/>
    </row>
    <row r="1476" spans="1:39" ht="15" x14ac:dyDescent="0.3">
      <c r="A1476" s="41" t="str">
        <f>Tabella4[[#This Row],[UNI CEI EN 301549]]&amp;Tabella4[[#This Row],[Servizio]]</f>
        <v>11.1.3.2.1S001 Accedi</v>
      </c>
      <c r="B1476" s="42" t="str">
        <f>Tabella4[[#This Row],[IssueID]]&amp;Tabella4[[#This Row],[Servizio]]</f>
        <v>S001 Accedi</v>
      </c>
      <c r="C1476" s="41" t="s">
        <v>2574</v>
      </c>
      <c r="D1476" s="41" t="str">
        <f>"(#"&amp;Tabella4[[#This Row],['#ID]]&amp;")"</f>
        <v>(#AAD1475)</v>
      </c>
      <c r="E1476" s="13" t="s">
        <v>50</v>
      </c>
      <c r="F1476" s="13" t="s">
        <v>9</v>
      </c>
      <c r="G1476" s="13" t="s">
        <v>57</v>
      </c>
      <c r="H1476" s="13" t="s">
        <v>3287</v>
      </c>
      <c r="I1476" s="13" t="s">
        <v>62</v>
      </c>
      <c r="J1476" s="13" t="s">
        <v>3176</v>
      </c>
      <c r="K1476" t="s">
        <v>1749</v>
      </c>
      <c r="L1476" s="13" t="s">
        <v>3177</v>
      </c>
      <c r="M1476" t="s">
        <v>1744</v>
      </c>
      <c r="N1476" s="13"/>
      <c r="O1476" t="s">
        <v>1611</v>
      </c>
      <c r="P1476" s="13" t="s">
        <v>1655</v>
      </c>
      <c r="Q1476" s="13" t="s">
        <v>1742</v>
      </c>
      <c r="R1476" s="13"/>
      <c r="S1476" s="13" t="s">
        <v>3189</v>
      </c>
      <c r="T1476" s="13" t="s">
        <v>3190</v>
      </c>
      <c r="U1476" s="13">
        <f>COUNTIFS(Tabella4[Rejected Element],Tabella4[[#This Row],[Rejected Element]])</f>
        <v>1254</v>
      </c>
      <c r="V1476" s="13" t="s">
        <v>1719</v>
      </c>
      <c r="W1476" s="13" t="s">
        <v>3138</v>
      </c>
      <c r="X1476" s="13" t="str">
        <f>Tabella4[[#This Row],[User Impact]]</f>
        <v>1 - Critical</v>
      </c>
      <c r="Y1476" s="13" t="str">
        <f>_xlfn.CONCAT("APP INDABOX ANDROID - ",Tabella4[[#This Row],[UNI CEI EN 301549]]," ",_xlfn.XLOOKUP(Tabella4[[#This Row],[Criterio]],Tabella5[ID],Tabella5[Criterio di successo],"")," - ",Tabella4[[#This Row],[Servizio]])</f>
        <v>APP INDABOX ANDROID - 11.1.3.2.1 Sequenza significativa - S001 Accedi</v>
      </c>
      <c r="Z14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(#AAD1475)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476" s="13"/>
      <c r="AB1476" s="13"/>
      <c r="AC1476" s="13"/>
      <c r="AD1476" s="13"/>
      <c r="AE1476" s="13">
        <f>_xlfn.XLOOKUP(Tabella4[[#This Row],[ID Silk]],outTable[ID Silk],outTable[Numero ticket  ],,0,1)</f>
        <v>0</v>
      </c>
      <c r="AF1476" s="13"/>
      <c r="AG1476" s="13"/>
      <c r="AH1476" s="13" t="str">
        <f>Tabella4[[#This Row],[Caricato su Silk]]&amp;Tabella4[[#This Row],[HC_01]]</f>
        <v>0</v>
      </c>
      <c r="AI147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476" s="13" t="str">
        <f>Tabella4[[#This Row],[HC_ID]]&amp;": - "&amp;Tabella4[[#This Row],[Detail]]&amp;" con selettore: "&amp;Tabella4[[#This Row],[Rejected Element]]</f>
        <v>0: -  con selettore: No ID Available</v>
      </c>
      <c r="AK1476" s="13" t="str">
        <f>Tabella4[[#This Row],[HC_ID]]&amp;": "&amp;Tabella4[[#This Row],[Share URL]]</f>
        <v>0: https://axe-mobile.deque.com/scan?userId=747da6b3-5f03-493b-bc9b-3a10276b7d6b&amp;packageName=com.android.chrome&amp;resultId=019874b5-d687-762d-9d06-f1df1802f723</v>
      </c>
      <c r="AL1476" s="13" t="str">
        <f>Tabella4[[#This Row],[HC_ID]]&amp;": "&amp;Tabella4[[#This Row],[Soluzione note aggiuntive]]</f>
        <v>0: Rimuovi android:focusable="true" dal testo statico non interattivo.</v>
      </c>
      <c r="AM1476" s="13"/>
    </row>
    <row r="1477" spans="1:39" ht="15" x14ac:dyDescent="0.3">
      <c r="A1477" s="41" t="str">
        <f>Tabella4[[#This Row],[UNI CEI EN 301549]]&amp;Tabella4[[#This Row],[Servizio]]</f>
        <v>11.1.3.2.1S001 Accedi</v>
      </c>
      <c r="B1477" s="42" t="str">
        <f>Tabella4[[#This Row],[IssueID]]&amp;Tabella4[[#This Row],[Servizio]]</f>
        <v>S001 Accedi</v>
      </c>
      <c r="C1477" s="41" t="s">
        <v>2575</v>
      </c>
      <c r="D1477" s="41" t="str">
        <f>"(#"&amp;Tabella4[[#This Row],['#ID]]&amp;")"</f>
        <v>(#AAD1476)</v>
      </c>
      <c r="E1477" s="13" t="s">
        <v>50</v>
      </c>
      <c r="F1477" s="13" t="s">
        <v>9</v>
      </c>
      <c r="G1477" s="13" t="s">
        <v>57</v>
      </c>
      <c r="H1477" s="13" t="s">
        <v>3287</v>
      </c>
      <c r="I1477" s="13" t="s">
        <v>62</v>
      </c>
      <c r="J1477" s="13" t="s">
        <v>3176</v>
      </c>
      <c r="K1477" t="s">
        <v>1749</v>
      </c>
      <c r="L1477" s="13" t="s">
        <v>3177</v>
      </c>
      <c r="M1477" t="s">
        <v>1744</v>
      </c>
      <c r="N1477" s="13"/>
      <c r="O1477" t="s">
        <v>1611</v>
      </c>
      <c r="P1477" s="13" t="s">
        <v>1655</v>
      </c>
      <c r="Q1477" s="13" t="s">
        <v>1742</v>
      </c>
      <c r="R1477" s="13"/>
      <c r="S1477" s="13" t="s">
        <v>3189</v>
      </c>
      <c r="T1477" s="13" t="s">
        <v>3190</v>
      </c>
      <c r="U1477" s="13">
        <f>COUNTIFS(Tabella4[Rejected Element],Tabella4[[#This Row],[Rejected Element]])</f>
        <v>1254</v>
      </c>
      <c r="V1477" s="13" t="s">
        <v>1719</v>
      </c>
      <c r="W1477" s="13" t="s">
        <v>3138</v>
      </c>
      <c r="X1477" s="13" t="str">
        <f>Tabella4[[#This Row],[User Impact]]</f>
        <v>1 - Critical</v>
      </c>
      <c r="Y1477" s="13" t="str">
        <f>_xlfn.CONCAT("APP INDABOX ANDROID - ",Tabella4[[#This Row],[UNI CEI EN 301549]]," ",_xlfn.XLOOKUP(Tabella4[[#This Row],[Criterio]],Tabella5[ID],Tabella5[Criterio di successo],"")," - ",Tabella4[[#This Row],[Servizio]])</f>
        <v>APP INDABOX ANDROID - 11.1.3.2.1 Sequenza significativa - S001 Accedi</v>
      </c>
      <c r="Z14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(#AAD1476)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477" s="13"/>
      <c r="AB1477" s="13"/>
      <c r="AC1477" s="13"/>
      <c r="AD1477" s="13"/>
      <c r="AE1477" s="13">
        <f>_xlfn.XLOOKUP(Tabella4[[#This Row],[ID Silk]],outTable[ID Silk],outTable[Numero ticket  ],,0,1)</f>
        <v>0</v>
      </c>
      <c r="AF1477" s="13"/>
      <c r="AG1477" s="13"/>
      <c r="AH1477" s="13" t="str">
        <f>Tabella4[[#This Row],[Caricato su Silk]]&amp;Tabella4[[#This Row],[HC_01]]</f>
        <v>0</v>
      </c>
      <c r="AI147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477" s="13" t="str">
        <f>Tabella4[[#This Row],[HC_ID]]&amp;": - "&amp;Tabella4[[#This Row],[Detail]]&amp;" con selettore: "&amp;Tabella4[[#This Row],[Rejected Element]]</f>
        <v>0: -  con selettore: No ID Available</v>
      </c>
      <c r="AK1477" s="13" t="str">
        <f>Tabella4[[#This Row],[HC_ID]]&amp;": "&amp;Tabella4[[#This Row],[Share URL]]</f>
        <v>0: https://axe-mobile.deque.com/scan?userId=747da6b3-5f03-493b-bc9b-3a10276b7d6b&amp;packageName=com.android.chrome&amp;resultId=019874b5-d687-762d-9d06-f1df1802f723</v>
      </c>
      <c r="AL1477" s="13" t="str">
        <f>Tabella4[[#This Row],[HC_ID]]&amp;": "&amp;Tabella4[[#This Row],[Soluzione note aggiuntive]]</f>
        <v>0: Rimuovi android:focusable="true" dal testo statico non interattivo.</v>
      </c>
      <c r="AM1477" s="13"/>
    </row>
    <row r="1478" spans="1:39" ht="15" x14ac:dyDescent="0.3">
      <c r="A1478" s="41" t="str">
        <f>Tabella4[[#This Row],[UNI CEI EN 301549]]&amp;Tabella4[[#This Row],[Servizio]]</f>
        <v>11.2.5.8.1S001 Accedi</v>
      </c>
      <c r="B1478" s="42" t="str">
        <f>Tabella4[[#This Row],[IssueID]]&amp;Tabella4[[#This Row],[Servizio]]</f>
        <v>S001 Accedi</v>
      </c>
      <c r="C1478" s="41" t="s">
        <v>2576</v>
      </c>
      <c r="D1478" s="41" t="str">
        <f>"(#"&amp;Tabella4[[#This Row],['#ID]]&amp;")"</f>
        <v>(#AAD1477)</v>
      </c>
      <c r="E1478" s="13" t="s">
        <v>50</v>
      </c>
      <c r="F1478" s="13" t="s">
        <v>10</v>
      </c>
      <c r="G1478" s="13" t="s">
        <v>56</v>
      </c>
      <c r="H1478" s="13" t="s">
        <v>3283</v>
      </c>
      <c r="I1478" s="13" t="s">
        <v>63</v>
      </c>
      <c r="J1478" s="13" t="s">
        <v>1736</v>
      </c>
      <c r="K1478" t="s">
        <v>1748</v>
      </c>
      <c r="L1478" s="13" t="s">
        <v>3175</v>
      </c>
      <c r="M1478" t="s">
        <v>1744</v>
      </c>
      <c r="N1478" s="13"/>
      <c r="O1478" t="s">
        <v>1611</v>
      </c>
      <c r="P1478" s="13" t="s">
        <v>1655</v>
      </c>
      <c r="Q1478" s="13" t="s">
        <v>1742</v>
      </c>
      <c r="R1478" s="13"/>
      <c r="S1478" s="13" t="s">
        <v>3187</v>
      </c>
      <c r="T1478" s="13" t="s">
        <v>3188</v>
      </c>
      <c r="U1478" s="13">
        <f>COUNTIFS(Tabella4[Rejected Element],Tabella4[[#This Row],[Rejected Element]])</f>
        <v>1254</v>
      </c>
      <c r="V1478" s="13" t="s">
        <v>1719</v>
      </c>
      <c r="W1478" s="13" t="s">
        <v>3138</v>
      </c>
      <c r="X1478" s="13" t="str">
        <f>Tabella4[[#This Row],[User Impact]]</f>
        <v>2 - Serious</v>
      </c>
      <c r="Y1478" s="13" t="str">
        <f>_xlfn.CONCAT("APP INDABOX ANDROID - ",Tabella4[[#This Row],[UNI CEI EN 301549]]," ",_xlfn.XLOOKUP(Tabella4[[#This Row],[Criterio]],Tabella5[ID],Tabella5[Criterio di successo],"")," - ",Tabella4[[#This Row],[Servizio]])</f>
        <v>APP INDABOX ANDROID - 11.2.5.8.1 Dimensione dell'obiettivo (minimo) - S001 Accedi</v>
      </c>
      <c r="Z14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(#AAD1477)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478" s="13"/>
      <c r="AB1478" s="13"/>
      <c r="AC1478" s="13"/>
      <c r="AD1478" s="13"/>
      <c r="AE1478" s="13" t="e">
        <f>_xlfn.XLOOKUP(Tabella4[[#This Row],[ID Silk]],outTable[ID Silk],outTable[Numero ticket  ],,0,1)</f>
        <v>#N/A</v>
      </c>
      <c r="AF1478" s="13"/>
      <c r="AG1478" s="13"/>
      <c r="AH1478" s="13" t="e">
        <f>Tabella4[[#This Row],[Caricato su Silk]]&amp;Tabella4[[#This Row],[HC_01]]</f>
        <v>#N/A</v>
      </c>
      <c r="AI1478" s="13" t="e">
        <f>Tabella4[[#This Row],[HC_ID]]&amp;": "&amp;Tabella4[[#This Row],[Descrizione]]</f>
        <v>#N/A</v>
      </c>
      <c r="AJ1478" s="13" t="e">
        <f>Tabella4[[#This Row],[HC_ID]]&amp;": - "&amp;Tabella4[[#This Row],[Detail]]&amp;" con selettore: "&amp;Tabella4[[#This Row],[Rejected Element]]</f>
        <v>#N/A</v>
      </c>
      <c r="AK1478" s="13" t="e">
        <f>Tabella4[[#This Row],[HC_ID]]&amp;": "&amp;Tabella4[[#This Row],[Share URL]]</f>
        <v>#N/A</v>
      </c>
      <c r="AL1478" s="13" t="e">
        <f>Tabella4[[#This Row],[HC_ID]]&amp;": "&amp;Tabella4[[#This Row],[Soluzione note aggiuntive]]</f>
        <v>#N/A</v>
      </c>
      <c r="AM1478" s="13"/>
    </row>
    <row r="1479" spans="1:39" ht="15" x14ac:dyDescent="0.3">
      <c r="A1479" s="41" t="str">
        <f>Tabella4[[#This Row],[UNI CEI EN 301549]]&amp;Tabella4[[#This Row],[Servizio]]</f>
        <v>11.2.5.5.1S001 Accedi</v>
      </c>
      <c r="B1479" s="42" t="str">
        <f>Tabella4[[#This Row],[IssueID]]&amp;Tabella4[[#This Row],[Servizio]]</f>
        <v>S001 Accedi</v>
      </c>
      <c r="C1479" s="41" t="s">
        <v>2577</v>
      </c>
      <c r="D1479" s="41" t="str">
        <f>"(#"&amp;Tabella4[[#This Row],['#ID]]&amp;")"</f>
        <v>(#AAD1478)</v>
      </c>
      <c r="E1479" s="13" t="s">
        <v>50</v>
      </c>
      <c r="F1479" s="13" t="s">
        <v>3168</v>
      </c>
      <c r="G1479" s="13" t="s">
        <v>346</v>
      </c>
      <c r="H1479" s="13" t="s">
        <v>3286</v>
      </c>
      <c r="I1479" s="13" t="s">
        <v>64</v>
      </c>
      <c r="J1479" s="13" t="s">
        <v>1736</v>
      </c>
      <c r="K1479" t="s">
        <v>1747</v>
      </c>
      <c r="L1479" s="13" t="s">
        <v>3174</v>
      </c>
      <c r="M1479" t="s">
        <v>1744</v>
      </c>
      <c r="N1479" s="13"/>
      <c r="O1479" t="s">
        <v>1611</v>
      </c>
      <c r="P1479" s="13" t="s">
        <v>1655</v>
      </c>
      <c r="Q1479" s="13" t="s">
        <v>1742</v>
      </c>
      <c r="R1479" s="13"/>
      <c r="S1479" s="13" t="s">
        <v>3185</v>
      </c>
      <c r="T1479" s="13" t="s">
        <v>3186</v>
      </c>
      <c r="U1479" s="13">
        <f>COUNTIFS(Tabella4[Rejected Element],Tabella4[[#This Row],[Rejected Element]])</f>
        <v>1254</v>
      </c>
      <c r="V1479" s="13" t="s">
        <v>1719</v>
      </c>
      <c r="W1479" s="13" t="s">
        <v>3138</v>
      </c>
      <c r="X1479" s="13" t="str">
        <f>Tabella4[[#This Row],[User Impact]]</f>
        <v>3 - Moderate</v>
      </c>
      <c r="Y1479" s="13" t="str">
        <f>_xlfn.CONCAT("APP INDABOX ANDROID - ",Tabella4[[#This Row],[UNI CEI EN 301549]]," ",_xlfn.XLOOKUP(Tabella4[[#This Row],[Criterio]],Tabella5[ID],Tabella5[Criterio di successo],"")," - ",Tabella4[[#This Row],[Servizio]])</f>
        <v>APP INDABOX ANDROID - 11.2.5.5.1 Dimensione dell'obiettivo (avanzato) - S001 Accedi</v>
      </c>
      <c r="Z14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(#AAD1478)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479" s="13"/>
      <c r="AB1479" s="13"/>
      <c r="AC1479" s="13"/>
      <c r="AD1479" s="13"/>
      <c r="AE1479" s="13" t="e">
        <f>_xlfn.XLOOKUP(Tabella4[[#This Row],[ID Silk]],outTable[ID Silk],outTable[Numero ticket  ],,0,1)</f>
        <v>#N/A</v>
      </c>
      <c r="AF1479" s="13"/>
      <c r="AG1479" s="13"/>
      <c r="AH1479" s="13" t="e">
        <f>Tabella4[[#This Row],[Caricato su Silk]]&amp;Tabella4[[#This Row],[HC_01]]</f>
        <v>#N/A</v>
      </c>
      <c r="AI1479" s="13" t="e">
        <f>Tabella4[[#This Row],[HC_ID]]&amp;": "&amp;Tabella4[[#This Row],[Descrizione]]</f>
        <v>#N/A</v>
      </c>
      <c r="AJ1479" s="13" t="e">
        <f>Tabella4[[#This Row],[HC_ID]]&amp;": - "&amp;Tabella4[[#This Row],[Detail]]&amp;" con selettore: "&amp;Tabella4[[#This Row],[Rejected Element]]</f>
        <v>#N/A</v>
      </c>
      <c r="AK1479" s="13" t="e">
        <f>Tabella4[[#This Row],[HC_ID]]&amp;": "&amp;Tabella4[[#This Row],[Share URL]]</f>
        <v>#N/A</v>
      </c>
      <c r="AL1479" s="13" t="e">
        <f>Tabella4[[#This Row],[HC_ID]]&amp;": "&amp;Tabella4[[#This Row],[Soluzione note aggiuntive]]</f>
        <v>#N/A</v>
      </c>
      <c r="AM1479" s="13"/>
    </row>
    <row r="1480" spans="1:39" ht="15" x14ac:dyDescent="0.3">
      <c r="A1480" s="41" t="str">
        <f>Tabella4[[#This Row],[UNI CEI EN 301549]]&amp;Tabella4[[#This Row],[Servizio]]</f>
        <v>11.2.5.3.1S001 Accedi</v>
      </c>
      <c r="B1480" s="42" t="str">
        <f>Tabella4[[#This Row],[IssueID]]&amp;Tabella4[[#This Row],[Servizio]]</f>
        <v>S001 Accedi</v>
      </c>
      <c r="C1480" s="41" t="s">
        <v>2578</v>
      </c>
      <c r="D1480" s="41" t="str">
        <f>"(#"&amp;Tabella4[[#This Row],['#ID]]&amp;")"</f>
        <v>(#AAD1479)</v>
      </c>
      <c r="E1480" s="13" t="s">
        <v>50</v>
      </c>
      <c r="F1480" s="13" t="s">
        <v>9</v>
      </c>
      <c r="G1480" s="13" t="s">
        <v>342</v>
      </c>
      <c r="H1480" s="13" t="s">
        <v>3285</v>
      </c>
      <c r="I1480" s="13" t="s">
        <v>63</v>
      </c>
      <c r="J1480" s="13" t="s">
        <v>3172</v>
      </c>
      <c r="K1480" t="s">
        <v>1745</v>
      </c>
      <c r="L1480" s="13" t="s">
        <v>3173</v>
      </c>
      <c r="M1480" t="s">
        <v>1744</v>
      </c>
      <c r="N1480" s="13"/>
      <c r="O1480" t="s">
        <v>1611</v>
      </c>
      <c r="P1480" s="13" t="s">
        <v>1655</v>
      </c>
      <c r="Q1480" s="13" t="s">
        <v>1742</v>
      </c>
      <c r="R1480" s="13"/>
      <c r="S1480" s="13" t="s">
        <v>3183</v>
      </c>
      <c r="T1480" s="13" t="s">
        <v>3184</v>
      </c>
      <c r="U1480" s="13">
        <f>COUNTIFS(Tabella4[Rejected Element],Tabella4[[#This Row],[Rejected Element]])</f>
        <v>1254</v>
      </c>
      <c r="V1480" s="13" t="s">
        <v>1719</v>
      </c>
      <c r="W1480" s="13" t="s">
        <v>3138</v>
      </c>
      <c r="X1480" s="13" t="str">
        <f>Tabella4[[#This Row],[User Impact]]</f>
        <v>2 - Serious</v>
      </c>
      <c r="Y1480" s="13" t="str">
        <f>_xlfn.CONCAT("APP INDABOX ANDROID - ",Tabella4[[#This Row],[UNI CEI EN 301549]]," ",_xlfn.XLOOKUP(Tabella4[[#This Row],[Criterio]],Tabella5[ID],Tabella5[Criterio di successo],"")," - ",Tabella4[[#This Row],[Servizio]])</f>
        <v>APP INDABOX ANDROID - 11.2.5.3.1 Etichetta nel nome - S001 Accedi</v>
      </c>
      <c r="Z14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(#AAD1479)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480" s="13"/>
      <c r="AB1480" s="13"/>
      <c r="AC1480" s="13"/>
      <c r="AD1480" s="13"/>
      <c r="AE1480" s="13">
        <f>_xlfn.XLOOKUP(Tabella4[[#This Row],[ID Silk]],outTable[ID Silk],outTable[Numero ticket  ],,0,1)</f>
        <v>0</v>
      </c>
      <c r="AF1480" s="13"/>
      <c r="AG1480" s="13"/>
      <c r="AH1480" s="13" t="str">
        <f>Tabella4[[#This Row],[Caricato su Silk]]&amp;Tabella4[[#This Row],[HC_01]]</f>
        <v>0</v>
      </c>
      <c r="AI1480" s="13" t="str">
        <f>Tabella4[[#This Row],[HC_ID]]&amp;": "&amp;Tabella4[[#This Row],[Descrizione]]</f>
        <v>0: Una vista focalizzabile accessibile deve garantire che il nome sia incluso nell'etichetta visibile. [Per saperne di più] (https://docs.deque.com/devtools-mobile/2024.2.14/en/android-label-in-name)</v>
      </c>
      <c r="AJ1480" s="13" t="str">
        <f>Tabella4[[#This Row],[HC_ID]]&amp;": - "&amp;Tabella4[[#This Row],[Detail]]&amp;" con selettore: "&amp;Tabella4[[#This Row],[Rejected Element]]</f>
        <v>0: -  con selettore: No ID Available</v>
      </c>
      <c r="AK1480" s="13" t="str">
        <f>Tabella4[[#This Row],[HC_ID]]&amp;": "&amp;Tabella4[[#This Row],[Share URL]]</f>
        <v>0: https://axe-mobile.deque.com/scan?userId=747da6b3-5f03-493b-bc9b-3a10276b7d6b&amp;packageName=com.android.chrome&amp;resultId=019874b5-d687-762d-9d06-f1df1802f723</v>
      </c>
      <c r="AL1480" s="13" t="str">
        <f>Tabella4[[#This Row],[HC_ID]]&amp;": "&amp;Tabella4[[#This Row],[Soluzione note aggiuntive]]</f>
        <v>0: Assicurati che contentDescription o labelFor contengano l’etichetta visibile dell’elemento.</v>
      </c>
      <c r="AM1480" s="13"/>
    </row>
    <row r="1481" spans="1:39" ht="15" x14ac:dyDescent="0.3">
      <c r="A1481" s="41" t="str">
        <f>Tabella4[[#This Row],[UNI CEI EN 301549]]&amp;Tabella4[[#This Row],[Servizio]]</f>
        <v>11.1.3.2.1S001 Accedi</v>
      </c>
      <c r="B1481" s="42" t="str">
        <f>Tabella4[[#This Row],[IssueID]]&amp;Tabella4[[#This Row],[Servizio]]</f>
        <v>S001 Accedi</v>
      </c>
      <c r="C1481" s="41" t="s">
        <v>2579</v>
      </c>
      <c r="D1481" s="41" t="str">
        <f>"(#"&amp;Tabella4[[#This Row],['#ID]]&amp;")"</f>
        <v>(#AAD1480)</v>
      </c>
      <c r="E1481" s="13" t="s">
        <v>50</v>
      </c>
      <c r="F1481" s="13" t="s">
        <v>9</v>
      </c>
      <c r="G1481" s="13" t="s">
        <v>57</v>
      </c>
      <c r="H1481" s="13" t="s">
        <v>3287</v>
      </c>
      <c r="I1481" s="13" t="s">
        <v>62</v>
      </c>
      <c r="J1481" s="13" t="s">
        <v>3176</v>
      </c>
      <c r="K1481" t="s">
        <v>1749</v>
      </c>
      <c r="L1481" s="13" t="s">
        <v>3177</v>
      </c>
      <c r="M1481" t="s">
        <v>1744</v>
      </c>
      <c r="N1481" s="13"/>
      <c r="O1481" t="s">
        <v>1611</v>
      </c>
      <c r="P1481" s="13" t="s">
        <v>1655</v>
      </c>
      <c r="Q1481" s="13" t="s">
        <v>1742</v>
      </c>
      <c r="R1481" s="13"/>
      <c r="S1481" s="13" t="s">
        <v>3189</v>
      </c>
      <c r="T1481" s="13" t="s">
        <v>3190</v>
      </c>
      <c r="U1481" s="13">
        <f>COUNTIFS(Tabella4[Rejected Element],Tabella4[[#This Row],[Rejected Element]])</f>
        <v>1254</v>
      </c>
      <c r="V1481" s="13" t="s">
        <v>1719</v>
      </c>
      <c r="W1481" s="13" t="s">
        <v>3138</v>
      </c>
      <c r="X1481" s="13" t="str">
        <f>Tabella4[[#This Row],[User Impact]]</f>
        <v>1 - Critical</v>
      </c>
      <c r="Y1481" s="13" t="str">
        <f>_xlfn.CONCAT("APP INDABOX ANDROID - ",Tabella4[[#This Row],[UNI CEI EN 301549]]," ",_xlfn.XLOOKUP(Tabella4[[#This Row],[Criterio]],Tabella5[ID],Tabella5[Criterio di successo],"")," - ",Tabella4[[#This Row],[Servizio]])</f>
        <v>APP INDABOX ANDROID - 11.1.3.2.1 Sequenza significativa - S001 Accedi</v>
      </c>
      <c r="Z14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(#AAD1480)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481" s="13"/>
      <c r="AB1481" s="13"/>
      <c r="AC1481" s="13"/>
      <c r="AD1481" s="13"/>
      <c r="AE1481" s="13">
        <f>_xlfn.XLOOKUP(Tabella4[[#This Row],[ID Silk]],outTable[ID Silk],outTable[Numero ticket  ],,0,1)</f>
        <v>0</v>
      </c>
      <c r="AF1481" s="13"/>
      <c r="AG1481" s="13"/>
      <c r="AH1481" s="13" t="str">
        <f>Tabella4[[#This Row],[Caricato su Silk]]&amp;Tabella4[[#This Row],[HC_01]]</f>
        <v>0</v>
      </c>
      <c r="AI1481"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481" s="13" t="str">
        <f>Tabella4[[#This Row],[HC_ID]]&amp;": - "&amp;Tabella4[[#This Row],[Detail]]&amp;" con selettore: "&amp;Tabella4[[#This Row],[Rejected Element]]</f>
        <v>0: -  con selettore: No ID Available</v>
      </c>
      <c r="AK1481" s="13" t="str">
        <f>Tabella4[[#This Row],[HC_ID]]&amp;": "&amp;Tabella4[[#This Row],[Share URL]]</f>
        <v>0: https://axe-mobile.deque.com/scan?userId=747da6b3-5f03-493b-bc9b-3a10276b7d6b&amp;packageName=com.android.chrome&amp;resultId=019874b5-d687-762d-9d06-f1df1802f723</v>
      </c>
      <c r="AL1481" s="13" t="str">
        <f>Tabella4[[#This Row],[HC_ID]]&amp;": "&amp;Tabella4[[#This Row],[Soluzione note aggiuntive]]</f>
        <v>0: Rimuovi android:focusable="true" dal testo statico non interattivo.</v>
      </c>
      <c r="AM1481" s="13"/>
    </row>
    <row r="1482" spans="1:39" ht="15" x14ac:dyDescent="0.3">
      <c r="A1482" s="41" t="str">
        <f>Tabella4[[#This Row],[UNI CEI EN 301549]]&amp;Tabella4[[#This Row],[Servizio]]</f>
        <v>11.1.3.2.1S001 Accedi</v>
      </c>
      <c r="B1482" s="42" t="str">
        <f>Tabella4[[#This Row],[IssueID]]&amp;Tabella4[[#This Row],[Servizio]]</f>
        <v>S001 Accedi</v>
      </c>
      <c r="C1482" s="41" t="s">
        <v>2580</v>
      </c>
      <c r="D1482" s="41" t="str">
        <f>"(#"&amp;Tabella4[[#This Row],['#ID]]&amp;")"</f>
        <v>(#AAD1481)</v>
      </c>
      <c r="E1482" s="13" t="s">
        <v>50</v>
      </c>
      <c r="F1482" s="13" t="s">
        <v>9</v>
      </c>
      <c r="G1482" s="13" t="s">
        <v>57</v>
      </c>
      <c r="H1482" s="13" t="s">
        <v>3287</v>
      </c>
      <c r="I1482" s="13" t="s">
        <v>62</v>
      </c>
      <c r="J1482" s="13" t="s">
        <v>3176</v>
      </c>
      <c r="K1482" t="s">
        <v>1749</v>
      </c>
      <c r="L1482" s="13" t="s">
        <v>3177</v>
      </c>
      <c r="M1482" t="s">
        <v>1744</v>
      </c>
      <c r="N1482" s="13"/>
      <c r="O1482" t="s">
        <v>1611</v>
      </c>
      <c r="P1482" s="13" t="s">
        <v>1655</v>
      </c>
      <c r="Q1482" s="13" t="s">
        <v>1742</v>
      </c>
      <c r="R1482" s="13"/>
      <c r="S1482" s="13" t="s">
        <v>3189</v>
      </c>
      <c r="T1482" s="13" t="s">
        <v>3190</v>
      </c>
      <c r="U1482" s="13">
        <f>COUNTIFS(Tabella4[Rejected Element],Tabella4[[#This Row],[Rejected Element]])</f>
        <v>1254</v>
      </c>
      <c r="V1482" s="13" t="s">
        <v>1719</v>
      </c>
      <c r="W1482" s="13" t="s">
        <v>3138</v>
      </c>
      <c r="X1482" s="13" t="str">
        <f>Tabella4[[#This Row],[User Impact]]</f>
        <v>1 - Critical</v>
      </c>
      <c r="Y1482" s="13" t="str">
        <f>_xlfn.CONCAT("APP INDABOX ANDROID - ",Tabella4[[#This Row],[UNI CEI EN 301549]]," ",_xlfn.XLOOKUP(Tabella4[[#This Row],[Criterio]],Tabella5[ID],Tabella5[Criterio di successo],"")," - ",Tabella4[[#This Row],[Servizio]])</f>
        <v>APP INDABOX ANDROID - 11.1.3.2.1 Sequenza significativa - S001 Accedi</v>
      </c>
      <c r="Z14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(#AAD1481)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482" s="13"/>
      <c r="AB1482" s="13"/>
      <c r="AC1482" s="13"/>
      <c r="AD1482" s="13"/>
      <c r="AE1482" s="13">
        <f>_xlfn.XLOOKUP(Tabella4[[#This Row],[ID Silk]],outTable[ID Silk],outTable[Numero ticket  ],,0,1)</f>
        <v>0</v>
      </c>
      <c r="AF1482" s="13"/>
      <c r="AG1482" s="13"/>
      <c r="AH1482" s="13" t="str">
        <f>Tabella4[[#This Row],[Caricato su Silk]]&amp;Tabella4[[#This Row],[HC_01]]</f>
        <v>0</v>
      </c>
      <c r="AI148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482" s="13" t="str">
        <f>Tabella4[[#This Row],[HC_ID]]&amp;": - "&amp;Tabella4[[#This Row],[Detail]]&amp;" con selettore: "&amp;Tabella4[[#This Row],[Rejected Element]]</f>
        <v>0: -  con selettore: No ID Available</v>
      </c>
      <c r="AK1482" s="13" t="str">
        <f>Tabella4[[#This Row],[HC_ID]]&amp;": "&amp;Tabella4[[#This Row],[Share URL]]</f>
        <v>0: https://axe-mobile.deque.com/scan?userId=747da6b3-5f03-493b-bc9b-3a10276b7d6b&amp;packageName=com.android.chrome&amp;resultId=019874b5-d687-762d-9d06-f1df1802f723</v>
      </c>
      <c r="AL1482" s="13" t="str">
        <f>Tabella4[[#This Row],[HC_ID]]&amp;": "&amp;Tabella4[[#This Row],[Soluzione note aggiuntive]]</f>
        <v>0: Rimuovi android:focusable="true" dal testo statico non interattivo.</v>
      </c>
      <c r="AM1482" s="13"/>
    </row>
    <row r="1483" spans="1:39" ht="15" x14ac:dyDescent="0.3">
      <c r="A1483" s="41" t="str">
        <f>Tabella4[[#This Row],[UNI CEI EN 301549]]&amp;Tabella4[[#This Row],[Servizio]]</f>
        <v>11.1.3.2.1S001 Accedi</v>
      </c>
      <c r="B1483" s="42" t="str">
        <f>Tabella4[[#This Row],[IssueID]]&amp;Tabella4[[#This Row],[Servizio]]</f>
        <v>S001 Accedi</v>
      </c>
      <c r="C1483" s="41" t="s">
        <v>2581</v>
      </c>
      <c r="D1483" s="41" t="str">
        <f>"(#"&amp;Tabella4[[#This Row],['#ID]]&amp;")"</f>
        <v>(#AAD1482)</v>
      </c>
      <c r="E1483" s="13" t="s">
        <v>50</v>
      </c>
      <c r="F1483" s="13" t="s">
        <v>9</v>
      </c>
      <c r="G1483" s="13" t="s">
        <v>57</v>
      </c>
      <c r="H1483" s="13" t="s">
        <v>3287</v>
      </c>
      <c r="I1483" s="13" t="s">
        <v>62</v>
      </c>
      <c r="J1483" s="13" t="s">
        <v>3176</v>
      </c>
      <c r="K1483" t="s">
        <v>1749</v>
      </c>
      <c r="L1483" s="13" t="s">
        <v>3177</v>
      </c>
      <c r="M1483" t="s">
        <v>1744</v>
      </c>
      <c r="N1483" s="13"/>
      <c r="O1483" t="s">
        <v>1611</v>
      </c>
      <c r="P1483" s="13" t="s">
        <v>1655</v>
      </c>
      <c r="Q1483" s="13" t="s">
        <v>1742</v>
      </c>
      <c r="R1483" s="13"/>
      <c r="S1483" s="13" t="s">
        <v>3189</v>
      </c>
      <c r="T1483" s="13" t="s">
        <v>3190</v>
      </c>
      <c r="U1483" s="13">
        <f>COUNTIFS(Tabella4[Rejected Element],Tabella4[[#This Row],[Rejected Element]])</f>
        <v>1254</v>
      </c>
      <c r="V1483" s="13" t="s">
        <v>1719</v>
      </c>
      <c r="W1483" s="13" t="s">
        <v>3138</v>
      </c>
      <c r="X1483" s="13" t="str">
        <f>Tabella4[[#This Row],[User Impact]]</f>
        <v>1 - Critical</v>
      </c>
      <c r="Y1483" s="13" t="str">
        <f>_xlfn.CONCAT("APP INDABOX ANDROID - ",Tabella4[[#This Row],[UNI CEI EN 301549]]," ",_xlfn.XLOOKUP(Tabella4[[#This Row],[Criterio]],Tabella5[ID],Tabella5[Criterio di successo],"")," - ",Tabella4[[#This Row],[Servizio]])</f>
        <v>APP INDABOX ANDROID - 11.1.3.2.1 Sequenza significativa - S001 Accedi</v>
      </c>
      <c r="Z14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(#AAD1482)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483" s="13"/>
      <c r="AB1483" s="13"/>
      <c r="AC1483" s="13"/>
      <c r="AD1483" s="13"/>
      <c r="AE1483" s="13">
        <f>_xlfn.XLOOKUP(Tabella4[[#This Row],[ID Silk]],outTable[ID Silk],outTable[Numero ticket  ],,0,1)</f>
        <v>0</v>
      </c>
      <c r="AF1483" s="13"/>
      <c r="AG1483" s="13"/>
      <c r="AH1483" s="13" t="str">
        <f>Tabella4[[#This Row],[Caricato su Silk]]&amp;Tabella4[[#This Row],[HC_01]]</f>
        <v>0</v>
      </c>
      <c r="AI148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483" s="13" t="str">
        <f>Tabella4[[#This Row],[HC_ID]]&amp;": - "&amp;Tabella4[[#This Row],[Detail]]&amp;" con selettore: "&amp;Tabella4[[#This Row],[Rejected Element]]</f>
        <v>0: -  con selettore: No ID Available</v>
      </c>
      <c r="AK1483" s="13" t="str">
        <f>Tabella4[[#This Row],[HC_ID]]&amp;": "&amp;Tabella4[[#This Row],[Share URL]]</f>
        <v>0: https://axe-mobile.deque.com/scan?userId=747da6b3-5f03-493b-bc9b-3a10276b7d6b&amp;packageName=com.android.chrome&amp;resultId=019874b5-d687-762d-9d06-f1df1802f723</v>
      </c>
      <c r="AL1483" s="13" t="str">
        <f>Tabella4[[#This Row],[HC_ID]]&amp;": "&amp;Tabella4[[#This Row],[Soluzione note aggiuntive]]</f>
        <v>0: Rimuovi android:focusable="true" dal testo statico non interattivo.</v>
      </c>
      <c r="AM1483" s="13"/>
    </row>
    <row r="1484" spans="1:39" ht="15" x14ac:dyDescent="0.3">
      <c r="A1484" s="41" t="str">
        <f>Tabella4[[#This Row],[UNI CEI EN 301549]]&amp;Tabella4[[#This Row],[Servizio]]</f>
        <v>11.2.5.8.1S001 Accedi</v>
      </c>
      <c r="B1484" s="42" t="str">
        <f>Tabella4[[#This Row],[IssueID]]&amp;Tabella4[[#This Row],[Servizio]]</f>
        <v>S001 Accedi</v>
      </c>
      <c r="C1484" s="41" t="s">
        <v>2582</v>
      </c>
      <c r="D1484" s="41" t="str">
        <f>"(#"&amp;Tabella4[[#This Row],['#ID]]&amp;")"</f>
        <v>(#AAD1483)</v>
      </c>
      <c r="E1484" s="13" t="s">
        <v>50</v>
      </c>
      <c r="F1484" s="13" t="s">
        <v>10</v>
      </c>
      <c r="G1484" s="13" t="s">
        <v>56</v>
      </c>
      <c r="H1484" s="13" t="s">
        <v>3283</v>
      </c>
      <c r="I1484" s="13" t="s">
        <v>63</v>
      </c>
      <c r="J1484" s="13" t="s">
        <v>1736</v>
      </c>
      <c r="K1484" t="s">
        <v>1748</v>
      </c>
      <c r="L1484" s="13" t="s">
        <v>3175</v>
      </c>
      <c r="M1484" t="s">
        <v>1744</v>
      </c>
      <c r="N1484" s="13"/>
      <c r="O1484" t="s">
        <v>1611</v>
      </c>
      <c r="P1484" s="13" t="s">
        <v>1655</v>
      </c>
      <c r="Q1484" s="13" t="s">
        <v>1742</v>
      </c>
      <c r="R1484" s="13"/>
      <c r="S1484" s="13" t="s">
        <v>3187</v>
      </c>
      <c r="T1484" s="13" t="s">
        <v>3188</v>
      </c>
      <c r="U1484" s="13">
        <f>COUNTIFS(Tabella4[Rejected Element],Tabella4[[#This Row],[Rejected Element]])</f>
        <v>1254</v>
      </c>
      <c r="V1484" s="13" t="s">
        <v>1719</v>
      </c>
      <c r="W1484" s="13" t="s">
        <v>3138</v>
      </c>
      <c r="X1484" s="13" t="str">
        <f>Tabella4[[#This Row],[User Impact]]</f>
        <v>2 - Serious</v>
      </c>
      <c r="Y1484" s="13" t="str">
        <f>_xlfn.CONCAT("APP INDABOX ANDROID - ",Tabella4[[#This Row],[UNI CEI EN 301549]]," ",_xlfn.XLOOKUP(Tabella4[[#This Row],[Criterio]],Tabella5[ID],Tabella5[Criterio di successo],"")," - ",Tabella4[[#This Row],[Servizio]])</f>
        <v>APP INDABOX ANDROID - 11.2.5.8.1 Dimensione dell'obiettivo (minimo) - S001 Accedi</v>
      </c>
      <c r="Z14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(#AAD1483)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484" s="13"/>
      <c r="AB1484" s="13"/>
      <c r="AC1484" s="13"/>
      <c r="AD1484" s="13"/>
      <c r="AE1484" s="13" t="e">
        <f>_xlfn.XLOOKUP(Tabella4[[#This Row],[ID Silk]],outTable[ID Silk],outTable[Numero ticket  ],,0,1)</f>
        <v>#N/A</v>
      </c>
      <c r="AF1484" s="13"/>
      <c r="AG1484" s="13"/>
      <c r="AH1484" s="13" t="e">
        <f>Tabella4[[#This Row],[Caricato su Silk]]&amp;Tabella4[[#This Row],[HC_01]]</f>
        <v>#N/A</v>
      </c>
      <c r="AI1484" s="13" t="e">
        <f>Tabella4[[#This Row],[HC_ID]]&amp;": "&amp;Tabella4[[#This Row],[Descrizione]]</f>
        <v>#N/A</v>
      </c>
      <c r="AJ1484" s="13" t="e">
        <f>Tabella4[[#This Row],[HC_ID]]&amp;": - "&amp;Tabella4[[#This Row],[Detail]]&amp;" con selettore: "&amp;Tabella4[[#This Row],[Rejected Element]]</f>
        <v>#N/A</v>
      </c>
      <c r="AK1484" s="13" t="e">
        <f>Tabella4[[#This Row],[HC_ID]]&amp;": "&amp;Tabella4[[#This Row],[Share URL]]</f>
        <v>#N/A</v>
      </c>
      <c r="AL1484" s="13" t="e">
        <f>Tabella4[[#This Row],[HC_ID]]&amp;": "&amp;Tabella4[[#This Row],[Soluzione note aggiuntive]]</f>
        <v>#N/A</v>
      </c>
      <c r="AM1484" s="13"/>
    </row>
    <row r="1485" spans="1:39" ht="15" x14ac:dyDescent="0.3">
      <c r="A1485" s="41" t="str">
        <f>Tabella4[[#This Row],[UNI CEI EN 301549]]&amp;Tabella4[[#This Row],[Servizio]]</f>
        <v>11.2.5.5.1S001 Accedi</v>
      </c>
      <c r="B1485" s="42" t="str">
        <f>Tabella4[[#This Row],[IssueID]]&amp;Tabella4[[#This Row],[Servizio]]</f>
        <v>S001 Accedi</v>
      </c>
      <c r="C1485" s="41" t="s">
        <v>2583</v>
      </c>
      <c r="D1485" s="41" t="str">
        <f>"(#"&amp;Tabella4[[#This Row],['#ID]]&amp;")"</f>
        <v>(#AAD1484)</v>
      </c>
      <c r="E1485" s="13" t="s">
        <v>50</v>
      </c>
      <c r="F1485" s="13" t="s">
        <v>3168</v>
      </c>
      <c r="G1485" s="13" t="s">
        <v>346</v>
      </c>
      <c r="H1485" s="13" t="s">
        <v>3286</v>
      </c>
      <c r="I1485" s="13" t="s">
        <v>64</v>
      </c>
      <c r="J1485" s="13" t="s">
        <v>1736</v>
      </c>
      <c r="K1485" t="s">
        <v>1747</v>
      </c>
      <c r="L1485" s="13" t="s">
        <v>3174</v>
      </c>
      <c r="M1485" t="s">
        <v>1744</v>
      </c>
      <c r="N1485" s="13"/>
      <c r="O1485" t="s">
        <v>1611</v>
      </c>
      <c r="P1485" s="13" t="s">
        <v>1655</v>
      </c>
      <c r="Q1485" s="13" t="s">
        <v>1742</v>
      </c>
      <c r="R1485" s="13"/>
      <c r="S1485" s="13" t="s">
        <v>3185</v>
      </c>
      <c r="T1485" s="13" t="s">
        <v>3186</v>
      </c>
      <c r="U1485" s="13">
        <f>COUNTIFS(Tabella4[Rejected Element],Tabella4[[#This Row],[Rejected Element]])</f>
        <v>1254</v>
      </c>
      <c r="V1485" s="13" t="s">
        <v>1719</v>
      </c>
      <c r="W1485" s="13" t="s">
        <v>3138</v>
      </c>
      <c r="X1485" s="13" t="str">
        <f>Tabella4[[#This Row],[User Impact]]</f>
        <v>3 - Moderate</v>
      </c>
      <c r="Y1485" s="13" t="str">
        <f>_xlfn.CONCAT("APP INDABOX ANDROID - ",Tabella4[[#This Row],[UNI CEI EN 301549]]," ",_xlfn.XLOOKUP(Tabella4[[#This Row],[Criterio]],Tabella5[ID],Tabella5[Criterio di successo],"")," - ",Tabella4[[#This Row],[Servizio]])</f>
        <v>APP INDABOX ANDROID - 11.2.5.5.1 Dimensione dell'obiettivo (avanzato) - S001 Accedi</v>
      </c>
      <c r="Z14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(#AAD1484)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485" s="13"/>
      <c r="AB1485" s="13"/>
      <c r="AC1485" s="13"/>
      <c r="AD1485" s="13"/>
      <c r="AE1485" s="13" t="e">
        <f>_xlfn.XLOOKUP(Tabella4[[#This Row],[ID Silk]],outTable[ID Silk],outTable[Numero ticket  ],,0,1)</f>
        <v>#N/A</v>
      </c>
      <c r="AF1485" s="13"/>
      <c r="AG1485" s="13"/>
      <c r="AH1485" s="13" t="e">
        <f>Tabella4[[#This Row],[Caricato su Silk]]&amp;Tabella4[[#This Row],[HC_01]]</f>
        <v>#N/A</v>
      </c>
      <c r="AI1485" s="13" t="e">
        <f>Tabella4[[#This Row],[HC_ID]]&amp;": "&amp;Tabella4[[#This Row],[Descrizione]]</f>
        <v>#N/A</v>
      </c>
      <c r="AJ1485" s="13" t="e">
        <f>Tabella4[[#This Row],[HC_ID]]&amp;": - "&amp;Tabella4[[#This Row],[Detail]]&amp;" con selettore: "&amp;Tabella4[[#This Row],[Rejected Element]]</f>
        <v>#N/A</v>
      </c>
      <c r="AK1485" s="13" t="e">
        <f>Tabella4[[#This Row],[HC_ID]]&amp;": "&amp;Tabella4[[#This Row],[Share URL]]</f>
        <v>#N/A</v>
      </c>
      <c r="AL1485" s="13" t="e">
        <f>Tabella4[[#This Row],[HC_ID]]&amp;": "&amp;Tabella4[[#This Row],[Soluzione note aggiuntive]]</f>
        <v>#N/A</v>
      </c>
      <c r="AM1485" s="13"/>
    </row>
    <row r="1486" spans="1:39" ht="15" x14ac:dyDescent="0.3">
      <c r="A1486" s="41" t="str">
        <f>Tabella4[[#This Row],[UNI CEI EN 301549]]&amp;Tabella4[[#This Row],[Servizio]]</f>
        <v>11.2.5.3.1S001 Accedi</v>
      </c>
      <c r="B1486" s="42" t="str">
        <f>Tabella4[[#This Row],[IssueID]]&amp;Tabella4[[#This Row],[Servizio]]</f>
        <v>S001 Accedi</v>
      </c>
      <c r="C1486" s="41" t="s">
        <v>2584</v>
      </c>
      <c r="D1486" s="41" t="str">
        <f>"(#"&amp;Tabella4[[#This Row],['#ID]]&amp;")"</f>
        <v>(#AAD1485)</v>
      </c>
      <c r="E1486" s="13" t="s">
        <v>50</v>
      </c>
      <c r="F1486" s="13" t="s">
        <v>9</v>
      </c>
      <c r="G1486" s="13" t="s">
        <v>342</v>
      </c>
      <c r="H1486" s="13" t="s">
        <v>3285</v>
      </c>
      <c r="I1486" s="13" t="s">
        <v>63</v>
      </c>
      <c r="J1486" s="13" t="s">
        <v>3172</v>
      </c>
      <c r="K1486" t="s">
        <v>1745</v>
      </c>
      <c r="L1486" s="13" t="s">
        <v>3173</v>
      </c>
      <c r="M1486" t="s">
        <v>1744</v>
      </c>
      <c r="N1486" s="13"/>
      <c r="O1486" t="s">
        <v>1611</v>
      </c>
      <c r="P1486" s="13" t="s">
        <v>1655</v>
      </c>
      <c r="Q1486" s="13" t="s">
        <v>1742</v>
      </c>
      <c r="R1486" s="13"/>
      <c r="S1486" s="13" t="s">
        <v>3183</v>
      </c>
      <c r="T1486" s="13" t="s">
        <v>3184</v>
      </c>
      <c r="U1486" s="13">
        <f>COUNTIFS(Tabella4[Rejected Element],Tabella4[[#This Row],[Rejected Element]])</f>
        <v>1254</v>
      </c>
      <c r="V1486" s="13" t="s">
        <v>1719</v>
      </c>
      <c r="W1486" s="13" t="s">
        <v>3138</v>
      </c>
      <c r="X1486" s="13" t="str">
        <f>Tabella4[[#This Row],[User Impact]]</f>
        <v>2 - Serious</v>
      </c>
      <c r="Y1486" s="13" t="str">
        <f>_xlfn.CONCAT("APP INDABOX ANDROID - ",Tabella4[[#This Row],[UNI CEI EN 301549]]," ",_xlfn.XLOOKUP(Tabella4[[#This Row],[Criterio]],Tabella5[ID],Tabella5[Criterio di successo],"")," - ",Tabella4[[#This Row],[Servizio]])</f>
        <v>APP INDABOX ANDROID - 11.2.5.3.1 Etichetta nel nome - S001 Accedi</v>
      </c>
      <c r="Z14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(#AAD1485)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486" s="13"/>
      <c r="AB1486" s="13"/>
      <c r="AC1486" s="13"/>
      <c r="AD1486" s="13"/>
      <c r="AE1486" s="13">
        <f>_xlfn.XLOOKUP(Tabella4[[#This Row],[ID Silk]],outTable[ID Silk],outTable[Numero ticket  ],,0,1)</f>
        <v>0</v>
      </c>
      <c r="AF1486" s="13"/>
      <c r="AG1486" s="13"/>
      <c r="AH1486" s="13" t="str">
        <f>Tabella4[[#This Row],[Caricato su Silk]]&amp;Tabella4[[#This Row],[HC_01]]</f>
        <v>0</v>
      </c>
      <c r="AI1486" s="13" t="str">
        <f>Tabella4[[#This Row],[HC_ID]]&amp;": "&amp;Tabella4[[#This Row],[Descrizione]]</f>
        <v>0: Una vista focalizzabile accessibile deve garantire che il nome sia incluso nell'etichetta visibile. [Per saperne di più] (https://docs.deque.com/devtools-mobile/2024.2.14/en/android-label-in-name)</v>
      </c>
      <c r="AJ1486" s="13" t="str">
        <f>Tabella4[[#This Row],[HC_ID]]&amp;": - "&amp;Tabella4[[#This Row],[Detail]]&amp;" con selettore: "&amp;Tabella4[[#This Row],[Rejected Element]]</f>
        <v>0: -  con selettore: No ID Available</v>
      </c>
      <c r="AK1486" s="13" t="str">
        <f>Tabella4[[#This Row],[HC_ID]]&amp;": "&amp;Tabella4[[#This Row],[Share URL]]</f>
        <v>0: https://axe-mobile.deque.com/scan?userId=747da6b3-5f03-493b-bc9b-3a10276b7d6b&amp;packageName=com.android.chrome&amp;resultId=019874b5-d687-762d-9d06-f1df1802f723</v>
      </c>
      <c r="AL1486" s="13" t="str">
        <f>Tabella4[[#This Row],[HC_ID]]&amp;": "&amp;Tabella4[[#This Row],[Soluzione note aggiuntive]]</f>
        <v>0: Assicurati che contentDescription o labelFor contengano l’etichetta visibile dell’elemento.</v>
      </c>
      <c r="AM1486" s="13"/>
    </row>
    <row r="1487" spans="1:39" ht="15" x14ac:dyDescent="0.3">
      <c r="A1487" s="41" t="str">
        <f>Tabella4[[#This Row],[UNI CEI EN 301549]]&amp;Tabella4[[#This Row],[Servizio]]</f>
        <v>11.1.3.2.1S001 Accedi</v>
      </c>
      <c r="B1487" s="42" t="str">
        <f>Tabella4[[#This Row],[IssueID]]&amp;Tabella4[[#This Row],[Servizio]]</f>
        <v>S001 Accedi</v>
      </c>
      <c r="C1487" s="41" t="s">
        <v>2585</v>
      </c>
      <c r="D1487" s="41" t="str">
        <f>"(#"&amp;Tabella4[[#This Row],['#ID]]&amp;")"</f>
        <v>(#AAD1486)</v>
      </c>
      <c r="E1487" s="13" t="s">
        <v>50</v>
      </c>
      <c r="F1487" s="13" t="s">
        <v>9</v>
      </c>
      <c r="G1487" s="13" t="s">
        <v>57</v>
      </c>
      <c r="H1487" s="13" t="s">
        <v>3287</v>
      </c>
      <c r="I1487" s="13" t="s">
        <v>62</v>
      </c>
      <c r="J1487" s="13" t="s">
        <v>3176</v>
      </c>
      <c r="K1487" t="s">
        <v>1749</v>
      </c>
      <c r="L1487" s="13" t="s">
        <v>3177</v>
      </c>
      <c r="M1487" t="s">
        <v>1744</v>
      </c>
      <c r="N1487" s="13"/>
      <c r="O1487" t="s">
        <v>1611</v>
      </c>
      <c r="P1487" s="13" t="s">
        <v>1655</v>
      </c>
      <c r="Q1487" s="13" t="s">
        <v>1742</v>
      </c>
      <c r="R1487" s="13"/>
      <c r="S1487" s="13" t="s">
        <v>3189</v>
      </c>
      <c r="T1487" s="13" t="s">
        <v>3190</v>
      </c>
      <c r="U1487" s="13">
        <f>COUNTIFS(Tabella4[Rejected Element],Tabella4[[#This Row],[Rejected Element]])</f>
        <v>1254</v>
      </c>
      <c r="V1487" s="13" t="s">
        <v>1719</v>
      </c>
      <c r="W1487" s="13" t="s">
        <v>3138</v>
      </c>
      <c r="X1487" s="13" t="str">
        <f>Tabella4[[#This Row],[User Impact]]</f>
        <v>1 - Critical</v>
      </c>
      <c r="Y1487" s="13" t="str">
        <f>_xlfn.CONCAT("APP INDABOX ANDROID - ",Tabella4[[#This Row],[UNI CEI EN 301549]]," ",_xlfn.XLOOKUP(Tabella4[[#This Row],[Criterio]],Tabella5[ID],Tabella5[Criterio di successo],"")," - ",Tabella4[[#This Row],[Servizio]])</f>
        <v>APP INDABOX ANDROID - 11.1.3.2.1 Sequenza significativa - S001 Accedi</v>
      </c>
      <c r="Z14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(#AAD1486)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487" s="13"/>
      <c r="AB1487" s="13"/>
      <c r="AC1487" s="13"/>
      <c r="AD1487" s="13"/>
      <c r="AE1487" s="13">
        <f>_xlfn.XLOOKUP(Tabella4[[#This Row],[ID Silk]],outTable[ID Silk],outTable[Numero ticket  ],,0,1)</f>
        <v>0</v>
      </c>
      <c r="AF1487" s="13"/>
      <c r="AG1487" s="13"/>
      <c r="AH1487" s="13" t="str">
        <f>Tabella4[[#This Row],[Caricato su Silk]]&amp;Tabella4[[#This Row],[HC_01]]</f>
        <v>0</v>
      </c>
      <c r="AI148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487" s="13" t="str">
        <f>Tabella4[[#This Row],[HC_ID]]&amp;": - "&amp;Tabella4[[#This Row],[Detail]]&amp;" con selettore: "&amp;Tabella4[[#This Row],[Rejected Element]]</f>
        <v>0: -  con selettore: No ID Available</v>
      </c>
      <c r="AK1487" s="13" t="str">
        <f>Tabella4[[#This Row],[HC_ID]]&amp;": "&amp;Tabella4[[#This Row],[Share URL]]</f>
        <v>0: https://axe-mobile.deque.com/scan?userId=747da6b3-5f03-493b-bc9b-3a10276b7d6b&amp;packageName=com.android.chrome&amp;resultId=019874b5-d687-762d-9d06-f1df1802f723</v>
      </c>
      <c r="AL1487" s="13" t="str">
        <f>Tabella4[[#This Row],[HC_ID]]&amp;": "&amp;Tabella4[[#This Row],[Soluzione note aggiuntive]]</f>
        <v>0: Rimuovi android:focusable="true" dal testo statico non interattivo.</v>
      </c>
      <c r="AM1487" s="13"/>
    </row>
    <row r="1488" spans="1:39" ht="15" x14ac:dyDescent="0.3">
      <c r="A1488" s="41" t="str">
        <f>Tabella4[[#This Row],[UNI CEI EN 301549]]&amp;Tabella4[[#This Row],[Servizio]]</f>
        <v>11.1.3.2.1S001 Accedi</v>
      </c>
      <c r="B1488" s="42" t="str">
        <f>Tabella4[[#This Row],[IssueID]]&amp;Tabella4[[#This Row],[Servizio]]</f>
        <v>S001 Accedi</v>
      </c>
      <c r="C1488" s="41" t="s">
        <v>2586</v>
      </c>
      <c r="D1488" s="41" t="str">
        <f>"(#"&amp;Tabella4[[#This Row],['#ID]]&amp;")"</f>
        <v>(#AAD1487)</v>
      </c>
      <c r="E1488" s="13" t="s">
        <v>50</v>
      </c>
      <c r="F1488" s="13" t="s">
        <v>9</v>
      </c>
      <c r="G1488" s="13" t="s">
        <v>57</v>
      </c>
      <c r="H1488" s="13" t="s">
        <v>3287</v>
      </c>
      <c r="I1488" s="13" t="s">
        <v>62</v>
      </c>
      <c r="J1488" s="13" t="s">
        <v>3176</v>
      </c>
      <c r="K1488" t="s">
        <v>1749</v>
      </c>
      <c r="L1488" s="13" t="s">
        <v>3177</v>
      </c>
      <c r="M1488" t="s">
        <v>1744</v>
      </c>
      <c r="N1488" s="13"/>
      <c r="O1488" t="s">
        <v>1611</v>
      </c>
      <c r="P1488" s="13" t="s">
        <v>1655</v>
      </c>
      <c r="Q1488" s="13" t="s">
        <v>1742</v>
      </c>
      <c r="R1488" s="13"/>
      <c r="S1488" s="13" t="s">
        <v>3189</v>
      </c>
      <c r="T1488" s="13" t="s">
        <v>3190</v>
      </c>
      <c r="U1488" s="13">
        <f>COUNTIFS(Tabella4[Rejected Element],Tabella4[[#This Row],[Rejected Element]])</f>
        <v>1254</v>
      </c>
      <c r="V1488" s="13" t="s">
        <v>1719</v>
      </c>
      <c r="W1488" s="13" t="s">
        <v>3138</v>
      </c>
      <c r="X1488" s="13" t="str">
        <f>Tabella4[[#This Row],[User Impact]]</f>
        <v>1 - Critical</v>
      </c>
      <c r="Y1488" s="13" t="str">
        <f>_xlfn.CONCAT("APP INDABOX ANDROID - ",Tabella4[[#This Row],[UNI CEI EN 301549]]," ",_xlfn.XLOOKUP(Tabella4[[#This Row],[Criterio]],Tabella5[ID],Tabella5[Criterio di successo],"")," - ",Tabella4[[#This Row],[Servizio]])</f>
        <v>APP INDABOX ANDROID - 11.1.3.2.1 Sequenza significativa - S001 Accedi</v>
      </c>
      <c r="Z14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(#AAD1487)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488" s="13"/>
      <c r="AB1488" s="13"/>
      <c r="AC1488" s="13"/>
      <c r="AD1488" s="13"/>
      <c r="AE1488" s="13">
        <f>_xlfn.XLOOKUP(Tabella4[[#This Row],[ID Silk]],outTable[ID Silk],outTable[Numero ticket  ],,0,1)</f>
        <v>0</v>
      </c>
      <c r="AF1488" s="13"/>
      <c r="AG1488" s="13"/>
      <c r="AH1488" s="13" t="str">
        <f>Tabella4[[#This Row],[Caricato su Silk]]&amp;Tabella4[[#This Row],[HC_01]]</f>
        <v>0</v>
      </c>
      <c r="AI148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488" s="13" t="str">
        <f>Tabella4[[#This Row],[HC_ID]]&amp;": - "&amp;Tabella4[[#This Row],[Detail]]&amp;" con selettore: "&amp;Tabella4[[#This Row],[Rejected Element]]</f>
        <v>0: -  con selettore: No ID Available</v>
      </c>
      <c r="AK1488" s="13" t="str">
        <f>Tabella4[[#This Row],[HC_ID]]&amp;": "&amp;Tabella4[[#This Row],[Share URL]]</f>
        <v>0: https://axe-mobile.deque.com/scan?userId=747da6b3-5f03-493b-bc9b-3a10276b7d6b&amp;packageName=com.android.chrome&amp;resultId=019874b5-d687-762d-9d06-f1df1802f723</v>
      </c>
      <c r="AL1488" s="13" t="str">
        <f>Tabella4[[#This Row],[HC_ID]]&amp;": "&amp;Tabella4[[#This Row],[Soluzione note aggiuntive]]</f>
        <v>0: Rimuovi android:focusable="true" dal testo statico non interattivo.</v>
      </c>
      <c r="AM1488" s="13"/>
    </row>
    <row r="1489" spans="1:39" ht="15" x14ac:dyDescent="0.3">
      <c r="A1489" s="41" t="str">
        <f>Tabella4[[#This Row],[UNI CEI EN 301549]]&amp;Tabella4[[#This Row],[Servizio]]</f>
        <v>11.2.5.8.1S001 Accedi</v>
      </c>
      <c r="B1489" s="42" t="str">
        <f>Tabella4[[#This Row],[IssueID]]&amp;Tabella4[[#This Row],[Servizio]]</f>
        <v>S001 Accedi</v>
      </c>
      <c r="C1489" s="41" t="s">
        <v>2587</v>
      </c>
      <c r="D1489" s="41" t="str">
        <f>"(#"&amp;Tabella4[[#This Row],['#ID]]&amp;")"</f>
        <v>(#AAD1488)</v>
      </c>
      <c r="E1489" s="13" t="s">
        <v>50</v>
      </c>
      <c r="F1489" s="13" t="s">
        <v>10</v>
      </c>
      <c r="G1489" s="13" t="s">
        <v>56</v>
      </c>
      <c r="H1489" s="13" t="s">
        <v>3283</v>
      </c>
      <c r="I1489" s="13" t="s">
        <v>63</v>
      </c>
      <c r="J1489" s="13" t="s">
        <v>1736</v>
      </c>
      <c r="K1489" t="s">
        <v>1748</v>
      </c>
      <c r="L1489" s="13" t="s">
        <v>3175</v>
      </c>
      <c r="M1489" t="s">
        <v>1744</v>
      </c>
      <c r="N1489" s="13"/>
      <c r="O1489" t="s">
        <v>1611</v>
      </c>
      <c r="P1489" s="13" t="s">
        <v>1655</v>
      </c>
      <c r="Q1489" s="13" t="s">
        <v>1742</v>
      </c>
      <c r="R1489" s="13"/>
      <c r="S1489" s="13" t="s">
        <v>3187</v>
      </c>
      <c r="T1489" s="13" t="s">
        <v>3188</v>
      </c>
      <c r="U1489" s="13">
        <f>COUNTIFS(Tabella4[Rejected Element],Tabella4[[#This Row],[Rejected Element]])</f>
        <v>1254</v>
      </c>
      <c r="V1489" s="13" t="s">
        <v>1719</v>
      </c>
      <c r="W1489" s="13" t="s">
        <v>3138</v>
      </c>
      <c r="X1489" s="13" t="str">
        <f>Tabella4[[#This Row],[User Impact]]</f>
        <v>2 - Serious</v>
      </c>
      <c r="Y1489" s="13" t="str">
        <f>_xlfn.CONCAT("APP INDABOX ANDROID - ",Tabella4[[#This Row],[UNI CEI EN 301549]]," ",_xlfn.XLOOKUP(Tabella4[[#This Row],[Criterio]],Tabella5[ID],Tabella5[Criterio di successo],"")," - ",Tabella4[[#This Row],[Servizio]])</f>
        <v>APP INDABOX ANDROID - 11.2.5.8.1 Dimensione dell'obiettivo (minimo) - S001 Accedi</v>
      </c>
      <c r="Z14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(#AAD1488)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489" s="13"/>
      <c r="AB1489" s="13"/>
      <c r="AC1489" s="13"/>
      <c r="AD1489" s="13"/>
      <c r="AE1489" s="13" t="e">
        <f>_xlfn.XLOOKUP(Tabella4[[#This Row],[ID Silk]],outTable[ID Silk],outTable[Numero ticket  ],,0,1)</f>
        <v>#N/A</v>
      </c>
      <c r="AF1489" s="13"/>
      <c r="AG1489" s="13"/>
      <c r="AH1489" s="13" t="e">
        <f>Tabella4[[#This Row],[Caricato su Silk]]&amp;Tabella4[[#This Row],[HC_01]]</f>
        <v>#N/A</v>
      </c>
      <c r="AI1489" s="13" t="e">
        <f>Tabella4[[#This Row],[HC_ID]]&amp;": "&amp;Tabella4[[#This Row],[Descrizione]]</f>
        <v>#N/A</v>
      </c>
      <c r="AJ1489" s="13" t="e">
        <f>Tabella4[[#This Row],[HC_ID]]&amp;": - "&amp;Tabella4[[#This Row],[Detail]]&amp;" con selettore: "&amp;Tabella4[[#This Row],[Rejected Element]]</f>
        <v>#N/A</v>
      </c>
      <c r="AK1489" s="13" t="e">
        <f>Tabella4[[#This Row],[HC_ID]]&amp;": "&amp;Tabella4[[#This Row],[Share URL]]</f>
        <v>#N/A</v>
      </c>
      <c r="AL1489" s="13" t="e">
        <f>Tabella4[[#This Row],[HC_ID]]&amp;": "&amp;Tabella4[[#This Row],[Soluzione note aggiuntive]]</f>
        <v>#N/A</v>
      </c>
      <c r="AM1489" s="13"/>
    </row>
    <row r="1490" spans="1:39" ht="15" x14ac:dyDescent="0.3">
      <c r="A1490" s="41" t="str">
        <f>Tabella4[[#This Row],[UNI CEI EN 301549]]&amp;Tabella4[[#This Row],[Servizio]]</f>
        <v>11.2.5.5.1S001 Accedi</v>
      </c>
      <c r="B1490" s="42" t="str">
        <f>Tabella4[[#This Row],[IssueID]]&amp;Tabella4[[#This Row],[Servizio]]</f>
        <v>S001 Accedi</v>
      </c>
      <c r="C1490" s="41" t="s">
        <v>2588</v>
      </c>
      <c r="D1490" s="41" t="str">
        <f>"(#"&amp;Tabella4[[#This Row],['#ID]]&amp;")"</f>
        <v>(#AAD1489)</v>
      </c>
      <c r="E1490" s="13" t="s">
        <v>50</v>
      </c>
      <c r="F1490" s="13" t="s">
        <v>3168</v>
      </c>
      <c r="G1490" s="13" t="s">
        <v>346</v>
      </c>
      <c r="H1490" s="13" t="s">
        <v>3286</v>
      </c>
      <c r="I1490" s="13" t="s">
        <v>64</v>
      </c>
      <c r="J1490" s="13" t="s">
        <v>1736</v>
      </c>
      <c r="K1490" t="s">
        <v>1747</v>
      </c>
      <c r="L1490" s="13" t="s">
        <v>3174</v>
      </c>
      <c r="M1490" t="s">
        <v>1744</v>
      </c>
      <c r="N1490" s="13"/>
      <c r="O1490" t="s">
        <v>1611</v>
      </c>
      <c r="P1490" s="13" t="s">
        <v>1655</v>
      </c>
      <c r="Q1490" s="13" t="s">
        <v>1742</v>
      </c>
      <c r="R1490" s="13"/>
      <c r="S1490" s="13" t="s">
        <v>3185</v>
      </c>
      <c r="T1490" s="13" t="s">
        <v>3186</v>
      </c>
      <c r="U1490" s="13">
        <f>COUNTIFS(Tabella4[Rejected Element],Tabella4[[#This Row],[Rejected Element]])</f>
        <v>1254</v>
      </c>
      <c r="V1490" s="13" t="s">
        <v>1719</v>
      </c>
      <c r="W1490" s="13" t="s">
        <v>3138</v>
      </c>
      <c r="X1490" s="13" t="str">
        <f>Tabella4[[#This Row],[User Impact]]</f>
        <v>3 - Moderate</v>
      </c>
      <c r="Y1490" s="13" t="str">
        <f>_xlfn.CONCAT("APP INDABOX ANDROID - ",Tabella4[[#This Row],[UNI CEI EN 301549]]," ",_xlfn.XLOOKUP(Tabella4[[#This Row],[Criterio]],Tabella5[ID],Tabella5[Criterio di successo],"")," - ",Tabella4[[#This Row],[Servizio]])</f>
        <v>APP INDABOX ANDROID - 11.2.5.5.1 Dimensione dell'obiettivo (avanzato) - S001 Accedi</v>
      </c>
      <c r="Z14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(#AAD1489)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490" s="13"/>
      <c r="AB1490" s="13"/>
      <c r="AC1490" s="13"/>
      <c r="AD1490" s="13"/>
      <c r="AE1490" s="13" t="e">
        <f>_xlfn.XLOOKUP(Tabella4[[#This Row],[ID Silk]],outTable[ID Silk],outTable[Numero ticket  ],,0,1)</f>
        <v>#N/A</v>
      </c>
      <c r="AF1490" s="13"/>
      <c r="AG1490" s="13"/>
      <c r="AH1490" s="13" t="e">
        <f>Tabella4[[#This Row],[Caricato su Silk]]&amp;Tabella4[[#This Row],[HC_01]]</f>
        <v>#N/A</v>
      </c>
      <c r="AI1490" s="13" t="e">
        <f>Tabella4[[#This Row],[HC_ID]]&amp;": "&amp;Tabella4[[#This Row],[Descrizione]]</f>
        <v>#N/A</v>
      </c>
      <c r="AJ1490" s="13" t="e">
        <f>Tabella4[[#This Row],[HC_ID]]&amp;": - "&amp;Tabella4[[#This Row],[Detail]]&amp;" con selettore: "&amp;Tabella4[[#This Row],[Rejected Element]]</f>
        <v>#N/A</v>
      </c>
      <c r="AK1490" s="13" t="e">
        <f>Tabella4[[#This Row],[HC_ID]]&amp;": "&amp;Tabella4[[#This Row],[Share URL]]</f>
        <v>#N/A</v>
      </c>
      <c r="AL1490" s="13" t="e">
        <f>Tabella4[[#This Row],[HC_ID]]&amp;": "&amp;Tabella4[[#This Row],[Soluzione note aggiuntive]]</f>
        <v>#N/A</v>
      </c>
      <c r="AM1490" s="13"/>
    </row>
    <row r="1491" spans="1:39" ht="15" x14ac:dyDescent="0.3">
      <c r="A1491" s="41" t="str">
        <f>Tabella4[[#This Row],[UNI CEI EN 301549]]&amp;Tabella4[[#This Row],[Servizio]]</f>
        <v>11.2.5.3.1S001 Accedi</v>
      </c>
      <c r="B1491" s="42" t="str">
        <f>Tabella4[[#This Row],[IssueID]]&amp;Tabella4[[#This Row],[Servizio]]</f>
        <v>S001 Accedi</v>
      </c>
      <c r="C1491" s="41" t="s">
        <v>2589</v>
      </c>
      <c r="D1491" s="41" t="str">
        <f>"(#"&amp;Tabella4[[#This Row],['#ID]]&amp;")"</f>
        <v>(#AAD1490)</v>
      </c>
      <c r="E1491" s="13" t="s">
        <v>50</v>
      </c>
      <c r="F1491" s="13" t="s">
        <v>9</v>
      </c>
      <c r="G1491" s="13" t="s">
        <v>342</v>
      </c>
      <c r="H1491" s="13" t="s">
        <v>3285</v>
      </c>
      <c r="I1491" s="13" t="s">
        <v>63</v>
      </c>
      <c r="J1491" s="13" t="s">
        <v>3172</v>
      </c>
      <c r="K1491" t="s">
        <v>1745</v>
      </c>
      <c r="L1491" s="13" t="s">
        <v>3173</v>
      </c>
      <c r="M1491" t="s">
        <v>1744</v>
      </c>
      <c r="N1491" s="13"/>
      <c r="O1491" t="s">
        <v>1611</v>
      </c>
      <c r="P1491" s="13" t="s">
        <v>1655</v>
      </c>
      <c r="Q1491" s="13" t="s">
        <v>1742</v>
      </c>
      <c r="R1491" s="13"/>
      <c r="S1491" s="13" t="s">
        <v>3183</v>
      </c>
      <c r="T1491" s="13" t="s">
        <v>3184</v>
      </c>
      <c r="U1491" s="13">
        <f>COUNTIFS(Tabella4[Rejected Element],Tabella4[[#This Row],[Rejected Element]])</f>
        <v>1254</v>
      </c>
      <c r="V1491" s="13" t="s">
        <v>1719</v>
      </c>
      <c r="W1491" s="13" t="s">
        <v>3138</v>
      </c>
      <c r="X1491" s="13" t="str">
        <f>Tabella4[[#This Row],[User Impact]]</f>
        <v>2 - Serious</v>
      </c>
      <c r="Y1491" s="13" t="str">
        <f>_xlfn.CONCAT("APP INDABOX ANDROID - ",Tabella4[[#This Row],[UNI CEI EN 301549]]," ",_xlfn.XLOOKUP(Tabella4[[#This Row],[Criterio]],Tabella5[ID],Tabella5[Criterio di successo],"")," - ",Tabella4[[#This Row],[Servizio]])</f>
        <v>APP INDABOX ANDROID - 11.2.5.3.1 Etichetta nel nome - S001 Accedi</v>
      </c>
      <c r="Z14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(#AAD1490)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491" s="13"/>
      <c r="AB1491" s="13"/>
      <c r="AC1491" s="13"/>
      <c r="AD1491" s="13"/>
      <c r="AE1491" s="13">
        <f>_xlfn.XLOOKUP(Tabella4[[#This Row],[ID Silk]],outTable[ID Silk],outTable[Numero ticket  ],,0,1)</f>
        <v>0</v>
      </c>
      <c r="AF1491" s="13"/>
      <c r="AG1491" s="13"/>
      <c r="AH1491" s="13" t="str">
        <f>Tabella4[[#This Row],[Caricato su Silk]]&amp;Tabella4[[#This Row],[HC_01]]</f>
        <v>0</v>
      </c>
      <c r="AI1491" s="13" t="str">
        <f>Tabella4[[#This Row],[HC_ID]]&amp;": "&amp;Tabella4[[#This Row],[Descrizione]]</f>
        <v>0: Una vista focalizzabile accessibile deve garantire che il nome sia incluso nell'etichetta visibile. [Per saperne di più] (https://docs.deque.com/devtools-mobile/2024.2.14/en/android-label-in-name)</v>
      </c>
      <c r="AJ1491" s="13" t="str">
        <f>Tabella4[[#This Row],[HC_ID]]&amp;": - "&amp;Tabella4[[#This Row],[Detail]]&amp;" con selettore: "&amp;Tabella4[[#This Row],[Rejected Element]]</f>
        <v>0: -  con selettore: No ID Available</v>
      </c>
      <c r="AK1491" s="13" t="str">
        <f>Tabella4[[#This Row],[HC_ID]]&amp;": "&amp;Tabella4[[#This Row],[Share URL]]</f>
        <v>0: https://axe-mobile.deque.com/scan?userId=747da6b3-5f03-493b-bc9b-3a10276b7d6b&amp;packageName=com.android.chrome&amp;resultId=019874b5-d687-762d-9d06-f1df1802f723</v>
      </c>
      <c r="AL1491" s="13" t="str">
        <f>Tabella4[[#This Row],[HC_ID]]&amp;": "&amp;Tabella4[[#This Row],[Soluzione note aggiuntive]]</f>
        <v>0: Assicurati che contentDescription o labelFor contengano l’etichetta visibile dell’elemento.</v>
      </c>
      <c r="AM1491" s="13"/>
    </row>
    <row r="1492" spans="1:39" ht="15" x14ac:dyDescent="0.3">
      <c r="A1492" s="41" t="str">
        <f>Tabella4[[#This Row],[UNI CEI EN 301549]]&amp;Tabella4[[#This Row],[Servizio]]</f>
        <v>11.1.3.2.1S001 Accedi</v>
      </c>
      <c r="B1492" s="42" t="str">
        <f>Tabella4[[#This Row],[IssueID]]&amp;Tabella4[[#This Row],[Servizio]]</f>
        <v>S001 Accedi</v>
      </c>
      <c r="C1492" s="41" t="s">
        <v>2590</v>
      </c>
      <c r="D1492" s="41" t="str">
        <f>"(#"&amp;Tabella4[[#This Row],['#ID]]&amp;")"</f>
        <v>(#AAD1491)</v>
      </c>
      <c r="E1492" s="13" t="s">
        <v>50</v>
      </c>
      <c r="F1492" s="13" t="s">
        <v>9</v>
      </c>
      <c r="G1492" s="13" t="s">
        <v>57</v>
      </c>
      <c r="H1492" s="13" t="s">
        <v>3287</v>
      </c>
      <c r="I1492" s="13" t="s">
        <v>62</v>
      </c>
      <c r="J1492" s="13" t="s">
        <v>3176</v>
      </c>
      <c r="K1492" t="s">
        <v>1749</v>
      </c>
      <c r="L1492" s="13" t="s">
        <v>3177</v>
      </c>
      <c r="M1492" t="s">
        <v>1744</v>
      </c>
      <c r="N1492" s="13"/>
      <c r="O1492" t="s">
        <v>1611</v>
      </c>
      <c r="P1492" s="13" t="s">
        <v>1655</v>
      </c>
      <c r="Q1492" s="13" t="s">
        <v>1742</v>
      </c>
      <c r="R1492" s="13"/>
      <c r="S1492" s="13" t="s">
        <v>3189</v>
      </c>
      <c r="T1492" s="13" t="s">
        <v>3190</v>
      </c>
      <c r="U1492" s="13">
        <f>COUNTIFS(Tabella4[Rejected Element],Tabella4[[#This Row],[Rejected Element]])</f>
        <v>1254</v>
      </c>
      <c r="V1492" s="13" t="s">
        <v>1719</v>
      </c>
      <c r="W1492" s="13" t="s">
        <v>3138</v>
      </c>
      <c r="X1492" s="13" t="str">
        <f>Tabella4[[#This Row],[User Impact]]</f>
        <v>1 - Critical</v>
      </c>
      <c r="Y1492" s="13" t="str">
        <f>_xlfn.CONCAT("APP INDABOX ANDROID - ",Tabella4[[#This Row],[UNI CEI EN 301549]]," ",_xlfn.XLOOKUP(Tabella4[[#This Row],[Criterio]],Tabella5[ID],Tabella5[Criterio di successo],"")," - ",Tabella4[[#This Row],[Servizio]])</f>
        <v>APP INDABOX ANDROID - 11.1.3.2.1 Sequenza significativa - S001 Accedi</v>
      </c>
      <c r="Z14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(#AAD1491)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492" s="13"/>
      <c r="AB1492" s="13"/>
      <c r="AC1492" s="13"/>
      <c r="AD1492" s="13"/>
      <c r="AE1492" s="13">
        <f>_xlfn.XLOOKUP(Tabella4[[#This Row],[ID Silk]],outTable[ID Silk],outTable[Numero ticket  ],,0,1)</f>
        <v>0</v>
      </c>
      <c r="AF1492" s="13"/>
      <c r="AG1492" s="13"/>
      <c r="AH1492" s="13" t="str">
        <f>Tabella4[[#This Row],[Caricato su Silk]]&amp;Tabella4[[#This Row],[HC_01]]</f>
        <v>0</v>
      </c>
      <c r="AI149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492" s="13" t="str">
        <f>Tabella4[[#This Row],[HC_ID]]&amp;": - "&amp;Tabella4[[#This Row],[Detail]]&amp;" con selettore: "&amp;Tabella4[[#This Row],[Rejected Element]]</f>
        <v>0: -  con selettore: No ID Available</v>
      </c>
      <c r="AK1492" s="13" t="str">
        <f>Tabella4[[#This Row],[HC_ID]]&amp;": "&amp;Tabella4[[#This Row],[Share URL]]</f>
        <v>0: https://axe-mobile.deque.com/scan?userId=747da6b3-5f03-493b-bc9b-3a10276b7d6b&amp;packageName=com.android.chrome&amp;resultId=019874b5-d687-762d-9d06-f1df1802f723</v>
      </c>
      <c r="AL1492" s="13" t="str">
        <f>Tabella4[[#This Row],[HC_ID]]&amp;": "&amp;Tabella4[[#This Row],[Soluzione note aggiuntive]]</f>
        <v>0: Rimuovi android:focusable="true" dal testo statico non interattivo.</v>
      </c>
      <c r="AM1492" s="13"/>
    </row>
    <row r="1493" spans="1:39" ht="15" x14ac:dyDescent="0.3">
      <c r="A1493" s="41" t="str">
        <f>Tabella4[[#This Row],[UNI CEI EN 301549]]&amp;Tabella4[[#This Row],[Servizio]]</f>
        <v>11.1.3.2.1S001 Accedi</v>
      </c>
      <c r="B1493" s="42" t="str">
        <f>Tabella4[[#This Row],[IssueID]]&amp;Tabella4[[#This Row],[Servizio]]</f>
        <v>S001 Accedi</v>
      </c>
      <c r="C1493" s="41" t="s">
        <v>2591</v>
      </c>
      <c r="D1493" s="41" t="str">
        <f>"(#"&amp;Tabella4[[#This Row],['#ID]]&amp;")"</f>
        <v>(#AAD1492)</v>
      </c>
      <c r="E1493" s="13" t="s">
        <v>50</v>
      </c>
      <c r="F1493" s="13" t="s">
        <v>9</v>
      </c>
      <c r="G1493" s="13" t="s">
        <v>57</v>
      </c>
      <c r="H1493" s="13" t="s">
        <v>3287</v>
      </c>
      <c r="I1493" s="13" t="s">
        <v>62</v>
      </c>
      <c r="J1493" s="13" t="s">
        <v>3176</v>
      </c>
      <c r="K1493" t="s">
        <v>1749</v>
      </c>
      <c r="L1493" s="13" t="s">
        <v>3177</v>
      </c>
      <c r="M1493" t="s">
        <v>1744</v>
      </c>
      <c r="N1493" s="13"/>
      <c r="O1493" t="s">
        <v>1611</v>
      </c>
      <c r="P1493" s="13" t="s">
        <v>1655</v>
      </c>
      <c r="Q1493" s="13" t="s">
        <v>1742</v>
      </c>
      <c r="R1493" s="13"/>
      <c r="S1493" s="13" t="s">
        <v>3189</v>
      </c>
      <c r="T1493" s="13" t="s">
        <v>3190</v>
      </c>
      <c r="U1493" s="13">
        <f>COUNTIFS(Tabella4[Rejected Element],Tabella4[[#This Row],[Rejected Element]])</f>
        <v>1254</v>
      </c>
      <c r="V1493" s="13" t="s">
        <v>1719</v>
      </c>
      <c r="W1493" s="13" t="s">
        <v>3138</v>
      </c>
      <c r="X1493" s="13" t="str">
        <f>Tabella4[[#This Row],[User Impact]]</f>
        <v>1 - Critical</v>
      </c>
      <c r="Y1493" s="13" t="str">
        <f>_xlfn.CONCAT("APP INDABOX ANDROID - ",Tabella4[[#This Row],[UNI CEI EN 301549]]," ",_xlfn.XLOOKUP(Tabella4[[#This Row],[Criterio]],Tabella5[ID],Tabella5[Criterio di successo],"")," - ",Tabella4[[#This Row],[Servizio]])</f>
        <v>APP INDABOX ANDROID - 11.1.3.2.1 Sequenza significativa - S001 Accedi</v>
      </c>
      <c r="Z14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(#AAD1492)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493" s="13"/>
      <c r="AB1493" s="13"/>
      <c r="AC1493" s="13"/>
      <c r="AD1493" s="13"/>
      <c r="AE1493" s="13">
        <f>_xlfn.XLOOKUP(Tabella4[[#This Row],[ID Silk]],outTable[ID Silk],outTable[Numero ticket  ],,0,1)</f>
        <v>0</v>
      </c>
      <c r="AF1493" s="13"/>
      <c r="AG1493" s="13"/>
      <c r="AH1493" s="13" t="str">
        <f>Tabella4[[#This Row],[Caricato su Silk]]&amp;Tabella4[[#This Row],[HC_01]]</f>
        <v>0</v>
      </c>
      <c r="AI149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493" s="13" t="str">
        <f>Tabella4[[#This Row],[HC_ID]]&amp;": - "&amp;Tabella4[[#This Row],[Detail]]&amp;" con selettore: "&amp;Tabella4[[#This Row],[Rejected Element]]</f>
        <v>0: -  con selettore: No ID Available</v>
      </c>
      <c r="AK1493" s="13" t="str">
        <f>Tabella4[[#This Row],[HC_ID]]&amp;": "&amp;Tabella4[[#This Row],[Share URL]]</f>
        <v>0: https://axe-mobile.deque.com/scan?userId=747da6b3-5f03-493b-bc9b-3a10276b7d6b&amp;packageName=com.android.chrome&amp;resultId=019874b5-d687-762d-9d06-f1df1802f723</v>
      </c>
      <c r="AL1493" s="13" t="str">
        <f>Tabella4[[#This Row],[HC_ID]]&amp;": "&amp;Tabella4[[#This Row],[Soluzione note aggiuntive]]</f>
        <v>0: Rimuovi android:focusable="true" dal testo statico non interattivo.</v>
      </c>
      <c r="AM1493" s="13"/>
    </row>
    <row r="1494" spans="1:39" ht="15" x14ac:dyDescent="0.3">
      <c r="A1494" s="41" t="str">
        <f>Tabella4[[#This Row],[UNI CEI EN 301549]]&amp;Tabella4[[#This Row],[Servizio]]</f>
        <v>11.2.5.8.1S001 Accedi</v>
      </c>
      <c r="B1494" s="42" t="str">
        <f>Tabella4[[#This Row],[IssueID]]&amp;Tabella4[[#This Row],[Servizio]]</f>
        <v>S001 Accedi</v>
      </c>
      <c r="C1494" s="41" t="s">
        <v>2592</v>
      </c>
      <c r="D1494" s="41" t="str">
        <f>"(#"&amp;Tabella4[[#This Row],['#ID]]&amp;")"</f>
        <v>(#AAD1493)</v>
      </c>
      <c r="E1494" s="13" t="s">
        <v>50</v>
      </c>
      <c r="F1494" s="13" t="s">
        <v>10</v>
      </c>
      <c r="G1494" s="13" t="s">
        <v>56</v>
      </c>
      <c r="H1494" s="13" t="s">
        <v>3283</v>
      </c>
      <c r="I1494" s="13" t="s">
        <v>63</v>
      </c>
      <c r="J1494" s="13" t="s">
        <v>1736</v>
      </c>
      <c r="K1494" t="s">
        <v>1748</v>
      </c>
      <c r="L1494" s="13" t="s">
        <v>3175</v>
      </c>
      <c r="M1494" t="s">
        <v>1744</v>
      </c>
      <c r="N1494" s="13"/>
      <c r="O1494" t="s">
        <v>1611</v>
      </c>
      <c r="P1494" s="13" t="s">
        <v>1655</v>
      </c>
      <c r="Q1494" s="13" t="s">
        <v>1742</v>
      </c>
      <c r="R1494" s="13"/>
      <c r="S1494" s="13" t="s">
        <v>3187</v>
      </c>
      <c r="T1494" s="13" t="s">
        <v>3188</v>
      </c>
      <c r="U1494" s="13">
        <f>COUNTIFS(Tabella4[Rejected Element],Tabella4[[#This Row],[Rejected Element]])</f>
        <v>1254</v>
      </c>
      <c r="V1494" s="13" t="s">
        <v>1719</v>
      </c>
      <c r="W1494" s="13" t="s">
        <v>3138</v>
      </c>
      <c r="X1494" s="13" t="str">
        <f>Tabella4[[#This Row],[User Impact]]</f>
        <v>2 - Serious</v>
      </c>
      <c r="Y1494" s="13" t="str">
        <f>_xlfn.CONCAT("APP INDABOX ANDROID - ",Tabella4[[#This Row],[UNI CEI EN 301549]]," ",_xlfn.XLOOKUP(Tabella4[[#This Row],[Criterio]],Tabella5[ID],Tabella5[Criterio di successo],"")," - ",Tabella4[[#This Row],[Servizio]])</f>
        <v>APP INDABOX ANDROID - 11.2.5.8.1 Dimensione dell'obiettivo (minimo) - S001 Accedi</v>
      </c>
      <c r="Z14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(#AAD1493)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494" s="13"/>
      <c r="AB1494" s="13"/>
      <c r="AC1494" s="13"/>
      <c r="AD1494" s="13"/>
      <c r="AE1494" s="13" t="e">
        <f>_xlfn.XLOOKUP(Tabella4[[#This Row],[ID Silk]],outTable[ID Silk],outTable[Numero ticket  ],,0,1)</f>
        <v>#N/A</v>
      </c>
      <c r="AF1494" s="13"/>
      <c r="AG1494" s="13"/>
      <c r="AH1494" s="13" t="e">
        <f>Tabella4[[#This Row],[Caricato su Silk]]&amp;Tabella4[[#This Row],[HC_01]]</f>
        <v>#N/A</v>
      </c>
      <c r="AI1494" s="13" t="e">
        <f>Tabella4[[#This Row],[HC_ID]]&amp;": "&amp;Tabella4[[#This Row],[Descrizione]]</f>
        <v>#N/A</v>
      </c>
      <c r="AJ1494" s="13" t="e">
        <f>Tabella4[[#This Row],[HC_ID]]&amp;": - "&amp;Tabella4[[#This Row],[Detail]]&amp;" con selettore: "&amp;Tabella4[[#This Row],[Rejected Element]]</f>
        <v>#N/A</v>
      </c>
      <c r="AK1494" s="13" t="e">
        <f>Tabella4[[#This Row],[HC_ID]]&amp;": "&amp;Tabella4[[#This Row],[Share URL]]</f>
        <v>#N/A</v>
      </c>
      <c r="AL1494" s="13" t="e">
        <f>Tabella4[[#This Row],[HC_ID]]&amp;": "&amp;Tabella4[[#This Row],[Soluzione note aggiuntive]]</f>
        <v>#N/A</v>
      </c>
      <c r="AM1494" s="13"/>
    </row>
    <row r="1495" spans="1:39" ht="15" x14ac:dyDescent="0.3">
      <c r="A1495" s="41" t="str">
        <f>Tabella4[[#This Row],[UNI CEI EN 301549]]&amp;Tabella4[[#This Row],[Servizio]]</f>
        <v>11.2.5.5.1S001 Accedi</v>
      </c>
      <c r="B1495" s="42" t="str">
        <f>Tabella4[[#This Row],[IssueID]]&amp;Tabella4[[#This Row],[Servizio]]</f>
        <v>S001 Accedi</v>
      </c>
      <c r="C1495" s="41" t="s">
        <v>2593</v>
      </c>
      <c r="D1495" s="41" t="str">
        <f>"(#"&amp;Tabella4[[#This Row],['#ID]]&amp;")"</f>
        <v>(#AAD1494)</v>
      </c>
      <c r="E1495" s="13" t="s">
        <v>50</v>
      </c>
      <c r="F1495" s="13" t="s">
        <v>3168</v>
      </c>
      <c r="G1495" s="13" t="s">
        <v>346</v>
      </c>
      <c r="H1495" s="13" t="s">
        <v>3286</v>
      </c>
      <c r="I1495" s="13" t="s">
        <v>64</v>
      </c>
      <c r="J1495" s="13" t="s">
        <v>1736</v>
      </c>
      <c r="K1495" t="s">
        <v>1747</v>
      </c>
      <c r="L1495" s="13" t="s">
        <v>3174</v>
      </c>
      <c r="M1495" t="s">
        <v>1744</v>
      </c>
      <c r="N1495" s="13"/>
      <c r="O1495" t="s">
        <v>1611</v>
      </c>
      <c r="P1495" s="13" t="s">
        <v>1655</v>
      </c>
      <c r="Q1495" s="13" t="s">
        <v>1742</v>
      </c>
      <c r="R1495" s="13"/>
      <c r="S1495" s="13" t="s">
        <v>3185</v>
      </c>
      <c r="T1495" s="13" t="s">
        <v>3186</v>
      </c>
      <c r="U1495" s="13">
        <f>COUNTIFS(Tabella4[Rejected Element],Tabella4[[#This Row],[Rejected Element]])</f>
        <v>1254</v>
      </c>
      <c r="V1495" s="13" t="s">
        <v>1719</v>
      </c>
      <c r="W1495" s="13" t="s">
        <v>3138</v>
      </c>
      <c r="X1495" s="13" t="str">
        <f>Tabella4[[#This Row],[User Impact]]</f>
        <v>3 - Moderate</v>
      </c>
      <c r="Y1495" s="13" t="str">
        <f>_xlfn.CONCAT("APP INDABOX ANDROID - ",Tabella4[[#This Row],[UNI CEI EN 301549]]," ",_xlfn.XLOOKUP(Tabella4[[#This Row],[Criterio]],Tabella5[ID],Tabella5[Criterio di successo],"")," - ",Tabella4[[#This Row],[Servizio]])</f>
        <v>APP INDABOX ANDROID - 11.2.5.5.1 Dimensione dell'obiettivo (avanzato) - S001 Accedi</v>
      </c>
      <c r="Z14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(#AAD1494)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495" s="13"/>
      <c r="AB1495" s="13"/>
      <c r="AC1495" s="13"/>
      <c r="AD1495" s="13"/>
      <c r="AE1495" s="13" t="e">
        <f>_xlfn.XLOOKUP(Tabella4[[#This Row],[ID Silk]],outTable[ID Silk],outTable[Numero ticket  ],,0,1)</f>
        <v>#N/A</v>
      </c>
      <c r="AF1495" s="13"/>
      <c r="AG1495" s="13"/>
      <c r="AH1495" s="13" t="e">
        <f>Tabella4[[#This Row],[Caricato su Silk]]&amp;Tabella4[[#This Row],[HC_01]]</f>
        <v>#N/A</v>
      </c>
      <c r="AI1495" s="13" t="e">
        <f>Tabella4[[#This Row],[HC_ID]]&amp;": "&amp;Tabella4[[#This Row],[Descrizione]]</f>
        <v>#N/A</v>
      </c>
      <c r="AJ1495" s="13" t="e">
        <f>Tabella4[[#This Row],[HC_ID]]&amp;": - "&amp;Tabella4[[#This Row],[Detail]]&amp;" con selettore: "&amp;Tabella4[[#This Row],[Rejected Element]]</f>
        <v>#N/A</v>
      </c>
      <c r="AK1495" s="13" t="e">
        <f>Tabella4[[#This Row],[HC_ID]]&amp;": "&amp;Tabella4[[#This Row],[Share URL]]</f>
        <v>#N/A</v>
      </c>
      <c r="AL1495" s="13" t="e">
        <f>Tabella4[[#This Row],[HC_ID]]&amp;": "&amp;Tabella4[[#This Row],[Soluzione note aggiuntive]]</f>
        <v>#N/A</v>
      </c>
      <c r="AM1495" s="13"/>
    </row>
    <row r="1496" spans="1:39" ht="15" x14ac:dyDescent="0.3">
      <c r="A1496" s="41" t="str">
        <f>Tabella4[[#This Row],[UNI CEI EN 301549]]&amp;Tabella4[[#This Row],[Servizio]]</f>
        <v>11.2.5.3.1S001 Accedi</v>
      </c>
      <c r="B1496" s="42" t="str">
        <f>Tabella4[[#This Row],[IssueID]]&amp;Tabella4[[#This Row],[Servizio]]</f>
        <v>S001 Accedi</v>
      </c>
      <c r="C1496" s="41" t="s">
        <v>2594</v>
      </c>
      <c r="D1496" s="41" t="str">
        <f>"(#"&amp;Tabella4[[#This Row],['#ID]]&amp;")"</f>
        <v>(#AAD1495)</v>
      </c>
      <c r="E1496" s="13" t="s">
        <v>50</v>
      </c>
      <c r="F1496" s="13" t="s">
        <v>9</v>
      </c>
      <c r="G1496" s="13" t="s">
        <v>342</v>
      </c>
      <c r="H1496" s="13" t="s">
        <v>3285</v>
      </c>
      <c r="I1496" s="13" t="s">
        <v>63</v>
      </c>
      <c r="J1496" s="13" t="s">
        <v>3172</v>
      </c>
      <c r="K1496" t="s">
        <v>1745</v>
      </c>
      <c r="L1496" s="13" t="s">
        <v>3173</v>
      </c>
      <c r="M1496" t="s">
        <v>1744</v>
      </c>
      <c r="N1496" s="13"/>
      <c r="O1496" t="s">
        <v>1611</v>
      </c>
      <c r="P1496" s="13" t="s">
        <v>1655</v>
      </c>
      <c r="Q1496" s="13" t="s">
        <v>1742</v>
      </c>
      <c r="R1496" s="13"/>
      <c r="S1496" s="13" t="s">
        <v>3183</v>
      </c>
      <c r="T1496" s="13" t="s">
        <v>3184</v>
      </c>
      <c r="U1496" s="13">
        <f>COUNTIFS(Tabella4[Rejected Element],Tabella4[[#This Row],[Rejected Element]])</f>
        <v>1254</v>
      </c>
      <c r="V1496" s="13" t="s">
        <v>1719</v>
      </c>
      <c r="W1496" s="13" t="s">
        <v>3138</v>
      </c>
      <c r="X1496" s="13" t="str">
        <f>Tabella4[[#This Row],[User Impact]]</f>
        <v>2 - Serious</v>
      </c>
      <c r="Y1496" s="13" t="str">
        <f>_xlfn.CONCAT("APP INDABOX ANDROID - ",Tabella4[[#This Row],[UNI CEI EN 301549]]," ",_xlfn.XLOOKUP(Tabella4[[#This Row],[Criterio]],Tabella5[ID],Tabella5[Criterio di successo],"")," - ",Tabella4[[#This Row],[Servizio]])</f>
        <v>APP INDABOX ANDROID - 11.2.5.3.1 Etichetta nel nome - S001 Accedi</v>
      </c>
      <c r="Z14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(#AAD1495)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496" s="13"/>
      <c r="AB1496" s="13"/>
      <c r="AC1496" s="13"/>
      <c r="AD1496" s="13"/>
      <c r="AE1496" s="13">
        <f>_xlfn.XLOOKUP(Tabella4[[#This Row],[ID Silk]],outTable[ID Silk],outTable[Numero ticket  ],,0,1)</f>
        <v>0</v>
      </c>
      <c r="AF1496" s="13"/>
      <c r="AG1496" s="13"/>
      <c r="AH1496" s="13" t="str">
        <f>Tabella4[[#This Row],[Caricato su Silk]]&amp;Tabella4[[#This Row],[HC_01]]</f>
        <v>0</v>
      </c>
      <c r="AI1496" s="13" t="str">
        <f>Tabella4[[#This Row],[HC_ID]]&amp;": "&amp;Tabella4[[#This Row],[Descrizione]]</f>
        <v>0: Una vista focalizzabile accessibile deve garantire che il nome sia incluso nell'etichetta visibile. [Per saperne di più] (https://docs.deque.com/devtools-mobile/2024.2.14/en/android-label-in-name)</v>
      </c>
      <c r="AJ1496" s="13" t="str">
        <f>Tabella4[[#This Row],[HC_ID]]&amp;": - "&amp;Tabella4[[#This Row],[Detail]]&amp;" con selettore: "&amp;Tabella4[[#This Row],[Rejected Element]]</f>
        <v>0: -  con selettore: No ID Available</v>
      </c>
      <c r="AK1496" s="13" t="str">
        <f>Tabella4[[#This Row],[HC_ID]]&amp;": "&amp;Tabella4[[#This Row],[Share URL]]</f>
        <v>0: https://axe-mobile.deque.com/scan?userId=747da6b3-5f03-493b-bc9b-3a10276b7d6b&amp;packageName=com.android.chrome&amp;resultId=019874b5-d687-762d-9d06-f1df1802f723</v>
      </c>
      <c r="AL1496" s="13" t="str">
        <f>Tabella4[[#This Row],[HC_ID]]&amp;": "&amp;Tabella4[[#This Row],[Soluzione note aggiuntive]]</f>
        <v>0: Assicurati che contentDescription o labelFor contengano l’etichetta visibile dell’elemento.</v>
      </c>
      <c r="AM1496" s="13"/>
    </row>
    <row r="1497" spans="1:39" ht="15" x14ac:dyDescent="0.3">
      <c r="A1497" s="41" t="str">
        <f>Tabella4[[#This Row],[UNI CEI EN 301549]]&amp;Tabella4[[#This Row],[Servizio]]</f>
        <v>11.1.3.2.1S001 Accedi</v>
      </c>
      <c r="B1497" s="42" t="str">
        <f>Tabella4[[#This Row],[IssueID]]&amp;Tabella4[[#This Row],[Servizio]]</f>
        <v>S001 Accedi</v>
      </c>
      <c r="C1497" s="41" t="s">
        <v>2595</v>
      </c>
      <c r="D1497" s="41" t="str">
        <f>"(#"&amp;Tabella4[[#This Row],['#ID]]&amp;")"</f>
        <v>(#AAD1496)</v>
      </c>
      <c r="E1497" s="13" t="s">
        <v>50</v>
      </c>
      <c r="F1497" s="13" t="s">
        <v>9</v>
      </c>
      <c r="G1497" s="13" t="s">
        <v>57</v>
      </c>
      <c r="H1497" s="13" t="s">
        <v>3287</v>
      </c>
      <c r="I1497" s="13" t="s">
        <v>62</v>
      </c>
      <c r="J1497" s="13" t="s">
        <v>3176</v>
      </c>
      <c r="K1497" t="s">
        <v>1749</v>
      </c>
      <c r="L1497" s="13" t="s">
        <v>3177</v>
      </c>
      <c r="M1497" t="s">
        <v>1744</v>
      </c>
      <c r="N1497" s="13"/>
      <c r="O1497" t="s">
        <v>1611</v>
      </c>
      <c r="P1497" s="13" t="s">
        <v>1655</v>
      </c>
      <c r="Q1497" s="13" t="s">
        <v>1742</v>
      </c>
      <c r="R1497" s="13"/>
      <c r="S1497" s="13" t="s">
        <v>3189</v>
      </c>
      <c r="T1497" s="13" t="s">
        <v>3190</v>
      </c>
      <c r="U1497" s="13">
        <f>COUNTIFS(Tabella4[Rejected Element],Tabella4[[#This Row],[Rejected Element]])</f>
        <v>1254</v>
      </c>
      <c r="V1497" s="13" t="s">
        <v>1719</v>
      </c>
      <c r="W1497" s="13" t="s">
        <v>3138</v>
      </c>
      <c r="X1497" s="13" t="str">
        <f>Tabella4[[#This Row],[User Impact]]</f>
        <v>1 - Critical</v>
      </c>
      <c r="Y1497" s="13" t="str">
        <f>_xlfn.CONCAT("APP INDABOX ANDROID - ",Tabella4[[#This Row],[UNI CEI EN 301549]]," ",_xlfn.XLOOKUP(Tabella4[[#This Row],[Criterio]],Tabella5[ID],Tabella5[Criterio di successo],"")," - ",Tabella4[[#This Row],[Servizio]])</f>
        <v>APP INDABOX ANDROID - 11.1.3.2.1 Sequenza significativa - S001 Accedi</v>
      </c>
      <c r="Z14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(#AAD1496)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497" s="13"/>
      <c r="AB1497" s="13"/>
      <c r="AC1497" s="13"/>
      <c r="AD1497" s="13"/>
      <c r="AE1497" s="13">
        <f>_xlfn.XLOOKUP(Tabella4[[#This Row],[ID Silk]],outTable[ID Silk],outTable[Numero ticket  ],,0,1)</f>
        <v>0</v>
      </c>
      <c r="AF1497" s="13"/>
      <c r="AG1497" s="13"/>
      <c r="AH1497" s="13" t="str">
        <f>Tabella4[[#This Row],[Caricato su Silk]]&amp;Tabella4[[#This Row],[HC_01]]</f>
        <v>0</v>
      </c>
      <c r="AI149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497" s="13" t="str">
        <f>Tabella4[[#This Row],[HC_ID]]&amp;": - "&amp;Tabella4[[#This Row],[Detail]]&amp;" con selettore: "&amp;Tabella4[[#This Row],[Rejected Element]]</f>
        <v>0: -  con selettore: No ID Available</v>
      </c>
      <c r="AK1497" s="13" t="str">
        <f>Tabella4[[#This Row],[HC_ID]]&amp;": "&amp;Tabella4[[#This Row],[Share URL]]</f>
        <v>0: https://axe-mobile.deque.com/scan?userId=747da6b3-5f03-493b-bc9b-3a10276b7d6b&amp;packageName=com.android.chrome&amp;resultId=019874b5-d687-762d-9d06-f1df1802f723</v>
      </c>
      <c r="AL1497" s="13" t="str">
        <f>Tabella4[[#This Row],[HC_ID]]&amp;": "&amp;Tabella4[[#This Row],[Soluzione note aggiuntive]]</f>
        <v>0: Rimuovi android:focusable="true" dal testo statico non interattivo.</v>
      </c>
      <c r="AM1497" s="13"/>
    </row>
    <row r="1498" spans="1:39" ht="15" x14ac:dyDescent="0.3">
      <c r="A1498" s="41" t="str">
        <f>Tabella4[[#This Row],[UNI CEI EN 301549]]&amp;Tabella4[[#This Row],[Servizio]]</f>
        <v>11.2.5.8.1S001 Accedi</v>
      </c>
      <c r="B1498" s="42" t="str">
        <f>Tabella4[[#This Row],[IssueID]]&amp;Tabella4[[#This Row],[Servizio]]</f>
        <v>S001 Accedi</v>
      </c>
      <c r="C1498" s="41" t="s">
        <v>2596</v>
      </c>
      <c r="D1498" s="41" t="str">
        <f>"(#"&amp;Tabella4[[#This Row],['#ID]]&amp;")"</f>
        <v>(#AAD1497)</v>
      </c>
      <c r="E1498" s="13" t="s">
        <v>50</v>
      </c>
      <c r="F1498" s="13" t="s">
        <v>10</v>
      </c>
      <c r="G1498" s="13" t="s">
        <v>56</v>
      </c>
      <c r="H1498" s="13" t="s">
        <v>3283</v>
      </c>
      <c r="I1498" s="13" t="s">
        <v>63</v>
      </c>
      <c r="J1498" s="13" t="s">
        <v>1736</v>
      </c>
      <c r="K1498" t="s">
        <v>1748</v>
      </c>
      <c r="L1498" s="13" t="s">
        <v>3175</v>
      </c>
      <c r="M1498" t="s">
        <v>1744</v>
      </c>
      <c r="N1498" s="13"/>
      <c r="O1498" t="s">
        <v>1611</v>
      </c>
      <c r="P1498" s="13" t="s">
        <v>1655</v>
      </c>
      <c r="Q1498" s="13" t="s">
        <v>1742</v>
      </c>
      <c r="R1498" s="13"/>
      <c r="S1498" s="13" t="s">
        <v>3187</v>
      </c>
      <c r="T1498" s="13" t="s">
        <v>3188</v>
      </c>
      <c r="U1498" s="13">
        <f>COUNTIFS(Tabella4[Rejected Element],Tabella4[[#This Row],[Rejected Element]])</f>
        <v>1254</v>
      </c>
      <c r="V1498" s="13" t="s">
        <v>1719</v>
      </c>
      <c r="W1498" s="13" t="s">
        <v>3138</v>
      </c>
      <c r="X1498" s="13" t="str">
        <f>Tabella4[[#This Row],[User Impact]]</f>
        <v>2 - Serious</v>
      </c>
      <c r="Y1498" s="13" t="str">
        <f>_xlfn.CONCAT("APP INDABOX ANDROID - ",Tabella4[[#This Row],[UNI CEI EN 301549]]," ",_xlfn.XLOOKUP(Tabella4[[#This Row],[Criterio]],Tabella5[ID],Tabella5[Criterio di successo],"")," - ",Tabella4[[#This Row],[Servizio]])</f>
        <v>APP INDABOX ANDROID - 11.2.5.8.1 Dimensione dell'obiettivo (minimo) - S001 Accedi</v>
      </c>
      <c r="Z14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(#AAD1497)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498" s="13"/>
      <c r="AB1498" s="13"/>
      <c r="AC1498" s="13"/>
      <c r="AD1498" s="13"/>
      <c r="AE1498" s="13" t="e">
        <f>_xlfn.XLOOKUP(Tabella4[[#This Row],[ID Silk]],outTable[ID Silk],outTable[Numero ticket  ],,0,1)</f>
        <v>#N/A</v>
      </c>
      <c r="AF1498" s="13"/>
      <c r="AG1498" s="13"/>
      <c r="AH1498" s="13" t="e">
        <f>Tabella4[[#This Row],[Caricato su Silk]]&amp;Tabella4[[#This Row],[HC_01]]</f>
        <v>#N/A</v>
      </c>
      <c r="AI1498" s="13" t="e">
        <f>Tabella4[[#This Row],[HC_ID]]&amp;": "&amp;Tabella4[[#This Row],[Descrizione]]</f>
        <v>#N/A</v>
      </c>
      <c r="AJ1498" s="13" t="e">
        <f>Tabella4[[#This Row],[HC_ID]]&amp;": - "&amp;Tabella4[[#This Row],[Detail]]&amp;" con selettore: "&amp;Tabella4[[#This Row],[Rejected Element]]</f>
        <v>#N/A</v>
      </c>
      <c r="AK1498" s="13" t="e">
        <f>Tabella4[[#This Row],[HC_ID]]&amp;": "&amp;Tabella4[[#This Row],[Share URL]]</f>
        <v>#N/A</v>
      </c>
      <c r="AL1498" s="13" t="e">
        <f>Tabella4[[#This Row],[HC_ID]]&amp;": "&amp;Tabella4[[#This Row],[Soluzione note aggiuntive]]</f>
        <v>#N/A</v>
      </c>
      <c r="AM1498" s="13"/>
    </row>
    <row r="1499" spans="1:39" ht="15" x14ac:dyDescent="0.3">
      <c r="A1499" s="41" t="str">
        <f>Tabella4[[#This Row],[UNI CEI EN 301549]]&amp;Tabella4[[#This Row],[Servizio]]</f>
        <v>11.2.5.5.1S001 Accedi</v>
      </c>
      <c r="B1499" s="42" t="str">
        <f>Tabella4[[#This Row],[IssueID]]&amp;Tabella4[[#This Row],[Servizio]]</f>
        <v>S001 Accedi</v>
      </c>
      <c r="C1499" s="41" t="s">
        <v>2597</v>
      </c>
      <c r="D1499" s="41" t="str">
        <f>"(#"&amp;Tabella4[[#This Row],['#ID]]&amp;")"</f>
        <v>(#AAD1498)</v>
      </c>
      <c r="E1499" s="13" t="s">
        <v>50</v>
      </c>
      <c r="F1499" s="13" t="s">
        <v>3168</v>
      </c>
      <c r="G1499" s="13" t="s">
        <v>346</v>
      </c>
      <c r="H1499" s="13" t="s">
        <v>3286</v>
      </c>
      <c r="I1499" s="13" t="s">
        <v>64</v>
      </c>
      <c r="J1499" s="13" t="s">
        <v>1736</v>
      </c>
      <c r="K1499" t="s">
        <v>1747</v>
      </c>
      <c r="L1499" s="13" t="s">
        <v>3174</v>
      </c>
      <c r="M1499" t="s">
        <v>1744</v>
      </c>
      <c r="N1499" s="13"/>
      <c r="O1499" t="s">
        <v>1611</v>
      </c>
      <c r="P1499" s="13" t="s">
        <v>1655</v>
      </c>
      <c r="Q1499" s="13" t="s">
        <v>1742</v>
      </c>
      <c r="R1499" s="13"/>
      <c r="S1499" s="13" t="s">
        <v>3185</v>
      </c>
      <c r="T1499" s="13" t="s">
        <v>3186</v>
      </c>
      <c r="U1499" s="13">
        <f>COUNTIFS(Tabella4[Rejected Element],Tabella4[[#This Row],[Rejected Element]])</f>
        <v>1254</v>
      </c>
      <c r="V1499" s="13" t="s">
        <v>1719</v>
      </c>
      <c r="W1499" s="13" t="s">
        <v>3138</v>
      </c>
      <c r="X1499" s="13" t="str">
        <f>Tabella4[[#This Row],[User Impact]]</f>
        <v>3 - Moderate</v>
      </c>
      <c r="Y1499" s="13" t="str">
        <f>_xlfn.CONCAT("APP INDABOX ANDROID - ",Tabella4[[#This Row],[UNI CEI EN 301549]]," ",_xlfn.XLOOKUP(Tabella4[[#This Row],[Criterio]],Tabella5[ID],Tabella5[Criterio di successo],"")," - ",Tabella4[[#This Row],[Servizio]])</f>
        <v>APP INDABOX ANDROID - 11.2.5.5.1 Dimensione dell'obiettivo (avanzato) - S001 Accedi</v>
      </c>
      <c r="Z14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(#AAD1498)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499" s="13"/>
      <c r="AB1499" s="13"/>
      <c r="AC1499" s="13"/>
      <c r="AD1499" s="13"/>
      <c r="AE1499" s="13" t="e">
        <f>_xlfn.XLOOKUP(Tabella4[[#This Row],[ID Silk]],outTable[ID Silk],outTable[Numero ticket  ],,0,1)</f>
        <v>#N/A</v>
      </c>
      <c r="AF1499" s="13"/>
      <c r="AG1499" s="13"/>
      <c r="AH1499" s="13" t="e">
        <f>Tabella4[[#This Row],[Caricato su Silk]]&amp;Tabella4[[#This Row],[HC_01]]</f>
        <v>#N/A</v>
      </c>
      <c r="AI1499" s="13" t="e">
        <f>Tabella4[[#This Row],[HC_ID]]&amp;": "&amp;Tabella4[[#This Row],[Descrizione]]</f>
        <v>#N/A</v>
      </c>
      <c r="AJ1499" s="13" t="e">
        <f>Tabella4[[#This Row],[HC_ID]]&amp;": - "&amp;Tabella4[[#This Row],[Detail]]&amp;" con selettore: "&amp;Tabella4[[#This Row],[Rejected Element]]</f>
        <v>#N/A</v>
      </c>
      <c r="AK1499" s="13" t="e">
        <f>Tabella4[[#This Row],[HC_ID]]&amp;": "&amp;Tabella4[[#This Row],[Share URL]]</f>
        <v>#N/A</v>
      </c>
      <c r="AL1499" s="13" t="e">
        <f>Tabella4[[#This Row],[HC_ID]]&amp;": "&amp;Tabella4[[#This Row],[Soluzione note aggiuntive]]</f>
        <v>#N/A</v>
      </c>
      <c r="AM1499" s="13"/>
    </row>
    <row r="1500" spans="1:39" ht="15" x14ac:dyDescent="0.3">
      <c r="A1500" s="41" t="str">
        <f>Tabella4[[#This Row],[UNI CEI EN 301549]]&amp;Tabella4[[#This Row],[Servizio]]</f>
        <v>11.2.5.3.1S001 Accedi</v>
      </c>
      <c r="B1500" s="42" t="str">
        <f>Tabella4[[#This Row],[IssueID]]&amp;Tabella4[[#This Row],[Servizio]]</f>
        <v>S001 Accedi</v>
      </c>
      <c r="C1500" s="41" t="s">
        <v>2598</v>
      </c>
      <c r="D1500" s="41" t="str">
        <f>"(#"&amp;Tabella4[[#This Row],['#ID]]&amp;")"</f>
        <v>(#AAD1499)</v>
      </c>
      <c r="E1500" s="13" t="s">
        <v>50</v>
      </c>
      <c r="F1500" s="13" t="s">
        <v>9</v>
      </c>
      <c r="G1500" s="13" t="s">
        <v>342</v>
      </c>
      <c r="H1500" s="13" t="s">
        <v>3285</v>
      </c>
      <c r="I1500" s="13" t="s">
        <v>63</v>
      </c>
      <c r="J1500" s="13" t="s">
        <v>3172</v>
      </c>
      <c r="K1500" t="s">
        <v>1745</v>
      </c>
      <c r="L1500" s="13" t="s">
        <v>3173</v>
      </c>
      <c r="M1500" t="s">
        <v>1744</v>
      </c>
      <c r="N1500" s="13"/>
      <c r="O1500" t="s">
        <v>1611</v>
      </c>
      <c r="P1500" s="13" t="s">
        <v>1655</v>
      </c>
      <c r="Q1500" s="13" t="s">
        <v>1742</v>
      </c>
      <c r="R1500" s="13"/>
      <c r="S1500" s="13" t="s">
        <v>3183</v>
      </c>
      <c r="T1500" s="13" t="s">
        <v>3184</v>
      </c>
      <c r="U1500" s="13">
        <f>COUNTIFS(Tabella4[Rejected Element],Tabella4[[#This Row],[Rejected Element]])</f>
        <v>1254</v>
      </c>
      <c r="V1500" s="13" t="s">
        <v>1719</v>
      </c>
      <c r="W1500" s="13" t="s">
        <v>3138</v>
      </c>
      <c r="X1500" s="13" t="str">
        <f>Tabella4[[#This Row],[User Impact]]</f>
        <v>2 - Serious</v>
      </c>
      <c r="Y1500" s="13" t="str">
        <f>_xlfn.CONCAT("APP INDABOX ANDROID - ",Tabella4[[#This Row],[UNI CEI EN 301549]]," ",_xlfn.XLOOKUP(Tabella4[[#This Row],[Criterio]],Tabella5[ID],Tabella5[Criterio di successo],"")," - ",Tabella4[[#This Row],[Servizio]])</f>
        <v>APP INDABOX ANDROID - 11.2.5.3.1 Etichetta nel nome - S001 Accedi</v>
      </c>
      <c r="Z15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(#AAD1499)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500" s="13"/>
      <c r="AB1500" s="13"/>
      <c r="AC1500" s="13"/>
      <c r="AD1500" s="13"/>
      <c r="AE1500" s="13">
        <f>_xlfn.XLOOKUP(Tabella4[[#This Row],[ID Silk]],outTable[ID Silk],outTable[Numero ticket  ],,0,1)</f>
        <v>0</v>
      </c>
      <c r="AF1500" s="13"/>
      <c r="AG1500" s="13"/>
      <c r="AH1500" s="13" t="str">
        <f>Tabella4[[#This Row],[Caricato su Silk]]&amp;Tabella4[[#This Row],[HC_01]]</f>
        <v>0</v>
      </c>
      <c r="AI1500" s="13" t="str">
        <f>Tabella4[[#This Row],[HC_ID]]&amp;": "&amp;Tabella4[[#This Row],[Descrizione]]</f>
        <v>0: Una vista focalizzabile accessibile deve garantire che il nome sia incluso nell'etichetta visibile. [Per saperne di più] (https://docs.deque.com/devtools-mobile/2024.2.14/en/android-label-in-name)</v>
      </c>
      <c r="AJ1500" s="13" t="str">
        <f>Tabella4[[#This Row],[HC_ID]]&amp;": - "&amp;Tabella4[[#This Row],[Detail]]&amp;" con selettore: "&amp;Tabella4[[#This Row],[Rejected Element]]</f>
        <v>0: -  con selettore: No ID Available</v>
      </c>
      <c r="AK1500" s="13" t="str">
        <f>Tabella4[[#This Row],[HC_ID]]&amp;": "&amp;Tabella4[[#This Row],[Share URL]]</f>
        <v>0: https://axe-mobile.deque.com/scan?userId=747da6b3-5f03-493b-bc9b-3a10276b7d6b&amp;packageName=com.android.chrome&amp;resultId=019874b5-d687-762d-9d06-f1df1802f723</v>
      </c>
      <c r="AL1500" s="13" t="str">
        <f>Tabella4[[#This Row],[HC_ID]]&amp;": "&amp;Tabella4[[#This Row],[Soluzione note aggiuntive]]</f>
        <v>0: Assicurati che contentDescription o labelFor contengano l’etichetta visibile dell’elemento.</v>
      </c>
      <c r="AM1500" s="13"/>
    </row>
    <row r="1501" spans="1:39" ht="15" x14ac:dyDescent="0.3">
      <c r="A1501" s="41" t="str">
        <f>Tabella4[[#This Row],[UNI CEI EN 301549]]&amp;Tabella4[[#This Row],[Servizio]]</f>
        <v>11.1.3.2.1S001 Accedi</v>
      </c>
      <c r="B1501" s="42" t="str">
        <f>Tabella4[[#This Row],[IssueID]]&amp;Tabella4[[#This Row],[Servizio]]</f>
        <v>S001 Accedi</v>
      </c>
      <c r="C1501" s="41" t="s">
        <v>2599</v>
      </c>
      <c r="D1501" s="41" t="str">
        <f>"(#"&amp;Tabella4[[#This Row],['#ID]]&amp;")"</f>
        <v>(#AAD1500)</v>
      </c>
      <c r="E1501" s="13" t="s">
        <v>50</v>
      </c>
      <c r="F1501" s="13" t="s">
        <v>9</v>
      </c>
      <c r="G1501" s="13" t="s">
        <v>57</v>
      </c>
      <c r="H1501" s="13" t="s">
        <v>3287</v>
      </c>
      <c r="I1501" s="13" t="s">
        <v>62</v>
      </c>
      <c r="J1501" s="13" t="s">
        <v>3176</v>
      </c>
      <c r="K1501" t="s">
        <v>1749</v>
      </c>
      <c r="L1501" s="13" t="s">
        <v>3177</v>
      </c>
      <c r="M1501" t="s">
        <v>1744</v>
      </c>
      <c r="N1501" s="13"/>
      <c r="O1501" t="s">
        <v>1611</v>
      </c>
      <c r="P1501" s="13" t="s">
        <v>1655</v>
      </c>
      <c r="Q1501" s="13" t="s">
        <v>1742</v>
      </c>
      <c r="R1501" s="13"/>
      <c r="S1501" s="13" t="s">
        <v>3189</v>
      </c>
      <c r="T1501" s="13" t="s">
        <v>3190</v>
      </c>
      <c r="U1501" s="13">
        <f>COUNTIFS(Tabella4[Rejected Element],Tabella4[[#This Row],[Rejected Element]])</f>
        <v>1254</v>
      </c>
      <c r="V1501" s="13" t="s">
        <v>1719</v>
      </c>
      <c r="W1501" s="13" t="s">
        <v>3138</v>
      </c>
      <c r="X1501" s="13" t="str">
        <f>Tabella4[[#This Row],[User Impact]]</f>
        <v>1 - Critical</v>
      </c>
      <c r="Y1501" s="13" t="str">
        <f>_xlfn.CONCAT("APP INDABOX ANDROID - ",Tabella4[[#This Row],[UNI CEI EN 301549]]," ",_xlfn.XLOOKUP(Tabella4[[#This Row],[Criterio]],Tabella5[ID],Tabella5[Criterio di successo],"")," - ",Tabella4[[#This Row],[Servizio]])</f>
        <v>APP INDABOX ANDROID - 11.1.3.2.1 Sequenza significativa - S001 Accedi</v>
      </c>
      <c r="Z15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(#AAD1500)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01" s="13"/>
      <c r="AB1501" s="13"/>
      <c r="AC1501" s="13"/>
      <c r="AD1501" s="13"/>
      <c r="AE1501" s="13">
        <f>_xlfn.XLOOKUP(Tabella4[[#This Row],[ID Silk]],outTable[ID Silk],outTable[Numero ticket  ],,0,1)</f>
        <v>0</v>
      </c>
      <c r="AF1501" s="13"/>
      <c r="AG1501" s="13"/>
      <c r="AH1501" s="13" t="str">
        <f>Tabella4[[#This Row],[Caricato su Silk]]&amp;Tabella4[[#This Row],[HC_01]]</f>
        <v>0</v>
      </c>
      <c r="AI1501"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01" s="13" t="str">
        <f>Tabella4[[#This Row],[HC_ID]]&amp;": - "&amp;Tabella4[[#This Row],[Detail]]&amp;" con selettore: "&amp;Tabella4[[#This Row],[Rejected Element]]</f>
        <v>0: -  con selettore: No ID Available</v>
      </c>
      <c r="AK1501" s="13" t="str">
        <f>Tabella4[[#This Row],[HC_ID]]&amp;": "&amp;Tabella4[[#This Row],[Share URL]]</f>
        <v>0: https://axe-mobile.deque.com/scan?userId=747da6b3-5f03-493b-bc9b-3a10276b7d6b&amp;packageName=com.android.chrome&amp;resultId=019874b5-d687-762d-9d06-f1df1802f723</v>
      </c>
      <c r="AL1501" s="13" t="str">
        <f>Tabella4[[#This Row],[HC_ID]]&amp;": "&amp;Tabella4[[#This Row],[Soluzione note aggiuntive]]</f>
        <v>0: Rimuovi android:focusable="true" dal testo statico non interattivo.</v>
      </c>
      <c r="AM1501" s="13"/>
    </row>
    <row r="1502" spans="1:39" ht="15" x14ac:dyDescent="0.3">
      <c r="A1502" s="41" t="str">
        <f>Tabella4[[#This Row],[UNI CEI EN 301549]]&amp;Tabella4[[#This Row],[Servizio]]</f>
        <v>11.1.3.2.1S001 Accedi</v>
      </c>
      <c r="B1502" s="42" t="str">
        <f>Tabella4[[#This Row],[IssueID]]&amp;Tabella4[[#This Row],[Servizio]]</f>
        <v>S001 Accedi</v>
      </c>
      <c r="C1502" s="41" t="s">
        <v>2600</v>
      </c>
      <c r="D1502" s="41" t="str">
        <f>"(#"&amp;Tabella4[[#This Row],['#ID]]&amp;")"</f>
        <v>(#AAD1501)</v>
      </c>
      <c r="E1502" s="13" t="s">
        <v>50</v>
      </c>
      <c r="F1502" s="13" t="s">
        <v>9</v>
      </c>
      <c r="G1502" s="13" t="s">
        <v>57</v>
      </c>
      <c r="H1502" s="13" t="s">
        <v>3287</v>
      </c>
      <c r="I1502" s="13" t="s">
        <v>62</v>
      </c>
      <c r="J1502" s="13" t="s">
        <v>3176</v>
      </c>
      <c r="K1502" t="s">
        <v>1749</v>
      </c>
      <c r="L1502" s="13" t="s">
        <v>3177</v>
      </c>
      <c r="M1502" t="s">
        <v>1744</v>
      </c>
      <c r="N1502" s="13"/>
      <c r="O1502" t="s">
        <v>1611</v>
      </c>
      <c r="P1502" s="13" t="s">
        <v>1655</v>
      </c>
      <c r="Q1502" s="13" t="s">
        <v>1742</v>
      </c>
      <c r="R1502" s="13"/>
      <c r="S1502" s="13" t="s">
        <v>3189</v>
      </c>
      <c r="T1502" s="13" t="s">
        <v>3190</v>
      </c>
      <c r="U1502" s="13">
        <f>COUNTIFS(Tabella4[Rejected Element],Tabella4[[#This Row],[Rejected Element]])</f>
        <v>1254</v>
      </c>
      <c r="V1502" s="13" t="s">
        <v>1719</v>
      </c>
      <c r="W1502" s="13" t="s">
        <v>3138</v>
      </c>
      <c r="X1502" s="13" t="str">
        <f>Tabella4[[#This Row],[User Impact]]</f>
        <v>1 - Critical</v>
      </c>
      <c r="Y1502" s="13" t="str">
        <f>_xlfn.CONCAT("APP INDABOX ANDROID - ",Tabella4[[#This Row],[UNI CEI EN 301549]]," ",_xlfn.XLOOKUP(Tabella4[[#This Row],[Criterio]],Tabella5[ID],Tabella5[Criterio di successo],"")," - ",Tabella4[[#This Row],[Servizio]])</f>
        <v>APP INDABOX ANDROID - 11.1.3.2.1 Sequenza significativa - S001 Accedi</v>
      </c>
      <c r="Z15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(#AAD1501)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02" s="13"/>
      <c r="AB1502" s="13"/>
      <c r="AC1502" s="13"/>
      <c r="AD1502" s="13"/>
      <c r="AE1502" s="13">
        <f>_xlfn.XLOOKUP(Tabella4[[#This Row],[ID Silk]],outTable[ID Silk],outTable[Numero ticket  ],,0,1)</f>
        <v>0</v>
      </c>
      <c r="AF1502" s="13"/>
      <c r="AG1502" s="13"/>
      <c r="AH1502" s="13" t="str">
        <f>Tabella4[[#This Row],[Caricato su Silk]]&amp;Tabella4[[#This Row],[HC_01]]</f>
        <v>0</v>
      </c>
      <c r="AI150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02" s="13" t="str">
        <f>Tabella4[[#This Row],[HC_ID]]&amp;": - "&amp;Tabella4[[#This Row],[Detail]]&amp;" con selettore: "&amp;Tabella4[[#This Row],[Rejected Element]]</f>
        <v>0: -  con selettore: No ID Available</v>
      </c>
      <c r="AK1502" s="13" t="str">
        <f>Tabella4[[#This Row],[HC_ID]]&amp;": "&amp;Tabella4[[#This Row],[Share URL]]</f>
        <v>0: https://axe-mobile.deque.com/scan?userId=747da6b3-5f03-493b-bc9b-3a10276b7d6b&amp;packageName=com.android.chrome&amp;resultId=019874b5-d687-762d-9d06-f1df1802f723</v>
      </c>
      <c r="AL1502" s="13" t="str">
        <f>Tabella4[[#This Row],[HC_ID]]&amp;": "&amp;Tabella4[[#This Row],[Soluzione note aggiuntive]]</f>
        <v>0: Rimuovi android:focusable="true" dal testo statico non interattivo.</v>
      </c>
      <c r="AM1502" s="13"/>
    </row>
    <row r="1503" spans="1:39" ht="15" x14ac:dyDescent="0.3">
      <c r="A1503" s="41" t="str">
        <f>Tabella4[[#This Row],[UNI CEI EN 301549]]&amp;Tabella4[[#This Row],[Servizio]]</f>
        <v>11.1.3.2.1S001 Accedi</v>
      </c>
      <c r="B1503" s="42" t="str">
        <f>Tabella4[[#This Row],[IssueID]]&amp;Tabella4[[#This Row],[Servizio]]</f>
        <v>S001 Accedi</v>
      </c>
      <c r="C1503" s="41" t="s">
        <v>2601</v>
      </c>
      <c r="D1503" s="41" t="str">
        <f>"(#"&amp;Tabella4[[#This Row],['#ID]]&amp;")"</f>
        <v>(#AAD1502)</v>
      </c>
      <c r="E1503" s="13" t="s">
        <v>50</v>
      </c>
      <c r="F1503" s="13" t="s">
        <v>9</v>
      </c>
      <c r="G1503" s="13" t="s">
        <v>57</v>
      </c>
      <c r="H1503" s="13" t="s">
        <v>3287</v>
      </c>
      <c r="I1503" s="13" t="s">
        <v>62</v>
      </c>
      <c r="J1503" s="13" t="s">
        <v>3176</v>
      </c>
      <c r="K1503" t="s">
        <v>1749</v>
      </c>
      <c r="L1503" s="13" t="s">
        <v>3177</v>
      </c>
      <c r="M1503" t="s">
        <v>1744</v>
      </c>
      <c r="N1503" s="13"/>
      <c r="O1503" t="s">
        <v>1611</v>
      </c>
      <c r="P1503" s="13" t="s">
        <v>1655</v>
      </c>
      <c r="Q1503" s="13" t="s">
        <v>1742</v>
      </c>
      <c r="R1503" s="13"/>
      <c r="S1503" s="13" t="s">
        <v>3189</v>
      </c>
      <c r="T1503" s="13" t="s">
        <v>3190</v>
      </c>
      <c r="U1503" s="13">
        <f>COUNTIFS(Tabella4[Rejected Element],Tabella4[[#This Row],[Rejected Element]])</f>
        <v>1254</v>
      </c>
      <c r="V1503" s="13" t="s">
        <v>1719</v>
      </c>
      <c r="W1503" s="13" t="s">
        <v>3138</v>
      </c>
      <c r="X1503" s="13" t="str">
        <f>Tabella4[[#This Row],[User Impact]]</f>
        <v>1 - Critical</v>
      </c>
      <c r="Y1503" s="13" t="str">
        <f>_xlfn.CONCAT("APP INDABOX ANDROID - ",Tabella4[[#This Row],[UNI CEI EN 301549]]," ",_xlfn.XLOOKUP(Tabella4[[#This Row],[Criterio]],Tabella5[ID],Tabella5[Criterio di successo],"")," - ",Tabella4[[#This Row],[Servizio]])</f>
        <v>APP INDABOX ANDROID - 11.1.3.2.1 Sequenza significativa - S001 Accedi</v>
      </c>
      <c r="Z15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(#AAD1502)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03" s="13"/>
      <c r="AB1503" s="13"/>
      <c r="AC1503" s="13"/>
      <c r="AD1503" s="13"/>
      <c r="AE1503" s="13">
        <f>_xlfn.XLOOKUP(Tabella4[[#This Row],[ID Silk]],outTable[ID Silk],outTable[Numero ticket  ],,0,1)</f>
        <v>0</v>
      </c>
      <c r="AF1503" s="13"/>
      <c r="AG1503" s="13"/>
      <c r="AH1503" s="13" t="str">
        <f>Tabella4[[#This Row],[Caricato su Silk]]&amp;Tabella4[[#This Row],[HC_01]]</f>
        <v>0</v>
      </c>
      <c r="AI150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03" s="13" t="str">
        <f>Tabella4[[#This Row],[HC_ID]]&amp;": - "&amp;Tabella4[[#This Row],[Detail]]&amp;" con selettore: "&amp;Tabella4[[#This Row],[Rejected Element]]</f>
        <v>0: -  con selettore: No ID Available</v>
      </c>
      <c r="AK1503" s="13" t="str">
        <f>Tabella4[[#This Row],[HC_ID]]&amp;": "&amp;Tabella4[[#This Row],[Share URL]]</f>
        <v>0: https://axe-mobile.deque.com/scan?userId=747da6b3-5f03-493b-bc9b-3a10276b7d6b&amp;packageName=com.android.chrome&amp;resultId=019874b5-d687-762d-9d06-f1df1802f723</v>
      </c>
      <c r="AL1503" s="13" t="str">
        <f>Tabella4[[#This Row],[HC_ID]]&amp;": "&amp;Tabella4[[#This Row],[Soluzione note aggiuntive]]</f>
        <v>0: Rimuovi android:focusable="true" dal testo statico non interattivo.</v>
      </c>
      <c r="AM1503" s="13"/>
    </row>
    <row r="1504" spans="1:39" ht="15" x14ac:dyDescent="0.3">
      <c r="A1504" s="41" t="str">
        <f>Tabella4[[#This Row],[UNI CEI EN 301549]]&amp;Tabella4[[#This Row],[Servizio]]</f>
        <v>11.2.5.8.1S001 Accedi</v>
      </c>
      <c r="B1504" s="42" t="str">
        <f>Tabella4[[#This Row],[IssueID]]&amp;Tabella4[[#This Row],[Servizio]]</f>
        <v>S001 Accedi</v>
      </c>
      <c r="C1504" s="41" t="s">
        <v>2602</v>
      </c>
      <c r="D1504" s="41" t="str">
        <f>"(#"&amp;Tabella4[[#This Row],['#ID]]&amp;")"</f>
        <v>(#AAD1503)</v>
      </c>
      <c r="E1504" s="13" t="s">
        <v>50</v>
      </c>
      <c r="F1504" s="13" t="s">
        <v>10</v>
      </c>
      <c r="G1504" s="13" t="s">
        <v>56</v>
      </c>
      <c r="H1504" s="13" t="s">
        <v>3283</v>
      </c>
      <c r="I1504" s="13" t="s">
        <v>63</v>
      </c>
      <c r="J1504" s="13" t="s">
        <v>1736</v>
      </c>
      <c r="K1504" t="s">
        <v>1748</v>
      </c>
      <c r="L1504" s="13" t="s">
        <v>3175</v>
      </c>
      <c r="M1504" t="s">
        <v>1744</v>
      </c>
      <c r="N1504" s="13"/>
      <c r="O1504" t="s">
        <v>1611</v>
      </c>
      <c r="P1504" s="13" t="s">
        <v>1655</v>
      </c>
      <c r="Q1504" s="13" t="s">
        <v>1742</v>
      </c>
      <c r="R1504" s="13"/>
      <c r="S1504" s="13" t="s">
        <v>3187</v>
      </c>
      <c r="T1504" s="13" t="s">
        <v>3188</v>
      </c>
      <c r="U1504" s="13">
        <f>COUNTIFS(Tabella4[Rejected Element],Tabella4[[#This Row],[Rejected Element]])</f>
        <v>1254</v>
      </c>
      <c r="V1504" s="13" t="s">
        <v>1719</v>
      </c>
      <c r="W1504" s="13" t="s">
        <v>3138</v>
      </c>
      <c r="X1504" s="13" t="str">
        <f>Tabella4[[#This Row],[User Impact]]</f>
        <v>2 - Serious</v>
      </c>
      <c r="Y1504" s="13" t="str">
        <f>_xlfn.CONCAT("APP INDABOX ANDROID - ",Tabella4[[#This Row],[UNI CEI EN 301549]]," ",_xlfn.XLOOKUP(Tabella4[[#This Row],[Criterio]],Tabella5[ID],Tabella5[Criterio di successo],"")," - ",Tabella4[[#This Row],[Servizio]])</f>
        <v>APP INDABOX ANDROID - 11.2.5.8.1 Dimensione dell'obiettivo (minimo) - S001 Accedi</v>
      </c>
      <c r="Z15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(#AAD1503)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504" s="13"/>
      <c r="AB1504" s="13"/>
      <c r="AC1504" s="13"/>
      <c r="AD1504" s="13"/>
      <c r="AE1504" s="13" t="e">
        <f>_xlfn.XLOOKUP(Tabella4[[#This Row],[ID Silk]],outTable[ID Silk],outTable[Numero ticket  ],,0,1)</f>
        <v>#N/A</v>
      </c>
      <c r="AF1504" s="13"/>
      <c r="AG1504" s="13"/>
      <c r="AH1504" s="13" t="e">
        <f>Tabella4[[#This Row],[Caricato su Silk]]&amp;Tabella4[[#This Row],[HC_01]]</f>
        <v>#N/A</v>
      </c>
      <c r="AI1504" s="13" t="e">
        <f>Tabella4[[#This Row],[HC_ID]]&amp;": "&amp;Tabella4[[#This Row],[Descrizione]]</f>
        <v>#N/A</v>
      </c>
      <c r="AJ1504" s="13" t="e">
        <f>Tabella4[[#This Row],[HC_ID]]&amp;": - "&amp;Tabella4[[#This Row],[Detail]]&amp;" con selettore: "&amp;Tabella4[[#This Row],[Rejected Element]]</f>
        <v>#N/A</v>
      </c>
      <c r="AK1504" s="13" t="e">
        <f>Tabella4[[#This Row],[HC_ID]]&amp;": "&amp;Tabella4[[#This Row],[Share URL]]</f>
        <v>#N/A</v>
      </c>
      <c r="AL1504" s="13" t="e">
        <f>Tabella4[[#This Row],[HC_ID]]&amp;": "&amp;Tabella4[[#This Row],[Soluzione note aggiuntive]]</f>
        <v>#N/A</v>
      </c>
      <c r="AM1504" s="13"/>
    </row>
    <row r="1505" spans="1:39" ht="15" x14ac:dyDescent="0.3">
      <c r="A1505" s="41" t="str">
        <f>Tabella4[[#This Row],[UNI CEI EN 301549]]&amp;Tabella4[[#This Row],[Servizio]]</f>
        <v>11.2.5.5.1S001 Accedi</v>
      </c>
      <c r="B1505" s="42" t="str">
        <f>Tabella4[[#This Row],[IssueID]]&amp;Tabella4[[#This Row],[Servizio]]</f>
        <v>S001 Accedi</v>
      </c>
      <c r="C1505" s="41" t="s">
        <v>2603</v>
      </c>
      <c r="D1505" s="41" t="str">
        <f>"(#"&amp;Tabella4[[#This Row],['#ID]]&amp;")"</f>
        <v>(#AAD1504)</v>
      </c>
      <c r="E1505" s="13" t="s">
        <v>50</v>
      </c>
      <c r="F1505" s="13" t="s">
        <v>3168</v>
      </c>
      <c r="G1505" s="13" t="s">
        <v>346</v>
      </c>
      <c r="H1505" s="13" t="s">
        <v>3286</v>
      </c>
      <c r="I1505" s="13" t="s">
        <v>64</v>
      </c>
      <c r="J1505" s="13" t="s">
        <v>1736</v>
      </c>
      <c r="K1505" t="s">
        <v>1747</v>
      </c>
      <c r="L1505" s="13" t="s">
        <v>3174</v>
      </c>
      <c r="M1505" t="s">
        <v>1744</v>
      </c>
      <c r="N1505" s="13"/>
      <c r="O1505" t="s">
        <v>1611</v>
      </c>
      <c r="P1505" s="13" t="s">
        <v>1655</v>
      </c>
      <c r="Q1505" s="13" t="s">
        <v>1742</v>
      </c>
      <c r="R1505" s="13"/>
      <c r="S1505" s="13" t="s">
        <v>3185</v>
      </c>
      <c r="T1505" s="13" t="s">
        <v>3186</v>
      </c>
      <c r="U1505" s="13">
        <f>COUNTIFS(Tabella4[Rejected Element],Tabella4[[#This Row],[Rejected Element]])</f>
        <v>1254</v>
      </c>
      <c r="V1505" s="13" t="s">
        <v>1719</v>
      </c>
      <c r="W1505" s="13" t="s">
        <v>3138</v>
      </c>
      <c r="X1505" s="13" t="str">
        <f>Tabella4[[#This Row],[User Impact]]</f>
        <v>3 - Moderate</v>
      </c>
      <c r="Y1505" s="13" t="str">
        <f>_xlfn.CONCAT("APP INDABOX ANDROID - ",Tabella4[[#This Row],[UNI CEI EN 301549]]," ",_xlfn.XLOOKUP(Tabella4[[#This Row],[Criterio]],Tabella5[ID],Tabella5[Criterio di successo],"")," - ",Tabella4[[#This Row],[Servizio]])</f>
        <v>APP INDABOX ANDROID - 11.2.5.5.1 Dimensione dell'obiettivo (avanzato) - S001 Accedi</v>
      </c>
      <c r="Z15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(#AAD1504)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505" s="13"/>
      <c r="AB1505" s="13"/>
      <c r="AC1505" s="13"/>
      <c r="AD1505" s="13"/>
      <c r="AE1505" s="13" t="e">
        <f>_xlfn.XLOOKUP(Tabella4[[#This Row],[ID Silk]],outTable[ID Silk],outTable[Numero ticket  ],,0,1)</f>
        <v>#N/A</v>
      </c>
      <c r="AF1505" s="13"/>
      <c r="AG1505" s="13"/>
      <c r="AH1505" s="13" t="e">
        <f>Tabella4[[#This Row],[Caricato su Silk]]&amp;Tabella4[[#This Row],[HC_01]]</f>
        <v>#N/A</v>
      </c>
      <c r="AI1505" s="13" t="e">
        <f>Tabella4[[#This Row],[HC_ID]]&amp;": "&amp;Tabella4[[#This Row],[Descrizione]]</f>
        <v>#N/A</v>
      </c>
      <c r="AJ1505" s="13" t="e">
        <f>Tabella4[[#This Row],[HC_ID]]&amp;": - "&amp;Tabella4[[#This Row],[Detail]]&amp;" con selettore: "&amp;Tabella4[[#This Row],[Rejected Element]]</f>
        <v>#N/A</v>
      </c>
      <c r="AK1505" s="13" t="e">
        <f>Tabella4[[#This Row],[HC_ID]]&amp;": "&amp;Tabella4[[#This Row],[Share URL]]</f>
        <v>#N/A</v>
      </c>
      <c r="AL1505" s="13" t="e">
        <f>Tabella4[[#This Row],[HC_ID]]&amp;": "&amp;Tabella4[[#This Row],[Soluzione note aggiuntive]]</f>
        <v>#N/A</v>
      </c>
      <c r="AM1505" s="13"/>
    </row>
    <row r="1506" spans="1:39" ht="15" x14ac:dyDescent="0.3">
      <c r="A1506" s="41" t="str">
        <f>Tabella4[[#This Row],[UNI CEI EN 301549]]&amp;Tabella4[[#This Row],[Servizio]]</f>
        <v>11.2.5.3.1S001 Accedi</v>
      </c>
      <c r="B1506" s="42" t="str">
        <f>Tabella4[[#This Row],[IssueID]]&amp;Tabella4[[#This Row],[Servizio]]</f>
        <v>S001 Accedi</v>
      </c>
      <c r="C1506" s="41" t="s">
        <v>2604</v>
      </c>
      <c r="D1506" s="41" t="str">
        <f>"(#"&amp;Tabella4[[#This Row],['#ID]]&amp;")"</f>
        <v>(#AAD1505)</v>
      </c>
      <c r="E1506" s="13" t="s">
        <v>50</v>
      </c>
      <c r="F1506" s="13" t="s">
        <v>9</v>
      </c>
      <c r="G1506" s="13" t="s">
        <v>342</v>
      </c>
      <c r="H1506" s="13" t="s">
        <v>3285</v>
      </c>
      <c r="I1506" s="13" t="s">
        <v>63</v>
      </c>
      <c r="J1506" s="13" t="s">
        <v>3172</v>
      </c>
      <c r="K1506" t="s">
        <v>1745</v>
      </c>
      <c r="L1506" s="13" t="s">
        <v>3173</v>
      </c>
      <c r="M1506" t="s">
        <v>1744</v>
      </c>
      <c r="N1506" s="13"/>
      <c r="O1506" t="s">
        <v>1611</v>
      </c>
      <c r="P1506" s="13" t="s">
        <v>1655</v>
      </c>
      <c r="Q1506" s="13" t="s">
        <v>1742</v>
      </c>
      <c r="R1506" s="13"/>
      <c r="S1506" s="13" t="s">
        <v>3183</v>
      </c>
      <c r="T1506" s="13" t="s">
        <v>3184</v>
      </c>
      <c r="U1506" s="13">
        <f>COUNTIFS(Tabella4[Rejected Element],Tabella4[[#This Row],[Rejected Element]])</f>
        <v>1254</v>
      </c>
      <c r="V1506" s="13" t="s">
        <v>1719</v>
      </c>
      <c r="W1506" s="13" t="s">
        <v>3138</v>
      </c>
      <c r="X1506" s="13" t="str">
        <f>Tabella4[[#This Row],[User Impact]]</f>
        <v>2 - Serious</v>
      </c>
      <c r="Y1506" s="13" t="str">
        <f>_xlfn.CONCAT("APP INDABOX ANDROID - ",Tabella4[[#This Row],[UNI CEI EN 301549]]," ",_xlfn.XLOOKUP(Tabella4[[#This Row],[Criterio]],Tabella5[ID],Tabella5[Criterio di successo],"")," - ",Tabella4[[#This Row],[Servizio]])</f>
        <v>APP INDABOX ANDROID - 11.2.5.3.1 Etichetta nel nome - S001 Accedi</v>
      </c>
      <c r="Z15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(#AAD1505)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506" s="13"/>
      <c r="AB1506" s="13"/>
      <c r="AC1506" s="13"/>
      <c r="AD1506" s="13"/>
      <c r="AE1506" s="13">
        <f>_xlfn.XLOOKUP(Tabella4[[#This Row],[ID Silk]],outTable[ID Silk],outTable[Numero ticket  ],,0,1)</f>
        <v>0</v>
      </c>
      <c r="AF1506" s="13"/>
      <c r="AG1506" s="13"/>
      <c r="AH1506" s="13" t="str">
        <f>Tabella4[[#This Row],[Caricato su Silk]]&amp;Tabella4[[#This Row],[HC_01]]</f>
        <v>0</v>
      </c>
      <c r="AI1506" s="13" t="str">
        <f>Tabella4[[#This Row],[HC_ID]]&amp;": "&amp;Tabella4[[#This Row],[Descrizione]]</f>
        <v>0: Una vista focalizzabile accessibile deve garantire che il nome sia incluso nell'etichetta visibile. [Per saperne di più] (https://docs.deque.com/devtools-mobile/2024.2.14/en/android-label-in-name)</v>
      </c>
      <c r="AJ1506" s="13" t="str">
        <f>Tabella4[[#This Row],[HC_ID]]&amp;": - "&amp;Tabella4[[#This Row],[Detail]]&amp;" con selettore: "&amp;Tabella4[[#This Row],[Rejected Element]]</f>
        <v>0: -  con selettore: No ID Available</v>
      </c>
      <c r="AK1506" s="13" t="str">
        <f>Tabella4[[#This Row],[HC_ID]]&amp;": "&amp;Tabella4[[#This Row],[Share URL]]</f>
        <v>0: https://axe-mobile.deque.com/scan?userId=747da6b3-5f03-493b-bc9b-3a10276b7d6b&amp;packageName=com.android.chrome&amp;resultId=019874b5-d687-762d-9d06-f1df1802f723</v>
      </c>
      <c r="AL1506" s="13" t="str">
        <f>Tabella4[[#This Row],[HC_ID]]&amp;": "&amp;Tabella4[[#This Row],[Soluzione note aggiuntive]]</f>
        <v>0: Assicurati che contentDescription o labelFor contengano l’etichetta visibile dell’elemento.</v>
      </c>
      <c r="AM1506" s="13"/>
    </row>
    <row r="1507" spans="1:39" ht="15" x14ac:dyDescent="0.3">
      <c r="A1507" s="41" t="str">
        <f>Tabella4[[#This Row],[UNI CEI EN 301549]]&amp;Tabella4[[#This Row],[Servizio]]</f>
        <v>11.1.3.2.1S001 Accedi</v>
      </c>
      <c r="B1507" s="42" t="str">
        <f>Tabella4[[#This Row],[IssueID]]&amp;Tabella4[[#This Row],[Servizio]]</f>
        <v>S001 Accedi</v>
      </c>
      <c r="C1507" s="41" t="s">
        <v>2605</v>
      </c>
      <c r="D1507" s="41" t="str">
        <f>"(#"&amp;Tabella4[[#This Row],['#ID]]&amp;")"</f>
        <v>(#AAD1506)</v>
      </c>
      <c r="E1507" s="13" t="s">
        <v>50</v>
      </c>
      <c r="F1507" s="13" t="s">
        <v>9</v>
      </c>
      <c r="G1507" s="13" t="s">
        <v>57</v>
      </c>
      <c r="H1507" s="13" t="s">
        <v>3287</v>
      </c>
      <c r="I1507" s="13" t="s">
        <v>62</v>
      </c>
      <c r="J1507" s="13" t="s">
        <v>3176</v>
      </c>
      <c r="K1507" t="s">
        <v>1749</v>
      </c>
      <c r="L1507" s="13" t="s">
        <v>3177</v>
      </c>
      <c r="M1507" t="s">
        <v>1744</v>
      </c>
      <c r="N1507" s="13"/>
      <c r="O1507" t="s">
        <v>1611</v>
      </c>
      <c r="P1507" s="13" t="s">
        <v>1655</v>
      </c>
      <c r="Q1507" s="13" t="s">
        <v>1742</v>
      </c>
      <c r="R1507" s="13"/>
      <c r="S1507" s="13" t="s">
        <v>3189</v>
      </c>
      <c r="T1507" s="13" t="s">
        <v>3190</v>
      </c>
      <c r="U1507" s="13">
        <f>COUNTIFS(Tabella4[Rejected Element],Tabella4[[#This Row],[Rejected Element]])</f>
        <v>1254</v>
      </c>
      <c r="V1507" s="13" t="s">
        <v>1719</v>
      </c>
      <c r="W1507" s="13" t="s">
        <v>3138</v>
      </c>
      <c r="X1507" s="13" t="str">
        <f>Tabella4[[#This Row],[User Impact]]</f>
        <v>1 - Critical</v>
      </c>
      <c r="Y1507" s="13" t="str">
        <f>_xlfn.CONCAT("APP INDABOX ANDROID - ",Tabella4[[#This Row],[UNI CEI EN 301549]]," ",_xlfn.XLOOKUP(Tabella4[[#This Row],[Criterio]],Tabella5[ID],Tabella5[Criterio di successo],"")," - ",Tabella4[[#This Row],[Servizio]])</f>
        <v>APP INDABOX ANDROID - 11.1.3.2.1 Sequenza significativa - S001 Accedi</v>
      </c>
      <c r="Z15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(#AAD1506)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07" s="13"/>
      <c r="AB1507" s="13"/>
      <c r="AC1507" s="13"/>
      <c r="AD1507" s="13"/>
      <c r="AE1507" s="13">
        <f>_xlfn.XLOOKUP(Tabella4[[#This Row],[ID Silk]],outTable[ID Silk],outTable[Numero ticket  ],,0,1)</f>
        <v>0</v>
      </c>
      <c r="AF1507" s="13"/>
      <c r="AG1507" s="13"/>
      <c r="AH1507" s="13" t="str">
        <f>Tabella4[[#This Row],[Caricato su Silk]]&amp;Tabella4[[#This Row],[HC_01]]</f>
        <v>0</v>
      </c>
      <c r="AI150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07" s="13" t="str">
        <f>Tabella4[[#This Row],[HC_ID]]&amp;": - "&amp;Tabella4[[#This Row],[Detail]]&amp;" con selettore: "&amp;Tabella4[[#This Row],[Rejected Element]]</f>
        <v>0: -  con selettore: No ID Available</v>
      </c>
      <c r="AK1507" s="13" t="str">
        <f>Tabella4[[#This Row],[HC_ID]]&amp;": "&amp;Tabella4[[#This Row],[Share URL]]</f>
        <v>0: https://axe-mobile.deque.com/scan?userId=747da6b3-5f03-493b-bc9b-3a10276b7d6b&amp;packageName=com.android.chrome&amp;resultId=019874b5-d687-762d-9d06-f1df1802f723</v>
      </c>
      <c r="AL1507" s="13" t="str">
        <f>Tabella4[[#This Row],[HC_ID]]&amp;": "&amp;Tabella4[[#This Row],[Soluzione note aggiuntive]]</f>
        <v>0: Rimuovi android:focusable="true" dal testo statico non interattivo.</v>
      </c>
      <c r="AM1507" s="13"/>
    </row>
    <row r="1508" spans="1:39" ht="15" x14ac:dyDescent="0.3">
      <c r="A1508" s="41" t="str">
        <f>Tabella4[[#This Row],[UNI CEI EN 301549]]&amp;Tabella4[[#This Row],[Servizio]]</f>
        <v>11.1.3.2.1S001 Accedi</v>
      </c>
      <c r="B1508" s="42" t="str">
        <f>Tabella4[[#This Row],[IssueID]]&amp;Tabella4[[#This Row],[Servizio]]</f>
        <v>S001 Accedi</v>
      </c>
      <c r="C1508" s="41" t="s">
        <v>2606</v>
      </c>
      <c r="D1508" s="41" t="str">
        <f>"(#"&amp;Tabella4[[#This Row],['#ID]]&amp;")"</f>
        <v>(#AAD1507)</v>
      </c>
      <c r="E1508" s="13" t="s">
        <v>50</v>
      </c>
      <c r="F1508" s="13" t="s">
        <v>9</v>
      </c>
      <c r="G1508" s="13" t="s">
        <v>57</v>
      </c>
      <c r="H1508" s="13" t="s">
        <v>3287</v>
      </c>
      <c r="I1508" s="13" t="s">
        <v>62</v>
      </c>
      <c r="J1508" s="13" t="s">
        <v>3176</v>
      </c>
      <c r="K1508" t="s">
        <v>1749</v>
      </c>
      <c r="L1508" s="13" t="s">
        <v>3177</v>
      </c>
      <c r="M1508" t="s">
        <v>1744</v>
      </c>
      <c r="N1508" s="13"/>
      <c r="O1508" t="s">
        <v>1611</v>
      </c>
      <c r="P1508" s="13" t="s">
        <v>1655</v>
      </c>
      <c r="Q1508" s="13" t="s">
        <v>1742</v>
      </c>
      <c r="R1508" s="13"/>
      <c r="S1508" s="13" t="s">
        <v>3189</v>
      </c>
      <c r="T1508" s="13" t="s">
        <v>3190</v>
      </c>
      <c r="U1508" s="13">
        <f>COUNTIFS(Tabella4[Rejected Element],Tabella4[[#This Row],[Rejected Element]])</f>
        <v>1254</v>
      </c>
      <c r="V1508" s="13" t="s">
        <v>1719</v>
      </c>
      <c r="W1508" s="13" t="s">
        <v>3138</v>
      </c>
      <c r="X1508" s="13" t="str">
        <f>Tabella4[[#This Row],[User Impact]]</f>
        <v>1 - Critical</v>
      </c>
      <c r="Y1508" s="13" t="str">
        <f>_xlfn.CONCAT("APP INDABOX ANDROID - ",Tabella4[[#This Row],[UNI CEI EN 301549]]," ",_xlfn.XLOOKUP(Tabella4[[#This Row],[Criterio]],Tabella5[ID],Tabella5[Criterio di successo],"")," - ",Tabella4[[#This Row],[Servizio]])</f>
        <v>APP INDABOX ANDROID - 11.1.3.2.1 Sequenza significativa - S001 Accedi</v>
      </c>
      <c r="Z15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(#AAD1507)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08" s="13"/>
      <c r="AB1508" s="13"/>
      <c r="AC1508" s="13"/>
      <c r="AD1508" s="13"/>
      <c r="AE1508" s="13">
        <f>_xlfn.XLOOKUP(Tabella4[[#This Row],[ID Silk]],outTable[ID Silk],outTable[Numero ticket  ],,0,1)</f>
        <v>0</v>
      </c>
      <c r="AF1508" s="13"/>
      <c r="AG1508" s="13"/>
      <c r="AH1508" s="13" t="str">
        <f>Tabella4[[#This Row],[Caricato su Silk]]&amp;Tabella4[[#This Row],[HC_01]]</f>
        <v>0</v>
      </c>
      <c r="AI150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08" s="13" t="str">
        <f>Tabella4[[#This Row],[HC_ID]]&amp;": - "&amp;Tabella4[[#This Row],[Detail]]&amp;" con selettore: "&amp;Tabella4[[#This Row],[Rejected Element]]</f>
        <v>0: -  con selettore: No ID Available</v>
      </c>
      <c r="AK1508" s="13" t="str">
        <f>Tabella4[[#This Row],[HC_ID]]&amp;": "&amp;Tabella4[[#This Row],[Share URL]]</f>
        <v>0: https://axe-mobile.deque.com/scan?userId=747da6b3-5f03-493b-bc9b-3a10276b7d6b&amp;packageName=com.android.chrome&amp;resultId=019874b5-d687-762d-9d06-f1df1802f723</v>
      </c>
      <c r="AL1508" s="13" t="str">
        <f>Tabella4[[#This Row],[HC_ID]]&amp;": "&amp;Tabella4[[#This Row],[Soluzione note aggiuntive]]</f>
        <v>0: Rimuovi android:focusable="true" dal testo statico non interattivo.</v>
      </c>
      <c r="AM1508" s="13"/>
    </row>
    <row r="1509" spans="1:39" ht="15" x14ac:dyDescent="0.3">
      <c r="A1509" s="41" t="str">
        <f>Tabella4[[#This Row],[UNI CEI EN 301549]]&amp;Tabella4[[#This Row],[Servizio]]</f>
        <v>11.2.5.8.1S001 Accedi</v>
      </c>
      <c r="B1509" s="42" t="str">
        <f>Tabella4[[#This Row],[IssueID]]&amp;Tabella4[[#This Row],[Servizio]]</f>
        <v>S001 Accedi</v>
      </c>
      <c r="C1509" s="41" t="s">
        <v>2607</v>
      </c>
      <c r="D1509" s="41" t="str">
        <f>"(#"&amp;Tabella4[[#This Row],['#ID]]&amp;")"</f>
        <v>(#AAD1508)</v>
      </c>
      <c r="E1509" s="13" t="s">
        <v>50</v>
      </c>
      <c r="F1509" s="13" t="s">
        <v>10</v>
      </c>
      <c r="G1509" s="13" t="s">
        <v>56</v>
      </c>
      <c r="H1509" s="13" t="s">
        <v>3283</v>
      </c>
      <c r="I1509" s="13" t="s">
        <v>63</v>
      </c>
      <c r="J1509" s="13" t="s">
        <v>1736</v>
      </c>
      <c r="K1509" t="s">
        <v>1748</v>
      </c>
      <c r="L1509" s="13" t="s">
        <v>3175</v>
      </c>
      <c r="M1509" t="s">
        <v>1744</v>
      </c>
      <c r="N1509" s="13"/>
      <c r="O1509" t="s">
        <v>1611</v>
      </c>
      <c r="P1509" s="13" t="s">
        <v>1655</v>
      </c>
      <c r="Q1509" s="13" t="s">
        <v>1742</v>
      </c>
      <c r="R1509" s="13"/>
      <c r="S1509" s="13" t="s">
        <v>3187</v>
      </c>
      <c r="T1509" s="13" t="s">
        <v>3188</v>
      </c>
      <c r="U1509" s="13">
        <f>COUNTIFS(Tabella4[Rejected Element],Tabella4[[#This Row],[Rejected Element]])</f>
        <v>1254</v>
      </c>
      <c r="V1509" s="13" t="s">
        <v>1719</v>
      </c>
      <c r="W1509" s="13" t="s">
        <v>3138</v>
      </c>
      <c r="X1509" s="13" t="str">
        <f>Tabella4[[#This Row],[User Impact]]</f>
        <v>2 - Serious</v>
      </c>
      <c r="Y1509" s="13" t="str">
        <f>_xlfn.CONCAT("APP INDABOX ANDROID - ",Tabella4[[#This Row],[UNI CEI EN 301549]]," ",_xlfn.XLOOKUP(Tabella4[[#This Row],[Criterio]],Tabella5[ID],Tabella5[Criterio di successo],"")," - ",Tabella4[[#This Row],[Servizio]])</f>
        <v>APP INDABOX ANDROID - 11.2.5.8.1 Dimensione dell'obiettivo (minimo) - S001 Accedi</v>
      </c>
      <c r="Z15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(#AAD1508)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509" s="13"/>
      <c r="AB1509" s="13"/>
      <c r="AC1509" s="13"/>
      <c r="AD1509" s="13"/>
      <c r="AE1509" s="13" t="e">
        <f>_xlfn.XLOOKUP(Tabella4[[#This Row],[ID Silk]],outTable[ID Silk],outTable[Numero ticket  ],,0,1)</f>
        <v>#N/A</v>
      </c>
      <c r="AF1509" s="13"/>
      <c r="AG1509" s="13"/>
      <c r="AH1509" s="13" t="e">
        <f>Tabella4[[#This Row],[Caricato su Silk]]&amp;Tabella4[[#This Row],[HC_01]]</f>
        <v>#N/A</v>
      </c>
      <c r="AI1509" s="13" t="e">
        <f>Tabella4[[#This Row],[HC_ID]]&amp;": "&amp;Tabella4[[#This Row],[Descrizione]]</f>
        <v>#N/A</v>
      </c>
      <c r="AJ1509" s="13" t="e">
        <f>Tabella4[[#This Row],[HC_ID]]&amp;": - "&amp;Tabella4[[#This Row],[Detail]]&amp;" con selettore: "&amp;Tabella4[[#This Row],[Rejected Element]]</f>
        <v>#N/A</v>
      </c>
      <c r="AK1509" s="13" t="e">
        <f>Tabella4[[#This Row],[HC_ID]]&amp;": "&amp;Tabella4[[#This Row],[Share URL]]</f>
        <v>#N/A</v>
      </c>
      <c r="AL1509" s="13" t="e">
        <f>Tabella4[[#This Row],[HC_ID]]&amp;": "&amp;Tabella4[[#This Row],[Soluzione note aggiuntive]]</f>
        <v>#N/A</v>
      </c>
      <c r="AM1509" s="13"/>
    </row>
    <row r="1510" spans="1:39" ht="15" x14ac:dyDescent="0.3">
      <c r="A1510" s="41" t="str">
        <f>Tabella4[[#This Row],[UNI CEI EN 301549]]&amp;Tabella4[[#This Row],[Servizio]]</f>
        <v>11.2.5.5.1S001 Accedi</v>
      </c>
      <c r="B1510" s="42" t="str">
        <f>Tabella4[[#This Row],[IssueID]]&amp;Tabella4[[#This Row],[Servizio]]</f>
        <v>S001 Accedi</v>
      </c>
      <c r="C1510" s="41" t="s">
        <v>2608</v>
      </c>
      <c r="D1510" s="41" t="str">
        <f>"(#"&amp;Tabella4[[#This Row],['#ID]]&amp;")"</f>
        <v>(#AAD1509)</v>
      </c>
      <c r="E1510" s="13" t="s">
        <v>50</v>
      </c>
      <c r="F1510" s="13" t="s">
        <v>3168</v>
      </c>
      <c r="G1510" s="13" t="s">
        <v>346</v>
      </c>
      <c r="H1510" s="13" t="s">
        <v>3286</v>
      </c>
      <c r="I1510" s="13" t="s">
        <v>64</v>
      </c>
      <c r="J1510" s="13" t="s">
        <v>1736</v>
      </c>
      <c r="K1510" t="s">
        <v>1747</v>
      </c>
      <c r="L1510" s="13" t="s">
        <v>3174</v>
      </c>
      <c r="M1510" t="s">
        <v>1744</v>
      </c>
      <c r="N1510" s="13"/>
      <c r="O1510" t="s">
        <v>1611</v>
      </c>
      <c r="P1510" s="13" t="s">
        <v>1655</v>
      </c>
      <c r="Q1510" s="13" t="s">
        <v>1742</v>
      </c>
      <c r="R1510" s="13"/>
      <c r="S1510" s="13" t="s">
        <v>3185</v>
      </c>
      <c r="T1510" s="13" t="s">
        <v>3186</v>
      </c>
      <c r="U1510" s="13">
        <f>COUNTIFS(Tabella4[Rejected Element],Tabella4[[#This Row],[Rejected Element]])</f>
        <v>1254</v>
      </c>
      <c r="V1510" s="13" t="s">
        <v>1719</v>
      </c>
      <c r="W1510" s="13" t="s">
        <v>3138</v>
      </c>
      <c r="X1510" s="13" t="str">
        <f>Tabella4[[#This Row],[User Impact]]</f>
        <v>3 - Moderate</v>
      </c>
      <c r="Y1510" s="13" t="str">
        <f>_xlfn.CONCAT("APP INDABOX ANDROID - ",Tabella4[[#This Row],[UNI CEI EN 301549]]," ",_xlfn.XLOOKUP(Tabella4[[#This Row],[Criterio]],Tabella5[ID],Tabella5[Criterio di successo],"")," - ",Tabella4[[#This Row],[Servizio]])</f>
        <v>APP INDABOX ANDROID - 11.2.5.5.1 Dimensione dell'obiettivo (avanzato) - S001 Accedi</v>
      </c>
      <c r="Z15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(#AAD1509)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510" s="13"/>
      <c r="AB1510" s="13"/>
      <c r="AC1510" s="13"/>
      <c r="AD1510" s="13"/>
      <c r="AE1510" s="13" t="e">
        <f>_xlfn.XLOOKUP(Tabella4[[#This Row],[ID Silk]],outTable[ID Silk],outTable[Numero ticket  ],,0,1)</f>
        <v>#N/A</v>
      </c>
      <c r="AF1510" s="13"/>
      <c r="AG1510" s="13"/>
      <c r="AH1510" s="13" t="e">
        <f>Tabella4[[#This Row],[Caricato su Silk]]&amp;Tabella4[[#This Row],[HC_01]]</f>
        <v>#N/A</v>
      </c>
      <c r="AI1510" s="13" t="e">
        <f>Tabella4[[#This Row],[HC_ID]]&amp;": "&amp;Tabella4[[#This Row],[Descrizione]]</f>
        <v>#N/A</v>
      </c>
      <c r="AJ1510" s="13" t="e">
        <f>Tabella4[[#This Row],[HC_ID]]&amp;": - "&amp;Tabella4[[#This Row],[Detail]]&amp;" con selettore: "&amp;Tabella4[[#This Row],[Rejected Element]]</f>
        <v>#N/A</v>
      </c>
      <c r="AK1510" s="13" t="e">
        <f>Tabella4[[#This Row],[HC_ID]]&amp;": "&amp;Tabella4[[#This Row],[Share URL]]</f>
        <v>#N/A</v>
      </c>
      <c r="AL1510" s="13" t="e">
        <f>Tabella4[[#This Row],[HC_ID]]&amp;": "&amp;Tabella4[[#This Row],[Soluzione note aggiuntive]]</f>
        <v>#N/A</v>
      </c>
      <c r="AM1510" s="13"/>
    </row>
    <row r="1511" spans="1:39" ht="15" x14ac:dyDescent="0.3">
      <c r="A1511" s="41" t="str">
        <f>Tabella4[[#This Row],[UNI CEI EN 301549]]&amp;Tabella4[[#This Row],[Servizio]]</f>
        <v>11.2.5.3.1S001 Accedi</v>
      </c>
      <c r="B1511" s="42" t="str">
        <f>Tabella4[[#This Row],[IssueID]]&amp;Tabella4[[#This Row],[Servizio]]</f>
        <v>S001 Accedi</v>
      </c>
      <c r="C1511" s="41" t="s">
        <v>2609</v>
      </c>
      <c r="D1511" s="41" t="str">
        <f>"(#"&amp;Tabella4[[#This Row],['#ID]]&amp;")"</f>
        <v>(#AAD1510)</v>
      </c>
      <c r="E1511" s="13" t="s">
        <v>50</v>
      </c>
      <c r="F1511" s="13" t="s">
        <v>9</v>
      </c>
      <c r="G1511" s="13" t="s">
        <v>342</v>
      </c>
      <c r="H1511" s="13" t="s">
        <v>3285</v>
      </c>
      <c r="I1511" s="13" t="s">
        <v>63</v>
      </c>
      <c r="J1511" s="13" t="s">
        <v>3172</v>
      </c>
      <c r="K1511" t="s">
        <v>1745</v>
      </c>
      <c r="L1511" s="13" t="s">
        <v>3173</v>
      </c>
      <c r="M1511" t="s">
        <v>1744</v>
      </c>
      <c r="N1511" s="13"/>
      <c r="O1511" t="s">
        <v>1611</v>
      </c>
      <c r="P1511" s="13" t="s">
        <v>1655</v>
      </c>
      <c r="Q1511" s="13" t="s">
        <v>1742</v>
      </c>
      <c r="R1511" s="13"/>
      <c r="S1511" s="13" t="s">
        <v>3183</v>
      </c>
      <c r="T1511" s="13" t="s">
        <v>3184</v>
      </c>
      <c r="U1511" s="13">
        <f>COUNTIFS(Tabella4[Rejected Element],Tabella4[[#This Row],[Rejected Element]])</f>
        <v>1254</v>
      </c>
      <c r="V1511" s="13" t="s">
        <v>1719</v>
      </c>
      <c r="W1511" s="13" t="s">
        <v>3138</v>
      </c>
      <c r="X1511" s="13" t="str">
        <f>Tabella4[[#This Row],[User Impact]]</f>
        <v>2 - Serious</v>
      </c>
      <c r="Y1511" s="13" t="str">
        <f>_xlfn.CONCAT("APP INDABOX ANDROID - ",Tabella4[[#This Row],[UNI CEI EN 301549]]," ",_xlfn.XLOOKUP(Tabella4[[#This Row],[Criterio]],Tabella5[ID],Tabella5[Criterio di successo],"")," - ",Tabella4[[#This Row],[Servizio]])</f>
        <v>APP INDABOX ANDROID - 11.2.5.3.1 Etichetta nel nome - S001 Accedi</v>
      </c>
      <c r="Z15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(#AAD1510)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511" s="13"/>
      <c r="AB1511" s="13"/>
      <c r="AC1511" s="13"/>
      <c r="AD1511" s="13"/>
      <c r="AE1511" s="13">
        <f>_xlfn.XLOOKUP(Tabella4[[#This Row],[ID Silk]],outTable[ID Silk],outTable[Numero ticket  ],,0,1)</f>
        <v>0</v>
      </c>
      <c r="AF1511" s="13"/>
      <c r="AG1511" s="13"/>
      <c r="AH1511" s="13" t="str">
        <f>Tabella4[[#This Row],[Caricato su Silk]]&amp;Tabella4[[#This Row],[HC_01]]</f>
        <v>0</v>
      </c>
      <c r="AI1511" s="13" t="str">
        <f>Tabella4[[#This Row],[HC_ID]]&amp;": "&amp;Tabella4[[#This Row],[Descrizione]]</f>
        <v>0: Una vista focalizzabile accessibile deve garantire che il nome sia incluso nell'etichetta visibile. [Per saperne di più] (https://docs.deque.com/devtools-mobile/2024.2.14/en/android-label-in-name)</v>
      </c>
      <c r="AJ1511" s="13" t="str">
        <f>Tabella4[[#This Row],[HC_ID]]&amp;": - "&amp;Tabella4[[#This Row],[Detail]]&amp;" con selettore: "&amp;Tabella4[[#This Row],[Rejected Element]]</f>
        <v>0: -  con selettore: No ID Available</v>
      </c>
      <c r="AK1511" s="13" t="str">
        <f>Tabella4[[#This Row],[HC_ID]]&amp;": "&amp;Tabella4[[#This Row],[Share URL]]</f>
        <v>0: https://axe-mobile.deque.com/scan?userId=747da6b3-5f03-493b-bc9b-3a10276b7d6b&amp;packageName=com.android.chrome&amp;resultId=019874b5-d687-762d-9d06-f1df1802f723</v>
      </c>
      <c r="AL1511" s="13" t="str">
        <f>Tabella4[[#This Row],[HC_ID]]&amp;": "&amp;Tabella4[[#This Row],[Soluzione note aggiuntive]]</f>
        <v>0: Assicurati che contentDescription o labelFor contengano l’etichetta visibile dell’elemento.</v>
      </c>
      <c r="AM1511" s="13"/>
    </row>
    <row r="1512" spans="1:39" ht="15" x14ac:dyDescent="0.3">
      <c r="A1512" s="41" t="str">
        <f>Tabella4[[#This Row],[UNI CEI EN 301549]]&amp;Tabella4[[#This Row],[Servizio]]</f>
        <v>11.1.3.2.1S001 Accedi</v>
      </c>
      <c r="B1512" s="42" t="str">
        <f>Tabella4[[#This Row],[IssueID]]&amp;Tabella4[[#This Row],[Servizio]]</f>
        <v>S001 Accedi</v>
      </c>
      <c r="C1512" s="41" t="s">
        <v>2610</v>
      </c>
      <c r="D1512" s="41" t="str">
        <f>"(#"&amp;Tabella4[[#This Row],['#ID]]&amp;")"</f>
        <v>(#AAD1511)</v>
      </c>
      <c r="E1512" s="13" t="s">
        <v>50</v>
      </c>
      <c r="F1512" s="13" t="s">
        <v>9</v>
      </c>
      <c r="G1512" s="13" t="s">
        <v>57</v>
      </c>
      <c r="H1512" s="13" t="s">
        <v>3287</v>
      </c>
      <c r="I1512" s="13" t="s">
        <v>62</v>
      </c>
      <c r="J1512" s="13" t="s">
        <v>3176</v>
      </c>
      <c r="K1512" t="s">
        <v>1749</v>
      </c>
      <c r="L1512" s="13" t="s">
        <v>3177</v>
      </c>
      <c r="M1512" t="s">
        <v>1744</v>
      </c>
      <c r="N1512" s="13"/>
      <c r="O1512" t="s">
        <v>1611</v>
      </c>
      <c r="P1512" s="13" t="s">
        <v>1655</v>
      </c>
      <c r="Q1512" s="13" t="s">
        <v>1742</v>
      </c>
      <c r="R1512" s="13"/>
      <c r="S1512" s="13" t="s">
        <v>3189</v>
      </c>
      <c r="T1512" s="13" t="s">
        <v>3190</v>
      </c>
      <c r="U1512" s="13">
        <f>COUNTIFS(Tabella4[Rejected Element],Tabella4[[#This Row],[Rejected Element]])</f>
        <v>1254</v>
      </c>
      <c r="V1512" s="13" t="s">
        <v>1719</v>
      </c>
      <c r="W1512" s="13" t="s">
        <v>3138</v>
      </c>
      <c r="X1512" s="13" t="str">
        <f>Tabella4[[#This Row],[User Impact]]</f>
        <v>1 - Critical</v>
      </c>
      <c r="Y1512" s="13" t="str">
        <f>_xlfn.CONCAT("APP INDABOX ANDROID - ",Tabella4[[#This Row],[UNI CEI EN 301549]]," ",_xlfn.XLOOKUP(Tabella4[[#This Row],[Criterio]],Tabella5[ID],Tabella5[Criterio di successo],"")," - ",Tabella4[[#This Row],[Servizio]])</f>
        <v>APP INDABOX ANDROID - 11.1.3.2.1 Sequenza significativa - S001 Accedi</v>
      </c>
      <c r="Z15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(#AAD1511)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12" s="13"/>
      <c r="AB1512" s="13"/>
      <c r="AC1512" s="13"/>
      <c r="AD1512" s="13"/>
      <c r="AE1512" s="13">
        <f>_xlfn.XLOOKUP(Tabella4[[#This Row],[ID Silk]],outTable[ID Silk],outTable[Numero ticket  ],,0,1)</f>
        <v>0</v>
      </c>
      <c r="AF1512" s="13"/>
      <c r="AG1512" s="13"/>
      <c r="AH1512" s="13" t="str">
        <f>Tabella4[[#This Row],[Caricato su Silk]]&amp;Tabella4[[#This Row],[HC_01]]</f>
        <v>0</v>
      </c>
      <c r="AI151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12" s="13" t="str">
        <f>Tabella4[[#This Row],[HC_ID]]&amp;": - "&amp;Tabella4[[#This Row],[Detail]]&amp;" con selettore: "&amp;Tabella4[[#This Row],[Rejected Element]]</f>
        <v>0: -  con selettore: No ID Available</v>
      </c>
      <c r="AK1512" s="13" t="str">
        <f>Tabella4[[#This Row],[HC_ID]]&amp;": "&amp;Tabella4[[#This Row],[Share URL]]</f>
        <v>0: https://axe-mobile.deque.com/scan?userId=747da6b3-5f03-493b-bc9b-3a10276b7d6b&amp;packageName=com.android.chrome&amp;resultId=019874b5-d687-762d-9d06-f1df1802f723</v>
      </c>
      <c r="AL1512" s="13" t="str">
        <f>Tabella4[[#This Row],[HC_ID]]&amp;": "&amp;Tabella4[[#This Row],[Soluzione note aggiuntive]]</f>
        <v>0: Rimuovi android:focusable="true" dal testo statico non interattivo.</v>
      </c>
      <c r="AM1512" s="13"/>
    </row>
    <row r="1513" spans="1:39" ht="15" x14ac:dyDescent="0.3">
      <c r="A1513" s="41" t="str">
        <f>Tabella4[[#This Row],[UNI CEI EN 301549]]&amp;Tabella4[[#This Row],[Servizio]]</f>
        <v>11.1.3.2.1S001 Accedi</v>
      </c>
      <c r="B1513" s="42" t="str">
        <f>Tabella4[[#This Row],[IssueID]]&amp;Tabella4[[#This Row],[Servizio]]</f>
        <v>S001 Accedi</v>
      </c>
      <c r="C1513" s="41" t="s">
        <v>2611</v>
      </c>
      <c r="D1513" s="41" t="str">
        <f>"(#"&amp;Tabella4[[#This Row],['#ID]]&amp;")"</f>
        <v>(#AAD1512)</v>
      </c>
      <c r="E1513" s="13" t="s">
        <v>50</v>
      </c>
      <c r="F1513" s="13" t="s">
        <v>9</v>
      </c>
      <c r="G1513" s="13" t="s">
        <v>57</v>
      </c>
      <c r="H1513" s="13" t="s">
        <v>3287</v>
      </c>
      <c r="I1513" s="13" t="s">
        <v>62</v>
      </c>
      <c r="J1513" s="13" t="s">
        <v>3176</v>
      </c>
      <c r="K1513" t="s">
        <v>1749</v>
      </c>
      <c r="L1513" s="13" t="s">
        <v>3177</v>
      </c>
      <c r="M1513" t="s">
        <v>1744</v>
      </c>
      <c r="N1513" s="13"/>
      <c r="O1513" t="s">
        <v>1611</v>
      </c>
      <c r="P1513" s="13" t="s">
        <v>1655</v>
      </c>
      <c r="Q1513" s="13" t="s">
        <v>1742</v>
      </c>
      <c r="R1513" s="13"/>
      <c r="S1513" s="13" t="s">
        <v>3189</v>
      </c>
      <c r="T1513" s="13" t="s">
        <v>3190</v>
      </c>
      <c r="U1513" s="13">
        <f>COUNTIFS(Tabella4[Rejected Element],Tabella4[[#This Row],[Rejected Element]])</f>
        <v>1254</v>
      </c>
      <c r="V1513" s="13" t="s">
        <v>1719</v>
      </c>
      <c r="W1513" s="13" t="s">
        <v>3138</v>
      </c>
      <c r="X1513" s="13" t="str">
        <f>Tabella4[[#This Row],[User Impact]]</f>
        <v>1 - Critical</v>
      </c>
      <c r="Y1513" s="13" t="str">
        <f>_xlfn.CONCAT("APP INDABOX ANDROID - ",Tabella4[[#This Row],[UNI CEI EN 301549]]," ",_xlfn.XLOOKUP(Tabella4[[#This Row],[Criterio]],Tabella5[ID],Tabella5[Criterio di successo],"")," - ",Tabella4[[#This Row],[Servizio]])</f>
        <v>APP INDABOX ANDROID - 11.1.3.2.1 Sequenza significativa - S001 Accedi</v>
      </c>
      <c r="Z15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(#AAD1512)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13" s="13"/>
      <c r="AB1513" s="13"/>
      <c r="AC1513" s="13"/>
      <c r="AD1513" s="13"/>
      <c r="AE1513" s="13">
        <f>_xlfn.XLOOKUP(Tabella4[[#This Row],[ID Silk]],outTable[ID Silk],outTable[Numero ticket  ],,0,1)</f>
        <v>0</v>
      </c>
      <c r="AF1513" s="13"/>
      <c r="AG1513" s="13"/>
      <c r="AH1513" s="13" t="str">
        <f>Tabella4[[#This Row],[Caricato su Silk]]&amp;Tabella4[[#This Row],[HC_01]]</f>
        <v>0</v>
      </c>
      <c r="AI151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13" s="13" t="str">
        <f>Tabella4[[#This Row],[HC_ID]]&amp;": - "&amp;Tabella4[[#This Row],[Detail]]&amp;" con selettore: "&amp;Tabella4[[#This Row],[Rejected Element]]</f>
        <v>0: -  con selettore: No ID Available</v>
      </c>
      <c r="AK1513" s="13" t="str">
        <f>Tabella4[[#This Row],[HC_ID]]&amp;": "&amp;Tabella4[[#This Row],[Share URL]]</f>
        <v>0: https://axe-mobile.deque.com/scan?userId=747da6b3-5f03-493b-bc9b-3a10276b7d6b&amp;packageName=com.android.chrome&amp;resultId=019874b5-d687-762d-9d06-f1df1802f723</v>
      </c>
      <c r="AL1513" s="13" t="str">
        <f>Tabella4[[#This Row],[HC_ID]]&amp;": "&amp;Tabella4[[#This Row],[Soluzione note aggiuntive]]</f>
        <v>0: Rimuovi android:focusable="true" dal testo statico non interattivo.</v>
      </c>
      <c r="AM1513" s="13"/>
    </row>
    <row r="1514" spans="1:39" ht="15" x14ac:dyDescent="0.3">
      <c r="A1514" s="41" t="str">
        <f>Tabella4[[#This Row],[UNI CEI EN 301549]]&amp;Tabella4[[#This Row],[Servizio]]</f>
        <v>11.2.5.8.1S001 Accedi</v>
      </c>
      <c r="B1514" s="42" t="str">
        <f>Tabella4[[#This Row],[IssueID]]&amp;Tabella4[[#This Row],[Servizio]]</f>
        <v>S001 Accedi</v>
      </c>
      <c r="C1514" s="41" t="s">
        <v>2612</v>
      </c>
      <c r="D1514" s="41" t="str">
        <f>"(#"&amp;Tabella4[[#This Row],['#ID]]&amp;")"</f>
        <v>(#AAD1513)</v>
      </c>
      <c r="E1514" s="13" t="s">
        <v>50</v>
      </c>
      <c r="F1514" s="13" t="s">
        <v>10</v>
      </c>
      <c r="G1514" s="13" t="s">
        <v>56</v>
      </c>
      <c r="H1514" s="13" t="s">
        <v>3283</v>
      </c>
      <c r="I1514" s="13" t="s">
        <v>63</v>
      </c>
      <c r="J1514" s="13" t="s">
        <v>1736</v>
      </c>
      <c r="K1514" t="s">
        <v>1748</v>
      </c>
      <c r="L1514" s="13" t="s">
        <v>3175</v>
      </c>
      <c r="M1514" t="s">
        <v>1744</v>
      </c>
      <c r="N1514" s="13"/>
      <c r="O1514" t="s">
        <v>1611</v>
      </c>
      <c r="P1514" s="13" t="s">
        <v>1655</v>
      </c>
      <c r="Q1514" s="13" t="s">
        <v>1742</v>
      </c>
      <c r="R1514" s="13"/>
      <c r="S1514" s="13" t="s">
        <v>3187</v>
      </c>
      <c r="T1514" s="13" t="s">
        <v>3188</v>
      </c>
      <c r="U1514" s="13">
        <f>COUNTIFS(Tabella4[Rejected Element],Tabella4[[#This Row],[Rejected Element]])</f>
        <v>1254</v>
      </c>
      <c r="V1514" s="13" t="s">
        <v>1719</v>
      </c>
      <c r="W1514" s="13" t="s">
        <v>3138</v>
      </c>
      <c r="X1514" s="13" t="str">
        <f>Tabella4[[#This Row],[User Impact]]</f>
        <v>2 - Serious</v>
      </c>
      <c r="Y1514" s="13" t="str">
        <f>_xlfn.CONCAT("APP INDABOX ANDROID - ",Tabella4[[#This Row],[UNI CEI EN 301549]]," ",_xlfn.XLOOKUP(Tabella4[[#This Row],[Criterio]],Tabella5[ID],Tabella5[Criterio di successo],"")," - ",Tabella4[[#This Row],[Servizio]])</f>
        <v>APP INDABOX ANDROID - 11.2.5.8.1 Dimensione dell'obiettivo (minimo) - S001 Accedi</v>
      </c>
      <c r="Z15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(#AAD1513)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514" s="13"/>
      <c r="AB1514" s="13"/>
      <c r="AC1514" s="13"/>
      <c r="AD1514" s="13"/>
      <c r="AE1514" s="13" t="e">
        <f>_xlfn.XLOOKUP(Tabella4[[#This Row],[ID Silk]],outTable[ID Silk],outTable[Numero ticket  ],,0,1)</f>
        <v>#N/A</v>
      </c>
      <c r="AF1514" s="13"/>
      <c r="AG1514" s="13"/>
      <c r="AH1514" s="13" t="e">
        <f>Tabella4[[#This Row],[Caricato su Silk]]&amp;Tabella4[[#This Row],[HC_01]]</f>
        <v>#N/A</v>
      </c>
      <c r="AI1514" s="13" t="e">
        <f>Tabella4[[#This Row],[HC_ID]]&amp;": "&amp;Tabella4[[#This Row],[Descrizione]]</f>
        <v>#N/A</v>
      </c>
      <c r="AJ1514" s="13" t="e">
        <f>Tabella4[[#This Row],[HC_ID]]&amp;": - "&amp;Tabella4[[#This Row],[Detail]]&amp;" con selettore: "&amp;Tabella4[[#This Row],[Rejected Element]]</f>
        <v>#N/A</v>
      </c>
      <c r="AK1514" s="13" t="e">
        <f>Tabella4[[#This Row],[HC_ID]]&amp;": "&amp;Tabella4[[#This Row],[Share URL]]</f>
        <v>#N/A</v>
      </c>
      <c r="AL1514" s="13" t="e">
        <f>Tabella4[[#This Row],[HC_ID]]&amp;": "&amp;Tabella4[[#This Row],[Soluzione note aggiuntive]]</f>
        <v>#N/A</v>
      </c>
      <c r="AM1514" s="13"/>
    </row>
    <row r="1515" spans="1:39" ht="15" x14ac:dyDescent="0.3">
      <c r="A1515" s="41" t="str">
        <f>Tabella4[[#This Row],[UNI CEI EN 301549]]&amp;Tabella4[[#This Row],[Servizio]]</f>
        <v>11.2.5.5.1S001 Accedi</v>
      </c>
      <c r="B1515" s="42" t="str">
        <f>Tabella4[[#This Row],[IssueID]]&amp;Tabella4[[#This Row],[Servizio]]</f>
        <v>S001 Accedi</v>
      </c>
      <c r="C1515" s="41" t="s">
        <v>2613</v>
      </c>
      <c r="D1515" s="41" t="str">
        <f>"(#"&amp;Tabella4[[#This Row],['#ID]]&amp;")"</f>
        <v>(#AAD1514)</v>
      </c>
      <c r="E1515" s="13" t="s">
        <v>50</v>
      </c>
      <c r="F1515" s="13" t="s">
        <v>3168</v>
      </c>
      <c r="G1515" s="13" t="s">
        <v>346</v>
      </c>
      <c r="H1515" s="13" t="s">
        <v>3286</v>
      </c>
      <c r="I1515" s="13" t="s">
        <v>64</v>
      </c>
      <c r="J1515" s="13" t="s">
        <v>1736</v>
      </c>
      <c r="K1515" t="s">
        <v>1747</v>
      </c>
      <c r="L1515" s="13" t="s">
        <v>3174</v>
      </c>
      <c r="M1515" t="s">
        <v>1744</v>
      </c>
      <c r="N1515" s="13"/>
      <c r="O1515" t="s">
        <v>1611</v>
      </c>
      <c r="P1515" s="13" t="s">
        <v>1655</v>
      </c>
      <c r="Q1515" s="13" t="s">
        <v>1742</v>
      </c>
      <c r="R1515" s="13"/>
      <c r="S1515" s="13" t="s">
        <v>3185</v>
      </c>
      <c r="T1515" s="13" t="s">
        <v>3186</v>
      </c>
      <c r="U1515" s="13">
        <f>COUNTIFS(Tabella4[Rejected Element],Tabella4[[#This Row],[Rejected Element]])</f>
        <v>1254</v>
      </c>
      <c r="V1515" s="13" t="s">
        <v>1719</v>
      </c>
      <c r="W1515" s="13" t="s">
        <v>3138</v>
      </c>
      <c r="X1515" s="13" t="str">
        <f>Tabella4[[#This Row],[User Impact]]</f>
        <v>3 - Moderate</v>
      </c>
      <c r="Y1515" s="13" t="str">
        <f>_xlfn.CONCAT("APP INDABOX ANDROID - ",Tabella4[[#This Row],[UNI CEI EN 301549]]," ",_xlfn.XLOOKUP(Tabella4[[#This Row],[Criterio]],Tabella5[ID],Tabella5[Criterio di successo],"")," - ",Tabella4[[#This Row],[Servizio]])</f>
        <v>APP INDABOX ANDROID - 11.2.5.5.1 Dimensione dell'obiettivo (avanzato) - S001 Accedi</v>
      </c>
      <c r="Z15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(#AAD1514)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515" s="13"/>
      <c r="AB1515" s="13"/>
      <c r="AC1515" s="13"/>
      <c r="AD1515" s="13"/>
      <c r="AE1515" s="13" t="e">
        <f>_xlfn.XLOOKUP(Tabella4[[#This Row],[ID Silk]],outTable[ID Silk],outTable[Numero ticket  ],,0,1)</f>
        <v>#N/A</v>
      </c>
      <c r="AF1515" s="13"/>
      <c r="AG1515" s="13"/>
      <c r="AH1515" s="13" t="e">
        <f>Tabella4[[#This Row],[Caricato su Silk]]&amp;Tabella4[[#This Row],[HC_01]]</f>
        <v>#N/A</v>
      </c>
      <c r="AI1515" s="13" t="e">
        <f>Tabella4[[#This Row],[HC_ID]]&amp;": "&amp;Tabella4[[#This Row],[Descrizione]]</f>
        <v>#N/A</v>
      </c>
      <c r="AJ1515" s="13" t="e">
        <f>Tabella4[[#This Row],[HC_ID]]&amp;": - "&amp;Tabella4[[#This Row],[Detail]]&amp;" con selettore: "&amp;Tabella4[[#This Row],[Rejected Element]]</f>
        <v>#N/A</v>
      </c>
      <c r="AK1515" s="13" t="e">
        <f>Tabella4[[#This Row],[HC_ID]]&amp;": "&amp;Tabella4[[#This Row],[Share URL]]</f>
        <v>#N/A</v>
      </c>
      <c r="AL1515" s="13" t="e">
        <f>Tabella4[[#This Row],[HC_ID]]&amp;": "&amp;Tabella4[[#This Row],[Soluzione note aggiuntive]]</f>
        <v>#N/A</v>
      </c>
      <c r="AM1515" s="13"/>
    </row>
    <row r="1516" spans="1:39" ht="15" x14ac:dyDescent="0.3">
      <c r="A1516" s="41" t="str">
        <f>Tabella4[[#This Row],[UNI CEI EN 301549]]&amp;Tabella4[[#This Row],[Servizio]]</f>
        <v>11.2.5.3.1S001 Accedi</v>
      </c>
      <c r="B1516" s="42" t="str">
        <f>Tabella4[[#This Row],[IssueID]]&amp;Tabella4[[#This Row],[Servizio]]</f>
        <v>S001 Accedi</v>
      </c>
      <c r="C1516" s="41" t="s">
        <v>2614</v>
      </c>
      <c r="D1516" s="41" t="str">
        <f>"(#"&amp;Tabella4[[#This Row],['#ID]]&amp;")"</f>
        <v>(#AAD1515)</v>
      </c>
      <c r="E1516" s="13" t="s">
        <v>50</v>
      </c>
      <c r="F1516" s="13" t="s">
        <v>9</v>
      </c>
      <c r="G1516" s="13" t="s">
        <v>342</v>
      </c>
      <c r="H1516" s="13" t="s">
        <v>3285</v>
      </c>
      <c r="I1516" s="13" t="s">
        <v>63</v>
      </c>
      <c r="J1516" s="13" t="s">
        <v>3172</v>
      </c>
      <c r="K1516" t="s">
        <v>1745</v>
      </c>
      <c r="L1516" s="13" t="s">
        <v>3173</v>
      </c>
      <c r="M1516" t="s">
        <v>1744</v>
      </c>
      <c r="N1516" s="13"/>
      <c r="O1516" t="s">
        <v>1611</v>
      </c>
      <c r="P1516" s="13" t="s">
        <v>1655</v>
      </c>
      <c r="Q1516" s="13" t="s">
        <v>1742</v>
      </c>
      <c r="R1516" s="13"/>
      <c r="S1516" s="13" t="s">
        <v>3183</v>
      </c>
      <c r="T1516" s="13" t="s">
        <v>3184</v>
      </c>
      <c r="U1516" s="13">
        <f>COUNTIFS(Tabella4[Rejected Element],Tabella4[[#This Row],[Rejected Element]])</f>
        <v>1254</v>
      </c>
      <c r="V1516" s="13" t="s">
        <v>1719</v>
      </c>
      <c r="W1516" s="13" t="s">
        <v>3138</v>
      </c>
      <c r="X1516" s="13" t="str">
        <f>Tabella4[[#This Row],[User Impact]]</f>
        <v>2 - Serious</v>
      </c>
      <c r="Y1516" s="13" t="str">
        <f>_xlfn.CONCAT("APP INDABOX ANDROID - ",Tabella4[[#This Row],[UNI CEI EN 301549]]," ",_xlfn.XLOOKUP(Tabella4[[#This Row],[Criterio]],Tabella5[ID],Tabella5[Criterio di successo],"")," - ",Tabella4[[#This Row],[Servizio]])</f>
        <v>APP INDABOX ANDROID - 11.2.5.3.1 Etichetta nel nome - S001 Accedi</v>
      </c>
      <c r="Z15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(#AAD1515)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516" s="13"/>
      <c r="AB1516" s="13"/>
      <c r="AC1516" s="13"/>
      <c r="AD1516" s="13"/>
      <c r="AE1516" s="13">
        <f>_xlfn.XLOOKUP(Tabella4[[#This Row],[ID Silk]],outTable[ID Silk],outTable[Numero ticket  ],,0,1)</f>
        <v>0</v>
      </c>
      <c r="AF1516" s="13"/>
      <c r="AG1516" s="13"/>
      <c r="AH1516" s="13" t="str">
        <f>Tabella4[[#This Row],[Caricato su Silk]]&amp;Tabella4[[#This Row],[HC_01]]</f>
        <v>0</v>
      </c>
      <c r="AI1516" s="13" t="str">
        <f>Tabella4[[#This Row],[HC_ID]]&amp;": "&amp;Tabella4[[#This Row],[Descrizione]]</f>
        <v>0: Una vista focalizzabile accessibile deve garantire che il nome sia incluso nell'etichetta visibile. [Per saperne di più] (https://docs.deque.com/devtools-mobile/2024.2.14/en/android-label-in-name)</v>
      </c>
      <c r="AJ1516" s="13" t="str">
        <f>Tabella4[[#This Row],[HC_ID]]&amp;": - "&amp;Tabella4[[#This Row],[Detail]]&amp;" con selettore: "&amp;Tabella4[[#This Row],[Rejected Element]]</f>
        <v>0: -  con selettore: No ID Available</v>
      </c>
      <c r="AK1516" s="13" t="str">
        <f>Tabella4[[#This Row],[HC_ID]]&amp;": "&amp;Tabella4[[#This Row],[Share URL]]</f>
        <v>0: https://axe-mobile.deque.com/scan?userId=747da6b3-5f03-493b-bc9b-3a10276b7d6b&amp;packageName=com.android.chrome&amp;resultId=019874b5-d687-762d-9d06-f1df1802f723</v>
      </c>
      <c r="AL1516" s="13" t="str">
        <f>Tabella4[[#This Row],[HC_ID]]&amp;": "&amp;Tabella4[[#This Row],[Soluzione note aggiuntive]]</f>
        <v>0: Assicurati che contentDescription o labelFor contengano l’etichetta visibile dell’elemento.</v>
      </c>
      <c r="AM1516" s="13"/>
    </row>
    <row r="1517" spans="1:39" ht="15" x14ac:dyDescent="0.3">
      <c r="A1517" s="41" t="str">
        <f>Tabella4[[#This Row],[UNI CEI EN 301549]]&amp;Tabella4[[#This Row],[Servizio]]</f>
        <v>11.1.3.2.1S001 Accedi</v>
      </c>
      <c r="B1517" s="42" t="str">
        <f>Tabella4[[#This Row],[IssueID]]&amp;Tabella4[[#This Row],[Servizio]]</f>
        <v>S001 Accedi</v>
      </c>
      <c r="C1517" s="41" t="s">
        <v>2615</v>
      </c>
      <c r="D1517" s="41" t="str">
        <f>"(#"&amp;Tabella4[[#This Row],['#ID]]&amp;")"</f>
        <v>(#AAD1516)</v>
      </c>
      <c r="E1517" s="13" t="s">
        <v>50</v>
      </c>
      <c r="F1517" s="13" t="s">
        <v>9</v>
      </c>
      <c r="G1517" s="13" t="s">
        <v>57</v>
      </c>
      <c r="H1517" s="13" t="s">
        <v>3287</v>
      </c>
      <c r="I1517" s="13" t="s">
        <v>62</v>
      </c>
      <c r="J1517" s="13" t="s">
        <v>3176</v>
      </c>
      <c r="K1517" t="s">
        <v>1749</v>
      </c>
      <c r="L1517" s="13" t="s">
        <v>3177</v>
      </c>
      <c r="M1517" t="s">
        <v>1744</v>
      </c>
      <c r="N1517" s="13"/>
      <c r="O1517" t="s">
        <v>1611</v>
      </c>
      <c r="P1517" s="13" t="s">
        <v>1655</v>
      </c>
      <c r="Q1517" s="13" t="s">
        <v>1742</v>
      </c>
      <c r="R1517" s="13"/>
      <c r="S1517" s="13" t="s">
        <v>3189</v>
      </c>
      <c r="T1517" s="13" t="s">
        <v>3190</v>
      </c>
      <c r="U1517" s="13">
        <f>COUNTIFS(Tabella4[Rejected Element],Tabella4[[#This Row],[Rejected Element]])</f>
        <v>1254</v>
      </c>
      <c r="V1517" s="13" t="s">
        <v>1719</v>
      </c>
      <c r="W1517" s="13" t="s">
        <v>3138</v>
      </c>
      <c r="X1517" s="13" t="str">
        <f>Tabella4[[#This Row],[User Impact]]</f>
        <v>1 - Critical</v>
      </c>
      <c r="Y1517" s="13" t="str">
        <f>_xlfn.CONCAT("APP INDABOX ANDROID - ",Tabella4[[#This Row],[UNI CEI EN 301549]]," ",_xlfn.XLOOKUP(Tabella4[[#This Row],[Criterio]],Tabella5[ID],Tabella5[Criterio di successo],"")," - ",Tabella4[[#This Row],[Servizio]])</f>
        <v>APP INDABOX ANDROID - 11.1.3.2.1 Sequenza significativa - S001 Accedi</v>
      </c>
      <c r="Z15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(#AAD1516)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17" s="13"/>
      <c r="AB1517" s="13"/>
      <c r="AC1517" s="13"/>
      <c r="AD1517" s="13"/>
      <c r="AE1517" s="13">
        <f>_xlfn.XLOOKUP(Tabella4[[#This Row],[ID Silk]],outTable[ID Silk],outTable[Numero ticket  ],,0,1)</f>
        <v>0</v>
      </c>
      <c r="AF1517" s="13"/>
      <c r="AG1517" s="13"/>
      <c r="AH1517" s="13" t="str">
        <f>Tabella4[[#This Row],[Caricato su Silk]]&amp;Tabella4[[#This Row],[HC_01]]</f>
        <v>0</v>
      </c>
      <c r="AI151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17" s="13" t="str">
        <f>Tabella4[[#This Row],[HC_ID]]&amp;": - "&amp;Tabella4[[#This Row],[Detail]]&amp;" con selettore: "&amp;Tabella4[[#This Row],[Rejected Element]]</f>
        <v>0: -  con selettore: No ID Available</v>
      </c>
      <c r="AK1517" s="13" t="str">
        <f>Tabella4[[#This Row],[HC_ID]]&amp;": "&amp;Tabella4[[#This Row],[Share URL]]</f>
        <v>0: https://axe-mobile.deque.com/scan?userId=747da6b3-5f03-493b-bc9b-3a10276b7d6b&amp;packageName=com.android.chrome&amp;resultId=019874b5-d687-762d-9d06-f1df1802f723</v>
      </c>
      <c r="AL1517" s="13" t="str">
        <f>Tabella4[[#This Row],[HC_ID]]&amp;": "&amp;Tabella4[[#This Row],[Soluzione note aggiuntive]]</f>
        <v>0: Rimuovi android:focusable="true" dal testo statico non interattivo.</v>
      </c>
      <c r="AM1517" s="13"/>
    </row>
    <row r="1518" spans="1:39" ht="15" x14ac:dyDescent="0.3">
      <c r="A1518" s="41" t="str">
        <f>Tabella4[[#This Row],[UNI CEI EN 301549]]&amp;Tabella4[[#This Row],[Servizio]]</f>
        <v>11.1.3.2.1S001 Accedi</v>
      </c>
      <c r="B1518" s="42" t="str">
        <f>Tabella4[[#This Row],[IssueID]]&amp;Tabella4[[#This Row],[Servizio]]</f>
        <v>S001 Accedi</v>
      </c>
      <c r="C1518" s="41" t="s">
        <v>2616</v>
      </c>
      <c r="D1518" s="41" t="str">
        <f>"(#"&amp;Tabella4[[#This Row],['#ID]]&amp;")"</f>
        <v>(#AAD1517)</v>
      </c>
      <c r="E1518" s="13" t="s">
        <v>50</v>
      </c>
      <c r="F1518" s="13" t="s">
        <v>9</v>
      </c>
      <c r="G1518" s="13" t="s">
        <v>57</v>
      </c>
      <c r="H1518" s="13" t="s">
        <v>3287</v>
      </c>
      <c r="I1518" s="13" t="s">
        <v>62</v>
      </c>
      <c r="J1518" s="13" t="s">
        <v>3176</v>
      </c>
      <c r="K1518" t="s">
        <v>1749</v>
      </c>
      <c r="L1518" s="13" t="s">
        <v>3177</v>
      </c>
      <c r="M1518" t="s">
        <v>1744</v>
      </c>
      <c r="N1518" s="13"/>
      <c r="O1518" t="s">
        <v>1611</v>
      </c>
      <c r="P1518" s="13" t="s">
        <v>1655</v>
      </c>
      <c r="Q1518" s="13" t="s">
        <v>1742</v>
      </c>
      <c r="R1518" s="13"/>
      <c r="S1518" s="13" t="s">
        <v>3189</v>
      </c>
      <c r="T1518" s="13" t="s">
        <v>3190</v>
      </c>
      <c r="U1518" s="13">
        <f>COUNTIFS(Tabella4[Rejected Element],Tabella4[[#This Row],[Rejected Element]])</f>
        <v>1254</v>
      </c>
      <c r="V1518" s="13" t="s">
        <v>1719</v>
      </c>
      <c r="W1518" s="13" t="s">
        <v>3138</v>
      </c>
      <c r="X1518" s="13" t="str">
        <f>Tabella4[[#This Row],[User Impact]]</f>
        <v>1 - Critical</v>
      </c>
      <c r="Y1518" s="13" t="str">
        <f>_xlfn.CONCAT("APP INDABOX ANDROID - ",Tabella4[[#This Row],[UNI CEI EN 301549]]," ",_xlfn.XLOOKUP(Tabella4[[#This Row],[Criterio]],Tabella5[ID],Tabella5[Criterio di successo],"")," - ",Tabella4[[#This Row],[Servizio]])</f>
        <v>APP INDABOX ANDROID - 11.1.3.2.1 Sequenza significativa - S001 Accedi</v>
      </c>
      <c r="Z15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(#AAD1517)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18" s="13"/>
      <c r="AB1518" s="13"/>
      <c r="AC1518" s="13"/>
      <c r="AD1518" s="13"/>
      <c r="AE1518" s="13">
        <f>_xlfn.XLOOKUP(Tabella4[[#This Row],[ID Silk]],outTable[ID Silk],outTable[Numero ticket  ],,0,1)</f>
        <v>0</v>
      </c>
      <c r="AF1518" s="13"/>
      <c r="AG1518" s="13"/>
      <c r="AH1518" s="13" t="str">
        <f>Tabella4[[#This Row],[Caricato su Silk]]&amp;Tabella4[[#This Row],[HC_01]]</f>
        <v>0</v>
      </c>
      <c r="AI151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18" s="13" t="str">
        <f>Tabella4[[#This Row],[HC_ID]]&amp;": - "&amp;Tabella4[[#This Row],[Detail]]&amp;" con selettore: "&amp;Tabella4[[#This Row],[Rejected Element]]</f>
        <v>0: -  con selettore: No ID Available</v>
      </c>
      <c r="AK1518" s="13" t="str">
        <f>Tabella4[[#This Row],[HC_ID]]&amp;": "&amp;Tabella4[[#This Row],[Share URL]]</f>
        <v>0: https://axe-mobile.deque.com/scan?userId=747da6b3-5f03-493b-bc9b-3a10276b7d6b&amp;packageName=com.android.chrome&amp;resultId=019874b5-d687-762d-9d06-f1df1802f723</v>
      </c>
      <c r="AL1518" s="13" t="str">
        <f>Tabella4[[#This Row],[HC_ID]]&amp;": "&amp;Tabella4[[#This Row],[Soluzione note aggiuntive]]</f>
        <v>0: Rimuovi android:focusable="true" dal testo statico non interattivo.</v>
      </c>
      <c r="AM1518" s="13"/>
    </row>
    <row r="1519" spans="1:39" ht="15" x14ac:dyDescent="0.3">
      <c r="A1519" s="41" t="str">
        <f>Tabella4[[#This Row],[UNI CEI EN 301549]]&amp;Tabella4[[#This Row],[Servizio]]</f>
        <v>11.1.3.2.1S001 Accedi</v>
      </c>
      <c r="B1519" s="42" t="str">
        <f>Tabella4[[#This Row],[IssueID]]&amp;Tabella4[[#This Row],[Servizio]]</f>
        <v>S001 Accedi</v>
      </c>
      <c r="C1519" s="41" t="s">
        <v>2617</v>
      </c>
      <c r="D1519" s="41" t="str">
        <f>"(#"&amp;Tabella4[[#This Row],['#ID]]&amp;")"</f>
        <v>(#AAD1518)</v>
      </c>
      <c r="E1519" s="13" t="s">
        <v>50</v>
      </c>
      <c r="F1519" s="13" t="s">
        <v>9</v>
      </c>
      <c r="G1519" s="13" t="s">
        <v>57</v>
      </c>
      <c r="H1519" s="13" t="s">
        <v>3287</v>
      </c>
      <c r="I1519" s="13" t="s">
        <v>62</v>
      </c>
      <c r="J1519" s="13" t="s">
        <v>3176</v>
      </c>
      <c r="K1519" t="s">
        <v>1749</v>
      </c>
      <c r="L1519" s="13" t="s">
        <v>3177</v>
      </c>
      <c r="M1519" t="s">
        <v>1744</v>
      </c>
      <c r="N1519" s="13"/>
      <c r="O1519" t="s">
        <v>1611</v>
      </c>
      <c r="P1519" s="13" t="s">
        <v>1655</v>
      </c>
      <c r="Q1519" s="13" t="s">
        <v>1742</v>
      </c>
      <c r="R1519" s="13"/>
      <c r="S1519" s="13" t="s">
        <v>3189</v>
      </c>
      <c r="T1519" s="13" t="s">
        <v>3190</v>
      </c>
      <c r="U1519" s="13">
        <f>COUNTIFS(Tabella4[Rejected Element],Tabella4[[#This Row],[Rejected Element]])</f>
        <v>1254</v>
      </c>
      <c r="V1519" s="13" t="s">
        <v>1719</v>
      </c>
      <c r="W1519" s="13" t="s">
        <v>3138</v>
      </c>
      <c r="X1519" s="13" t="str">
        <f>Tabella4[[#This Row],[User Impact]]</f>
        <v>1 - Critical</v>
      </c>
      <c r="Y1519" s="13" t="str">
        <f>_xlfn.CONCAT("APP INDABOX ANDROID - ",Tabella4[[#This Row],[UNI CEI EN 301549]]," ",_xlfn.XLOOKUP(Tabella4[[#This Row],[Criterio]],Tabella5[ID],Tabella5[Criterio di successo],"")," - ",Tabella4[[#This Row],[Servizio]])</f>
        <v>APP INDABOX ANDROID - 11.1.3.2.1 Sequenza significativa - S001 Accedi</v>
      </c>
      <c r="Z15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(#AAD1518)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https://axe-mobile.deque.com/scan?userId=747da6b3-5f03-493b-bc9b-3a10276b7d6b&amp;packageName=com.android.chrome&amp;resultId=019874b5-d687-762d-9d06-f1df1802f723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19" s="13"/>
      <c r="AB1519" s="13"/>
      <c r="AC1519" s="13"/>
      <c r="AD1519" s="13"/>
      <c r="AE1519" s="13">
        <f>_xlfn.XLOOKUP(Tabella4[[#This Row],[ID Silk]],outTable[ID Silk],outTable[Numero ticket  ],,0,1)</f>
        <v>0</v>
      </c>
      <c r="AF1519" s="13"/>
      <c r="AG1519" s="13"/>
      <c r="AH1519" s="13" t="str">
        <f>Tabella4[[#This Row],[Caricato su Silk]]&amp;Tabella4[[#This Row],[HC_01]]</f>
        <v>0</v>
      </c>
      <c r="AI1519"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19" s="13" t="str">
        <f>Tabella4[[#This Row],[HC_ID]]&amp;": - "&amp;Tabella4[[#This Row],[Detail]]&amp;" con selettore: "&amp;Tabella4[[#This Row],[Rejected Element]]</f>
        <v>0: -  con selettore: No ID Available</v>
      </c>
      <c r="AK1519" s="13" t="str">
        <f>Tabella4[[#This Row],[HC_ID]]&amp;": "&amp;Tabella4[[#This Row],[Share URL]]</f>
        <v>0: https://axe-mobile.deque.com/scan?userId=747da6b3-5f03-493b-bc9b-3a10276b7d6b&amp;packageName=com.android.chrome&amp;resultId=019874b5-d687-762d-9d06-f1df1802f723</v>
      </c>
      <c r="AL1519" s="13" t="str">
        <f>Tabella4[[#This Row],[HC_ID]]&amp;": "&amp;Tabella4[[#This Row],[Soluzione note aggiuntive]]</f>
        <v>0: Rimuovi android:focusable="true" dal testo statico non interattivo.</v>
      </c>
      <c r="AM1519" s="13"/>
    </row>
    <row r="1520" spans="1:39" ht="15" x14ac:dyDescent="0.3">
      <c r="A1520" s="41" t="str">
        <f>Tabella4[[#This Row],[UNI CEI EN 301549]]&amp;Tabella4[[#This Row],[Servizio]]</f>
        <v>11.1.3.2.1S001 Accedi</v>
      </c>
      <c r="B1520" s="42" t="str">
        <f>Tabella4[[#This Row],[IssueID]]&amp;Tabella4[[#This Row],[Servizio]]</f>
        <v>S001 Accedi</v>
      </c>
      <c r="C1520" s="41" t="s">
        <v>2618</v>
      </c>
      <c r="D1520" s="41" t="str">
        <f>"(#"&amp;Tabella4[[#This Row],['#ID]]&amp;")"</f>
        <v>(#AAD1519)</v>
      </c>
      <c r="E1520" s="13" t="s">
        <v>50</v>
      </c>
      <c r="F1520" s="13" t="s">
        <v>9</v>
      </c>
      <c r="G1520" s="13" t="s">
        <v>57</v>
      </c>
      <c r="H1520" s="13" t="s">
        <v>3287</v>
      </c>
      <c r="I1520" s="13" t="s">
        <v>62</v>
      </c>
      <c r="J1520" s="13" t="s">
        <v>3176</v>
      </c>
      <c r="K1520" t="s">
        <v>1749</v>
      </c>
      <c r="L1520" s="13" t="s">
        <v>3177</v>
      </c>
      <c r="M1520" t="s">
        <v>1744</v>
      </c>
      <c r="N1520" s="13"/>
      <c r="O1520" t="s">
        <v>1613</v>
      </c>
      <c r="P1520" s="13" t="s">
        <v>1657</v>
      </c>
      <c r="Q1520" s="13" t="s">
        <v>1742</v>
      </c>
      <c r="R1520" s="13"/>
      <c r="S1520" s="13" t="s">
        <v>3189</v>
      </c>
      <c r="T1520" s="13" t="s">
        <v>3190</v>
      </c>
      <c r="U1520" s="13">
        <f>COUNTIFS(Tabella4[Rejected Element],Tabella4[[#This Row],[Rejected Element]])</f>
        <v>1254</v>
      </c>
      <c r="V1520" s="13" t="s">
        <v>1719</v>
      </c>
      <c r="W1520" s="13" t="s">
        <v>3136</v>
      </c>
      <c r="X1520" s="13" t="str">
        <f>Tabella4[[#This Row],[User Impact]]</f>
        <v>1 - Critical</v>
      </c>
      <c r="Y1520" s="13" t="str">
        <f>_xlfn.CONCAT("APP INDABOX ANDROID - ",Tabella4[[#This Row],[UNI CEI EN 301549]]," ",_xlfn.XLOOKUP(Tabella4[[#This Row],[Criterio]],Tabella5[ID],Tabella5[Criterio di successo],"")," - ",Tabella4[[#This Row],[Servizio]])</f>
        <v>APP INDABOX ANDROID - 11.1.3.2.1 Sequenza significativa - S001 Accedi</v>
      </c>
      <c r="Z15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(#AAD1519)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20" s="13"/>
      <c r="AB1520" s="13"/>
      <c r="AC1520" s="13"/>
      <c r="AD1520" s="13"/>
      <c r="AE1520" s="13">
        <f>_xlfn.XLOOKUP(Tabella4[[#This Row],[ID Silk]],outTable[ID Silk],outTable[Numero ticket  ],,0,1)</f>
        <v>0</v>
      </c>
      <c r="AF1520" s="13"/>
      <c r="AG1520" s="13"/>
      <c r="AH1520" s="13" t="str">
        <f>Tabella4[[#This Row],[Caricato su Silk]]&amp;Tabella4[[#This Row],[HC_01]]</f>
        <v>0</v>
      </c>
      <c r="AI1520"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20" s="13" t="str">
        <f>Tabella4[[#This Row],[HC_ID]]&amp;": - "&amp;Tabella4[[#This Row],[Detail]]&amp;" con selettore: "&amp;Tabella4[[#This Row],[Rejected Element]]</f>
        <v>0: -  con selettore: No ID Available</v>
      </c>
      <c r="AK1520" s="13" t="str">
        <f>Tabella4[[#This Row],[HC_ID]]&amp;": "&amp;Tabella4[[#This Row],[Share URL]]</f>
        <v>0: https://axe-mobile.deque.com/scan?userId=747da6b3-5f03-493b-bc9b-3a10276b7d6b&amp;packageName=com.android.chrome&amp;resultId=019874b7-098e-76e4-8a21-57b501e56b7e</v>
      </c>
      <c r="AL1520" s="13" t="str">
        <f>Tabella4[[#This Row],[HC_ID]]&amp;": "&amp;Tabella4[[#This Row],[Soluzione note aggiuntive]]</f>
        <v>0: Rimuovi android:focusable="true" dal testo statico non interattivo.</v>
      </c>
      <c r="AM1520" s="13"/>
    </row>
    <row r="1521" spans="1:39" ht="15" x14ac:dyDescent="0.3">
      <c r="A1521" s="41" t="str">
        <f>Tabella4[[#This Row],[UNI CEI EN 301549]]&amp;Tabella4[[#This Row],[Servizio]]</f>
        <v>11.1.3.2.1S001 Accedi</v>
      </c>
      <c r="B1521" s="42" t="str">
        <f>Tabella4[[#This Row],[IssueID]]&amp;Tabella4[[#This Row],[Servizio]]</f>
        <v>S001 Accedi</v>
      </c>
      <c r="C1521" s="41" t="s">
        <v>2619</v>
      </c>
      <c r="D1521" s="41" t="str">
        <f>"(#"&amp;Tabella4[[#This Row],['#ID]]&amp;")"</f>
        <v>(#AAD1520)</v>
      </c>
      <c r="E1521" s="13" t="s">
        <v>50</v>
      </c>
      <c r="F1521" s="13" t="s">
        <v>9</v>
      </c>
      <c r="G1521" s="13" t="s">
        <v>57</v>
      </c>
      <c r="H1521" s="13" t="s">
        <v>3287</v>
      </c>
      <c r="I1521" s="13" t="s">
        <v>62</v>
      </c>
      <c r="J1521" s="13" t="s">
        <v>3176</v>
      </c>
      <c r="K1521" t="s">
        <v>1749</v>
      </c>
      <c r="L1521" s="13" t="s">
        <v>3177</v>
      </c>
      <c r="M1521" t="s">
        <v>1778</v>
      </c>
      <c r="N1521" s="13"/>
      <c r="O1521" t="s">
        <v>1613</v>
      </c>
      <c r="P1521" s="13" t="s">
        <v>1657</v>
      </c>
      <c r="Q1521" s="13" t="s">
        <v>1742</v>
      </c>
      <c r="R1521" s="13"/>
      <c r="S1521" s="13" t="s">
        <v>3189</v>
      </c>
      <c r="T1521" s="13" t="s">
        <v>3190</v>
      </c>
      <c r="U1521" s="13">
        <f>COUNTIFS(Tabella4[Rejected Element],Tabella4[[#This Row],[Rejected Element]])</f>
        <v>1</v>
      </c>
      <c r="V1521" s="13" t="s">
        <v>1719</v>
      </c>
      <c r="W1521" s="13" t="s">
        <v>3136</v>
      </c>
      <c r="X1521" s="13" t="str">
        <f>Tabella4[[#This Row],[User Impact]]</f>
        <v>1 - Critical</v>
      </c>
      <c r="Y1521" s="13" t="str">
        <f>_xlfn.CONCAT("APP INDABOX ANDROID - ",Tabella4[[#This Row],[UNI CEI EN 301549]]," ",_xlfn.XLOOKUP(Tabella4[[#This Row],[Criterio]],Tabella5[ID],Tabella5[Criterio di successo],"")," - ",Tabella4[[#This Row],[Servizio]])</f>
        <v>APP INDABOX ANDROID - 11.1.3.2.1 Sequenza significativa - S001 Accedi</v>
      </c>
      <c r="Z15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(#AAD1520)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headingText
Dettaglio + screenshot (accedere con le seguenti credenziali: user, axeposte@gmail.com; password, Poste2024!): https://axe-mobile.deque.com/scan?userId=747da6b3-5f03-493b-bc9b-3a10276b7d6b&amp;packageName=com.android.chrome&amp;resultId=019874b7-098e-76e4-8a21-57b501e56b7e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21" s="13"/>
      <c r="AB1521" s="13"/>
      <c r="AC1521" s="13"/>
      <c r="AD1521" s="13"/>
      <c r="AE1521" s="13">
        <f>_xlfn.XLOOKUP(Tabella4[[#This Row],[ID Silk]],outTable[ID Silk],outTable[Numero ticket  ],,0,1)</f>
        <v>0</v>
      </c>
      <c r="AF1521" s="13"/>
      <c r="AG1521" s="13"/>
      <c r="AH1521" s="13" t="str">
        <f>Tabella4[[#This Row],[Caricato su Silk]]&amp;Tabella4[[#This Row],[HC_01]]</f>
        <v>0</v>
      </c>
      <c r="AI1521"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21" s="13" t="str">
        <f>Tabella4[[#This Row],[HC_ID]]&amp;": - "&amp;Tabella4[[#This Row],[Detail]]&amp;" con selettore: "&amp;Tabella4[[#This Row],[Rejected Element]]</f>
        <v>0: -  con selettore: headingText</v>
      </c>
      <c r="AK1521" s="13" t="str">
        <f>Tabella4[[#This Row],[HC_ID]]&amp;": "&amp;Tabella4[[#This Row],[Share URL]]</f>
        <v>0: https://axe-mobile.deque.com/scan?userId=747da6b3-5f03-493b-bc9b-3a10276b7d6b&amp;packageName=com.android.chrome&amp;resultId=019874b7-098e-76e4-8a21-57b501e56b7e</v>
      </c>
      <c r="AL1521" s="13" t="str">
        <f>Tabella4[[#This Row],[HC_ID]]&amp;": "&amp;Tabella4[[#This Row],[Soluzione note aggiuntive]]</f>
        <v>0: Rimuovi android:focusable="true" dal testo statico non interattivo.</v>
      </c>
      <c r="AM1521" s="13"/>
    </row>
    <row r="1522" spans="1:39" ht="15" x14ac:dyDescent="0.3">
      <c r="A1522" s="41" t="str">
        <f>Tabella4[[#This Row],[UNI CEI EN 301549]]&amp;Tabella4[[#This Row],[Servizio]]</f>
        <v>11.1.3.2.1S001 Accedi</v>
      </c>
      <c r="B1522" s="42" t="str">
        <f>Tabella4[[#This Row],[IssueID]]&amp;Tabella4[[#This Row],[Servizio]]</f>
        <v>S001 Accedi</v>
      </c>
      <c r="C1522" s="41" t="s">
        <v>2620</v>
      </c>
      <c r="D1522" s="41" t="str">
        <f>"(#"&amp;Tabella4[[#This Row],['#ID]]&amp;")"</f>
        <v>(#AAD1521)</v>
      </c>
      <c r="E1522" s="13" t="s">
        <v>50</v>
      </c>
      <c r="F1522" s="13" t="s">
        <v>9</v>
      </c>
      <c r="G1522" s="13" t="s">
        <v>57</v>
      </c>
      <c r="H1522" s="13" t="s">
        <v>3287</v>
      </c>
      <c r="I1522" s="13" t="s">
        <v>62</v>
      </c>
      <c r="J1522" s="13" t="s">
        <v>3176</v>
      </c>
      <c r="K1522" t="s">
        <v>1749</v>
      </c>
      <c r="L1522" s="13" t="s">
        <v>3177</v>
      </c>
      <c r="M1522" t="s">
        <v>1744</v>
      </c>
      <c r="N1522" s="13"/>
      <c r="O1522" t="s">
        <v>1613</v>
      </c>
      <c r="P1522" s="13" t="s">
        <v>1657</v>
      </c>
      <c r="Q1522" s="13" t="s">
        <v>1742</v>
      </c>
      <c r="R1522" s="13"/>
      <c r="S1522" s="13" t="s">
        <v>3189</v>
      </c>
      <c r="T1522" s="13" t="s">
        <v>3190</v>
      </c>
      <c r="U1522" s="13">
        <f>COUNTIFS(Tabella4[Rejected Element],Tabella4[[#This Row],[Rejected Element]])</f>
        <v>1254</v>
      </c>
      <c r="V1522" s="13" t="s">
        <v>1719</v>
      </c>
      <c r="W1522" s="13" t="s">
        <v>3136</v>
      </c>
      <c r="X1522" s="13" t="str">
        <f>Tabella4[[#This Row],[User Impact]]</f>
        <v>1 - Critical</v>
      </c>
      <c r="Y1522" s="13" t="str">
        <f>_xlfn.CONCAT("APP INDABOX ANDROID - ",Tabella4[[#This Row],[UNI CEI EN 301549]]," ",_xlfn.XLOOKUP(Tabella4[[#This Row],[Criterio]],Tabella5[ID],Tabella5[Criterio di successo],"")," - ",Tabella4[[#This Row],[Servizio]])</f>
        <v>APP INDABOX ANDROID - 11.1.3.2.1 Sequenza significativa - S001 Accedi</v>
      </c>
      <c r="Z15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(#AAD1521)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22" s="13"/>
      <c r="AB1522" s="13"/>
      <c r="AC1522" s="13"/>
      <c r="AD1522" s="13"/>
      <c r="AE1522" s="13">
        <f>_xlfn.XLOOKUP(Tabella4[[#This Row],[ID Silk]],outTable[ID Silk],outTable[Numero ticket  ],,0,1)</f>
        <v>0</v>
      </c>
      <c r="AF1522" s="13"/>
      <c r="AG1522" s="13"/>
      <c r="AH1522" s="13" t="str">
        <f>Tabella4[[#This Row],[Caricato su Silk]]&amp;Tabella4[[#This Row],[HC_01]]</f>
        <v>0</v>
      </c>
      <c r="AI152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22" s="13" t="str">
        <f>Tabella4[[#This Row],[HC_ID]]&amp;": - "&amp;Tabella4[[#This Row],[Detail]]&amp;" con selettore: "&amp;Tabella4[[#This Row],[Rejected Element]]</f>
        <v>0: -  con selettore: No ID Available</v>
      </c>
      <c r="AK1522" s="13" t="str">
        <f>Tabella4[[#This Row],[HC_ID]]&amp;": "&amp;Tabella4[[#This Row],[Share URL]]</f>
        <v>0: https://axe-mobile.deque.com/scan?userId=747da6b3-5f03-493b-bc9b-3a10276b7d6b&amp;packageName=com.android.chrome&amp;resultId=019874b7-098e-76e4-8a21-57b501e56b7e</v>
      </c>
      <c r="AL1522" s="13" t="str">
        <f>Tabella4[[#This Row],[HC_ID]]&amp;": "&amp;Tabella4[[#This Row],[Soluzione note aggiuntive]]</f>
        <v>0: Rimuovi android:focusable="true" dal testo statico non interattivo.</v>
      </c>
      <c r="AM1522" s="13"/>
    </row>
    <row r="1523" spans="1:39" ht="15" x14ac:dyDescent="0.3">
      <c r="A1523" s="41" t="str">
        <f>Tabella4[[#This Row],[UNI CEI EN 301549]]&amp;Tabella4[[#This Row],[Servizio]]</f>
        <v>11.2.5.5.1S001 Accedi</v>
      </c>
      <c r="B1523" s="42" t="str">
        <f>Tabella4[[#This Row],[IssueID]]&amp;Tabella4[[#This Row],[Servizio]]</f>
        <v>S001 Accedi</v>
      </c>
      <c r="C1523" s="41" t="s">
        <v>2621</v>
      </c>
      <c r="D1523" s="41" t="str">
        <f>"(#"&amp;Tabella4[[#This Row],['#ID]]&amp;")"</f>
        <v>(#AAD1522)</v>
      </c>
      <c r="E1523" s="13" t="s">
        <v>50</v>
      </c>
      <c r="F1523" s="13" t="s">
        <v>3168</v>
      </c>
      <c r="G1523" s="13" t="s">
        <v>346</v>
      </c>
      <c r="H1523" s="13" t="s">
        <v>3286</v>
      </c>
      <c r="I1523" s="13" t="s">
        <v>64</v>
      </c>
      <c r="J1523" s="13" t="s">
        <v>1736</v>
      </c>
      <c r="K1523" t="s">
        <v>1747</v>
      </c>
      <c r="L1523" s="13" t="s">
        <v>3174</v>
      </c>
      <c r="M1523" t="s">
        <v>1744</v>
      </c>
      <c r="N1523" s="13"/>
      <c r="O1523" t="s">
        <v>1613</v>
      </c>
      <c r="P1523" s="13" t="s">
        <v>1657</v>
      </c>
      <c r="Q1523" s="13" t="s">
        <v>1742</v>
      </c>
      <c r="R1523" s="13"/>
      <c r="S1523" s="13" t="s">
        <v>3185</v>
      </c>
      <c r="T1523" s="13" t="s">
        <v>3186</v>
      </c>
      <c r="U1523" s="13">
        <f>COUNTIFS(Tabella4[Rejected Element],Tabella4[[#This Row],[Rejected Element]])</f>
        <v>1254</v>
      </c>
      <c r="V1523" s="13" t="s">
        <v>1719</v>
      </c>
      <c r="W1523" s="13" t="s">
        <v>3136</v>
      </c>
      <c r="X1523" s="13" t="str">
        <f>Tabella4[[#This Row],[User Impact]]</f>
        <v>3 - Moderate</v>
      </c>
      <c r="Y1523" s="13" t="str">
        <f>_xlfn.CONCAT("APP INDABOX ANDROID - ",Tabella4[[#This Row],[UNI CEI EN 301549]]," ",_xlfn.XLOOKUP(Tabella4[[#This Row],[Criterio]],Tabella5[ID],Tabella5[Criterio di successo],"")," - ",Tabella4[[#This Row],[Servizio]])</f>
        <v>APP INDABOX ANDROID - 11.2.5.5.1 Dimensione dell'obiettivo (avanzato) - S001 Accedi</v>
      </c>
      <c r="Z15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(#AAD1522)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523" s="13"/>
      <c r="AB1523" s="13"/>
      <c r="AC1523" s="13"/>
      <c r="AD1523" s="13"/>
      <c r="AE1523" s="13" t="e">
        <f>_xlfn.XLOOKUP(Tabella4[[#This Row],[ID Silk]],outTable[ID Silk],outTable[Numero ticket  ],,0,1)</f>
        <v>#N/A</v>
      </c>
      <c r="AF1523" s="13"/>
      <c r="AG1523" s="13"/>
      <c r="AH1523" s="13" t="e">
        <f>Tabella4[[#This Row],[Caricato su Silk]]&amp;Tabella4[[#This Row],[HC_01]]</f>
        <v>#N/A</v>
      </c>
      <c r="AI1523" s="13" t="e">
        <f>Tabella4[[#This Row],[HC_ID]]&amp;": "&amp;Tabella4[[#This Row],[Descrizione]]</f>
        <v>#N/A</v>
      </c>
      <c r="AJ1523" s="13" t="e">
        <f>Tabella4[[#This Row],[HC_ID]]&amp;": - "&amp;Tabella4[[#This Row],[Detail]]&amp;" con selettore: "&amp;Tabella4[[#This Row],[Rejected Element]]</f>
        <v>#N/A</v>
      </c>
      <c r="AK1523" s="13" t="e">
        <f>Tabella4[[#This Row],[HC_ID]]&amp;": "&amp;Tabella4[[#This Row],[Share URL]]</f>
        <v>#N/A</v>
      </c>
      <c r="AL1523" s="13" t="e">
        <f>Tabella4[[#This Row],[HC_ID]]&amp;": "&amp;Tabella4[[#This Row],[Soluzione note aggiuntive]]</f>
        <v>#N/A</v>
      </c>
      <c r="AM1523" s="13"/>
    </row>
    <row r="1524" spans="1:39" ht="15" x14ac:dyDescent="0.3">
      <c r="A1524" s="41" t="str">
        <f>Tabella4[[#This Row],[UNI CEI EN 301549]]&amp;Tabella4[[#This Row],[Servizio]]</f>
        <v>11.2.5.8.1S001 Accedi</v>
      </c>
      <c r="B1524" s="42" t="str">
        <f>Tabella4[[#This Row],[IssueID]]&amp;Tabella4[[#This Row],[Servizio]]</f>
        <v>S001 Accedi</v>
      </c>
      <c r="C1524" s="41" t="s">
        <v>2622</v>
      </c>
      <c r="D1524" s="41" t="str">
        <f>"(#"&amp;Tabella4[[#This Row],['#ID]]&amp;")"</f>
        <v>(#AAD1523)</v>
      </c>
      <c r="E1524" s="13" t="s">
        <v>50</v>
      </c>
      <c r="F1524" s="13" t="s">
        <v>10</v>
      </c>
      <c r="G1524" s="13" t="s">
        <v>56</v>
      </c>
      <c r="H1524" s="13" t="s">
        <v>3283</v>
      </c>
      <c r="I1524" s="13" t="s">
        <v>63</v>
      </c>
      <c r="J1524" s="13" t="s">
        <v>1736</v>
      </c>
      <c r="K1524" t="s">
        <v>1748</v>
      </c>
      <c r="L1524" s="13" t="s">
        <v>3175</v>
      </c>
      <c r="M1524" t="s">
        <v>1744</v>
      </c>
      <c r="N1524" s="13"/>
      <c r="O1524" t="s">
        <v>1613</v>
      </c>
      <c r="P1524" s="13" t="s">
        <v>1657</v>
      </c>
      <c r="Q1524" s="13" t="s">
        <v>1742</v>
      </c>
      <c r="R1524" s="13"/>
      <c r="S1524" s="13" t="s">
        <v>3187</v>
      </c>
      <c r="T1524" s="13" t="s">
        <v>3188</v>
      </c>
      <c r="U1524" s="13">
        <f>COUNTIFS(Tabella4[Rejected Element],Tabella4[[#This Row],[Rejected Element]])</f>
        <v>1254</v>
      </c>
      <c r="V1524" s="13" t="s">
        <v>1719</v>
      </c>
      <c r="W1524" s="13" t="s">
        <v>3136</v>
      </c>
      <c r="X1524" s="13" t="str">
        <f>Tabella4[[#This Row],[User Impact]]</f>
        <v>2 - Serious</v>
      </c>
      <c r="Y1524" s="13" t="str">
        <f>_xlfn.CONCAT("APP INDABOX ANDROID - ",Tabella4[[#This Row],[UNI CEI EN 301549]]," ",_xlfn.XLOOKUP(Tabella4[[#This Row],[Criterio]],Tabella5[ID],Tabella5[Criterio di successo],"")," - ",Tabella4[[#This Row],[Servizio]])</f>
        <v>APP INDABOX ANDROID - 11.2.5.8.1 Dimensione dell'obiettivo (minimo) - S001 Accedi</v>
      </c>
      <c r="Z15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(#AAD1523)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524" s="13"/>
      <c r="AB1524" s="13"/>
      <c r="AC1524" s="13"/>
      <c r="AD1524" s="13"/>
      <c r="AE1524" s="13" t="e">
        <f>_xlfn.XLOOKUP(Tabella4[[#This Row],[ID Silk]],outTable[ID Silk],outTable[Numero ticket  ],,0,1)</f>
        <v>#N/A</v>
      </c>
      <c r="AF1524" s="13"/>
      <c r="AG1524" s="13"/>
      <c r="AH1524" s="13" t="e">
        <f>Tabella4[[#This Row],[Caricato su Silk]]&amp;Tabella4[[#This Row],[HC_01]]</f>
        <v>#N/A</v>
      </c>
      <c r="AI1524" s="13" t="e">
        <f>Tabella4[[#This Row],[HC_ID]]&amp;": "&amp;Tabella4[[#This Row],[Descrizione]]</f>
        <v>#N/A</v>
      </c>
      <c r="AJ1524" s="13" t="e">
        <f>Tabella4[[#This Row],[HC_ID]]&amp;": - "&amp;Tabella4[[#This Row],[Detail]]&amp;" con selettore: "&amp;Tabella4[[#This Row],[Rejected Element]]</f>
        <v>#N/A</v>
      </c>
      <c r="AK1524" s="13" t="e">
        <f>Tabella4[[#This Row],[HC_ID]]&amp;": "&amp;Tabella4[[#This Row],[Share URL]]</f>
        <v>#N/A</v>
      </c>
      <c r="AL1524" s="13" t="e">
        <f>Tabella4[[#This Row],[HC_ID]]&amp;": "&amp;Tabella4[[#This Row],[Soluzione note aggiuntive]]</f>
        <v>#N/A</v>
      </c>
      <c r="AM1524" s="13"/>
    </row>
    <row r="1525" spans="1:39" ht="15" x14ac:dyDescent="0.3">
      <c r="A1525" s="41" t="str">
        <f>Tabella4[[#This Row],[UNI CEI EN 301549]]&amp;Tabella4[[#This Row],[Servizio]]</f>
        <v>11.2.5.3.1S001 Accedi</v>
      </c>
      <c r="B1525" s="42" t="str">
        <f>Tabella4[[#This Row],[IssueID]]&amp;Tabella4[[#This Row],[Servizio]]</f>
        <v>S001 Accedi</v>
      </c>
      <c r="C1525" s="41" t="s">
        <v>2623</v>
      </c>
      <c r="D1525" s="41" t="str">
        <f>"(#"&amp;Tabella4[[#This Row],['#ID]]&amp;")"</f>
        <v>(#AAD1524)</v>
      </c>
      <c r="E1525" s="13" t="s">
        <v>50</v>
      </c>
      <c r="F1525" s="13" t="s">
        <v>9</v>
      </c>
      <c r="G1525" s="13" t="s">
        <v>342</v>
      </c>
      <c r="H1525" s="13" t="s">
        <v>3285</v>
      </c>
      <c r="I1525" s="13" t="s">
        <v>63</v>
      </c>
      <c r="J1525" s="13" t="s">
        <v>3172</v>
      </c>
      <c r="K1525" t="s">
        <v>1745</v>
      </c>
      <c r="L1525" s="13" t="s">
        <v>3173</v>
      </c>
      <c r="M1525" t="s">
        <v>1744</v>
      </c>
      <c r="N1525" s="13"/>
      <c r="O1525" t="s">
        <v>1613</v>
      </c>
      <c r="P1525" s="13" t="s">
        <v>1657</v>
      </c>
      <c r="Q1525" s="13" t="s">
        <v>1742</v>
      </c>
      <c r="R1525" s="13"/>
      <c r="S1525" s="13" t="s">
        <v>3183</v>
      </c>
      <c r="T1525" s="13" t="s">
        <v>3184</v>
      </c>
      <c r="U1525" s="13">
        <f>COUNTIFS(Tabella4[Rejected Element],Tabella4[[#This Row],[Rejected Element]])</f>
        <v>1254</v>
      </c>
      <c r="V1525" s="13" t="s">
        <v>1719</v>
      </c>
      <c r="W1525" s="13" t="s">
        <v>3136</v>
      </c>
      <c r="X1525" s="13" t="str">
        <f>Tabella4[[#This Row],[User Impact]]</f>
        <v>2 - Serious</v>
      </c>
      <c r="Y1525" s="13" t="str">
        <f>_xlfn.CONCAT("APP INDABOX ANDROID - ",Tabella4[[#This Row],[UNI CEI EN 301549]]," ",_xlfn.XLOOKUP(Tabella4[[#This Row],[Criterio]],Tabella5[ID],Tabella5[Criterio di successo],"")," - ",Tabella4[[#This Row],[Servizio]])</f>
        <v>APP INDABOX ANDROID - 11.2.5.3.1 Etichetta nel nome - S001 Accedi</v>
      </c>
      <c r="Z15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(#AAD1524)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525" s="13"/>
      <c r="AB1525" s="13"/>
      <c r="AC1525" s="13"/>
      <c r="AD1525" s="13"/>
      <c r="AE1525" s="13">
        <f>_xlfn.XLOOKUP(Tabella4[[#This Row],[ID Silk]],outTable[ID Silk],outTable[Numero ticket  ],,0,1)</f>
        <v>0</v>
      </c>
      <c r="AF1525" s="13"/>
      <c r="AG1525" s="13"/>
      <c r="AH1525" s="13" t="str">
        <f>Tabella4[[#This Row],[Caricato su Silk]]&amp;Tabella4[[#This Row],[HC_01]]</f>
        <v>0</v>
      </c>
      <c r="AI1525" s="13" t="str">
        <f>Tabella4[[#This Row],[HC_ID]]&amp;": "&amp;Tabella4[[#This Row],[Descrizione]]</f>
        <v>0: Una vista focalizzabile accessibile deve garantire che il nome sia incluso nell'etichetta visibile. [Per saperne di più] (https://docs.deque.com/devtools-mobile/2024.2.14/en/android-label-in-name)</v>
      </c>
      <c r="AJ1525" s="13" t="str">
        <f>Tabella4[[#This Row],[HC_ID]]&amp;": - "&amp;Tabella4[[#This Row],[Detail]]&amp;" con selettore: "&amp;Tabella4[[#This Row],[Rejected Element]]</f>
        <v>0: -  con selettore: No ID Available</v>
      </c>
      <c r="AK1525" s="13" t="str">
        <f>Tabella4[[#This Row],[HC_ID]]&amp;": "&amp;Tabella4[[#This Row],[Share URL]]</f>
        <v>0: https://axe-mobile.deque.com/scan?userId=747da6b3-5f03-493b-bc9b-3a10276b7d6b&amp;packageName=com.android.chrome&amp;resultId=019874b7-098e-76e4-8a21-57b501e56b7e</v>
      </c>
      <c r="AL1525" s="13" t="str">
        <f>Tabella4[[#This Row],[HC_ID]]&amp;": "&amp;Tabella4[[#This Row],[Soluzione note aggiuntive]]</f>
        <v>0: Assicurati che contentDescription o labelFor contengano l’etichetta visibile dell’elemento.</v>
      </c>
      <c r="AM1525" s="13"/>
    </row>
    <row r="1526" spans="1:39" ht="15" x14ac:dyDescent="0.3">
      <c r="A1526" s="41" t="str">
        <f>Tabella4[[#This Row],[UNI CEI EN 301549]]&amp;Tabella4[[#This Row],[Servizio]]</f>
        <v>11.1.3.2.1S001 Accedi</v>
      </c>
      <c r="B1526" s="42" t="str">
        <f>Tabella4[[#This Row],[IssueID]]&amp;Tabella4[[#This Row],[Servizio]]</f>
        <v>S001 Accedi</v>
      </c>
      <c r="C1526" s="41" t="s">
        <v>2624</v>
      </c>
      <c r="D1526" s="41" t="str">
        <f>"(#"&amp;Tabella4[[#This Row],['#ID]]&amp;")"</f>
        <v>(#AAD1525)</v>
      </c>
      <c r="E1526" s="13" t="s">
        <v>50</v>
      </c>
      <c r="F1526" s="13" t="s">
        <v>9</v>
      </c>
      <c r="G1526" s="13" t="s">
        <v>57</v>
      </c>
      <c r="H1526" s="13" t="s">
        <v>3287</v>
      </c>
      <c r="I1526" s="13" t="s">
        <v>62</v>
      </c>
      <c r="J1526" s="13" t="s">
        <v>3176</v>
      </c>
      <c r="K1526" t="s">
        <v>1749</v>
      </c>
      <c r="L1526" s="13" t="s">
        <v>3177</v>
      </c>
      <c r="M1526" t="s">
        <v>1744</v>
      </c>
      <c r="N1526" s="13"/>
      <c r="O1526" t="s">
        <v>1613</v>
      </c>
      <c r="P1526" s="13" t="s">
        <v>1657</v>
      </c>
      <c r="Q1526" s="13" t="s">
        <v>1742</v>
      </c>
      <c r="R1526" s="13"/>
      <c r="S1526" s="13" t="s">
        <v>3189</v>
      </c>
      <c r="T1526" s="13" t="s">
        <v>3190</v>
      </c>
      <c r="U1526" s="13">
        <f>COUNTIFS(Tabella4[Rejected Element],Tabella4[[#This Row],[Rejected Element]])</f>
        <v>1254</v>
      </c>
      <c r="V1526" s="13" t="s">
        <v>1719</v>
      </c>
      <c r="W1526" s="13" t="s">
        <v>3136</v>
      </c>
      <c r="X1526" s="13" t="str">
        <f>Tabella4[[#This Row],[User Impact]]</f>
        <v>1 - Critical</v>
      </c>
      <c r="Y1526" s="13" t="str">
        <f>_xlfn.CONCAT("APP INDABOX ANDROID - ",Tabella4[[#This Row],[UNI CEI EN 301549]]," ",_xlfn.XLOOKUP(Tabella4[[#This Row],[Criterio]],Tabella5[ID],Tabella5[Criterio di successo],"")," - ",Tabella4[[#This Row],[Servizio]])</f>
        <v>APP INDABOX ANDROID - 11.1.3.2.1 Sequenza significativa - S001 Accedi</v>
      </c>
      <c r="Z15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(#AAD1525)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26" s="13"/>
      <c r="AB1526" s="13"/>
      <c r="AC1526" s="13"/>
      <c r="AD1526" s="13"/>
      <c r="AE1526" s="13">
        <f>_xlfn.XLOOKUP(Tabella4[[#This Row],[ID Silk]],outTable[ID Silk],outTable[Numero ticket  ],,0,1)</f>
        <v>0</v>
      </c>
      <c r="AF1526" s="13"/>
      <c r="AG1526" s="13"/>
      <c r="AH1526" s="13" t="str">
        <f>Tabella4[[#This Row],[Caricato su Silk]]&amp;Tabella4[[#This Row],[HC_01]]</f>
        <v>0</v>
      </c>
      <c r="AI152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26" s="13" t="str">
        <f>Tabella4[[#This Row],[HC_ID]]&amp;": - "&amp;Tabella4[[#This Row],[Detail]]&amp;" con selettore: "&amp;Tabella4[[#This Row],[Rejected Element]]</f>
        <v>0: -  con selettore: No ID Available</v>
      </c>
      <c r="AK1526" s="13" t="str">
        <f>Tabella4[[#This Row],[HC_ID]]&amp;": "&amp;Tabella4[[#This Row],[Share URL]]</f>
        <v>0: https://axe-mobile.deque.com/scan?userId=747da6b3-5f03-493b-bc9b-3a10276b7d6b&amp;packageName=com.android.chrome&amp;resultId=019874b7-098e-76e4-8a21-57b501e56b7e</v>
      </c>
      <c r="AL1526" s="13" t="str">
        <f>Tabella4[[#This Row],[HC_ID]]&amp;": "&amp;Tabella4[[#This Row],[Soluzione note aggiuntive]]</f>
        <v>0: Rimuovi android:focusable="true" dal testo statico non interattivo.</v>
      </c>
      <c r="AM1526" s="13"/>
    </row>
    <row r="1527" spans="1:39" ht="15" x14ac:dyDescent="0.3">
      <c r="A1527" s="41" t="str">
        <f>Tabella4[[#This Row],[UNI CEI EN 301549]]&amp;Tabella4[[#This Row],[Servizio]]</f>
        <v>11.1.3.2.1S001 Accedi</v>
      </c>
      <c r="B1527" s="42" t="str">
        <f>Tabella4[[#This Row],[IssueID]]&amp;Tabella4[[#This Row],[Servizio]]</f>
        <v>S001 Accedi</v>
      </c>
      <c r="C1527" s="41" t="s">
        <v>2625</v>
      </c>
      <c r="D1527" s="41" t="str">
        <f>"(#"&amp;Tabella4[[#This Row],['#ID]]&amp;")"</f>
        <v>(#AAD1526)</v>
      </c>
      <c r="E1527" s="13" t="s">
        <v>50</v>
      </c>
      <c r="F1527" s="13" t="s">
        <v>9</v>
      </c>
      <c r="G1527" s="13" t="s">
        <v>57</v>
      </c>
      <c r="H1527" s="13" t="s">
        <v>3287</v>
      </c>
      <c r="I1527" s="13" t="s">
        <v>62</v>
      </c>
      <c r="J1527" s="13" t="s">
        <v>3176</v>
      </c>
      <c r="K1527" t="s">
        <v>1749</v>
      </c>
      <c r="L1527" s="13" t="s">
        <v>3177</v>
      </c>
      <c r="M1527" t="s">
        <v>1744</v>
      </c>
      <c r="N1527" s="13"/>
      <c r="O1527" t="s">
        <v>1613</v>
      </c>
      <c r="P1527" s="13" t="s">
        <v>1657</v>
      </c>
      <c r="Q1527" s="13" t="s">
        <v>1742</v>
      </c>
      <c r="R1527" s="13"/>
      <c r="S1527" s="13" t="s">
        <v>3189</v>
      </c>
      <c r="T1527" s="13" t="s">
        <v>3190</v>
      </c>
      <c r="U1527" s="13">
        <f>COUNTIFS(Tabella4[Rejected Element],Tabella4[[#This Row],[Rejected Element]])</f>
        <v>1254</v>
      </c>
      <c r="V1527" s="13" t="s">
        <v>1719</v>
      </c>
      <c r="W1527" s="13" t="s">
        <v>3136</v>
      </c>
      <c r="X1527" s="13" t="str">
        <f>Tabella4[[#This Row],[User Impact]]</f>
        <v>1 - Critical</v>
      </c>
      <c r="Y1527" s="13" t="str">
        <f>_xlfn.CONCAT("APP INDABOX ANDROID - ",Tabella4[[#This Row],[UNI CEI EN 301549]]," ",_xlfn.XLOOKUP(Tabella4[[#This Row],[Criterio]],Tabella5[ID],Tabella5[Criterio di successo],"")," - ",Tabella4[[#This Row],[Servizio]])</f>
        <v>APP INDABOX ANDROID - 11.1.3.2.1 Sequenza significativa - S001 Accedi</v>
      </c>
      <c r="Z15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(#AAD1526)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27" s="13"/>
      <c r="AB1527" s="13"/>
      <c r="AC1527" s="13"/>
      <c r="AD1527" s="13"/>
      <c r="AE1527" s="13">
        <f>_xlfn.XLOOKUP(Tabella4[[#This Row],[ID Silk]],outTable[ID Silk],outTable[Numero ticket  ],,0,1)</f>
        <v>0</v>
      </c>
      <c r="AF1527" s="13"/>
      <c r="AG1527" s="13"/>
      <c r="AH1527" s="13" t="str">
        <f>Tabella4[[#This Row],[Caricato su Silk]]&amp;Tabella4[[#This Row],[HC_01]]</f>
        <v>0</v>
      </c>
      <c r="AI152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27" s="13" t="str">
        <f>Tabella4[[#This Row],[HC_ID]]&amp;": - "&amp;Tabella4[[#This Row],[Detail]]&amp;" con selettore: "&amp;Tabella4[[#This Row],[Rejected Element]]</f>
        <v>0: -  con selettore: No ID Available</v>
      </c>
      <c r="AK1527" s="13" t="str">
        <f>Tabella4[[#This Row],[HC_ID]]&amp;": "&amp;Tabella4[[#This Row],[Share URL]]</f>
        <v>0: https://axe-mobile.deque.com/scan?userId=747da6b3-5f03-493b-bc9b-3a10276b7d6b&amp;packageName=com.android.chrome&amp;resultId=019874b7-098e-76e4-8a21-57b501e56b7e</v>
      </c>
      <c r="AL1527" s="13" t="str">
        <f>Tabella4[[#This Row],[HC_ID]]&amp;": "&amp;Tabella4[[#This Row],[Soluzione note aggiuntive]]</f>
        <v>0: Rimuovi android:focusable="true" dal testo statico non interattivo.</v>
      </c>
      <c r="AM1527" s="13"/>
    </row>
    <row r="1528" spans="1:39" ht="15" x14ac:dyDescent="0.3">
      <c r="A1528" s="41" t="str">
        <f>Tabella4[[#This Row],[UNI CEI EN 301549]]&amp;Tabella4[[#This Row],[Servizio]]</f>
        <v>11.2.5.3.1S001 Accedi</v>
      </c>
      <c r="B1528" s="42" t="str">
        <f>Tabella4[[#This Row],[IssueID]]&amp;Tabella4[[#This Row],[Servizio]]</f>
        <v>S001 Accedi</v>
      </c>
      <c r="C1528" s="41" t="s">
        <v>2626</v>
      </c>
      <c r="D1528" s="41" t="str">
        <f>"(#"&amp;Tabella4[[#This Row],['#ID]]&amp;")"</f>
        <v>(#AAD1527)</v>
      </c>
      <c r="E1528" s="13" t="s">
        <v>50</v>
      </c>
      <c r="F1528" s="13" t="s">
        <v>9</v>
      </c>
      <c r="G1528" s="13" t="s">
        <v>342</v>
      </c>
      <c r="H1528" s="13" t="s">
        <v>3285</v>
      </c>
      <c r="I1528" s="13" t="s">
        <v>63</v>
      </c>
      <c r="J1528" s="13" t="s">
        <v>3172</v>
      </c>
      <c r="K1528" t="s">
        <v>1745</v>
      </c>
      <c r="L1528" s="13" t="s">
        <v>3173</v>
      </c>
      <c r="M1528" t="s">
        <v>1744</v>
      </c>
      <c r="N1528" s="13"/>
      <c r="O1528" t="s">
        <v>1613</v>
      </c>
      <c r="P1528" s="13" t="s">
        <v>1657</v>
      </c>
      <c r="Q1528" s="13" t="s">
        <v>1742</v>
      </c>
      <c r="R1528" s="13"/>
      <c r="S1528" s="13" t="s">
        <v>3183</v>
      </c>
      <c r="T1528" s="13" t="s">
        <v>3184</v>
      </c>
      <c r="U1528" s="13">
        <f>COUNTIFS(Tabella4[Rejected Element],Tabella4[[#This Row],[Rejected Element]])</f>
        <v>1254</v>
      </c>
      <c r="V1528" s="13" t="s">
        <v>1719</v>
      </c>
      <c r="W1528" s="13" t="s">
        <v>3136</v>
      </c>
      <c r="X1528" s="13" t="str">
        <f>Tabella4[[#This Row],[User Impact]]</f>
        <v>2 - Serious</v>
      </c>
      <c r="Y1528" s="13" t="str">
        <f>_xlfn.CONCAT("APP INDABOX ANDROID - ",Tabella4[[#This Row],[UNI CEI EN 301549]]," ",_xlfn.XLOOKUP(Tabella4[[#This Row],[Criterio]],Tabella5[ID],Tabella5[Criterio di successo],"")," - ",Tabella4[[#This Row],[Servizio]])</f>
        <v>APP INDABOX ANDROID - 11.2.5.3.1 Etichetta nel nome - S001 Accedi</v>
      </c>
      <c r="Z15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(#AAD1527)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528" s="13"/>
      <c r="AB1528" s="13"/>
      <c r="AC1528" s="13"/>
      <c r="AD1528" s="13"/>
      <c r="AE1528" s="13">
        <f>_xlfn.XLOOKUP(Tabella4[[#This Row],[ID Silk]],outTable[ID Silk],outTable[Numero ticket  ],,0,1)</f>
        <v>0</v>
      </c>
      <c r="AF1528" s="13"/>
      <c r="AG1528" s="13"/>
      <c r="AH1528" s="13" t="str">
        <f>Tabella4[[#This Row],[Caricato su Silk]]&amp;Tabella4[[#This Row],[HC_01]]</f>
        <v>0</v>
      </c>
      <c r="AI1528" s="13" t="str">
        <f>Tabella4[[#This Row],[HC_ID]]&amp;": "&amp;Tabella4[[#This Row],[Descrizione]]</f>
        <v>0: Una vista focalizzabile accessibile deve garantire che il nome sia incluso nell'etichetta visibile. [Per saperne di più] (https://docs.deque.com/devtools-mobile/2024.2.14/en/android-label-in-name)</v>
      </c>
      <c r="AJ1528" s="13" t="str">
        <f>Tabella4[[#This Row],[HC_ID]]&amp;": - "&amp;Tabella4[[#This Row],[Detail]]&amp;" con selettore: "&amp;Tabella4[[#This Row],[Rejected Element]]</f>
        <v>0: -  con selettore: No ID Available</v>
      </c>
      <c r="AK1528" s="13" t="str">
        <f>Tabella4[[#This Row],[HC_ID]]&amp;": "&amp;Tabella4[[#This Row],[Share URL]]</f>
        <v>0: https://axe-mobile.deque.com/scan?userId=747da6b3-5f03-493b-bc9b-3a10276b7d6b&amp;packageName=com.android.chrome&amp;resultId=019874b7-098e-76e4-8a21-57b501e56b7e</v>
      </c>
      <c r="AL1528" s="13" t="str">
        <f>Tabella4[[#This Row],[HC_ID]]&amp;": "&amp;Tabella4[[#This Row],[Soluzione note aggiuntive]]</f>
        <v>0: Assicurati che contentDescription o labelFor contengano l’etichetta visibile dell’elemento.</v>
      </c>
      <c r="AM1528" s="13"/>
    </row>
    <row r="1529" spans="1:39" ht="15" x14ac:dyDescent="0.3">
      <c r="A1529" s="41" t="str">
        <f>Tabella4[[#This Row],[UNI CEI EN 301549]]&amp;Tabella4[[#This Row],[Servizio]]</f>
        <v>11.1.3.2.1S001 Accedi</v>
      </c>
      <c r="B1529" s="42" t="str">
        <f>Tabella4[[#This Row],[IssueID]]&amp;Tabella4[[#This Row],[Servizio]]</f>
        <v>S001 Accedi</v>
      </c>
      <c r="C1529" s="41" t="s">
        <v>2627</v>
      </c>
      <c r="D1529" s="41" t="str">
        <f>"(#"&amp;Tabella4[[#This Row],['#ID]]&amp;")"</f>
        <v>(#AAD1528)</v>
      </c>
      <c r="E1529" s="13" t="s">
        <v>50</v>
      </c>
      <c r="F1529" s="13" t="s">
        <v>9</v>
      </c>
      <c r="G1529" s="13" t="s">
        <v>57</v>
      </c>
      <c r="H1529" s="13" t="s">
        <v>3287</v>
      </c>
      <c r="I1529" s="13" t="s">
        <v>62</v>
      </c>
      <c r="J1529" s="13" t="s">
        <v>3176</v>
      </c>
      <c r="K1529" t="s">
        <v>1749</v>
      </c>
      <c r="L1529" s="13" t="s">
        <v>3177</v>
      </c>
      <c r="M1529" t="s">
        <v>1744</v>
      </c>
      <c r="N1529" s="13"/>
      <c r="O1529" t="s">
        <v>1613</v>
      </c>
      <c r="P1529" s="13" t="s">
        <v>1657</v>
      </c>
      <c r="Q1529" s="13" t="s">
        <v>1742</v>
      </c>
      <c r="R1529" s="13"/>
      <c r="S1529" s="13" t="s">
        <v>3189</v>
      </c>
      <c r="T1529" s="13" t="s">
        <v>3190</v>
      </c>
      <c r="U1529" s="13">
        <f>COUNTIFS(Tabella4[Rejected Element],Tabella4[[#This Row],[Rejected Element]])</f>
        <v>1254</v>
      </c>
      <c r="V1529" s="13" t="s">
        <v>1719</v>
      </c>
      <c r="W1529" s="13" t="s">
        <v>3136</v>
      </c>
      <c r="X1529" s="13" t="str">
        <f>Tabella4[[#This Row],[User Impact]]</f>
        <v>1 - Critical</v>
      </c>
      <c r="Y1529" s="13" t="str">
        <f>_xlfn.CONCAT("APP INDABOX ANDROID - ",Tabella4[[#This Row],[UNI CEI EN 301549]]," ",_xlfn.XLOOKUP(Tabella4[[#This Row],[Criterio]],Tabella5[ID],Tabella5[Criterio di successo],"")," - ",Tabella4[[#This Row],[Servizio]])</f>
        <v>APP INDABOX ANDROID - 11.1.3.2.1 Sequenza significativa - S001 Accedi</v>
      </c>
      <c r="Z15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(#AAD1528)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29" s="13"/>
      <c r="AB1529" s="13"/>
      <c r="AC1529" s="13"/>
      <c r="AD1529" s="13"/>
      <c r="AE1529" s="13">
        <f>_xlfn.XLOOKUP(Tabella4[[#This Row],[ID Silk]],outTable[ID Silk],outTable[Numero ticket  ],,0,1)</f>
        <v>0</v>
      </c>
      <c r="AF1529" s="13"/>
      <c r="AG1529" s="13"/>
      <c r="AH1529" s="13" t="str">
        <f>Tabella4[[#This Row],[Caricato su Silk]]&amp;Tabella4[[#This Row],[HC_01]]</f>
        <v>0</v>
      </c>
      <c r="AI1529"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29" s="13" t="str">
        <f>Tabella4[[#This Row],[HC_ID]]&amp;": - "&amp;Tabella4[[#This Row],[Detail]]&amp;" con selettore: "&amp;Tabella4[[#This Row],[Rejected Element]]</f>
        <v>0: -  con selettore: No ID Available</v>
      </c>
      <c r="AK1529" s="13" t="str">
        <f>Tabella4[[#This Row],[HC_ID]]&amp;": "&amp;Tabella4[[#This Row],[Share URL]]</f>
        <v>0: https://axe-mobile.deque.com/scan?userId=747da6b3-5f03-493b-bc9b-3a10276b7d6b&amp;packageName=com.android.chrome&amp;resultId=019874b7-098e-76e4-8a21-57b501e56b7e</v>
      </c>
      <c r="AL1529" s="13" t="str">
        <f>Tabella4[[#This Row],[HC_ID]]&amp;": "&amp;Tabella4[[#This Row],[Soluzione note aggiuntive]]</f>
        <v>0: Rimuovi android:focusable="true" dal testo statico non interattivo.</v>
      </c>
      <c r="AM1529" s="13"/>
    </row>
    <row r="1530" spans="1:39" ht="15" x14ac:dyDescent="0.3">
      <c r="A1530" s="41" t="str">
        <f>Tabella4[[#This Row],[UNI CEI EN 301549]]&amp;Tabella4[[#This Row],[Servizio]]</f>
        <v>11.1.3.2.1S001 Accedi</v>
      </c>
      <c r="B1530" s="42" t="str">
        <f>Tabella4[[#This Row],[IssueID]]&amp;Tabella4[[#This Row],[Servizio]]</f>
        <v>S001 Accedi</v>
      </c>
      <c r="C1530" s="41" t="s">
        <v>2628</v>
      </c>
      <c r="D1530" s="41" t="str">
        <f>"(#"&amp;Tabella4[[#This Row],['#ID]]&amp;")"</f>
        <v>(#AAD1529)</v>
      </c>
      <c r="E1530" s="13" t="s">
        <v>50</v>
      </c>
      <c r="F1530" s="13" t="s">
        <v>9</v>
      </c>
      <c r="G1530" s="13" t="s">
        <v>57</v>
      </c>
      <c r="H1530" s="13" t="s">
        <v>3287</v>
      </c>
      <c r="I1530" s="13" t="s">
        <v>62</v>
      </c>
      <c r="J1530" s="13" t="s">
        <v>3176</v>
      </c>
      <c r="K1530" t="s">
        <v>1749</v>
      </c>
      <c r="L1530" s="13" t="s">
        <v>3177</v>
      </c>
      <c r="M1530" t="s">
        <v>1744</v>
      </c>
      <c r="N1530" s="13"/>
      <c r="O1530" t="s">
        <v>1613</v>
      </c>
      <c r="P1530" s="13" t="s">
        <v>1657</v>
      </c>
      <c r="Q1530" s="13" t="s">
        <v>1742</v>
      </c>
      <c r="R1530" s="13"/>
      <c r="S1530" s="13" t="s">
        <v>3189</v>
      </c>
      <c r="T1530" s="13" t="s">
        <v>3190</v>
      </c>
      <c r="U1530" s="13">
        <f>COUNTIFS(Tabella4[Rejected Element],Tabella4[[#This Row],[Rejected Element]])</f>
        <v>1254</v>
      </c>
      <c r="V1530" s="13" t="s">
        <v>1719</v>
      </c>
      <c r="W1530" s="13" t="s">
        <v>3136</v>
      </c>
      <c r="X1530" s="13" t="str">
        <f>Tabella4[[#This Row],[User Impact]]</f>
        <v>1 - Critical</v>
      </c>
      <c r="Y1530" s="13" t="str">
        <f>_xlfn.CONCAT("APP INDABOX ANDROID - ",Tabella4[[#This Row],[UNI CEI EN 301549]]," ",_xlfn.XLOOKUP(Tabella4[[#This Row],[Criterio]],Tabella5[ID],Tabella5[Criterio di successo],"")," - ",Tabella4[[#This Row],[Servizio]])</f>
        <v>APP INDABOX ANDROID - 11.1.3.2.1 Sequenza significativa - S001 Accedi</v>
      </c>
      <c r="Z15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(#AAD1529)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30" s="13"/>
      <c r="AB1530" s="13"/>
      <c r="AC1530" s="13"/>
      <c r="AD1530" s="13"/>
      <c r="AE1530" s="13">
        <f>_xlfn.XLOOKUP(Tabella4[[#This Row],[ID Silk]],outTable[ID Silk],outTable[Numero ticket  ],,0,1)</f>
        <v>0</v>
      </c>
      <c r="AF1530" s="13"/>
      <c r="AG1530" s="13"/>
      <c r="AH1530" s="13" t="str">
        <f>Tabella4[[#This Row],[Caricato su Silk]]&amp;Tabella4[[#This Row],[HC_01]]</f>
        <v>0</v>
      </c>
      <c r="AI1530"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30" s="13" t="str">
        <f>Tabella4[[#This Row],[HC_ID]]&amp;": - "&amp;Tabella4[[#This Row],[Detail]]&amp;" con selettore: "&amp;Tabella4[[#This Row],[Rejected Element]]</f>
        <v>0: -  con selettore: No ID Available</v>
      </c>
      <c r="AK1530" s="13" t="str">
        <f>Tabella4[[#This Row],[HC_ID]]&amp;": "&amp;Tabella4[[#This Row],[Share URL]]</f>
        <v>0: https://axe-mobile.deque.com/scan?userId=747da6b3-5f03-493b-bc9b-3a10276b7d6b&amp;packageName=com.android.chrome&amp;resultId=019874b7-098e-76e4-8a21-57b501e56b7e</v>
      </c>
      <c r="AL1530" s="13" t="str">
        <f>Tabella4[[#This Row],[HC_ID]]&amp;": "&amp;Tabella4[[#This Row],[Soluzione note aggiuntive]]</f>
        <v>0: Rimuovi android:focusable="true" dal testo statico non interattivo.</v>
      </c>
      <c r="AM1530" s="13"/>
    </row>
    <row r="1531" spans="1:39" ht="15" x14ac:dyDescent="0.3">
      <c r="A1531" s="41" t="str">
        <f>Tabella4[[#This Row],[UNI CEI EN 301549]]&amp;Tabella4[[#This Row],[Servizio]]</f>
        <v>11.2.5.5.1S001 Accedi</v>
      </c>
      <c r="B1531" s="42" t="str">
        <f>Tabella4[[#This Row],[IssueID]]&amp;Tabella4[[#This Row],[Servizio]]</f>
        <v>S001 Accedi</v>
      </c>
      <c r="C1531" s="41" t="s">
        <v>2629</v>
      </c>
      <c r="D1531" s="41" t="str">
        <f>"(#"&amp;Tabella4[[#This Row],['#ID]]&amp;")"</f>
        <v>(#AAD1530)</v>
      </c>
      <c r="E1531" s="13" t="s">
        <v>50</v>
      </c>
      <c r="F1531" s="13" t="s">
        <v>3168</v>
      </c>
      <c r="G1531" s="13" t="s">
        <v>346</v>
      </c>
      <c r="H1531" s="13" t="s">
        <v>3286</v>
      </c>
      <c r="I1531" s="13" t="s">
        <v>64</v>
      </c>
      <c r="J1531" s="13" t="s">
        <v>1736</v>
      </c>
      <c r="K1531" t="s">
        <v>1747</v>
      </c>
      <c r="L1531" s="13" t="s">
        <v>3174</v>
      </c>
      <c r="M1531" t="s">
        <v>1744</v>
      </c>
      <c r="N1531" s="13"/>
      <c r="O1531" t="s">
        <v>1613</v>
      </c>
      <c r="P1531" s="13" t="s">
        <v>1657</v>
      </c>
      <c r="Q1531" s="13" t="s">
        <v>1742</v>
      </c>
      <c r="R1531" s="13"/>
      <c r="S1531" s="13" t="s">
        <v>3185</v>
      </c>
      <c r="T1531" s="13" t="s">
        <v>3186</v>
      </c>
      <c r="U1531" s="13">
        <f>COUNTIFS(Tabella4[Rejected Element],Tabella4[[#This Row],[Rejected Element]])</f>
        <v>1254</v>
      </c>
      <c r="V1531" s="13" t="s">
        <v>1719</v>
      </c>
      <c r="W1531" s="13" t="s">
        <v>3136</v>
      </c>
      <c r="X1531" s="13" t="str">
        <f>Tabella4[[#This Row],[User Impact]]</f>
        <v>3 - Moderate</v>
      </c>
      <c r="Y1531" s="13" t="str">
        <f>_xlfn.CONCAT("APP INDABOX ANDROID - ",Tabella4[[#This Row],[UNI CEI EN 301549]]," ",_xlfn.XLOOKUP(Tabella4[[#This Row],[Criterio]],Tabella5[ID],Tabella5[Criterio di successo],"")," - ",Tabella4[[#This Row],[Servizio]])</f>
        <v>APP INDABOX ANDROID - 11.2.5.5.1 Dimensione dell'obiettivo (avanzato) - S001 Accedi</v>
      </c>
      <c r="Z15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(#AAD1530)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531" s="13"/>
      <c r="AB1531" s="13"/>
      <c r="AC1531" s="13"/>
      <c r="AD1531" s="13"/>
      <c r="AE1531" s="13" t="e">
        <f>_xlfn.XLOOKUP(Tabella4[[#This Row],[ID Silk]],outTable[ID Silk],outTable[Numero ticket  ],,0,1)</f>
        <v>#N/A</v>
      </c>
      <c r="AF1531" s="13"/>
      <c r="AG1531" s="13"/>
      <c r="AH1531" s="13" t="e">
        <f>Tabella4[[#This Row],[Caricato su Silk]]&amp;Tabella4[[#This Row],[HC_01]]</f>
        <v>#N/A</v>
      </c>
      <c r="AI1531" s="13" t="e">
        <f>Tabella4[[#This Row],[HC_ID]]&amp;": "&amp;Tabella4[[#This Row],[Descrizione]]</f>
        <v>#N/A</v>
      </c>
      <c r="AJ1531" s="13" t="e">
        <f>Tabella4[[#This Row],[HC_ID]]&amp;": - "&amp;Tabella4[[#This Row],[Detail]]&amp;" con selettore: "&amp;Tabella4[[#This Row],[Rejected Element]]</f>
        <v>#N/A</v>
      </c>
      <c r="AK1531" s="13" t="e">
        <f>Tabella4[[#This Row],[HC_ID]]&amp;": "&amp;Tabella4[[#This Row],[Share URL]]</f>
        <v>#N/A</v>
      </c>
      <c r="AL1531" s="13" t="e">
        <f>Tabella4[[#This Row],[HC_ID]]&amp;": "&amp;Tabella4[[#This Row],[Soluzione note aggiuntive]]</f>
        <v>#N/A</v>
      </c>
      <c r="AM1531" s="13"/>
    </row>
    <row r="1532" spans="1:39" ht="15" x14ac:dyDescent="0.3">
      <c r="A1532" s="41" t="str">
        <f>Tabella4[[#This Row],[UNI CEI EN 301549]]&amp;Tabella4[[#This Row],[Servizio]]</f>
        <v>11.2.5.3.1S001 Accedi</v>
      </c>
      <c r="B1532" s="42" t="str">
        <f>Tabella4[[#This Row],[IssueID]]&amp;Tabella4[[#This Row],[Servizio]]</f>
        <v>S001 Accedi</v>
      </c>
      <c r="C1532" s="41" t="s">
        <v>2630</v>
      </c>
      <c r="D1532" s="41" t="str">
        <f>"(#"&amp;Tabella4[[#This Row],['#ID]]&amp;")"</f>
        <v>(#AAD1531)</v>
      </c>
      <c r="E1532" s="13" t="s">
        <v>50</v>
      </c>
      <c r="F1532" s="13" t="s">
        <v>9</v>
      </c>
      <c r="G1532" s="13" t="s">
        <v>342</v>
      </c>
      <c r="H1532" s="13" t="s">
        <v>3285</v>
      </c>
      <c r="I1532" s="13" t="s">
        <v>63</v>
      </c>
      <c r="J1532" s="13" t="s">
        <v>3172</v>
      </c>
      <c r="K1532" t="s">
        <v>1745</v>
      </c>
      <c r="L1532" s="13" t="s">
        <v>3173</v>
      </c>
      <c r="M1532" t="s">
        <v>1744</v>
      </c>
      <c r="N1532" s="13"/>
      <c r="O1532" t="s">
        <v>1613</v>
      </c>
      <c r="P1532" s="13" t="s">
        <v>1657</v>
      </c>
      <c r="Q1532" s="13" t="s">
        <v>1742</v>
      </c>
      <c r="R1532" s="13"/>
      <c r="S1532" s="13" t="s">
        <v>3183</v>
      </c>
      <c r="T1532" s="13" t="s">
        <v>3184</v>
      </c>
      <c r="U1532" s="13">
        <f>COUNTIFS(Tabella4[Rejected Element],Tabella4[[#This Row],[Rejected Element]])</f>
        <v>1254</v>
      </c>
      <c r="V1532" s="13" t="s">
        <v>1719</v>
      </c>
      <c r="W1532" s="13" t="s">
        <v>3136</v>
      </c>
      <c r="X1532" s="13" t="str">
        <f>Tabella4[[#This Row],[User Impact]]</f>
        <v>2 - Serious</v>
      </c>
      <c r="Y1532" s="13" t="str">
        <f>_xlfn.CONCAT("APP INDABOX ANDROID - ",Tabella4[[#This Row],[UNI CEI EN 301549]]," ",_xlfn.XLOOKUP(Tabella4[[#This Row],[Criterio]],Tabella5[ID],Tabella5[Criterio di successo],"")," - ",Tabella4[[#This Row],[Servizio]])</f>
        <v>APP INDABOX ANDROID - 11.2.5.3.1 Etichetta nel nome - S001 Accedi</v>
      </c>
      <c r="Z15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(#AAD1531)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532" s="13"/>
      <c r="AB1532" s="13"/>
      <c r="AC1532" s="13"/>
      <c r="AD1532" s="13"/>
      <c r="AE1532" s="13">
        <f>_xlfn.XLOOKUP(Tabella4[[#This Row],[ID Silk]],outTable[ID Silk],outTable[Numero ticket  ],,0,1)</f>
        <v>0</v>
      </c>
      <c r="AF1532" s="13"/>
      <c r="AG1532" s="13"/>
      <c r="AH1532" s="13" t="str">
        <f>Tabella4[[#This Row],[Caricato su Silk]]&amp;Tabella4[[#This Row],[HC_01]]</f>
        <v>0</v>
      </c>
      <c r="AI1532" s="13" t="str">
        <f>Tabella4[[#This Row],[HC_ID]]&amp;": "&amp;Tabella4[[#This Row],[Descrizione]]</f>
        <v>0: Una vista focalizzabile accessibile deve garantire che il nome sia incluso nell'etichetta visibile. [Per saperne di più] (https://docs.deque.com/devtools-mobile/2024.2.14/en/android-label-in-name)</v>
      </c>
      <c r="AJ1532" s="13" t="str">
        <f>Tabella4[[#This Row],[HC_ID]]&amp;": - "&amp;Tabella4[[#This Row],[Detail]]&amp;" con selettore: "&amp;Tabella4[[#This Row],[Rejected Element]]</f>
        <v>0: -  con selettore: No ID Available</v>
      </c>
      <c r="AK1532" s="13" t="str">
        <f>Tabella4[[#This Row],[HC_ID]]&amp;": "&amp;Tabella4[[#This Row],[Share URL]]</f>
        <v>0: https://axe-mobile.deque.com/scan?userId=747da6b3-5f03-493b-bc9b-3a10276b7d6b&amp;packageName=com.android.chrome&amp;resultId=019874b7-098e-76e4-8a21-57b501e56b7e</v>
      </c>
      <c r="AL1532" s="13" t="str">
        <f>Tabella4[[#This Row],[HC_ID]]&amp;": "&amp;Tabella4[[#This Row],[Soluzione note aggiuntive]]</f>
        <v>0: Assicurati che contentDescription o labelFor contengano l’etichetta visibile dell’elemento.</v>
      </c>
      <c r="AM1532" s="13"/>
    </row>
    <row r="1533" spans="1:39" ht="15" x14ac:dyDescent="0.3">
      <c r="A1533" s="41" t="str">
        <f>Tabella4[[#This Row],[UNI CEI EN 301549]]&amp;Tabella4[[#This Row],[Servizio]]</f>
        <v>11.2.5.5.1S001 Accedi</v>
      </c>
      <c r="B1533" s="42" t="str">
        <f>Tabella4[[#This Row],[IssueID]]&amp;Tabella4[[#This Row],[Servizio]]</f>
        <v>S001 Accedi</v>
      </c>
      <c r="C1533" s="41" t="s">
        <v>2631</v>
      </c>
      <c r="D1533" s="41" t="str">
        <f>"(#"&amp;Tabella4[[#This Row],['#ID]]&amp;")"</f>
        <v>(#AAD1532)</v>
      </c>
      <c r="E1533" s="13" t="s">
        <v>50</v>
      </c>
      <c r="F1533" s="13" t="s">
        <v>3168</v>
      </c>
      <c r="G1533" s="13" t="s">
        <v>346</v>
      </c>
      <c r="H1533" s="13" t="s">
        <v>3286</v>
      </c>
      <c r="I1533" s="13" t="s">
        <v>64</v>
      </c>
      <c r="J1533" s="13" t="s">
        <v>1736</v>
      </c>
      <c r="K1533" t="s">
        <v>1747</v>
      </c>
      <c r="L1533" s="13" t="s">
        <v>3174</v>
      </c>
      <c r="M1533" t="s">
        <v>1744</v>
      </c>
      <c r="N1533" s="13"/>
      <c r="O1533" t="s">
        <v>1613</v>
      </c>
      <c r="P1533" s="13" t="s">
        <v>1657</v>
      </c>
      <c r="Q1533" s="13" t="s">
        <v>1742</v>
      </c>
      <c r="R1533" s="13"/>
      <c r="S1533" s="13" t="s">
        <v>3185</v>
      </c>
      <c r="T1533" s="13" t="s">
        <v>3186</v>
      </c>
      <c r="U1533" s="13">
        <f>COUNTIFS(Tabella4[Rejected Element],Tabella4[[#This Row],[Rejected Element]])</f>
        <v>1254</v>
      </c>
      <c r="V1533" s="13" t="s">
        <v>1719</v>
      </c>
      <c r="W1533" s="13" t="s">
        <v>3136</v>
      </c>
      <c r="X1533" s="13" t="str">
        <f>Tabella4[[#This Row],[User Impact]]</f>
        <v>3 - Moderate</v>
      </c>
      <c r="Y1533" s="13" t="str">
        <f>_xlfn.CONCAT("APP INDABOX ANDROID - ",Tabella4[[#This Row],[UNI CEI EN 301549]]," ",_xlfn.XLOOKUP(Tabella4[[#This Row],[Criterio]],Tabella5[ID],Tabella5[Criterio di successo],"")," - ",Tabella4[[#This Row],[Servizio]])</f>
        <v>APP INDABOX ANDROID - 11.2.5.5.1 Dimensione dell'obiettivo (avanzato) - S001 Accedi</v>
      </c>
      <c r="Z15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(#AAD1532)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533" s="13"/>
      <c r="AB1533" s="13"/>
      <c r="AC1533" s="13"/>
      <c r="AD1533" s="13"/>
      <c r="AE1533" s="13" t="e">
        <f>_xlfn.XLOOKUP(Tabella4[[#This Row],[ID Silk]],outTable[ID Silk],outTable[Numero ticket  ],,0,1)</f>
        <v>#N/A</v>
      </c>
      <c r="AF1533" s="13"/>
      <c r="AG1533" s="13"/>
      <c r="AH1533" s="13" t="e">
        <f>Tabella4[[#This Row],[Caricato su Silk]]&amp;Tabella4[[#This Row],[HC_01]]</f>
        <v>#N/A</v>
      </c>
      <c r="AI1533" s="13" t="e">
        <f>Tabella4[[#This Row],[HC_ID]]&amp;": "&amp;Tabella4[[#This Row],[Descrizione]]</f>
        <v>#N/A</v>
      </c>
      <c r="AJ1533" s="13" t="e">
        <f>Tabella4[[#This Row],[HC_ID]]&amp;": - "&amp;Tabella4[[#This Row],[Detail]]&amp;" con selettore: "&amp;Tabella4[[#This Row],[Rejected Element]]</f>
        <v>#N/A</v>
      </c>
      <c r="AK1533" s="13" t="e">
        <f>Tabella4[[#This Row],[HC_ID]]&amp;": "&amp;Tabella4[[#This Row],[Share URL]]</f>
        <v>#N/A</v>
      </c>
      <c r="AL1533" s="13" t="e">
        <f>Tabella4[[#This Row],[HC_ID]]&amp;": "&amp;Tabella4[[#This Row],[Soluzione note aggiuntive]]</f>
        <v>#N/A</v>
      </c>
      <c r="AM1533" s="13"/>
    </row>
    <row r="1534" spans="1:39" ht="15" x14ac:dyDescent="0.3">
      <c r="A1534" s="41" t="str">
        <f>Tabella4[[#This Row],[UNI CEI EN 301549]]&amp;Tabella4[[#This Row],[Servizio]]</f>
        <v>11.2.5.3.1S001 Accedi</v>
      </c>
      <c r="B1534" s="42" t="str">
        <f>Tabella4[[#This Row],[IssueID]]&amp;Tabella4[[#This Row],[Servizio]]</f>
        <v>S001 Accedi</v>
      </c>
      <c r="C1534" s="41" t="s">
        <v>2632</v>
      </c>
      <c r="D1534" s="41" t="str">
        <f>"(#"&amp;Tabella4[[#This Row],['#ID]]&amp;")"</f>
        <v>(#AAD1533)</v>
      </c>
      <c r="E1534" s="13" t="s">
        <v>50</v>
      </c>
      <c r="F1534" s="13" t="s">
        <v>9</v>
      </c>
      <c r="G1534" s="13" t="s">
        <v>342</v>
      </c>
      <c r="H1534" s="13" t="s">
        <v>3285</v>
      </c>
      <c r="I1534" s="13" t="s">
        <v>63</v>
      </c>
      <c r="J1534" s="13" t="s">
        <v>3172</v>
      </c>
      <c r="K1534" t="s">
        <v>1745</v>
      </c>
      <c r="L1534" s="13" t="s">
        <v>3173</v>
      </c>
      <c r="M1534" t="s">
        <v>1744</v>
      </c>
      <c r="N1534" s="13"/>
      <c r="O1534" t="s">
        <v>1613</v>
      </c>
      <c r="P1534" s="13" t="s">
        <v>1657</v>
      </c>
      <c r="Q1534" s="13" t="s">
        <v>1742</v>
      </c>
      <c r="R1534" s="13"/>
      <c r="S1534" s="13" t="s">
        <v>3183</v>
      </c>
      <c r="T1534" s="13" t="s">
        <v>3184</v>
      </c>
      <c r="U1534" s="13">
        <f>COUNTIFS(Tabella4[Rejected Element],Tabella4[[#This Row],[Rejected Element]])</f>
        <v>1254</v>
      </c>
      <c r="V1534" s="13" t="s">
        <v>1719</v>
      </c>
      <c r="W1534" s="13" t="s">
        <v>3136</v>
      </c>
      <c r="X1534" s="13" t="str">
        <f>Tabella4[[#This Row],[User Impact]]</f>
        <v>2 - Serious</v>
      </c>
      <c r="Y1534" s="13" t="str">
        <f>_xlfn.CONCAT("APP INDABOX ANDROID - ",Tabella4[[#This Row],[UNI CEI EN 301549]]," ",_xlfn.XLOOKUP(Tabella4[[#This Row],[Criterio]],Tabella5[ID],Tabella5[Criterio di successo],"")," - ",Tabella4[[#This Row],[Servizio]])</f>
        <v>APP INDABOX ANDROID - 11.2.5.3.1 Etichetta nel nome - S001 Accedi</v>
      </c>
      <c r="Z15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(#AAD1533)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534" s="13"/>
      <c r="AB1534" s="13"/>
      <c r="AC1534" s="13"/>
      <c r="AD1534" s="13"/>
      <c r="AE1534" s="13">
        <f>_xlfn.XLOOKUP(Tabella4[[#This Row],[ID Silk]],outTable[ID Silk],outTable[Numero ticket  ],,0,1)</f>
        <v>0</v>
      </c>
      <c r="AF1534" s="13"/>
      <c r="AG1534" s="13"/>
      <c r="AH1534" s="13" t="str">
        <f>Tabella4[[#This Row],[Caricato su Silk]]&amp;Tabella4[[#This Row],[HC_01]]</f>
        <v>0</v>
      </c>
      <c r="AI1534" s="13" t="str">
        <f>Tabella4[[#This Row],[HC_ID]]&amp;": "&amp;Tabella4[[#This Row],[Descrizione]]</f>
        <v>0: Una vista focalizzabile accessibile deve garantire che il nome sia incluso nell'etichetta visibile. [Per saperne di più] (https://docs.deque.com/devtools-mobile/2024.2.14/en/android-label-in-name)</v>
      </c>
      <c r="AJ1534" s="13" t="str">
        <f>Tabella4[[#This Row],[HC_ID]]&amp;": - "&amp;Tabella4[[#This Row],[Detail]]&amp;" con selettore: "&amp;Tabella4[[#This Row],[Rejected Element]]</f>
        <v>0: -  con selettore: No ID Available</v>
      </c>
      <c r="AK1534" s="13" t="str">
        <f>Tabella4[[#This Row],[HC_ID]]&amp;": "&amp;Tabella4[[#This Row],[Share URL]]</f>
        <v>0: https://axe-mobile.deque.com/scan?userId=747da6b3-5f03-493b-bc9b-3a10276b7d6b&amp;packageName=com.android.chrome&amp;resultId=019874b7-098e-76e4-8a21-57b501e56b7e</v>
      </c>
      <c r="AL1534" s="13" t="str">
        <f>Tabella4[[#This Row],[HC_ID]]&amp;": "&amp;Tabella4[[#This Row],[Soluzione note aggiuntive]]</f>
        <v>0: Assicurati che contentDescription o labelFor contengano l’etichetta visibile dell’elemento.</v>
      </c>
      <c r="AM1534" s="13"/>
    </row>
    <row r="1535" spans="1:39" ht="15" x14ac:dyDescent="0.3">
      <c r="A1535" s="41" t="str">
        <f>Tabella4[[#This Row],[UNI CEI EN 301549]]&amp;Tabella4[[#This Row],[Servizio]]</f>
        <v>11.2.5.8.1S001 Accedi</v>
      </c>
      <c r="B1535" s="42" t="str">
        <f>Tabella4[[#This Row],[IssueID]]&amp;Tabella4[[#This Row],[Servizio]]</f>
        <v>S001 Accedi</v>
      </c>
      <c r="C1535" s="41" t="s">
        <v>2633</v>
      </c>
      <c r="D1535" s="41" t="str">
        <f>"(#"&amp;Tabella4[[#This Row],['#ID]]&amp;")"</f>
        <v>(#AAD1534)</v>
      </c>
      <c r="E1535" s="13" t="s">
        <v>50</v>
      </c>
      <c r="F1535" s="13" t="s">
        <v>10</v>
      </c>
      <c r="G1535" s="13" t="s">
        <v>56</v>
      </c>
      <c r="H1535" s="13" t="s">
        <v>3283</v>
      </c>
      <c r="I1535" s="13" t="s">
        <v>63</v>
      </c>
      <c r="J1535" s="13" t="s">
        <v>1736</v>
      </c>
      <c r="K1535" t="s">
        <v>1748</v>
      </c>
      <c r="L1535" s="13" t="s">
        <v>3175</v>
      </c>
      <c r="M1535" t="s">
        <v>1744</v>
      </c>
      <c r="N1535" s="13"/>
      <c r="O1535" t="s">
        <v>1613</v>
      </c>
      <c r="P1535" s="13" t="s">
        <v>1657</v>
      </c>
      <c r="Q1535" s="13" t="s">
        <v>1742</v>
      </c>
      <c r="R1535" s="13"/>
      <c r="S1535" s="13" t="s">
        <v>3187</v>
      </c>
      <c r="T1535" s="13" t="s">
        <v>3188</v>
      </c>
      <c r="U1535" s="13">
        <f>COUNTIFS(Tabella4[Rejected Element],Tabella4[[#This Row],[Rejected Element]])</f>
        <v>1254</v>
      </c>
      <c r="V1535" s="13" t="s">
        <v>1719</v>
      </c>
      <c r="W1535" s="13" t="s">
        <v>3136</v>
      </c>
      <c r="X1535" s="13" t="str">
        <f>Tabella4[[#This Row],[User Impact]]</f>
        <v>2 - Serious</v>
      </c>
      <c r="Y1535" s="13" t="str">
        <f>_xlfn.CONCAT("APP INDABOX ANDROID - ",Tabella4[[#This Row],[UNI CEI EN 301549]]," ",_xlfn.XLOOKUP(Tabella4[[#This Row],[Criterio]],Tabella5[ID],Tabella5[Criterio di successo],"")," - ",Tabella4[[#This Row],[Servizio]])</f>
        <v>APP INDABOX ANDROID - 11.2.5.8.1 Dimensione dell'obiettivo (minimo) - S001 Accedi</v>
      </c>
      <c r="Z15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(#AAD1534)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535" s="13"/>
      <c r="AB1535" s="13"/>
      <c r="AC1535" s="13"/>
      <c r="AD1535" s="13"/>
      <c r="AE1535" s="13" t="e">
        <f>_xlfn.XLOOKUP(Tabella4[[#This Row],[ID Silk]],outTable[ID Silk],outTable[Numero ticket  ],,0,1)</f>
        <v>#N/A</v>
      </c>
      <c r="AF1535" s="13"/>
      <c r="AG1535" s="13"/>
      <c r="AH1535" s="13" t="e">
        <f>Tabella4[[#This Row],[Caricato su Silk]]&amp;Tabella4[[#This Row],[HC_01]]</f>
        <v>#N/A</v>
      </c>
      <c r="AI1535" s="13" t="e">
        <f>Tabella4[[#This Row],[HC_ID]]&amp;": "&amp;Tabella4[[#This Row],[Descrizione]]</f>
        <v>#N/A</v>
      </c>
      <c r="AJ1535" s="13" t="e">
        <f>Tabella4[[#This Row],[HC_ID]]&amp;": - "&amp;Tabella4[[#This Row],[Detail]]&amp;" con selettore: "&amp;Tabella4[[#This Row],[Rejected Element]]</f>
        <v>#N/A</v>
      </c>
      <c r="AK1535" s="13" t="e">
        <f>Tabella4[[#This Row],[HC_ID]]&amp;": "&amp;Tabella4[[#This Row],[Share URL]]</f>
        <v>#N/A</v>
      </c>
      <c r="AL1535" s="13" t="e">
        <f>Tabella4[[#This Row],[HC_ID]]&amp;": "&amp;Tabella4[[#This Row],[Soluzione note aggiuntive]]</f>
        <v>#N/A</v>
      </c>
      <c r="AM1535" s="13"/>
    </row>
    <row r="1536" spans="1:39" ht="15" x14ac:dyDescent="0.3">
      <c r="A1536" s="41" t="str">
        <f>Tabella4[[#This Row],[UNI CEI EN 301549]]&amp;Tabella4[[#This Row],[Servizio]]</f>
        <v>11.1.3.2.1S001 Accedi</v>
      </c>
      <c r="B1536" s="42" t="str">
        <f>Tabella4[[#This Row],[IssueID]]&amp;Tabella4[[#This Row],[Servizio]]</f>
        <v>S001 Accedi</v>
      </c>
      <c r="C1536" s="41" t="s">
        <v>2634</v>
      </c>
      <c r="D1536" s="41" t="str">
        <f>"(#"&amp;Tabella4[[#This Row],['#ID]]&amp;")"</f>
        <v>(#AAD1535)</v>
      </c>
      <c r="E1536" s="13" t="s">
        <v>50</v>
      </c>
      <c r="F1536" s="13" t="s">
        <v>9</v>
      </c>
      <c r="G1536" s="13" t="s">
        <v>57</v>
      </c>
      <c r="H1536" s="13" t="s">
        <v>3287</v>
      </c>
      <c r="I1536" s="13" t="s">
        <v>62</v>
      </c>
      <c r="J1536" s="13" t="s">
        <v>3176</v>
      </c>
      <c r="K1536" t="s">
        <v>1749</v>
      </c>
      <c r="L1536" s="13" t="s">
        <v>3177</v>
      </c>
      <c r="M1536" t="s">
        <v>1744</v>
      </c>
      <c r="N1536" s="13"/>
      <c r="O1536" t="s">
        <v>1613</v>
      </c>
      <c r="P1536" s="13" t="s">
        <v>1657</v>
      </c>
      <c r="Q1536" s="13" t="s">
        <v>1742</v>
      </c>
      <c r="R1536" s="13"/>
      <c r="S1536" s="13" t="s">
        <v>3189</v>
      </c>
      <c r="T1536" s="13" t="s">
        <v>3190</v>
      </c>
      <c r="U1536" s="13">
        <f>COUNTIFS(Tabella4[Rejected Element],Tabella4[[#This Row],[Rejected Element]])</f>
        <v>1254</v>
      </c>
      <c r="V1536" s="13" t="s">
        <v>1719</v>
      </c>
      <c r="W1536" s="13" t="s">
        <v>3136</v>
      </c>
      <c r="X1536" s="13" t="str">
        <f>Tabella4[[#This Row],[User Impact]]</f>
        <v>1 - Critical</v>
      </c>
      <c r="Y1536" s="13" t="str">
        <f>_xlfn.CONCAT("APP INDABOX ANDROID - ",Tabella4[[#This Row],[UNI CEI EN 301549]]," ",_xlfn.XLOOKUP(Tabella4[[#This Row],[Criterio]],Tabella5[ID],Tabella5[Criterio di successo],"")," - ",Tabella4[[#This Row],[Servizio]])</f>
        <v>APP INDABOX ANDROID - 11.1.3.2.1 Sequenza significativa - S001 Accedi</v>
      </c>
      <c r="Z15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(#AAD1535)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36" s="13"/>
      <c r="AB1536" s="13"/>
      <c r="AC1536" s="13"/>
      <c r="AD1536" s="13"/>
      <c r="AE1536" s="13">
        <f>_xlfn.XLOOKUP(Tabella4[[#This Row],[ID Silk]],outTable[ID Silk],outTable[Numero ticket  ],,0,1)</f>
        <v>0</v>
      </c>
      <c r="AF1536" s="13"/>
      <c r="AG1536" s="13"/>
      <c r="AH1536" s="13" t="str">
        <f>Tabella4[[#This Row],[Caricato su Silk]]&amp;Tabella4[[#This Row],[HC_01]]</f>
        <v>0</v>
      </c>
      <c r="AI153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36" s="13" t="str">
        <f>Tabella4[[#This Row],[HC_ID]]&amp;": - "&amp;Tabella4[[#This Row],[Detail]]&amp;" con selettore: "&amp;Tabella4[[#This Row],[Rejected Element]]</f>
        <v>0: -  con selettore: No ID Available</v>
      </c>
      <c r="AK1536" s="13" t="str">
        <f>Tabella4[[#This Row],[HC_ID]]&amp;": "&amp;Tabella4[[#This Row],[Share URL]]</f>
        <v>0: https://axe-mobile.deque.com/scan?userId=747da6b3-5f03-493b-bc9b-3a10276b7d6b&amp;packageName=com.android.chrome&amp;resultId=019874b7-098e-76e4-8a21-57b501e56b7e</v>
      </c>
      <c r="AL1536" s="13" t="str">
        <f>Tabella4[[#This Row],[HC_ID]]&amp;": "&amp;Tabella4[[#This Row],[Soluzione note aggiuntive]]</f>
        <v>0: Rimuovi android:focusable="true" dal testo statico non interattivo.</v>
      </c>
      <c r="AM1536" s="13"/>
    </row>
    <row r="1537" spans="1:39" ht="15" x14ac:dyDescent="0.3">
      <c r="A1537" s="41" t="str">
        <f>Tabella4[[#This Row],[UNI CEI EN 301549]]&amp;Tabella4[[#This Row],[Servizio]]</f>
        <v>11.1.3.2.1S001 Accedi</v>
      </c>
      <c r="B1537" s="42" t="str">
        <f>Tabella4[[#This Row],[IssueID]]&amp;Tabella4[[#This Row],[Servizio]]</f>
        <v>S001 Accedi</v>
      </c>
      <c r="C1537" s="41" t="s">
        <v>2635</v>
      </c>
      <c r="D1537" s="41" t="str">
        <f>"(#"&amp;Tabella4[[#This Row],['#ID]]&amp;")"</f>
        <v>(#AAD1536)</v>
      </c>
      <c r="E1537" s="13" t="s">
        <v>50</v>
      </c>
      <c r="F1537" s="13" t="s">
        <v>9</v>
      </c>
      <c r="G1537" s="13" t="s">
        <v>57</v>
      </c>
      <c r="H1537" s="13" t="s">
        <v>3287</v>
      </c>
      <c r="I1537" s="13" t="s">
        <v>62</v>
      </c>
      <c r="J1537" s="13" t="s">
        <v>3176</v>
      </c>
      <c r="K1537" t="s">
        <v>1749</v>
      </c>
      <c r="L1537" s="13" t="s">
        <v>3177</v>
      </c>
      <c r="M1537" t="s">
        <v>1744</v>
      </c>
      <c r="N1537" s="13"/>
      <c r="O1537" t="s">
        <v>1613</v>
      </c>
      <c r="P1537" s="13" t="s">
        <v>1657</v>
      </c>
      <c r="Q1537" s="13" t="s">
        <v>1742</v>
      </c>
      <c r="R1537" s="13"/>
      <c r="S1537" s="13" t="s">
        <v>3189</v>
      </c>
      <c r="T1537" s="13" t="s">
        <v>3190</v>
      </c>
      <c r="U1537" s="13">
        <f>COUNTIFS(Tabella4[Rejected Element],Tabella4[[#This Row],[Rejected Element]])</f>
        <v>1254</v>
      </c>
      <c r="V1537" s="13" t="s">
        <v>1719</v>
      </c>
      <c r="W1537" s="13" t="s">
        <v>3136</v>
      </c>
      <c r="X1537" s="13" t="str">
        <f>Tabella4[[#This Row],[User Impact]]</f>
        <v>1 - Critical</v>
      </c>
      <c r="Y1537" s="13" t="str">
        <f>_xlfn.CONCAT("APP INDABOX ANDROID - ",Tabella4[[#This Row],[UNI CEI EN 301549]]," ",_xlfn.XLOOKUP(Tabella4[[#This Row],[Criterio]],Tabella5[ID],Tabella5[Criterio di successo],"")," - ",Tabella4[[#This Row],[Servizio]])</f>
        <v>APP INDABOX ANDROID - 11.1.3.2.1 Sequenza significativa - S001 Accedi</v>
      </c>
      <c r="Z15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(#AAD1536)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https://axe-mobile.deque.com/scan?userId=747da6b3-5f03-493b-bc9b-3a10276b7d6b&amp;packageName=com.android.chrome&amp;resultId=019874b7-098e-76e4-8a21-57b501e56b7e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537" s="13"/>
      <c r="AB1537" s="13"/>
      <c r="AC1537" s="13"/>
      <c r="AD1537" s="13"/>
      <c r="AE1537" s="13">
        <f>_xlfn.XLOOKUP(Tabella4[[#This Row],[ID Silk]],outTable[ID Silk],outTable[Numero ticket  ],,0,1)</f>
        <v>0</v>
      </c>
      <c r="AF1537" s="13"/>
      <c r="AG1537" s="13"/>
      <c r="AH1537" s="13" t="str">
        <f>Tabella4[[#This Row],[Caricato su Silk]]&amp;Tabella4[[#This Row],[HC_01]]</f>
        <v>0</v>
      </c>
      <c r="AI153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537" s="13" t="str">
        <f>Tabella4[[#This Row],[HC_ID]]&amp;": - "&amp;Tabella4[[#This Row],[Detail]]&amp;" con selettore: "&amp;Tabella4[[#This Row],[Rejected Element]]</f>
        <v>0: -  con selettore: No ID Available</v>
      </c>
      <c r="AK1537" s="13" t="str">
        <f>Tabella4[[#This Row],[HC_ID]]&amp;": "&amp;Tabella4[[#This Row],[Share URL]]</f>
        <v>0: https://axe-mobile.deque.com/scan?userId=747da6b3-5f03-493b-bc9b-3a10276b7d6b&amp;packageName=com.android.chrome&amp;resultId=019874b7-098e-76e4-8a21-57b501e56b7e</v>
      </c>
      <c r="AL1537" s="13" t="str">
        <f>Tabella4[[#This Row],[HC_ID]]&amp;": "&amp;Tabella4[[#This Row],[Soluzione note aggiuntive]]</f>
        <v>0: Rimuovi android:focusable="true" dal testo statico non interattivo.</v>
      </c>
      <c r="AM1537" s="13"/>
    </row>
    <row r="1538" spans="1:39" ht="15" x14ac:dyDescent="0.3">
      <c r="A1538" s="41" t="str">
        <f>Tabella4[[#This Row],[UNI CEI EN 301549]]&amp;Tabella4[[#This Row],[Servizio]]</f>
        <v>11.1.3.4.1S007 Crediti Ritiro</v>
      </c>
      <c r="B1538" s="42" t="str">
        <f>Tabella4[[#This Row],[IssueID]]&amp;Tabella4[[#This Row],[Servizio]]</f>
        <v>S007 Crediti Ritiro</v>
      </c>
      <c r="C1538" s="41" t="s">
        <v>2636</v>
      </c>
      <c r="D1538" s="41" t="str">
        <f>"(#"&amp;Tabella4[[#This Row],['#ID]]&amp;")"</f>
        <v>(#AAD1537)</v>
      </c>
      <c r="E1538" s="13" t="s">
        <v>50</v>
      </c>
      <c r="F1538" s="13" t="s">
        <v>10</v>
      </c>
      <c r="G1538" s="13" t="s">
        <v>160</v>
      </c>
      <c r="H1538" s="13" t="s">
        <v>3284</v>
      </c>
      <c r="I1538" s="13" t="s">
        <v>63</v>
      </c>
      <c r="J1538" s="13" t="s">
        <v>3170</v>
      </c>
      <c r="K1538" t="s">
        <v>1743</v>
      </c>
      <c r="L1538" s="13" t="s">
        <v>3171</v>
      </c>
      <c r="M1538" t="s">
        <v>1744</v>
      </c>
      <c r="N1538" s="13"/>
      <c r="O1538" t="s">
        <v>1616</v>
      </c>
      <c r="P1538" s="13" t="s">
        <v>1660</v>
      </c>
      <c r="Q1538" s="13" t="s">
        <v>1742</v>
      </c>
      <c r="R1538" s="13"/>
      <c r="S1538" s="13" t="s">
        <v>3181</v>
      </c>
      <c r="T1538" s="13" t="s">
        <v>3182</v>
      </c>
      <c r="U1538" s="13">
        <f>COUNTIFS(Tabella4[Rejected Element],Tabella4[[#This Row],[Rejected Element]])</f>
        <v>1254</v>
      </c>
      <c r="V1538" s="13" t="s">
        <v>1725</v>
      </c>
      <c r="W1538" s="13" t="s">
        <v>3161</v>
      </c>
      <c r="X1538" s="13" t="str">
        <f>Tabella4[[#This Row],[User Impact]]</f>
        <v>2 - Serious</v>
      </c>
      <c r="Y1538" s="13" t="str">
        <f>_xlfn.CONCAT("APP INDABOX ANDROID - ",Tabella4[[#This Row],[UNI CEI EN 301549]]," ",_xlfn.XLOOKUP(Tabella4[[#This Row],[Criterio]],Tabella5[ID],Tabella5[Criterio di successo],"")," - ",Tabella4[[#This Row],[Servizio]])</f>
        <v>APP INDABOX ANDROID - 11.1.3.4.1 Orientamento - S007 Crediti Ritiro</v>
      </c>
      <c r="Z15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S007 Crediti Ritiro (#AAD1537)
S007 Crediti Ritiro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Rimuovi android:screenOrientation="portrait" per supportare sia landscape che portrait, salvo che non sia un requisito.
File di log (occorrenze rilevate: 3): https://posteitaliane.sharepoint.com/:x:/r/teams/ACCESSIBILITRISULTATIVERIFICHETECNICHE/Shared%20Documents/TGPOSTE_APP/TGPOSTE_APP/LOG/Log.xlsx?d=w630300a71bd74143a1658fe5ab688bc4&amp;csf=1&amp;web=1&amp;e=Y9XHGL
Link al dettaglio requisito WCAG: </v>
      </c>
      <c r="AA1538" s="13"/>
      <c r="AB1538" s="13"/>
      <c r="AC1538" s="13"/>
      <c r="AD1538" s="13"/>
      <c r="AE1538" s="13" t="e">
        <f>_xlfn.XLOOKUP(Tabella4[[#This Row],[ID Silk]],outTable[ID Silk],outTable[Numero ticket  ],,0,1)</f>
        <v>#N/A</v>
      </c>
      <c r="AF1538" s="13"/>
      <c r="AG1538" s="13"/>
      <c r="AH1538" s="13" t="e">
        <f>Tabella4[[#This Row],[Caricato su Silk]]&amp;Tabella4[[#This Row],[HC_01]]</f>
        <v>#N/A</v>
      </c>
      <c r="AI1538" s="13" t="e">
        <f>Tabella4[[#This Row],[HC_ID]]&amp;": "&amp;Tabella4[[#This Row],[Descrizione]]</f>
        <v>#N/A</v>
      </c>
      <c r="AJ1538" s="13" t="e">
        <f>Tabella4[[#This Row],[HC_ID]]&amp;": - "&amp;Tabella4[[#This Row],[Detail]]&amp;" con selettore: "&amp;Tabella4[[#This Row],[Rejected Element]]</f>
        <v>#N/A</v>
      </c>
      <c r="AK1538" s="13" t="e">
        <f>Tabella4[[#This Row],[HC_ID]]&amp;": "&amp;Tabella4[[#This Row],[Share URL]]</f>
        <v>#N/A</v>
      </c>
      <c r="AL1538" s="13" t="e">
        <f>Tabella4[[#This Row],[HC_ID]]&amp;": "&amp;Tabella4[[#This Row],[Soluzione note aggiuntive]]</f>
        <v>#N/A</v>
      </c>
      <c r="AM1538" s="13"/>
    </row>
    <row r="1539" spans="1:39" ht="15" x14ac:dyDescent="0.3">
      <c r="A1539" s="41" t="str">
        <f>Tabella4[[#This Row],[UNI CEI EN 301549]]&amp;Tabella4[[#This Row],[Servizio]]</f>
        <v>11.2.5.3.1S007 Crediti Ritiro</v>
      </c>
      <c r="B1539" s="42" t="str">
        <f>Tabella4[[#This Row],[IssueID]]&amp;Tabella4[[#This Row],[Servizio]]</f>
        <v>S007 Crediti Ritiro</v>
      </c>
      <c r="C1539" s="41" t="s">
        <v>2637</v>
      </c>
      <c r="D1539" s="41" t="str">
        <f>"(#"&amp;Tabella4[[#This Row],['#ID]]&amp;")"</f>
        <v>(#AAD1538)</v>
      </c>
      <c r="E1539" s="13" t="s">
        <v>50</v>
      </c>
      <c r="F1539" s="13" t="s">
        <v>9</v>
      </c>
      <c r="G1539" s="13" t="s">
        <v>342</v>
      </c>
      <c r="H1539" s="13" t="s">
        <v>3285</v>
      </c>
      <c r="I1539" s="13" t="s">
        <v>63</v>
      </c>
      <c r="J1539" s="13" t="s">
        <v>3172</v>
      </c>
      <c r="K1539" t="s">
        <v>1745</v>
      </c>
      <c r="L1539" s="13" t="s">
        <v>3173</v>
      </c>
      <c r="M1539" t="s">
        <v>1746</v>
      </c>
      <c r="N1539" s="13"/>
      <c r="O1539" t="s">
        <v>1616</v>
      </c>
      <c r="P1539" s="13" t="s">
        <v>1660</v>
      </c>
      <c r="Q1539" s="13" t="s">
        <v>1742</v>
      </c>
      <c r="R1539" s="13"/>
      <c r="S1539" s="13" t="s">
        <v>3183</v>
      </c>
      <c r="T1539" s="13" t="s">
        <v>3184</v>
      </c>
      <c r="U1539" s="13">
        <f>COUNTIFS(Tabella4[Rejected Element],Tabella4[[#This Row],[Rejected Element]])</f>
        <v>42</v>
      </c>
      <c r="V1539" s="13" t="s">
        <v>1725</v>
      </c>
      <c r="W1539" s="13" t="s">
        <v>3161</v>
      </c>
      <c r="X1539" s="13" t="str">
        <f>Tabella4[[#This Row],[User Impact]]</f>
        <v>2 - Serious</v>
      </c>
      <c r="Y1539" s="13" t="str">
        <f>_xlfn.CONCAT("APP INDABOX ANDROID - ",Tabella4[[#This Row],[UNI CEI EN 301549]]," ",_xlfn.XLOOKUP(Tabella4[[#This Row],[Criterio]],Tabella5[ID],Tabella5[Criterio di successo],"")," - ",Tabella4[[#This Row],[Servizio]])</f>
        <v>APP INDABOX ANDROID - 11.2.5.3.1 Etichetta nel nome - S007 Crediti Ritiro</v>
      </c>
      <c r="Z15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S007 Crediti Ritiro (#AAD1538)
S007 Crediti Ritiro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https://axe-mobile.deque.com/scan?userId=747da6b3-5f03-493b-bc9b-3a10276b7d6b&amp;packageName=com.android.chrome&amp;resultId=019874ad-6a65-75e8-8ac4-fea25d36fd14
Possibile metodologia risolutiva:
Assicurati che contentDescription o labelFor contengano l’etichetta visibile dell’elemento.
File di log (occorrenze rilevate: 7): https://posteitaliane.sharepoint.com/:x:/r/teams/ACCESSIBILITRISULTATIVERIFICHETECNICHE/Shared%20Documents/TGPOSTE_APP/TGPOSTE_APP/LOG/Log.xlsx?d=w630300a71bd74143a1658fe5ab688bc4&amp;csf=1&amp;web=1&amp;e=Y9XHGL
Link al dettaglio requisito WCAG: </v>
      </c>
      <c r="AA1539" s="13"/>
      <c r="AB1539" s="13"/>
      <c r="AC1539" s="13"/>
      <c r="AD1539" s="13"/>
      <c r="AE1539" s="13" t="e">
        <f>_xlfn.XLOOKUP(Tabella4[[#This Row],[ID Silk]],outTable[ID Silk],outTable[Numero ticket  ],,0,1)</f>
        <v>#N/A</v>
      </c>
      <c r="AF1539" s="13"/>
      <c r="AG1539" s="13"/>
      <c r="AH1539" s="13" t="e">
        <f>Tabella4[[#This Row],[Caricato su Silk]]&amp;Tabella4[[#This Row],[HC_01]]</f>
        <v>#N/A</v>
      </c>
      <c r="AI1539" s="13" t="e">
        <f>Tabella4[[#This Row],[HC_ID]]&amp;": "&amp;Tabella4[[#This Row],[Descrizione]]</f>
        <v>#N/A</v>
      </c>
      <c r="AJ1539" s="13" t="e">
        <f>Tabella4[[#This Row],[HC_ID]]&amp;": - "&amp;Tabella4[[#This Row],[Detail]]&amp;" con selettore: "&amp;Tabella4[[#This Row],[Rejected Element]]</f>
        <v>#N/A</v>
      </c>
      <c r="AK1539" s="13" t="e">
        <f>Tabella4[[#This Row],[HC_ID]]&amp;": "&amp;Tabella4[[#This Row],[Share URL]]</f>
        <v>#N/A</v>
      </c>
      <c r="AL1539" s="13" t="e">
        <f>Tabella4[[#This Row],[HC_ID]]&amp;": "&amp;Tabella4[[#This Row],[Soluzione note aggiuntive]]</f>
        <v>#N/A</v>
      </c>
      <c r="AM1539" s="13"/>
    </row>
    <row r="1540" spans="1:39" ht="15" x14ac:dyDescent="0.3">
      <c r="A1540" s="41" t="str">
        <f>Tabella4[[#This Row],[UNI CEI EN 301549]]&amp;Tabella4[[#This Row],[Servizio]]</f>
        <v>11.1.3.2.1S007 Crediti Ritiro</v>
      </c>
      <c r="B1540" s="42" t="str">
        <f>Tabella4[[#This Row],[IssueID]]&amp;Tabella4[[#This Row],[Servizio]]</f>
        <v>S007 Crediti Ritiro</v>
      </c>
      <c r="C1540" s="41" t="s">
        <v>2638</v>
      </c>
      <c r="D1540" s="41" t="str">
        <f>"(#"&amp;Tabella4[[#This Row],['#ID]]&amp;")"</f>
        <v>(#AAD1539)</v>
      </c>
      <c r="E1540" s="13" t="s">
        <v>50</v>
      </c>
      <c r="F1540" s="13" t="s">
        <v>9</v>
      </c>
      <c r="G1540" s="13" t="s">
        <v>57</v>
      </c>
      <c r="H1540" s="13" t="s">
        <v>3287</v>
      </c>
      <c r="I1540" s="13" t="s">
        <v>62</v>
      </c>
      <c r="J1540" s="13" t="s">
        <v>3176</v>
      </c>
      <c r="K1540" t="s">
        <v>1749</v>
      </c>
      <c r="L1540" s="13" t="s">
        <v>3177</v>
      </c>
      <c r="M1540" t="s">
        <v>1744</v>
      </c>
      <c r="N1540" s="13"/>
      <c r="O1540" t="s">
        <v>1616</v>
      </c>
      <c r="P1540" s="13" t="s">
        <v>1660</v>
      </c>
      <c r="Q1540" s="13" t="s">
        <v>1742</v>
      </c>
      <c r="R1540" s="13"/>
      <c r="S1540" s="13" t="s">
        <v>3189</v>
      </c>
      <c r="T1540" s="13" t="s">
        <v>3190</v>
      </c>
      <c r="U1540" s="13">
        <f>COUNTIFS(Tabella4[Rejected Element],Tabella4[[#This Row],[Rejected Element]])</f>
        <v>1254</v>
      </c>
      <c r="V1540" s="13" t="s">
        <v>1725</v>
      </c>
      <c r="W1540" s="13" t="s">
        <v>3161</v>
      </c>
      <c r="X1540" s="13" t="str">
        <f>Tabella4[[#This Row],[User Impact]]</f>
        <v>1 - Critical</v>
      </c>
      <c r="Y1540" s="13" t="str">
        <f>_xlfn.CONCAT("APP INDABOX ANDROID - ",Tabella4[[#This Row],[UNI CEI EN 301549]]," ",_xlfn.XLOOKUP(Tabella4[[#This Row],[Criterio]],Tabella5[ID],Tabella5[Criterio di successo],"")," - ",Tabella4[[#This Row],[Servizio]])</f>
        <v>APP INDABOX ANDROID - 11.1.3.2.1 Sequenza significativa - S007 Crediti Ritiro</v>
      </c>
      <c r="Z15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(#AAD1539)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1540" s="13"/>
      <c r="AB1540" s="13"/>
      <c r="AC1540" s="13"/>
      <c r="AD1540" s="13"/>
      <c r="AE1540" s="13" t="e">
        <f>_xlfn.XLOOKUP(Tabella4[[#This Row],[ID Silk]],outTable[ID Silk],outTable[Numero ticket  ],,0,1)</f>
        <v>#N/A</v>
      </c>
      <c r="AF1540" s="13"/>
      <c r="AG1540" s="13"/>
      <c r="AH1540" s="13" t="e">
        <f>Tabella4[[#This Row],[Caricato su Silk]]&amp;Tabella4[[#This Row],[HC_01]]</f>
        <v>#N/A</v>
      </c>
      <c r="AI1540" s="13" t="e">
        <f>Tabella4[[#This Row],[HC_ID]]&amp;": "&amp;Tabella4[[#This Row],[Descrizione]]</f>
        <v>#N/A</v>
      </c>
      <c r="AJ1540" s="13" t="e">
        <f>Tabella4[[#This Row],[HC_ID]]&amp;": - "&amp;Tabella4[[#This Row],[Detail]]&amp;" con selettore: "&amp;Tabella4[[#This Row],[Rejected Element]]</f>
        <v>#N/A</v>
      </c>
      <c r="AK1540" s="13" t="e">
        <f>Tabella4[[#This Row],[HC_ID]]&amp;": "&amp;Tabella4[[#This Row],[Share URL]]</f>
        <v>#N/A</v>
      </c>
      <c r="AL1540" s="13" t="e">
        <f>Tabella4[[#This Row],[HC_ID]]&amp;": "&amp;Tabella4[[#This Row],[Soluzione note aggiuntive]]</f>
        <v>#N/A</v>
      </c>
      <c r="AM1540" s="13"/>
    </row>
    <row r="1541" spans="1:39" ht="15" x14ac:dyDescent="0.3">
      <c r="A1541" s="41" t="str">
        <f>Tabella4[[#This Row],[UNI CEI EN 301549]]&amp;Tabella4[[#This Row],[Servizio]]</f>
        <v>11.1.4.3.1S007 Crediti Ritiro</v>
      </c>
      <c r="B1541" s="42" t="str">
        <f>Tabella4[[#This Row],[IssueID]]&amp;Tabella4[[#This Row],[Servizio]]</f>
        <v>S007 Crediti Ritiro</v>
      </c>
      <c r="C1541" s="41" t="s">
        <v>2639</v>
      </c>
      <c r="D1541" s="41" t="str">
        <f>"(#"&amp;Tabella4[[#This Row],['#ID]]&amp;")"</f>
        <v>(#AAD1540)</v>
      </c>
      <c r="E1541" s="13" t="s">
        <v>50</v>
      </c>
      <c r="F1541" s="13" t="s">
        <v>10</v>
      </c>
      <c r="G1541" s="13" t="s">
        <v>195</v>
      </c>
      <c r="H1541" s="13" t="s">
        <v>3282</v>
      </c>
      <c r="I1541" s="13" t="s">
        <v>63</v>
      </c>
      <c r="J1541" s="13" t="s">
        <v>1735</v>
      </c>
      <c r="K1541" t="s">
        <v>1758</v>
      </c>
      <c r="L1541" s="13" t="s">
        <v>3178</v>
      </c>
      <c r="M1541" t="s">
        <v>1744</v>
      </c>
      <c r="N1541" s="13"/>
      <c r="O1541" t="s">
        <v>1616</v>
      </c>
      <c r="P1541" s="13" t="s">
        <v>1660</v>
      </c>
      <c r="Q1541" s="13" t="s">
        <v>1742</v>
      </c>
      <c r="R1541" s="13"/>
      <c r="S1541" s="13" t="s">
        <v>3191</v>
      </c>
      <c r="T1541" s="13" t="s">
        <v>3192</v>
      </c>
      <c r="U1541" s="13">
        <f>COUNTIFS(Tabella4[Rejected Element],Tabella4[[#This Row],[Rejected Element]])</f>
        <v>1254</v>
      </c>
      <c r="V1541" s="13" t="s">
        <v>1725</v>
      </c>
      <c r="W1541" s="13" t="s">
        <v>3161</v>
      </c>
      <c r="X1541" s="13" t="str">
        <f>Tabella4[[#This Row],[User Impact]]</f>
        <v>2 - Serious</v>
      </c>
      <c r="Y1541" s="13" t="str">
        <f>_xlfn.CONCAT("APP INDABOX ANDROID - ",Tabella4[[#This Row],[UNI CEI EN 301549]]," ",_xlfn.XLOOKUP(Tabella4[[#This Row],[Criterio]],Tabella5[ID],Tabella5[Criterio di successo],"")," - ",Tabella4[[#This Row],[Servizio]])</f>
        <v>APP INDABOX ANDROID - 11.1.4.3.1 Contrasto (minimo) - S007 Crediti Ritiro</v>
      </c>
      <c r="Z15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- 11.1.4.3.1 Contrasto (minimo) - S007 Crediti Ritiro (#AAD1540)
S007 Crediti Ritiro
Requisito: WCAG 1.4.3
Disabilità afflitte: Colorblindness;Low Vision
Impatto Utente: 2 - Serious
Descrizione: ColorContrast - Assicurarsi che ogni elemento di testo abbia un rapporto di contrasto minimo di 4,5:1 con lo sfondo e che il testo di grandi dimensioni abbia un rapporto di contrasto minimo di 3,0:1. [Per saperne di più] (https://docs.deque.com/devtools-mobile/axe/android/rule/ColorContrast)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Usa colori con contrasto minimo 4.5:1 (o 3:1 per testi grandi), come in WCAG.
File di log (occorrenze rilevate: 26): https://posteitaliane.sharepoint.com/:x:/r/teams/ACCESSIBILITRISULTATIVERIFICHETECNICHE/Shared%20Documents/TGPOSTE_APP/TGPOSTE_APP/LOG/Log.xlsx?d=w630300a71bd74143a1658fe5ab688bc4&amp;csf=1&amp;web=1&amp;e=Y9XHGL
Link al dettaglio requisito WCAG: </v>
      </c>
      <c r="AA1541" s="13"/>
      <c r="AB1541" s="13"/>
      <c r="AC1541" s="13"/>
      <c r="AD1541" s="13"/>
      <c r="AE1541" s="13" t="e">
        <f>_xlfn.XLOOKUP(Tabella4[[#This Row],[ID Silk]],outTable[ID Silk],outTable[Numero ticket  ],,0,1)</f>
        <v>#N/A</v>
      </c>
      <c r="AF1541" s="13"/>
      <c r="AG1541" s="13"/>
      <c r="AH1541" s="13" t="e">
        <f>Tabella4[[#This Row],[Caricato su Silk]]&amp;Tabella4[[#This Row],[HC_01]]</f>
        <v>#N/A</v>
      </c>
      <c r="AI1541" s="13" t="e">
        <f>Tabella4[[#This Row],[HC_ID]]&amp;": "&amp;Tabella4[[#This Row],[Descrizione]]</f>
        <v>#N/A</v>
      </c>
      <c r="AJ1541" s="13" t="e">
        <f>Tabella4[[#This Row],[HC_ID]]&amp;": - "&amp;Tabella4[[#This Row],[Detail]]&amp;" con selettore: "&amp;Tabella4[[#This Row],[Rejected Element]]</f>
        <v>#N/A</v>
      </c>
      <c r="AK1541" s="13" t="e">
        <f>Tabella4[[#This Row],[HC_ID]]&amp;": "&amp;Tabella4[[#This Row],[Share URL]]</f>
        <v>#N/A</v>
      </c>
      <c r="AL1541" s="13" t="e">
        <f>Tabella4[[#This Row],[HC_ID]]&amp;": "&amp;Tabella4[[#This Row],[Soluzione note aggiuntive]]</f>
        <v>#N/A</v>
      </c>
      <c r="AM1541" s="13"/>
    </row>
    <row r="1542" spans="1:39" ht="15" x14ac:dyDescent="0.3">
      <c r="A1542" s="41" t="str">
        <f>Tabella4[[#This Row],[UNI CEI EN 301549]]&amp;Tabella4[[#This Row],[Servizio]]</f>
        <v>11.1.3.2.1S007 Crediti Ritiro</v>
      </c>
      <c r="B1542" s="42" t="str">
        <f>Tabella4[[#This Row],[IssueID]]&amp;Tabella4[[#This Row],[Servizio]]</f>
        <v>S007 Crediti Ritiro</v>
      </c>
      <c r="C1542" s="41" t="s">
        <v>2640</v>
      </c>
      <c r="D1542" s="41" t="str">
        <f>"(#"&amp;Tabella4[[#This Row],['#ID]]&amp;")"</f>
        <v>(#AAD1541)</v>
      </c>
      <c r="E1542" s="13" t="s">
        <v>50</v>
      </c>
      <c r="F1542" s="13" t="s">
        <v>9</v>
      </c>
      <c r="G1542" s="13" t="s">
        <v>57</v>
      </c>
      <c r="H1542" s="13" t="s">
        <v>3287</v>
      </c>
      <c r="I1542" s="13" t="s">
        <v>62</v>
      </c>
      <c r="J1542" s="13" t="s">
        <v>3176</v>
      </c>
      <c r="K1542" t="s">
        <v>1749</v>
      </c>
      <c r="L1542" s="13" t="s">
        <v>3177</v>
      </c>
      <c r="M1542" t="s">
        <v>1744</v>
      </c>
      <c r="N1542" s="13"/>
      <c r="O1542" t="s">
        <v>1616</v>
      </c>
      <c r="P1542" s="13" t="s">
        <v>1660</v>
      </c>
      <c r="Q1542" s="13" t="s">
        <v>1742</v>
      </c>
      <c r="R1542" s="13"/>
      <c r="S1542" s="13" t="s">
        <v>3189</v>
      </c>
      <c r="T1542" s="13" t="s">
        <v>3190</v>
      </c>
      <c r="U1542" s="13">
        <f>COUNTIFS(Tabella4[Rejected Element],Tabella4[[#This Row],[Rejected Element]])</f>
        <v>1254</v>
      </c>
      <c r="V1542" s="13" t="s">
        <v>1725</v>
      </c>
      <c r="W1542" s="13" t="s">
        <v>3161</v>
      </c>
      <c r="X1542" s="13" t="str">
        <f>Tabella4[[#This Row],[User Impact]]</f>
        <v>1 - Critical</v>
      </c>
      <c r="Y1542" s="13" t="str">
        <f>_xlfn.CONCAT("APP INDABOX ANDROID - ",Tabella4[[#This Row],[UNI CEI EN 301549]]," ",_xlfn.XLOOKUP(Tabella4[[#This Row],[Criterio]],Tabella5[ID],Tabella5[Criterio di successo],"")," - ",Tabella4[[#This Row],[Servizio]])</f>
        <v>APP INDABOX ANDROID - 11.1.3.2.1 Sequenza significativa - S007 Crediti Ritiro</v>
      </c>
      <c r="Z15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(#AAD1541)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1542" s="13"/>
      <c r="AB1542" s="13"/>
      <c r="AC1542" s="13"/>
      <c r="AD1542" s="13"/>
      <c r="AE1542" s="13" t="e">
        <f>_xlfn.XLOOKUP(Tabella4[[#This Row],[ID Silk]],outTable[ID Silk],outTable[Numero ticket  ],,0,1)</f>
        <v>#N/A</v>
      </c>
      <c r="AF1542" s="13"/>
      <c r="AG1542" s="13"/>
      <c r="AH1542" s="13" t="e">
        <f>Tabella4[[#This Row],[Caricato su Silk]]&amp;Tabella4[[#This Row],[HC_01]]</f>
        <v>#N/A</v>
      </c>
      <c r="AI1542" s="13" t="e">
        <f>Tabella4[[#This Row],[HC_ID]]&amp;": "&amp;Tabella4[[#This Row],[Descrizione]]</f>
        <v>#N/A</v>
      </c>
      <c r="AJ1542" s="13" t="e">
        <f>Tabella4[[#This Row],[HC_ID]]&amp;": - "&amp;Tabella4[[#This Row],[Detail]]&amp;" con selettore: "&amp;Tabella4[[#This Row],[Rejected Element]]</f>
        <v>#N/A</v>
      </c>
      <c r="AK1542" s="13" t="e">
        <f>Tabella4[[#This Row],[HC_ID]]&amp;": "&amp;Tabella4[[#This Row],[Share URL]]</f>
        <v>#N/A</v>
      </c>
      <c r="AL1542" s="13" t="e">
        <f>Tabella4[[#This Row],[HC_ID]]&amp;": "&amp;Tabella4[[#This Row],[Soluzione note aggiuntive]]</f>
        <v>#N/A</v>
      </c>
      <c r="AM1542" s="13"/>
    </row>
    <row r="1543" spans="1:39" ht="15" x14ac:dyDescent="0.3">
      <c r="A1543" s="41" t="str">
        <f>Tabella4[[#This Row],[UNI CEI EN 301549]]&amp;Tabella4[[#This Row],[Servizio]]</f>
        <v>11.2.5.5.1S007 Crediti Ritiro</v>
      </c>
      <c r="B1543" s="42" t="str">
        <f>Tabella4[[#This Row],[IssueID]]&amp;Tabella4[[#This Row],[Servizio]]</f>
        <v>S007 Crediti Ritiro</v>
      </c>
      <c r="C1543" s="41" t="s">
        <v>2641</v>
      </c>
      <c r="D1543" s="41" t="str">
        <f>"(#"&amp;Tabella4[[#This Row],['#ID]]&amp;")"</f>
        <v>(#AAD1542)</v>
      </c>
      <c r="E1543" s="13" t="s">
        <v>50</v>
      </c>
      <c r="F1543" s="13" t="s">
        <v>3168</v>
      </c>
      <c r="G1543" s="13" t="s">
        <v>346</v>
      </c>
      <c r="H1543" s="13" t="s">
        <v>3286</v>
      </c>
      <c r="I1543" s="13" t="s">
        <v>64</v>
      </c>
      <c r="J1543" s="13" t="s">
        <v>1736</v>
      </c>
      <c r="K1543" t="s">
        <v>1747</v>
      </c>
      <c r="L1543" s="13" t="s">
        <v>3174</v>
      </c>
      <c r="M1543" t="s">
        <v>1744</v>
      </c>
      <c r="N1543" s="13"/>
      <c r="O1543" t="s">
        <v>1616</v>
      </c>
      <c r="P1543" s="13" t="s">
        <v>1660</v>
      </c>
      <c r="Q1543" s="13" t="s">
        <v>1742</v>
      </c>
      <c r="R1543" s="13"/>
      <c r="S1543" s="13" t="s">
        <v>3185</v>
      </c>
      <c r="T1543" s="13" t="s">
        <v>3186</v>
      </c>
      <c r="U1543" s="13">
        <f>COUNTIFS(Tabella4[Rejected Element],Tabella4[[#This Row],[Rejected Element]])</f>
        <v>1254</v>
      </c>
      <c r="V1543" s="13" t="s">
        <v>1725</v>
      </c>
      <c r="W1543" s="13" t="s">
        <v>3161</v>
      </c>
      <c r="X1543" s="13" t="str">
        <f>Tabella4[[#This Row],[User Impact]]</f>
        <v>3 - Moderate</v>
      </c>
      <c r="Y1543" s="13" t="str">
        <f>_xlfn.CONCAT("APP INDABOX ANDROID - ",Tabella4[[#This Row],[UNI CEI EN 301549]]," ",_xlfn.XLOOKUP(Tabella4[[#This Row],[Criterio]],Tabella5[ID],Tabella5[Criterio di successo],"")," - ",Tabella4[[#This Row],[Servizio]])</f>
        <v>APP INDABOX ANDROID - 11.2.5.5.1 Dimensione dell'obiettivo (avanzato) - S007 Crediti Ritiro</v>
      </c>
      <c r="Z15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S007 Crediti Ritiro (#AAD1542)
S007 Crediti Ritiro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Estendi il padding o usa un contenitore cliccabile più grande per rispettare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1543" s="13"/>
      <c r="AB1543" s="13"/>
      <c r="AC1543" s="13"/>
      <c r="AD1543" s="13"/>
      <c r="AE1543" s="13" t="e">
        <f>_xlfn.XLOOKUP(Tabella4[[#This Row],[ID Silk]],outTable[ID Silk],outTable[Numero ticket  ],,0,1)</f>
        <v>#N/A</v>
      </c>
      <c r="AF1543" s="13"/>
      <c r="AG1543" s="13"/>
      <c r="AH1543" s="13" t="e">
        <f>Tabella4[[#This Row],[Caricato su Silk]]&amp;Tabella4[[#This Row],[HC_01]]</f>
        <v>#N/A</v>
      </c>
      <c r="AI1543" s="13" t="e">
        <f>Tabella4[[#This Row],[HC_ID]]&amp;": "&amp;Tabella4[[#This Row],[Descrizione]]</f>
        <v>#N/A</v>
      </c>
      <c r="AJ1543" s="13" t="e">
        <f>Tabella4[[#This Row],[HC_ID]]&amp;": - "&amp;Tabella4[[#This Row],[Detail]]&amp;" con selettore: "&amp;Tabella4[[#This Row],[Rejected Element]]</f>
        <v>#N/A</v>
      </c>
      <c r="AK1543" s="13" t="e">
        <f>Tabella4[[#This Row],[HC_ID]]&amp;": "&amp;Tabella4[[#This Row],[Share URL]]</f>
        <v>#N/A</v>
      </c>
      <c r="AL1543" s="13" t="e">
        <f>Tabella4[[#This Row],[HC_ID]]&amp;": "&amp;Tabella4[[#This Row],[Soluzione note aggiuntive]]</f>
        <v>#N/A</v>
      </c>
      <c r="AM1543" s="13"/>
    </row>
    <row r="1544" spans="1:39" ht="15" x14ac:dyDescent="0.3">
      <c r="A1544" s="41" t="str">
        <f>Tabella4[[#This Row],[UNI CEI EN 301549]]&amp;Tabella4[[#This Row],[Servizio]]</f>
        <v>11.1.3.2.1S007 Crediti Ritiro</v>
      </c>
      <c r="B1544" s="42" t="str">
        <f>Tabella4[[#This Row],[IssueID]]&amp;Tabella4[[#This Row],[Servizio]]</f>
        <v>S007 Crediti Ritiro</v>
      </c>
      <c r="C1544" s="41" t="s">
        <v>2642</v>
      </c>
      <c r="D1544" s="41" t="str">
        <f>"(#"&amp;Tabella4[[#This Row],['#ID]]&amp;")"</f>
        <v>(#AAD1543)</v>
      </c>
      <c r="E1544" s="13" t="s">
        <v>50</v>
      </c>
      <c r="F1544" s="13" t="s">
        <v>9</v>
      </c>
      <c r="G1544" s="13" t="s">
        <v>57</v>
      </c>
      <c r="H1544" s="13" t="s">
        <v>3287</v>
      </c>
      <c r="I1544" s="13" t="s">
        <v>62</v>
      </c>
      <c r="J1544" s="13" t="s">
        <v>3176</v>
      </c>
      <c r="K1544" t="s">
        <v>1749</v>
      </c>
      <c r="L1544" s="13" t="s">
        <v>3177</v>
      </c>
      <c r="M1544" t="s">
        <v>1744</v>
      </c>
      <c r="N1544" s="13"/>
      <c r="O1544" t="s">
        <v>1616</v>
      </c>
      <c r="P1544" s="13" t="s">
        <v>1660</v>
      </c>
      <c r="Q1544" s="13" t="s">
        <v>1742</v>
      </c>
      <c r="R1544" s="13"/>
      <c r="S1544" s="13" t="s">
        <v>3189</v>
      </c>
      <c r="T1544" s="13" t="s">
        <v>3190</v>
      </c>
      <c r="U1544" s="13">
        <f>COUNTIFS(Tabella4[Rejected Element],Tabella4[[#This Row],[Rejected Element]])</f>
        <v>1254</v>
      </c>
      <c r="V1544" s="13" t="s">
        <v>1725</v>
      </c>
      <c r="W1544" s="13" t="s">
        <v>3161</v>
      </c>
      <c r="X1544" s="13" t="str">
        <f>Tabella4[[#This Row],[User Impact]]</f>
        <v>1 - Critical</v>
      </c>
      <c r="Y1544" s="13" t="str">
        <f>_xlfn.CONCAT("APP INDABOX ANDROID - ",Tabella4[[#This Row],[UNI CEI EN 301549]]," ",_xlfn.XLOOKUP(Tabella4[[#This Row],[Criterio]],Tabella5[ID],Tabella5[Criterio di successo],"")," - ",Tabella4[[#This Row],[Servizio]])</f>
        <v>APP INDABOX ANDROID - 11.1.3.2.1 Sequenza significativa - S007 Crediti Ritiro</v>
      </c>
      <c r="Z15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(#AAD1543)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1544" s="13"/>
      <c r="AB1544" s="13"/>
      <c r="AC1544" s="13"/>
      <c r="AD1544" s="13"/>
      <c r="AE1544" s="13" t="e">
        <f>_xlfn.XLOOKUP(Tabella4[[#This Row],[ID Silk]],outTable[ID Silk],outTable[Numero ticket  ],,0,1)</f>
        <v>#N/A</v>
      </c>
      <c r="AF1544" s="13"/>
      <c r="AG1544" s="13"/>
      <c r="AH1544" s="13" t="e">
        <f>Tabella4[[#This Row],[Caricato su Silk]]&amp;Tabella4[[#This Row],[HC_01]]</f>
        <v>#N/A</v>
      </c>
      <c r="AI1544" s="13" t="e">
        <f>Tabella4[[#This Row],[HC_ID]]&amp;": "&amp;Tabella4[[#This Row],[Descrizione]]</f>
        <v>#N/A</v>
      </c>
      <c r="AJ1544" s="13" t="e">
        <f>Tabella4[[#This Row],[HC_ID]]&amp;": - "&amp;Tabella4[[#This Row],[Detail]]&amp;" con selettore: "&amp;Tabella4[[#This Row],[Rejected Element]]</f>
        <v>#N/A</v>
      </c>
      <c r="AK1544" s="13" t="e">
        <f>Tabella4[[#This Row],[HC_ID]]&amp;": "&amp;Tabella4[[#This Row],[Share URL]]</f>
        <v>#N/A</v>
      </c>
      <c r="AL1544" s="13" t="e">
        <f>Tabella4[[#This Row],[HC_ID]]&amp;": "&amp;Tabella4[[#This Row],[Soluzione note aggiuntive]]</f>
        <v>#N/A</v>
      </c>
      <c r="AM1544" s="13"/>
    </row>
    <row r="1545" spans="1:39" ht="15" x14ac:dyDescent="0.3">
      <c r="A1545" s="41" t="str">
        <f>Tabella4[[#This Row],[UNI CEI EN 301549]]&amp;Tabella4[[#This Row],[Servizio]]</f>
        <v>11.2.5.5.1S007 Crediti Ritiro</v>
      </c>
      <c r="B1545" s="42" t="str">
        <f>Tabella4[[#This Row],[IssueID]]&amp;Tabella4[[#This Row],[Servizio]]</f>
        <v>S007 Crediti Ritiro</v>
      </c>
      <c r="C1545" s="41" t="s">
        <v>2643</v>
      </c>
      <c r="D1545" s="41" t="str">
        <f>"(#"&amp;Tabella4[[#This Row],['#ID]]&amp;")"</f>
        <v>(#AAD1544)</v>
      </c>
      <c r="E1545" s="13" t="s">
        <v>50</v>
      </c>
      <c r="F1545" s="13" t="s">
        <v>3168</v>
      </c>
      <c r="G1545" s="13" t="s">
        <v>346</v>
      </c>
      <c r="H1545" s="13" t="s">
        <v>3286</v>
      </c>
      <c r="I1545" s="13" t="s">
        <v>64</v>
      </c>
      <c r="J1545" s="13" t="s">
        <v>1736</v>
      </c>
      <c r="K1545" t="s">
        <v>1747</v>
      </c>
      <c r="L1545" s="13" t="s">
        <v>3174</v>
      </c>
      <c r="M1545" t="s">
        <v>1744</v>
      </c>
      <c r="N1545" s="13"/>
      <c r="O1545" t="s">
        <v>1616</v>
      </c>
      <c r="P1545" s="13" t="s">
        <v>1660</v>
      </c>
      <c r="Q1545" s="13" t="s">
        <v>1742</v>
      </c>
      <c r="R1545" s="13"/>
      <c r="S1545" s="13" t="s">
        <v>3185</v>
      </c>
      <c r="T1545" s="13" t="s">
        <v>3186</v>
      </c>
      <c r="U1545" s="13">
        <f>COUNTIFS(Tabella4[Rejected Element],Tabella4[[#This Row],[Rejected Element]])</f>
        <v>1254</v>
      </c>
      <c r="V1545" s="13" t="s">
        <v>1725</v>
      </c>
      <c r="W1545" s="13" t="s">
        <v>3161</v>
      </c>
      <c r="X1545" s="13" t="str">
        <f>Tabella4[[#This Row],[User Impact]]</f>
        <v>3 - Moderate</v>
      </c>
      <c r="Y1545" s="13" t="str">
        <f>_xlfn.CONCAT("APP INDABOX ANDROID - ",Tabella4[[#This Row],[UNI CEI EN 301549]]," ",_xlfn.XLOOKUP(Tabella4[[#This Row],[Criterio]],Tabella5[ID],Tabella5[Criterio di successo],"")," - ",Tabella4[[#This Row],[Servizio]])</f>
        <v>APP INDABOX ANDROID - 11.2.5.5.1 Dimensione dell'obiettivo (avanzato) - S007 Crediti Ritiro</v>
      </c>
      <c r="Z15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S007 Crediti Ritiro (#AAD1544)
S007 Crediti Ritiro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Estendi il padding o usa un contenitore cliccabile più grande per rispettare la dimensione minima.
File di log (occorrenze rilevate: 4): https://posteitaliane.sharepoint.com/:x:/r/teams/ACCESSIBILITRISULTATIVERIFICHETECNICHE/Shared%20Documents/TGPOSTE_APP/TGPOSTE_APP/LOG/Log.xlsx?d=w630300a71bd74143a1658fe5ab688bc4&amp;csf=1&amp;web=1&amp;e=Y9XHGL
Link al dettaglio requisito WCAG: </v>
      </c>
      <c r="AA1545" s="13"/>
      <c r="AB1545" s="13"/>
      <c r="AC1545" s="13"/>
      <c r="AD1545" s="13"/>
      <c r="AE1545" s="13" t="e">
        <f>_xlfn.XLOOKUP(Tabella4[[#This Row],[ID Silk]],outTable[ID Silk],outTable[Numero ticket  ],,0,1)</f>
        <v>#N/A</v>
      </c>
      <c r="AF1545" s="13"/>
      <c r="AG1545" s="13"/>
      <c r="AH1545" s="13" t="e">
        <f>Tabella4[[#This Row],[Caricato su Silk]]&amp;Tabella4[[#This Row],[HC_01]]</f>
        <v>#N/A</v>
      </c>
      <c r="AI1545" s="13" t="e">
        <f>Tabella4[[#This Row],[HC_ID]]&amp;": "&amp;Tabella4[[#This Row],[Descrizione]]</f>
        <v>#N/A</v>
      </c>
      <c r="AJ1545" s="13" t="e">
        <f>Tabella4[[#This Row],[HC_ID]]&amp;": - "&amp;Tabella4[[#This Row],[Detail]]&amp;" con selettore: "&amp;Tabella4[[#This Row],[Rejected Element]]</f>
        <v>#N/A</v>
      </c>
      <c r="AK1545" s="13" t="e">
        <f>Tabella4[[#This Row],[HC_ID]]&amp;": "&amp;Tabella4[[#This Row],[Share URL]]</f>
        <v>#N/A</v>
      </c>
      <c r="AL1545" s="13" t="e">
        <f>Tabella4[[#This Row],[HC_ID]]&amp;": "&amp;Tabella4[[#This Row],[Soluzione note aggiuntive]]</f>
        <v>#N/A</v>
      </c>
      <c r="AM1545" s="13"/>
    </row>
    <row r="1546" spans="1:39" ht="15" x14ac:dyDescent="0.3">
      <c r="A1546" s="41" t="str">
        <f>Tabella4[[#This Row],[UNI CEI EN 301549]]&amp;Tabella4[[#This Row],[Servizio]]</f>
        <v>11.2.5.3.1S007 Crediti Ritiro</v>
      </c>
      <c r="B1546" s="42" t="str">
        <f>Tabella4[[#This Row],[IssueID]]&amp;Tabella4[[#This Row],[Servizio]]</f>
        <v>S007 Crediti Ritiro</v>
      </c>
      <c r="C1546" s="41" t="s">
        <v>2644</v>
      </c>
      <c r="D1546" s="41" t="str">
        <f>"(#"&amp;Tabella4[[#This Row],['#ID]]&amp;")"</f>
        <v>(#AAD1545)</v>
      </c>
      <c r="E1546" s="13" t="s">
        <v>50</v>
      </c>
      <c r="F1546" s="13" t="s">
        <v>9</v>
      </c>
      <c r="G1546" s="13" t="s">
        <v>342</v>
      </c>
      <c r="H1546" s="13" t="s">
        <v>3285</v>
      </c>
      <c r="I1546" s="13" t="s">
        <v>63</v>
      </c>
      <c r="J1546" s="13" t="s">
        <v>3172</v>
      </c>
      <c r="K1546" t="s">
        <v>1745</v>
      </c>
      <c r="L1546" s="13" t="s">
        <v>3173</v>
      </c>
      <c r="M1546" t="s">
        <v>1744</v>
      </c>
      <c r="N1546" s="13"/>
      <c r="O1546" t="s">
        <v>1616</v>
      </c>
      <c r="P1546" s="13" t="s">
        <v>1660</v>
      </c>
      <c r="Q1546" s="13" t="s">
        <v>1742</v>
      </c>
      <c r="R1546" s="13"/>
      <c r="S1546" s="13" t="s">
        <v>3183</v>
      </c>
      <c r="T1546" s="13" t="s">
        <v>3184</v>
      </c>
      <c r="U1546" s="13">
        <f>COUNTIFS(Tabella4[Rejected Element],Tabella4[[#This Row],[Rejected Element]])</f>
        <v>1254</v>
      </c>
      <c r="V1546" s="13" t="s">
        <v>1725</v>
      </c>
      <c r="W1546" s="13" t="s">
        <v>3161</v>
      </c>
      <c r="X1546" s="13" t="str">
        <f>Tabella4[[#This Row],[User Impact]]</f>
        <v>2 - Serious</v>
      </c>
      <c r="Y1546" s="13" t="str">
        <f>_xlfn.CONCAT("APP INDABOX ANDROID - ",Tabella4[[#This Row],[UNI CEI EN 301549]]," ",_xlfn.XLOOKUP(Tabella4[[#This Row],[Criterio]],Tabella5[ID],Tabella5[Criterio di successo],"")," - ",Tabella4[[#This Row],[Servizio]])</f>
        <v>APP INDABOX ANDROID - 11.2.5.3.1 Etichetta nel nome - S007 Crediti Ritiro</v>
      </c>
      <c r="Z15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S007 Crediti Ritiro (#AAD1545)
S007 Crediti Ritiro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Assicurati che contentDescription o labelFor contengano l’etichetta visibile dell’elemento.
File di log (occorrenze rilevate: 7): https://posteitaliane.sharepoint.com/:x:/r/teams/ACCESSIBILITRISULTATIVERIFICHETECNICHE/Shared%20Documents/TGPOSTE_APP/TGPOSTE_APP/LOG/Log.xlsx?d=w630300a71bd74143a1658fe5ab688bc4&amp;csf=1&amp;web=1&amp;e=Y9XHGL
Link al dettaglio requisito WCAG: </v>
      </c>
      <c r="AA1546" s="13"/>
      <c r="AB1546" s="13"/>
      <c r="AC1546" s="13"/>
      <c r="AD1546" s="13"/>
      <c r="AE1546" s="13" t="e">
        <f>_xlfn.XLOOKUP(Tabella4[[#This Row],[ID Silk]],outTable[ID Silk],outTable[Numero ticket  ],,0,1)</f>
        <v>#N/A</v>
      </c>
      <c r="AF1546" s="13"/>
      <c r="AG1546" s="13"/>
      <c r="AH1546" s="13" t="e">
        <f>Tabella4[[#This Row],[Caricato su Silk]]&amp;Tabella4[[#This Row],[HC_01]]</f>
        <v>#N/A</v>
      </c>
      <c r="AI1546" s="13" t="e">
        <f>Tabella4[[#This Row],[HC_ID]]&amp;": "&amp;Tabella4[[#This Row],[Descrizione]]</f>
        <v>#N/A</v>
      </c>
      <c r="AJ1546" s="13" t="e">
        <f>Tabella4[[#This Row],[HC_ID]]&amp;": - "&amp;Tabella4[[#This Row],[Detail]]&amp;" con selettore: "&amp;Tabella4[[#This Row],[Rejected Element]]</f>
        <v>#N/A</v>
      </c>
      <c r="AK1546" s="13" t="e">
        <f>Tabella4[[#This Row],[HC_ID]]&amp;": "&amp;Tabella4[[#This Row],[Share URL]]</f>
        <v>#N/A</v>
      </c>
      <c r="AL1546" s="13" t="e">
        <f>Tabella4[[#This Row],[HC_ID]]&amp;": "&amp;Tabella4[[#This Row],[Soluzione note aggiuntive]]</f>
        <v>#N/A</v>
      </c>
      <c r="AM1546" s="13"/>
    </row>
    <row r="1547" spans="1:39" ht="15" x14ac:dyDescent="0.3">
      <c r="A1547" s="41" t="str">
        <f>Tabella4[[#This Row],[UNI CEI EN 301549]]&amp;Tabella4[[#This Row],[Servizio]]</f>
        <v>11.2.5.8.1S007 Crediti Ritiro</v>
      </c>
      <c r="B1547" s="42" t="str">
        <f>Tabella4[[#This Row],[IssueID]]&amp;Tabella4[[#This Row],[Servizio]]</f>
        <v>S007 Crediti Ritiro</v>
      </c>
      <c r="C1547" s="41" t="s">
        <v>2645</v>
      </c>
      <c r="D1547" s="41" t="str">
        <f>"(#"&amp;Tabella4[[#This Row],['#ID]]&amp;")"</f>
        <v>(#AAD1546)</v>
      </c>
      <c r="E1547" s="13" t="s">
        <v>50</v>
      </c>
      <c r="F1547" s="13" t="s">
        <v>10</v>
      </c>
      <c r="G1547" s="13" t="s">
        <v>56</v>
      </c>
      <c r="H1547" s="13" t="s">
        <v>3283</v>
      </c>
      <c r="I1547" s="13" t="s">
        <v>63</v>
      </c>
      <c r="J1547" s="13" t="s">
        <v>1736</v>
      </c>
      <c r="K1547" t="s">
        <v>1748</v>
      </c>
      <c r="L1547" s="13" t="s">
        <v>3175</v>
      </c>
      <c r="M1547" t="s">
        <v>1744</v>
      </c>
      <c r="N1547" s="13"/>
      <c r="O1547" t="s">
        <v>1616</v>
      </c>
      <c r="P1547" s="13" t="s">
        <v>1660</v>
      </c>
      <c r="Q1547" s="13" t="s">
        <v>1742</v>
      </c>
      <c r="R1547" s="13"/>
      <c r="S1547" s="13" t="s">
        <v>3187</v>
      </c>
      <c r="T1547" s="13" t="s">
        <v>3188</v>
      </c>
      <c r="U1547" s="13">
        <f>COUNTIFS(Tabella4[Rejected Element],Tabella4[[#This Row],[Rejected Element]])</f>
        <v>1254</v>
      </c>
      <c r="V1547" s="13" t="s">
        <v>1725</v>
      </c>
      <c r="W1547" s="13" t="s">
        <v>3161</v>
      </c>
      <c r="X1547" s="13" t="str">
        <f>Tabella4[[#This Row],[User Impact]]</f>
        <v>2 - Serious</v>
      </c>
      <c r="Y1547" s="13" t="str">
        <f>_xlfn.CONCAT("APP INDABOX ANDROID - ",Tabella4[[#This Row],[UNI CEI EN 301549]]," ",_xlfn.XLOOKUP(Tabella4[[#This Row],[Criterio]],Tabella5[ID],Tabella5[Criterio di successo],"")," - ",Tabella4[[#This Row],[Servizio]])</f>
        <v>APP INDABOX ANDROID - 11.2.5.8.1 Dimensione dell'obiettivo (minimo) - S007 Crediti Ritiro</v>
      </c>
      <c r="Z15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S007 Crediti Ritiro (#AAD1546)
S007 Crediti Ritiro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Aggiungi margini o padding di almeno 8dp tra elementi interattivi adiacenti.
File di log (occorrenze rilevate: 6): https://posteitaliane.sharepoint.com/:x:/r/teams/ACCESSIBILITRISULTATIVERIFICHETECNICHE/Shared%20Documents/TGPOSTE_APP/TGPOSTE_APP/LOG/Log.xlsx?d=w630300a71bd74143a1658fe5ab688bc4&amp;csf=1&amp;web=1&amp;e=Y9XHGL
Link al dettaglio requisito WCAG: </v>
      </c>
      <c r="AA1547" s="13"/>
      <c r="AB1547" s="13"/>
      <c r="AC1547" s="13"/>
      <c r="AD1547" s="13"/>
      <c r="AE1547" s="13" t="e">
        <f>_xlfn.XLOOKUP(Tabella4[[#This Row],[ID Silk]],outTable[ID Silk],outTable[Numero ticket  ],,0,1)</f>
        <v>#N/A</v>
      </c>
      <c r="AF1547" s="13"/>
      <c r="AG1547" s="13"/>
      <c r="AH1547" s="13" t="e">
        <f>Tabella4[[#This Row],[Caricato su Silk]]&amp;Tabella4[[#This Row],[HC_01]]</f>
        <v>#N/A</v>
      </c>
      <c r="AI1547" s="13" t="e">
        <f>Tabella4[[#This Row],[HC_ID]]&amp;": "&amp;Tabella4[[#This Row],[Descrizione]]</f>
        <v>#N/A</v>
      </c>
      <c r="AJ1547" s="13" t="e">
        <f>Tabella4[[#This Row],[HC_ID]]&amp;": - "&amp;Tabella4[[#This Row],[Detail]]&amp;" con selettore: "&amp;Tabella4[[#This Row],[Rejected Element]]</f>
        <v>#N/A</v>
      </c>
      <c r="AK1547" s="13" t="e">
        <f>Tabella4[[#This Row],[HC_ID]]&amp;": "&amp;Tabella4[[#This Row],[Share URL]]</f>
        <v>#N/A</v>
      </c>
      <c r="AL1547" s="13" t="e">
        <f>Tabella4[[#This Row],[HC_ID]]&amp;": "&amp;Tabella4[[#This Row],[Soluzione note aggiuntive]]</f>
        <v>#N/A</v>
      </c>
      <c r="AM1547" s="13"/>
    </row>
    <row r="1548" spans="1:39" ht="15" x14ac:dyDescent="0.3">
      <c r="A1548" s="41" t="str">
        <f>Tabella4[[#This Row],[UNI CEI EN 301549]]&amp;Tabella4[[#This Row],[Servizio]]</f>
        <v>11.1.3.2.1S007 Crediti Ritiro</v>
      </c>
      <c r="B1548" s="42" t="str">
        <f>Tabella4[[#This Row],[IssueID]]&amp;Tabella4[[#This Row],[Servizio]]</f>
        <v>S007 Crediti Ritiro</v>
      </c>
      <c r="C1548" s="41" t="s">
        <v>2646</v>
      </c>
      <c r="D1548" s="41" t="str">
        <f>"(#"&amp;Tabella4[[#This Row],['#ID]]&amp;")"</f>
        <v>(#AAD1547)</v>
      </c>
      <c r="E1548" s="13" t="s">
        <v>50</v>
      </c>
      <c r="F1548" s="13" t="s">
        <v>9</v>
      </c>
      <c r="G1548" s="13" t="s">
        <v>57</v>
      </c>
      <c r="H1548" s="13" t="s">
        <v>3287</v>
      </c>
      <c r="I1548" s="13" t="s">
        <v>62</v>
      </c>
      <c r="J1548" s="13" t="s">
        <v>3176</v>
      </c>
      <c r="K1548" t="s">
        <v>1749</v>
      </c>
      <c r="L1548" s="13" t="s">
        <v>3177</v>
      </c>
      <c r="M1548" t="s">
        <v>1744</v>
      </c>
      <c r="N1548" s="13"/>
      <c r="O1548" t="s">
        <v>1616</v>
      </c>
      <c r="P1548" s="13" t="s">
        <v>1660</v>
      </c>
      <c r="Q1548" s="13" t="s">
        <v>1742</v>
      </c>
      <c r="R1548" s="13"/>
      <c r="S1548" s="13" t="s">
        <v>3189</v>
      </c>
      <c r="T1548" s="13" t="s">
        <v>3190</v>
      </c>
      <c r="U1548" s="13">
        <f>COUNTIFS(Tabella4[Rejected Element],Tabella4[[#This Row],[Rejected Element]])</f>
        <v>1254</v>
      </c>
      <c r="V1548" s="13" t="s">
        <v>1725</v>
      </c>
      <c r="W1548" s="13" t="s">
        <v>3161</v>
      </c>
      <c r="X1548" s="13" t="str">
        <f>Tabella4[[#This Row],[User Impact]]</f>
        <v>1 - Critical</v>
      </c>
      <c r="Y1548" s="13" t="str">
        <f>_xlfn.CONCAT("APP INDABOX ANDROID - ",Tabella4[[#This Row],[UNI CEI EN 301549]]," ",_xlfn.XLOOKUP(Tabella4[[#This Row],[Criterio]],Tabella5[ID],Tabella5[Criterio di successo],"")," - ",Tabella4[[#This Row],[Servizio]])</f>
        <v>APP INDABOX ANDROID - 11.1.3.2.1 Sequenza significativa - S007 Crediti Ritiro</v>
      </c>
      <c r="Z15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S007 Crediti Ritiro (#AAD1547)
S007 Crediti Ritiro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https://axe-mobile.deque.com/scan?userId=747da6b3-5f03-493b-bc9b-3a10276b7d6b&amp;packageName=com.android.chrome&amp;resultId=019874ad-6a65-75e8-8ac4-fea25d36fd14
Possibile metodologia risolutiva:
Rimuovi android:focusable="true" dal testo statico non interattivo.
File di log (occorrenze rilevate: 30): https://posteitaliane.sharepoint.com/:x:/r/teams/ACCESSIBILITRISULTATIVERIFICHETECNICHE/Shared%20Documents/TGPOSTE_APP/TGPOSTE_APP/LOG/Log.xlsx?d=w630300a71bd74143a1658fe5ab688bc4&amp;csf=1&amp;web=1&amp;e=Y9XHGL
Link al dettaglio requisito WCAG: </v>
      </c>
      <c r="AA1548" s="13"/>
      <c r="AB1548" s="13"/>
      <c r="AC1548" s="13"/>
      <c r="AD1548" s="13"/>
      <c r="AE1548" s="13" t="e">
        <f>_xlfn.XLOOKUP(Tabella4[[#This Row],[ID Silk]],outTable[ID Silk],outTable[Numero ticket  ],,0,1)</f>
        <v>#N/A</v>
      </c>
      <c r="AF1548" s="13"/>
      <c r="AG1548" s="13"/>
      <c r="AH1548" s="13" t="e">
        <f>Tabella4[[#This Row],[Caricato su Silk]]&amp;Tabella4[[#This Row],[HC_01]]</f>
        <v>#N/A</v>
      </c>
      <c r="AI1548" s="13" t="e">
        <f>Tabella4[[#This Row],[HC_ID]]&amp;": "&amp;Tabella4[[#This Row],[Descrizione]]</f>
        <v>#N/A</v>
      </c>
      <c r="AJ1548" s="13" t="e">
        <f>Tabella4[[#This Row],[HC_ID]]&amp;": - "&amp;Tabella4[[#This Row],[Detail]]&amp;" con selettore: "&amp;Tabella4[[#This Row],[Rejected Element]]</f>
        <v>#N/A</v>
      </c>
      <c r="AK1548" s="13" t="e">
        <f>Tabella4[[#This Row],[HC_ID]]&amp;": "&amp;Tabella4[[#This Row],[Share URL]]</f>
        <v>#N/A</v>
      </c>
      <c r="AL1548" s="13" t="e">
        <f>Tabella4[[#This Row],[HC_ID]]&amp;": "&amp;Tabella4[[#This Row],[Soluzione note aggiuntive]]</f>
        <v>#N/A</v>
      </c>
      <c r="AM1548" s="13"/>
    </row>
    <row r="1549" spans="1:39" ht="15" x14ac:dyDescent="0.3">
      <c r="A1549" s="41" t="str">
        <f>Tabella4[[#This Row],[UNI CEI EN 301549]]&amp;Tabella4[[#This Row],[Servizio]]</f>
        <v>11.2.5.3.1S009 FAQ</v>
      </c>
      <c r="B1549" s="42" t="str">
        <f>Tabella4[[#This Row],[IssueID]]&amp;Tabella4[[#This Row],[Servizio]]</f>
        <v>S009 FAQ</v>
      </c>
      <c r="C1549" s="41" t="s">
        <v>2647</v>
      </c>
      <c r="D1549" s="41" t="str">
        <f>"(#"&amp;Tabella4[[#This Row],['#ID]]&amp;")"</f>
        <v>(#AAD1548)</v>
      </c>
      <c r="E1549" s="13" t="s">
        <v>50</v>
      </c>
      <c r="F1549" s="13" t="s">
        <v>9</v>
      </c>
      <c r="G1549" s="13" t="s">
        <v>342</v>
      </c>
      <c r="H1549" s="13" t="s">
        <v>3285</v>
      </c>
      <c r="I1549" s="13" t="s">
        <v>63</v>
      </c>
      <c r="J1549" s="13" t="s">
        <v>3172</v>
      </c>
      <c r="K1549" t="s">
        <v>1745</v>
      </c>
      <c r="L1549" s="13" t="s">
        <v>3173</v>
      </c>
      <c r="M1549" t="s">
        <v>1744</v>
      </c>
      <c r="N1549" s="13"/>
      <c r="O1549" t="s">
        <v>1614</v>
      </c>
      <c r="P1549" s="13" t="s">
        <v>1658</v>
      </c>
      <c r="Q1549" s="13" t="s">
        <v>1742</v>
      </c>
      <c r="R1549" s="13"/>
      <c r="S1549" s="13" t="s">
        <v>3183</v>
      </c>
      <c r="T1549" s="13" t="s">
        <v>3184</v>
      </c>
      <c r="U1549" s="13">
        <f>COUNTIFS(Tabella4[Rejected Element],Tabella4[[#This Row],[Rejected Element]])</f>
        <v>1254</v>
      </c>
      <c r="V1549" s="13" t="s">
        <v>1727</v>
      </c>
      <c r="W1549" s="13" t="s">
        <v>3135</v>
      </c>
      <c r="X1549" s="13" t="str">
        <f>Tabella4[[#This Row],[User Impact]]</f>
        <v>2 - Serious</v>
      </c>
      <c r="Y1549" s="13" t="str">
        <f>_xlfn.CONCAT("APP INDABOX ANDROID - ",Tabella4[[#This Row],[UNI CEI EN 301549]]," ",_xlfn.XLOOKUP(Tabella4[[#This Row],[Criterio]],Tabella5[ID],Tabella5[Criterio di successo],"")," - ",Tabella4[[#This Row],[Servizio]])</f>
        <v>APP INDABOX ANDROID - 11.2.5.3.1 Etichetta nel nome - S009 FAQ</v>
      </c>
      <c r="Z15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(#AAD1548)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549" s="13"/>
      <c r="AB1549" s="13"/>
      <c r="AC1549" s="13"/>
      <c r="AD1549" s="13"/>
      <c r="AE1549" s="13" t="e">
        <f>_xlfn.XLOOKUP(Tabella4[[#This Row],[ID Silk]],outTable[ID Silk],outTable[Numero ticket  ],,0,1)</f>
        <v>#N/A</v>
      </c>
      <c r="AF1549" s="13"/>
      <c r="AG1549" s="13"/>
      <c r="AH1549" s="13" t="e">
        <f>Tabella4[[#This Row],[Caricato su Silk]]&amp;Tabella4[[#This Row],[HC_01]]</f>
        <v>#N/A</v>
      </c>
      <c r="AI1549" s="13" t="e">
        <f>Tabella4[[#This Row],[HC_ID]]&amp;": "&amp;Tabella4[[#This Row],[Descrizione]]</f>
        <v>#N/A</v>
      </c>
      <c r="AJ1549" s="13" t="e">
        <f>Tabella4[[#This Row],[HC_ID]]&amp;": - "&amp;Tabella4[[#This Row],[Detail]]&amp;" con selettore: "&amp;Tabella4[[#This Row],[Rejected Element]]</f>
        <v>#N/A</v>
      </c>
      <c r="AK1549" s="13" t="e">
        <f>Tabella4[[#This Row],[HC_ID]]&amp;": "&amp;Tabella4[[#This Row],[Share URL]]</f>
        <v>#N/A</v>
      </c>
      <c r="AL1549" s="13" t="e">
        <f>Tabella4[[#This Row],[HC_ID]]&amp;": "&amp;Tabella4[[#This Row],[Soluzione note aggiuntive]]</f>
        <v>#N/A</v>
      </c>
      <c r="AM1549" s="13"/>
    </row>
    <row r="1550" spans="1:39" ht="15" x14ac:dyDescent="0.3">
      <c r="A1550" s="41" t="str">
        <f>Tabella4[[#This Row],[UNI CEI EN 301549]]&amp;Tabella4[[#This Row],[Servizio]]</f>
        <v>11.2.5.3.1S009 FAQ</v>
      </c>
      <c r="B1550" s="42" t="str">
        <f>Tabella4[[#This Row],[IssueID]]&amp;Tabella4[[#This Row],[Servizio]]</f>
        <v>S009 FAQ</v>
      </c>
      <c r="C1550" s="41" t="s">
        <v>2648</v>
      </c>
      <c r="D1550" s="41" t="str">
        <f>"(#"&amp;Tabella4[[#This Row],['#ID]]&amp;")"</f>
        <v>(#AAD1549)</v>
      </c>
      <c r="E1550" s="13" t="s">
        <v>50</v>
      </c>
      <c r="F1550" s="13" t="s">
        <v>9</v>
      </c>
      <c r="G1550" s="13" t="s">
        <v>342</v>
      </c>
      <c r="H1550" s="13" t="s">
        <v>3285</v>
      </c>
      <c r="I1550" s="13" t="s">
        <v>63</v>
      </c>
      <c r="J1550" s="13" t="s">
        <v>3172</v>
      </c>
      <c r="K1550" t="s">
        <v>1745</v>
      </c>
      <c r="L1550" s="13" t="s">
        <v>3173</v>
      </c>
      <c r="M1550" t="s">
        <v>1744</v>
      </c>
      <c r="N1550" s="13"/>
      <c r="O1550" t="s">
        <v>1614</v>
      </c>
      <c r="P1550" s="13" t="s">
        <v>1658</v>
      </c>
      <c r="Q1550" s="13" t="s">
        <v>1742</v>
      </c>
      <c r="R1550" s="13"/>
      <c r="S1550" s="13" t="s">
        <v>3183</v>
      </c>
      <c r="T1550" s="13" t="s">
        <v>3184</v>
      </c>
      <c r="U1550" s="13">
        <f>COUNTIFS(Tabella4[Rejected Element],Tabella4[[#This Row],[Rejected Element]])</f>
        <v>1254</v>
      </c>
      <c r="V1550" s="13" t="s">
        <v>1727</v>
      </c>
      <c r="W1550" s="13" t="s">
        <v>3135</v>
      </c>
      <c r="X1550" s="13" t="str">
        <f>Tabella4[[#This Row],[User Impact]]</f>
        <v>2 - Serious</v>
      </c>
      <c r="Y1550" s="13" t="str">
        <f>_xlfn.CONCAT("APP INDABOX ANDROID - ",Tabella4[[#This Row],[UNI CEI EN 301549]]," ",_xlfn.XLOOKUP(Tabella4[[#This Row],[Criterio]],Tabella5[ID],Tabella5[Criterio di successo],"")," - ",Tabella4[[#This Row],[Servizio]])</f>
        <v>APP INDABOX ANDROID - 11.2.5.3.1 Etichetta nel nome - S009 FAQ</v>
      </c>
      <c r="Z15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(#AAD1549)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550" s="13"/>
      <c r="AB1550" s="13"/>
      <c r="AC1550" s="13"/>
      <c r="AD1550" s="13"/>
      <c r="AE1550" s="13" t="e">
        <f>_xlfn.XLOOKUP(Tabella4[[#This Row],[ID Silk]],outTable[ID Silk],outTable[Numero ticket  ],,0,1)</f>
        <v>#N/A</v>
      </c>
      <c r="AF1550" s="13"/>
      <c r="AG1550" s="13"/>
      <c r="AH1550" s="13" t="e">
        <f>Tabella4[[#This Row],[Caricato su Silk]]&amp;Tabella4[[#This Row],[HC_01]]</f>
        <v>#N/A</v>
      </c>
      <c r="AI1550" s="13" t="e">
        <f>Tabella4[[#This Row],[HC_ID]]&amp;": "&amp;Tabella4[[#This Row],[Descrizione]]</f>
        <v>#N/A</v>
      </c>
      <c r="AJ1550" s="13" t="e">
        <f>Tabella4[[#This Row],[HC_ID]]&amp;": - "&amp;Tabella4[[#This Row],[Detail]]&amp;" con selettore: "&amp;Tabella4[[#This Row],[Rejected Element]]</f>
        <v>#N/A</v>
      </c>
      <c r="AK1550" s="13" t="e">
        <f>Tabella4[[#This Row],[HC_ID]]&amp;": "&amp;Tabella4[[#This Row],[Share URL]]</f>
        <v>#N/A</v>
      </c>
      <c r="AL1550" s="13" t="e">
        <f>Tabella4[[#This Row],[HC_ID]]&amp;": "&amp;Tabella4[[#This Row],[Soluzione note aggiuntive]]</f>
        <v>#N/A</v>
      </c>
      <c r="AM1550" s="13"/>
    </row>
    <row r="1551" spans="1:39" ht="15" x14ac:dyDescent="0.3">
      <c r="A1551" s="41" t="str">
        <f>Tabella4[[#This Row],[UNI CEI EN 301549]]&amp;Tabella4[[#This Row],[Servizio]]</f>
        <v>11.2.5.8.1S009 FAQ</v>
      </c>
      <c r="B1551" s="42" t="str">
        <f>Tabella4[[#This Row],[IssueID]]&amp;Tabella4[[#This Row],[Servizio]]</f>
        <v>S009 FAQ</v>
      </c>
      <c r="C1551" s="41" t="s">
        <v>2649</v>
      </c>
      <c r="D1551" s="41" t="str">
        <f>"(#"&amp;Tabella4[[#This Row],['#ID]]&amp;")"</f>
        <v>(#AAD1550)</v>
      </c>
      <c r="E1551" s="13" t="s">
        <v>50</v>
      </c>
      <c r="F1551" s="13" t="s">
        <v>10</v>
      </c>
      <c r="G1551" s="13" t="s">
        <v>56</v>
      </c>
      <c r="H1551" s="13" t="s">
        <v>3283</v>
      </c>
      <c r="I1551" s="13" t="s">
        <v>63</v>
      </c>
      <c r="J1551" s="13" t="s">
        <v>1736</v>
      </c>
      <c r="K1551" t="s">
        <v>1748</v>
      </c>
      <c r="L1551" s="13" t="s">
        <v>3175</v>
      </c>
      <c r="M1551" t="s">
        <v>1744</v>
      </c>
      <c r="N1551" s="13"/>
      <c r="O1551" t="s">
        <v>1614</v>
      </c>
      <c r="P1551" s="13" t="s">
        <v>1658</v>
      </c>
      <c r="Q1551" s="13" t="s">
        <v>1742</v>
      </c>
      <c r="R1551" s="13"/>
      <c r="S1551" s="13" t="s">
        <v>3187</v>
      </c>
      <c r="T1551" s="13" t="s">
        <v>3188</v>
      </c>
      <c r="U1551" s="13">
        <f>COUNTIFS(Tabella4[Rejected Element],Tabella4[[#This Row],[Rejected Element]])</f>
        <v>1254</v>
      </c>
      <c r="V1551" s="13" t="s">
        <v>1727</v>
      </c>
      <c r="W1551" s="13" t="s">
        <v>3135</v>
      </c>
      <c r="X1551" s="13" t="str">
        <f>Tabella4[[#This Row],[User Impact]]</f>
        <v>2 - Serious</v>
      </c>
      <c r="Y1551" s="13" t="str">
        <f>_xlfn.CONCAT("APP INDABOX ANDROID - ",Tabella4[[#This Row],[UNI CEI EN 301549]]," ",_xlfn.XLOOKUP(Tabella4[[#This Row],[Criterio]],Tabella5[ID],Tabella5[Criterio di successo],"")," - ",Tabella4[[#This Row],[Servizio]])</f>
        <v>APP INDABOX ANDROID - 11.2.5.8.1 Dimensione dell'obiettivo (minimo) - S009 FAQ</v>
      </c>
      <c r="Z15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(#AAD1550)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551" s="13"/>
      <c r="AB1551" s="13"/>
      <c r="AC1551" s="13"/>
      <c r="AD1551" s="13"/>
      <c r="AE1551" s="13" t="e">
        <f>_xlfn.XLOOKUP(Tabella4[[#This Row],[ID Silk]],outTable[ID Silk],outTable[Numero ticket  ],,0,1)</f>
        <v>#N/A</v>
      </c>
      <c r="AF1551" s="13"/>
      <c r="AG1551" s="13"/>
      <c r="AH1551" s="13" t="e">
        <f>Tabella4[[#This Row],[Caricato su Silk]]&amp;Tabella4[[#This Row],[HC_01]]</f>
        <v>#N/A</v>
      </c>
      <c r="AI1551" s="13" t="e">
        <f>Tabella4[[#This Row],[HC_ID]]&amp;": "&amp;Tabella4[[#This Row],[Descrizione]]</f>
        <v>#N/A</v>
      </c>
      <c r="AJ1551" s="13" t="e">
        <f>Tabella4[[#This Row],[HC_ID]]&amp;": - "&amp;Tabella4[[#This Row],[Detail]]&amp;" con selettore: "&amp;Tabella4[[#This Row],[Rejected Element]]</f>
        <v>#N/A</v>
      </c>
      <c r="AK1551" s="13" t="e">
        <f>Tabella4[[#This Row],[HC_ID]]&amp;": "&amp;Tabella4[[#This Row],[Share URL]]</f>
        <v>#N/A</v>
      </c>
      <c r="AL1551" s="13" t="e">
        <f>Tabella4[[#This Row],[HC_ID]]&amp;": "&amp;Tabella4[[#This Row],[Soluzione note aggiuntive]]</f>
        <v>#N/A</v>
      </c>
      <c r="AM1551" s="13"/>
    </row>
    <row r="1552" spans="1:39" ht="15" x14ac:dyDescent="0.3">
      <c r="A1552" s="41" t="str">
        <f>Tabella4[[#This Row],[UNI CEI EN 301549]]&amp;Tabella4[[#This Row],[Servizio]]</f>
        <v>11.2.5.5.1S009 FAQ</v>
      </c>
      <c r="B1552" s="42" t="str">
        <f>Tabella4[[#This Row],[IssueID]]&amp;Tabella4[[#This Row],[Servizio]]</f>
        <v>S009 FAQ</v>
      </c>
      <c r="C1552" s="41" t="s">
        <v>2650</v>
      </c>
      <c r="D1552" s="41" t="str">
        <f>"(#"&amp;Tabella4[[#This Row],['#ID]]&amp;")"</f>
        <v>(#AAD1551)</v>
      </c>
      <c r="E1552" s="13" t="s">
        <v>50</v>
      </c>
      <c r="F1552" s="13" t="s">
        <v>3168</v>
      </c>
      <c r="G1552" s="13" t="s">
        <v>346</v>
      </c>
      <c r="H1552" s="13" t="s">
        <v>3286</v>
      </c>
      <c r="I1552" s="13" t="s">
        <v>64</v>
      </c>
      <c r="J1552" s="13" t="s">
        <v>1736</v>
      </c>
      <c r="K1552" t="s">
        <v>1747</v>
      </c>
      <c r="L1552" s="13" t="s">
        <v>3174</v>
      </c>
      <c r="M1552" t="s">
        <v>1744</v>
      </c>
      <c r="N1552" s="13"/>
      <c r="O1552" t="s">
        <v>1614</v>
      </c>
      <c r="P1552" s="13" t="s">
        <v>1658</v>
      </c>
      <c r="Q1552" s="13" t="s">
        <v>1742</v>
      </c>
      <c r="R1552" s="13"/>
      <c r="S1552" s="13" t="s">
        <v>3185</v>
      </c>
      <c r="T1552" s="13" t="s">
        <v>3186</v>
      </c>
      <c r="U1552" s="13">
        <f>COUNTIFS(Tabella4[Rejected Element],Tabella4[[#This Row],[Rejected Element]])</f>
        <v>1254</v>
      </c>
      <c r="V1552" s="13" t="s">
        <v>1727</v>
      </c>
      <c r="W1552" s="13" t="s">
        <v>3135</v>
      </c>
      <c r="X1552" s="13" t="str">
        <f>Tabella4[[#This Row],[User Impact]]</f>
        <v>3 - Moderate</v>
      </c>
      <c r="Y1552" s="13" t="str">
        <f>_xlfn.CONCAT("APP INDABOX ANDROID - ",Tabella4[[#This Row],[UNI CEI EN 301549]]," ",_xlfn.XLOOKUP(Tabella4[[#This Row],[Criterio]],Tabella5[ID],Tabella5[Criterio di successo],"")," - ",Tabella4[[#This Row],[Servizio]])</f>
        <v>APP INDABOX ANDROID - 11.2.5.5.1 Dimensione dell'obiettivo (avanzato) - S009 FAQ</v>
      </c>
      <c r="Z15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(#AAD1551)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552" s="13"/>
      <c r="AB1552" s="13"/>
      <c r="AC1552" s="13"/>
      <c r="AD1552" s="13"/>
      <c r="AE1552" s="13" t="e">
        <f>_xlfn.XLOOKUP(Tabella4[[#This Row],[ID Silk]],outTable[ID Silk],outTable[Numero ticket  ],,0,1)</f>
        <v>#N/A</v>
      </c>
      <c r="AF1552" s="13"/>
      <c r="AG1552" s="13"/>
      <c r="AH1552" s="13" t="e">
        <f>Tabella4[[#This Row],[Caricato su Silk]]&amp;Tabella4[[#This Row],[HC_01]]</f>
        <v>#N/A</v>
      </c>
      <c r="AI1552" s="13" t="e">
        <f>Tabella4[[#This Row],[HC_ID]]&amp;": "&amp;Tabella4[[#This Row],[Descrizione]]</f>
        <v>#N/A</v>
      </c>
      <c r="AJ1552" s="13" t="e">
        <f>Tabella4[[#This Row],[HC_ID]]&amp;": - "&amp;Tabella4[[#This Row],[Detail]]&amp;" con selettore: "&amp;Tabella4[[#This Row],[Rejected Element]]</f>
        <v>#N/A</v>
      </c>
      <c r="AK1552" s="13" t="e">
        <f>Tabella4[[#This Row],[HC_ID]]&amp;": "&amp;Tabella4[[#This Row],[Share URL]]</f>
        <v>#N/A</v>
      </c>
      <c r="AL1552" s="13" t="e">
        <f>Tabella4[[#This Row],[HC_ID]]&amp;": "&amp;Tabella4[[#This Row],[Soluzione note aggiuntive]]</f>
        <v>#N/A</v>
      </c>
      <c r="AM1552" s="13"/>
    </row>
    <row r="1553" spans="1:39" ht="15" x14ac:dyDescent="0.3">
      <c r="A1553" s="41" t="str">
        <f>Tabella4[[#This Row],[UNI CEI EN 301549]]&amp;Tabella4[[#This Row],[Servizio]]</f>
        <v>11.1.3.2.1S009 FAQ</v>
      </c>
      <c r="B1553" s="42" t="str">
        <f>Tabella4[[#This Row],[IssueID]]&amp;Tabella4[[#This Row],[Servizio]]</f>
        <v>S009 FAQ</v>
      </c>
      <c r="C1553" s="41" t="s">
        <v>2651</v>
      </c>
      <c r="D1553" s="41" t="str">
        <f>"(#"&amp;Tabella4[[#This Row],['#ID]]&amp;")"</f>
        <v>(#AAD1552)</v>
      </c>
      <c r="E1553" s="13" t="s">
        <v>50</v>
      </c>
      <c r="F1553" s="13" t="s">
        <v>9</v>
      </c>
      <c r="G1553" s="13" t="s">
        <v>57</v>
      </c>
      <c r="H1553" s="13" t="s">
        <v>3287</v>
      </c>
      <c r="I1553" s="13" t="s">
        <v>62</v>
      </c>
      <c r="J1553" s="13" t="s">
        <v>3176</v>
      </c>
      <c r="K1553" t="s">
        <v>1749</v>
      </c>
      <c r="L1553" s="13" t="s">
        <v>3177</v>
      </c>
      <c r="M1553" t="s">
        <v>1744</v>
      </c>
      <c r="N1553" s="13"/>
      <c r="O1553" t="s">
        <v>1614</v>
      </c>
      <c r="P1553" s="13" t="s">
        <v>1658</v>
      </c>
      <c r="Q1553" s="13" t="s">
        <v>1742</v>
      </c>
      <c r="R1553" s="13"/>
      <c r="S1553" s="13" t="s">
        <v>3189</v>
      </c>
      <c r="T1553" s="13" t="s">
        <v>3190</v>
      </c>
      <c r="U1553" s="13">
        <f>COUNTIFS(Tabella4[Rejected Element],Tabella4[[#This Row],[Rejected Element]])</f>
        <v>1254</v>
      </c>
      <c r="V1553" s="13" t="s">
        <v>1727</v>
      </c>
      <c r="W1553" s="13" t="s">
        <v>3135</v>
      </c>
      <c r="X1553" s="13" t="str">
        <f>Tabella4[[#This Row],[User Impact]]</f>
        <v>1 - Critical</v>
      </c>
      <c r="Y1553" s="13" t="str">
        <f>_xlfn.CONCAT("APP INDABOX ANDROID - ",Tabella4[[#This Row],[UNI CEI EN 301549]]," ",_xlfn.XLOOKUP(Tabella4[[#This Row],[Criterio]],Tabella5[ID],Tabella5[Criterio di successo],"")," - ",Tabella4[[#This Row],[Servizio]])</f>
        <v>APP INDABOX ANDROID - 11.1.3.2.1 Sequenza significativa - S009 FAQ</v>
      </c>
      <c r="Z15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(#AAD1552)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553" s="13"/>
      <c r="AB1553" s="13"/>
      <c r="AC1553" s="13"/>
      <c r="AD1553" s="13"/>
      <c r="AE1553" s="13" t="e">
        <f>_xlfn.XLOOKUP(Tabella4[[#This Row],[ID Silk]],outTable[ID Silk],outTable[Numero ticket  ],,0,1)</f>
        <v>#N/A</v>
      </c>
      <c r="AF1553" s="13"/>
      <c r="AG1553" s="13"/>
      <c r="AH1553" s="13" t="e">
        <f>Tabella4[[#This Row],[Caricato su Silk]]&amp;Tabella4[[#This Row],[HC_01]]</f>
        <v>#N/A</v>
      </c>
      <c r="AI1553" s="13" t="e">
        <f>Tabella4[[#This Row],[HC_ID]]&amp;": "&amp;Tabella4[[#This Row],[Descrizione]]</f>
        <v>#N/A</v>
      </c>
      <c r="AJ1553" s="13" t="e">
        <f>Tabella4[[#This Row],[HC_ID]]&amp;": - "&amp;Tabella4[[#This Row],[Detail]]&amp;" con selettore: "&amp;Tabella4[[#This Row],[Rejected Element]]</f>
        <v>#N/A</v>
      </c>
      <c r="AK1553" s="13" t="e">
        <f>Tabella4[[#This Row],[HC_ID]]&amp;": "&amp;Tabella4[[#This Row],[Share URL]]</f>
        <v>#N/A</v>
      </c>
      <c r="AL1553" s="13" t="e">
        <f>Tabella4[[#This Row],[HC_ID]]&amp;": "&amp;Tabella4[[#This Row],[Soluzione note aggiuntive]]</f>
        <v>#N/A</v>
      </c>
      <c r="AM1553" s="13"/>
    </row>
    <row r="1554" spans="1:39" ht="15" x14ac:dyDescent="0.3">
      <c r="A1554" s="41" t="str">
        <f>Tabella4[[#This Row],[UNI CEI EN 301549]]&amp;Tabella4[[#This Row],[Servizio]]</f>
        <v>11.2.5.3.1S009 FAQ</v>
      </c>
      <c r="B1554" s="42" t="str">
        <f>Tabella4[[#This Row],[IssueID]]&amp;Tabella4[[#This Row],[Servizio]]</f>
        <v>S009 FAQ</v>
      </c>
      <c r="C1554" s="41" t="s">
        <v>2652</v>
      </c>
      <c r="D1554" s="41" t="str">
        <f>"(#"&amp;Tabella4[[#This Row],['#ID]]&amp;")"</f>
        <v>(#AAD1553)</v>
      </c>
      <c r="E1554" s="13" t="s">
        <v>50</v>
      </c>
      <c r="F1554" s="13" t="s">
        <v>9</v>
      </c>
      <c r="G1554" s="13" t="s">
        <v>342</v>
      </c>
      <c r="H1554" s="13" t="s">
        <v>3285</v>
      </c>
      <c r="I1554" s="13" t="s">
        <v>63</v>
      </c>
      <c r="J1554" s="13" t="s">
        <v>3172</v>
      </c>
      <c r="K1554" t="s">
        <v>1745</v>
      </c>
      <c r="L1554" s="13" t="s">
        <v>3173</v>
      </c>
      <c r="M1554" t="s">
        <v>1779</v>
      </c>
      <c r="N1554" s="13"/>
      <c r="O1554" t="s">
        <v>1614</v>
      </c>
      <c r="P1554" s="13" t="s">
        <v>1658</v>
      </c>
      <c r="Q1554" s="13" t="s">
        <v>1742</v>
      </c>
      <c r="R1554" s="13"/>
      <c r="S1554" s="13" t="s">
        <v>3183</v>
      </c>
      <c r="T1554" s="13" t="s">
        <v>3184</v>
      </c>
      <c r="U1554" s="13">
        <f>COUNTIFS(Tabella4[Rejected Element],Tabella4[[#This Row],[Rejected Element]])</f>
        <v>1</v>
      </c>
      <c r="V1554" s="13" t="s">
        <v>1727</v>
      </c>
      <c r="W1554" s="13" t="s">
        <v>3135</v>
      </c>
      <c r="X1554" s="13" t="str">
        <f>Tabella4[[#This Row],[User Impact]]</f>
        <v>2 - Serious</v>
      </c>
      <c r="Y1554" s="13" t="str">
        <f>_xlfn.CONCAT("APP INDABOX ANDROID - ",Tabella4[[#This Row],[UNI CEI EN 301549]]," ",_xlfn.XLOOKUP(Tabella4[[#This Row],[Criterio]],Tabella5[ID],Tabella5[Criterio di successo],"")," - ",Tabella4[[#This Row],[Servizio]])</f>
        <v>APP INDABOX ANDROID - 11.2.5.3.1 Etichetta nel nome - S009 FAQ</v>
      </c>
      <c r="Z15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(#AAD1553)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profilo-utente-cta
Dettaglio + screenshot (accedere con le seguenti credenziali: user, axeposte@gmail.com; password, Poste2024!): https://axe-mobile.deque.com/scan?userId=747da6b3-5f03-493b-bc9b-3a10276b7d6b&amp;packageName=com.android.chrome&amp;resultId=019874b8-9d13-7250-813d-8060c1502060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554" s="13"/>
      <c r="AB1554" s="13"/>
      <c r="AC1554" s="13"/>
      <c r="AD1554" s="13"/>
      <c r="AE1554" s="13" t="e">
        <f>_xlfn.XLOOKUP(Tabella4[[#This Row],[ID Silk]],outTable[ID Silk],outTable[Numero ticket  ],,0,1)</f>
        <v>#N/A</v>
      </c>
      <c r="AF1554" s="13"/>
      <c r="AG1554" s="13"/>
      <c r="AH1554" s="13" t="e">
        <f>Tabella4[[#This Row],[Caricato su Silk]]&amp;Tabella4[[#This Row],[HC_01]]</f>
        <v>#N/A</v>
      </c>
      <c r="AI1554" s="13" t="e">
        <f>Tabella4[[#This Row],[HC_ID]]&amp;": "&amp;Tabella4[[#This Row],[Descrizione]]</f>
        <v>#N/A</v>
      </c>
      <c r="AJ1554" s="13" t="e">
        <f>Tabella4[[#This Row],[HC_ID]]&amp;": - "&amp;Tabella4[[#This Row],[Detail]]&amp;" con selettore: "&amp;Tabella4[[#This Row],[Rejected Element]]</f>
        <v>#N/A</v>
      </c>
      <c r="AK1554" s="13" t="e">
        <f>Tabella4[[#This Row],[HC_ID]]&amp;": "&amp;Tabella4[[#This Row],[Share URL]]</f>
        <v>#N/A</v>
      </c>
      <c r="AL1554" s="13" t="e">
        <f>Tabella4[[#This Row],[HC_ID]]&amp;": "&amp;Tabella4[[#This Row],[Soluzione note aggiuntive]]</f>
        <v>#N/A</v>
      </c>
      <c r="AM1554" s="13"/>
    </row>
    <row r="1555" spans="1:39" ht="15" x14ac:dyDescent="0.3">
      <c r="A1555" s="41" t="str">
        <f>Tabella4[[#This Row],[UNI CEI EN 301549]]&amp;Tabella4[[#This Row],[Servizio]]</f>
        <v>11.2.5.3.1S009 FAQ</v>
      </c>
      <c r="B1555" s="42" t="str">
        <f>Tabella4[[#This Row],[IssueID]]&amp;Tabella4[[#This Row],[Servizio]]</f>
        <v>S009 FAQ</v>
      </c>
      <c r="C1555" s="41" t="s">
        <v>2653</v>
      </c>
      <c r="D1555" s="41" t="str">
        <f>"(#"&amp;Tabella4[[#This Row],['#ID]]&amp;")"</f>
        <v>(#AAD1554)</v>
      </c>
      <c r="E1555" s="13" t="s">
        <v>50</v>
      </c>
      <c r="F1555" s="13" t="s">
        <v>9</v>
      </c>
      <c r="G1555" s="13" t="s">
        <v>342</v>
      </c>
      <c r="H1555" s="13" t="s">
        <v>3285</v>
      </c>
      <c r="I1555" s="13" t="s">
        <v>63</v>
      </c>
      <c r="J1555" s="13" t="s">
        <v>3172</v>
      </c>
      <c r="K1555" t="s">
        <v>1745</v>
      </c>
      <c r="L1555" s="13" t="s">
        <v>3173</v>
      </c>
      <c r="M1555" t="s">
        <v>1744</v>
      </c>
      <c r="N1555" s="13"/>
      <c r="O1555" t="s">
        <v>1614</v>
      </c>
      <c r="P1555" s="13" t="s">
        <v>1658</v>
      </c>
      <c r="Q1555" s="13" t="s">
        <v>1742</v>
      </c>
      <c r="R1555" s="13"/>
      <c r="S1555" s="13" t="s">
        <v>3183</v>
      </c>
      <c r="T1555" s="13" t="s">
        <v>3184</v>
      </c>
      <c r="U1555" s="13">
        <f>COUNTIFS(Tabella4[Rejected Element],Tabella4[[#This Row],[Rejected Element]])</f>
        <v>1254</v>
      </c>
      <c r="V1555" s="13" t="s">
        <v>1727</v>
      </c>
      <c r="W1555" s="13" t="s">
        <v>3135</v>
      </c>
      <c r="X1555" s="13" t="str">
        <f>Tabella4[[#This Row],[User Impact]]</f>
        <v>2 - Serious</v>
      </c>
      <c r="Y1555" s="13" t="str">
        <f>_xlfn.CONCAT("APP INDABOX ANDROID - ",Tabella4[[#This Row],[UNI CEI EN 301549]]," ",_xlfn.XLOOKUP(Tabella4[[#This Row],[Criterio]],Tabella5[ID],Tabella5[Criterio di successo],"")," - ",Tabella4[[#This Row],[Servizio]])</f>
        <v>APP INDABOX ANDROID - 11.2.5.3.1 Etichetta nel nome - S009 FAQ</v>
      </c>
      <c r="Z15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(#AAD1554)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555" s="13"/>
      <c r="AB1555" s="13"/>
      <c r="AC1555" s="13"/>
      <c r="AD1555" s="13"/>
      <c r="AE1555" s="13" t="e">
        <f>_xlfn.XLOOKUP(Tabella4[[#This Row],[ID Silk]],outTable[ID Silk],outTable[Numero ticket  ],,0,1)</f>
        <v>#N/A</v>
      </c>
      <c r="AF1555" s="13"/>
      <c r="AG1555" s="13"/>
      <c r="AH1555" s="13" t="e">
        <f>Tabella4[[#This Row],[Caricato su Silk]]&amp;Tabella4[[#This Row],[HC_01]]</f>
        <v>#N/A</v>
      </c>
      <c r="AI1555" s="13" t="e">
        <f>Tabella4[[#This Row],[HC_ID]]&amp;": "&amp;Tabella4[[#This Row],[Descrizione]]</f>
        <v>#N/A</v>
      </c>
      <c r="AJ1555" s="13" t="e">
        <f>Tabella4[[#This Row],[HC_ID]]&amp;": - "&amp;Tabella4[[#This Row],[Detail]]&amp;" con selettore: "&amp;Tabella4[[#This Row],[Rejected Element]]</f>
        <v>#N/A</v>
      </c>
      <c r="AK1555" s="13" t="e">
        <f>Tabella4[[#This Row],[HC_ID]]&amp;": "&amp;Tabella4[[#This Row],[Share URL]]</f>
        <v>#N/A</v>
      </c>
      <c r="AL1555" s="13" t="e">
        <f>Tabella4[[#This Row],[HC_ID]]&amp;": "&amp;Tabella4[[#This Row],[Soluzione note aggiuntive]]</f>
        <v>#N/A</v>
      </c>
      <c r="AM1555" s="13"/>
    </row>
    <row r="1556" spans="1:39" ht="15" x14ac:dyDescent="0.3">
      <c r="A1556" s="41" t="str">
        <f>Tabella4[[#This Row],[UNI CEI EN 301549]]&amp;Tabella4[[#This Row],[Servizio]]</f>
        <v>11.2.5.3.1S009 FAQ</v>
      </c>
      <c r="B1556" s="42" t="str">
        <f>Tabella4[[#This Row],[IssueID]]&amp;Tabella4[[#This Row],[Servizio]]</f>
        <v>S009 FAQ</v>
      </c>
      <c r="C1556" s="41" t="s">
        <v>2654</v>
      </c>
      <c r="D1556" s="41" t="str">
        <f>"(#"&amp;Tabella4[[#This Row],['#ID]]&amp;")"</f>
        <v>(#AAD1555)</v>
      </c>
      <c r="E1556" s="13" t="s">
        <v>50</v>
      </c>
      <c r="F1556" s="13" t="s">
        <v>9</v>
      </c>
      <c r="G1556" s="13" t="s">
        <v>342</v>
      </c>
      <c r="H1556" s="13" t="s">
        <v>3285</v>
      </c>
      <c r="I1556" s="13" t="s">
        <v>63</v>
      </c>
      <c r="J1556" s="13" t="s">
        <v>3172</v>
      </c>
      <c r="K1556" t="s">
        <v>1745</v>
      </c>
      <c r="L1556" s="13" t="s">
        <v>3173</v>
      </c>
      <c r="M1556" t="s">
        <v>1744</v>
      </c>
      <c r="N1556" s="13"/>
      <c r="O1556" t="s">
        <v>1614</v>
      </c>
      <c r="P1556" s="13" t="s">
        <v>1658</v>
      </c>
      <c r="Q1556" s="13" t="s">
        <v>1742</v>
      </c>
      <c r="R1556" s="13"/>
      <c r="S1556" s="13" t="s">
        <v>3183</v>
      </c>
      <c r="T1556" s="13" t="s">
        <v>3184</v>
      </c>
      <c r="U1556" s="13">
        <f>COUNTIFS(Tabella4[Rejected Element],Tabella4[[#This Row],[Rejected Element]])</f>
        <v>1254</v>
      </c>
      <c r="V1556" s="13" t="s">
        <v>1727</v>
      </c>
      <c r="W1556" s="13" t="s">
        <v>3135</v>
      </c>
      <c r="X1556" s="13" t="str">
        <f>Tabella4[[#This Row],[User Impact]]</f>
        <v>2 - Serious</v>
      </c>
      <c r="Y1556" s="13" t="str">
        <f>_xlfn.CONCAT("APP INDABOX ANDROID - ",Tabella4[[#This Row],[UNI CEI EN 301549]]," ",_xlfn.XLOOKUP(Tabella4[[#This Row],[Criterio]],Tabella5[ID],Tabella5[Criterio di successo],"")," - ",Tabella4[[#This Row],[Servizio]])</f>
        <v>APP INDABOX ANDROID - 11.2.5.3.1 Etichetta nel nome - S009 FAQ</v>
      </c>
      <c r="Z15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(#AAD1555)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556" s="13"/>
      <c r="AB1556" s="13"/>
      <c r="AC1556" s="13"/>
      <c r="AD1556" s="13"/>
      <c r="AE1556" s="13" t="e">
        <f>_xlfn.XLOOKUP(Tabella4[[#This Row],[ID Silk]],outTable[ID Silk],outTable[Numero ticket  ],,0,1)</f>
        <v>#N/A</v>
      </c>
      <c r="AF1556" s="13"/>
      <c r="AG1556" s="13"/>
      <c r="AH1556" s="13" t="e">
        <f>Tabella4[[#This Row],[Caricato su Silk]]&amp;Tabella4[[#This Row],[HC_01]]</f>
        <v>#N/A</v>
      </c>
      <c r="AI1556" s="13" t="e">
        <f>Tabella4[[#This Row],[HC_ID]]&amp;": "&amp;Tabella4[[#This Row],[Descrizione]]</f>
        <v>#N/A</v>
      </c>
      <c r="AJ1556" s="13" t="e">
        <f>Tabella4[[#This Row],[HC_ID]]&amp;": - "&amp;Tabella4[[#This Row],[Detail]]&amp;" con selettore: "&amp;Tabella4[[#This Row],[Rejected Element]]</f>
        <v>#N/A</v>
      </c>
      <c r="AK1556" s="13" t="e">
        <f>Tabella4[[#This Row],[HC_ID]]&amp;": "&amp;Tabella4[[#This Row],[Share URL]]</f>
        <v>#N/A</v>
      </c>
      <c r="AL1556" s="13" t="e">
        <f>Tabella4[[#This Row],[HC_ID]]&amp;": "&amp;Tabella4[[#This Row],[Soluzione note aggiuntive]]</f>
        <v>#N/A</v>
      </c>
      <c r="AM1556" s="13"/>
    </row>
    <row r="1557" spans="1:39" ht="15" x14ac:dyDescent="0.3">
      <c r="A1557" s="41" t="str">
        <f>Tabella4[[#This Row],[UNI CEI EN 301549]]&amp;Tabella4[[#This Row],[Servizio]]</f>
        <v>11.1.3.2.1S009 FAQ</v>
      </c>
      <c r="B1557" s="42" t="str">
        <f>Tabella4[[#This Row],[IssueID]]&amp;Tabella4[[#This Row],[Servizio]]</f>
        <v>S009 FAQ</v>
      </c>
      <c r="C1557" s="41" t="s">
        <v>2655</v>
      </c>
      <c r="D1557" s="41" t="str">
        <f>"(#"&amp;Tabella4[[#This Row],['#ID]]&amp;")"</f>
        <v>(#AAD1556)</v>
      </c>
      <c r="E1557" s="13" t="s">
        <v>50</v>
      </c>
      <c r="F1557" s="13" t="s">
        <v>9</v>
      </c>
      <c r="G1557" s="13" t="s">
        <v>57</v>
      </c>
      <c r="H1557" s="13" t="s">
        <v>3287</v>
      </c>
      <c r="I1557" s="13" t="s">
        <v>62</v>
      </c>
      <c r="J1557" s="13" t="s">
        <v>3176</v>
      </c>
      <c r="K1557" t="s">
        <v>1749</v>
      </c>
      <c r="L1557" s="13" t="s">
        <v>3177</v>
      </c>
      <c r="M1557" t="s">
        <v>1744</v>
      </c>
      <c r="N1557" s="13"/>
      <c r="O1557" t="s">
        <v>1614</v>
      </c>
      <c r="P1557" s="13" t="s">
        <v>1658</v>
      </c>
      <c r="Q1557" s="13" t="s">
        <v>1742</v>
      </c>
      <c r="R1557" s="13"/>
      <c r="S1557" s="13" t="s">
        <v>3189</v>
      </c>
      <c r="T1557" s="13" t="s">
        <v>3190</v>
      </c>
      <c r="U1557" s="13">
        <f>COUNTIFS(Tabella4[Rejected Element],Tabella4[[#This Row],[Rejected Element]])</f>
        <v>1254</v>
      </c>
      <c r="V1557" s="13" t="s">
        <v>1727</v>
      </c>
      <c r="W1557" s="13" t="s">
        <v>3135</v>
      </c>
      <c r="X1557" s="13" t="str">
        <f>Tabella4[[#This Row],[User Impact]]</f>
        <v>1 - Critical</v>
      </c>
      <c r="Y1557" s="13" t="str">
        <f>_xlfn.CONCAT("APP INDABOX ANDROID - ",Tabella4[[#This Row],[UNI CEI EN 301549]]," ",_xlfn.XLOOKUP(Tabella4[[#This Row],[Criterio]],Tabella5[ID],Tabella5[Criterio di successo],"")," - ",Tabella4[[#This Row],[Servizio]])</f>
        <v>APP INDABOX ANDROID - 11.1.3.2.1 Sequenza significativa - S009 FAQ</v>
      </c>
      <c r="Z15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(#AAD1556)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557" s="13"/>
      <c r="AB1557" s="13"/>
      <c r="AC1557" s="13"/>
      <c r="AD1557" s="13"/>
      <c r="AE1557" s="13" t="e">
        <f>_xlfn.XLOOKUP(Tabella4[[#This Row],[ID Silk]],outTable[ID Silk],outTable[Numero ticket  ],,0,1)</f>
        <v>#N/A</v>
      </c>
      <c r="AF1557" s="13"/>
      <c r="AG1557" s="13"/>
      <c r="AH1557" s="13" t="e">
        <f>Tabella4[[#This Row],[Caricato su Silk]]&amp;Tabella4[[#This Row],[HC_01]]</f>
        <v>#N/A</v>
      </c>
      <c r="AI1557" s="13" t="e">
        <f>Tabella4[[#This Row],[HC_ID]]&amp;": "&amp;Tabella4[[#This Row],[Descrizione]]</f>
        <v>#N/A</v>
      </c>
      <c r="AJ1557" s="13" t="e">
        <f>Tabella4[[#This Row],[HC_ID]]&amp;": - "&amp;Tabella4[[#This Row],[Detail]]&amp;" con selettore: "&amp;Tabella4[[#This Row],[Rejected Element]]</f>
        <v>#N/A</v>
      </c>
      <c r="AK1557" s="13" t="e">
        <f>Tabella4[[#This Row],[HC_ID]]&amp;": "&amp;Tabella4[[#This Row],[Share URL]]</f>
        <v>#N/A</v>
      </c>
      <c r="AL1557" s="13" t="e">
        <f>Tabella4[[#This Row],[HC_ID]]&amp;": "&amp;Tabella4[[#This Row],[Soluzione note aggiuntive]]</f>
        <v>#N/A</v>
      </c>
      <c r="AM1557" s="13"/>
    </row>
    <row r="1558" spans="1:39" ht="15" x14ac:dyDescent="0.3">
      <c r="A1558" s="41" t="str">
        <f>Tabella4[[#This Row],[UNI CEI EN 301549]]&amp;Tabella4[[#This Row],[Servizio]]</f>
        <v>11.1.3.2.1S009 FAQ</v>
      </c>
      <c r="B1558" s="42" t="str">
        <f>Tabella4[[#This Row],[IssueID]]&amp;Tabella4[[#This Row],[Servizio]]</f>
        <v>S009 FAQ</v>
      </c>
      <c r="C1558" s="41" t="s">
        <v>2656</v>
      </c>
      <c r="D1558" s="41" t="str">
        <f>"(#"&amp;Tabella4[[#This Row],['#ID]]&amp;")"</f>
        <v>(#AAD1557)</v>
      </c>
      <c r="E1558" s="13" t="s">
        <v>50</v>
      </c>
      <c r="F1558" s="13" t="s">
        <v>9</v>
      </c>
      <c r="G1558" s="13" t="s">
        <v>57</v>
      </c>
      <c r="H1558" s="13" t="s">
        <v>3287</v>
      </c>
      <c r="I1558" s="13" t="s">
        <v>62</v>
      </c>
      <c r="J1558" s="13" t="s">
        <v>3176</v>
      </c>
      <c r="K1558" t="s">
        <v>1749</v>
      </c>
      <c r="L1558" s="13" t="s">
        <v>3177</v>
      </c>
      <c r="M1558" t="s">
        <v>1744</v>
      </c>
      <c r="N1558" s="13"/>
      <c r="O1558" t="s">
        <v>1614</v>
      </c>
      <c r="P1558" s="13" t="s">
        <v>1658</v>
      </c>
      <c r="Q1558" s="13" t="s">
        <v>1742</v>
      </c>
      <c r="R1558" s="13"/>
      <c r="S1558" s="13" t="s">
        <v>3189</v>
      </c>
      <c r="T1558" s="13" t="s">
        <v>3190</v>
      </c>
      <c r="U1558" s="13">
        <f>COUNTIFS(Tabella4[Rejected Element],Tabella4[[#This Row],[Rejected Element]])</f>
        <v>1254</v>
      </c>
      <c r="V1558" s="13" t="s">
        <v>1727</v>
      </c>
      <c r="W1558" s="13" t="s">
        <v>3135</v>
      </c>
      <c r="X1558" s="13" t="str">
        <f>Tabella4[[#This Row],[User Impact]]</f>
        <v>1 - Critical</v>
      </c>
      <c r="Y1558" s="13" t="str">
        <f>_xlfn.CONCAT("APP INDABOX ANDROID - ",Tabella4[[#This Row],[UNI CEI EN 301549]]," ",_xlfn.XLOOKUP(Tabella4[[#This Row],[Criterio]],Tabella5[ID],Tabella5[Criterio di successo],"")," - ",Tabella4[[#This Row],[Servizio]])</f>
        <v>APP INDABOX ANDROID - 11.1.3.2.1 Sequenza significativa - S009 FAQ</v>
      </c>
      <c r="Z15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(#AAD1557)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558" s="13"/>
      <c r="AB1558" s="13"/>
      <c r="AC1558" s="13"/>
      <c r="AD1558" s="13"/>
      <c r="AE1558" s="13" t="e">
        <f>_xlfn.XLOOKUP(Tabella4[[#This Row],[ID Silk]],outTable[ID Silk],outTable[Numero ticket  ],,0,1)</f>
        <v>#N/A</v>
      </c>
      <c r="AF1558" s="13"/>
      <c r="AG1558" s="13"/>
      <c r="AH1558" s="13" t="e">
        <f>Tabella4[[#This Row],[Caricato su Silk]]&amp;Tabella4[[#This Row],[HC_01]]</f>
        <v>#N/A</v>
      </c>
      <c r="AI1558" s="13" t="e">
        <f>Tabella4[[#This Row],[HC_ID]]&amp;": "&amp;Tabella4[[#This Row],[Descrizione]]</f>
        <v>#N/A</v>
      </c>
      <c r="AJ1558" s="13" t="e">
        <f>Tabella4[[#This Row],[HC_ID]]&amp;": - "&amp;Tabella4[[#This Row],[Detail]]&amp;" con selettore: "&amp;Tabella4[[#This Row],[Rejected Element]]</f>
        <v>#N/A</v>
      </c>
      <c r="AK1558" s="13" t="e">
        <f>Tabella4[[#This Row],[HC_ID]]&amp;": "&amp;Tabella4[[#This Row],[Share URL]]</f>
        <v>#N/A</v>
      </c>
      <c r="AL1558" s="13" t="e">
        <f>Tabella4[[#This Row],[HC_ID]]&amp;": "&amp;Tabella4[[#This Row],[Soluzione note aggiuntive]]</f>
        <v>#N/A</v>
      </c>
      <c r="AM1558" s="13"/>
    </row>
    <row r="1559" spans="1:39" ht="15" x14ac:dyDescent="0.3">
      <c r="A1559" s="41" t="str">
        <f>Tabella4[[#This Row],[UNI CEI EN 301549]]&amp;Tabella4[[#This Row],[Servizio]]</f>
        <v>11.1.3.2.1S009 FAQ</v>
      </c>
      <c r="B1559" s="42" t="str">
        <f>Tabella4[[#This Row],[IssueID]]&amp;Tabella4[[#This Row],[Servizio]]</f>
        <v>S009 FAQ</v>
      </c>
      <c r="C1559" s="41" t="s">
        <v>2657</v>
      </c>
      <c r="D1559" s="41" t="str">
        <f>"(#"&amp;Tabella4[[#This Row],['#ID]]&amp;")"</f>
        <v>(#AAD1558)</v>
      </c>
      <c r="E1559" s="13" t="s">
        <v>50</v>
      </c>
      <c r="F1559" s="13" t="s">
        <v>9</v>
      </c>
      <c r="G1559" s="13" t="s">
        <v>57</v>
      </c>
      <c r="H1559" s="13" t="s">
        <v>3287</v>
      </c>
      <c r="I1559" s="13" t="s">
        <v>62</v>
      </c>
      <c r="J1559" s="13" t="s">
        <v>3176</v>
      </c>
      <c r="K1559" t="s">
        <v>1749</v>
      </c>
      <c r="L1559" s="13" t="s">
        <v>3177</v>
      </c>
      <c r="M1559" t="s">
        <v>1744</v>
      </c>
      <c r="N1559" s="13"/>
      <c r="O1559" t="s">
        <v>1614</v>
      </c>
      <c r="P1559" s="13" t="s">
        <v>1658</v>
      </c>
      <c r="Q1559" s="13" t="s">
        <v>1742</v>
      </c>
      <c r="R1559" s="13"/>
      <c r="S1559" s="13" t="s">
        <v>3189</v>
      </c>
      <c r="T1559" s="13" t="s">
        <v>3190</v>
      </c>
      <c r="U1559" s="13">
        <f>COUNTIFS(Tabella4[Rejected Element],Tabella4[[#This Row],[Rejected Element]])</f>
        <v>1254</v>
      </c>
      <c r="V1559" s="13" t="s">
        <v>1727</v>
      </c>
      <c r="W1559" s="13" t="s">
        <v>3135</v>
      </c>
      <c r="X1559" s="13" t="str">
        <f>Tabella4[[#This Row],[User Impact]]</f>
        <v>1 - Critical</v>
      </c>
      <c r="Y1559" s="13" t="str">
        <f>_xlfn.CONCAT("APP INDABOX ANDROID - ",Tabella4[[#This Row],[UNI CEI EN 301549]]," ",_xlfn.XLOOKUP(Tabella4[[#This Row],[Criterio]],Tabella5[ID],Tabella5[Criterio di successo],"")," - ",Tabella4[[#This Row],[Servizio]])</f>
        <v>APP INDABOX ANDROID - 11.1.3.2.1 Sequenza significativa - S009 FAQ</v>
      </c>
      <c r="Z15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(#AAD1558)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559" s="13"/>
      <c r="AB1559" s="13"/>
      <c r="AC1559" s="13"/>
      <c r="AD1559" s="13"/>
      <c r="AE1559" s="13" t="e">
        <f>_xlfn.XLOOKUP(Tabella4[[#This Row],[ID Silk]],outTable[ID Silk],outTable[Numero ticket  ],,0,1)</f>
        <v>#N/A</v>
      </c>
      <c r="AF1559" s="13"/>
      <c r="AG1559" s="13"/>
      <c r="AH1559" s="13" t="e">
        <f>Tabella4[[#This Row],[Caricato su Silk]]&amp;Tabella4[[#This Row],[HC_01]]</f>
        <v>#N/A</v>
      </c>
      <c r="AI1559" s="13" t="e">
        <f>Tabella4[[#This Row],[HC_ID]]&amp;": "&amp;Tabella4[[#This Row],[Descrizione]]</f>
        <v>#N/A</v>
      </c>
      <c r="AJ1559" s="13" t="e">
        <f>Tabella4[[#This Row],[HC_ID]]&amp;": - "&amp;Tabella4[[#This Row],[Detail]]&amp;" con selettore: "&amp;Tabella4[[#This Row],[Rejected Element]]</f>
        <v>#N/A</v>
      </c>
      <c r="AK1559" s="13" t="e">
        <f>Tabella4[[#This Row],[HC_ID]]&amp;": "&amp;Tabella4[[#This Row],[Share URL]]</f>
        <v>#N/A</v>
      </c>
      <c r="AL1559" s="13" t="e">
        <f>Tabella4[[#This Row],[HC_ID]]&amp;": "&amp;Tabella4[[#This Row],[Soluzione note aggiuntive]]</f>
        <v>#N/A</v>
      </c>
      <c r="AM1559" s="13"/>
    </row>
    <row r="1560" spans="1:39" ht="15" x14ac:dyDescent="0.3">
      <c r="A1560" s="41" t="str">
        <f>Tabella4[[#This Row],[UNI CEI EN 301549]]&amp;Tabella4[[#This Row],[Servizio]]</f>
        <v>11.2.5.5.1S009 FAQ</v>
      </c>
      <c r="B1560" s="42" t="str">
        <f>Tabella4[[#This Row],[IssueID]]&amp;Tabella4[[#This Row],[Servizio]]</f>
        <v>S009 FAQ</v>
      </c>
      <c r="C1560" s="41" t="s">
        <v>2658</v>
      </c>
      <c r="D1560" s="41" t="str">
        <f>"(#"&amp;Tabella4[[#This Row],['#ID]]&amp;")"</f>
        <v>(#AAD1559)</v>
      </c>
      <c r="E1560" s="13" t="s">
        <v>50</v>
      </c>
      <c r="F1560" s="13" t="s">
        <v>3168</v>
      </c>
      <c r="G1560" s="13" t="s">
        <v>346</v>
      </c>
      <c r="H1560" s="13" t="s">
        <v>3286</v>
      </c>
      <c r="I1560" s="13" t="s">
        <v>64</v>
      </c>
      <c r="J1560" s="13" t="s">
        <v>1736</v>
      </c>
      <c r="K1560" t="s">
        <v>1747</v>
      </c>
      <c r="L1560" s="13" t="s">
        <v>3174</v>
      </c>
      <c r="M1560" t="s">
        <v>1744</v>
      </c>
      <c r="N1560" s="13"/>
      <c r="O1560" t="s">
        <v>1614</v>
      </c>
      <c r="P1560" s="13" t="s">
        <v>1658</v>
      </c>
      <c r="Q1560" s="13" t="s">
        <v>1742</v>
      </c>
      <c r="R1560" s="13"/>
      <c r="S1560" s="13" t="s">
        <v>3185</v>
      </c>
      <c r="T1560" s="13" t="s">
        <v>3186</v>
      </c>
      <c r="U1560" s="13">
        <f>COUNTIFS(Tabella4[Rejected Element],Tabella4[[#This Row],[Rejected Element]])</f>
        <v>1254</v>
      </c>
      <c r="V1560" s="13" t="s">
        <v>1727</v>
      </c>
      <c r="W1560" s="13" t="s">
        <v>3135</v>
      </c>
      <c r="X1560" s="13" t="str">
        <f>Tabella4[[#This Row],[User Impact]]</f>
        <v>3 - Moderate</v>
      </c>
      <c r="Y1560" s="13" t="str">
        <f>_xlfn.CONCAT("APP INDABOX ANDROID - ",Tabella4[[#This Row],[UNI CEI EN 301549]]," ",_xlfn.XLOOKUP(Tabella4[[#This Row],[Criterio]],Tabella5[ID],Tabella5[Criterio di successo],"")," - ",Tabella4[[#This Row],[Servizio]])</f>
        <v>APP INDABOX ANDROID - 11.2.5.5.1 Dimensione dell'obiettivo (avanzato) - S009 FAQ</v>
      </c>
      <c r="Z15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(#AAD1559)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560" s="13"/>
      <c r="AB1560" s="13"/>
      <c r="AC1560" s="13"/>
      <c r="AD1560" s="13"/>
      <c r="AE1560" s="13" t="e">
        <f>_xlfn.XLOOKUP(Tabella4[[#This Row],[ID Silk]],outTable[ID Silk],outTable[Numero ticket  ],,0,1)</f>
        <v>#N/A</v>
      </c>
      <c r="AF1560" s="13"/>
      <c r="AG1560" s="13"/>
      <c r="AH1560" s="13" t="e">
        <f>Tabella4[[#This Row],[Caricato su Silk]]&amp;Tabella4[[#This Row],[HC_01]]</f>
        <v>#N/A</v>
      </c>
      <c r="AI1560" s="13" t="e">
        <f>Tabella4[[#This Row],[HC_ID]]&amp;": "&amp;Tabella4[[#This Row],[Descrizione]]</f>
        <v>#N/A</v>
      </c>
      <c r="AJ1560" s="13" t="e">
        <f>Tabella4[[#This Row],[HC_ID]]&amp;": - "&amp;Tabella4[[#This Row],[Detail]]&amp;" con selettore: "&amp;Tabella4[[#This Row],[Rejected Element]]</f>
        <v>#N/A</v>
      </c>
      <c r="AK1560" s="13" t="e">
        <f>Tabella4[[#This Row],[HC_ID]]&amp;": "&amp;Tabella4[[#This Row],[Share URL]]</f>
        <v>#N/A</v>
      </c>
      <c r="AL1560" s="13" t="e">
        <f>Tabella4[[#This Row],[HC_ID]]&amp;": "&amp;Tabella4[[#This Row],[Soluzione note aggiuntive]]</f>
        <v>#N/A</v>
      </c>
      <c r="AM1560" s="13"/>
    </row>
    <row r="1561" spans="1:39" ht="15" x14ac:dyDescent="0.3">
      <c r="A1561" s="41" t="str">
        <f>Tabella4[[#This Row],[UNI CEI EN 301549]]&amp;Tabella4[[#This Row],[Servizio]]</f>
        <v>11.2.5.3.1S009 FAQ</v>
      </c>
      <c r="B1561" s="42" t="str">
        <f>Tabella4[[#This Row],[IssueID]]&amp;Tabella4[[#This Row],[Servizio]]</f>
        <v>S009 FAQ</v>
      </c>
      <c r="C1561" s="41" t="s">
        <v>2659</v>
      </c>
      <c r="D1561" s="41" t="str">
        <f>"(#"&amp;Tabella4[[#This Row],['#ID]]&amp;")"</f>
        <v>(#AAD1560)</v>
      </c>
      <c r="E1561" s="13" t="s">
        <v>50</v>
      </c>
      <c r="F1561" s="13" t="s">
        <v>9</v>
      </c>
      <c r="G1561" s="13" t="s">
        <v>342</v>
      </c>
      <c r="H1561" s="13" t="s">
        <v>3285</v>
      </c>
      <c r="I1561" s="13" t="s">
        <v>63</v>
      </c>
      <c r="J1561" s="13" t="s">
        <v>3172</v>
      </c>
      <c r="K1561" t="s">
        <v>1745</v>
      </c>
      <c r="L1561" s="13" t="s">
        <v>3173</v>
      </c>
      <c r="M1561" t="s">
        <v>1744</v>
      </c>
      <c r="N1561" s="13"/>
      <c r="O1561" t="s">
        <v>1614</v>
      </c>
      <c r="P1561" s="13" t="s">
        <v>1658</v>
      </c>
      <c r="Q1561" s="13" t="s">
        <v>1742</v>
      </c>
      <c r="R1561" s="13"/>
      <c r="S1561" s="13" t="s">
        <v>3183</v>
      </c>
      <c r="T1561" s="13" t="s">
        <v>3184</v>
      </c>
      <c r="U1561" s="13">
        <f>COUNTIFS(Tabella4[Rejected Element],Tabella4[[#This Row],[Rejected Element]])</f>
        <v>1254</v>
      </c>
      <c r="V1561" s="13" t="s">
        <v>1727</v>
      </c>
      <c r="W1561" s="13" t="s">
        <v>3135</v>
      </c>
      <c r="X1561" s="13" t="str">
        <f>Tabella4[[#This Row],[User Impact]]</f>
        <v>2 - Serious</v>
      </c>
      <c r="Y1561" s="13" t="str">
        <f>_xlfn.CONCAT("APP INDABOX ANDROID - ",Tabella4[[#This Row],[UNI CEI EN 301549]]," ",_xlfn.XLOOKUP(Tabella4[[#This Row],[Criterio]],Tabella5[ID],Tabella5[Criterio di successo],"")," - ",Tabella4[[#This Row],[Servizio]])</f>
        <v>APP INDABOX ANDROID - 11.2.5.3.1 Etichetta nel nome - S009 FAQ</v>
      </c>
      <c r="Z15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(#AAD1560)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561" s="13"/>
      <c r="AB1561" s="13"/>
      <c r="AC1561" s="13"/>
      <c r="AD1561" s="13"/>
      <c r="AE1561" s="13" t="e">
        <f>_xlfn.XLOOKUP(Tabella4[[#This Row],[ID Silk]],outTable[ID Silk],outTable[Numero ticket  ],,0,1)</f>
        <v>#N/A</v>
      </c>
      <c r="AF1561" s="13"/>
      <c r="AG1561" s="13"/>
      <c r="AH1561" s="13" t="e">
        <f>Tabella4[[#This Row],[Caricato su Silk]]&amp;Tabella4[[#This Row],[HC_01]]</f>
        <v>#N/A</v>
      </c>
      <c r="AI1561" s="13" t="e">
        <f>Tabella4[[#This Row],[HC_ID]]&amp;": "&amp;Tabella4[[#This Row],[Descrizione]]</f>
        <v>#N/A</v>
      </c>
      <c r="AJ1561" s="13" t="e">
        <f>Tabella4[[#This Row],[HC_ID]]&amp;": - "&amp;Tabella4[[#This Row],[Detail]]&amp;" con selettore: "&amp;Tabella4[[#This Row],[Rejected Element]]</f>
        <v>#N/A</v>
      </c>
      <c r="AK1561" s="13" t="e">
        <f>Tabella4[[#This Row],[HC_ID]]&amp;": "&amp;Tabella4[[#This Row],[Share URL]]</f>
        <v>#N/A</v>
      </c>
      <c r="AL1561" s="13" t="e">
        <f>Tabella4[[#This Row],[HC_ID]]&amp;": "&amp;Tabella4[[#This Row],[Soluzione note aggiuntive]]</f>
        <v>#N/A</v>
      </c>
      <c r="AM1561" s="13"/>
    </row>
    <row r="1562" spans="1:39" ht="15" x14ac:dyDescent="0.3">
      <c r="A1562" s="41" t="str">
        <f>Tabella4[[#This Row],[UNI CEI EN 301549]]&amp;Tabella4[[#This Row],[Servizio]]</f>
        <v>11.2.5.5.1S009 FAQ</v>
      </c>
      <c r="B1562" s="42" t="str">
        <f>Tabella4[[#This Row],[IssueID]]&amp;Tabella4[[#This Row],[Servizio]]</f>
        <v>S009 FAQ</v>
      </c>
      <c r="C1562" s="41" t="s">
        <v>2660</v>
      </c>
      <c r="D1562" s="41" t="str">
        <f>"(#"&amp;Tabella4[[#This Row],['#ID]]&amp;")"</f>
        <v>(#AAD1561)</v>
      </c>
      <c r="E1562" s="13" t="s">
        <v>50</v>
      </c>
      <c r="F1562" s="13" t="s">
        <v>3168</v>
      </c>
      <c r="G1562" s="13" t="s">
        <v>346</v>
      </c>
      <c r="H1562" s="13" t="s">
        <v>3286</v>
      </c>
      <c r="I1562" s="13" t="s">
        <v>64</v>
      </c>
      <c r="J1562" s="13" t="s">
        <v>1736</v>
      </c>
      <c r="K1562" t="s">
        <v>1747</v>
      </c>
      <c r="L1562" s="13" t="s">
        <v>3174</v>
      </c>
      <c r="M1562" t="s">
        <v>1744</v>
      </c>
      <c r="N1562" s="13"/>
      <c r="O1562" t="s">
        <v>1614</v>
      </c>
      <c r="P1562" s="13" t="s">
        <v>1658</v>
      </c>
      <c r="Q1562" s="13" t="s">
        <v>1742</v>
      </c>
      <c r="R1562" s="13"/>
      <c r="S1562" s="13" t="s">
        <v>3185</v>
      </c>
      <c r="T1562" s="13" t="s">
        <v>3186</v>
      </c>
      <c r="U1562" s="13">
        <f>COUNTIFS(Tabella4[Rejected Element],Tabella4[[#This Row],[Rejected Element]])</f>
        <v>1254</v>
      </c>
      <c r="V1562" s="13" t="s">
        <v>1727</v>
      </c>
      <c r="W1562" s="13" t="s">
        <v>3135</v>
      </c>
      <c r="X1562" s="13" t="str">
        <f>Tabella4[[#This Row],[User Impact]]</f>
        <v>3 - Moderate</v>
      </c>
      <c r="Y1562" s="13" t="str">
        <f>_xlfn.CONCAT("APP INDABOX ANDROID - ",Tabella4[[#This Row],[UNI CEI EN 301549]]," ",_xlfn.XLOOKUP(Tabella4[[#This Row],[Criterio]],Tabella5[ID],Tabella5[Criterio di successo],"")," - ",Tabella4[[#This Row],[Servizio]])</f>
        <v>APP INDABOX ANDROID - 11.2.5.5.1 Dimensione dell'obiettivo (avanzato) - S009 FAQ</v>
      </c>
      <c r="Z15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(#AAD1561)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562" s="13"/>
      <c r="AB1562" s="13"/>
      <c r="AC1562" s="13"/>
      <c r="AD1562" s="13"/>
      <c r="AE1562" s="13" t="e">
        <f>_xlfn.XLOOKUP(Tabella4[[#This Row],[ID Silk]],outTable[ID Silk],outTable[Numero ticket  ],,0,1)</f>
        <v>#N/A</v>
      </c>
      <c r="AF1562" s="13"/>
      <c r="AG1562" s="13"/>
      <c r="AH1562" s="13" t="e">
        <f>Tabella4[[#This Row],[Caricato su Silk]]&amp;Tabella4[[#This Row],[HC_01]]</f>
        <v>#N/A</v>
      </c>
      <c r="AI1562" s="13" t="e">
        <f>Tabella4[[#This Row],[HC_ID]]&amp;": "&amp;Tabella4[[#This Row],[Descrizione]]</f>
        <v>#N/A</v>
      </c>
      <c r="AJ1562" s="13" t="e">
        <f>Tabella4[[#This Row],[HC_ID]]&amp;": - "&amp;Tabella4[[#This Row],[Detail]]&amp;" con selettore: "&amp;Tabella4[[#This Row],[Rejected Element]]</f>
        <v>#N/A</v>
      </c>
      <c r="AK1562" s="13" t="e">
        <f>Tabella4[[#This Row],[HC_ID]]&amp;": "&amp;Tabella4[[#This Row],[Share URL]]</f>
        <v>#N/A</v>
      </c>
      <c r="AL1562" s="13" t="e">
        <f>Tabella4[[#This Row],[HC_ID]]&amp;": "&amp;Tabella4[[#This Row],[Soluzione note aggiuntive]]</f>
        <v>#N/A</v>
      </c>
      <c r="AM1562" s="13"/>
    </row>
    <row r="1563" spans="1:39" ht="15" x14ac:dyDescent="0.3">
      <c r="A1563" s="41" t="str">
        <f>Tabella4[[#This Row],[UNI CEI EN 301549]]&amp;Tabella4[[#This Row],[Servizio]]</f>
        <v>11.2.5.3.1S009 FAQ</v>
      </c>
      <c r="B1563" s="42" t="str">
        <f>Tabella4[[#This Row],[IssueID]]&amp;Tabella4[[#This Row],[Servizio]]</f>
        <v>S009 FAQ</v>
      </c>
      <c r="C1563" s="41" t="s">
        <v>2661</v>
      </c>
      <c r="D1563" s="41" t="str">
        <f>"(#"&amp;Tabella4[[#This Row],['#ID]]&amp;")"</f>
        <v>(#AAD1562)</v>
      </c>
      <c r="E1563" s="13" t="s">
        <v>50</v>
      </c>
      <c r="F1563" s="13" t="s">
        <v>9</v>
      </c>
      <c r="G1563" s="13" t="s">
        <v>342</v>
      </c>
      <c r="H1563" s="13" t="s">
        <v>3285</v>
      </c>
      <c r="I1563" s="13" t="s">
        <v>63</v>
      </c>
      <c r="J1563" s="13" t="s">
        <v>3172</v>
      </c>
      <c r="K1563" t="s">
        <v>1745</v>
      </c>
      <c r="L1563" s="13" t="s">
        <v>3173</v>
      </c>
      <c r="M1563" t="s">
        <v>1744</v>
      </c>
      <c r="N1563" s="13"/>
      <c r="O1563" t="s">
        <v>1614</v>
      </c>
      <c r="P1563" s="13" t="s">
        <v>1658</v>
      </c>
      <c r="Q1563" s="13" t="s">
        <v>1742</v>
      </c>
      <c r="R1563" s="13"/>
      <c r="S1563" s="13" t="s">
        <v>3183</v>
      </c>
      <c r="T1563" s="13" t="s">
        <v>3184</v>
      </c>
      <c r="U1563" s="13">
        <f>COUNTIFS(Tabella4[Rejected Element],Tabella4[[#This Row],[Rejected Element]])</f>
        <v>1254</v>
      </c>
      <c r="V1563" s="13" t="s">
        <v>1727</v>
      </c>
      <c r="W1563" s="13" t="s">
        <v>3135</v>
      </c>
      <c r="X1563" s="13" t="str">
        <f>Tabella4[[#This Row],[User Impact]]</f>
        <v>2 - Serious</v>
      </c>
      <c r="Y1563" s="13" t="str">
        <f>_xlfn.CONCAT("APP INDABOX ANDROID - ",Tabella4[[#This Row],[UNI CEI EN 301549]]," ",_xlfn.XLOOKUP(Tabella4[[#This Row],[Criterio]],Tabella5[ID],Tabella5[Criterio di successo],"")," - ",Tabella4[[#This Row],[Servizio]])</f>
        <v>APP INDABOX ANDROID - 11.2.5.3.1 Etichetta nel nome - S009 FAQ</v>
      </c>
      <c r="Z15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(#AAD1562)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563" s="13"/>
      <c r="AB1563" s="13"/>
      <c r="AC1563" s="13"/>
      <c r="AD1563" s="13"/>
      <c r="AE1563" s="13" t="e">
        <f>_xlfn.XLOOKUP(Tabella4[[#This Row],[ID Silk]],outTable[ID Silk],outTable[Numero ticket  ],,0,1)</f>
        <v>#N/A</v>
      </c>
      <c r="AF1563" s="13"/>
      <c r="AG1563" s="13"/>
      <c r="AH1563" s="13" t="e">
        <f>Tabella4[[#This Row],[Caricato su Silk]]&amp;Tabella4[[#This Row],[HC_01]]</f>
        <v>#N/A</v>
      </c>
      <c r="AI1563" s="13" t="e">
        <f>Tabella4[[#This Row],[HC_ID]]&amp;": "&amp;Tabella4[[#This Row],[Descrizione]]</f>
        <v>#N/A</v>
      </c>
      <c r="AJ1563" s="13" t="e">
        <f>Tabella4[[#This Row],[HC_ID]]&amp;": - "&amp;Tabella4[[#This Row],[Detail]]&amp;" con selettore: "&amp;Tabella4[[#This Row],[Rejected Element]]</f>
        <v>#N/A</v>
      </c>
      <c r="AK1563" s="13" t="e">
        <f>Tabella4[[#This Row],[HC_ID]]&amp;": "&amp;Tabella4[[#This Row],[Share URL]]</f>
        <v>#N/A</v>
      </c>
      <c r="AL1563" s="13" t="e">
        <f>Tabella4[[#This Row],[HC_ID]]&amp;": "&amp;Tabella4[[#This Row],[Soluzione note aggiuntive]]</f>
        <v>#N/A</v>
      </c>
      <c r="AM1563" s="13"/>
    </row>
    <row r="1564" spans="1:39" ht="15" x14ac:dyDescent="0.3">
      <c r="A1564" s="41" t="str">
        <f>Tabella4[[#This Row],[UNI CEI EN 301549]]&amp;Tabella4[[#This Row],[Servizio]]</f>
        <v>11.1.3.2.1S009 FAQ</v>
      </c>
      <c r="B1564" s="42" t="str">
        <f>Tabella4[[#This Row],[IssueID]]&amp;Tabella4[[#This Row],[Servizio]]</f>
        <v>S009 FAQ</v>
      </c>
      <c r="C1564" s="41" t="s">
        <v>2662</v>
      </c>
      <c r="D1564" s="41" t="str">
        <f>"(#"&amp;Tabella4[[#This Row],['#ID]]&amp;")"</f>
        <v>(#AAD1563)</v>
      </c>
      <c r="E1564" s="13" t="s">
        <v>50</v>
      </c>
      <c r="F1564" s="13" t="s">
        <v>9</v>
      </c>
      <c r="G1564" s="13" t="s">
        <v>57</v>
      </c>
      <c r="H1564" s="13" t="s">
        <v>3287</v>
      </c>
      <c r="I1564" s="13" t="s">
        <v>62</v>
      </c>
      <c r="J1564" s="13" t="s">
        <v>3176</v>
      </c>
      <c r="K1564" t="s">
        <v>1749</v>
      </c>
      <c r="L1564" s="13" t="s">
        <v>3177</v>
      </c>
      <c r="M1564" t="s">
        <v>1744</v>
      </c>
      <c r="N1564" s="13"/>
      <c r="O1564" t="s">
        <v>1614</v>
      </c>
      <c r="P1564" s="13" t="s">
        <v>1658</v>
      </c>
      <c r="Q1564" s="13" t="s">
        <v>1742</v>
      </c>
      <c r="R1564" s="13"/>
      <c r="S1564" s="13" t="s">
        <v>3189</v>
      </c>
      <c r="T1564" s="13" t="s">
        <v>3190</v>
      </c>
      <c r="U1564" s="13">
        <f>COUNTIFS(Tabella4[Rejected Element],Tabella4[[#This Row],[Rejected Element]])</f>
        <v>1254</v>
      </c>
      <c r="V1564" s="13" t="s">
        <v>1727</v>
      </c>
      <c r="W1564" s="13" t="s">
        <v>3135</v>
      </c>
      <c r="X1564" s="13" t="str">
        <f>Tabella4[[#This Row],[User Impact]]</f>
        <v>1 - Critical</v>
      </c>
      <c r="Y1564" s="13" t="str">
        <f>_xlfn.CONCAT("APP INDABOX ANDROID - ",Tabella4[[#This Row],[UNI CEI EN 301549]]," ",_xlfn.XLOOKUP(Tabella4[[#This Row],[Criterio]],Tabella5[ID],Tabella5[Criterio di successo],"")," - ",Tabella4[[#This Row],[Servizio]])</f>
        <v>APP INDABOX ANDROID - 11.1.3.2.1 Sequenza significativa - S009 FAQ</v>
      </c>
      <c r="Z15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(#AAD1563)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564" s="13"/>
      <c r="AB1564" s="13"/>
      <c r="AC1564" s="13"/>
      <c r="AD1564" s="13"/>
      <c r="AE1564" s="13" t="e">
        <f>_xlfn.XLOOKUP(Tabella4[[#This Row],[ID Silk]],outTable[ID Silk],outTable[Numero ticket  ],,0,1)</f>
        <v>#N/A</v>
      </c>
      <c r="AF1564" s="13"/>
      <c r="AG1564" s="13"/>
      <c r="AH1564" s="13" t="e">
        <f>Tabella4[[#This Row],[Caricato su Silk]]&amp;Tabella4[[#This Row],[HC_01]]</f>
        <v>#N/A</v>
      </c>
      <c r="AI1564" s="13" t="e">
        <f>Tabella4[[#This Row],[HC_ID]]&amp;": "&amp;Tabella4[[#This Row],[Descrizione]]</f>
        <v>#N/A</v>
      </c>
      <c r="AJ1564" s="13" t="e">
        <f>Tabella4[[#This Row],[HC_ID]]&amp;": - "&amp;Tabella4[[#This Row],[Detail]]&amp;" con selettore: "&amp;Tabella4[[#This Row],[Rejected Element]]</f>
        <v>#N/A</v>
      </c>
      <c r="AK1564" s="13" t="e">
        <f>Tabella4[[#This Row],[HC_ID]]&amp;": "&amp;Tabella4[[#This Row],[Share URL]]</f>
        <v>#N/A</v>
      </c>
      <c r="AL1564" s="13" t="e">
        <f>Tabella4[[#This Row],[HC_ID]]&amp;": "&amp;Tabella4[[#This Row],[Soluzione note aggiuntive]]</f>
        <v>#N/A</v>
      </c>
      <c r="AM1564" s="13"/>
    </row>
    <row r="1565" spans="1:39" ht="15" x14ac:dyDescent="0.3">
      <c r="A1565" s="41" t="str">
        <f>Tabella4[[#This Row],[UNI CEI EN 301549]]&amp;Tabella4[[#This Row],[Servizio]]</f>
        <v>11.1.3.2.1S009 FAQ</v>
      </c>
      <c r="B1565" s="42" t="str">
        <f>Tabella4[[#This Row],[IssueID]]&amp;Tabella4[[#This Row],[Servizio]]</f>
        <v>S009 FAQ</v>
      </c>
      <c r="C1565" s="41" t="s">
        <v>2663</v>
      </c>
      <c r="D1565" s="41" t="str">
        <f>"(#"&amp;Tabella4[[#This Row],['#ID]]&amp;")"</f>
        <v>(#AAD1564)</v>
      </c>
      <c r="E1565" s="13" t="s">
        <v>50</v>
      </c>
      <c r="F1565" s="13" t="s">
        <v>9</v>
      </c>
      <c r="G1565" s="13" t="s">
        <v>57</v>
      </c>
      <c r="H1565" s="13" t="s">
        <v>3287</v>
      </c>
      <c r="I1565" s="13" t="s">
        <v>62</v>
      </c>
      <c r="J1565" s="13" t="s">
        <v>3176</v>
      </c>
      <c r="K1565" t="s">
        <v>1749</v>
      </c>
      <c r="L1565" s="13" t="s">
        <v>3177</v>
      </c>
      <c r="M1565" t="s">
        <v>1744</v>
      </c>
      <c r="N1565" s="13"/>
      <c r="O1565" t="s">
        <v>1614</v>
      </c>
      <c r="P1565" s="13" t="s">
        <v>1658</v>
      </c>
      <c r="Q1565" s="13" t="s">
        <v>1742</v>
      </c>
      <c r="R1565" s="13"/>
      <c r="S1565" s="13" t="s">
        <v>3189</v>
      </c>
      <c r="T1565" s="13" t="s">
        <v>3190</v>
      </c>
      <c r="U1565" s="13">
        <f>COUNTIFS(Tabella4[Rejected Element],Tabella4[[#This Row],[Rejected Element]])</f>
        <v>1254</v>
      </c>
      <c r="V1565" s="13" t="s">
        <v>1727</v>
      </c>
      <c r="W1565" s="13" t="s">
        <v>3135</v>
      </c>
      <c r="X1565" s="13" t="str">
        <f>Tabella4[[#This Row],[User Impact]]</f>
        <v>1 - Critical</v>
      </c>
      <c r="Y1565" s="13" t="str">
        <f>_xlfn.CONCAT("APP INDABOX ANDROID - ",Tabella4[[#This Row],[UNI CEI EN 301549]]," ",_xlfn.XLOOKUP(Tabella4[[#This Row],[Criterio]],Tabella5[ID],Tabella5[Criterio di successo],"")," - ",Tabella4[[#This Row],[Servizio]])</f>
        <v>APP INDABOX ANDROID - 11.1.3.2.1 Sequenza significativa - S009 FAQ</v>
      </c>
      <c r="Z15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(#AAD1564)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https://axe-mobile.deque.com/scan?userId=747da6b3-5f03-493b-bc9b-3a10276b7d6b&amp;packageName=com.android.chrome&amp;resultId=019874b8-9d13-7250-813d-8060c1502060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565" s="13"/>
      <c r="AB1565" s="13"/>
      <c r="AC1565" s="13"/>
      <c r="AD1565" s="13"/>
      <c r="AE1565" s="13" t="e">
        <f>_xlfn.XLOOKUP(Tabella4[[#This Row],[ID Silk]],outTable[ID Silk],outTable[Numero ticket  ],,0,1)</f>
        <v>#N/A</v>
      </c>
      <c r="AF1565" s="13"/>
      <c r="AG1565" s="13"/>
      <c r="AH1565" s="13" t="e">
        <f>Tabella4[[#This Row],[Caricato su Silk]]&amp;Tabella4[[#This Row],[HC_01]]</f>
        <v>#N/A</v>
      </c>
      <c r="AI1565" s="13" t="e">
        <f>Tabella4[[#This Row],[HC_ID]]&amp;": "&amp;Tabella4[[#This Row],[Descrizione]]</f>
        <v>#N/A</v>
      </c>
      <c r="AJ1565" s="13" t="e">
        <f>Tabella4[[#This Row],[HC_ID]]&amp;": - "&amp;Tabella4[[#This Row],[Detail]]&amp;" con selettore: "&amp;Tabella4[[#This Row],[Rejected Element]]</f>
        <v>#N/A</v>
      </c>
      <c r="AK1565" s="13" t="e">
        <f>Tabella4[[#This Row],[HC_ID]]&amp;": "&amp;Tabella4[[#This Row],[Share URL]]</f>
        <v>#N/A</v>
      </c>
      <c r="AL1565" s="13" t="e">
        <f>Tabella4[[#This Row],[HC_ID]]&amp;": "&amp;Tabella4[[#This Row],[Soluzione note aggiuntive]]</f>
        <v>#N/A</v>
      </c>
      <c r="AM1565" s="13"/>
    </row>
    <row r="1566" spans="1:39" ht="15" x14ac:dyDescent="0.3">
      <c r="A1566" s="41" t="str">
        <f>Tabella4[[#This Row],[UNI CEI EN 301549]]&amp;Tabella4[[#This Row],[Servizio]]</f>
        <v>11.1.3.4.1S004 Spedisci (IndaBox Spedizione Pacchi)</v>
      </c>
      <c r="B1566" s="42" t="str">
        <f>Tabella4[[#This Row],[IssueID]]&amp;Tabella4[[#This Row],[Servizio]]</f>
        <v>S004 Spedisci (IndaBox Spedizione Pacchi)</v>
      </c>
      <c r="C1566" s="41" t="s">
        <v>2664</v>
      </c>
      <c r="D1566" s="41" t="str">
        <f>"(#"&amp;Tabella4[[#This Row],['#ID]]&amp;")"</f>
        <v>(#AAD1565)</v>
      </c>
      <c r="E1566" s="13" t="s">
        <v>50</v>
      </c>
      <c r="F1566" s="13" t="s">
        <v>10</v>
      </c>
      <c r="G1566" s="13" t="s">
        <v>160</v>
      </c>
      <c r="H1566" s="13" t="s">
        <v>3284</v>
      </c>
      <c r="I1566" s="13" t="s">
        <v>63</v>
      </c>
      <c r="J1566" s="13" t="s">
        <v>3170</v>
      </c>
      <c r="K1566" t="s">
        <v>1743</v>
      </c>
      <c r="L1566" s="13" t="s">
        <v>3171</v>
      </c>
      <c r="M1566" t="s">
        <v>1744</v>
      </c>
      <c r="N1566" s="13"/>
      <c r="O1566" t="s">
        <v>1615</v>
      </c>
      <c r="P1566" s="13" t="s">
        <v>1659</v>
      </c>
      <c r="Q1566" s="13" t="s">
        <v>1742</v>
      </c>
      <c r="R1566" s="13"/>
      <c r="S1566" s="13" t="s">
        <v>3181</v>
      </c>
      <c r="T1566" s="13" t="s">
        <v>3182</v>
      </c>
      <c r="U1566" s="13">
        <f>COUNTIFS(Tabella4[Rejected Element],Tabella4[[#This Row],[Rejected Element]])</f>
        <v>1254</v>
      </c>
      <c r="V1566" s="13" t="s">
        <v>1722</v>
      </c>
      <c r="W1566" s="13" t="s">
        <v>3128</v>
      </c>
      <c r="X1566" s="13" t="str">
        <f>Tabella4[[#This Row],[User Impact]]</f>
        <v>2 - Serious</v>
      </c>
      <c r="Y1566" s="13" t="str">
        <f>_xlfn.CONCAT("APP INDABOX ANDROID - ",Tabella4[[#This Row],[UNI CEI EN 301549]]," ",_xlfn.XLOOKUP(Tabella4[[#This Row],[Criterio]],Tabella5[ID],Tabella5[Criterio di successo],"")," - ",Tabella4[[#This Row],[Servizio]])</f>
        <v>APP INDABOX ANDROID - 11.1.3.4.1 Orientamento - S004 Spedisci (IndaBox Spedizione Pacchi)</v>
      </c>
      <c r="Z15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S004 Spedisci (IndaBox Spedizione Pacchi) (#AAD1565)
S004 Spedisci (IndaBox Spedizione Pacchi)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566" s="13"/>
      <c r="AB1566" s="13"/>
      <c r="AC1566" s="13"/>
      <c r="AD1566" s="13"/>
      <c r="AE1566" s="13" t="e">
        <f>_xlfn.XLOOKUP(Tabella4[[#This Row],[ID Silk]],outTable[ID Silk],outTable[Numero ticket  ],,0,1)</f>
        <v>#N/A</v>
      </c>
      <c r="AF1566" s="13"/>
      <c r="AG1566" s="13"/>
      <c r="AH1566" s="13" t="e">
        <f>Tabella4[[#This Row],[Caricato su Silk]]&amp;Tabella4[[#This Row],[HC_01]]</f>
        <v>#N/A</v>
      </c>
      <c r="AI1566" s="13" t="e">
        <f>Tabella4[[#This Row],[HC_ID]]&amp;": "&amp;Tabella4[[#This Row],[Descrizione]]</f>
        <v>#N/A</v>
      </c>
      <c r="AJ1566" s="13" t="e">
        <f>Tabella4[[#This Row],[HC_ID]]&amp;": - "&amp;Tabella4[[#This Row],[Detail]]&amp;" con selettore: "&amp;Tabella4[[#This Row],[Rejected Element]]</f>
        <v>#N/A</v>
      </c>
      <c r="AK1566" s="13" t="e">
        <f>Tabella4[[#This Row],[HC_ID]]&amp;": "&amp;Tabella4[[#This Row],[Share URL]]</f>
        <v>#N/A</v>
      </c>
      <c r="AL1566" s="13" t="e">
        <f>Tabella4[[#This Row],[HC_ID]]&amp;": "&amp;Tabella4[[#This Row],[Soluzione note aggiuntive]]</f>
        <v>#N/A</v>
      </c>
      <c r="AM1566" s="13"/>
    </row>
    <row r="1567" spans="1:39" ht="15" x14ac:dyDescent="0.3">
      <c r="A1567" s="41" t="str">
        <f>Tabella4[[#This Row],[UNI CEI EN 301549]]&amp;Tabella4[[#This Row],[Servizio]]</f>
        <v>11.2.5.3.1S004 Spedisci (IndaBox Spedizione Pacchi)</v>
      </c>
      <c r="B1567" s="42" t="str">
        <f>Tabella4[[#This Row],[IssueID]]&amp;Tabella4[[#This Row],[Servizio]]</f>
        <v>S004 Spedisci (IndaBox Spedizione Pacchi)</v>
      </c>
      <c r="C1567" s="41" t="s">
        <v>2665</v>
      </c>
      <c r="D1567" s="41" t="str">
        <f>"(#"&amp;Tabella4[[#This Row],['#ID]]&amp;")"</f>
        <v>(#AAD1566)</v>
      </c>
      <c r="E1567" s="13" t="s">
        <v>50</v>
      </c>
      <c r="F1567" s="13" t="s">
        <v>9</v>
      </c>
      <c r="G1567" s="13" t="s">
        <v>342</v>
      </c>
      <c r="H1567" s="13" t="s">
        <v>3285</v>
      </c>
      <c r="I1567" s="13" t="s">
        <v>63</v>
      </c>
      <c r="J1567" s="13" t="s">
        <v>3172</v>
      </c>
      <c r="K1567" t="s">
        <v>1745</v>
      </c>
      <c r="L1567" s="13" t="s">
        <v>3173</v>
      </c>
      <c r="M1567" t="s">
        <v>1744</v>
      </c>
      <c r="N1567" s="13"/>
      <c r="O1567" t="s">
        <v>1615</v>
      </c>
      <c r="P1567" s="13" t="s">
        <v>1659</v>
      </c>
      <c r="Q1567" s="13" t="s">
        <v>1742</v>
      </c>
      <c r="R1567" s="13"/>
      <c r="S1567" s="13" t="s">
        <v>3183</v>
      </c>
      <c r="T1567" s="13" t="s">
        <v>3184</v>
      </c>
      <c r="U1567" s="13">
        <f>COUNTIFS(Tabella4[Rejected Element],Tabella4[[#This Row],[Rejected Element]])</f>
        <v>1254</v>
      </c>
      <c r="V1567" s="13" t="s">
        <v>1722</v>
      </c>
      <c r="W1567" s="13" t="s">
        <v>3128</v>
      </c>
      <c r="X1567" s="13" t="str">
        <f>Tabella4[[#This Row],[User Impact]]</f>
        <v>2 - Serious</v>
      </c>
      <c r="Y1567" s="13" t="str">
        <f>_xlfn.CONCAT("APP INDABOX ANDROID - ",Tabella4[[#This Row],[UNI CEI EN 301549]]," ",_xlfn.XLOOKUP(Tabella4[[#This Row],[Criterio]],Tabella5[ID],Tabella5[Criterio di successo],"")," - ",Tabella4[[#This Row],[Servizio]])</f>
        <v>APP INDABOX ANDROID - 11.2.5.3.1 Etichetta nel nome - S004 Spedisci (IndaBox Spedizione Pacchi)</v>
      </c>
      <c r="Z15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(#AAD1566)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567" s="13"/>
      <c r="AB1567" s="13"/>
      <c r="AC1567" s="13"/>
      <c r="AD1567" s="13"/>
      <c r="AE1567" s="13" t="e">
        <f>_xlfn.XLOOKUP(Tabella4[[#This Row],[ID Silk]],outTable[ID Silk],outTable[Numero ticket  ],,0,1)</f>
        <v>#N/A</v>
      </c>
      <c r="AF1567" s="13"/>
      <c r="AG1567" s="13"/>
      <c r="AH1567" s="13" t="e">
        <f>Tabella4[[#This Row],[Caricato su Silk]]&amp;Tabella4[[#This Row],[HC_01]]</f>
        <v>#N/A</v>
      </c>
      <c r="AI1567" s="13" t="e">
        <f>Tabella4[[#This Row],[HC_ID]]&amp;": "&amp;Tabella4[[#This Row],[Descrizione]]</f>
        <v>#N/A</v>
      </c>
      <c r="AJ1567" s="13" t="e">
        <f>Tabella4[[#This Row],[HC_ID]]&amp;": - "&amp;Tabella4[[#This Row],[Detail]]&amp;" con selettore: "&amp;Tabella4[[#This Row],[Rejected Element]]</f>
        <v>#N/A</v>
      </c>
      <c r="AK1567" s="13" t="e">
        <f>Tabella4[[#This Row],[HC_ID]]&amp;": "&amp;Tabella4[[#This Row],[Share URL]]</f>
        <v>#N/A</v>
      </c>
      <c r="AL1567" s="13" t="e">
        <f>Tabella4[[#This Row],[HC_ID]]&amp;": "&amp;Tabella4[[#This Row],[Soluzione note aggiuntive]]</f>
        <v>#N/A</v>
      </c>
      <c r="AM1567" s="13"/>
    </row>
    <row r="1568" spans="1:39" ht="15" x14ac:dyDescent="0.3">
      <c r="A1568" s="41" t="str">
        <f>Tabella4[[#This Row],[UNI CEI EN 301549]]&amp;Tabella4[[#This Row],[Servizio]]</f>
        <v>11.2.5.3.1S004 Spedisci (IndaBox Spedizione Pacchi)</v>
      </c>
      <c r="B1568" s="42" t="str">
        <f>Tabella4[[#This Row],[IssueID]]&amp;Tabella4[[#This Row],[Servizio]]</f>
        <v>S004 Spedisci (IndaBox Spedizione Pacchi)</v>
      </c>
      <c r="C1568" s="41" t="s">
        <v>2666</v>
      </c>
      <c r="D1568" s="41" t="str">
        <f>"(#"&amp;Tabella4[[#This Row],['#ID]]&amp;")"</f>
        <v>(#AAD1567)</v>
      </c>
      <c r="E1568" s="13" t="s">
        <v>50</v>
      </c>
      <c r="F1568" s="13" t="s">
        <v>9</v>
      </c>
      <c r="G1568" s="13" t="s">
        <v>342</v>
      </c>
      <c r="H1568" s="13" t="s">
        <v>3285</v>
      </c>
      <c r="I1568" s="13" t="s">
        <v>63</v>
      </c>
      <c r="J1568" s="13" t="s">
        <v>3172</v>
      </c>
      <c r="K1568" t="s">
        <v>1745</v>
      </c>
      <c r="L1568" s="13" t="s">
        <v>3173</v>
      </c>
      <c r="M1568" t="s">
        <v>1746</v>
      </c>
      <c r="N1568" s="13"/>
      <c r="O1568" t="s">
        <v>1615</v>
      </c>
      <c r="P1568" s="13" t="s">
        <v>1659</v>
      </c>
      <c r="Q1568" s="13" t="s">
        <v>1742</v>
      </c>
      <c r="R1568" s="13"/>
      <c r="S1568" s="13" t="s">
        <v>3183</v>
      </c>
      <c r="T1568" s="13" t="s">
        <v>3184</v>
      </c>
      <c r="U1568" s="13">
        <f>COUNTIFS(Tabella4[Rejected Element],Tabella4[[#This Row],[Rejected Element]])</f>
        <v>42</v>
      </c>
      <c r="V1568" s="13" t="s">
        <v>1722</v>
      </c>
      <c r="W1568" s="13" t="s">
        <v>3128</v>
      </c>
      <c r="X1568" s="13" t="str">
        <f>Tabella4[[#This Row],[User Impact]]</f>
        <v>2 - Serious</v>
      </c>
      <c r="Y1568" s="13" t="str">
        <f>_xlfn.CONCAT("APP INDABOX ANDROID - ",Tabella4[[#This Row],[UNI CEI EN 301549]]," ",_xlfn.XLOOKUP(Tabella4[[#This Row],[Criterio]],Tabella5[ID],Tabella5[Criterio di successo],"")," - ",Tabella4[[#This Row],[Servizio]])</f>
        <v>APP INDABOX ANDROID - 11.2.5.3.1 Etichetta nel nome - S004 Spedisci (IndaBox Spedizione Pacchi)</v>
      </c>
      <c r="Z15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(#AAD1567)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https://axe-mobile.deque.com/scan?userId=747da6b3-5f03-493b-bc9b-3a10276b7d6b&amp;packageName=com.android.chrome&amp;resultId=01987578-764f-77cf-b98b-24524087886d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568" s="13"/>
      <c r="AB1568" s="13"/>
      <c r="AC1568" s="13"/>
      <c r="AD1568" s="13"/>
      <c r="AE1568" s="13" t="e">
        <f>_xlfn.XLOOKUP(Tabella4[[#This Row],[ID Silk]],outTable[ID Silk],outTable[Numero ticket  ],,0,1)</f>
        <v>#N/A</v>
      </c>
      <c r="AF1568" s="13"/>
      <c r="AG1568" s="13"/>
      <c r="AH1568" s="13" t="e">
        <f>Tabella4[[#This Row],[Caricato su Silk]]&amp;Tabella4[[#This Row],[HC_01]]</f>
        <v>#N/A</v>
      </c>
      <c r="AI1568" s="13" t="e">
        <f>Tabella4[[#This Row],[HC_ID]]&amp;": "&amp;Tabella4[[#This Row],[Descrizione]]</f>
        <v>#N/A</v>
      </c>
      <c r="AJ1568" s="13" t="e">
        <f>Tabella4[[#This Row],[HC_ID]]&amp;": - "&amp;Tabella4[[#This Row],[Detail]]&amp;" con selettore: "&amp;Tabella4[[#This Row],[Rejected Element]]</f>
        <v>#N/A</v>
      </c>
      <c r="AK1568" s="13" t="e">
        <f>Tabella4[[#This Row],[HC_ID]]&amp;": "&amp;Tabella4[[#This Row],[Share URL]]</f>
        <v>#N/A</v>
      </c>
      <c r="AL1568" s="13" t="e">
        <f>Tabella4[[#This Row],[HC_ID]]&amp;": "&amp;Tabella4[[#This Row],[Soluzione note aggiuntive]]</f>
        <v>#N/A</v>
      </c>
      <c r="AM1568" s="13"/>
    </row>
    <row r="1569" spans="1:39" ht="15" x14ac:dyDescent="0.3">
      <c r="A1569" s="41" t="str">
        <f>Tabella4[[#This Row],[UNI CEI EN 301549]]&amp;Tabella4[[#This Row],[Servizio]]</f>
        <v>11.2.5.8.1S004 Spedisci (IndaBox Spedizione Pacchi)</v>
      </c>
      <c r="B1569" s="42" t="str">
        <f>Tabella4[[#This Row],[IssueID]]&amp;Tabella4[[#This Row],[Servizio]]</f>
        <v>S004 Spedisci (IndaBox Spedizione Pacchi)</v>
      </c>
      <c r="C1569" s="41" t="s">
        <v>2667</v>
      </c>
      <c r="D1569" s="41" t="str">
        <f>"(#"&amp;Tabella4[[#This Row],['#ID]]&amp;")"</f>
        <v>(#AAD1568)</v>
      </c>
      <c r="E1569" s="13" t="s">
        <v>50</v>
      </c>
      <c r="F1569" s="13" t="s">
        <v>10</v>
      </c>
      <c r="G1569" s="13" t="s">
        <v>56</v>
      </c>
      <c r="H1569" s="13" t="s">
        <v>3283</v>
      </c>
      <c r="I1569" s="13" t="s">
        <v>63</v>
      </c>
      <c r="J1569" s="13" t="s">
        <v>1736</v>
      </c>
      <c r="K1569" t="s">
        <v>1748</v>
      </c>
      <c r="L1569" s="13" t="s">
        <v>3175</v>
      </c>
      <c r="M1569" t="s">
        <v>1744</v>
      </c>
      <c r="N1569" s="13"/>
      <c r="O1569" t="s">
        <v>1615</v>
      </c>
      <c r="P1569" s="13" t="s">
        <v>1659</v>
      </c>
      <c r="Q1569" s="13" t="s">
        <v>1742</v>
      </c>
      <c r="R1569" s="13"/>
      <c r="S1569" s="13" t="s">
        <v>3187</v>
      </c>
      <c r="T1569" s="13" t="s">
        <v>3188</v>
      </c>
      <c r="U1569" s="13">
        <f>COUNTIFS(Tabella4[Rejected Element],Tabella4[[#This Row],[Rejected Element]])</f>
        <v>1254</v>
      </c>
      <c r="V1569" s="13" t="s">
        <v>1722</v>
      </c>
      <c r="W1569" s="13" t="s">
        <v>3128</v>
      </c>
      <c r="X1569" s="13" t="str">
        <f>Tabella4[[#This Row],[User Impact]]</f>
        <v>2 - Serious</v>
      </c>
      <c r="Y1569"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5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(#AAD1568)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569" s="13"/>
      <c r="AB1569" s="13"/>
      <c r="AC1569" s="13"/>
      <c r="AD1569" s="13"/>
      <c r="AE1569" s="13" t="e">
        <f>_xlfn.XLOOKUP(Tabella4[[#This Row],[ID Silk]],outTable[ID Silk],outTable[Numero ticket  ],,0,1)</f>
        <v>#N/A</v>
      </c>
      <c r="AF1569" s="13"/>
      <c r="AG1569" s="13"/>
      <c r="AH1569" s="13" t="e">
        <f>Tabella4[[#This Row],[Caricato su Silk]]&amp;Tabella4[[#This Row],[HC_01]]</f>
        <v>#N/A</v>
      </c>
      <c r="AI1569" s="13" t="e">
        <f>Tabella4[[#This Row],[HC_ID]]&amp;": "&amp;Tabella4[[#This Row],[Descrizione]]</f>
        <v>#N/A</v>
      </c>
      <c r="AJ1569" s="13" t="e">
        <f>Tabella4[[#This Row],[HC_ID]]&amp;": - "&amp;Tabella4[[#This Row],[Detail]]&amp;" con selettore: "&amp;Tabella4[[#This Row],[Rejected Element]]</f>
        <v>#N/A</v>
      </c>
      <c r="AK1569" s="13" t="e">
        <f>Tabella4[[#This Row],[HC_ID]]&amp;": "&amp;Tabella4[[#This Row],[Share URL]]</f>
        <v>#N/A</v>
      </c>
      <c r="AL1569" s="13" t="e">
        <f>Tabella4[[#This Row],[HC_ID]]&amp;": "&amp;Tabella4[[#This Row],[Soluzione note aggiuntive]]</f>
        <v>#N/A</v>
      </c>
      <c r="AM1569" s="13"/>
    </row>
    <row r="1570" spans="1:39" ht="15" x14ac:dyDescent="0.3">
      <c r="A1570" s="41" t="str">
        <f>Tabella4[[#This Row],[UNI CEI EN 301549]]&amp;Tabella4[[#This Row],[Servizio]]</f>
        <v>11.2.5.3.1S004 Spedisci (IndaBox Spedizione Pacchi)</v>
      </c>
      <c r="B1570" s="42" t="str">
        <f>Tabella4[[#This Row],[IssueID]]&amp;Tabella4[[#This Row],[Servizio]]</f>
        <v>S004 Spedisci (IndaBox Spedizione Pacchi)</v>
      </c>
      <c r="C1570" s="41" t="s">
        <v>2668</v>
      </c>
      <c r="D1570" s="41" t="str">
        <f>"(#"&amp;Tabella4[[#This Row],['#ID]]&amp;")"</f>
        <v>(#AAD1569)</v>
      </c>
      <c r="E1570" s="13" t="s">
        <v>50</v>
      </c>
      <c r="F1570" s="13" t="s">
        <v>9</v>
      </c>
      <c r="G1570" s="13" t="s">
        <v>342</v>
      </c>
      <c r="H1570" s="13" t="s">
        <v>3285</v>
      </c>
      <c r="I1570" s="13" t="s">
        <v>63</v>
      </c>
      <c r="J1570" s="13" t="s">
        <v>3172</v>
      </c>
      <c r="K1570" t="s">
        <v>1745</v>
      </c>
      <c r="L1570" s="13" t="s">
        <v>3173</v>
      </c>
      <c r="M1570" t="s">
        <v>1744</v>
      </c>
      <c r="N1570" s="13"/>
      <c r="O1570" t="s">
        <v>1615</v>
      </c>
      <c r="P1570" s="13" t="s">
        <v>1659</v>
      </c>
      <c r="Q1570" s="13" t="s">
        <v>1742</v>
      </c>
      <c r="R1570" s="13"/>
      <c r="S1570" s="13" t="s">
        <v>3183</v>
      </c>
      <c r="T1570" s="13" t="s">
        <v>3184</v>
      </c>
      <c r="U1570" s="13">
        <f>COUNTIFS(Tabella4[Rejected Element],Tabella4[[#This Row],[Rejected Element]])</f>
        <v>1254</v>
      </c>
      <c r="V1570" s="13" t="s">
        <v>1722</v>
      </c>
      <c r="W1570" s="13" t="s">
        <v>3128</v>
      </c>
      <c r="X1570" s="13" t="str">
        <f>Tabella4[[#This Row],[User Impact]]</f>
        <v>2 - Serious</v>
      </c>
      <c r="Y1570" s="13" t="str">
        <f>_xlfn.CONCAT("APP INDABOX ANDROID - ",Tabella4[[#This Row],[UNI CEI EN 301549]]," ",_xlfn.XLOOKUP(Tabella4[[#This Row],[Criterio]],Tabella5[ID],Tabella5[Criterio di successo],"")," - ",Tabella4[[#This Row],[Servizio]])</f>
        <v>APP INDABOX ANDROID - 11.2.5.3.1 Etichetta nel nome - S004 Spedisci (IndaBox Spedizione Pacchi)</v>
      </c>
      <c r="Z15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(#AAD1569)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570" s="13"/>
      <c r="AB1570" s="13"/>
      <c r="AC1570" s="13"/>
      <c r="AD1570" s="13"/>
      <c r="AE1570" s="13" t="e">
        <f>_xlfn.XLOOKUP(Tabella4[[#This Row],[ID Silk]],outTable[ID Silk],outTable[Numero ticket  ],,0,1)</f>
        <v>#N/A</v>
      </c>
      <c r="AF1570" s="13"/>
      <c r="AG1570" s="13"/>
      <c r="AH1570" s="13" t="e">
        <f>Tabella4[[#This Row],[Caricato su Silk]]&amp;Tabella4[[#This Row],[HC_01]]</f>
        <v>#N/A</v>
      </c>
      <c r="AI1570" s="13" t="e">
        <f>Tabella4[[#This Row],[HC_ID]]&amp;": "&amp;Tabella4[[#This Row],[Descrizione]]</f>
        <v>#N/A</v>
      </c>
      <c r="AJ1570" s="13" t="e">
        <f>Tabella4[[#This Row],[HC_ID]]&amp;": - "&amp;Tabella4[[#This Row],[Detail]]&amp;" con selettore: "&amp;Tabella4[[#This Row],[Rejected Element]]</f>
        <v>#N/A</v>
      </c>
      <c r="AK1570" s="13" t="e">
        <f>Tabella4[[#This Row],[HC_ID]]&amp;": "&amp;Tabella4[[#This Row],[Share URL]]</f>
        <v>#N/A</v>
      </c>
      <c r="AL1570" s="13" t="e">
        <f>Tabella4[[#This Row],[HC_ID]]&amp;": "&amp;Tabella4[[#This Row],[Soluzione note aggiuntive]]</f>
        <v>#N/A</v>
      </c>
      <c r="AM1570" s="13"/>
    </row>
    <row r="1571" spans="1:39" ht="15" x14ac:dyDescent="0.3">
      <c r="A1571" s="41" t="str">
        <f>Tabella4[[#This Row],[UNI CEI EN 301549]]&amp;Tabella4[[#This Row],[Servizio]]</f>
        <v>11.2.5.5.1S004 Spedisci (IndaBox Spedizione Pacchi)</v>
      </c>
      <c r="B1571" s="42" t="str">
        <f>Tabella4[[#This Row],[IssueID]]&amp;Tabella4[[#This Row],[Servizio]]</f>
        <v>S004 Spedisci (IndaBox Spedizione Pacchi)</v>
      </c>
      <c r="C1571" s="41" t="s">
        <v>2669</v>
      </c>
      <c r="D1571" s="41" t="str">
        <f>"(#"&amp;Tabella4[[#This Row],['#ID]]&amp;")"</f>
        <v>(#AAD1570)</v>
      </c>
      <c r="E1571" s="13" t="s">
        <v>50</v>
      </c>
      <c r="F1571" s="13" t="s">
        <v>3168</v>
      </c>
      <c r="G1571" s="13" t="s">
        <v>346</v>
      </c>
      <c r="H1571" s="13" t="s">
        <v>3286</v>
      </c>
      <c r="I1571" s="13" t="s">
        <v>64</v>
      </c>
      <c r="J1571" s="13" t="s">
        <v>1736</v>
      </c>
      <c r="K1571" t="s">
        <v>1747</v>
      </c>
      <c r="L1571" s="13" t="s">
        <v>3174</v>
      </c>
      <c r="M1571" t="s">
        <v>1744</v>
      </c>
      <c r="N1571" s="13"/>
      <c r="O1571" t="s">
        <v>1615</v>
      </c>
      <c r="P1571" s="13" t="s">
        <v>1659</v>
      </c>
      <c r="Q1571" s="13" t="s">
        <v>1742</v>
      </c>
      <c r="R1571" s="13"/>
      <c r="S1571" s="13" t="s">
        <v>3185</v>
      </c>
      <c r="T1571" s="13" t="s">
        <v>3186</v>
      </c>
      <c r="U1571" s="13">
        <f>COUNTIFS(Tabella4[Rejected Element],Tabella4[[#This Row],[Rejected Element]])</f>
        <v>1254</v>
      </c>
      <c r="V1571" s="13" t="s">
        <v>1722</v>
      </c>
      <c r="W1571" s="13" t="s">
        <v>3128</v>
      </c>
      <c r="X1571" s="13" t="str">
        <f>Tabella4[[#This Row],[User Impact]]</f>
        <v>3 - Moderate</v>
      </c>
      <c r="Y1571"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5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(#AAD1570)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571" s="13"/>
      <c r="AB1571" s="13"/>
      <c r="AC1571" s="13"/>
      <c r="AD1571" s="13"/>
      <c r="AE1571" s="13" t="e">
        <f>_xlfn.XLOOKUP(Tabella4[[#This Row],[ID Silk]],outTable[ID Silk],outTable[Numero ticket  ],,0,1)</f>
        <v>#N/A</v>
      </c>
      <c r="AF1571" s="13"/>
      <c r="AG1571" s="13"/>
      <c r="AH1571" s="13" t="e">
        <f>Tabella4[[#This Row],[Caricato su Silk]]&amp;Tabella4[[#This Row],[HC_01]]</f>
        <v>#N/A</v>
      </c>
      <c r="AI1571" s="13" t="e">
        <f>Tabella4[[#This Row],[HC_ID]]&amp;": "&amp;Tabella4[[#This Row],[Descrizione]]</f>
        <v>#N/A</v>
      </c>
      <c r="AJ1571" s="13" t="e">
        <f>Tabella4[[#This Row],[HC_ID]]&amp;": - "&amp;Tabella4[[#This Row],[Detail]]&amp;" con selettore: "&amp;Tabella4[[#This Row],[Rejected Element]]</f>
        <v>#N/A</v>
      </c>
      <c r="AK1571" s="13" t="e">
        <f>Tabella4[[#This Row],[HC_ID]]&amp;": "&amp;Tabella4[[#This Row],[Share URL]]</f>
        <v>#N/A</v>
      </c>
      <c r="AL1571" s="13" t="e">
        <f>Tabella4[[#This Row],[HC_ID]]&amp;": "&amp;Tabella4[[#This Row],[Soluzione note aggiuntive]]</f>
        <v>#N/A</v>
      </c>
      <c r="AM1571" s="13"/>
    </row>
    <row r="1572" spans="1:39" ht="15" x14ac:dyDescent="0.3">
      <c r="A1572" s="41" t="str">
        <f>Tabella4[[#This Row],[UNI CEI EN 301549]]&amp;Tabella4[[#This Row],[Servizio]]</f>
        <v>11.1.3.2.1S004 Spedisci (IndaBox Spedizione Pacchi)</v>
      </c>
      <c r="B1572" s="42" t="str">
        <f>Tabella4[[#This Row],[IssueID]]&amp;Tabella4[[#This Row],[Servizio]]</f>
        <v>S004 Spedisci (IndaBox Spedizione Pacchi)</v>
      </c>
      <c r="C1572" s="41" t="s">
        <v>2670</v>
      </c>
      <c r="D1572" s="41" t="str">
        <f>"(#"&amp;Tabella4[[#This Row],['#ID]]&amp;")"</f>
        <v>(#AAD1571)</v>
      </c>
      <c r="E1572" s="13" t="s">
        <v>50</v>
      </c>
      <c r="F1572" s="13" t="s">
        <v>9</v>
      </c>
      <c r="G1572" s="13" t="s">
        <v>57</v>
      </c>
      <c r="H1572" s="13" t="s">
        <v>3287</v>
      </c>
      <c r="I1572" s="13" t="s">
        <v>62</v>
      </c>
      <c r="J1572" s="13" t="s">
        <v>3176</v>
      </c>
      <c r="K1572" t="s">
        <v>1749</v>
      </c>
      <c r="L1572" s="13" t="s">
        <v>3177</v>
      </c>
      <c r="M1572" t="s">
        <v>1744</v>
      </c>
      <c r="N1572" s="13"/>
      <c r="O1572" t="s">
        <v>1615</v>
      </c>
      <c r="P1572" s="13" t="s">
        <v>1659</v>
      </c>
      <c r="Q1572" s="13" t="s">
        <v>1742</v>
      </c>
      <c r="R1572" s="13"/>
      <c r="S1572" s="13" t="s">
        <v>3189</v>
      </c>
      <c r="T1572" s="13" t="s">
        <v>3190</v>
      </c>
      <c r="U1572" s="13">
        <f>COUNTIFS(Tabella4[Rejected Element],Tabella4[[#This Row],[Rejected Element]])</f>
        <v>1254</v>
      </c>
      <c r="V1572" s="13" t="s">
        <v>1722</v>
      </c>
      <c r="W1572" s="13" t="s">
        <v>3128</v>
      </c>
      <c r="X1572" s="13" t="str">
        <f>Tabella4[[#This Row],[User Impact]]</f>
        <v>1 - Critical</v>
      </c>
      <c r="Y157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5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(#AAD1571)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572" s="13"/>
      <c r="AB1572" s="13"/>
      <c r="AC1572" s="13"/>
      <c r="AD1572" s="13"/>
      <c r="AE1572" s="13" t="e">
        <f>_xlfn.XLOOKUP(Tabella4[[#This Row],[ID Silk]],outTable[ID Silk],outTable[Numero ticket  ],,0,1)</f>
        <v>#N/A</v>
      </c>
      <c r="AF1572" s="13"/>
      <c r="AG1572" s="13"/>
      <c r="AH1572" s="13" t="e">
        <f>Tabella4[[#This Row],[Caricato su Silk]]&amp;Tabella4[[#This Row],[HC_01]]</f>
        <v>#N/A</v>
      </c>
      <c r="AI1572" s="13" t="e">
        <f>Tabella4[[#This Row],[HC_ID]]&amp;": "&amp;Tabella4[[#This Row],[Descrizione]]</f>
        <v>#N/A</v>
      </c>
      <c r="AJ1572" s="13" t="e">
        <f>Tabella4[[#This Row],[HC_ID]]&amp;": - "&amp;Tabella4[[#This Row],[Detail]]&amp;" con selettore: "&amp;Tabella4[[#This Row],[Rejected Element]]</f>
        <v>#N/A</v>
      </c>
      <c r="AK1572" s="13" t="e">
        <f>Tabella4[[#This Row],[HC_ID]]&amp;": "&amp;Tabella4[[#This Row],[Share URL]]</f>
        <v>#N/A</v>
      </c>
      <c r="AL1572" s="13" t="e">
        <f>Tabella4[[#This Row],[HC_ID]]&amp;": "&amp;Tabella4[[#This Row],[Soluzione note aggiuntive]]</f>
        <v>#N/A</v>
      </c>
      <c r="AM1572" s="13"/>
    </row>
    <row r="1573" spans="1:39" ht="15" x14ac:dyDescent="0.3">
      <c r="A1573" s="41" t="str">
        <f>Tabella4[[#This Row],[UNI CEI EN 301549]]&amp;Tabella4[[#This Row],[Servizio]]</f>
        <v>11.2.5.8.1S004 Spedisci (IndaBox Spedizione Pacchi)</v>
      </c>
      <c r="B1573" s="42" t="str">
        <f>Tabella4[[#This Row],[IssueID]]&amp;Tabella4[[#This Row],[Servizio]]</f>
        <v>S004 Spedisci (IndaBox Spedizione Pacchi)</v>
      </c>
      <c r="C1573" s="41" t="s">
        <v>2671</v>
      </c>
      <c r="D1573" s="41" t="str">
        <f>"(#"&amp;Tabella4[[#This Row],['#ID]]&amp;")"</f>
        <v>(#AAD1572)</v>
      </c>
      <c r="E1573" s="13" t="s">
        <v>50</v>
      </c>
      <c r="F1573" s="13" t="s">
        <v>10</v>
      </c>
      <c r="G1573" s="13" t="s">
        <v>56</v>
      </c>
      <c r="H1573" s="13" t="s">
        <v>3283</v>
      </c>
      <c r="I1573" s="13" t="s">
        <v>63</v>
      </c>
      <c r="J1573" s="13" t="s">
        <v>1736</v>
      </c>
      <c r="K1573" t="s">
        <v>1748</v>
      </c>
      <c r="L1573" s="13" t="s">
        <v>3175</v>
      </c>
      <c r="M1573" t="s">
        <v>1744</v>
      </c>
      <c r="N1573" s="13"/>
      <c r="O1573" t="s">
        <v>1615</v>
      </c>
      <c r="P1573" s="13" t="s">
        <v>1659</v>
      </c>
      <c r="Q1573" s="13" t="s">
        <v>1742</v>
      </c>
      <c r="R1573" s="13"/>
      <c r="S1573" s="13" t="s">
        <v>3187</v>
      </c>
      <c r="T1573" s="13" t="s">
        <v>3188</v>
      </c>
      <c r="U1573" s="13">
        <f>COUNTIFS(Tabella4[Rejected Element],Tabella4[[#This Row],[Rejected Element]])</f>
        <v>1254</v>
      </c>
      <c r="V1573" s="13" t="s">
        <v>1722</v>
      </c>
      <c r="W1573" s="13" t="s">
        <v>3128</v>
      </c>
      <c r="X1573" s="13" t="str">
        <f>Tabella4[[#This Row],[User Impact]]</f>
        <v>2 - Serious</v>
      </c>
      <c r="Y1573"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5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(#AAD1572)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573" s="13"/>
      <c r="AB1573" s="13"/>
      <c r="AC1573" s="13"/>
      <c r="AD1573" s="13"/>
      <c r="AE1573" s="13" t="e">
        <f>_xlfn.XLOOKUP(Tabella4[[#This Row],[ID Silk]],outTable[ID Silk],outTable[Numero ticket  ],,0,1)</f>
        <v>#N/A</v>
      </c>
      <c r="AF1573" s="13"/>
      <c r="AG1573" s="13"/>
      <c r="AH1573" s="13" t="e">
        <f>Tabella4[[#This Row],[Caricato su Silk]]&amp;Tabella4[[#This Row],[HC_01]]</f>
        <v>#N/A</v>
      </c>
      <c r="AI1573" s="13" t="e">
        <f>Tabella4[[#This Row],[HC_ID]]&amp;": "&amp;Tabella4[[#This Row],[Descrizione]]</f>
        <v>#N/A</v>
      </c>
      <c r="AJ1573" s="13" t="e">
        <f>Tabella4[[#This Row],[HC_ID]]&amp;": - "&amp;Tabella4[[#This Row],[Detail]]&amp;" con selettore: "&amp;Tabella4[[#This Row],[Rejected Element]]</f>
        <v>#N/A</v>
      </c>
      <c r="AK1573" s="13" t="e">
        <f>Tabella4[[#This Row],[HC_ID]]&amp;": "&amp;Tabella4[[#This Row],[Share URL]]</f>
        <v>#N/A</v>
      </c>
      <c r="AL1573" s="13" t="e">
        <f>Tabella4[[#This Row],[HC_ID]]&amp;": "&amp;Tabella4[[#This Row],[Soluzione note aggiuntive]]</f>
        <v>#N/A</v>
      </c>
      <c r="AM1573" s="13"/>
    </row>
    <row r="1574" spans="1:39" ht="15" x14ac:dyDescent="0.3">
      <c r="A1574" s="41" t="str">
        <f>Tabella4[[#This Row],[UNI CEI EN 301549]]&amp;Tabella4[[#This Row],[Servizio]]</f>
        <v>11.2.5.3.1S004 Spedisci (IndaBox Spedizione Pacchi)</v>
      </c>
      <c r="B1574" s="42" t="str">
        <f>Tabella4[[#This Row],[IssueID]]&amp;Tabella4[[#This Row],[Servizio]]</f>
        <v>S004 Spedisci (IndaBox Spedizione Pacchi)</v>
      </c>
      <c r="C1574" s="41" t="s">
        <v>2672</v>
      </c>
      <c r="D1574" s="41" t="str">
        <f>"(#"&amp;Tabella4[[#This Row],['#ID]]&amp;")"</f>
        <v>(#AAD1573)</v>
      </c>
      <c r="E1574" s="13" t="s">
        <v>50</v>
      </c>
      <c r="F1574" s="13" t="s">
        <v>9</v>
      </c>
      <c r="G1574" s="13" t="s">
        <v>342</v>
      </c>
      <c r="H1574" s="13" t="s">
        <v>3285</v>
      </c>
      <c r="I1574" s="13" t="s">
        <v>63</v>
      </c>
      <c r="J1574" s="13" t="s">
        <v>3172</v>
      </c>
      <c r="K1574" t="s">
        <v>1745</v>
      </c>
      <c r="L1574" s="13" t="s">
        <v>3173</v>
      </c>
      <c r="M1574" t="s">
        <v>1744</v>
      </c>
      <c r="N1574" s="13"/>
      <c r="O1574" t="s">
        <v>1615</v>
      </c>
      <c r="P1574" s="13" t="s">
        <v>1659</v>
      </c>
      <c r="Q1574" s="13" t="s">
        <v>1742</v>
      </c>
      <c r="R1574" s="13"/>
      <c r="S1574" s="13" t="s">
        <v>3183</v>
      </c>
      <c r="T1574" s="13" t="s">
        <v>3184</v>
      </c>
      <c r="U1574" s="13">
        <f>COUNTIFS(Tabella4[Rejected Element],Tabella4[[#This Row],[Rejected Element]])</f>
        <v>1254</v>
      </c>
      <c r="V1574" s="13" t="s">
        <v>1722</v>
      </c>
      <c r="W1574" s="13" t="s">
        <v>3128</v>
      </c>
      <c r="X1574" s="13" t="str">
        <f>Tabella4[[#This Row],[User Impact]]</f>
        <v>2 - Serious</v>
      </c>
      <c r="Y1574" s="13" t="str">
        <f>_xlfn.CONCAT("APP INDABOX ANDROID - ",Tabella4[[#This Row],[UNI CEI EN 301549]]," ",_xlfn.XLOOKUP(Tabella4[[#This Row],[Criterio]],Tabella5[ID],Tabella5[Criterio di successo],"")," - ",Tabella4[[#This Row],[Servizio]])</f>
        <v>APP INDABOX ANDROID - 11.2.5.3.1 Etichetta nel nome - S004 Spedisci (IndaBox Spedizione Pacchi)</v>
      </c>
      <c r="Z15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(#AAD1573)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574" s="13"/>
      <c r="AB1574" s="13"/>
      <c r="AC1574" s="13"/>
      <c r="AD1574" s="13"/>
      <c r="AE1574" s="13" t="e">
        <f>_xlfn.XLOOKUP(Tabella4[[#This Row],[ID Silk]],outTable[ID Silk],outTable[Numero ticket  ],,0,1)</f>
        <v>#N/A</v>
      </c>
      <c r="AF1574" s="13"/>
      <c r="AG1574" s="13"/>
      <c r="AH1574" s="13" t="e">
        <f>Tabella4[[#This Row],[Caricato su Silk]]&amp;Tabella4[[#This Row],[HC_01]]</f>
        <v>#N/A</v>
      </c>
      <c r="AI1574" s="13" t="e">
        <f>Tabella4[[#This Row],[HC_ID]]&amp;": "&amp;Tabella4[[#This Row],[Descrizione]]</f>
        <v>#N/A</v>
      </c>
      <c r="AJ1574" s="13" t="e">
        <f>Tabella4[[#This Row],[HC_ID]]&amp;": - "&amp;Tabella4[[#This Row],[Detail]]&amp;" con selettore: "&amp;Tabella4[[#This Row],[Rejected Element]]</f>
        <v>#N/A</v>
      </c>
      <c r="AK1574" s="13" t="e">
        <f>Tabella4[[#This Row],[HC_ID]]&amp;": "&amp;Tabella4[[#This Row],[Share URL]]</f>
        <v>#N/A</v>
      </c>
      <c r="AL1574" s="13" t="e">
        <f>Tabella4[[#This Row],[HC_ID]]&amp;": "&amp;Tabella4[[#This Row],[Soluzione note aggiuntive]]</f>
        <v>#N/A</v>
      </c>
      <c r="AM1574" s="13"/>
    </row>
    <row r="1575" spans="1:39" ht="15" x14ac:dyDescent="0.3">
      <c r="A1575" s="41" t="str">
        <f>Tabella4[[#This Row],[UNI CEI EN 301549]]&amp;Tabella4[[#This Row],[Servizio]]</f>
        <v>11.2.5.5.1S004 Spedisci (IndaBox Spedizione Pacchi)</v>
      </c>
      <c r="B1575" s="42" t="str">
        <f>Tabella4[[#This Row],[IssueID]]&amp;Tabella4[[#This Row],[Servizio]]</f>
        <v>S004 Spedisci (IndaBox Spedizione Pacchi)</v>
      </c>
      <c r="C1575" s="41" t="s">
        <v>2673</v>
      </c>
      <c r="D1575" s="41" t="str">
        <f>"(#"&amp;Tabella4[[#This Row],['#ID]]&amp;")"</f>
        <v>(#AAD1574)</v>
      </c>
      <c r="E1575" s="13" t="s">
        <v>50</v>
      </c>
      <c r="F1575" s="13" t="s">
        <v>3168</v>
      </c>
      <c r="G1575" s="13" t="s">
        <v>346</v>
      </c>
      <c r="H1575" s="13" t="s">
        <v>3286</v>
      </c>
      <c r="I1575" s="13" t="s">
        <v>64</v>
      </c>
      <c r="J1575" s="13" t="s">
        <v>1736</v>
      </c>
      <c r="K1575" t="s">
        <v>1747</v>
      </c>
      <c r="L1575" s="13" t="s">
        <v>3174</v>
      </c>
      <c r="M1575" t="s">
        <v>1744</v>
      </c>
      <c r="N1575" s="13"/>
      <c r="O1575" t="s">
        <v>1615</v>
      </c>
      <c r="P1575" s="13" t="s">
        <v>1659</v>
      </c>
      <c r="Q1575" s="13" t="s">
        <v>1742</v>
      </c>
      <c r="R1575" s="13"/>
      <c r="S1575" s="13" t="s">
        <v>3185</v>
      </c>
      <c r="T1575" s="13" t="s">
        <v>3186</v>
      </c>
      <c r="U1575" s="13">
        <f>COUNTIFS(Tabella4[Rejected Element],Tabella4[[#This Row],[Rejected Element]])</f>
        <v>1254</v>
      </c>
      <c r="V1575" s="13" t="s">
        <v>1722</v>
      </c>
      <c r="W1575" s="13" t="s">
        <v>3128</v>
      </c>
      <c r="X1575" s="13" t="str">
        <f>Tabella4[[#This Row],[User Impact]]</f>
        <v>3 - Moderate</v>
      </c>
      <c r="Y1575"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5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(#AAD1574)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575" s="13"/>
      <c r="AB1575" s="13"/>
      <c r="AC1575" s="13"/>
      <c r="AD1575" s="13"/>
      <c r="AE1575" s="13" t="e">
        <f>_xlfn.XLOOKUP(Tabella4[[#This Row],[ID Silk]],outTable[ID Silk],outTable[Numero ticket  ],,0,1)</f>
        <v>#N/A</v>
      </c>
      <c r="AF1575" s="13"/>
      <c r="AG1575" s="13"/>
      <c r="AH1575" s="13" t="e">
        <f>Tabella4[[#This Row],[Caricato su Silk]]&amp;Tabella4[[#This Row],[HC_01]]</f>
        <v>#N/A</v>
      </c>
      <c r="AI1575" s="13" t="e">
        <f>Tabella4[[#This Row],[HC_ID]]&amp;": "&amp;Tabella4[[#This Row],[Descrizione]]</f>
        <v>#N/A</v>
      </c>
      <c r="AJ1575" s="13" t="e">
        <f>Tabella4[[#This Row],[HC_ID]]&amp;": - "&amp;Tabella4[[#This Row],[Detail]]&amp;" con selettore: "&amp;Tabella4[[#This Row],[Rejected Element]]</f>
        <v>#N/A</v>
      </c>
      <c r="AK1575" s="13" t="e">
        <f>Tabella4[[#This Row],[HC_ID]]&amp;": "&amp;Tabella4[[#This Row],[Share URL]]</f>
        <v>#N/A</v>
      </c>
      <c r="AL1575" s="13" t="e">
        <f>Tabella4[[#This Row],[HC_ID]]&amp;": "&amp;Tabella4[[#This Row],[Soluzione note aggiuntive]]</f>
        <v>#N/A</v>
      </c>
      <c r="AM1575" s="13"/>
    </row>
    <row r="1576" spans="1:39" ht="15" x14ac:dyDescent="0.3">
      <c r="A1576" s="41" t="str">
        <f>Tabella4[[#This Row],[UNI CEI EN 301549]]&amp;Tabella4[[#This Row],[Servizio]]</f>
        <v>11.1.3.2.1S004 Spedisci (IndaBox Spedizione Pacchi)</v>
      </c>
      <c r="B1576" s="42" t="str">
        <f>Tabella4[[#This Row],[IssueID]]&amp;Tabella4[[#This Row],[Servizio]]</f>
        <v>S004 Spedisci (IndaBox Spedizione Pacchi)</v>
      </c>
      <c r="C1576" s="41" t="s">
        <v>2674</v>
      </c>
      <c r="D1576" s="41" t="str">
        <f>"(#"&amp;Tabella4[[#This Row],['#ID]]&amp;")"</f>
        <v>(#AAD1575)</v>
      </c>
      <c r="E1576" s="13" t="s">
        <v>50</v>
      </c>
      <c r="F1576" s="13" t="s">
        <v>9</v>
      </c>
      <c r="G1576" s="13" t="s">
        <v>57</v>
      </c>
      <c r="H1576" s="13" t="s">
        <v>3287</v>
      </c>
      <c r="I1576" s="13" t="s">
        <v>62</v>
      </c>
      <c r="J1576" s="13" t="s">
        <v>3176</v>
      </c>
      <c r="K1576" t="s">
        <v>1749</v>
      </c>
      <c r="L1576" s="13" t="s">
        <v>3177</v>
      </c>
      <c r="M1576" t="s">
        <v>1744</v>
      </c>
      <c r="N1576" s="13"/>
      <c r="O1576" t="s">
        <v>1615</v>
      </c>
      <c r="P1576" s="13" t="s">
        <v>1659</v>
      </c>
      <c r="Q1576" s="13" t="s">
        <v>1742</v>
      </c>
      <c r="R1576" s="13"/>
      <c r="S1576" s="13" t="s">
        <v>3189</v>
      </c>
      <c r="T1576" s="13" t="s">
        <v>3190</v>
      </c>
      <c r="U1576" s="13">
        <f>COUNTIFS(Tabella4[Rejected Element],Tabella4[[#This Row],[Rejected Element]])</f>
        <v>1254</v>
      </c>
      <c r="V1576" s="13" t="s">
        <v>1722</v>
      </c>
      <c r="W1576" s="13" t="s">
        <v>3128</v>
      </c>
      <c r="X1576" s="13" t="str">
        <f>Tabella4[[#This Row],[User Impact]]</f>
        <v>1 - Critical</v>
      </c>
      <c r="Y157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5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(#AAD1575)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576" s="13"/>
      <c r="AB1576" s="13"/>
      <c r="AC1576" s="13"/>
      <c r="AD1576" s="13"/>
      <c r="AE1576" s="13" t="e">
        <f>_xlfn.XLOOKUP(Tabella4[[#This Row],[ID Silk]],outTable[ID Silk],outTable[Numero ticket  ],,0,1)</f>
        <v>#N/A</v>
      </c>
      <c r="AF1576" s="13"/>
      <c r="AG1576" s="13"/>
      <c r="AH1576" s="13" t="e">
        <f>Tabella4[[#This Row],[Caricato su Silk]]&amp;Tabella4[[#This Row],[HC_01]]</f>
        <v>#N/A</v>
      </c>
      <c r="AI1576" s="13" t="e">
        <f>Tabella4[[#This Row],[HC_ID]]&amp;": "&amp;Tabella4[[#This Row],[Descrizione]]</f>
        <v>#N/A</v>
      </c>
      <c r="AJ1576" s="13" t="e">
        <f>Tabella4[[#This Row],[HC_ID]]&amp;": - "&amp;Tabella4[[#This Row],[Detail]]&amp;" con selettore: "&amp;Tabella4[[#This Row],[Rejected Element]]</f>
        <v>#N/A</v>
      </c>
      <c r="AK1576" s="13" t="e">
        <f>Tabella4[[#This Row],[HC_ID]]&amp;": "&amp;Tabella4[[#This Row],[Share URL]]</f>
        <v>#N/A</v>
      </c>
      <c r="AL1576" s="13" t="e">
        <f>Tabella4[[#This Row],[HC_ID]]&amp;": "&amp;Tabella4[[#This Row],[Soluzione note aggiuntive]]</f>
        <v>#N/A</v>
      </c>
      <c r="AM1576" s="13"/>
    </row>
    <row r="1577" spans="1:39" ht="15" x14ac:dyDescent="0.3">
      <c r="A1577" s="41" t="str">
        <f>Tabella4[[#This Row],[UNI CEI EN 301549]]&amp;Tabella4[[#This Row],[Servizio]]</f>
        <v>11.2.5.8.1S004 Spedisci (IndaBox Spedizione Pacchi)</v>
      </c>
      <c r="B1577" s="42" t="str">
        <f>Tabella4[[#This Row],[IssueID]]&amp;Tabella4[[#This Row],[Servizio]]</f>
        <v>S004 Spedisci (IndaBox Spedizione Pacchi)</v>
      </c>
      <c r="C1577" s="41" t="s">
        <v>2675</v>
      </c>
      <c r="D1577" s="41" t="str">
        <f>"(#"&amp;Tabella4[[#This Row],['#ID]]&amp;")"</f>
        <v>(#AAD1576)</v>
      </c>
      <c r="E1577" s="13" t="s">
        <v>50</v>
      </c>
      <c r="F1577" s="13" t="s">
        <v>10</v>
      </c>
      <c r="G1577" s="13" t="s">
        <v>56</v>
      </c>
      <c r="H1577" s="13" t="s">
        <v>3283</v>
      </c>
      <c r="I1577" s="13" t="s">
        <v>63</v>
      </c>
      <c r="J1577" s="13" t="s">
        <v>1736</v>
      </c>
      <c r="K1577" t="s">
        <v>1748</v>
      </c>
      <c r="L1577" s="13" t="s">
        <v>3175</v>
      </c>
      <c r="M1577" t="s">
        <v>1744</v>
      </c>
      <c r="N1577" s="13"/>
      <c r="O1577" t="s">
        <v>1615</v>
      </c>
      <c r="P1577" s="13" t="s">
        <v>1659</v>
      </c>
      <c r="Q1577" s="13" t="s">
        <v>1742</v>
      </c>
      <c r="R1577" s="13"/>
      <c r="S1577" s="13" t="s">
        <v>3187</v>
      </c>
      <c r="T1577" s="13" t="s">
        <v>3188</v>
      </c>
      <c r="U1577" s="13">
        <f>COUNTIFS(Tabella4[Rejected Element],Tabella4[[#This Row],[Rejected Element]])</f>
        <v>1254</v>
      </c>
      <c r="V1577" s="13" t="s">
        <v>1722</v>
      </c>
      <c r="W1577" s="13" t="s">
        <v>3128</v>
      </c>
      <c r="X1577" s="13" t="str">
        <f>Tabella4[[#This Row],[User Impact]]</f>
        <v>2 - Serious</v>
      </c>
      <c r="Y1577"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5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(#AAD1576)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577" s="13"/>
      <c r="AB1577" s="13"/>
      <c r="AC1577" s="13"/>
      <c r="AD1577" s="13"/>
      <c r="AE1577" s="13" t="e">
        <f>_xlfn.XLOOKUP(Tabella4[[#This Row],[ID Silk]],outTable[ID Silk],outTable[Numero ticket  ],,0,1)</f>
        <v>#N/A</v>
      </c>
      <c r="AF1577" s="13"/>
      <c r="AG1577" s="13"/>
      <c r="AH1577" s="13" t="e">
        <f>Tabella4[[#This Row],[Caricato su Silk]]&amp;Tabella4[[#This Row],[HC_01]]</f>
        <v>#N/A</v>
      </c>
      <c r="AI1577" s="13" t="e">
        <f>Tabella4[[#This Row],[HC_ID]]&amp;": "&amp;Tabella4[[#This Row],[Descrizione]]</f>
        <v>#N/A</v>
      </c>
      <c r="AJ1577" s="13" t="e">
        <f>Tabella4[[#This Row],[HC_ID]]&amp;": - "&amp;Tabella4[[#This Row],[Detail]]&amp;" con selettore: "&amp;Tabella4[[#This Row],[Rejected Element]]</f>
        <v>#N/A</v>
      </c>
      <c r="AK1577" s="13" t="e">
        <f>Tabella4[[#This Row],[HC_ID]]&amp;": "&amp;Tabella4[[#This Row],[Share URL]]</f>
        <v>#N/A</v>
      </c>
      <c r="AL1577" s="13" t="e">
        <f>Tabella4[[#This Row],[HC_ID]]&amp;": "&amp;Tabella4[[#This Row],[Soluzione note aggiuntive]]</f>
        <v>#N/A</v>
      </c>
      <c r="AM1577" s="13"/>
    </row>
    <row r="1578" spans="1:39" ht="15" x14ac:dyDescent="0.3">
      <c r="A1578" s="41" t="str">
        <f>Tabella4[[#This Row],[UNI CEI EN 301549]]&amp;Tabella4[[#This Row],[Servizio]]</f>
        <v>11.2.5.3.1S004 Spedisci (IndaBox Spedizione Pacchi)</v>
      </c>
      <c r="B1578" s="42" t="str">
        <f>Tabella4[[#This Row],[IssueID]]&amp;Tabella4[[#This Row],[Servizio]]</f>
        <v>S004 Spedisci (IndaBox Spedizione Pacchi)</v>
      </c>
      <c r="C1578" s="41" t="s">
        <v>2676</v>
      </c>
      <c r="D1578" s="41" t="str">
        <f>"(#"&amp;Tabella4[[#This Row],['#ID]]&amp;")"</f>
        <v>(#AAD1577)</v>
      </c>
      <c r="E1578" s="13" t="s">
        <v>50</v>
      </c>
      <c r="F1578" s="13" t="s">
        <v>9</v>
      </c>
      <c r="G1578" s="13" t="s">
        <v>342</v>
      </c>
      <c r="H1578" s="13" t="s">
        <v>3285</v>
      </c>
      <c r="I1578" s="13" t="s">
        <v>63</v>
      </c>
      <c r="J1578" s="13" t="s">
        <v>3172</v>
      </c>
      <c r="K1578" t="s">
        <v>1745</v>
      </c>
      <c r="L1578" s="13" t="s">
        <v>3173</v>
      </c>
      <c r="M1578" t="s">
        <v>1744</v>
      </c>
      <c r="N1578" s="13"/>
      <c r="O1578" t="s">
        <v>1615</v>
      </c>
      <c r="P1578" s="13" t="s">
        <v>1659</v>
      </c>
      <c r="Q1578" s="13" t="s">
        <v>1742</v>
      </c>
      <c r="R1578" s="13"/>
      <c r="S1578" s="13" t="s">
        <v>3183</v>
      </c>
      <c r="T1578" s="13" t="s">
        <v>3184</v>
      </c>
      <c r="U1578" s="13">
        <f>COUNTIFS(Tabella4[Rejected Element],Tabella4[[#This Row],[Rejected Element]])</f>
        <v>1254</v>
      </c>
      <c r="V1578" s="13" t="s">
        <v>1722</v>
      </c>
      <c r="W1578" s="13" t="s">
        <v>3128</v>
      </c>
      <c r="X1578" s="13" t="str">
        <f>Tabella4[[#This Row],[User Impact]]</f>
        <v>2 - Serious</v>
      </c>
      <c r="Y1578" s="13" t="str">
        <f>_xlfn.CONCAT("APP INDABOX ANDROID - ",Tabella4[[#This Row],[UNI CEI EN 301549]]," ",_xlfn.XLOOKUP(Tabella4[[#This Row],[Criterio]],Tabella5[ID],Tabella5[Criterio di successo],"")," - ",Tabella4[[#This Row],[Servizio]])</f>
        <v>APP INDABOX ANDROID - 11.2.5.3.1 Etichetta nel nome - S004 Spedisci (IndaBox Spedizione Pacchi)</v>
      </c>
      <c r="Z15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(#AAD1577)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578" s="13"/>
      <c r="AB1578" s="13"/>
      <c r="AC1578" s="13"/>
      <c r="AD1578" s="13"/>
      <c r="AE1578" s="13" t="e">
        <f>_xlfn.XLOOKUP(Tabella4[[#This Row],[ID Silk]],outTable[ID Silk],outTable[Numero ticket  ],,0,1)</f>
        <v>#N/A</v>
      </c>
      <c r="AF1578" s="13"/>
      <c r="AG1578" s="13"/>
      <c r="AH1578" s="13" t="e">
        <f>Tabella4[[#This Row],[Caricato su Silk]]&amp;Tabella4[[#This Row],[HC_01]]</f>
        <v>#N/A</v>
      </c>
      <c r="AI1578" s="13" t="e">
        <f>Tabella4[[#This Row],[HC_ID]]&amp;": "&amp;Tabella4[[#This Row],[Descrizione]]</f>
        <v>#N/A</v>
      </c>
      <c r="AJ1578" s="13" t="e">
        <f>Tabella4[[#This Row],[HC_ID]]&amp;": - "&amp;Tabella4[[#This Row],[Detail]]&amp;" con selettore: "&amp;Tabella4[[#This Row],[Rejected Element]]</f>
        <v>#N/A</v>
      </c>
      <c r="AK1578" s="13" t="e">
        <f>Tabella4[[#This Row],[HC_ID]]&amp;": "&amp;Tabella4[[#This Row],[Share URL]]</f>
        <v>#N/A</v>
      </c>
      <c r="AL1578" s="13" t="e">
        <f>Tabella4[[#This Row],[HC_ID]]&amp;": "&amp;Tabella4[[#This Row],[Soluzione note aggiuntive]]</f>
        <v>#N/A</v>
      </c>
      <c r="AM1578" s="13"/>
    </row>
    <row r="1579" spans="1:39" ht="15" x14ac:dyDescent="0.3">
      <c r="A1579" s="41" t="str">
        <f>Tabella4[[#This Row],[UNI CEI EN 301549]]&amp;Tabella4[[#This Row],[Servizio]]</f>
        <v>11.2.5.5.1S004 Spedisci (IndaBox Spedizione Pacchi)</v>
      </c>
      <c r="B1579" s="42" t="str">
        <f>Tabella4[[#This Row],[IssueID]]&amp;Tabella4[[#This Row],[Servizio]]</f>
        <v>S004 Spedisci (IndaBox Spedizione Pacchi)</v>
      </c>
      <c r="C1579" s="41" t="s">
        <v>2677</v>
      </c>
      <c r="D1579" s="41" t="str">
        <f>"(#"&amp;Tabella4[[#This Row],['#ID]]&amp;")"</f>
        <v>(#AAD1578)</v>
      </c>
      <c r="E1579" s="13" t="s">
        <v>50</v>
      </c>
      <c r="F1579" s="13" t="s">
        <v>3168</v>
      </c>
      <c r="G1579" s="13" t="s">
        <v>346</v>
      </c>
      <c r="H1579" s="13" t="s">
        <v>3286</v>
      </c>
      <c r="I1579" s="13" t="s">
        <v>64</v>
      </c>
      <c r="J1579" s="13" t="s">
        <v>1736</v>
      </c>
      <c r="K1579" t="s">
        <v>1747</v>
      </c>
      <c r="L1579" s="13" t="s">
        <v>3174</v>
      </c>
      <c r="M1579" t="s">
        <v>1744</v>
      </c>
      <c r="N1579" s="13"/>
      <c r="O1579" t="s">
        <v>1615</v>
      </c>
      <c r="P1579" s="13" t="s">
        <v>1659</v>
      </c>
      <c r="Q1579" s="13" t="s">
        <v>1742</v>
      </c>
      <c r="R1579" s="13"/>
      <c r="S1579" s="13" t="s">
        <v>3185</v>
      </c>
      <c r="T1579" s="13" t="s">
        <v>3186</v>
      </c>
      <c r="U1579" s="13">
        <f>COUNTIFS(Tabella4[Rejected Element],Tabella4[[#This Row],[Rejected Element]])</f>
        <v>1254</v>
      </c>
      <c r="V1579" s="13" t="s">
        <v>1722</v>
      </c>
      <c r="W1579" s="13" t="s">
        <v>3128</v>
      </c>
      <c r="X1579" s="13" t="str">
        <f>Tabella4[[#This Row],[User Impact]]</f>
        <v>3 - Moderate</v>
      </c>
      <c r="Y1579"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5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(#AAD1578)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579" s="13"/>
      <c r="AB1579" s="13"/>
      <c r="AC1579" s="13"/>
      <c r="AD1579" s="13"/>
      <c r="AE1579" s="13" t="e">
        <f>_xlfn.XLOOKUP(Tabella4[[#This Row],[ID Silk]],outTable[ID Silk],outTable[Numero ticket  ],,0,1)</f>
        <v>#N/A</v>
      </c>
      <c r="AF1579" s="13"/>
      <c r="AG1579" s="13"/>
      <c r="AH1579" s="13" t="e">
        <f>Tabella4[[#This Row],[Caricato su Silk]]&amp;Tabella4[[#This Row],[HC_01]]</f>
        <v>#N/A</v>
      </c>
      <c r="AI1579" s="13" t="e">
        <f>Tabella4[[#This Row],[HC_ID]]&amp;": "&amp;Tabella4[[#This Row],[Descrizione]]</f>
        <v>#N/A</v>
      </c>
      <c r="AJ1579" s="13" t="e">
        <f>Tabella4[[#This Row],[HC_ID]]&amp;": - "&amp;Tabella4[[#This Row],[Detail]]&amp;" con selettore: "&amp;Tabella4[[#This Row],[Rejected Element]]</f>
        <v>#N/A</v>
      </c>
      <c r="AK1579" s="13" t="e">
        <f>Tabella4[[#This Row],[HC_ID]]&amp;": "&amp;Tabella4[[#This Row],[Share URL]]</f>
        <v>#N/A</v>
      </c>
      <c r="AL1579" s="13" t="e">
        <f>Tabella4[[#This Row],[HC_ID]]&amp;": "&amp;Tabella4[[#This Row],[Soluzione note aggiuntive]]</f>
        <v>#N/A</v>
      </c>
      <c r="AM1579" s="13"/>
    </row>
    <row r="1580" spans="1:39" ht="15" x14ac:dyDescent="0.3">
      <c r="A1580" s="41" t="str">
        <f>Tabella4[[#This Row],[UNI CEI EN 301549]]&amp;Tabella4[[#This Row],[Servizio]]</f>
        <v>11.1.3.2.1S004 Spedisci (IndaBox Spedizione Pacchi)</v>
      </c>
      <c r="B1580" s="42" t="str">
        <f>Tabella4[[#This Row],[IssueID]]&amp;Tabella4[[#This Row],[Servizio]]</f>
        <v>S004 Spedisci (IndaBox Spedizione Pacchi)</v>
      </c>
      <c r="C1580" s="41" t="s">
        <v>2678</v>
      </c>
      <c r="D1580" s="41" t="str">
        <f>"(#"&amp;Tabella4[[#This Row],['#ID]]&amp;")"</f>
        <v>(#AAD1579)</v>
      </c>
      <c r="E1580" s="13" t="s">
        <v>50</v>
      </c>
      <c r="F1580" s="13" t="s">
        <v>9</v>
      </c>
      <c r="G1580" s="13" t="s">
        <v>57</v>
      </c>
      <c r="H1580" s="13" t="s">
        <v>3287</v>
      </c>
      <c r="I1580" s="13" t="s">
        <v>62</v>
      </c>
      <c r="J1580" s="13" t="s">
        <v>3176</v>
      </c>
      <c r="K1580" t="s">
        <v>1749</v>
      </c>
      <c r="L1580" s="13" t="s">
        <v>3177</v>
      </c>
      <c r="M1580" t="s">
        <v>1744</v>
      </c>
      <c r="N1580" s="13"/>
      <c r="O1580" t="s">
        <v>1615</v>
      </c>
      <c r="P1580" s="13" t="s">
        <v>1659</v>
      </c>
      <c r="Q1580" s="13" t="s">
        <v>1742</v>
      </c>
      <c r="R1580" s="13"/>
      <c r="S1580" s="13" t="s">
        <v>3189</v>
      </c>
      <c r="T1580" s="13" t="s">
        <v>3190</v>
      </c>
      <c r="U1580" s="13">
        <f>COUNTIFS(Tabella4[Rejected Element],Tabella4[[#This Row],[Rejected Element]])</f>
        <v>1254</v>
      </c>
      <c r="V1580" s="13" t="s">
        <v>1722</v>
      </c>
      <c r="W1580" s="13" t="s">
        <v>3128</v>
      </c>
      <c r="X1580" s="13" t="str">
        <f>Tabella4[[#This Row],[User Impact]]</f>
        <v>1 - Critical</v>
      </c>
      <c r="Y158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5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(#AAD1579)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580" s="13"/>
      <c r="AB1580" s="13"/>
      <c r="AC1580" s="13"/>
      <c r="AD1580" s="13"/>
      <c r="AE1580" s="13" t="e">
        <f>_xlfn.XLOOKUP(Tabella4[[#This Row],[ID Silk]],outTable[ID Silk],outTable[Numero ticket  ],,0,1)</f>
        <v>#N/A</v>
      </c>
      <c r="AF1580" s="13"/>
      <c r="AG1580" s="13"/>
      <c r="AH1580" s="13" t="e">
        <f>Tabella4[[#This Row],[Caricato su Silk]]&amp;Tabella4[[#This Row],[HC_01]]</f>
        <v>#N/A</v>
      </c>
      <c r="AI1580" s="13" t="e">
        <f>Tabella4[[#This Row],[HC_ID]]&amp;": "&amp;Tabella4[[#This Row],[Descrizione]]</f>
        <v>#N/A</v>
      </c>
      <c r="AJ1580" s="13" t="e">
        <f>Tabella4[[#This Row],[HC_ID]]&amp;": - "&amp;Tabella4[[#This Row],[Detail]]&amp;" con selettore: "&amp;Tabella4[[#This Row],[Rejected Element]]</f>
        <v>#N/A</v>
      </c>
      <c r="AK1580" s="13" t="e">
        <f>Tabella4[[#This Row],[HC_ID]]&amp;": "&amp;Tabella4[[#This Row],[Share URL]]</f>
        <v>#N/A</v>
      </c>
      <c r="AL1580" s="13" t="e">
        <f>Tabella4[[#This Row],[HC_ID]]&amp;": "&amp;Tabella4[[#This Row],[Soluzione note aggiuntive]]</f>
        <v>#N/A</v>
      </c>
      <c r="AM1580" s="13"/>
    </row>
    <row r="1581" spans="1:39" ht="15" x14ac:dyDescent="0.3">
      <c r="A1581" s="41" t="str">
        <f>Tabella4[[#This Row],[UNI CEI EN 301549]]&amp;Tabella4[[#This Row],[Servizio]]</f>
        <v>11.2.5.8.1S004 Spedisci (IndaBox Spedizione Pacchi)</v>
      </c>
      <c r="B1581" s="42" t="str">
        <f>Tabella4[[#This Row],[IssueID]]&amp;Tabella4[[#This Row],[Servizio]]</f>
        <v>S004 Spedisci (IndaBox Spedizione Pacchi)</v>
      </c>
      <c r="C1581" s="41" t="s">
        <v>2679</v>
      </c>
      <c r="D1581" s="41" t="str">
        <f>"(#"&amp;Tabella4[[#This Row],['#ID]]&amp;")"</f>
        <v>(#AAD1580)</v>
      </c>
      <c r="E1581" s="13" t="s">
        <v>50</v>
      </c>
      <c r="F1581" s="13" t="s">
        <v>10</v>
      </c>
      <c r="G1581" s="13" t="s">
        <v>56</v>
      </c>
      <c r="H1581" s="13" t="s">
        <v>3283</v>
      </c>
      <c r="I1581" s="13" t="s">
        <v>63</v>
      </c>
      <c r="J1581" s="13" t="s">
        <v>1736</v>
      </c>
      <c r="K1581" t="s">
        <v>1748</v>
      </c>
      <c r="L1581" s="13" t="s">
        <v>3175</v>
      </c>
      <c r="M1581" t="s">
        <v>1744</v>
      </c>
      <c r="N1581" s="13"/>
      <c r="O1581" t="s">
        <v>1615</v>
      </c>
      <c r="P1581" s="13" t="s">
        <v>1659</v>
      </c>
      <c r="Q1581" s="13" t="s">
        <v>1742</v>
      </c>
      <c r="R1581" s="13"/>
      <c r="S1581" s="13" t="s">
        <v>3187</v>
      </c>
      <c r="T1581" s="13" t="s">
        <v>3188</v>
      </c>
      <c r="U1581" s="13">
        <f>COUNTIFS(Tabella4[Rejected Element],Tabella4[[#This Row],[Rejected Element]])</f>
        <v>1254</v>
      </c>
      <c r="V1581" s="13" t="s">
        <v>1722</v>
      </c>
      <c r="W1581" s="13" t="s">
        <v>3128</v>
      </c>
      <c r="X1581" s="13" t="str">
        <f>Tabella4[[#This Row],[User Impact]]</f>
        <v>2 - Serious</v>
      </c>
      <c r="Y1581"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5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(#AAD1580)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581" s="13"/>
      <c r="AB1581" s="13"/>
      <c r="AC1581" s="13"/>
      <c r="AD1581" s="13"/>
      <c r="AE1581" s="13" t="e">
        <f>_xlfn.XLOOKUP(Tabella4[[#This Row],[ID Silk]],outTable[ID Silk],outTable[Numero ticket  ],,0,1)</f>
        <v>#N/A</v>
      </c>
      <c r="AF1581" s="13"/>
      <c r="AG1581" s="13"/>
      <c r="AH1581" s="13" t="e">
        <f>Tabella4[[#This Row],[Caricato su Silk]]&amp;Tabella4[[#This Row],[HC_01]]</f>
        <v>#N/A</v>
      </c>
      <c r="AI1581" s="13" t="e">
        <f>Tabella4[[#This Row],[HC_ID]]&amp;": "&amp;Tabella4[[#This Row],[Descrizione]]</f>
        <v>#N/A</v>
      </c>
      <c r="AJ1581" s="13" t="e">
        <f>Tabella4[[#This Row],[HC_ID]]&amp;": - "&amp;Tabella4[[#This Row],[Detail]]&amp;" con selettore: "&amp;Tabella4[[#This Row],[Rejected Element]]</f>
        <v>#N/A</v>
      </c>
      <c r="AK1581" s="13" t="e">
        <f>Tabella4[[#This Row],[HC_ID]]&amp;": "&amp;Tabella4[[#This Row],[Share URL]]</f>
        <v>#N/A</v>
      </c>
      <c r="AL1581" s="13" t="e">
        <f>Tabella4[[#This Row],[HC_ID]]&amp;": "&amp;Tabella4[[#This Row],[Soluzione note aggiuntive]]</f>
        <v>#N/A</v>
      </c>
      <c r="AM1581" s="13"/>
    </row>
    <row r="1582" spans="1:39" ht="15" x14ac:dyDescent="0.3">
      <c r="A1582" s="41" t="str">
        <f>Tabella4[[#This Row],[UNI CEI EN 301549]]&amp;Tabella4[[#This Row],[Servizio]]</f>
        <v>11.2.5.3.1S004 Spedisci (IndaBox Spedizione Pacchi)</v>
      </c>
      <c r="B1582" s="42" t="str">
        <f>Tabella4[[#This Row],[IssueID]]&amp;Tabella4[[#This Row],[Servizio]]</f>
        <v>S004 Spedisci (IndaBox Spedizione Pacchi)</v>
      </c>
      <c r="C1582" s="41" t="s">
        <v>2680</v>
      </c>
      <c r="D1582" s="41" t="str">
        <f>"(#"&amp;Tabella4[[#This Row],['#ID]]&amp;")"</f>
        <v>(#AAD1581)</v>
      </c>
      <c r="E1582" s="13" t="s">
        <v>50</v>
      </c>
      <c r="F1582" s="13" t="s">
        <v>9</v>
      </c>
      <c r="G1582" s="13" t="s">
        <v>342</v>
      </c>
      <c r="H1582" s="13" t="s">
        <v>3285</v>
      </c>
      <c r="I1582" s="13" t="s">
        <v>63</v>
      </c>
      <c r="J1582" s="13" t="s">
        <v>3172</v>
      </c>
      <c r="K1582" t="s">
        <v>1745</v>
      </c>
      <c r="L1582" s="13" t="s">
        <v>3173</v>
      </c>
      <c r="M1582" t="s">
        <v>1744</v>
      </c>
      <c r="N1582" s="13"/>
      <c r="O1582" t="s">
        <v>1615</v>
      </c>
      <c r="P1582" s="13" t="s">
        <v>1659</v>
      </c>
      <c r="Q1582" s="13" t="s">
        <v>1742</v>
      </c>
      <c r="R1582" s="13"/>
      <c r="S1582" s="13" t="s">
        <v>3183</v>
      </c>
      <c r="T1582" s="13" t="s">
        <v>3184</v>
      </c>
      <c r="U1582" s="13">
        <f>COUNTIFS(Tabella4[Rejected Element],Tabella4[[#This Row],[Rejected Element]])</f>
        <v>1254</v>
      </c>
      <c r="V1582" s="13" t="s">
        <v>1722</v>
      </c>
      <c r="W1582" s="13" t="s">
        <v>3128</v>
      </c>
      <c r="X1582" s="13" t="str">
        <f>Tabella4[[#This Row],[User Impact]]</f>
        <v>2 - Serious</v>
      </c>
      <c r="Y1582" s="13" t="str">
        <f>_xlfn.CONCAT("APP INDABOX ANDROID - ",Tabella4[[#This Row],[UNI CEI EN 301549]]," ",_xlfn.XLOOKUP(Tabella4[[#This Row],[Criterio]],Tabella5[ID],Tabella5[Criterio di successo],"")," - ",Tabella4[[#This Row],[Servizio]])</f>
        <v>APP INDABOX ANDROID - 11.2.5.3.1 Etichetta nel nome - S004 Spedisci (IndaBox Spedizione Pacchi)</v>
      </c>
      <c r="Z15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(#AAD1581)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582" s="13"/>
      <c r="AB1582" s="13"/>
      <c r="AC1582" s="13"/>
      <c r="AD1582" s="13"/>
      <c r="AE1582" s="13" t="e">
        <f>_xlfn.XLOOKUP(Tabella4[[#This Row],[ID Silk]],outTable[ID Silk],outTable[Numero ticket  ],,0,1)</f>
        <v>#N/A</v>
      </c>
      <c r="AF1582" s="13"/>
      <c r="AG1582" s="13"/>
      <c r="AH1582" s="13" t="e">
        <f>Tabella4[[#This Row],[Caricato su Silk]]&amp;Tabella4[[#This Row],[HC_01]]</f>
        <v>#N/A</v>
      </c>
      <c r="AI1582" s="13" t="e">
        <f>Tabella4[[#This Row],[HC_ID]]&amp;": "&amp;Tabella4[[#This Row],[Descrizione]]</f>
        <v>#N/A</v>
      </c>
      <c r="AJ1582" s="13" t="e">
        <f>Tabella4[[#This Row],[HC_ID]]&amp;": - "&amp;Tabella4[[#This Row],[Detail]]&amp;" con selettore: "&amp;Tabella4[[#This Row],[Rejected Element]]</f>
        <v>#N/A</v>
      </c>
      <c r="AK1582" s="13" t="e">
        <f>Tabella4[[#This Row],[HC_ID]]&amp;": "&amp;Tabella4[[#This Row],[Share URL]]</f>
        <v>#N/A</v>
      </c>
      <c r="AL1582" s="13" t="e">
        <f>Tabella4[[#This Row],[HC_ID]]&amp;": "&amp;Tabella4[[#This Row],[Soluzione note aggiuntive]]</f>
        <v>#N/A</v>
      </c>
      <c r="AM1582" s="13"/>
    </row>
    <row r="1583" spans="1:39" ht="15" x14ac:dyDescent="0.3">
      <c r="A1583" s="41" t="str">
        <f>Tabella4[[#This Row],[UNI CEI EN 301549]]&amp;Tabella4[[#This Row],[Servizio]]</f>
        <v>11.2.5.5.1S004 Spedisci (IndaBox Spedizione Pacchi)</v>
      </c>
      <c r="B1583" s="42" t="str">
        <f>Tabella4[[#This Row],[IssueID]]&amp;Tabella4[[#This Row],[Servizio]]</f>
        <v>S004 Spedisci (IndaBox Spedizione Pacchi)</v>
      </c>
      <c r="C1583" s="41" t="s">
        <v>2681</v>
      </c>
      <c r="D1583" s="41" t="str">
        <f>"(#"&amp;Tabella4[[#This Row],['#ID]]&amp;")"</f>
        <v>(#AAD1582)</v>
      </c>
      <c r="E1583" s="13" t="s">
        <v>50</v>
      </c>
      <c r="F1583" s="13" t="s">
        <v>3168</v>
      </c>
      <c r="G1583" s="13" t="s">
        <v>346</v>
      </c>
      <c r="H1583" s="13" t="s">
        <v>3286</v>
      </c>
      <c r="I1583" s="13" t="s">
        <v>64</v>
      </c>
      <c r="J1583" s="13" t="s">
        <v>1736</v>
      </c>
      <c r="K1583" t="s">
        <v>1747</v>
      </c>
      <c r="L1583" s="13" t="s">
        <v>3174</v>
      </c>
      <c r="M1583" t="s">
        <v>1744</v>
      </c>
      <c r="N1583" s="13"/>
      <c r="O1583" t="s">
        <v>1615</v>
      </c>
      <c r="P1583" s="13" t="s">
        <v>1659</v>
      </c>
      <c r="Q1583" s="13" t="s">
        <v>1742</v>
      </c>
      <c r="R1583" s="13"/>
      <c r="S1583" s="13" t="s">
        <v>3185</v>
      </c>
      <c r="T1583" s="13" t="s">
        <v>3186</v>
      </c>
      <c r="U1583" s="13">
        <f>COUNTIFS(Tabella4[Rejected Element],Tabella4[[#This Row],[Rejected Element]])</f>
        <v>1254</v>
      </c>
      <c r="V1583" s="13" t="s">
        <v>1722</v>
      </c>
      <c r="W1583" s="13" t="s">
        <v>3128</v>
      </c>
      <c r="X1583" s="13" t="str">
        <f>Tabella4[[#This Row],[User Impact]]</f>
        <v>3 - Moderate</v>
      </c>
      <c r="Y1583"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5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(#AAD1582)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583" s="13"/>
      <c r="AB1583" s="13"/>
      <c r="AC1583" s="13"/>
      <c r="AD1583" s="13"/>
      <c r="AE1583" s="13" t="e">
        <f>_xlfn.XLOOKUP(Tabella4[[#This Row],[ID Silk]],outTable[ID Silk],outTable[Numero ticket  ],,0,1)</f>
        <v>#N/A</v>
      </c>
      <c r="AF1583" s="13"/>
      <c r="AG1583" s="13"/>
      <c r="AH1583" s="13" t="e">
        <f>Tabella4[[#This Row],[Caricato su Silk]]&amp;Tabella4[[#This Row],[HC_01]]</f>
        <v>#N/A</v>
      </c>
      <c r="AI1583" s="13" t="e">
        <f>Tabella4[[#This Row],[HC_ID]]&amp;": "&amp;Tabella4[[#This Row],[Descrizione]]</f>
        <v>#N/A</v>
      </c>
      <c r="AJ1583" s="13" t="e">
        <f>Tabella4[[#This Row],[HC_ID]]&amp;": - "&amp;Tabella4[[#This Row],[Detail]]&amp;" con selettore: "&amp;Tabella4[[#This Row],[Rejected Element]]</f>
        <v>#N/A</v>
      </c>
      <c r="AK1583" s="13" t="e">
        <f>Tabella4[[#This Row],[HC_ID]]&amp;": "&amp;Tabella4[[#This Row],[Share URL]]</f>
        <v>#N/A</v>
      </c>
      <c r="AL1583" s="13" t="e">
        <f>Tabella4[[#This Row],[HC_ID]]&amp;": "&amp;Tabella4[[#This Row],[Soluzione note aggiuntive]]</f>
        <v>#N/A</v>
      </c>
      <c r="AM1583" s="13"/>
    </row>
    <row r="1584" spans="1:39" ht="15" x14ac:dyDescent="0.3">
      <c r="A1584" s="41" t="str">
        <f>Tabella4[[#This Row],[UNI CEI EN 301549]]&amp;Tabella4[[#This Row],[Servizio]]</f>
        <v>11.1.3.2.1S004 Spedisci (IndaBox Spedizione Pacchi)</v>
      </c>
      <c r="B1584" s="42" t="str">
        <f>Tabella4[[#This Row],[IssueID]]&amp;Tabella4[[#This Row],[Servizio]]</f>
        <v>S004 Spedisci (IndaBox Spedizione Pacchi)</v>
      </c>
      <c r="C1584" s="41" t="s">
        <v>2682</v>
      </c>
      <c r="D1584" s="41" t="str">
        <f>"(#"&amp;Tabella4[[#This Row],['#ID]]&amp;")"</f>
        <v>(#AAD1583)</v>
      </c>
      <c r="E1584" s="13" t="s">
        <v>50</v>
      </c>
      <c r="F1584" s="13" t="s">
        <v>9</v>
      </c>
      <c r="G1584" s="13" t="s">
        <v>57</v>
      </c>
      <c r="H1584" s="13" t="s">
        <v>3287</v>
      </c>
      <c r="I1584" s="13" t="s">
        <v>62</v>
      </c>
      <c r="J1584" s="13" t="s">
        <v>3176</v>
      </c>
      <c r="K1584" t="s">
        <v>1749</v>
      </c>
      <c r="L1584" s="13" t="s">
        <v>3177</v>
      </c>
      <c r="M1584" t="s">
        <v>1744</v>
      </c>
      <c r="N1584" s="13"/>
      <c r="O1584" t="s">
        <v>1615</v>
      </c>
      <c r="P1584" s="13" t="s">
        <v>1659</v>
      </c>
      <c r="Q1584" s="13" t="s">
        <v>1742</v>
      </c>
      <c r="R1584" s="13"/>
      <c r="S1584" s="13" t="s">
        <v>3189</v>
      </c>
      <c r="T1584" s="13" t="s">
        <v>3190</v>
      </c>
      <c r="U1584" s="13">
        <f>COUNTIFS(Tabella4[Rejected Element],Tabella4[[#This Row],[Rejected Element]])</f>
        <v>1254</v>
      </c>
      <c r="V1584" s="13" t="s">
        <v>1722</v>
      </c>
      <c r="W1584" s="13" t="s">
        <v>3128</v>
      </c>
      <c r="X1584" s="13" t="str">
        <f>Tabella4[[#This Row],[User Impact]]</f>
        <v>1 - Critical</v>
      </c>
      <c r="Y158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5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(#AAD1583)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584" s="13"/>
      <c r="AB1584" s="13"/>
      <c r="AC1584" s="13"/>
      <c r="AD1584" s="13"/>
      <c r="AE1584" s="13" t="e">
        <f>_xlfn.XLOOKUP(Tabella4[[#This Row],[ID Silk]],outTable[ID Silk],outTable[Numero ticket  ],,0,1)</f>
        <v>#N/A</v>
      </c>
      <c r="AF1584" s="13"/>
      <c r="AG1584" s="13"/>
      <c r="AH1584" s="13" t="e">
        <f>Tabella4[[#This Row],[Caricato su Silk]]&amp;Tabella4[[#This Row],[HC_01]]</f>
        <v>#N/A</v>
      </c>
      <c r="AI1584" s="13" t="e">
        <f>Tabella4[[#This Row],[HC_ID]]&amp;": "&amp;Tabella4[[#This Row],[Descrizione]]</f>
        <v>#N/A</v>
      </c>
      <c r="AJ1584" s="13" t="e">
        <f>Tabella4[[#This Row],[HC_ID]]&amp;": - "&amp;Tabella4[[#This Row],[Detail]]&amp;" con selettore: "&amp;Tabella4[[#This Row],[Rejected Element]]</f>
        <v>#N/A</v>
      </c>
      <c r="AK1584" s="13" t="e">
        <f>Tabella4[[#This Row],[HC_ID]]&amp;": "&amp;Tabella4[[#This Row],[Share URL]]</f>
        <v>#N/A</v>
      </c>
      <c r="AL1584" s="13" t="e">
        <f>Tabella4[[#This Row],[HC_ID]]&amp;": "&amp;Tabella4[[#This Row],[Soluzione note aggiuntive]]</f>
        <v>#N/A</v>
      </c>
      <c r="AM1584" s="13"/>
    </row>
    <row r="1585" spans="1:39" ht="15" x14ac:dyDescent="0.3">
      <c r="A1585" s="41" t="str">
        <f>Tabella4[[#This Row],[UNI CEI EN 301549]]&amp;Tabella4[[#This Row],[Servizio]]</f>
        <v>11.2.5.8.1S004 Spedisci (IndaBox Spedizione Pacchi)</v>
      </c>
      <c r="B1585" s="42" t="str">
        <f>Tabella4[[#This Row],[IssueID]]&amp;Tabella4[[#This Row],[Servizio]]</f>
        <v>S004 Spedisci (IndaBox Spedizione Pacchi)</v>
      </c>
      <c r="C1585" s="41" t="s">
        <v>2683</v>
      </c>
      <c r="D1585" s="41" t="str">
        <f>"(#"&amp;Tabella4[[#This Row],['#ID]]&amp;")"</f>
        <v>(#AAD1584)</v>
      </c>
      <c r="E1585" s="13" t="s">
        <v>50</v>
      </c>
      <c r="F1585" s="13" t="s">
        <v>10</v>
      </c>
      <c r="G1585" s="13" t="s">
        <v>56</v>
      </c>
      <c r="H1585" s="13" t="s">
        <v>3283</v>
      </c>
      <c r="I1585" s="13" t="s">
        <v>63</v>
      </c>
      <c r="J1585" s="13" t="s">
        <v>1736</v>
      </c>
      <c r="K1585" t="s">
        <v>1748</v>
      </c>
      <c r="L1585" s="13" t="s">
        <v>3175</v>
      </c>
      <c r="M1585" t="s">
        <v>1744</v>
      </c>
      <c r="N1585" s="13"/>
      <c r="O1585" t="s">
        <v>1615</v>
      </c>
      <c r="P1585" s="13" t="s">
        <v>1659</v>
      </c>
      <c r="Q1585" s="13" t="s">
        <v>1742</v>
      </c>
      <c r="R1585" s="13"/>
      <c r="S1585" s="13" t="s">
        <v>3187</v>
      </c>
      <c r="T1585" s="13" t="s">
        <v>3188</v>
      </c>
      <c r="U1585" s="13">
        <f>COUNTIFS(Tabella4[Rejected Element],Tabella4[[#This Row],[Rejected Element]])</f>
        <v>1254</v>
      </c>
      <c r="V1585" s="13" t="s">
        <v>1722</v>
      </c>
      <c r="W1585" s="13" t="s">
        <v>3128</v>
      </c>
      <c r="X1585" s="13" t="str">
        <f>Tabella4[[#This Row],[User Impact]]</f>
        <v>2 - Serious</v>
      </c>
      <c r="Y1585"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5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(#AAD1584)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585" s="13"/>
      <c r="AB1585" s="13"/>
      <c r="AC1585" s="13"/>
      <c r="AD1585" s="13"/>
      <c r="AE1585" s="13" t="e">
        <f>_xlfn.XLOOKUP(Tabella4[[#This Row],[ID Silk]],outTable[ID Silk],outTable[Numero ticket  ],,0,1)</f>
        <v>#N/A</v>
      </c>
      <c r="AF1585" s="13"/>
      <c r="AG1585" s="13"/>
      <c r="AH1585" s="13" t="e">
        <f>Tabella4[[#This Row],[Caricato su Silk]]&amp;Tabella4[[#This Row],[HC_01]]</f>
        <v>#N/A</v>
      </c>
      <c r="AI1585" s="13" t="e">
        <f>Tabella4[[#This Row],[HC_ID]]&amp;": "&amp;Tabella4[[#This Row],[Descrizione]]</f>
        <v>#N/A</v>
      </c>
      <c r="AJ1585" s="13" t="e">
        <f>Tabella4[[#This Row],[HC_ID]]&amp;": - "&amp;Tabella4[[#This Row],[Detail]]&amp;" con selettore: "&amp;Tabella4[[#This Row],[Rejected Element]]</f>
        <v>#N/A</v>
      </c>
      <c r="AK1585" s="13" t="e">
        <f>Tabella4[[#This Row],[HC_ID]]&amp;": "&amp;Tabella4[[#This Row],[Share URL]]</f>
        <v>#N/A</v>
      </c>
      <c r="AL1585" s="13" t="e">
        <f>Tabella4[[#This Row],[HC_ID]]&amp;": "&amp;Tabella4[[#This Row],[Soluzione note aggiuntive]]</f>
        <v>#N/A</v>
      </c>
      <c r="AM1585" s="13"/>
    </row>
    <row r="1586" spans="1:39" ht="15" x14ac:dyDescent="0.3">
      <c r="A1586" s="41" t="str">
        <f>Tabella4[[#This Row],[UNI CEI EN 301549]]&amp;Tabella4[[#This Row],[Servizio]]</f>
        <v>11.2.5.3.1S004 Spedisci (IndaBox Spedizione Pacchi)</v>
      </c>
      <c r="B1586" s="42" t="str">
        <f>Tabella4[[#This Row],[IssueID]]&amp;Tabella4[[#This Row],[Servizio]]</f>
        <v>S004 Spedisci (IndaBox Spedizione Pacchi)</v>
      </c>
      <c r="C1586" s="41" t="s">
        <v>2684</v>
      </c>
      <c r="D1586" s="41" t="str">
        <f>"(#"&amp;Tabella4[[#This Row],['#ID]]&amp;")"</f>
        <v>(#AAD1585)</v>
      </c>
      <c r="E1586" s="13" t="s">
        <v>50</v>
      </c>
      <c r="F1586" s="13" t="s">
        <v>9</v>
      </c>
      <c r="G1586" s="13" t="s">
        <v>342</v>
      </c>
      <c r="H1586" s="13" t="s">
        <v>3285</v>
      </c>
      <c r="I1586" s="13" t="s">
        <v>63</v>
      </c>
      <c r="J1586" s="13" t="s">
        <v>3172</v>
      </c>
      <c r="K1586" t="s">
        <v>1745</v>
      </c>
      <c r="L1586" s="13" t="s">
        <v>3173</v>
      </c>
      <c r="M1586" t="s">
        <v>1744</v>
      </c>
      <c r="N1586" s="13"/>
      <c r="O1586" t="s">
        <v>1615</v>
      </c>
      <c r="P1586" s="13" t="s">
        <v>1659</v>
      </c>
      <c r="Q1586" s="13" t="s">
        <v>1742</v>
      </c>
      <c r="R1586" s="13"/>
      <c r="S1586" s="13" t="s">
        <v>3183</v>
      </c>
      <c r="T1586" s="13" t="s">
        <v>3184</v>
      </c>
      <c r="U1586" s="13">
        <f>COUNTIFS(Tabella4[Rejected Element],Tabella4[[#This Row],[Rejected Element]])</f>
        <v>1254</v>
      </c>
      <c r="V1586" s="13" t="s">
        <v>1722</v>
      </c>
      <c r="W1586" s="13" t="s">
        <v>3128</v>
      </c>
      <c r="X1586" s="13" t="str">
        <f>Tabella4[[#This Row],[User Impact]]</f>
        <v>2 - Serious</v>
      </c>
      <c r="Y1586" s="13" t="str">
        <f>_xlfn.CONCAT("APP INDABOX ANDROID - ",Tabella4[[#This Row],[UNI CEI EN 301549]]," ",_xlfn.XLOOKUP(Tabella4[[#This Row],[Criterio]],Tabella5[ID],Tabella5[Criterio di successo],"")," - ",Tabella4[[#This Row],[Servizio]])</f>
        <v>APP INDABOX ANDROID - 11.2.5.3.1 Etichetta nel nome - S004 Spedisci (IndaBox Spedizione Pacchi)</v>
      </c>
      <c r="Z15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(#AAD1585)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586" s="13"/>
      <c r="AB1586" s="13"/>
      <c r="AC1586" s="13"/>
      <c r="AD1586" s="13"/>
      <c r="AE1586" s="13" t="e">
        <f>_xlfn.XLOOKUP(Tabella4[[#This Row],[ID Silk]],outTable[ID Silk],outTable[Numero ticket  ],,0,1)</f>
        <v>#N/A</v>
      </c>
      <c r="AF1586" s="13"/>
      <c r="AG1586" s="13"/>
      <c r="AH1586" s="13" t="e">
        <f>Tabella4[[#This Row],[Caricato su Silk]]&amp;Tabella4[[#This Row],[HC_01]]</f>
        <v>#N/A</v>
      </c>
      <c r="AI1586" s="13" t="e">
        <f>Tabella4[[#This Row],[HC_ID]]&amp;": "&amp;Tabella4[[#This Row],[Descrizione]]</f>
        <v>#N/A</v>
      </c>
      <c r="AJ1586" s="13" t="e">
        <f>Tabella4[[#This Row],[HC_ID]]&amp;": - "&amp;Tabella4[[#This Row],[Detail]]&amp;" con selettore: "&amp;Tabella4[[#This Row],[Rejected Element]]</f>
        <v>#N/A</v>
      </c>
      <c r="AK1586" s="13" t="e">
        <f>Tabella4[[#This Row],[HC_ID]]&amp;": "&amp;Tabella4[[#This Row],[Share URL]]</f>
        <v>#N/A</v>
      </c>
      <c r="AL1586" s="13" t="e">
        <f>Tabella4[[#This Row],[HC_ID]]&amp;": "&amp;Tabella4[[#This Row],[Soluzione note aggiuntive]]</f>
        <v>#N/A</v>
      </c>
      <c r="AM1586" s="13"/>
    </row>
    <row r="1587" spans="1:39" ht="15" x14ac:dyDescent="0.3">
      <c r="A1587" s="41" t="str">
        <f>Tabella4[[#This Row],[UNI CEI EN 301549]]&amp;Tabella4[[#This Row],[Servizio]]</f>
        <v>11.2.5.5.1S004 Spedisci (IndaBox Spedizione Pacchi)</v>
      </c>
      <c r="B1587" s="42" t="str">
        <f>Tabella4[[#This Row],[IssueID]]&amp;Tabella4[[#This Row],[Servizio]]</f>
        <v>S004 Spedisci (IndaBox Spedizione Pacchi)</v>
      </c>
      <c r="C1587" s="41" t="s">
        <v>2685</v>
      </c>
      <c r="D1587" s="41" t="str">
        <f>"(#"&amp;Tabella4[[#This Row],['#ID]]&amp;")"</f>
        <v>(#AAD1586)</v>
      </c>
      <c r="E1587" s="13" t="s">
        <v>50</v>
      </c>
      <c r="F1587" s="13" t="s">
        <v>3168</v>
      </c>
      <c r="G1587" s="13" t="s">
        <v>346</v>
      </c>
      <c r="H1587" s="13" t="s">
        <v>3286</v>
      </c>
      <c r="I1587" s="13" t="s">
        <v>64</v>
      </c>
      <c r="J1587" s="13" t="s">
        <v>1736</v>
      </c>
      <c r="K1587" t="s">
        <v>1747</v>
      </c>
      <c r="L1587" s="13" t="s">
        <v>3174</v>
      </c>
      <c r="M1587" t="s">
        <v>1744</v>
      </c>
      <c r="N1587" s="13"/>
      <c r="O1587" t="s">
        <v>1615</v>
      </c>
      <c r="P1587" s="13" t="s">
        <v>1659</v>
      </c>
      <c r="Q1587" s="13" t="s">
        <v>1742</v>
      </c>
      <c r="R1587" s="13"/>
      <c r="S1587" s="13" t="s">
        <v>3185</v>
      </c>
      <c r="T1587" s="13" t="s">
        <v>3186</v>
      </c>
      <c r="U1587" s="13">
        <f>COUNTIFS(Tabella4[Rejected Element],Tabella4[[#This Row],[Rejected Element]])</f>
        <v>1254</v>
      </c>
      <c r="V1587" s="13" t="s">
        <v>1722</v>
      </c>
      <c r="W1587" s="13" t="s">
        <v>3128</v>
      </c>
      <c r="X1587" s="13" t="str">
        <f>Tabella4[[#This Row],[User Impact]]</f>
        <v>3 - Moderate</v>
      </c>
      <c r="Y1587"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5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(#AAD1586)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587" s="13"/>
      <c r="AB1587" s="13"/>
      <c r="AC1587" s="13"/>
      <c r="AD1587" s="13"/>
      <c r="AE1587" s="13" t="e">
        <f>_xlfn.XLOOKUP(Tabella4[[#This Row],[ID Silk]],outTable[ID Silk],outTable[Numero ticket  ],,0,1)</f>
        <v>#N/A</v>
      </c>
      <c r="AF1587" s="13"/>
      <c r="AG1587" s="13"/>
      <c r="AH1587" s="13" t="e">
        <f>Tabella4[[#This Row],[Caricato su Silk]]&amp;Tabella4[[#This Row],[HC_01]]</f>
        <v>#N/A</v>
      </c>
      <c r="AI1587" s="13" t="e">
        <f>Tabella4[[#This Row],[HC_ID]]&amp;": "&amp;Tabella4[[#This Row],[Descrizione]]</f>
        <v>#N/A</v>
      </c>
      <c r="AJ1587" s="13" t="e">
        <f>Tabella4[[#This Row],[HC_ID]]&amp;": - "&amp;Tabella4[[#This Row],[Detail]]&amp;" con selettore: "&amp;Tabella4[[#This Row],[Rejected Element]]</f>
        <v>#N/A</v>
      </c>
      <c r="AK1587" s="13" t="e">
        <f>Tabella4[[#This Row],[HC_ID]]&amp;": "&amp;Tabella4[[#This Row],[Share URL]]</f>
        <v>#N/A</v>
      </c>
      <c r="AL1587" s="13" t="e">
        <f>Tabella4[[#This Row],[HC_ID]]&amp;": "&amp;Tabella4[[#This Row],[Soluzione note aggiuntive]]</f>
        <v>#N/A</v>
      </c>
      <c r="AM1587" s="13"/>
    </row>
    <row r="1588" spans="1:39" ht="15" x14ac:dyDescent="0.3">
      <c r="A1588" s="41" t="str">
        <f>Tabella4[[#This Row],[UNI CEI EN 301549]]&amp;Tabella4[[#This Row],[Servizio]]</f>
        <v>11.1.3.2.1S004 Spedisci (IndaBox Spedizione Pacchi)</v>
      </c>
      <c r="B1588" s="42" t="str">
        <f>Tabella4[[#This Row],[IssueID]]&amp;Tabella4[[#This Row],[Servizio]]</f>
        <v>S004 Spedisci (IndaBox Spedizione Pacchi)</v>
      </c>
      <c r="C1588" s="41" t="s">
        <v>2686</v>
      </c>
      <c r="D1588" s="41" t="str">
        <f>"(#"&amp;Tabella4[[#This Row],['#ID]]&amp;")"</f>
        <v>(#AAD1587)</v>
      </c>
      <c r="E1588" s="13" t="s">
        <v>50</v>
      </c>
      <c r="F1588" s="13" t="s">
        <v>9</v>
      </c>
      <c r="G1588" s="13" t="s">
        <v>57</v>
      </c>
      <c r="H1588" s="13" t="s">
        <v>3287</v>
      </c>
      <c r="I1588" s="13" t="s">
        <v>62</v>
      </c>
      <c r="J1588" s="13" t="s">
        <v>3176</v>
      </c>
      <c r="K1588" t="s">
        <v>1749</v>
      </c>
      <c r="L1588" s="13" t="s">
        <v>3177</v>
      </c>
      <c r="M1588" t="s">
        <v>1744</v>
      </c>
      <c r="N1588" s="13"/>
      <c r="O1588" t="s">
        <v>1615</v>
      </c>
      <c r="P1588" s="13" t="s">
        <v>1659</v>
      </c>
      <c r="Q1588" s="13" t="s">
        <v>1742</v>
      </c>
      <c r="R1588" s="13"/>
      <c r="S1588" s="13" t="s">
        <v>3189</v>
      </c>
      <c r="T1588" s="13" t="s">
        <v>3190</v>
      </c>
      <c r="U1588" s="13">
        <f>COUNTIFS(Tabella4[Rejected Element],Tabella4[[#This Row],[Rejected Element]])</f>
        <v>1254</v>
      </c>
      <c r="V1588" s="13" t="s">
        <v>1722</v>
      </c>
      <c r="W1588" s="13" t="s">
        <v>3128</v>
      </c>
      <c r="X1588" s="13" t="str">
        <f>Tabella4[[#This Row],[User Impact]]</f>
        <v>1 - Critical</v>
      </c>
      <c r="Y158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5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(#AAD1587)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588" s="13"/>
      <c r="AB1588" s="13"/>
      <c r="AC1588" s="13"/>
      <c r="AD1588" s="13"/>
      <c r="AE1588" s="13" t="e">
        <f>_xlfn.XLOOKUP(Tabella4[[#This Row],[ID Silk]],outTable[ID Silk],outTable[Numero ticket  ],,0,1)</f>
        <v>#N/A</v>
      </c>
      <c r="AF1588" s="13"/>
      <c r="AG1588" s="13"/>
      <c r="AH1588" s="13" t="e">
        <f>Tabella4[[#This Row],[Caricato su Silk]]&amp;Tabella4[[#This Row],[HC_01]]</f>
        <v>#N/A</v>
      </c>
      <c r="AI1588" s="13" t="e">
        <f>Tabella4[[#This Row],[HC_ID]]&amp;": "&amp;Tabella4[[#This Row],[Descrizione]]</f>
        <v>#N/A</v>
      </c>
      <c r="AJ1588" s="13" t="e">
        <f>Tabella4[[#This Row],[HC_ID]]&amp;": - "&amp;Tabella4[[#This Row],[Detail]]&amp;" con selettore: "&amp;Tabella4[[#This Row],[Rejected Element]]</f>
        <v>#N/A</v>
      </c>
      <c r="AK1588" s="13" t="e">
        <f>Tabella4[[#This Row],[HC_ID]]&amp;": "&amp;Tabella4[[#This Row],[Share URL]]</f>
        <v>#N/A</v>
      </c>
      <c r="AL1588" s="13" t="e">
        <f>Tabella4[[#This Row],[HC_ID]]&amp;": "&amp;Tabella4[[#This Row],[Soluzione note aggiuntive]]</f>
        <v>#N/A</v>
      </c>
      <c r="AM1588" s="13"/>
    </row>
    <row r="1589" spans="1:39" ht="15" x14ac:dyDescent="0.3">
      <c r="A1589" s="41" t="str">
        <f>Tabella4[[#This Row],[UNI CEI EN 301549]]&amp;Tabella4[[#This Row],[Servizio]]</f>
        <v>11.2.5.8.1S004 Spedisci (IndaBox Spedizione Pacchi)</v>
      </c>
      <c r="B1589" s="42" t="str">
        <f>Tabella4[[#This Row],[IssueID]]&amp;Tabella4[[#This Row],[Servizio]]</f>
        <v>S004 Spedisci (IndaBox Spedizione Pacchi)</v>
      </c>
      <c r="C1589" s="41" t="s">
        <v>2687</v>
      </c>
      <c r="D1589" s="41" t="str">
        <f>"(#"&amp;Tabella4[[#This Row],['#ID]]&amp;")"</f>
        <v>(#AAD1588)</v>
      </c>
      <c r="E1589" s="13" t="s">
        <v>50</v>
      </c>
      <c r="F1589" s="13" t="s">
        <v>10</v>
      </c>
      <c r="G1589" s="13" t="s">
        <v>56</v>
      </c>
      <c r="H1589" s="13" t="s">
        <v>3283</v>
      </c>
      <c r="I1589" s="13" t="s">
        <v>63</v>
      </c>
      <c r="J1589" s="13" t="s">
        <v>1736</v>
      </c>
      <c r="K1589" t="s">
        <v>1748</v>
      </c>
      <c r="L1589" s="13" t="s">
        <v>3175</v>
      </c>
      <c r="M1589" t="s">
        <v>1744</v>
      </c>
      <c r="N1589" s="13"/>
      <c r="O1589" t="s">
        <v>1615</v>
      </c>
      <c r="P1589" s="13" t="s">
        <v>1659</v>
      </c>
      <c r="Q1589" s="13" t="s">
        <v>1742</v>
      </c>
      <c r="R1589" s="13"/>
      <c r="S1589" s="13" t="s">
        <v>3187</v>
      </c>
      <c r="T1589" s="13" t="s">
        <v>3188</v>
      </c>
      <c r="U1589" s="13">
        <f>COUNTIFS(Tabella4[Rejected Element],Tabella4[[#This Row],[Rejected Element]])</f>
        <v>1254</v>
      </c>
      <c r="V1589" s="13" t="s">
        <v>1722</v>
      </c>
      <c r="W1589" s="13" t="s">
        <v>3128</v>
      </c>
      <c r="X1589" s="13" t="str">
        <f>Tabella4[[#This Row],[User Impact]]</f>
        <v>2 - Serious</v>
      </c>
      <c r="Y1589"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5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(#AAD1588)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589" s="13"/>
      <c r="AB1589" s="13"/>
      <c r="AC1589" s="13"/>
      <c r="AD1589" s="13"/>
      <c r="AE1589" s="13" t="e">
        <f>_xlfn.XLOOKUP(Tabella4[[#This Row],[ID Silk]],outTable[ID Silk],outTable[Numero ticket  ],,0,1)</f>
        <v>#N/A</v>
      </c>
      <c r="AF1589" s="13"/>
      <c r="AG1589" s="13"/>
      <c r="AH1589" s="13" t="e">
        <f>Tabella4[[#This Row],[Caricato su Silk]]&amp;Tabella4[[#This Row],[HC_01]]</f>
        <v>#N/A</v>
      </c>
      <c r="AI1589" s="13" t="e">
        <f>Tabella4[[#This Row],[HC_ID]]&amp;": "&amp;Tabella4[[#This Row],[Descrizione]]</f>
        <v>#N/A</v>
      </c>
      <c r="AJ1589" s="13" t="e">
        <f>Tabella4[[#This Row],[HC_ID]]&amp;": - "&amp;Tabella4[[#This Row],[Detail]]&amp;" con selettore: "&amp;Tabella4[[#This Row],[Rejected Element]]</f>
        <v>#N/A</v>
      </c>
      <c r="AK1589" s="13" t="e">
        <f>Tabella4[[#This Row],[HC_ID]]&amp;": "&amp;Tabella4[[#This Row],[Share URL]]</f>
        <v>#N/A</v>
      </c>
      <c r="AL1589" s="13" t="e">
        <f>Tabella4[[#This Row],[HC_ID]]&amp;": "&amp;Tabella4[[#This Row],[Soluzione note aggiuntive]]</f>
        <v>#N/A</v>
      </c>
      <c r="AM1589" s="13"/>
    </row>
    <row r="1590" spans="1:39" ht="15" x14ac:dyDescent="0.3">
      <c r="A1590" s="41" t="str">
        <f>Tabella4[[#This Row],[UNI CEI EN 301549]]&amp;Tabella4[[#This Row],[Servizio]]</f>
        <v>11.2.5.3.1S004 Spedisci (IndaBox Spedizione Pacchi)</v>
      </c>
      <c r="B1590" s="42" t="str">
        <f>Tabella4[[#This Row],[IssueID]]&amp;Tabella4[[#This Row],[Servizio]]</f>
        <v>S004 Spedisci (IndaBox Spedizione Pacchi)</v>
      </c>
      <c r="C1590" s="41" t="s">
        <v>2688</v>
      </c>
      <c r="D1590" s="41" t="str">
        <f>"(#"&amp;Tabella4[[#This Row],['#ID]]&amp;")"</f>
        <v>(#AAD1589)</v>
      </c>
      <c r="E1590" s="13" t="s">
        <v>50</v>
      </c>
      <c r="F1590" s="13" t="s">
        <v>9</v>
      </c>
      <c r="G1590" s="13" t="s">
        <v>342</v>
      </c>
      <c r="H1590" s="13" t="s">
        <v>3285</v>
      </c>
      <c r="I1590" s="13" t="s">
        <v>63</v>
      </c>
      <c r="J1590" s="13" t="s">
        <v>3172</v>
      </c>
      <c r="K1590" t="s">
        <v>1745</v>
      </c>
      <c r="L1590" s="13" t="s">
        <v>3173</v>
      </c>
      <c r="M1590" t="s">
        <v>1744</v>
      </c>
      <c r="N1590" s="13"/>
      <c r="O1590" t="s">
        <v>1615</v>
      </c>
      <c r="P1590" s="13" t="s">
        <v>1659</v>
      </c>
      <c r="Q1590" s="13" t="s">
        <v>1742</v>
      </c>
      <c r="R1590" s="13"/>
      <c r="S1590" s="13" t="s">
        <v>3183</v>
      </c>
      <c r="T1590" s="13" t="s">
        <v>3184</v>
      </c>
      <c r="U1590" s="13">
        <f>COUNTIFS(Tabella4[Rejected Element],Tabella4[[#This Row],[Rejected Element]])</f>
        <v>1254</v>
      </c>
      <c r="V1590" s="13" t="s">
        <v>1722</v>
      </c>
      <c r="W1590" s="13" t="s">
        <v>3128</v>
      </c>
      <c r="X1590" s="13" t="str">
        <f>Tabella4[[#This Row],[User Impact]]</f>
        <v>2 - Serious</v>
      </c>
      <c r="Y1590" s="13" t="str">
        <f>_xlfn.CONCAT("APP INDABOX ANDROID - ",Tabella4[[#This Row],[UNI CEI EN 301549]]," ",_xlfn.XLOOKUP(Tabella4[[#This Row],[Criterio]],Tabella5[ID],Tabella5[Criterio di successo],"")," - ",Tabella4[[#This Row],[Servizio]])</f>
        <v>APP INDABOX ANDROID - 11.2.5.3.1 Etichetta nel nome - S004 Spedisci (IndaBox Spedizione Pacchi)</v>
      </c>
      <c r="Z15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(#AAD1589)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590" s="13"/>
      <c r="AB1590" s="13"/>
      <c r="AC1590" s="13"/>
      <c r="AD1590" s="13"/>
      <c r="AE1590" s="13" t="e">
        <f>_xlfn.XLOOKUP(Tabella4[[#This Row],[ID Silk]],outTable[ID Silk],outTable[Numero ticket  ],,0,1)</f>
        <v>#N/A</v>
      </c>
      <c r="AF1590" s="13"/>
      <c r="AG1590" s="13"/>
      <c r="AH1590" s="13" t="e">
        <f>Tabella4[[#This Row],[Caricato su Silk]]&amp;Tabella4[[#This Row],[HC_01]]</f>
        <v>#N/A</v>
      </c>
      <c r="AI1590" s="13" t="e">
        <f>Tabella4[[#This Row],[HC_ID]]&amp;": "&amp;Tabella4[[#This Row],[Descrizione]]</f>
        <v>#N/A</v>
      </c>
      <c r="AJ1590" s="13" t="e">
        <f>Tabella4[[#This Row],[HC_ID]]&amp;": - "&amp;Tabella4[[#This Row],[Detail]]&amp;" con selettore: "&amp;Tabella4[[#This Row],[Rejected Element]]</f>
        <v>#N/A</v>
      </c>
      <c r="AK1590" s="13" t="e">
        <f>Tabella4[[#This Row],[HC_ID]]&amp;": "&amp;Tabella4[[#This Row],[Share URL]]</f>
        <v>#N/A</v>
      </c>
      <c r="AL1590" s="13" t="e">
        <f>Tabella4[[#This Row],[HC_ID]]&amp;": "&amp;Tabella4[[#This Row],[Soluzione note aggiuntive]]</f>
        <v>#N/A</v>
      </c>
      <c r="AM1590" s="13"/>
    </row>
    <row r="1591" spans="1:39" ht="15" x14ac:dyDescent="0.3">
      <c r="A1591" s="41" t="str">
        <f>Tabella4[[#This Row],[UNI CEI EN 301549]]&amp;Tabella4[[#This Row],[Servizio]]</f>
        <v>11.2.5.5.1S004 Spedisci (IndaBox Spedizione Pacchi)</v>
      </c>
      <c r="B1591" s="42" t="str">
        <f>Tabella4[[#This Row],[IssueID]]&amp;Tabella4[[#This Row],[Servizio]]</f>
        <v>S004 Spedisci (IndaBox Spedizione Pacchi)</v>
      </c>
      <c r="C1591" s="41" t="s">
        <v>2689</v>
      </c>
      <c r="D1591" s="41" t="str">
        <f>"(#"&amp;Tabella4[[#This Row],['#ID]]&amp;")"</f>
        <v>(#AAD1590)</v>
      </c>
      <c r="E1591" s="13" t="s">
        <v>50</v>
      </c>
      <c r="F1591" s="13" t="s">
        <v>3168</v>
      </c>
      <c r="G1591" s="13" t="s">
        <v>346</v>
      </c>
      <c r="H1591" s="13" t="s">
        <v>3286</v>
      </c>
      <c r="I1591" s="13" t="s">
        <v>64</v>
      </c>
      <c r="J1591" s="13" t="s">
        <v>1736</v>
      </c>
      <c r="K1591" t="s">
        <v>1747</v>
      </c>
      <c r="L1591" s="13" t="s">
        <v>3174</v>
      </c>
      <c r="M1591" t="s">
        <v>1744</v>
      </c>
      <c r="N1591" s="13"/>
      <c r="O1591" t="s">
        <v>1615</v>
      </c>
      <c r="P1591" s="13" t="s">
        <v>1659</v>
      </c>
      <c r="Q1591" s="13" t="s">
        <v>1742</v>
      </c>
      <c r="R1591" s="13"/>
      <c r="S1591" s="13" t="s">
        <v>3185</v>
      </c>
      <c r="T1591" s="13" t="s">
        <v>3186</v>
      </c>
      <c r="U1591" s="13">
        <f>COUNTIFS(Tabella4[Rejected Element],Tabella4[[#This Row],[Rejected Element]])</f>
        <v>1254</v>
      </c>
      <c r="V1591" s="13" t="s">
        <v>1722</v>
      </c>
      <c r="W1591" s="13" t="s">
        <v>3128</v>
      </c>
      <c r="X1591" s="13" t="str">
        <f>Tabella4[[#This Row],[User Impact]]</f>
        <v>3 - Moderate</v>
      </c>
      <c r="Y1591"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5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(#AAD1590)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591" s="13"/>
      <c r="AB1591" s="13"/>
      <c r="AC1591" s="13"/>
      <c r="AD1591" s="13"/>
      <c r="AE1591" s="13" t="e">
        <f>_xlfn.XLOOKUP(Tabella4[[#This Row],[ID Silk]],outTable[ID Silk],outTable[Numero ticket  ],,0,1)</f>
        <v>#N/A</v>
      </c>
      <c r="AF1591" s="13"/>
      <c r="AG1591" s="13"/>
      <c r="AH1591" s="13" t="e">
        <f>Tabella4[[#This Row],[Caricato su Silk]]&amp;Tabella4[[#This Row],[HC_01]]</f>
        <v>#N/A</v>
      </c>
      <c r="AI1591" s="13" t="e">
        <f>Tabella4[[#This Row],[HC_ID]]&amp;": "&amp;Tabella4[[#This Row],[Descrizione]]</f>
        <v>#N/A</v>
      </c>
      <c r="AJ1591" s="13" t="e">
        <f>Tabella4[[#This Row],[HC_ID]]&amp;": - "&amp;Tabella4[[#This Row],[Detail]]&amp;" con selettore: "&amp;Tabella4[[#This Row],[Rejected Element]]</f>
        <v>#N/A</v>
      </c>
      <c r="AK1591" s="13" t="e">
        <f>Tabella4[[#This Row],[HC_ID]]&amp;": "&amp;Tabella4[[#This Row],[Share URL]]</f>
        <v>#N/A</v>
      </c>
      <c r="AL1591" s="13" t="e">
        <f>Tabella4[[#This Row],[HC_ID]]&amp;": "&amp;Tabella4[[#This Row],[Soluzione note aggiuntive]]</f>
        <v>#N/A</v>
      </c>
      <c r="AM1591" s="13"/>
    </row>
    <row r="1592" spans="1:39" ht="15" x14ac:dyDescent="0.3">
      <c r="A1592" s="41" t="str">
        <f>Tabella4[[#This Row],[UNI CEI EN 301549]]&amp;Tabella4[[#This Row],[Servizio]]</f>
        <v>11.1.3.2.1S004 Spedisci (IndaBox Spedizione Pacchi)</v>
      </c>
      <c r="B1592" s="42" t="str">
        <f>Tabella4[[#This Row],[IssueID]]&amp;Tabella4[[#This Row],[Servizio]]</f>
        <v>S004 Spedisci (IndaBox Spedizione Pacchi)</v>
      </c>
      <c r="C1592" s="41" t="s">
        <v>2690</v>
      </c>
      <c r="D1592" s="41" t="str">
        <f>"(#"&amp;Tabella4[[#This Row],['#ID]]&amp;")"</f>
        <v>(#AAD1591)</v>
      </c>
      <c r="E1592" s="13" t="s">
        <v>50</v>
      </c>
      <c r="F1592" s="13" t="s">
        <v>9</v>
      </c>
      <c r="G1592" s="13" t="s">
        <v>57</v>
      </c>
      <c r="H1592" s="13" t="s">
        <v>3287</v>
      </c>
      <c r="I1592" s="13" t="s">
        <v>62</v>
      </c>
      <c r="J1592" s="13" t="s">
        <v>3176</v>
      </c>
      <c r="K1592" t="s">
        <v>1749</v>
      </c>
      <c r="L1592" s="13" t="s">
        <v>3177</v>
      </c>
      <c r="M1592" t="s">
        <v>1744</v>
      </c>
      <c r="N1592" s="13"/>
      <c r="O1592" t="s">
        <v>1615</v>
      </c>
      <c r="P1592" s="13" t="s">
        <v>1659</v>
      </c>
      <c r="Q1592" s="13" t="s">
        <v>1742</v>
      </c>
      <c r="R1592" s="13"/>
      <c r="S1592" s="13" t="s">
        <v>3189</v>
      </c>
      <c r="T1592" s="13" t="s">
        <v>3190</v>
      </c>
      <c r="U1592" s="13">
        <f>COUNTIFS(Tabella4[Rejected Element],Tabella4[[#This Row],[Rejected Element]])</f>
        <v>1254</v>
      </c>
      <c r="V1592" s="13" t="s">
        <v>1722</v>
      </c>
      <c r="W1592" s="13" t="s">
        <v>3128</v>
      </c>
      <c r="X1592" s="13" t="str">
        <f>Tabella4[[#This Row],[User Impact]]</f>
        <v>1 - Critical</v>
      </c>
      <c r="Y159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5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(#AAD1591)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592" s="13"/>
      <c r="AB1592" s="13"/>
      <c r="AC1592" s="13"/>
      <c r="AD1592" s="13"/>
      <c r="AE1592" s="13" t="e">
        <f>_xlfn.XLOOKUP(Tabella4[[#This Row],[ID Silk]],outTable[ID Silk],outTable[Numero ticket  ],,0,1)</f>
        <v>#N/A</v>
      </c>
      <c r="AF1592" s="13"/>
      <c r="AG1592" s="13"/>
      <c r="AH1592" s="13" t="e">
        <f>Tabella4[[#This Row],[Caricato su Silk]]&amp;Tabella4[[#This Row],[HC_01]]</f>
        <v>#N/A</v>
      </c>
      <c r="AI1592" s="13" t="e">
        <f>Tabella4[[#This Row],[HC_ID]]&amp;": "&amp;Tabella4[[#This Row],[Descrizione]]</f>
        <v>#N/A</v>
      </c>
      <c r="AJ1592" s="13" t="e">
        <f>Tabella4[[#This Row],[HC_ID]]&amp;": - "&amp;Tabella4[[#This Row],[Detail]]&amp;" con selettore: "&amp;Tabella4[[#This Row],[Rejected Element]]</f>
        <v>#N/A</v>
      </c>
      <c r="AK1592" s="13" t="e">
        <f>Tabella4[[#This Row],[HC_ID]]&amp;": "&amp;Tabella4[[#This Row],[Share URL]]</f>
        <v>#N/A</v>
      </c>
      <c r="AL1592" s="13" t="e">
        <f>Tabella4[[#This Row],[HC_ID]]&amp;": "&amp;Tabella4[[#This Row],[Soluzione note aggiuntive]]</f>
        <v>#N/A</v>
      </c>
      <c r="AM1592" s="13"/>
    </row>
    <row r="1593" spans="1:39" ht="15" x14ac:dyDescent="0.3">
      <c r="A1593" s="41" t="str">
        <f>Tabella4[[#This Row],[UNI CEI EN 301549]]&amp;Tabella4[[#This Row],[Servizio]]</f>
        <v>11.1.3.2.1S004 Spedisci (IndaBox Spedizione Pacchi)</v>
      </c>
      <c r="B1593" s="42" t="str">
        <f>Tabella4[[#This Row],[IssueID]]&amp;Tabella4[[#This Row],[Servizio]]</f>
        <v>S004 Spedisci (IndaBox Spedizione Pacchi)</v>
      </c>
      <c r="C1593" s="41" t="s">
        <v>2691</v>
      </c>
      <c r="D1593" s="41" t="str">
        <f>"(#"&amp;Tabella4[[#This Row],['#ID]]&amp;")"</f>
        <v>(#AAD1592)</v>
      </c>
      <c r="E1593" s="13" t="s">
        <v>50</v>
      </c>
      <c r="F1593" s="13" t="s">
        <v>9</v>
      </c>
      <c r="G1593" s="13" t="s">
        <v>57</v>
      </c>
      <c r="H1593" s="13" t="s">
        <v>3287</v>
      </c>
      <c r="I1593" s="13" t="s">
        <v>62</v>
      </c>
      <c r="J1593" s="13" t="s">
        <v>3176</v>
      </c>
      <c r="K1593" t="s">
        <v>1749</v>
      </c>
      <c r="L1593" s="13" t="s">
        <v>3177</v>
      </c>
      <c r="M1593" t="s">
        <v>1744</v>
      </c>
      <c r="N1593" s="13"/>
      <c r="O1593" t="s">
        <v>1615</v>
      </c>
      <c r="P1593" s="13" t="s">
        <v>1659</v>
      </c>
      <c r="Q1593" s="13" t="s">
        <v>1742</v>
      </c>
      <c r="R1593" s="13"/>
      <c r="S1593" s="13" t="s">
        <v>3189</v>
      </c>
      <c r="T1593" s="13" t="s">
        <v>3190</v>
      </c>
      <c r="U1593" s="13">
        <f>COUNTIFS(Tabella4[Rejected Element],Tabella4[[#This Row],[Rejected Element]])</f>
        <v>1254</v>
      </c>
      <c r="V1593" s="13" t="s">
        <v>1722</v>
      </c>
      <c r="W1593" s="13" t="s">
        <v>3128</v>
      </c>
      <c r="X1593" s="13" t="str">
        <f>Tabella4[[#This Row],[User Impact]]</f>
        <v>1 - Critical</v>
      </c>
      <c r="Y159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5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(#AAD1592)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593" s="13"/>
      <c r="AB1593" s="13"/>
      <c r="AC1593" s="13"/>
      <c r="AD1593" s="13"/>
      <c r="AE1593" s="13" t="e">
        <f>_xlfn.XLOOKUP(Tabella4[[#This Row],[ID Silk]],outTable[ID Silk],outTable[Numero ticket  ],,0,1)</f>
        <v>#N/A</v>
      </c>
      <c r="AF1593" s="13"/>
      <c r="AG1593" s="13"/>
      <c r="AH1593" s="13" t="e">
        <f>Tabella4[[#This Row],[Caricato su Silk]]&amp;Tabella4[[#This Row],[HC_01]]</f>
        <v>#N/A</v>
      </c>
      <c r="AI1593" s="13" t="e">
        <f>Tabella4[[#This Row],[HC_ID]]&amp;": "&amp;Tabella4[[#This Row],[Descrizione]]</f>
        <v>#N/A</v>
      </c>
      <c r="AJ1593" s="13" t="e">
        <f>Tabella4[[#This Row],[HC_ID]]&amp;": - "&amp;Tabella4[[#This Row],[Detail]]&amp;" con selettore: "&amp;Tabella4[[#This Row],[Rejected Element]]</f>
        <v>#N/A</v>
      </c>
      <c r="AK1593" s="13" t="e">
        <f>Tabella4[[#This Row],[HC_ID]]&amp;": "&amp;Tabella4[[#This Row],[Share URL]]</f>
        <v>#N/A</v>
      </c>
      <c r="AL1593" s="13" t="e">
        <f>Tabella4[[#This Row],[HC_ID]]&amp;": "&amp;Tabella4[[#This Row],[Soluzione note aggiuntive]]</f>
        <v>#N/A</v>
      </c>
      <c r="AM1593" s="13"/>
    </row>
    <row r="1594" spans="1:39" ht="15" x14ac:dyDescent="0.3">
      <c r="A1594" s="41" t="str">
        <f>Tabella4[[#This Row],[UNI CEI EN 301549]]&amp;Tabella4[[#This Row],[Servizio]]</f>
        <v>11.1.3.2.1S004 Spedisci (IndaBox Spedizione Pacchi)</v>
      </c>
      <c r="B1594" s="42" t="str">
        <f>Tabella4[[#This Row],[IssueID]]&amp;Tabella4[[#This Row],[Servizio]]</f>
        <v>S004 Spedisci (IndaBox Spedizione Pacchi)</v>
      </c>
      <c r="C1594" s="41" t="s">
        <v>2692</v>
      </c>
      <c r="D1594" s="41" t="str">
        <f>"(#"&amp;Tabella4[[#This Row],['#ID]]&amp;")"</f>
        <v>(#AAD1593)</v>
      </c>
      <c r="E1594" s="13" t="s">
        <v>50</v>
      </c>
      <c r="F1594" s="13" t="s">
        <v>9</v>
      </c>
      <c r="G1594" s="13" t="s">
        <v>57</v>
      </c>
      <c r="H1594" s="13" t="s">
        <v>3287</v>
      </c>
      <c r="I1594" s="13" t="s">
        <v>62</v>
      </c>
      <c r="J1594" s="13" t="s">
        <v>3176</v>
      </c>
      <c r="K1594" t="s">
        <v>1749</v>
      </c>
      <c r="L1594" s="13" t="s">
        <v>3177</v>
      </c>
      <c r="M1594" t="s">
        <v>1744</v>
      </c>
      <c r="N1594" s="13"/>
      <c r="O1594" t="s">
        <v>1615</v>
      </c>
      <c r="P1594" s="13" t="s">
        <v>1659</v>
      </c>
      <c r="Q1594" s="13" t="s">
        <v>1742</v>
      </c>
      <c r="R1594" s="13"/>
      <c r="S1594" s="13" t="s">
        <v>3189</v>
      </c>
      <c r="T1594" s="13" t="s">
        <v>3190</v>
      </c>
      <c r="U1594" s="13">
        <f>COUNTIFS(Tabella4[Rejected Element],Tabella4[[#This Row],[Rejected Element]])</f>
        <v>1254</v>
      </c>
      <c r="V1594" s="13" t="s">
        <v>1722</v>
      </c>
      <c r="W1594" s="13" t="s">
        <v>3128</v>
      </c>
      <c r="X1594" s="13" t="str">
        <f>Tabella4[[#This Row],[User Impact]]</f>
        <v>1 - Critical</v>
      </c>
      <c r="Y1594"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5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(#AAD1593)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594" s="13"/>
      <c r="AB1594" s="13"/>
      <c r="AC1594" s="13"/>
      <c r="AD1594" s="13"/>
      <c r="AE1594" s="13" t="e">
        <f>_xlfn.XLOOKUP(Tabella4[[#This Row],[ID Silk]],outTable[ID Silk],outTable[Numero ticket  ],,0,1)</f>
        <v>#N/A</v>
      </c>
      <c r="AF1594" s="13"/>
      <c r="AG1594" s="13"/>
      <c r="AH1594" s="13" t="e">
        <f>Tabella4[[#This Row],[Caricato su Silk]]&amp;Tabella4[[#This Row],[HC_01]]</f>
        <v>#N/A</v>
      </c>
      <c r="AI1594" s="13" t="e">
        <f>Tabella4[[#This Row],[HC_ID]]&amp;": "&amp;Tabella4[[#This Row],[Descrizione]]</f>
        <v>#N/A</v>
      </c>
      <c r="AJ1594" s="13" t="e">
        <f>Tabella4[[#This Row],[HC_ID]]&amp;": - "&amp;Tabella4[[#This Row],[Detail]]&amp;" con selettore: "&amp;Tabella4[[#This Row],[Rejected Element]]</f>
        <v>#N/A</v>
      </c>
      <c r="AK1594" s="13" t="e">
        <f>Tabella4[[#This Row],[HC_ID]]&amp;": "&amp;Tabella4[[#This Row],[Share URL]]</f>
        <v>#N/A</v>
      </c>
      <c r="AL1594" s="13" t="e">
        <f>Tabella4[[#This Row],[HC_ID]]&amp;": "&amp;Tabella4[[#This Row],[Soluzione note aggiuntive]]</f>
        <v>#N/A</v>
      </c>
      <c r="AM1594" s="13"/>
    </row>
    <row r="1595" spans="1:39" ht="15" x14ac:dyDescent="0.3">
      <c r="A1595" s="41" t="str">
        <f>Tabella4[[#This Row],[UNI CEI EN 301549]]&amp;Tabella4[[#This Row],[Servizio]]</f>
        <v>11.2.5.8.1S004 Spedisci (IndaBox Spedizione Pacchi)</v>
      </c>
      <c r="B1595" s="42" t="str">
        <f>Tabella4[[#This Row],[IssueID]]&amp;Tabella4[[#This Row],[Servizio]]</f>
        <v>S004 Spedisci (IndaBox Spedizione Pacchi)</v>
      </c>
      <c r="C1595" s="41" t="s">
        <v>2693</v>
      </c>
      <c r="D1595" s="41" t="str">
        <f>"(#"&amp;Tabella4[[#This Row],['#ID]]&amp;")"</f>
        <v>(#AAD1594)</v>
      </c>
      <c r="E1595" s="13" t="s">
        <v>50</v>
      </c>
      <c r="F1595" s="13" t="s">
        <v>10</v>
      </c>
      <c r="G1595" s="13" t="s">
        <v>56</v>
      </c>
      <c r="H1595" s="13" t="s">
        <v>3283</v>
      </c>
      <c r="I1595" s="13" t="s">
        <v>63</v>
      </c>
      <c r="J1595" s="13" t="s">
        <v>1736</v>
      </c>
      <c r="K1595" t="s">
        <v>1748</v>
      </c>
      <c r="L1595" s="13" t="s">
        <v>3175</v>
      </c>
      <c r="M1595" t="s">
        <v>1744</v>
      </c>
      <c r="N1595" s="13"/>
      <c r="O1595" t="s">
        <v>1615</v>
      </c>
      <c r="P1595" s="13" t="s">
        <v>1659</v>
      </c>
      <c r="Q1595" s="13" t="s">
        <v>1742</v>
      </c>
      <c r="R1595" s="13"/>
      <c r="S1595" s="13" t="s">
        <v>3187</v>
      </c>
      <c r="T1595" s="13" t="s">
        <v>3188</v>
      </c>
      <c r="U1595" s="13">
        <f>COUNTIFS(Tabella4[Rejected Element],Tabella4[[#This Row],[Rejected Element]])</f>
        <v>1254</v>
      </c>
      <c r="V1595" s="13" t="s">
        <v>1722</v>
      </c>
      <c r="W1595" s="13" t="s">
        <v>3128</v>
      </c>
      <c r="X1595" s="13" t="str">
        <f>Tabella4[[#This Row],[User Impact]]</f>
        <v>2 - Serious</v>
      </c>
      <c r="Y1595"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5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(#AAD1594)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595" s="13"/>
      <c r="AB1595" s="13"/>
      <c r="AC1595" s="13"/>
      <c r="AD1595" s="13"/>
      <c r="AE1595" s="13" t="e">
        <f>_xlfn.XLOOKUP(Tabella4[[#This Row],[ID Silk]],outTable[ID Silk],outTable[Numero ticket  ],,0,1)</f>
        <v>#N/A</v>
      </c>
      <c r="AF1595" s="13"/>
      <c r="AG1595" s="13"/>
      <c r="AH1595" s="13" t="e">
        <f>Tabella4[[#This Row],[Caricato su Silk]]&amp;Tabella4[[#This Row],[HC_01]]</f>
        <v>#N/A</v>
      </c>
      <c r="AI1595" s="13" t="e">
        <f>Tabella4[[#This Row],[HC_ID]]&amp;": "&amp;Tabella4[[#This Row],[Descrizione]]</f>
        <v>#N/A</v>
      </c>
      <c r="AJ1595" s="13" t="e">
        <f>Tabella4[[#This Row],[HC_ID]]&amp;": - "&amp;Tabella4[[#This Row],[Detail]]&amp;" con selettore: "&amp;Tabella4[[#This Row],[Rejected Element]]</f>
        <v>#N/A</v>
      </c>
      <c r="AK1595" s="13" t="e">
        <f>Tabella4[[#This Row],[HC_ID]]&amp;": "&amp;Tabella4[[#This Row],[Share URL]]</f>
        <v>#N/A</v>
      </c>
      <c r="AL1595" s="13" t="e">
        <f>Tabella4[[#This Row],[HC_ID]]&amp;": "&amp;Tabella4[[#This Row],[Soluzione note aggiuntive]]</f>
        <v>#N/A</v>
      </c>
      <c r="AM1595" s="13"/>
    </row>
    <row r="1596" spans="1:39" ht="15" x14ac:dyDescent="0.3">
      <c r="A1596" s="41" t="str">
        <f>Tabella4[[#This Row],[UNI CEI EN 301549]]&amp;Tabella4[[#This Row],[Servizio]]</f>
        <v>11.2.5.3.1S004 Spedisci (IndaBox Spedizione Pacchi)</v>
      </c>
      <c r="B1596" s="42" t="str">
        <f>Tabella4[[#This Row],[IssueID]]&amp;Tabella4[[#This Row],[Servizio]]</f>
        <v>S004 Spedisci (IndaBox Spedizione Pacchi)</v>
      </c>
      <c r="C1596" s="41" t="s">
        <v>2694</v>
      </c>
      <c r="D1596" s="41" t="str">
        <f>"(#"&amp;Tabella4[[#This Row],['#ID]]&amp;")"</f>
        <v>(#AAD1595)</v>
      </c>
      <c r="E1596" s="13" t="s">
        <v>50</v>
      </c>
      <c r="F1596" s="13" t="s">
        <v>9</v>
      </c>
      <c r="G1596" s="13" t="s">
        <v>342</v>
      </c>
      <c r="H1596" s="13" t="s">
        <v>3285</v>
      </c>
      <c r="I1596" s="13" t="s">
        <v>63</v>
      </c>
      <c r="J1596" s="13" t="s">
        <v>3172</v>
      </c>
      <c r="K1596" t="s">
        <v>1745</v>
      </c>
      <c r="L1596" s="13" t="s">
        <v>3173</v>
      </c>
      <c r="M1596" t="s">
        <v>1744</v>
      </c>
      <c r="N1596" s="13"/>
      <c r="O1596" t="s">
        <v>1615</v>
      </c>
      <c r="P1596" s="13" t="s">
        <v>1659</v>
      </c>
      <c r="Q1596" s="13" t="s">
        <v>1742</v>
      </c>
      <c r="R1596" s="13"/>
      <c r="S1596" s="13" t="s">
        <v>3183</v>
      </c>
      <c r="T1596" s="13" t="s">
        <v>3184</v>
      </c>
      <c r="U1596" s="13">
        <f>COUNTIFS(Tabella4[Rejected Element],Tabella4[[#This Row],[Rejected Element]])</f>
        <v>1254</v>
      </c>
      <c r="V1596" s="13" t="s">
        <v>1722</v>
      </c>
      <c r="W1596" s="13" t="s">
        <v>3128</v>
      </c>
      <c r="X1596" s="13" t="str">
        <f>Tabella4[[#This Row],[User Impact]]</f>
        <v>2 - Serious</v>
      </c>
      <c r="Y1596" s="13" t="str">
        <f>_xlfn.CONCAT("APP INDABOX ANDROID - ",Tabella4[[#This Row],[UNI CEI EN 301549]]," ",_xlfn.XLOOKUP(Tabella4[[#This Row],[Criterio]],Tabella5[ID],Tabella5[Criterio di successo],"")," - ",Tabella4[[#This Row],[Servizio]])</f>
        <v>APP INDABOX ANDROID - 11.2.5.3.1 Etichetta nel nome - S004 Spedisci (IndaBox Spedizione Pacchi)</v>
      </c>
      <c r="Z15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(#AAD1595)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596" s="13"/>
      <c r="AB1596" s="13"/>
      <c r="AC1596" s="13"/>
      <c r="AD1596" s="13"/>
      <c r="AE1596" s="13" t="e">
        <f>_xlfn.XLOOKUP(Tabella4[[#This Row],[ID Silk]],outTable[ID Silk],outTable[Numero ticket  ],,0,1)</f>
        <v>#N/A</v>
      </c>
      <c r="AF1596" s="13"/>
      <c r="AG1596" s="13"/>
      <c r="AH1596" s="13" t="e">
        <f>Tabella4[[#This Row],[Caricato su Silk]]&amp;Tabella4[[#This Row],[HC_01]]</f>
        <v>#N/A</v>
      </c>
      <c r="AI1596" s="13" t="e">
        <f>Tabella4[[#This Row],[HC_ID]]&amp;": "&amp;Tabella4[[#This Row],[Descrizione]]</f>
        <v>#N/A</v>
      </c>
      <c r="AJ1596" s="13" t="e">
        <f>Tabella4[[#This Row],[HC_ID]]&amp;": - "&amp;Tabella4[[#This Row],[Detail]]&amp;" con selettore: "&amp;Tabella4[[#This Row],[Rejected Element]]</f>
        <v>#N/A</v>
      </c>
      <c r="AK1596" s="13" t="e">
        <f>Tabella4[[#This Row],[HC_ID]]&amp;": "&amp;Tabella4[[#This Row],[Share URL]]</f>
        <v>#N/A</v>
      </c>
      <c r="AL1596" s="13" t="e">
        <f>Tabella4[[#This Row],[HC_ID]]&amp;": "&amp;Tabella4[[#This Row],[Soluzione note aggiuntive]]</f>
        <v>#N/A</v>
      </c>
      <c r="AM1596" s="13"/>
    </row>
    <row r="1597" spans="1:39" ht="15" x14ac:dyDescent="0.3">
      <c r="A1597" s="41" t="str">
        <f>Tabella4[[#This Row],[UNI CEI EN 301549]]&amp;Tabella4[[#This Row],[Servizio]]</f>
        <v>11.2.5.5.1S004 Spedisci (IndaBox Spedizione Pacchi)</v>
      </c>
      <c r="B1597" s="42" t="str">
        <f>Tabella4[[#This Row],[IssueID]]&amp;Tabella4[[#This Row],[Servizio]]</f>
        <v>S004 Spedisci (IndaBox Spedizione Pacchi)</v>
      </c>
      <c r="C1597" s="41" t="s">
        <v>2695</v>
      </c>
      <c r="D1597" s="41" t="str">
        <f>"(#"&amp;Tabella4[[#This Row],['#ID]]&amp;")"</f>
        <v>(#AAD1596)</v>
      </c>
      <c r="E1597" s="13" t="s">
        <v>50</v>
      </c>
      <c r="F1597" s="13" t="s">
        <v>3168</v>
      </c>
      <c r="G1597" s="13" t="s">
        <v>346</v>
      </c>
      <c r="H1597" s="13" t="s">
        <v>3286</v>
      </c>
      <c r="I1597" s="13" t="s">
        <v>64</v>
      </c>
      <c r="J1597" s="13" t="s">
        <v>1736</v>
      </c>
      <c r="K1597" t="s">
        <v>1747</v>
      </c>
      <c r="L1597" s="13" t="s">
        <v>3174</v>
      </c>
      <c r="M1597" t="s">
        <v>1744</v>
      </c>
      <c r="N1597" s="13"/>
      <c r="O1597" t="s">
        <v>1615</v>
      </c>
      <c r="P1597" s="13" t="s">
        <v>1659</v>
      </c>
      <c r="Q1597" s="13" t="s">
        <v>1742</v>
      </c>
      <c r="R1597" s="13"/>
      <c r="S1597" s="13" t="s">
        <v>3185</v>
      </c>
      <c r="T1597" s="13" t="s">
        <v>3186</v>
      </c>
      <c r="U1597" s="13">
        <f>COUNTIFS(Tabella4[Rejected Element],Tabella4[[#This Row],[Rejected Element]])</f>
        <v>1254</v>
      </c>
      <c r="V1597" s="13" t="s">
        <v>1722</v>
      </c>
      <c r="W1597" s="13" t="s">
        <v>3128</v>
      </c>
      <c r="X1597" s="13" t="str">
        <f>Tabella4[[#This Row],[User Impact]]</f>
        <v>3 - Moderate</v>
      </c>
      <c r="Y1597"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5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(#AAD1596)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597" s="13"/>
      <c r="AB1597" s="13"/>
      <c r="AC1597" s="13"/>
      <c r="AD1597" s="13"/>
      <c r="AE1597" s="13" t="e">
        <f>_xlfn.XLOOKUP(Tabella4[[#This Row],[ID Silk]],outTable[ID Silk],outTable[Numero ticket  ],,0,1)</f>
        <v>#N/A</v>
      </c>
      <c r="AF1597" s="13"/>
      <c r="AG1597" s="13"/>
      <c r="AH1597" s="13" t="e">
        <f>Tabella4[[#This Row],[Caricato su Silk]]&amp;Tabella4[[#This Row],[HC_01]]</f>
        <v>#N/A</v>
      </c>
      <c r="AI1597" s="13" t="e">
        <f>Tabella4[[#This Row],[HC_ID]]&amp;": "&amp;Tabella4[[#This Row],[Descrizione]]</f>
        <v>#N/A</v>
      </c>
      <c r="AJ1597" s="13" t="e">
        <f>Tabella4[[#This Row],[HC_ID]]&amp;": - "&amp;Tabella4[[#This Row],[Detail]]&amp;" con selettore: "&amp;Tabella4[[#This Row],[Rejected Element]]</f>
        <v>#N/A</v>
      </c>
      <c r="AK1597" s="13" t="e">
        <f>Tabella4[[#This Row],[HC_ID]]&amp;": "&amp;Tabella4[[#This Row],[Share URL]]</f>
        <v>#N/A</v>
      </c>
      <c r="AL1597" s="13" t="e">
        <f>Tabella4[[#This Row],[HC_ID]]&amp;": "&amp;Tabella4[[#This Row],[Soluzione note aggiuntive]]</f>
        <v>#N/A</v>
      </c>
      <c r="AM1597" s="13"/>
    </row>
    <row r="1598" spans="1:39" ht="15" x14ac:dyDescent="0.3">
      <c r="A1598" s="41" t="str">
        <f>Tabella4[[#This Row],[UNI CEI EN 301549]]&amp;Tabella4[[#This Row],[Servizio]]</f>
        <v>11.1.3.2.1S004 Spedisci (IndaBox Spedizione Pacchi)</v>
      </c>
      <c r="B1598" s="42" t="str">
        <f>Tabella4[[#This Row],[IssueID]]&amp;Tabella4[[#This Row],[Servizio]]</f>
        <v>S004 Spedisci (IndaBox Spedizione Pacchi)</v>
      </c>
      <c r="C1598" s="41" t="s">
        <v>2696</v>
      </c>
      <c r="D1598" s="41" t="str">
        <f>"(#"&amp;Tabella4[[#This Row],['#ID]]&amp;")"</f>
        <v>(#AAD1597)</v>
      </c>
      <c r="E1598" s="13" t="s">
        <v>50</v>
      </c>
      <c r="F1598" s="13" t="s">
        <v>9</v>
      </c>
      <c r="G1598" s="13" t="s">
        <v>57</v>
      </c>
      <c r="H1598" s="13" t="s">
        <v>3287</v>
      </c>
      <c r="I1598" s="13" t="s">
        <v>62</v>
      </c>
      <c r="J1598" s="13" t="s">
        <v>3176</v>
      </c>
      <c r="K1598" t="s">
        <v>1749</v>
      </c>
      <c r="L1598" s="13" t="s">
        <v>3177</v>
      </c>
      <c r="M1598" t="s">
        <v>1744</v>
      </c>
      <c r="N1598" s="13"/>
      <c r="O1598" t="s">
        <v>1615</v>
      </c>
      <c r="P1598" s="13" t="s">
        <v>1659</v>
      </c>
      <c r="Q1598" s="13" t="s">
        <v>1742</v>
      </c>
      <c r="R1598" s="13"/>
      <c r="S1598" s="13" t="s">
        <v>3189</v>
      </c>
      <c r="T1598" s="13" t="s">
        <v>3190</v>
      </c>
      <c r="U1598" s="13">
        <f>COUNTIFS(Tabella4[Rejected Element],Tabella4[[#This Row],[Rejected Element]])</f>
        <v>1254</v>
      </c>
      <c r="V1598" s="13" t="s">
        <v>1722</v>
      </c>
      <c r="W1598" s="13" t="s">
        <v>3128</v>
      </c>
      <c r="X1598" s="13" t="str">
        <f>Tabella4[[#This Row],[User Impact]]</f>
        <v>1 - Critical</v>
      </c>
      <c r="Y159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5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(#AAD1597)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598" s="13"/>
      <c r="AB1598" s="13"/>
      <c r="AC1598" s="13"/>
      <c r="AD1598" s="13"/>
      <c r="AE1598" s="13" t="e">
        <f>_xlfn.XLOOKUP(Tabella4[[#This Row],[ID Silk]],outTable[ID Silk],outTable[Numero ticket  ],,0,1)</f>
        <v>#N/A</v>
      </c>
      <c r="AF1598" s="13"/>
      <c r="AG1598" s="13"/>
      <c r="AH1598" s="13" t="e">
        <f>Tabella4[[#This Row],[Caricato su Silk]]&amp;Tabella4[[#This Row],[HC_01]]</f>
        <v>#N/A</v>
      </c>
      <c r="AI1598" s="13" t="e">
        <f>Tabella4[[#This Row],[HC_ID]]&amp;": "&amp;Tabella4[[#This Row],[Descrizione]]</f>
        <v>#N/A</v>
      </c>
      <c r="AJ1598" s="13" t="e">
        <f>Tabella4[[#This Row],[HC_ID]]&amp;": - "&amp;Tabella4[[#This Row],[Detail]]&amp;" con selettore: "&amp;Tabella4[[#This Row],[Rejected Element]]</f>
        <v>#N/A</v>
      </c>
      <c r="AK1598" s="13" t="e">
        <f>Tabella4[[#This Row],[HC_ID]]&amp;": "&amp;Tabella4[[#This Row],[Share URL]]</f>
        <v>#N/A</v>
      </c>
      <c r="AL1598" s="13" t="e">
        <f>Tabella4[[#This Row],[HC_ID]]&amp;": "&amp;Tabella4[[#This Row],[Soluzione note aggiuntive]]</f>
        <v>#N/A</v>
      </c>
      <c r="AM1598" s="13"/>
    </row>
    <row r="1599" spans="1:39" ht="15" x14ac:dyDescent="0.3">
      <c r="A1599" s="41" t="str">
        <f>Tabella4[[#This Row],[UNI CEI EN 301549]]&amp;Tabella4[[#This Row],[Servizio]]</f>
        <v>11.1.3.2.1S004 Spedisci (IndaBox Spedizione Pacchi)</v>
      </c>
      <c r="B1599" s="42" t="str">
        <f>Tabella4[[#This Row],[IssueID]]&amp;Tabella4[[#This Row],[Servizio]]</f>
        <v>S004 Spedisci (IndaBox Spedizione Pacchi)</v>
      </c>
      <c r="C1599" s="41" t="s">
        <v>2697</v>
      </c>
      <c r="D1599" s="41" t="str">
        <f>"(#"&amp;Tabella4[[#This Row],['#ID]]&amp;")"</f>
        <v>(#AAD1598)</v>
      </c>
      <c r="E1599" s="13" t="s">
        <v>50</v>
      </c>
      <c r="F1599" s="13" t="s">
        <v>9</v>
      </c>
      <c r="G1599" s="13" t="s">
        <v>57</v>
      </c>
      <c r="H1599" s="13" t="s">
        <v>3287</v>
      </c>
      <c r="I1599" s="13" t="s">
        <v>62</v>
      </c>
      <c r="J1599" s="13" t="s">
        <v>3176</v>
      </c>
      <c r="K1599" t="s">
        <v>1749</v>
      </c>
      <c r="L1599" s="13" t="s">
        <v>3177</v>
      </c>
      <c r="M1599" t="s">
        <v>1744</v>
      </c>
      <c r="N1599" s="13"/>
      <c r="O1599" t="s">
        <v>1615</v>
      </c>
      <c r="P1599" s="13" t="s">
        <v>1659</v>
      </c>
      <c r="Q1599" s="13" t="s">
        <v>1742</v>
      </c>
      <c r="R1599" s="13"/>
      <c r="S1599" s="13" t="s">
        <v>3189</v>
      </c>
      <c r="T1599" s="13" t="s">
        <v>3190</v>
      </c>
      <c r="U1599" s="13">
        <f>COUNTIFS(Tabella4[Rejected Element],Tabella4[[#This Row],[Rejected Element]])</f>
        <v>1254</v>
      </c>
      <c r="V1599" s="13" t="s">
        <v>1722</v>
      </c>
      <c r="W1599" s="13" t="s">
        <v>3128</v>
      </c>
      <c r="X1599" s="13" t="str">
        <f>Tabella4[[#This Row],[User Impact]]</f>
        <v>1 - Critical</v>
      </c>
      <c r="Y159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5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(#AAD1598)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https://axe-mobile.deque.com/scan?userId=747da6b3-5f03-493b-bc9b-3a10276b7d6b&amp;packageName=com.android.chrome&amp;resultId=01987578-764f-77cf-b98b-24524087886d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599" s="13"/>
      <c r="AB1599" s="13"/>
      <c r="AC1599" s="13"/>
      <c r="AD1599" s="13"/>
      <c r="AE1599" s="13" t="e">
        <f>_xlfn.XLOOKUP(Tabella4[[#This Row],[ID Silk]],outTable[ID Silk],outTable[Numero ticket  ],,0,1)</f>
        <v>#N/A</v>
      </c>
      <c r="AF1599" s="13"/>
      <c r="AG1599" s="13"/>
      <c r="AH1599" s="13" t="e">
        <f>Tabella4[[#This Row],[Caricato su Silk]]&amp;Tabella4[[#This Row],[HC_01]]</f>
        <v>#N/A</v>
      </c>
      <c r="AI1599" s="13" t="e">
        <f>Tabella4[[#This Row],[HC_ID]]&amp;": "&amp;Tabella4[[#This Row],[Descrizione]]</f>
        <v>#N/A</v>
      </c>
      <c r="AJ1599" s="13" t="e">
        <f>Tabella4[[#This Row],[HC_ID]]&amp;": - "&amp;Tabella4[[#This Row],[Detail]]&amp;" con selettore: "&amp;Tabella4[[#This Row],[Rejected Element]]</f>
        <v>#N/A</v>
      </c>
      <c r="AK1599" s="13" t="e">
        <f>Tabella4[[#This Row],[HC_ID]]&amp;": "&amp;Tabella4[[#This Row],[Share URL]]</f>
        <v>#N/A</v>
      </c>
      <c r="AL1599" s="13" t="e">
        <f>Tabella4[[#This Row],[HC_ID]]&amp;": "&amp;Tabella4[[#This Row],[Soluzione note aggiuntive]]</f>
        <v>#N/A</v>
      </c>
      <c r="AM1599" s="13"/>
    </row>
    <row r="1600" spans="1:39" ht="15" x14ac:dyDescent="0.3">
      <c r="A1600" s="41" t="str">
        <f>Tabella4[[#This Row],[UNI CEI EN 301549]]&amp;Tabella4[[#This Row],[Servizio]]</f>
        <v>11.1.3.4.1S009 FAQ</v>
      </c>
      <c r="B1600" s="42" t="str">
        <f>Tabella4[[#This Row],[IssueID]]&amp;Tabella4[[#This Row],[Servizio]]</f>
        <v>S009 FAQ</v>
      </c>
      <c r="C1600" s="41" t="s">
        <v>2698</v>
      </c>
      <c r="D1600" s="41" t="str">
        <f>"(#"&amp;Tabella4[[#This Row],['#ID]]&amp;")"</f>
        <v>(#AAD1599)</v>
      </c>
      <c r="E1600" s="13" t="s">
        <v>50</v>
      </c>
      <c r="F1600" s="13" t="s">
        <v>10</v>
      </c>
      <c r="G1600" s="13" t="s">
        <v>160</v>
      </c>
      <c r="H1600" s="13" t="s">
        <v>3284</v>
      </c>
      <c r="I1600" s="13" t="s">
        <v>63</v>
      </c>
      <c r="J1600" s="13" t="s">
        <v>3170</v>
      </c>
      <c r="K1600" t="s">
        <v>1743</v>
      </c>
      <c r="L1600" s="13" t="s">
        <v>3171</v>
      </c>
      <c r="M1600" t="s">
        <v>1744</v>
      </c>
      <c r="N1600" s="13"/>
      <c r="O1600" t="s">
        <v>1617</v>
      </c>
      <c r="P1600" s="13" t="s">
        <v>1661</v>
      </c>
      <c r="Q1600" s="13" t="s">
        <v>1742</v>
      </c>
      <c r="R1600" s="13"/>
      <c r="S1600" s="13" t="s">
        <v>3181</v>
      </c>
      <c r="T1600" s="13" t="s">
        <v>3182</v>
      </c>
      <c r="U1600" s="13">
        <f>COUNTIFS(Tabella4[Rejected Element],Tabella4[[#This Row],[Rejected Element]])</f>
        <v>1254</v>
      </c>
      <c r="V1600" s="13" t="s">
        <v>1727</v>
      </c>
      <c r="W1600" s="13" t="s">
        <v>3134</v>
      </c>
      <c r="X1600" s="13" t="str">
        <f>Tabella4[[#This Row],[User Impact]]</f>
        <v>2 - Serious</v>
      </c>
      <c r="Y1600" s="13" t="str">
        <f>_xlfn.CONCAT("APP INDABOX ANDROID - ",Tabella4[[#This Row],[UNI CEI EN 301549]]," ",_xlfn.XLOOKUP(Tabella4[[#This Row],[Criterio]],Tabella5[ID],Tabella5[Criterio di successo],"")," - ",Tabella4[[#This Row],[Servizio]])</f>
        <v>APP INDABOX ANDROID - 11.1.3.4.1 Orientamento - S009 FAQ</v>
      </c>
      <c r="Z16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S009 FAQ (#AAD1599)
S009 FAQ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600" s="13"/>
      <c r="AB1600" s="13"/>
      <c r="AC1600" s="13"/>
      <c r="AD1600" s="13"/>
      <c r="AE1600" s="13" t="e">
        <f>_xlfn.XLOOKUP(Tabella4[[#This Row],[ID Silk]],outTable[ID Silk],outTable[Numero ticket  ],,0,1)</f>
        <v>#N/A</v>
      </c>
      <c r="AF1600" s="13"/>
      <c r="AG1600" s="13"/>
      <c r="AH1600" s="13" t="e">
        <f>Tabella4[[#This Row],[Caricato su Silk]]&amp;Tabella4[[#This Row],[HC_01]]</f>
        <v>#N/A</v>
      </c>
      <c r="AI1600" s="13" t="e">
        <f>Tabella4[[#This Row],[HC_ID]]&amp;": "&amp;Tabella4[[#This Row],[Descrizione]]</f>
        <v>#N/A</v>
      </c>
      <c r="AJ1600" s="13" t="e">
        <f>Tabella4[[#This Row],[HC_ID]]&amp;": - "&amp;Tabella4[[#This Row],[Detail]]&amp;" con selettore: "&amp;Tabella4[[#This Row],[Rejected Element]]</f>
        <v>#N/A</v>
      </c>
      <c r="AK1600" s="13" t="e">
        <f>Tabella4[[#This Row],[HC_ID]]&amp;": "&amp;Tabella4[[#This Row],[Share URL]]</f>
        <v>#N/A</v>
      </c>
      <c r="AL1600" s="13" t="e">
        <f>Tabella4[[#This Row],[HC_ID]]&amp;": "&amp;Tabella4[[#This Row],[Soluzione note aggiuntive]]</f>
        <v>#N/A</v>
      </c>
      <c r="AM1600" s="13"/>
    </row>
    <row r="1601" spans="1:39" ht="15" x14ac:dyDescent="0.3">
      <c r="A1601" s="41" t="str">
        <f>Tabella4[[#This Row],[UNI CEI EN 301549]]&amp;Tabella4[[#This Row],[Servizio]]</f>
        <v>11.2.5.3.1S009 FAQ</v>
      </c>
      <c r="B1601" s="42" t="str">
        <f>Tabella4[[#This Row],[IssueID]]&amp;Tabella4[[#This Row],[Servizio]]</f>
        <v>S009 FAQ</v>
      </c>
      <c r="C1601" s="41" t="s">
        <v>2699</v>
      </c>
      <c r="D1601" s="41" t="str">
        <f>"(#"&amp;Tabella4[[#This Row],['#ID]]&amp;")"</f>
        <v>(#AAD1600)</v>
      </c>
      <c r="E1601" s="13" t="s">
        <v>50</v>
      </c>
      <c r="F1601" s="13" t="s">
        <v>9</v>
      </c>
      <c r="G1601" s="13" t="s">
        <v>342</v>
      </c>
      <c r="H1601" s="13" t="s">
        <v>3285</v>
      </c>
      <c r="I1601" s="13" t="s">
        <v>63</v>
      </c>
      <c r="J1601" s="13" t="s">
        <v>3172</v>
      </c>
      <c r="K1601" t="s">
        <v>1745</v>
      </c>
      <c r="L1601" s="13" t="s">
        <v>3173</v>
      </c>
      <c r="M1601" t="s">
        <v>1746</v>
      </c>
      <c r="N1601" s="13"/>
      <c r="O1601" t="s">
        <v>1617</v>
      </c>
      <c r="P1601" s="13" t="s">
        <v>1661</v>
      </c>
      <c r="Q1601" s="13" t="s">
        <v>1742</v>
      </c>
      <c r="R1601" s="13"/>
      <c r="S1601" s="13" t="s">
        <v>3183</v>
      </c>
      <c r="T1601" s="13" t="s">
        <v>3184</v>
      </c>
      <c r="U1601" s="13">
        <f>COUNTIFS(Tabella4[Rejected Element],Tabella4[[#This Row],[Rejected Element]])</f>
        <v>42</v>
      </c>
      <c r="V1601" s="13" t="s">
        <v>1727</v>
      </c>
      <c r="W1601" s="13" t="s">
        <v>3134</v>
      </c>
      <c r="X1601" s="13" t="str">
        <f>Tabella4[[#This Row],[User Impact]]</f>
        <v>2 - Serious</v>
      </c>
      <c r="Y1601" s="13" t="str">
        <f>_xlfn.CONCAT("APP INDABOX ANDROID - ",Tabella4[[#This Row],[UNI CEI EN 301549]]," ",_xlfn.XLOOKUP(Tabella4[[#This Row],[Criterio]],Tabella5[ID],Tabella5[Criterio di successo],"")," - ",Tabella4[[#This Row],[Servizio]])</f>
        <v>APP INDABOX ANDROID - 11.2.5.3.1 Etichetta nel nome - S009 FAQ</v>
      </c>
      <c r="Z16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(#AAD1600)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01" s="13"/>
      <c r="AB1601" s="13"/>
      <c r="AC1601" s="13"/>
      <c r="AD1601" s="13"/>
      <c r="AE1601" s="13" t="e">
        <f>_xlfn.XLOOKUP(Tabella4[[#This Row],[ID Silk]],outTable[ID Silk],outTable[Numero ticket  ],,0,1)</f>
        <v>#N/A</v>
      </c>
      <c r="AF1601" s="13"/>
      <c r="AG1601" s="13"/>
      <c r="AH1601" s="13" t="e">
        <f>Tabella4[[#This Row],[Caricato su Silk]]&amp;Tabella4[[#This Row],[HC_01]]</f>
        <v>#N/A</v>
      </c>
      <c r="AI1601" s="13" t="e">
        <f>Tabella4[[#This Row],[HC_ID]]&amp;": "&amp;Tabella4[[#This Row],[Descrizione]]</f>
        <v>#N/A</v>
      </c>
      <c r="AJ1601" s="13" t="e">
        <f>Tabella4[[#This Row],[HC_ID]]&amp;": - "&amp;Tabella4[[#This Row],[Detail]]&amp;" con selettore: "&amp;Tabella4[[#This Row],[Rejected Element]]</f>
        <v>#N/A</v>
      </c>
      <c r="AK1601" s="13" t="e">
        <f>Tabella4[[#This Row],[HC_ID]]&amp;": "&amp;Tabella4[[#This Row],[Share URL]]</f>
        <v>#N/A</v>
      </c>
      <c r="AL1601" s="13" t="e">
        <f>Tabella4[[#This Row],[HC_ID]]&amp;": "&amp;Tabella4[[#This Row],[Soluzione note aggiuntive]]</f>
        <v>#N/A</v>
      </c>
      <c r="AM1601" s="13"/>
    </row>
    <row r="1602" spans="1:39" ht="15" x14ac:dyDescent="0.3">
      <c r="A1602" s="41" t="str">
        <f>Tabella4[[#This Row],[UNI CEI EN 301549]]&amp;Tabella4[[#This Row],[Servizio]]</f>
        <v>11.2.5.5.1S009 FAQ</v>
      </c>
      <c r="B1602" s="42" t="str">
        <f>Tabella4[[#This Row],[IssueID]]&amp;Tabella4[[#This Row],[Servizio]]</f>
        <v>S009 FAQ</v>
      </c>
      <c r="C1602" s="41" t="s">
        <v>2700</v>
      </c>
      <c r="D1602" s="41" t="str">
        <f>"(#"&amp;Tabella4[[#This Row],['#ID]]&amp;")"</f>
        <v>(#AAD1601)</v>
      </c>
      <c r="E1602" s="13" t="s">
        <v>50</v>
      </c>
      <c r="F1602" s="13" t="s">
        <v>3168</v>
      </c>
      <c r="G1602" s="13" t="s">
        <v>346</v>
      </c>
      <c r="H1602" s="13" t="s">
        <v>3286</v>
      </c>
      <c r="I1602" s="13" t="s">
        <v>64</v>
      </c>
      <c r="J1602" s="13" t="s">
        <v>1736</v>
      </c>
      <c r="K1602" t="s">
        <v>1747</v>
      </c>
      <c r="L1602" s="13" t="s">
        <v>3174</v>
      </c>
      <c r="M1602" t="s">
        <v>1744</v>
      </c>
      <c r="N1602" s="13"/>
      <c r="O1602" t="s">
        <v>1617</v>
      </c>
      <c r="P1602" s="13" t="s">
        <v>1661</v>
      </c>
      <c r="Q1602" s="13" t="s">
        <v>1742</v>
      </c>
      <c r="R1602" s="13"/>
      <c r="S1602" s="13" t="s">
        <v>3185</v>
      </c>
      <c r="T1602" s="13" t="s">
        <v>3186</v>
      </c>
      <c r="U1602" s="13">
        <f>COUNTIFS(Tabella4[Rejected Element],Tabella4[[#This Row],[Rejected Element]])</f>
        <v>1254</v>
      </c>
      <c r="V1602" s="13" t="s">
        <v>1727</v>
      </c>
      <c r="W1602" s="13" t="s">
        <v>3134</v>
      </c>
      <c r="X1602" s="13" t="str">
        <f>Tabella4[[#This Row],[User Impact]]</f>
        <v>3 - Moderate</v>
      </c>
      <c r="Y1602" s="13" t="str">
        <f>_xlfn.CONCAT("APP INDABOX ANDROID - ",Tabella4[[#This Row],[UNI CEI EN 301549]]," ",_xlfn.XLOOKUP(Tabella4[[#This Row],[Criterio]],Tabella5[ID],Tabella5[Criterio di successo],"")," - ",Tabella4[[#This Row],[Servizio]])</f>
        <v>APP INDABOX ANDROID - 11.2.5.5.1 Dimensione dell'obiettivo (avanzato) - S009 FAQ</v>
      </c>
      <c r="Z16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(#AAD1601)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02" s="13"/>
      <c r="AB1602" s="13"/>
      <c r="AC1602" s="13"/>
      <c r="AD1602" s="13"/>
      <c r="AE1602" s="13" t="e">
        <f>_xlfn.XLOOKUP(Tabella4[[#This Row],[ID Silk]],outTable[ID Silk],outTable[Numero ticket  ],,0,1)</f>
        <v>#N/A</v>
      </c>
      <c r="AF1602" s="13"/>
      <c r="AG1602" s="13"/>
      <c r="AH1602" s="13" t="e">
        <f>Tabella4[[#This Row],[Caricato su Silk]]&amp;Tabella4[[#This Row],[HC_01]]</f>
        <v>#N/A</v>
      </c>
      <c r="AI1602" s="13" t="e">
        <f>Tabella4[[#This Row],[HC_ID]]&amp;": "&amp;Tabella4[[#This Row],[Descrizione]]</f>
        <v>#N/A</v>
      </c>
      <c r="AJ1602" s="13" t="e">
        <f>Tabella4[[#This Row],[HC_ID]]&amp;": - "&amp;Tabella4[[#This Row],[Detail]]&amp;" con selettore: "&amp;Tabella4[[#This Row],[Rejected Element]]</f>
        <v>#N/A</v>
      </c>
      <c r="AK1602" s="13" t="e">
        <f>Tabella4[[#This Row],[HC_ID]]&amp;": "&amp;Tabella4[[#This Row],[Share URL]]</f>
        <v>#N/A</v>
      </c>
      <c r="AL1602" s="13" t="e">
        <f>Tabella4[[#This Row],[HC_ID]]&amp;": "&amp;Tabella4[[#This Row],[Soluzione note aggiuntive]]</f>
        <v>#N/A</v>
      </c>
      <c r="AM1602" s="13"/>
    </row>
    <row r="1603" spans="1:39" ht="15" x14ac:dyDescent="0.3">
      <c r="A1603" s="41" t="str">
        <f>Tabella4[[#This Row],[UNI CEI EN 301549]]&amp;Tabella4[[#This Row],[Servizio]]</f>
        <v>11.2.5.3.1S009 FAQ</v>
      </c>
      <c r="B1603" s="42" t="str">
        <f>Tabella4[[#This Row],[IssueID]]&amp;Tabella4[[#This Row],[Servizio]]</f>
        <v>S009 FAQ</v>
      </c>
      <c r="C1603" s="41" t="s">
        <v>2701</v>
      </c>
      <c r="D1603" s="41" t="str">
        <f>"(#"&amp;Tabella4[[#This Row],['#ID]]&amp;")"</f>
        <v>(#AAD1602)</v>
      </c>
      <c r="E1603" s="13" t="s">
        <v>50</v>
      </c>
      <c r="F1603" s="13" t="s">
        <v>9</v>
      </c>
      <c r="G1603" s="13" t="s">
        <v>342</v>
      </c>
      <c r="H1603" s="13" t="s">
        <v>3285</v>
      </c>
      <c r="I1603" s="13" t="s">
        <v>63</v>
      </c>
      <c r="J1603" s="13" t="s">
        <v>3172</v>
      </c>
      <c r="K1603" t="s">
        <v>1745</v>
      </c>
      <c r="L1603" s="13" t="s">
        <v>3173</v>
      </c>
      <c r="M1603" t="s">
        <v>1744</v>
      </c>
      <c r="N1603" s="13"/>
      <c r="O1603" t="s">
        <v>1617</v>
      </c>
      <c r="P1603" s="13" t="s">
        <v>1661</v>
      </c>
      <c r="Q1603" s="13" t="s">
        <v>1742</v>
      </c>
      <c r="R1603" s="13"/>
      <c r="S1603" s="13" t="s">
        <v>3183</v>
      </c>
      <c r="T1603" s="13" t="s">
        <v>3184</v>
      </c>
      <c r="U1603" s="13">
        <f>COUNTIFS(Tabella4[Rejected Element],Tabella4[[#This Row],[Rejected Element]])</f>
        <v>1254</v>
      </c>
      <c r="V1603" s="13" t="s">
        <v>1727</v>
      </c>
      <c r="W1603" s="13" t="s">
        <v>3134</v>
      </c>
      <c r="X1603" s="13" t="str">
        <f>Tabella4[[#This Row],[User Impact]]</f>
        <v>2 - Serious</v>
      </c>
      <c r="Y1603" s="13" t="str">
        <f>_xlfn.CONCAT("APP INDABOX ANDROID - ",Tabella4[[#This Row],[UNI CEI EN 301549]]," ",_xlfn.XLOOKUP(Tabella4[[#This Row],[Criterio]],Tabella5[ID],Tabella5[Criterio di successo],"")," - ",Tabella4[[#This Row],[Servizio]])</f>
        <v>APP INDABOX ANDROID - 11.2.5.3.1 Etichetta nel nome - S009 FAQ</v>
      </c>
      <c r="Z16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(#AAD1602)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03" s="13"/>
      <c r="AB1603" s="13"/>
      <c r="AC1603" s="13"/>
      <c r="AD1603" s="13"/>
      <c r="AE1603" s="13" t="e">
        <f>_xlfn.XLOOKUP(Tabella4[[#This Row],[ID Silk]],outTable[ID Silk],outTable[Numero ticket  ],,0,1)</f>
        <v>#N/A</v>
      </c>
      <c r="AF1603" s="13"/>
      <c r="AG1603" s="13"/>
      <c r="AH1603" s="13" t="e">
        <f>Tabella4[[#This Row],[Caricato su Silk]]&amp;Tabella4[[#This Row],[HC_01]]</f>
        <v>#N/A</v>
      </c>
      <c r="AI1603" s="13" t="e">
        <f>Tabella4[[#This Row],[HC_ID]]&amp;": "&amp;Tabella4[[#This Row],[Descrizione]]</f>
        <v>#N/A</v>
      </c>
      <c r="AJ1603" s="13" t="e">
        <f>Tabella4[[#This Row],[HC_ID]]&amp;": - "&amp;Tabella4[[#This Row],[Detail]]&amp;" con selettore: "&amp;Tabella4[[#This Row],[Rejected Element]]</f>
        <v>#N/A</v>
      </c>
      <c r="AK1603" s="13" t="e">
        <f>Tabella4[[#This Row],[HC_ID]]&amp;": "&amp;Tabella4[[#This Row],[Share URL]]</f>
        <v>#N/A</v>
      </c>
      <c r="AL1603" s="13" t="e">
        <f>Tabella4[[#This Row],[HC_ID]]&amp;": "&amp;Tabella4[[#This Row],[Soluzione note aggiuntive]]</f>
        <v>#N/A</v>
      </c>
      <c r="AM1603" s="13"/>
    </row>
    <row r="1604" spans="1:39" ht="15" x14ac:dyDescent="0.3">
      <c r="A1604" s="41" t="str">
        <f>Tabella4[[#This Row],[UNI CEI EN 301549]]&amp;Tabella4[[#This Row],[Servizio]]</f>
        <v>11.2.5.8.1S009 FAQ</v>
      </c>
      <c r="B1604" s="42" t="str">
        <f>Tabella4[[#This Row],[IssueID]]&amp;Tabella4[[#This Row],[Servizio]]</f>
        <v>S009 FAQ</v>
      </c>
      <c r="C1604" s="41" t="s">
        <v>2702</v>
      </c>
      <c r="D1604" s="41" t="str">
        <f>"(#"&amp;Tabella4[[#This Row],['#ID]]&amp;")"</f>
        <v>(#AAD1603)</v>
      </c>
      <c r="E1604" s="13" t="s">
        <v>50</v>
      </c>
      <c r="F1604" s="13" t="s">
        <v>10</v>
      </c>
      <c r="G1604" s="13" t="s">
        <v>56</v>
      </c>
      <c r="H1604" s="13" t="s">
        <v>3283</v>
      </c>
      <c r="I1604" s="13" t="s">
        <v>63</v>
      </c>
      <c r="J1604" s="13" t="s">
        <v>1736</v>
      </c>
      <c r="K1604" t="s">
        <v>1748</v>
      </c>
      <c r="L1604" s="13" t="s">
        <v>3175</v>
      </c>
      <c r="M1604" t="s">
        <v>1744</v>
      </c>
      <c r="N1604" s="13"/>
      <c r="O1604" t="s">
        <v>1617</v>
      </c>
      <c r="P1604" s="13" t="s">
        <v>1661</v>
      </c>
      <c r="Q1604" s="13" t="s">
        <v>1742</v>
      </c>
      <c r="R1604" s="13"/>
      <c r="S1604" s="13" t="s">
        <v>3187</v>
      </c>
      <c r="T1604" s="13" t="s">
        <v>3188</v>
      </c>
      <c r="U1604" s="13">
        <f>COUNTIFS(Tabella4[Rejected Element],Tabella4[[#This Row],[Rejected Element]])</f>
        <v>1254</v>
      </c>
      <c r="V1604" s="13" t="s">
        <v>1727</v>
      </c>
      <c r="W1604" s="13" t="s">
        <v>3134</v>
      </c>
      <c r="X1604" s="13" t="str">
        <f>Tabella4[[#This Row],[User Impact]]</f>
        <v>2 - Serious</v>
      </c>
      <c r="Y1604" s="13" t="str">
        <f>_xlfn.CONCAT("APP INDABOX ANDROID - ",Tabella4[[#This Row],[UNI CEI EN 301549]]," ",_xlfn.XLOOKUP(Tabella4[[#This Row],[Criterio]],Tabella5[ID],Tabella5[Criterio di successo],"")," - ",Tabella4[[#This Row],[Servizio]])</f>
        <v>APP INDABOX ANDROID - 11.2.5.8.1 Dimensione dell'obiettivo (minimo) - S009 FAQ</v>
      </c>
      <c r="Z16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(#AAD1603)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604" s="13"/>
      <c r="AB1604" s="13"/>
      <c r="AC1604" s="13"/>
      <c r="AD1604" s="13"/>
      <c r="AE1604" s="13" t="e">
        <f>_xlfn.XLOOKUP(Tabella4[[#This Row],[ID Silk]],outTable[ID Silk],outTable[Numero ticket  ],,0,1)</f>
        <v>#N/A</v>
      </c>
      <c r="AF1604" s="13"/>
      <c r="AG1604" s="13"/>
      <c r="AH1604" s="13" t="e">
        <f>Tabella4[[#This Row],[Caricato su Silk]]&amp;Tabella4[[#This Row],[HC_01]]</f>
        <v>#N/A</v>
      </c>
      <c r="AI1604" s="13" t="e">
        <f>Tabella4[[#This Row],[HC_ID]]&amp;": "&amp;Tabella4[[#This Row],[Descrizione]]</f>
        <v>#N/A</v>
      </c>
      <c r="AJ1604" s="13" t="e">
        <f>Tabella4[[#This Row],[HC_ID]]&amp;": - "&amp;Tabella4[[#This Row],[Detail]]&amp;" con selettore: "&amp;Tabella4[[#This Row],[Rejected Element]]</f>
        <v>#N/A</v>
      </c>
      <c r="AK1604" s="13" t="e">
        <f>Tabella4[[#This Row],[HC_ID]]&amp;": "&amp;Tabella4[[#This Row],[Share URL]]</f>
        <v>#N/A</v>
      </c>
      <c r="AL1604" s="13" t="e">
        <f>Tabella4[[#This Row],[HC_ID]]&amp;": "&amp;Tabella4[[#This Row],[Soluzione note aggiuntive]]</f>
        <v>#N/A</v>
      </c>
      <c r="AM1604" s="13"/>
    </row>
    <row r="1605" spans="1:39" ht="15" x14ac:dyDescent="0.3">
      <c r="A1605" s="41" t="str">
        <f>Tabella4[[#This Row],[UNI CEI EN 301549]]&amp;Tabella4[[#This Row],[Servizio]]</f>
        <v>11.1.3.2.1S009 FAQ</v>
      </c>
      <c r="B1605" s="42" t="str">
        <f>Tabella4[[#This Row],[IssueID]]&amp;Tabella4[[#This Row],[Servizio]]</f>
        <v>S009 FAQ</v>
      </c>
      <c r="C1605" s="41" t="s">
        <v>2703</v>
      </c>
      <c r="D1605" s="41" t="str">
        <f>"(#"&amp;Tabella4[[#This Row],['#ID]]&amp;")"</f>
        <v>(#AAD1604)</v>
      </c>
      <c r="E1605" s="13" t="s">
        <v>50</v>
      </c>
      <c r="F1605" s="13" t="s">
        <v>9</v>
      </c>
      <c r="G1605" s="13" t="s">
        <v>57</v>
      </c>
      <c r="H1605" s="13" t="s">
        <v>3287</v>
      </c>
      <c r="I1605" s="13" t="s">
        <v>62</v>
      </c>
      <c r="J1605" s="13" t="s">
        <v>3176</v>
      </c>
      <c r="K1605" t="s">
        <v>1749</v>
      </c>
      <c r="L1605" s="13" t="s">
        <v>3177</v>
      </c>
      <c r="M1605" t="s">
        <v>1744</v>
      </c>
      <c r="N1605" s="13"/>
      <c r="O1605" t="s">
        <v>1617</v>
      </c>
      <c r="P1605" s="13" t="s">
        <v>1661</v>
      </c>
      <c r="Q1605" s="13" t="s">
        <v>1742</v>
      </c>
      <c r="R1605" s="13"/>
      <c r="S1605" s="13" t="s">
        <v>3189</v>
      </c>
      <c r="T1605" s="13" t="s">
        <v>3190</v>
      </c>
      <c r="U1605" s="13">
        <f>COUNTIFS(Tabella4[Rejected Element],Tabella4[[#This Row],[Rejected Element]])</f>
        <v>1254</v>
      </c>
      <c r="V1605" s="13" t="s">
        <v>1727</v>
      </c>
      <c r="W1605" s="13" t="s">
        <v>3134</v>
      </c>
      <c r="X1605" s="13" t="str">
        <f>Tabella4[[#This Row],[User Impact]]</f>
        <v>1 - Critical</v>
      </c>
      <c r="Y1605" s="13" t="str">
        <f>_xlfn.CONCAT("APP INDABOX ANDROID - ",Tabella4[[#This Row],[UNI CEI EN 301549]]," ",_xlfn.XLOOKUP(Tabella4[[#This Row],[Criterio]],Tabella5[ID],Tabella5[Criterio di successo],"")," - ",Tabella4[[#This Row],[Servizio]])</f>
        <v>APP INDABOX ANDROID - 11.1.3.2.1 Sequenza significativa - S009 FAQ</v>
      </c>
      <c r="Z16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(#AAD1604)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05" s="13"/>
      <c r="AB1605" s="13"/>
      <c r="AC1605" s="13"/>
      <c r="AD1605" s="13"/>
      <c r="AE1605" s="13" t="e">
        <f>_xlfn.XLOOKUP(Tabella4[[#This Row],[ID Silk]],outTable[ID Silk],outTable[Numero ticket  ],,0,1)</f>
        <v>#N/A</v>
      </c>
      <c r="AF1605" s="13"/>
      <c r="AG1605" s="13"/>
      <c r="AH1605" s="13" t="e">
        <f>Tabella4[[#This Row],[Caricato su Silk]]&amp;Tabella4[[#This Row],[HC_01]]</f>
        <v>#N/A</v>
      </c>
      <c r="AI1605" s="13" t="e">
        <f>Tabella4[[#This Row],[HC_ID]]&amp;": "&amp;Tabella4[[#This Row],[Descrizione]]</f>
        <v>#N/A</v>
      </c>
      <c r="AJ1605" s="13" t="e">
        <f>Tabella4[[#This Row],[HC_ID]]&amp;": - "&amp;Tabella4[[#This Row],[Detail]]&amp;" con selettore: "&amp;Tabella4[[#This Row],[Rejected Element]]</f>
        <v>#N/A</v>
      </c>
      <c r="AK1605" s="13" t="e">
        <f>Tabella4[[#This Row],[HC_ID]]&amp;": "&amp;Tabella4[[#This Row],[Share URL]]</f>
        <v>#N/A</v>
      </c>
      <c r="AL1605" s="13" t="e">
        <f>Tabella4[[#This Row],[HC_ID]]&amp;": "&amp;Tabella4[[#This Row],[Soluzione note aggiuntive]]</f>
        <v>#N/A</v>
      </c>
      <c r="AM1605" s="13"/>
    </row>
    <row r="1606" spans="1:39" ht="15" x14ac:dyDescent="0.3">
      <c r="A1606" s="41" t="str">
        <f>Tabella4[[#This Row],[UNI CEI EN 301549]]&amp;Tabella4[[#This Row],[Servizio]]</f>
        <v>11.2.5.5.1S009 FAQ</v>
      </c>
      <c r="B1606" s="42" t="str">
        <f>Tabella4[[#This Row],[IssueID]]&amp;Tabella4[[#This Row],[Servizio]]</f>
        <v>S009 FAQ</v>
      </c>
      <c r="C1606" s="41" t="s">
        <v>2704</v>
      </c>
      <c r="D1606" s="41" t="str">
        <f>"(#"&amp;Tabella4[[#This Row],['#ID]]&amp;")"</f>
        <v>(#AAD1605)</v>
      </c>
      <c r="E1606" s="13" t="s">
        <v>50</v>
      </c>
      <c r="F1606" s="13" t="s">
        <v>3168</v>
      </c>
      <c r="G1606" s="13" t="s">
        <v>346</v>
      </c>
      <c r="H1606" s="13" t="s">
        <v>3286</v>
      </c>
      <c r="I1606" s="13" t="s">
        <v>64</v>
      </c>
      <c r="J1606" s="13" t="s">
        <v>1736</v>
      </c>
      <c r="K1606" t="s">
        <v>1747</v>
      </c>
      <c r="L1606" s="13" t="s">
        <v>3174</v>
      </c>
      <c r="M1606" t="s">
        <v>1744</v>
      </c>
      <c r="N1606" s="13"/>
      <c r="O1606" t="s">
        <v>1617</v>
      </c>
      <c r="P1606" s="13" t="s">
        <v>1661</v>
      </c>
      <c r="Q1606" s="13" t="s">
        <v>1742</v>
      </c>
      <c r="R1606" s="13"/>
      <c r="S1606" s="13" t="s">
        <v>3185</v>
      </c>
      <c r="T1606" s="13" t="s">
        <v>3186</v>
      </c>
      <c r="U1606" s="13">
        <f>COUNTIFS(Tabella4[Rejected Element],Tabella4[[#This Row],[Rejected Element]])</f>
        <v>1254</v>
      </c>
      <c r="V1606" s="13" t="s">
        <v>1727</v>
      </c>
      <c r="W1606" s="13" t="s">
        <v>3134</v>
      </c>
      <c r="X1606" s="13" t="str">
        <f>Tabella4[[#This Row],[User Impact]]</f>
        <v>3 - Moderate</v>
      </c>
      <c r="Y1606" s="13" t="str">
        <f>_xlfn.CONCAT("APP INDABOX ANDROID - ",Tabella4[[#This Row],[UNI CEI EN 301549]]," ",_xlfn.XLOOKUP(Tabella4[[#This Row],[Criterio]],Tabella5[ID],Tabella5[Criterio di successo],"")," - ",Tabella4[[#This Row],[Servizio]])</f>
        <v>APP INDABOX ANDROID - 11.2.5.5.1 Dimensione dell'obiettivo (avanzato) - S009 FAQ</v>
      </c>
      <c r="Z16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(#AAD1605)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06" s="13"/>
      <c r="AB1606" s="13"/>
      <c r="AC1606" s="13"/>
      <c r="AD1606" s="13"/>
      <c r="AE1606" s="13" t="e">
        <f>_xlfn.XLOOKUP(Tabella4[[#This Row],[ID Silk]],outTable[ID Silk],outTable[Numero ticket  ],,0,1)</f>
        <v>#N/A</v>
      </c>
      <c r="AF1606" s="13"/>
      <c r="AG1606" s="13"/>
      <c r="AH1606" s="13" t="e">
        <f>Tabella4[[#This Row],[Caricato su Silk]]&amp;Tabella4[[#This Row],[HC_01]]</f>
        <v>#N/A</v>
      </c>
      <c r="AI1606" s="13" t="e">
        <f>Tabella4[[#This Row],[HC_ID]]&amp;": "&amp;Tabella4[[#This Row],[Descrizione]]</f>
        <v>#N/A</v>
      </c>
      <c r="AJ1606" s="13" t="e">
        <f>Tabella4[[#This Row],[HC_ID]]&amp;": - "&amp;Tabella4[[#This Row],[Detail]]&amp;" con selettore: "&amp;Tabella4[[#This Row],[Rejected Element]]</f>
        <v>#N/A</v>
      </c>
      <c r="AK1606" s="13" t="e">
        <f>Tabella4[[#This Row],[HC_ID]]&amp;": "&amp;Tabella4[[#This Row],[Share URL]]</f>
        <v>#N/A</v>
      </c>
      <c r="AL1606" s="13" t="e">
        <f>Tabella4[[#This Row],[HC_ID]]&amp;": "&amp;Tabella4[[#This Row],[Soluzione note aggiuntive]]</f>
        <v>#N/A</v>
      </c>
      <c r="AM1606" s="13"/>
    </row>
    <row r="1607" spans="1:39" ht="15" x14ac:dyDescent="0.3">
      <c r="A1607" s="41" t="str">
        <f>Tabella4[[#This Row],[UNI CEI EN 301549]]&amp;Tabella4[[#This Row],[Servizio]]</f>
        <v>11.2.5.3.1S009 FAQ</v>
      </c>
      <c r="B1607" s="42" t="str">
        <f>Tabella4[[#This Row],[IssueID]]&amp;Tabella4[[#This Row],[Servizio]]</f>
        <v>S009 FAQ</v>
      </c>
      <c r="C1607" s="41" t="s">
        <v>2705</v>
      </c>
      <c r="D1607" s="41" t="str">
        <f>"(#"&amp;Tabella4[[#This Row],['#ID]]&amp;")"</f>
        <v>(#AAD1606)</v>
      </c>
      <c r="E1607" s="13" t="s">
        <v>50</v>
      </c>
      <c r="F1607" s="13" t="s">
        <v>9</v>
      </c>
      <c r="G1607" s="13" t="s">
        <v>342</v>
      </c>
      <c r="H1607" s="13" t="s">
        <v>3285</v>
      </c>
      <c r="I1607" s="13" t="s">
        <v>63</v>
      </c>
      <c r="J1607" s="13" t="s">
        <v>3172</v>
      </c>
      <c r="K1607" t="s">
        <v>1745</v>
      </c>
      <c r="L1607" s="13" t="s">
        <v>3173</v>
      </c>
      <c r="M1607" t="s">
        <v>1744</v>
      </c>
      <c r="N1607" s="13"/>
      <c r="O1607" t="s">
        <v>1617</v>
      </c>
      <c r="P1607" s="13" t="s">
        <v>1661</v>
      </c>
      <c r="Q1607" s="13" t="s">
        <v>1742</v>
      </c>
      <c r="R1607" s="13"/>
      <c r="S1607" s="13" t="s">
        <v>3183</v>
      </c>
      <c r="T1607" s="13" t="s">
        <v>3184</v>
      </c>
      <c r="U1607" s="13">
        <f>COUNTIFS(Tabella4[Rejected Element],Tabella4[[#This Row],[Rejected Element]])</f>
        <v>1254</v>
      </c>
      <c r="V1607" s="13" t="s">
        <v>1727</v>
      </c>
      <c r="W1607" s="13" t="s">
        <v>3134</v>
      </c>
      <c r="X1607" s="13" t="str">
        <f>Tabella4[[#This Row],[User Impact]]</f>
        <v>2 - Serious</v>
      </c>
      <c r="Y1607" s="13" t="str">
        <f>_xlfn.CONCAT("APP INDABOX ANDROID - ",Tabella4[[#This Row],[UNI CEI EN 301549]]," ",_xlfn.XLOOKUP(Tabella4[[#This Row],[Criterio]],Tabella5[ID],Tabella5[Criterio di successo],"")," - ",Tabella4[[#This Row],[Servizio]])</f>
        <v>APP INDABOX ANDROID - 11.2.5.3.1 Etichetta nel nome - S009 FAQ</v>
      </c>
      <c r="Z16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(#AAD1606)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07" s="13"/>
      <c r="AB1607" s="13"/>
      <c r="AC1607" s="13"/>
      <c r="AD1607" s="13"/>
      <c r="AE1607" s="13" t="e">
        <f>_xlfn.XLOOKUP(Tabella4[[#This Row],[ID Silk]],outTable[ID Silk],outTable[Numero ticket  ],,0,1)</f>
        <v>#N/A</v>
      </c>
      <c r="AF1607" s="13"/>
      <c r="AG1607" s="13"/>
      <c r="AH1607" s="13" t="e">
        <f>Tabella4[[#This Row],[Caricato su Silk]]&amp;Tabella4[[#This Row],[HC_01]]</f>
        <v>#N/A</v>
      </c>
      <c r="AI1607" s="13" t="e">
        <f>Tabella4[[#This Row],[HC_ID]]&amp;": "&amp;Tabella4[[#This Row],[Descrizione]]</f>
        <v>#N/A</v>
      </c>
      <c r="AJ1607" s="13" t="e">
        <f>Tabella4[[#This Row],[HC_ID]]&amp;": - "&amp;Tabella4[[#This Row],[Detail]]&amp;" con selettore: "&amp;Tabella4[[#This Row],[Rejected Element]]</f>
        <v>#N/A</v>
      </c>
      <c r="AK1607" s="13" t="e">
        <f>Tabella4[[#This Row],[HC_ID]]&amp;": "&amp;Tabella4[[#This Row],[Share URL]]</f>
        <v>#N/A</v>
      </c>
      <c r="AL1607" s="13" t="e">
        <f>Tabella4[[#This Row],[HC_ID]]&amp;": "&amp;Tabella4[[#This Row],[Soluzione note aggiuntive]]</f>
        <v>#N/A</v>
      </c>
      <c r="AM1607" s="13"/>
    </row>
    <row r="1608" spans="1:39" ht="15" x14ac:dyDescent="0.3">
      <c r="A1608" s="41" t="str">
        <f>Tabella4[[#This Row],[UNI CEI EN 301549]]&amp;Tabella4[[#This Row],[Servizio]]</f>
        <v>11.2.5.8.1S009 FAQ</v>
      </c>
      <c r="B1608" s="42" t="str">
        <f>Tabella4[[#This Row],[IssueID]]&amp;Tabella4[[#This Row],[Servizio]]</f>
        <v>S009 FAQ</v>
      </c>
      <c r="C1608" s="41" t="s">
        <v>2706</v>
      </c>
      <c r="D1608" s="41" t="str">
        <f>"(#"&amp;Tabella4[[#This Row],['#ID]]&amp;")"</f>
        <v>(#AAD1607)</v>
      </c>
      <c r="E1608" s="13" t="s">
        <v>50</v>
      </c>
      <c r="F1608" s="13" t="s">
        <v>10</v>
      </c>
      <c r="G1608" s="13" t="s">
        <v>56</v>
      </c>
      <c r="H1608" s="13" t="s">
        <v>3283</v>
      </c>
      <c r="I1608" s="13" t="s">
        <v>63</v>
      </c>
      <c r="J1608" s="13" t="s">
        <v>1736</v>
      </c>
      <c r="K1608" t="s">
        <v>1748</v>
      </c>
      <c r="L1608" s="13" t="s">
        <v>3175</v>
      </c>
      <c r="M1608" t="s">
        <v>1744</v>
      </c>
      <c r="N1608" s="13"/>
      <c r="O1608" t="s">
        <v>1617</v>
      </c>
      <c r="P1608" s="13" t="s">
        <v>1661</v>
      </c>
      <c r="Q1608" s="13" t="s">
        <v>1742</v>
      </c>
      <c r="R1608" s="13"/>
      <c r="S1608" s="13" t="s">
        <v>3187</v>
      </c>
      <c r="T1608" s="13" t="s">
        <v>3188</v>
      </c>
      <c r="U1608" s="13">
        <f>COUNTIFS(Tabella4[Rejected Element],Tabella4[[#This Row],[Rejected Element]])</f>
        <v>1254</v>
      </c>
      <c r="V1608" s="13" t="s">
        <v>1727</v>
      </c>
      <c r="W1608" s="13" t="s">
        <v>3134</v>
      </c>
      <c r="X1608" s="13" t="str">
        <f>Tabella4[[#This Row],[User Impact]]</f>
        <v>2 - Serious</v>
      </c>
      <c r="Y1608" s="13" t="str">
        <f>_xlfn.CONCAT("APP INDABOX ANDROID - ",Tabella4[[#This Row],[UNI CEI EN 301549]]," ",_xlfn.XLOOKUP(Tabella4[[#This Row],[Criterio]],Tabella5[ID],Tabella5[Criterio di successo],"")," - ",Tabella4[[#This Row],[Servizio]])</f>
        <v>APP INDABOX ANDROID - 11.2.5.8.1 Dimensione dell'obiettivo (minimo) - S009 FAQ</v>
      </c>
      <c r="Z16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(#AAD1607)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608" s="13"/>
      <c r="AB1608" s="13"/>
      <c r="AC1608" s="13"/>
      <c r="AD1608" s="13"/>
      <c r="AE1608" s="13" t="e">
        <f>_xlfn.XLOOKUP(Tabella4[[#This Row],[ID Silk]],outTable[ID Silk],outTable[Numero ticket  ],,0,1)</f>
        <v>#N/A</v>
      </c>
      <c r="AF1608" s="13"/>
      <c r="AG1608" s="13"/>
      <c r="AH1608" s="13" t="e">
        <f>Tabella4[[#This Row],[Caricato su Silk]]&amp;Tabella4[[#This Row],[HC_01]]</f>
        <v>#N/A</v>
      </c>
      <c r="AI1608" s="13" t="e">
        <f>Tabella4[[#This Row],[HC_ID]]&amp;": "&amp;Tabella4[[#This Row],[Descrizione]]</f>
        <v>#N/A</v>
      </c>
      <c r="AJ1608" s="13" t="e">
        <f>Tabella4[[#This Row],[HC_ID]]&amp;": - "&amp;Tabella4[[#This Row],[Detail]]&amp;" con selettore: "&amp;Tabella4[[#This Row],[Rejected Element]]</f>
        <v>#N/A</v>
      </c>
      <c r="AK1608" s="13" t="e">
        <f>Tabella4[[#This Row],[HC_ID]]&amp;": "&amp;Tabella4[[#This Row],[Share URL]]</f>
        <v>#N/A</v>
      </c>
      <c r="AL1608" s="13" t="e">
        <f>Tabella4[[#This Row],[HC_ID]]&amp;": "&amp;Tabella4[[#This Row],[Soluzione note aggiuntive]]</f>
        <v>#N/A</v>
      </c>
      <c r="AM1608" s="13"/>
    </row>
    <row r="1609" spans="1:39" ht="15" x14ac:dyDescent="0.3">
      <c r="A1609" s="41" t="str">
        <f>Tabella4[[#This Row],[UNI CEI EN 301549]]&amp;Tabella4[[#This Row],[Servizio]]</f>
        <v>11.1.3.2.1S009 FAQ</v>
      </c>
      <c r="B1609" s="42" t="str">
        <f>Tabella4[[#This Row],[IssueID]]&amp;Tabella4[[#This Row],[Servizio]]</f>
        <v>S009 FAQ</v>
      </c>
      <c r="C1609" s="41" t="s">
        <v>2707</v>
      </c>
      <c r="D1609" s="41" t="str">
        <f>"(#"&amp;Tabella4[[#This Row],['#ID]]&amp;")"</f>
        <v>(#AAD1608)</v>
      </c>
      <c r="E1609" s="13" t="s">
        <v>50</v>
      </c>
      <c r="F1609" s="13" t="s">
        <v>9</v>
      </c>
      <c r="G1609" s="13" t="s">
        <v>57</v>
      </c>
      <c r="H1609" s="13" t="s">
        <v>3287</v>
      </c>
      <c r="I1609" s="13" t="s">
        <v>62</v>
      </c>
      <c r="J1609" s="13" t="s">
        <v>3176</v>
      </c>
      <c r="K1609" t="s">
        <v>1749</v>
      </c>
      <c r="L1609" s="13" t="s">
        <v>3177</v>
      </c>
      <c r="M1609" t="s">
        <v>1744</v>
      </c>
      <c r="N1609" s="13"/>
      <c r="O1609" t="s">
        <v>1617</v>
      </c>
      <c r="P1609" s="13" t="s">
        <v>1661</v>
      </c>
      <c r="Q1609" s="13" t="s">
        <v>1742</v>
      </c>
      <c r="R1609" s="13"/>
      <c r="S1609" s="13" t="s">
        <v>3189</v>
      </c>
      <c r="T1609" s="13" t="s">
        <v>3190</v>
      </c>
      <c r="U1609" s="13">
        <f>COUNTIFS(Tabella4[Rejected Element],Tabella4[[#This Row],[Rejected Element]])</f>
        <v>1254</v>
      </c>
      <c r="V1609" s="13" t="s">
        <v>1727</v>
      </c>
      <c r="W1609" s="13" t="s">
        <v>3134</v>
      </c>
      <c r="X1609" s="13" t="str">
        <f>Tabella4[[#This Row],[User Impact]]</f>
        <v>1 - Critical</v>
      </c>
      <c r="Y1609" s="13" t="str">
        <f>_xlfn.CONCAT("APP INDABOX ANDROID - ",Tabella4[[#This Row],[UNI CEI EN 301549]]," ",_xlfn.XLOOKUP(Tabella4[[#This Row],[Criterio]],Tabella5[ID],Tabella5[Criterio di successo],"")," - ",Tabella4[[#This Row],[Servizio]])</f>
        <v>APP INDABOX ANDROID - 11.1.3.2.1 Sequenza significativa - S009 FAQ</v>
      </c>
      <c r="Z16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(#AAD1608)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09" s="13"/>
      <c r="AB1609" s="13"/>
      <c r="AC1609" s="13"/>
      <c r="AD1609" s="13"/>
      <c r="AE1609" s="13" t="e">
        <f>_xlfn.XLOOKUP(Tabella4[[#This Row],[ID Silk]],outTable[ID Silk],outTable[Numero ticket  ],,0,1)</f>
        <v>#N/A</v>
      </c>
      <c r="AF1609" s="13"/>
      <c r="AG1609" s="13"/>
      <c r="AH1609" s="13" t="e">
        <f>Tabella4[[#This Row],[Caricato su Silk]]&amp;Tabella4[[#This Row],[HC_01]]</f>
        <v>#N/A</v>
      </c>
      <c r="AI1609" s="13" t="e">
        <f>Tabella4[[#This Row],[HC_ID]]&amp;": "&amp;Tabella4[[#This Row],[Descrizione]]</f>
        <v>#N/A</v>
      </c>
      <c r="AJ1609" s="13" t="e">
        <f>Tabella4[[#This Row],[HC_ID]]&amp;": - "&amp;Tabella4[[#This Row],[Detail]]&amp;" con selettore: "&amp;Tabella4[[#This Row],[Rejected Element]]</f>
        <v>#N/A</v>
      </c>
      <c r="AK1609" s="13" t="e">
        <f>Tabella4[[#This Row],[HC_ID]]&amp;": "&amp;Tabella4[[#This Row],[Share URL]]</f>
        <v>#N/A</v>
      </c>
      <c r="AL1609" s="13" t="e">
        <f>Tabella4[[#This Row],[HC_ID]]&amp;": "&amp;Tabella4[[#This Row],[Soluzione note aggiuntive]]</f>
        <v>#N/A</v>
      </c>
      <c r="AM1609" s="13"/>
    </row>
    <row r="1610" spans="1:39" ht="15" x14ac:dyDescent="0.3">
      <c r="A1610" s="41" t="str">
        <f>Tabella4[[#This Row],[UNI CEI EN 301549]]&amp;Tabella4[[#This Row],[Servizio]]</f>
        <v>11.2.5.5.1S009 FAQ</v>
      </c>
      <c r="B1610" s="42" t="str">
        <f>Tabella4[[#This Row],[IssueID]]&amp;Tabella4[[#This Row],[Servizio]]</f>
        <v>S009 FAQ</v>
      </c>
      <c r="C1610" s="41" t="s">
        <v>2708</v>
      </c>
      <c r="D1610" s="41" t="str">
        <f>"(#"&amp;Tabella4[[#This Row],['#ID]]&amp;")"</f>
        <v>(#AAD1609)</v>
      </c>
      <c r="E1610" s="13" t="s">
        <v>50</v>
      </c>
      <c r="F1610" s="13" t="s">
        <v>3168</v>
      </c>
      <c r="G1610" s="13" t="s">
        <v>346</v>
      </c>
      <c r="H1610" s="13" t="s">
        <v>3286</v>
      </c>
      <c r="I1610" s="13" t="s">
        <v>64</v>
      </c>
      <c r="J1610" s="13" t="s">
        <v>1736</v>
      </c>
      <c r="K1610" t="s">
        <v>1747</v>
      </c>
      <c r="L1610" s="13" t="s">
        <v>3174</v>
      </c>
      <c r="M1610" t="s">
        <v>1744</v>
      </c>
      <c r="N1610" s="13"/>
      <c r="O1610" t="s">
        <v>1617</v>
      </c>
      <c r="P1610" s="13" t="s">
        <v>1661</v>
      </c>
      <c r="Q1610" s="13" t="s">
        <v>1742</v>
      </c>
      <c r="R1610" s="13"/>
      <c r="S1610" s="13" t="s">
        <v>3185</v>
      </c>
      <c r="T1610" s="13" t="s">
        <v>3186</v>
      </c>
      <c r="U1610" s="13">
        <f>COUNTIFS(Tabella4[Rejected Element],Tabella4[[#This Row],[Rejected Element]])</f>
        <v>1254</v>
      </c>
      <c r="V1610" s="13" t="s">
        <v>1727</v>
      </c>
      <c r="W1610" s="13" t="s">
        <v>3134</v>
      </c>
      <c r="X1610" s="13" t="str">
        <f>Tabella4[[#This Row],[User Impact]]</f>
        <v>3 - Moderate</v>
      </c>
      <c r="Y1610" s="13" t="str">
        <f>_xlfn.CONCAT("APP INDABOX ANDROID - ",Tabella4[[#This Row],[UNI CEI EN 301549]]," ",_xlfn.XLOOKUP(Tabella4[[#This Row],[Criterio]],Tabella5[ID],Tabella5[Criterio di successo],"")," - ",Tabella4[[#This Row],[Servizio]])</f>
        <v>APP INDABOX ANDROID - 11.2.5.5.1 Dimensione dell'obiettivo (avanzato) - S009 FAQ</v>
      </c>
      <c r="Z16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(#AAD1609)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10" s="13"/>
      <c r="AB1610" s="13"/>
      <c r="AC1610" s="13"/>
      <c r="AD1610" s="13"/>
      <c r="AE1610" s="13" t="e">
        <f>_xlfn.XLOOKUP(Tabella4[[#This Row],[ID Silk]],outTable[ID Silk],outTable[Numero ticket  ],,0,1)</f>
        <v>#N/A</v>
      </c>
      <c r="AF1610" s="13"/>
      <c r="AG1610" s="13"/>
      <c r="AH1610" s="13" t="e">
        <f>Tabella4[[#This Row],[Caricato su Silk]]&amp;Tabella4[[#This Row],[HC_01]]</f>
        <v>#N/A</v>
      </c>
      <c r="AI1610" s="13" t="e">
        <f>Tabella4[[#This Row],[HC_ID]]&amp;": "&amp;Tabella4[[#This Row],[Descrizione]]</f>
        <v>#N/A</v>
      </c>
      <c r="AJ1610" s="13" t="e">
        <f>Tabella4[[#This Row],[HC_ID]]&amp;": - "&amp;Tabella4[[#This Row],[Detail]]&amp;" con selettore: "&amp;Tabella4[[#This Row],[Rejected Element]]</f>
        <v>#N/A</v>
      </c>
      <c r="AK1610" s="13" t="e">
        <f>Tabella4[[#This Row],[HC_ID]]&amp;": "&amp;Tabella4[[#This Row],[Share URL]]</f>
        <v>#N/A</v>
      </c>
      <c r="AL1610" s="13" t="e">
        <f>Tabella4[[#This Row],[HC_ID]]&amp;": "&amp;Tabella4[[#This Row],[Soluzione note aggiuntive]]</f>
        <v>#N/A</v>
      </c>
      <c r="AM1610" s="13"/>
    </row>
    <row r="1611" spans="1:39" ht="15" x14ac:dyDescent="0.3">
      <c r="A1611" s="41" t="str">
        <f>Tabella4[[#This Row],[UNI CEI EN 301549]]&amp;Tabella4[[#This Row],[Servizio]]</f>
        <v>11.2.5.3.1S009 FAQ</v>
      </c>
      <c r="B1611" s="42" t="str">
        <f>Tabella4[[#This Row],[IssueID]]&amp;Tabella4[[#This Row],[Servizio]]</f>
        <v>S009 FAQ</v>
      </c>
      <c r="C1611" s="41" t="s">
        <v>2709</v>
      </c>
      <c r="D1611" s="41" t="str">
        <f>"(#"&amp;Tabella4[[#This Row],['#ID]]&amp;")"</f>
        <v>(#AAD1610)</v>
      </c>
      <c r="E1611" s="13" t="s">
        <v>50</v>
      </c>
      <c r="F1611" s="13" t="s">
        <v>9</v>
      </c>
      <c r="G1611" s="13" t="s">
        <v>342</v>
      </c>
      <c r="H1611" s="13" t="s">
        <v>3285</v>
      </c>
      <c r="I1611" s="13" t="s">
        <v>63</v>
      </c>
      <c r="J1611" s="13" t="s">
        <v>3172</v>
      </c>
      <c r="K1611" t="s">
        <v>1745</v>
      </c>
      <c r="L1611" s="13" t="s">
        <v>3173</v>
      </c>
      <c r="M1611" t="s">
        <v>1744</v>
      </c>
      <c r="N1611" s="13"/>
      <c r="O1611" t="s">
        <v>1617</v>
      </c>
      <c r="P1611" s="13" t="s">
        <v>1661</v>
      </c>
      <c r="Q1611" s="13" t="s">
        <v>1742</v>
      </c>
      <c r="R1611" s="13"/>
      <c r="S1611" s="13" t="s">
        <v>3183</v>
      </c>
      <c r="T1611" s="13" t="s">
        <v>3184</v>
      </c>
      <c r="U1611" s="13">
        <f>COUNTIFS(Tabella4[Rejected Element],Tabella4[[#This Row],[Rejected Element]])</f>
        <v>1254</v>
      </c>
      <c r="V1611" s="13" t="s">
        <v>1727</v>
      </c>
      <c r="W1611" s="13" t="s">
        <v>3134</v>
      </c>
      <c r="X1611" s="13" t="str">
        <f>Tabella4[[#This Row],[User Impact]]</f>
        <v>2 - Serious</v>
      </c>
      <c r="Y1611" s="13" t="str">
        <f>_xlfn.CONCAT("APP INDABOX ANDROID - ",Tabella4[[#This Row],[UNI CEI EN 301549]]," ",_xlfn.XLOOKUP(Tabella4[[#This Row],[Criterio]],Tabella5[ID],Tabella5[Criterio di successo],"")," - ",Tabella4[[#This Row],[Servizio]])</f>
        <v>APP INDABOX ANDROID - 11.2.5.3.1 Etichetta nel nome - S009 FAQ</v>
      </c>
      <c r="Z16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(#AAD1610)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11" s="13"/>
      <c r="AB1611" s="13"/>
      <c r="AC1611" s="13"/>
      <c r="AD1611" s="13"/>
      <c r="AE1611" s="13" t="e">
        <f>_xlfn.XLOOKUP(Tabella4[[#This Row],[ID Silk]],outTable[ID Silk],outTable[Numero ticket  ],,0,1)</f>
        <v>#N/A</v>
      </c>
      <c r="AF1611" s="13"/>
      <c r="AG1611" s="13"/>
      <c r="AH1611" s="13" t="e">
        <f>Tabella4[[#This Row],[Caricato su Silk]]&amp;Tabella4[[#This Row],[HC_01]]</f>
        <v>#N/A</v>
      </c>
      <c r="AI1611" s="13" t="e">
        <f>Tabella4[[#This Row],[HC_ID]]&amp;": "&amp;Tabella4[[#This Row],[Descrizione]]</f>
        <v>#N/A</v>
      </c>
      <c r="AJ1611" s="13" t="e">
        <f>Tabella4[[#This Row],[HC_ID]]&amp;": - "&amp;Tabella4[[#This Row],[Detail]]&amp;" con selettore: "&amp;Tabella4[[#This Row],[Rejected Element]]</f>
        <v>#N/A</v>
      </c>
      <c r="AK1611" s="13" t="e">
        <f>Tabella4[[#This Row],[HC_ID]]&amp;": "&amp;Tabella4[[#This Row],[Share URL]]</f>
        <v>#N/A</v>
      </c>
      <c r="AL1611" s="13" t="e">
        <f>Tabella4[[#This Row],[HC_ID]]&amp;": "&amp;Tabella4[[#This Row],[Soluzione note aggiuntive]]</f>
        <v>#N/A</v>
      </c>
      <c r="AM1611" s="13"/>
    </row>
    <row r="1612" spans="1:39" ht="15" x14ac:dyDescent="0.3">
      <c r="A1612" s="41" t="str">
        <f>Tabella4[[#This Row],[UNI CEI EN 301549]]&amp;Tabella4[[#This Row],[Servizio]]</f>
        <v>11.2.5.8.1S009 FAQ</v>
      </c>
      <c r="B1612" s="42" t="str">
        <f>Tabella4[[#This Row],[IssueID]]&amp;Tabella4[[#This Row],[Servizio]]</f>
        <v>S009 FAQ</v>
      </c>
      <c r="C1612" s="41" t="s">
        <v>2710</v>
      </c>
      <c r="D1612" s="41" t="str">
        <f>"(#"&amp;Tabella4[[#This Row],['#ID]]&amp;")"</f>
        <v>(#AAD1611)</v>
      </c>
      <c r="E1612" s="13" t="s">
        <v>50</v>
      </c>
      <c r="F1612" s="13" t="s">
        <v>10</v>
      </c>
      <c r="G1612" s="13" t="s">
        <v>56</v>
      </c>
      <c r="H1612" s="13" t="s">
        <v>3283</v>
      </c>
      <c r="I1612" s="13" t="s">
        <v>63</v>
      </c>
      <c r="J1612" s="13" t="s">
        <v>1736</v>
      </c>
      <c r="K1612" t="s">
        <v>1748</v>
      </c>
      <c r="L1612" s="13" t="s">
        <v>3175</v>
      </c>
      <c r="M1612" t="s">
        <v>1744</v>
      </c>
      <c r="N1612" s="13"/>
      <c r="O1612" t="s">
        <v>1617</v>
      </c>
      <c r="P1612" s="13" t="s">
        <v>1661</v>
      </c>
      <c r="Q1612" s="13" t="s">
        <v>1742</v>
      </c>
      <c r="R1612" s="13"/>
      <c r="S1612" s="13" t="s">
        <v>3187</v>
      </c>
      <c r="T1612" s="13" t="s">
        <v>3188</v>
      </c>
      <c r="U1612" s="13">
        <f>COUNTIFS(Tabella4[Rejected Element],Tabella4[[#This Row],[Rejected Element]])</f>
        <v>1254</v>
      </c>
      <c r="V1612" s="13" t="s">
        <v>1727</v>
      </c>
      <c r="W1612" s="13" t="s">
        <v>3134</v>
      </c>
      <c r="X1612" s="13" t="str">
        <f>Tabella4[[#This Row],[User Impact]]</f>
        <v>2 - Serious</v>
      </c>
      <c r="Y1612" s="13" t="str">
        <f>_xlfn.CONCAT("APP INDABOX ANDROID - ",Tabella4[[#This Row],[UNI CEI EN 301549]]," ",_xlfn.XLOOKUP(Tabella4[[#This Row],[Criterio]],Tabella5[ID],Tabella5[Criterio di successo],"")," - ",Tabella4[[#This Row],[Servizio]])</f>
        <v>APP INDABOX ANDROID - 11.2.5.8.1 Dimensione dell'obiettivo (minimo) - S009 FAQ</v>
      </c>
      <c r="Z16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(#AAD1611)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612" s="13"/>
      <c r="AB1612" s="13"/>
      <c r="AC1612" s="13"/>
      <c r="AD1612" s="13"/>
      <c r="AE1612" s="13" t="e">
        <f>_xlfn.XLOOKUP(Tabella4[[#This Row],[ID Silk]],outTable[ID Silk],outTable[Numero ticket  ],,0,1)</f>
        <v>#N/A</v>
      </c>
      <c r="AF1612" s="13"/>
      <c r="AG1612" s="13"/>
      <c r="AH1612" s="13" t="e">
        <f>Tabella4[[#This Row],[Caricato su Silk]]&amp;Tabella4[[#This Row],[HC_01]]</f>
        <v>#N/A</v>
      </c>
      <c r="AI1612" s="13" t="e">
        <f>Tabella4[[#This Row],[HC_ID]]&amp;": "&amp;Tabella4[[#This Row],[Descrizione]]</f>
        <v>#N/A</v>
      </c>
      <c r="AJ1612" s="13" t="e">
        <f>Tabella4[[#This Row],[HC_ID]]&amp;": - "&amp;Tabella4[[#This Row],[Detail]]&amp;" con selettore: "&amp;Tabella4[[#This Row],[Rejected Element]]</f>
        <v>#N/A</v>
      </c>
      <c r="AK1612" s="13" t="e">
        <f>Tabella4[[#This Row],[HC_ID]]&amp;": "&amp;Tabella4[[#This Row],[Share URL]]</f>
        <v>#N/A</v>
      </c>
      <c r="AL1612" s="13" t="e">
        <f>Tabella4[[#This Row],[HC_ID]]&amp;": "&amp;Tabella4[[#This Row],[Soluzione note aggiuntive]]</f>
        <v>#N/A</v>
      </c>
      <c r="AM1612" s="13"/>
    </row>
    <row r="1613" spans="1:39" ht="15" x14ac:dyDescent="0.3">
      <c r="A1613" s="41" t="str">
        <f>Tabella4[[#This Row],[UNI CEI EN 301549]]&amp;Tabella4[[#This Row],[Servizio]]</f>
        <v>11.1.3.2.1S009 FAQ</v>
      </c>
      <c r="B1613" s="42" t="str">
        <f>Tabella4[[#This Row],[IssueID]]&amp;Tabella4[[#This Row],[Servizio]]</f>
        <v>S009 FAQ</v>
      </c>
      <c r="C1613" s="41" t="s">
        <v>2711</v>
      </c>
      <c r="D1613" s="41" t="str">
        <f>"(#"&amp;Tabella4[[#This Row],['#ID]]&amp;")"</f>
        <v>(#AAD1612)</v>
      </c>
      <c r="E1613" s="13" t="s">
        <v>50</v>
      </c>
      <c r="F1613" s="13" t="s">
        <v>9</v>
      </c>
      <c r="G1613" s="13" t="s">
        <v>57</v>
      </c>
      <c r="H1613" s="13" t="s">
        <v>3287</v>
      </c>
      <c r="I1613" s="13" t="s">
        <v>62</v>
      </c>
      <c r="J1613" s="13" t="s">
        <v>3176</v>
      </c>
      <c r="K1613" t="s">
        <v>1749</v>
      </c>
      <c r="L1613" s="13" t="s">
        <v>3177</v>
      </c>
      <c r="M1613" t="s">
        <v>1744</v>
      </c>
      <c r="N1613" s="13"/>
      <c r="O1613" t="s">
        <v>1617</v>
      </c>
      <c r="P1613" s="13" t="s">
        <v>1661</v>
      </c>
      <c r="Q1613" s="13" t="s">
        <v>1742</v>
      </c>
      <c r="R1613" s="13"/>
      <c r="S1613" s="13" t="s">
        <v>3189</v>
      </c>
      <c r="T1613" s="13" t="s">
        <v>3190</v>
      </c>
      <c r="U1613" s="13">
        <f>COUNTIFS(Tabella4[Rejected Element],Tabella4[[#This Row],[Rejected Element]])</f>
        <v>1254</v>
      </c>
      <c r="V1613" s="13" t="s">
        <v>1727</v>
      </c>
      <c r="W1613" s="13" t="s">
        <v>3134</v>
      </c>
      <c r="X1613" s="13" t="str">
        <f>Tabella4[[#This Row],[User Impact]]</f>
        <v>1 - Critical</v>
      </c>
      <c r="Y1613" s="13" t="str">
        <f>_xlfn.CONCAT("APP INDABOX ANDROID - ",Tabella4[[#This Row],[UNI CEI EN 301549]]," ",_xlfn.XLOOKUP(Tabella4[[#This Row],[Criterio]],Tabella5[ID],Tabella5[Criterio di successo],"")," - ",Tabella4[[#This Row],[Servizio]])</f>
        <v>APP INDABOX ANDROID - 11.1.3.2.1 Sequenza significativa - S009 FAQ</v>
      </c>
      <c r="Z16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(#AAD1612)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13" s="13"/>
      <c r="AB1613" s="13"/>
      <c r="AC1613" s="13"/>
      <c r="AD1613" s="13"/>
      <c r="AE1613" s="13" t="e">
        <f>_xlfn.XLOOKUP(Tabella4[[#This Row],[ID Silk]],outTable[ID Silk],outTable[Numero ticket  ],,0,1)</f>
        <v>#N/A</v>
      </c>
      <c r="AF1613" s="13"/>
      <c r="AG1613" s="13"/>
      <c r="AH1613" s="13" t="e">
        <f>Tabella4[[#This Row],[Caricato su Silk]]&amp;Tabella4[[#This Row],[HC_01]]</f>
        <v>#N/A</v>
      </c>
      <c r="AI1613" s="13" t="e">
        <f>Tabella4[[#This Row],[HC_ID]]&amp;": "&amp;Tabella4[[#This Row],[Descrizione]]</f>
        <v>#N/A</v>
      </c>
      <c r="AJ1613" s="13" t="e">
        <f>Tabella4[[#This Row],[HC_ID]]&amp;": - "&amp;Tabella4[[#This Row],[Detail]]&amp;" con selettore: "&amp;Tabella4[[#This Row],[Rejected Element]]</f>
        <v>#N/A</v>
      </c>
      <c r="AK1613" s="13" t="e">
        <f>Tabella4[[#This Row],[HC_ID]]&amp;": "&amp;Tabella4[[#This Row],[Share URL]]</f>
        <v>#N/A</v>
      </c>
      <c r="AL1613" s="13" t="e">
        <f>Tabella4[[#This Row],[HC_ID]]&amp;": "&amp;Tabella4[[#This Row],[Soluzione note aggiuntive]]</f>
        <v>#N/A</v>
      </c>
      <c r="AM1613" s="13"/>
    </row>
    <row r="1614" spans="1:39" ht="15" x14ac:dyDescent="0.3">
      <c r="A1614" s="41" t="str">
        <f>Tabella4[[#This Row],[UNI CEI EN 301549]]&amp;Tabella4[[#This Row],[Servizio]]</f>
        <v>11.2.5.5.1S009 FAQ</v>
      </c>
      <c r="B1614" s="42" t="str">
        <f>Tabella4[[#This Row],[IssueID]]&amp;Tabella4[[#This Row],[Servizio]]</f>
        <v>S009 FAQ</v>
      </c>
      <c r="C1614" s="41" t="s">
        <v>2712</v>
      </c>
      <c r="D1614" s="41" t="str">
        <f>"(#"&amp;Tabella4[[#This Row],['#ID]]&amp;")"</f>
        <v>(#AAD1613)</v>
      </c>
      <c r="E1614" s="13" t="s">
        <v>50</v>
      </c>
      <c r="F1614" s="13" t="s">
        <v>3168</v>
      </c>
      <c r="G1614" s="13" t="s">
        <v>346</v>
      </c>
      <c r="H1614" s="13" t="s">
        <v>3286</v>
      </c>
      <c r="I1614" s="13" t="s">
        <v>64</v>
      </c>
      <c r="J1614" s="13" t="s">
        <v>1736</v>
      </c>
      <c r="K1614" t="s">
        <v>1747</v>
      </c>
      <c r="L1614" s="13" t="s">
        <v>3174</v>
      </c>
      <c r="M1614" t="s">
        <v>1744</v>
      </c>
      <c r="N1614" s="13"/>
      <c r="O1614" t="s">
        <v>1617</v>
      </c>
      <c r="P1614" s="13" t="s">
        <v>1661</v>
      </c>
      <c r="Q1614" s="13" t="s">
        <v>1742</v>
      </c>
      <c r="R1614" s="13"/>
      <c r="S1614" s="13" t="s">
        <v>3185</v>
      </c>
      <c r="T1614" s="13" t="s">
        <v>3186</v>
      </c>
      <c r="U1614" s="13">
        <f>COUNTIFS(Tabella4[Rejected Element],Tabella4[[#This Row],[Rejected Element]])</f>
        <v>1254</v>
      </c>
      <c r="V1614" s="13" t="s">
        <v>1727</v>
      </c>
      <c r="W1614" s="13" t="s">
        <v>3134</v>
      </c>
      <c r="X1614" s="13" t="str">
        <f>Tabella4[[#This Row],[User Impact]]</f>
        <v>3 - Moderate</v>
      </c>
      <c r="Y1614" s="13" t="str">
        <f>_xlfn.CONCAT("APP INDABOX ANDROID - ",Tabella4[[#This Row],[UNI CEI EN 301549]]," ",_xlfn.XLOOKUP(Tabella4[[#This Row],[Criterio]],Tabella5[ID],Tabella5[Criterio di successo],"")," - ",Tabella4[[#This Row],[Servizio]])</f>
        <v>APP INDABOX ANDROID - 11.2.5.5.1 Dimensione dell'obiettivo (avanzato) - S009 FAQ</v>
      </c>
      <c r="Z16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(#AAD1613)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14" s="13"/>
      <c r="AB1614" s="13"/>
      <c r="AC1614" s="13"/>
      <c r="AD1614" s="13"/>
      <c r="AE1614" s="13" t="e">
        <f>_xlfn.XLOOKUP(Tabella4[[#This Row],[ID Silk]],outTable[ID Silk],outTable[Numero ticket  ],,0,1)</f>
        <v>#N/A</v>
      </c>
      <c r="AF1614" s="13"/>
      <c r="AG1614" s="13"/>
      <c r="AH1614" s="13" t="e">
        <f>Tabella4[[#This Row],[Caricato su Silk]]&amp;Tabella4[[#This Row],[HC_01]]</f>
        <v>#N/A</v>
      </c>
      <c r="AI1614" s="13" t="e">
        <f>Tabella4[[#This Row],[HC_ID]]&amp;": "&amp;Tabella4[[#This Row],[Descrizione]]</f>
        <v>#N/A</v>
      </c>
      <c r="AJ1614" s="13" t="e">
        <f>Tabella4[[#This Row],[HC_ID]]&amp;": - "&amp;Tabella4[[#This Row],[Detail]]&amp;" con selettore: "&amp;Tabella4[[#This Row],[Rejected Element]]</f>
        <v>#N/A</v>
      </c>
      <c r="AK1614" s="13" t="e">
        <f>Tabella4[[#This Row],[HC_ID]]&amp;": "&amp;Tabella4[[#This Row],[Share URL]]</f>
        <v>#N/A</v>
      </c>
      <c r="AL1614" s="13" t="e">
        <f>Tabella4[[#This Row],[HC_ID]]&amp;": "&amp;Tabella4[[#This Row],[Soluzione note aggiuntive]]</f>
        <v>#N/A</v>
      </c>
      <c r="AM1614" s="13"/>
    </row>
    <row r="1615" spans="1:39" ht="15" x14ac:dyDescent="0.3">
      <c r="A1615" s="41" t="str">
        <f>Tabella4[[#This Row],[UNI CEI EN 301549]]&amp;Tabella4[[#This Row],[Servizio]]</f>
        <v>11.2.5.3.1S009 FAQ</v>
      </c>
      <c r="B1615" s="42" t="str">
        <f>Tabella4[[#This Row],[IssueID]]&amp;Tabella4[[#This Row],[Servizio]]</f>
        <v>S009 FAQ</v>
      </c>
      <c r="C1615" s="41" t="s">
        <v>2713</v>
      </c>
      <c r="D1615" s="41" t="str">
        <f>"(#"&amp;Tabella4[[#This Row],['#ID]]&amp;")"</f>
        <v>(#AAD1614)</v>
      </c>
      <c r="E1615" s="13" t="s">
        <v>50</v>
      </c>
      <c r="F1615" s="13" t="s">
        <v>9</v>
      </c>
      <c r="G1615" s="13" t="s">
        <v>342</v>
      </c>
      <c r="H1615" s="13" t="s">
        <v>3285</v>
      </c>
      <c r="I1615" s="13" t="s">
        <v>63</v>
      </c>
      <c r="J1615" s="13" t="s">
        <v>3172</v>
      </c>
      <c r="K1615" t="s">
        <v>1745</v>
      </c>
      <c r="L1615" s="13" t="s">
        <v>3173</v>
      </c>
      <c r="M1615" t="s">
        <v>1744</v>
      </c>
      <c r="N1615" s="13"/>
      <c r="O1615" t="s">
        <v>1617</v>
      </c>
      <c r="P1615" s="13" t="s">
        <v>1661</v>
      </c>
      <c r="Q1615" s="13" t="s">
        <v>1742</v>
      </c>
      <c r="R1615" s="13"/>
      <c r="S1615" s="13" t="s">
        <v>3183</v>
      </c>
      <c r="T1615" s="13" t="s">
        <v>3184</v>
      </c>
      <c r="U1615" s="13">
        <f>COUNTIFS(Tabella4[Rejected Element],Tabella4[[#This Row],[Rejected Element]])</f>
        <v>1254</v>
      </c>
      <c r="V1615" s="13" t="s">
        <v>1727</v>
      </c>
      <c r="W1615" s="13" t="s">
        <v>3134</v>
      </c>
      <c r="X1615" s="13" t="str">
        <f>Tabella4[[#This Row],[User Impact]]</f>
        <v>2 - Serious</v>
      </c>
      <c r="Y1615" s="13" t="str">
        <f>_xlfn.CONCAT("APP INDABOX ANDROID - ",Tabella4[[#This Row],[UNI CEI EN 301549]]," ",_xlfn.XLOOKUP(Tabella4[[#This Row],[Criterio]],Tabella5[ID],Tabella5[Criterio di successo],"")," - ",Tabella4[[#This Row],[Servizio]])</f>
        <v>APP INDABOX ANDROID - 11.2.5.3.1 Etichetta nel nome - S009 FAQ</v>
      </c>
      <c r="Z16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(#AAD1614)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15" s="13"/>
      <c r="AB1615" s="13"/>
      <c r="AC1615" s="13"/>
      <c r="AD1615" s="13"/>
      <c r="AE1615" s="13" t="e">
        <f>_xlfn.XLOOKUP(Tabella4[[#This Row],[ID Silk]],outTable[ID Silk],outTable[Numero ticket  ],,0,1)</f>
        <v>#N/A</v>
      </c>
      <c r="AF1615" s="13"/>
      <c r="AG1615" s="13"/>
      <c r="AH1615" s="13" t="e">
        <f>Tabella4[[#This Row],[Caricato su Silk]]&amp;Tabella4[[#This Row],[HC_01]]</f>
        <v>#N/A</v>
      </c>
      <c r="AI1615" s="13" t="e">
        <f>Tabella4[[#This Row],[HC_ID]]&amp;": "&amp;Tabella4[[#This Row],[Descrizione]]</f>
        <v>#N/A</v>
      </c>
      <c r="AJ1615" s="13" t="e">
        <f>Tabella4[[#This Row],[HC_ID]]&amp;": - "&amp;Tabella4[[#This Row],[Detail]]&amp;" con selettore: "&amp;Tabella4[[#This Row],[Rejected Element]]</f>
        <v>#N/A</v>
      </c>
      <c r="AK1615" s="13" t="e">
        <f>Tabella4[[#This Row],[HC_ID]]&amp;": "&amp;Tabella4[[#This Row],[Share URL]]</f>
        <v>#N/A</v>
      </c>
      <c r="AL1615" s="13" t="e">
        <f>Tabella4[[#This Row],[HC_ID]]&amp;": "&amp;Tabella4[[#This Row],[Soluzione note aggiuntive]]</f>
        <v>#N/A</v>
      </c>
      <c r="AM1615" s="13"/>
    </row>
    <row r="1616" spans="1:39" ht="15" x14ac:dyDescent="0.3">
      <c r="A1616" s="41" t="str">
        <f>Tabella4[[#This Row],[UNI CEI EN 301549]]&amp;Tabella4[[#This Row],[Servizio]]</f>
        <v>11.2.5.8.1S009 FAQ</v>
      </c>
      <c r="B1616" s="42" t="str">
        <f>Tabella4[[#This Row],[IssueID]]&amp;Tabella4[[#This Row],[Servizio]]</f>
        <v>S009 FAQ</v>
      </c>
      <c r="C1616" s="41" t="s">
        <v>2714</v>
      </c>
      <c r="D1616" s="41" t="str">
        <f>"(#"&amp;Tabella4[[#This Row],['#ID]]&amp;")"</f>
        <v>(#AAD1615)</v>
      </c>
      <c r="E1616" s="13" t="s">
        <v>50</v>
      </c>
      <c r="F1616" s="13" t="s">
        <v>10</v>
      </c>
      <c r="G1616" s="13" t="s">
        <v>56</v>
      </c>
      <c r="H1616" s="13" t="s">
        <v>3283</v>
      </c>
      <c r="I1616" s="13" t="s">
        <v>63</v>
      </c>
      <c r="J1616" s="13" t="s">
        <v>1736</v>
      </c>
      <c r="K1616" t="s">
        <v>1748</v>
      </c>
      <c r="L1616" s="13" t="s">
        <v>3175</v>
      </c>
      <c r="M1616" t="s">
        <v>1744</v>
      </c>
      <c r="N1616" s="13"/>
      <c r="O1616" t="s">
        <v>1617</v>
      </c>
      <c r="P1616" s="13" t="s">
        <v>1661</v>
      </c>
      <c r="Q1616" s="13" t="s">
        <v>1742</v>
      </c>
      <c r="R1616" s="13"/>
      <c r="S1616" s="13" t="s">
        <v>3187</v>
      </c>
      <c r="T1616" s="13" t="s">
        <v>3188</v>
      </c>
      <c r="U1616" s="13">
        <f>COUNTIFS(Tabella4[Rejected Element],Tabella4[[#This Row],[Rejected Element]])</f>
        <v>1254</v>
      </c>
      <c r="V1616" s="13" t="s">
        <v>1727</v>
      </c>
      <c r="W1616" s="13" t="s">
        <v>3134</v>
      </c>
      <c r="X1616" s="13" t="str">
        <f>Tabella4[[#This Row],[User Impact]]</f>
        <v>2 - Serious</v>
      </c>
      <c r="Y1616" s="13" t="str">
        <f>_xlfn.CONCAT("APP INDABOX ANDROID - ",Tabella4[[#This Row],[UNI CEI EN 301549]]," ",_xlfn.XLOOKUP(Tabella4[[#This Row],[Criterio]],Tabella5[ID],Tabella5[Criterio di successo],"")," - ",Tabella4[[#This Row],[Servizio]])</f>
        <v>APP INDABOX ANDROID - 11.2.5.8.1 Dimensione dell'obiettivo (minimo) - S009 FAQ</v>
      </c>
      <c r="Z16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(#AAD1615)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616" s="13"/>
      <c r="AB1616" s="13"/>
      <c r="AC1616" s="13"/>
      <c r="AD1616" s="13"/>
      <c r="AE1616" s="13" t="e">
        <f>_xlfn.XLOOKUP(Tabella4[[#This Row],[ID Silk]],outTable[ID Silk],outTable[Numero ticket  ],,0,1)</f>
        <v>#N/A</v>
      </c>
      <c r="AF1616" s="13"/>
      <c r="AG1616" s="13"/>
      <c r="AH1616" s="13" t="e">
        <f>Tabella4[[#This Row],[Caricato su Silk]]&amp;Tabella4[[#This Row],[HC_01]]</f>
        <v>#N/A</v>
      </c>
      <c r="AI1616" s="13" t="e">
        <f>Tabella4[[#This Row],[HC_ID]]&amp;": "&amp;Tabella4[[#This Row],[Descrizione]]</f>
        <v>#N/A</v>
      </c>
      <c r="AJ1616" s="13" t="e">
        <f>Tabella4[[#This Row],[HC_ID]]&amp;": - "&amp;Tabella4[[#This Row],[Detail]]&amp;" con selettore: "&amp;Tabella4[[#This Row],[Rejected Element]]</f>
        <v>#N/A</v>
      </c>
      <c r="AK1616" s="13" t="e">
        <f>Tabella4[[#This Row],[HC_ID]]&amp;": "&amp;Tabella4[[#This Row],[Share URL]]</f>
        <v>#N/A</v>
      </c>
      <c r="AL1616" s="13" t="e">
        <f>Tabella4[[#This Row],[HC_ID]]&amp;": "&amp;Tabella4[[#This Row],[Soluzione note aggiuntive]]</f>
        <v>#N/A</v>
      </c>
      <c r="AM1616" s="13"/>
    </row>
    <row r="1617" spans="1:39" ht="15" x14ac:dyDescent="0.3">
      <c r="A1617" s="41" t="str">
        <f>Tabella4[[#This Row],[UNI CEI EN 301549]]&amp;Tabella4[[#This Row],[Servizio]]</f>
        <v>11.1.3.2.1S009 FAQ</v>
      </c>
      <c r="B1617" s="42" t="str">
        <f>Tabella4[[#This Row],[IssueID]]&amp;Tabella4[[#This Row],[Servizio]]</f>
        <v>S009 FAQ</v>
      </c>
      <c r="C1617" s="41" t="s">
        <v>2715</v>
      </c>
      <c r="D1617" s="41" t="str">
        <f>"(#"&amp;Tabella4[[#This Row],['#ID]]&amp;")"</f>
        <v>(#AAD1616)</v>
      </c>
      <c r="E1617" s="13" t="s">
        <v>50</v>
      </c>
      <c r="F1617" s="13" t="s">
        <v>9</v>
      </c>
      <c r="G1617" s="13" t="s">
        <v>57</v>
      </c>
      <c r="H1617" s="13" t="s">
        <v>3287</v>
      </c>
      <c r="I1617" s="13" t="s">
        <v>62</v>
      </c>
      <c r="J1617" s="13" t="s">
        <v>3176</v>
      </c>
      <c r="K1617" t="s">
        <v>1749</v>
      </c>
      <c r="L1617" s="13" t="s">
        <v>3177</v>
      </c>
      <c r="M1617" t="s">
        <v>1744</v>
      </c>
      <c r="N1617" s="13"/>
      <c r="O1617" t="s">
        <v>1617</v>
      </c>
      <c r="P1617" s="13" t="s">
        <v>1661</v>
      </c>
      <c r="Q1617" s="13" t="s">
        <v>1742</v>
      </c>
      <c r="R1617" s="13"/>
      <c r="S1617" s="13" t="s">
        <v>3189</v>
      </c>
      <c r="T1617" s="13" t="s">
        <v>3190</v>
      </c>
      <c r="U1617" s="13">
        <f>COUNTIFS(Tabella4[Rejected Element],Tabella4[[#This Row],[Rejected Element]])</f>
        <v>1254</v>
      </c>
      <c r="V1617" s="13" t="s">
        <v>1727</v>
      </c>
      <c r="W1617" s="13" t="s">
        <v>3134</v>
      </c>
      <c r="X1617" s="13" t="str">
        <f>Tabella4[[#This Row],[User Impact]]</f>
        <v>1 - Critical</v>
      </c>
      <c r="Y1617" s="13" t="str">
        <f>_xlfn.CONCAT("APP INDABOX ANDROID - ",Tabella4[[#This Row],[UNI CEI EN 301549]]," ",_xlfn.XLOOKUP(Tabella4[[#This Row],[Criterio]],Tabella5[ID],Tabella5[Criterio di successo],"")," - ",Tabella4[[#This Row],[Servizio]])</f>
        <v>APP INDABOX ANDROID - 11.1.3.2.1 Sequenza significativa - S009 FAQ</v>
      </c>
      <c r="Z16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(#AAD1616)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17" s="13"/>
      <c r="AB1617" s="13"/>
      <c r="AC1617" s="13"/>
      <c r="AD1617" s="13"/>
      <c r="AE1617" s="13" t="e">
        <f>_xlfn.XLOOKUP(Tabella4[[#This Row],[ID Silk]],outTable[ID Silk],outTable[Numero ticket  ],,0,1)</f>
        <v>#N/A</v>
      </c>
      <c r="AF1617" s="13"/>
      <c r="AG1617" s="13"/>
      <c r="AH1617" s="13" t="e">
        <f>Tabella4[[#This Row],[Caricato su Silk]]&amp;Tabella4[[#This Row],[HC_01]]</f>
        <v>#N/A</v>
      </c>
      <c r="AI1617" s="13" t="e">
        <f>Tabella4[[#This Row],[HC_ID]]&amp;": "&amp;Tabella4[[#This Row],[Descrizione]]</f>
        <v>#N/A</v>
      </c>
      <c r="AJ1617" s="13" t="e">
        <f>Tabella4[[#This Row],[HC_ID]]&amp;": - "&amp;Tabella4[[#This Row],[Detail]]&amp;" con selettore: "&amp;Tabella4[[#This Row],[Rejected Element]]</f>
        <v>#N/A</v>
      </c>
      <c r="AK1617" s="13" t="e">
        <f>Tabella4[[#This Row],[HC_ID]]&amp;": "&amp;Tabella4[[#This Row],[Share URL]]</f>
        <v>#N/A</v>
      </c>
      <c r="AL1617" s="13" t="e">
        <f>Tabella4[[#This Row],[HC_ID]]&amp;": "&amp;Tabella4[[#This Row],[Soluzione note aggiuntive]]</f>
        <v>#N/A</v>
      </c>
      <c r="AM1617" s="13"/>
    </row>
    <row r="1618" spans="1:39" ht="15" x14ac:dyDescent="0.3">
      <c r="A1618" s="41" t="str">
        <f>Tabella4[[#This Row],[UNI CEI EN 301549]]&amp;Tabella4[[#This Row],[Servizio]]</f>
        <v>11.2.5.5.1S009 FAQ</v>
      </c>
      <c r="B1618" s="42" t="str">
        <f>Tabella4[[#This Row],[IssueID]]&amp;Tabella4[[#This Row],[Servizio]]</f>
        <v>S009 FAQ</v>
      </c>
      <c r="C1618" s="41" t="s">
        <v>2716</v>
      </c>
      <c r="D1618" s="41" t="str">
        <f>"(#"&amp;Tabella4[[#This Row],['#ID]]&amp;")"</f>
        <v>(#AAD1617)</v>
      </c>
      <c r="E1618" s="13" t="s">
        <v>50</v>
      </c>
      <c r="F1618" s="13" t="s">
        <v>3168</v>
      </c>
      <c r="G1618" s="13" t="s">
        <v>346</v>
      </c>
      <c r="H1618" s="13" t="s">
        <v>3286</v>
      </c>
      <c r="I1618" s="13" t="s">
        <v>64</v>
      </c>
      <c r="J1618" s="13" t="s">
        <v>1736</v>
      </c>
      <c r="K1618" t="s">
        <v>1747</v>
      </c>
      <c r="L1618" s="13" t="s">
        <v>3174</v>
      </c>
      <c r="M1618" t="s">
        <v>1744</v>
      </c>
      <c r="N1618" s="13"/>
      <c r="O1618" t="s">
        <v>1617</v>
      </c>
      <c r="P1618" s="13" t="s">
        <v>1661</v>
      </c>
      <c r="Q1618" s="13" t="s">
        <v>1742</v>
      </c>
      <c r="R1618" s="13"/>
      <c r="S1618" s="13" t="s">
        <v>3185</v>
      </c>
      <c r="T1618" s="13" t="s">
        <v>3186</v>
      </c>
      <c r="U1618" s="13">
        <f>COUNTIFS(Tabella4[Rejected Element],Tabella4[[#This Row],[Rejected Element]])</f>
        <v>1254</v>
      </c>
      <c r="V1618" s="13" t="s">
        <v>1727</v>
      </c>
      <c r="W1618" s="13" t="s">
        <v>3134</v>
      </c>
      <c r="X1618" s="13" t="str">
        <f>Tabella4[[#This Row],[User Impact]]</f>
        <v>3 - Moderate</v>
      </c>
      <c r="Y1618" s="13" t="str">
        <f>_xlfn.CONCAT("APP INDABOX ANDROID - ",Tabella4[[#This Row],[UNI CEI EN 301549]]," ",_xlfn.XLOOKUP(Tabella4[[#This Row],[Criterio]],Tabella5[ID],Tabella5[Criterio di successo],"")," - ",Tabella4[[#This Row],[Servizio]])</f>
        <v>APP INDABOX ANDROID - 11.2.5.5.1 Dimensione dell'obiettivo (avanzato) - S009 FAQ</v>
      </c>
      <c r="Z16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(#AAD1617)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18" s="13"/>
      <c r="AB1618" s="13"/>
      <c r="AC1618" s="13"/>
      <c r="AD1618" s="13"/>
      <c r="AE1618" s="13" t="e">
        <f>_xlfn.XLOOKUP(Tabella4[[#This Row],[ID Silk]],outTable[ID Silk],outTable[Numero ticket  ],,0,1)</f>
        <v>#N/A</v>
      </c>
      <c r="AF1618" s="13"/>
      <c r="AG1618" s="13"/>
      <c r="AH1618" s="13" t="e">
        <f>Tabella4[[#This Row],[Caricato su Silk]]&amp;Tabella4[[#This Row],[HC_01]]</f>
        <v>#N/A</v>
      </c>
      <c r="AI1618" s="13" t="e">
        <f>Tabella4[[#This Row],[HC_ID]]&amp;": "&amp;Tabella4[[#This Row],[Descrizione]]</f>
        <v>#N/A</v>
      </c>
      <c r="AJ1618" s="13" t="e">
        <f>Tabella4[[#This Row],[HC_ID]]&amp;": - "&amp;Tabella4[[#This Row],[Detail]]&amp;" con selettore: "&amp;Tabella4[[#This Row],[Rejected Element]]</f>
        <v>#N/A</v>
      </c>
      <c r="AK1618" s="13" t="e">
        <f>Tabella4[[#This Row],[HC_ID]]&amp;": "&amp;Tabella4[[#This Row],[Share URL]]</f>
        <v>#N/A</v>
      </c>
      <c r="AL1618" s="13" t="e">
        <f>Tabella4[[#This Row],[HC_ID]]&amp;": "&amp;Tabella4[[#This Row],[Soluzione note aggiuntive]]</f>
        <v>#N/A</v>
      </c>
      <c r="AM1618" s="13"/>
    </row>
    <row r="1619" spans="1:39" ht="15" x14ac:dyDescent="0.3">
      <c r="A1619" s="41" t="str">
        <f>Tabella4[[#This Row],[UNI CEI EN 301549]]&amp;Tabella4[[#This Row],[Servizio]]</f>
        <v>11.2.5.3.1S009 FAQ</v>
      </c>
      <c r="B1619" s="42" t="str">
        <f>Tabella4[[#This Row],[IssueID]]&amp;Tabella4[[#This Row],[Servizio]]</f>
        <v>S009 FAQ</v>
      </c>
      <c r="C1619" s="41" t="s">
        <v>2717</v>
      </c>
      <c r="D1619" s="41" t="str">
        <f>"(#"&amp;Tabella4[[#This Row],['#ID]]&amp;")"</f>
        <v>(#AAD1618)</v>
      </c>
      <c r="E1619" s="13" t="s">
        <v>50</v>
      </c>
      <c r="F1619" s="13" t="s">
        <v>9</v>
      </c>
      <c r="G1619" s="13" t="s">
        <v>342</v>
      </c>
      <c r="H1619" s="13" t="s">
        <v>3285</v>
      </c>
      <c r="I1619" s="13" t="s">
        <v>63</v>
      </c>
      <c r="J1619" s="13" t="s">
        <v>3172</v>
      </c>
      <c r="K1619" t="s">
        <v>1745</v>
      </c>
      <c r="L1619" s="13" t="s">
        <v>3173</v>
      </c>
      <c r="M1619" t="s">
        <v>1744</v>
      </c>
      <c r="N1619" s="13"/>
      <c r="O1619" t="s">
        <v>1617</v>
      </c>
      <c r="P1619" s="13" t="s">
        <v>1661</v>
      </c>
      <c r="Q1619" s="13" t="s">
        <v>1742</v>
      </c>
      <c r="R1619" s="13"/>
      <c r="S1619" s="13" t="s">
        <v>3183</v>
      </c>
      <c r="T1619" s="13" t="s">
        <v>3184</v>
      </c>
      <c r="U1619" s="13">
        <f>COUNTIFS(Tabella4[Rejected Element],Tabella4[[#This Row],[Rejected Element]])</f>
        <v>1254</v>
      </c>
      <c r="V1619" s="13" t="s">
        <v>1727</v>
      </c>
      <c r="W1619" s="13" t="s">
        <v>3134</v>
      </c>
      <c r="X1619" s="13" t="str">
        <f>Tabella4[[#This Row],[User Impact]]</f>
        <v>2 - Serious</v>
      </c>
      <c r="Y1619" s="13" t="str">
        <f>_xlfn.CONCAT("APP INDABOX ANDROID - ",Tabella4[[#This Row],[UNI CEI EN 301549]]," ",_xlfn.XLOOKUP(Tabella4[[#This Row],[Criterio]],Tabella5[ID],Tabella5[Criterio di successo],"")," - ",Tabella4[[#This Row],[Servizio]])</f>
        <v>APP INDABOX ANDROID - 11.2.5.3.1 Etichetta nel nome - S009 FAQ</v>
      </c>
      <c r="Z16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(#AAD1618)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19" s="13"/>
      <c r="AB1619" s="13"/>
      <c r="AC1619" s="13"/>
      <c r="AD1619" s="13"/>
      <c r="AE1619" s="13" t="e">
        <f>_xlfn.XLOOKUP(Tabella4[[#This Row],[ID Silk]],outTable[ID Silk],outTable[Numero ticket  ],,0,1)</f>
        <v>#N/A</v>
      </c>
      <c r="AF1619" s="13"/>
      <c r="AG1619" s="13"/>
      <c r="AH1619" s="13" t="e">
        <f>Tabella4[[#This Row],[Caricato su Silk]]&amp;Tabella4[[#This Row],[HC_01]]</f>
        <v>#N/A</v>
      </c>
      <c r="AI1619" s="13" t="e">
        <f>Tabella4[[#This Row],[HC_ID]]&amp;": "&amp;Tabella4[[#This Row],[Descrizione]]</f>
        <v>#N/A</v>
      </c>
      <c r="AJ1619" s="13" t="e">
        <f>Tabella4[[#This Row],[HC_ID]]&amp;": - "&amp;Tabella4[[#This Row],[Detail]]&amp;" con selettore: "&amp;Tabella4[[#This Row],[Rejected Element]]</f>
        <v>#N/A</v>
      </c>
      <c r="AK1619" s="13" t="e">
        <f>Tabella4[[#This Row],[HC_ID]]&amp;": "&amp;Tabella4[[#This Row],[Share URL]]</f>
        <v>#N/A</v>
      </c>
      <c r="AL1619" s="13" t="e">
        <f>Tabella4[[#This Row],[HC_ID]]&amp;": "&amp;Tabella4[[#This Row],[Soluzione note aggiuntive]]</f>
        <v>#N/A</v>
      </c>
      <c r="AM1619" s="13"/>
    </row>
    <row r="1620" spans="1:39" ht="15" x14ac:dyDescent="0.3">
      <c r="A1620" s="41" t="str">
        <f>Tabella4[[#This Row],[UNI CEI EN 301549]]&amp;Tabella4[[#This Row],[Servizio]]</f>
        <v>11.2.5.8.1S009 FAQ</v>
      </c>
      <c r="B1620" s="42" t="str">
        <f>Tabella4[[#This Row],[IssueID]]&amp;Tabella4[[#This Row],[Servizio]]</f>
        <v>S009 FAQ</v>
      </c>
      <c r="C1620" s="41" t="s">
        <v>2718</v>
      </c>
      <c r="D1620" s="41" t="str">
        <f>"(#"&amp;Tabella4[[#This Row],['#ID]]&amp;")"</f>
        <v>(#AAD1619)</v>
      </c>
      <c r="E1620" s="13" t="s">
        <v>50</v>
      </c>
      <c r="F1620" s="13" t="s">
        <v>10</v>
      </c>
      <c r="G1620" s="13" t="s">
        <v>56</v>
      </c>
      <c r="H1620" s="13" t="s">
        <v>3283</v>
      </c>
      <c r="I1620" s="13" t="s">
        <v>63</v>
      </c>
      <c r="J1620" s="13" t="s">
        <v>1736</v>
      </c>
      <c r="K1620" t="s">
        <v>1748</v>
      </c>
      <c r="L1620" s="13" t="s">
        <v>3175</v>
      </c>
      <c r="M1620" t="s">
        <v>1744</v>
      </c>
      <c r="N1620" s="13"/>
      <c r="O1620" t="s">
        <v>1617</v>
      </c>
      <c r="P1620" s="13" t="s">
        <v>1661</v>
      </c>
      <c r="Q1620" s="13" t="s">
        <v>1742</v>
      </c>
      <c r="R1620" s="13"/>
      <c r="S1620" s="13" t="s">
        <v>3187</v>
      </c>
      <c r="T1620" s="13" t="s">
        <v>3188</v>
      </c>
      <c r="U1620" s="13">
        <f>COUNTIFS(Tabella4[Rejected Element],Tabella4[[#This Row],[Rejected Element]])</f>
        <v>1254</v>
      </c>
      <c r="V1620" s="13" t="s">
        <v>1727</v>
      </c>
      <c r="W1620" s="13" t="s">
        <v>3134</v>
      </c>
      <c r="X1620" s="13" t="str">
        <f>Tabella4[[#This Row],[User Impact]]</f>
        <v>2 - Serious</v>
      </c>
      <c r="Y1620" s="13" t="str">
        <f>_xlfn.CONCAT("APP INDABOX ANDROID - ",Tabella4[[#This Row],[UNI CEI EN 301549]]," ",_xlfn.XLOOKUP(Tabella4[[#This Row],[Criterio]],Tabella5[ID],Tabella5[Criterio di successo],"")," - ",Tabella4[[#This Row],[Servizio]])</f>
        <v>APP INDABOX ANDROID - 11.2.5.8.1 Dimensione dell'obiettivo (minimo) - S009 FAQ</v>
      </c>
      <c r="Z16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(#AAD1619)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620" s="13"/>
      <c r="AB1620" s="13"/>
      <c r="AC1620" s="13"/>
      <c r="AD1620" s="13"/>
      <c r="AE1620" s="13" t="e">
        <f>_xlfn.XLOOKUP(Tabella4[[#This Row],[ID Silk]],outTable[ID Silk],outTable[Numero ticket  ],,0,1)</f>
        <v>#N/A</v>
      </c>
      <c r="AF1620" s="13"/>
      <c r="AG1620" s="13"/>
      <c r="AH1620" s="13" t="e">
        <f>Tabella4[[#This Row],[Caricato su Silk]]&amp;Tabella4[[#This Row],[HC_01]]</f>
        <v>#N/A</v>
      </c>
      <c r="AI1620" s="13" t="e">
        <f>Tabella4[[#This Row],[HC_ID]]&amp;": "&amp;Tabella4[[#This Row],[Descrizione]]</f>
        <v>#N/A</v>
      </c>
      <c r="AJ1620" s="13" t="e">
        <f>Tabella4[[#This Row],[HC_ID]]&amp;": - "&amp;Tabella4[[#This Row],[Detail]]&amp;" con selettore: "&amp;Tabella4[[#This Row],[Rejected Element]]</f>
        <v>#N/A</v>
      </c>
      <c r="AK1620" s="13" t="e">
        <f>Tabella4[[#This Row],[HC_ID]]&amp;": "&amp;Tabella4[[#This Row],[Share URL]]</f>
        <v>#N/A</v>
      </c>
      <c r="AL1620" s="13" t="e">
        <f>Tabella4[[#This Row],[HC_ID]]&amp;": "&amp;Tabella4[[#This Row],[Soluzione note aggiuntive]]</f>
        <v>#N/A</v>
      </c>
      <c r="AM1620" s="13"/>
    </row>
    <row r="1621" spans="1:39" ht="15" x14ac:dyDescent="0.3">
      <c r="A1621" s="41" t="str">
        <f>Tabella4[[#This Row],[UNI CEI EN 301549]]&amp;Tabella4[[#This Row],[Servizio]]</f>
        <v>11.1.3.2.1S009 FAQ</v>
      </c>
      <c r="B1621" s="42" t="str">
        <f>Tabella4[[#This Row],[IssueID]]&amp;Tabella4[[#This Row],[Servizio]]</f>
        <v>S009 FAQ</v>
      </c>
      <c r="C1621" s="41" t="s">
        <v>2719</v>
      </c>
      <c r="D1621" s="41" t="str">
        <f>"(#"&amp;Tabella4[[#This Row],['#ID]]&amp;")"</f>
        <v>(#AAD1620)</v>
      </c>
      <c r="E1621" s="13" t="s">
        <v>50</v>
      </c>
      <c r="F1621" s="13" t="s">
        <v>9</v>
      </c>
      <c r="G1621" s="13" t="s">
        <v>57</v>
      </c>
      <c r="H1621" s="13" t="s">
        <v>3287</v>
      </c>
      <c r="I1621" s="13" t="s">
        <v>62</v>
      </c>
      <c r="J1621" s="13" t="s">
        <v>3176</v>
      </c>
      <c r="K1621" t="s">
        <v>1749</v>
      </c>
      <c r="L1621" s="13" t="s">
        <v>3177</v>
      </c>
      <c r="M1621" t="s">
        <v>1744</v>
      </c>
      <c r="N1621" s="13"/>
      <c r="O1621" t="s">
        <v>1617</v>
      </c>
      <c r="P1621" s="13" t="s">
        <v>1661</v>
      </c>
      <c r="Q1621" s="13" t="s">
        <v>1742</v>
      </c>
      <c r="R1621" s="13"/>
      <c r="S1621" s="13" t="s">
        <v>3189</v>
      </c>
      <c r="T1621" s="13" t="s">
        <v>3190</v>
      </c>
      <c r="U1621" s="13">
        <f>COUNTIFS(Tabella4[Rejected Element],Tabella4[[#This Row],[Rejected Element]])</f>
        <v>1254</v>
      </c>
      <c r="V1621" s="13" t="s">
        <v>1727</v>
      </c>
      <c r="W1621" s="13" t="s">
        <v>3134</v>
      </c>
      <c r="X1621" s="13" t="str">
        <f>Tabella4[[#This Row],[User Impact]]</f>
        <v>1 - Critical</v>
      </c>
      <c r="Y1621" s="13" t="str">
        <f>_xlfn.CONCAT("APP INDABOX ANDROID - ",Tabella4[[#This Row],[UNI CEI EN 301549]]," ",_xlfn.XLOOKUP(Tabella4[[#This Row],[Criterio]],Tabella5[ID],Tabella5[Criterio di successo],"")," - ",Tabella4[[#This Row],[Servizio]])</f>
        <v>APP INDABOX ANDROID - 11.1.3.2.1 Sequenza significativa - S009 FAQ</v>
      </c>
      <c r="Z16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(#AAD1620)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21" s="13"/>
      <c r="AB1621" s="13"/>
      <c r="AC1621" s="13"/>
      <c r="AD1621" s="13"/>
      <c r="AE1621" s="13" t="e">
        <f>_xlfn.XLOOKUP(Tabella4[[#This Row],[ID Silk]],outTable[ID Silk],outTable[Numero ticket  ],,0,1)</f>
        <v>#N/A</v>
      </c>
      <c r="AF1621" s="13"/>
      <c r="AG1621" s="13"/>
      <c r="AH1621" s="13" t="e">
        <f>Tabella4[[#This Row],[Caricato su Silk]]&amp;Tabella4[[#This Row],[HC_01]]</f>
        <v>#N/A</v>
      </c>
      <c r="AI1621" s="13" t="e">
        <f>Tabella4[[#This Row],[HC_ID]]&amp;": "&amp;Tabella4[[#This Row],[Descrizione]]</f>
        <v>#N/A</v>
      </c>
      <c r="AJ1621" s="13" t="e">
        <f>Tabella4[[#This Row],[HC_ID]]&amp;": - "&amp;Tabella4[[#This Row],[Detail]]&amp;" con selettore: "&amp;Tabella4[[#This Row],[Rejected Element]]</f>
        <v>#N/A</v>
      </c>
      <c r="AK1621" s="13" t="e">
        <f>Tabella4[[#This Row],[HC_ID]]&amp;": "&amp;Tabella4[[#This Row],[Share URL]]</f>
        <v>#N/A</v>
      </c>
      <c r="AL1621" s="13" t="e">
        <f>Tabella4[[#This Row],[HC_ID]]&amp;": "&amp;Tabella4[[#This Row],[Soluzione note aggiuntive]]</f>
        <v>#N/A</v>
      </c>
      <c r="AM1621" s="13"/>
    </row>
    <row r="1622" spans="1:39" ht="15" x14ac:dyDescent="0.3">
      <c r="A1622" s="41" t="str">
        <f>Tabella4[[#This Row],[UNI CEI EN 301549]]&amp;Tabella4[[#This Row],[Servizio]]</f>
        <v>11.2.5.5.1S009 FAQ</v>
      </c>
      <c r="B1622" s="42" t="str">
        <f>Tabella4[[#This Row],[IssueID]]&amp;Tabella4[[#This Row],[Servizio]]</f>
        <v>S009 FAQ</v>
      </c>
      <c r="C1622" s="41" t="s">
        <v>2720</v>
      </c>
      <c r="D1622" s="41" t="str">
        <f>"(#"&amp;Tabella4[[#This Row],['#ID]]&amp;")"</f>
        <v>(#AAD1621)</v>
      </c>
      <c r="E1622" s="13" t="s">
        <v>50</v>
      </c>
      <c r="F1622" s="13" t="s">
        <v>3168</v>
      </c>
      <c r="G1622" s="13" t="s">
        <v>346</v>
      </c>
      <c r="H1622" s="13" t="s">
        <v>3286</v>
      </c>
      <c r="I1622" s="13" t="s">
        <v>64</v>
      </c>
      <c r="J1622" s="13" t="s">
        <v>1736</v>
      </c>
      <c r="K1622" t="s">
        <v>1747</v>
      </c>
      <c r="L1622" s="13" t="s">
        <v>3174</v>
      </c>
      <c r="M1622" t="s">
        <v>1744</v>
      </c>
      <c r="N1622" s="13"/>
      <c r="O1622" t="s">
        <v>1617</v>
      </c>
      <c r="P1622" s="13" t="s">
        <v>1661</v>
      </c>
      <c r="Q1622" s="13" t="s">
        <v>1742</v>
      </c>
      <c r="R1622" s="13"/>
      <c r="S1622" s="13" t="s">
        <v>3185</v>
      </c>
      <c r="T1622" s="13" t="s">
        <v>3186</v>
      </c>
      <c r="U1622" s="13">
        <f>COUNTIFS(Tabella4[Rejected Element],Tabella4[[#This Row],[Rejected Element]])</f>
        <v>1254</v>
      </c>
      <c r="V1622" s="13" t="s">
        <v>1727</v>
      </c>
      <c r="W1622" s="13" t="s">
        <v>3134</v>
      </c>
      <c r="X1622" s="13" t="str">
        <f>Tabella4[[#This Row],[User Impact]]</f>
        <v>3 - Moderate</v>
      </c>
      <c r="Y1622" s="13" t="str">
        <f>_xlfn.CONCAT("APP INDABOX ANDROID - ",Tabella4[[#This Row],[UNI CEI EN 301549]]," ",_xlfn.XLOOKUP(Tabella4[[#This Row],[Criterio]],Tabella5[ID],Tabella5[Criterio di successo],"")," - ",Tabella4[[#This Row],[Servizio]])</f>
        <v>APP INDABOX ANDROID - 11.2.5.5.1 Dimensione dell'obiettivo (avanzato) - S009 FAQ</v>
      </c>
      <c r="Z16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(#AAD1621)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22" s="13"/>
      <c r="AB1622" s="13"/>
      <c r="AC1622" s="13"/>
      <c r="AD1622" s="13"/>
      <c r="AE1622" s="13" t="e">
        <f>_xlfn.XLOOKUP(Tabella4[[#This Row],[ID Silk]],outTable[ID Silk],outTable[Numero ticket  ],,0,1)</f>
        <v>#N/A</v>
      </c>
      <c r="AF1622" s="13"/>
      <c r="AG1622" s="13"/>
      <c r="AH1622" s="13" t="e">
        <f>Tabella4[[#This Row],[Caricato su Silk]]&amp;Tabella4[[#This Row],[HC_01]]</f>
        <v>#N/A</v>
      </c>
      <c r="AI1622" s="13" t="e">
        <f>Tabella4[[#This Row],[HC_ID]]&amp;": "&amp;Tabella4[[#This Row],[Descrizione]]</f>
        <v>#N/A</v>
      </c>
      <c r="AJ1622" s="13" t="e">
        <f>Tabella4[[#This Row],[HC_ID]]&amp;": - "&amp;Tabella4[[#This Row],[Detail]]&amp;" con selettore: "&amp;Tabella4[[#This Row],[Rejected Element]]</f>
        <v>#N/A</v>
      </c>
      <c r="AK1622" s="13" t="e">
        <f>Tabella4[[#This Row],[HC_ID]]&amp;": "&amp;Tabella4[[#This Row],[Share URL]]</f>
        <v>#N/A</v>
      </c>
      <c r="AL1622" s="13" t="e">
        <f>Tabella4[[#This Row],[HC_ID]]&amp;": "&amp;Tabella4[[#This Row],[Soluzione note aggiuntive]]</f>
        <v>#N/A</v>
      </c>
      <c r="AM1622" s="13"/>
    </row>
    <row r="1623" spans="1:39" ht="15" x14ac:dyDescent="0.3">
      <c r="A1623" s="41" t="str">
        <f>Tabella4[[#This Row],[UNI CEI EN 301549]]&amp;Tabella4[[#This Row],[Servizio]]</f>
        <v>11.2.5.3.1S009 FAQ</v>
      </c>
      <c r="B1623" s="42" t="str">
        <f>Tabella4[[#This Row],[IssueID]]&amp;Tabella4[[#This Row],[Servizio]]</f>
        <v>S009 FAQ</v>
      </c>
      <c r="C1623" s="41" t="s">
        <v>2721</v>
      </c>
      <c r="D1623" s="41" t="str">
        <f>"(#"&amp;Tabella4[[#This Row],['#ID]]&amp;")"</f>
        <v>(#AAD1622)</v>
      </c>
      <c r="E1623" s="13" t="s">
        <v>50</v>
      </c>
      <c r="F1623" s="13" t="s">
        <v>9</v>
      </c>
      <c r="G1623" s="13" t="s">
        <v>342</v>
      </c>
      <c r="H1623" s="13" t="s">
        <v>3285</v>
      </c>
      <c r="I1623" s="13" t="s">
        <v>63</v>
      </c>
      <c r="J1623" s="13" t="s">
        <v>3172</v>
      </c>
      <c r="K1623" t="s">
        <v>1745</v>
      </c>
      <c r="L1623" s="13" t="s">
        <v>3173</v>
      </c>
      <c r="M1623" t="s">
        <v>1744</v>
      </c>
      <c r="N1623" s="13"/>
      <c r="O1623" t="s">
        <v>1617</v>
      </c>
      <c r="P1623" s="13" t="s">
        <v>1661</v>
      </c>
      <c r="Q1623" s="13" t="s">
        <v>1742</v>
      </c>
      <c r="R1623" s="13"/>
      <c r="S1623" s="13" t="s">
        <v>3183</v>
      </c>
      <c r="T1623" s="13" t="s">
        <v>3184</v>
      </c>
      <c r="U1623" s="13">
        <f>COUNTIFS(Tabella4[Rejected Element],Tabella4[[#This Row],[Rejected Element]])</f>
        <v>1254</v>
      </c>
      <c r="V1623" s="13" t="s">
        <v>1727</v>
      </c>
      <c r="W1623" s="13" t="s">
        <v>3134</v>
      </c>
      <c r="X1623" s="13" t="str">
        <f>Tabella4[[#This Row],[User Impact]]</f>
        <v>2 - Serious</v>
      </c>
      <c r="Y1623" s="13" t="str">
        <f>_xlfn.CONCAT("APP INDABOX ANDROID - ",Tabella4[[#This Row],[UNI CEI EN 301549]]," ",_xlfn.XLOOKUP(Tabella4[[#This Row],[Criterio]],Tabella5[ID],Tabella5[Criterio di successo],"")," - ",Tabella4[[#This Row],[Servizio]])</f>
        <v>APP INDABOX ANDROID - 11.2.5.3.1 Etichetta nel nome - S009 FAQ</v>
      </c>
      <c r="Z16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(#AAD1622)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23" s="13"/>
      <c r="AB1623" s="13"/>
      <c r="AC1623" s="13"/>
      <c r="AD1623" s="13"/>
      <c r="AE1623" s="13" t="e">
        <f>_xlfn.XLOOKUP(Tabella4[[#This Row],[ID Silk]],outTable[ID Silk],outTable[Numero ticket  ],,0,1)</f>
        <v>#N/A</v>
      </c>
      <c r="AF1623" s="13"/>
      <c r="AG1623" s="13"/>
      <c r="AH1623" s="13" t="e">
        <f>Tabella4[[#This Row],[Caricato su Silk]]&amp;Tabella4[[#This Row],[HC_01]]</f>
        <v>#N/A</v>
      </c>
      <c r="AI1623" s="13" t="e">
        <f>Tabella4[[#This Row],[HC_ID]]&amp;": "&amp;Tabella4[[#This Row],[Descrizione]]</f>
        <v>#N/A</v>
      </c>
      <c r="AJ1623" s="13" t="e">
        <f>Tabella4[[#This Row],[HC_ID]]&amp;": - "&amp;Tabella4[[#This Row],[Detail]]&amp;" con selettore: "&amp;Tabella4[[#This Row],[Rejected Element]]</f>
        <v>#N/A</v>
      </c>
      <c r="AK1623" s="13" t="e">
        <f>Tabella4[[#This Row],[HC_ID]]&amp;": "&amp;Tabella4[[#This Row],[Share URL]]</f>
        <v>#N/A</v>
      </c>
      <c r="AL1623" s="13" t="e">
        <f>Tabella4[[#This Row],[HC_ID]]&amp;": "&amp;Tabella4[[#This Row],[Soluzione note aggiuntive]]</f>
        <v>#N/A</v>
      </c>
      <c r="AM1623" s="13"/>
    </row>
    <row r="1624" spans="1:39" ht="15" x14ac:dyDescent="0.3">
      <c r="A1624" s="41" t="str">
        <f>Tabella4[[#This Row],[UNI CEI EN 301549]]&amp;Tabella4[[#This Row],[Servizio]]</f>
        <v>11.2.5.8.1S009 FAQ</v>
      </c>
      <c r="B1624" s="42" t="str">
        <f>Tabella4[[#This Row],[IssueID]]&amp;Tabella4[[#This Row],[Servizio]]</f>
        <v>S009 FAQ</v>
      </c>
      <c r="C1624" s="41" t="s">
        <v>2722</v>
      </c>
      <c r="D1624" s="41" t="str">
        <f>"(#"&amp;Tabella4[[#This Row],['#ID]]&amp;")"</f>
        <v>(#AAD1623)</v>
      </c>
      <c r="E1624" s="13" t="s">
        <v>50</v>
      </c>
      <c r="F1624" s="13" t="s">
        <v>10</v>
      </c>
      <c r="G1624" s="13" t="s">
        <v>56</v>
      </c>
      <c r="H1624" s="13" t="s">
        <v>3283</v>
      </c>
      <c r="I1624" s="13" t="s">
        <v>63</v>
      </c>
      <c r="J1624" s="13" t="s">
        <v>1736</v>
      </c>
      <c r="K1624" t="s">
        <v>1748</v>
      </c>
      <c r="L1624" s="13" t="s">
        <v>3175</v>
      </c>
      <c r="M1624" t="s">
        <v>1744</v>
      </c>
      <c r="N1624" s="13"/>
      <c r="O1624" t="s">
        <v>1617</v>
      </c>
      <c r="P1624" s="13" t="s">
        <v>1661</v>
      </c>
      <c r="Q1624" s="13" t="s">
        <v>1742</v>
      </c>
      <c r="R1624" s="13"/>
      <c r="S1624" s="13" t="s">
        <v>3187</v>
      </c>
      <c r="T1624" s="13" t="s">
        <v>3188</v>
      </c>
      <c r="U1624" s="13">
        <f>COUNTIFS(Tabella4[Rejected Element],Tabella4[[#This Row],[Rejected Element]])</f>
        <v>1254</v>
      </c>
      <c r="V1624" s="13" t="s">
        <v>1727</v>
      </c>
      <c r="W1624" s="13" t="s">
        <v>3134</v>
      </c>
      <c r="X1624" s="13" t="str">
        <f>Tabella4[[#This Row],[User Impact]]</f>
        <v>2 - Serious</v>
      </c>
      <c r="Y1624" s="13" t="str">
        <f>_xlfn.CONCAT("APP INDABOX ANDROID - ",Tabella4[[#This Row],[UNI CEI EN 301549]]," ",_xlfn.XLOOKUP(Tabella4[[#This Row],[Criterio]],Tabella5[ID],Tabella5[Criterio di successo],"")," - ",Tabella4[[#This Row],[Servizio]])</f>
        <v>APP INDABOX ANDROID - 11.2.5.8.1 Dimensione dell'obiettivo (minimo) - S009 FAQ</v>
      </c>
      <c r="Z16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(#AAD1623)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624" s="13"/>
      <c r="AB1624" s="13"/>
      <c r="AC1624" s="13"/>
      <c r="AD1624" s="13"/>
      <c r="AE1624" s="13" t="e">
        <f>_xlfn.XLOOKUP(Tabella4[[#This Row],[ID Silk]],outTable[ID Silk],outTable[Numero ticket  ],,0,1)</f>
        <v>#N/A</v>
      </c>
      <c r="AF1624" s="13"/>
      <c r="AG1624" s="13"/>
      <c r="AH1624" s="13" t="e">
        <f>Tabella4[[#This Row],[Caricato su Silk]]&amp;Tabella4[[#This Row],[HC_01]]</f>
        <v>#N/A</v>
      </c>
      <c r="AI1624" s="13" t="e">
        <f>Tabella4[[#This Row],[HC_ID]]&amp;": "&amp;Tabella4[[#This Row],[Descrizione]]</f>
        <v>#N/A</v>
      </c>
      <c r="AJ1624" s="13" t="e">
        <f>Tabella4[[#This Row],[HC_ID]]&amp;": - "&amp;Tabella4[[#This Row],[Detail]]&amp;" con selettore: "&amp;Tabella4[[#This Row],[Rejected Element]]</f>
        <v>#N/A</v>
      </c>
      <c r="AK1624" s="13" t="e">
        <f>Tabella4[[#This Row],[HC_ID]]&amp;": "&amp;Tabella4[[#This Row],[Share URL]]</f>
        <v>#N/A</v>
      </c>
      <c r="AL1624" s="13" t="e">
        <f>Tabella4[[#This Row],[HC_ID]]&amp;": "&amp;Tabella4[[#This Row],[Soluzione note aggiuntive]]</f>
        <v>#N/A</v>
      </c>
      <c r="AM1624" s="13"/>
    </row>
    <row r="1625" spans="1:39" ht="15" x14ac:dyDescent="0.3">
      <c r="A1625" s="41" t="str">
        <f>Tabella4[[#This Row],[UNI CEI EN 301549]]&amp;Tabella4[[#This Row],[Servizio]]</f>
        <v>11.1.3.2.1S009 FAQ</v>
      </c>
      <c r="B1625" s="42" t="str">
        <f>Tabella4[[#This Row],[IssueID]]&amp;Tabella4[[#This Row],[Servizio]]</f>
        <v>S009 FAQ</v>
      </c>
      <c r="C1625" s="41" t="s">
        <v>2723</v>
      </c>
      <c r="D1625" s="41" t="str">
        <f>"(#"&amp;Tabella4[[#This Row],['#ID]]&amp;")"</f>
        <v>(#AAD1624)</v>
      </c>
      <c r="E1625" s="13" t="s">
        <v>50</v>
      </c>
      <c r="F1625" s="13" t="s">
        <v>9</v>
      </c>
      <c r="G1625" s="13" t="s">
        <v>57</v>
      </c>
      <c r="H1625" s="13" t="s">
        <v>3287</v>
      </c>
      <c r="I1625" s="13" t="s">
        <v>62</v>
      </c>
      <c r="J1625" s="13" t="s">
        <v>3176</v>
      </c>
      <c r="K1625" t="s">
        <v>1749</v>
      </c>
      <c r="L1625" s="13" t="s">
        <v>3177</v>
      </c>
      <c r="M1625" t="s">
        <v>1744</v>
      </c>
      <c r="N1625" s="13"/>
      <c r="O1625" t="s">
        <v>1617</v>
      </c>
      <c r="P1625" s="13" t="s">
        <v>1661</v>
      </c>
      <c r="Q1625" s="13" t="s">
        <v>1742</v>
      </c>
      <c r="R1625" s="13"/>
      <c r="S1625" s="13" t="s">
        <v>3189</v>
      </c>
      <c r="T1625" s="13" t="s">
        <v>3190</v>
      </c>
      <c r="U1625" s="13">
        <f>COUNTIFS(Tabella4[Rejected Element],Tabella4[[#This Row],[Rejected Element]])</f>
        <v>1254</v>
      </c>
      <c r="V1625" s="13" t="s">
        <v>1727</v>
      </c>
      <c r="W1625" s="13" t="s">
        <v>3134</v>
      </c>
      <c r="X1625" s="13" t="str">
        <f>Tabella4[[#This Row],[User Impact]]</f>
        <v>1 - Critical</v>
      </c>
      <c r="Y1625" s="13" t="str">
        <f>_xlfn.CONCAT("APP INDABOX ANDROID - ",Tabella4[[#This Row],[UNI CEI EN 301549]]," ",_xlfn.XLOOKUP(Tabella4[[#This Row],[Criterio]],Tabella5[ID],Tabella5[Criterio di successo],"")," - ",Tabella4[[#This Row],[Servizio]])</f>
        <v>APP INDABOX ANDROID - 11.1.3.2.1 Sequenza significativa - S009 FAQ</v>
      </c>
      <c r="Z16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(#AAD1624)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25" s="13"/>
      <c r="AB1625" s="13"/>
      <c r="AC1625" s="13"/>
      <c r="AD1625" s="13"/>
      <c r="AE1625" s="13" t="e">
        <f>_xlfn.XLOOKUP(Tabella4[[#This Row],[ID Silk]],outTable[ID Silk],outTable[Numero ticket  ],,0,1)</f>
        <v>#N/A</v>
      </c>
      <c r="AF1625" s="13"/>
      <c r="AG1625" s="13"/>
      <c r="AH1625" s="13" t="e">
        <f>Tabella4[[#This Row],[Caricato su Silk]]&amp;Tabella4[[#This Row],[HC_01]]</f>
        <v>#N/A</v>
      </c>
      <c r="AI1625" s="13" t="e">
        <f>Tabella4[[#This Row],[HC_ID]]&amp;": "&amp;Tabella4[[#This Row],[Descrizione]]</f>
        <v>#N/A</v>
      </c>
      <c r="AJ1625" s="13" t="e">
        <f>Tabella4[[#This Row],[HC_ID]]&amp;": - "&amp;Tabella4[[#This Row],[Detail]]&amp;" con selettore: "&amp;Tabella4[[#This Row],[Rejected Element]]</f>
        <v>#N/A</v>
      </c>
      <c r="AK1625" s="13" t="e">
        <f>Tabella4[[#This Row],[HC_ID]]&amp;": "&amp;Tabella4[[#This Row],[Share URL]]</f>
        <v>#N/A</v>
      </c>
      <c r="AL1625" s="13" t="e">
        <f>Tabella4[[#This Row],[HC_ID]]&amp;": "&amp;Tabella4[[#This Row],[Soluzione note aggiuntive]]</f>
        <v>#N/A</v>
      </c>
      <c r="AM1625" s="13"/>
    </row>
    <row r="1626" spans="1:39" ht="15" x14ac:dyDescent="0.3">
      <c r="A1626" s="41" t="str">
        <f>Tabella4[[#This Row],[UNI CEI EN 301549]]&amp;Tabella4[[#This Row],[Servizio]]</f>
        <v>11.2.5.5.1S009 FAQ</v>
      </c>
      <c r="B1626" s="42" t="str">
        <f>Tabella4[[#This Row],[IssueID]]&amp;Tabella4[[#This Row],[Servizio]]</f>
        <v>S009 FAQ</v>
      </c>
      <c r="C1626" s="41" t="s">
        <v>2724</v>
      </c>
      <c r="D1626" s="41" t="str">
        <f>"(#"&amp;Tabella4[[#This Row],['#ID]]&amp;")"</f>
        <v>(#AAD1625)</v>
      </c>
      <c r="E1626" s="13" t="s">
        <v>50</v>
      </c>
      <c r="F1626" s="13" t="s">
        <v>3168</v>
      </c>
      <c r="G1626" s="13" t="s">
        <v>346</v>
      </c>
      <c r="H1626" s="13" t="s">
        <v>3286</v>
      </c>
      <c r="I1626" s="13" t="s">
        <v>64</v>
      </c>
      <c r="J1626" s="13" t="s">
        <v>1736</v>
      </c>
      <c r="K1626" t="s">
        <v>1747</v>
      </c>
      <c r="L1626" s="13" t="s">
        <v>3174</v>
      </c>
      <c r="M1626" t="s">
        <v>1744</v>
      </c>
      <c r="N1626" s="13"/>
      <c r="O1626" t="s">
        <v>1617</v>
      </c>
      <c r="P1626" s="13" t="s">
        <v>1661</v>
      </c>
      <c r="Q1626" s="13" t="s">
        <v>1742</v>
      </c>
      <c r="R1626" s="13"/>
      <c r="S1626" s="13" t="s">
        <v>3185</v>
      </c>
      <c r="T1626" s="13" t="s">
        <v>3186</v>
      </c>
      <c r="U1626" s="13">
        <f>COUNTIFS(Tabella4[Rejected Element],Tabella4[[#This Row],[Rejected Element]])</f>
        <v>1254</v>
      </c>
      <c r="V1626" s="13" t="s">
        <v>1727</v>
      </c>
      <c r="W1626" s="13" t="s">
        <v>3134</v>
      </c>
      <c r="X1626" s="13" t="str">
        <f>Tabella4[[#This Row],[User Impact]]</f>
        <v>3 - Moderate</v>
      </c>
      <c r="Y1626" s="13" t="str">
        <f>_xlfn.CONCAT("APP INDABOX ANDROID - ",Tabella4[[#This Row],[UNI CEI EN 301549]]," ",_xlfn.XLOOKUP(Tabella4[[#This Row],[Criterio]],Tabella5[ID],Tabella5[Criterio di successo],"")," - ",Tabella4[[#This Row],[Servizio]])</f>
        <v>APP INDABOX ANDROID - 11.2.5.5.1 Dimensione dell'obiettivo (avanzato) - S009 FAQ</v>
      </c>
      <c r="Z16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(#AAD1625)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26" s="13"/>
      <c r="AB1626" s="13"/>
      <c r="AC1626" s="13"/>
      <c r="AD1626" s="13"/>
      <c r="AE1626" s="13" t="e">
        <f>_xlfn.XLOOKUP(Tabella4[[#This Row],[ID Silk]],outTable[ID Silk],outTable[Numero ticket  ],,0,1)</f>
        <v>#N/A</v>
      </c>
      <c r="AF1626" s="13"/>
      <c r="AG1626" s="13"/>
      <c r="AH1626" s="13" t="e">
        <f>Tabella4[[#This Row],[Caricato su Silk]]&amp;Tabella4[[#This Row],[HC_01]]</f>
        <v>#N/A</v>
      </c>
      <c r="AI1626" s="13" t="e">
        <f>Tabella4[[#This Row],[HC_ID]]&amp;": "&amp;Tabella4[[#This Row],[Descrizione]]</f>
        <v>#N/A</v>
      </c>
      <c r="AJ1626" s="13" t="e">
        <f>Tabella4[[#This Row],[HC_ID]]&amp;": - "&amp;Tabella4[[#This Row],[Detail]]&amp;" con selettore: "&amp;Tabella4[[#This Row],[Rejected Element]]</f>
        <v>#N/A</v>
      </c>
      <c r="AK1626" s="13" t="e">
        <f>Tabella4[[#This Row],[HC_ID]]&amp;": "&amp;Tabella4[[#This Row],[Share URL]]</f>
        <v>#N/A</v>
      </c>
      <c r="AL1626" s="13" t="e">
        <f>Tabella4[[#This Row],[HC_ID]]&amp;": "&amp;Tabella4[[#This Row],[Soluzione note aggiuntive]]</f>
        <v>#N/A</v>
      </c>
      <c r="AM1626" s="13"/>
    </row>
    <row r="1627" spans="1:39" ht="15" x14ac:dyDescent="0.3">
      <c r="A1627" s="41" t="str">
        <f>Tabella4[[#This Row],[UNI CEI EN 301549]]&amp;Tabella4[[#This Row],[Servizio]]</f>
        <v>11.2.5.3.1S009 FAQ</v>
      </c>
      <c r="B1627" s="42" t="str">
        <f>Tabella4[[#This Row],[IssueID]]&amp;Tabella4[[#This Row],[Servizio]]</f>
        <v>S009 FAQ</v>
      </c>
      <c r="C1627" s="41" t="s">
        <v>2725</v>
      </c>
      <c r="D1627" s="41" t="str">
        <f>"(#"&amp;Tabella4[[#This Row],['#ID]]&amp;")"</f>
        <v>(#AAD1626)</v>
      </c>
      <c r="E1627" s="13" t="s">
        <v>50</v>
      </c>
      <c r="F1627" s="13" t="s">
        <v>9</v>
      </c>
      <c r="G1627" s="13" t="s">
        <v>342</v>
      </c>
      <c r="H1627" s="13" t="s">
        <v>3285</v>
      </c>
      <c r="I1627" s="13" t="s">
        <v>63</v>
      </c>
      <c r="J1627" s="13" t="s">
        <v>3172</v>
      </c>
      <c r="K1627" t="s">
        <v>1745</v>
      </c>
      <c r="L1627" s="13" t="s">
        <v>3173</v>
      </c>
      <c r="M1627" t="s">
        <v>1744</v>
      </c>
      <c r="N1627" s="13"/>
      <c r="O1627" t="s">
        <v>1617</v>
      </c>
      <c r="P1627" s="13" t="s">
        <v>1661</v>
      </c>
      <c r="Q1627" s="13" t="s">
        <v>1742</v>
      </c>
      <c r="R1627" s="13"/>
      <c r="S1627" s="13" t="s">
        <v>3183</v>
      </c>
      <c r="T1627" s="13" t="s">
        <v>3184</v>
      </c>
      <c r="U1627" s="13">
        <f>COUNTIFS(Tabella4[Rejected Element],Tabella4[[#This Row],[Rejected Element]])</f>
        <v>1254</v>
      </c>
      <c r="V1627" s="13" t="s">
        <v>1727</v>
      </c>
      <c r="W1627" s="13" t="s">
        <v>3134</v>
      </c>
      <c r="X1627" s="13" t="str">
        <f>Tabella4[[#This Row],[User Impact]]</f>
        <v>2 - Serious</v>
      </c>
      <c r="Y1627" s="13" t="str">
        <f>_xlfn.CONCAT("APP INDABOX ANDROID - ",Tabella4[[#This Row],[UNI CEI EN 301549]]," ",_xlfn.XLOOKUP(Tabella4[[#This Row],[Criterio]],Tabella5[ID],Tabella5[Criterio di successo],"")," - ",Tabella4[[#This Row],[Servizio]])</f>
        <v>APP INDABOX ANDROID - 11.2.5.3.1 Etichetta nel nome - S009 FAQ</v>
      </c>
      <c r="Z16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(#AAD1626)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27" s="13"/>
      <c r="AB1627" s="13"/>
      <c r="AC1627" s="13"/>
      <c r="AD1627" s="13"/>
      <c r="AE1627" s="13" t="e">
        <f>_xlfn.XLOOKUP(Tabella4[[#This Row],[ID Silk]],outTable[ID Silk],outTable[Numero ticket  ],,0,1)</f>
        <v>#N/A</v>
      </c>
      <c r="AF1627" s="13"/>
      <c r="AG1627" s="13"/>
      <c r="AH1627" s="13" t="e">
        <f>Tabella4[[#This Row],[Caricato su Silk]]&amp;Tabella4[[#This Row],[HC_01]]</f>
        <v>#N/A</v>
      </c>
      <c r="AI1627" s="13" t="e">
        <f>Tabella4[[#This Row],[HC_ID]]&amp;": "&amp;Tabella4[[#This Row],[Descrizione]]</f>
        <v>#N/A</v>
      </c>
      <c r="AJ1627" s="13" t="e">
        <f>Tabella4[[#This Row],[HC_ID]]&amp;": - "&amp;Tabella4[[#This Row],[Detail]]&amp;" con selettore: "&amp;Tabella4[[#This Row],[Rejected Element]]</f>
        <v>#N/A</v>
      </c>
      <c r="AK1627" s="13" t="e">
        <f>Tabella4[[#This Row],[HC_ID]]&amp;": "&amp;Tabella4[[#This Row],[Share URL]]</f>
        <v>#N/A</v>
      </c>
      <c r="AL1627" s="13" t="e">
        <f>Tabella4[[#This Row],[HC_ID]]&amp;": "&amp;Tabella4[[#This Row],[Soluzione note aggiuntive]]</f>
        <v>#N/A</v>
      </c>
      <c r="AM1627" s="13"/>
    </row>
    <row r="1628" spans="1:39" ht="15" x14ac:dyDescent="0.3">
      <c r="A1628" s="41" t="str">
        <f>Tabella4[[#This Row],[UNI CEI EN 301549]]&amp;Tabella4[[#This Row],[Servizio]]</f>
        <v>11.1.3.2.1S009 FAQ</v>
      </c>
      <c r="B1628" s="42" t="str">
        <f>Tabella4[[#This Row],[IssueID]]&amp;Tabella4[[#This Row],[Servizio]]</f>
        <v>S009 FAQ</v>
      </c>
      <c r="C1628" s="41" t="s">
        <v>2726</v>
      </c>
      <c r="D1628" s="41" t="str">
        <f>"(#"&amp;Tabella4[[#This Row],['#ID]]&amp;")"</f>
        <v>(#AAD1627)</v>
      </c>
      <c r="E1628" s="13" t="s">
        <v>50</v>
      </c>
      <c r="F1628" s="13" t="s">
        <v>9</v>
      </c>
      <c r="G1628" s="13" t="s">
        <v>57</v>
      </c>
      <c r="H1628" s="13" t="s">
        <v>3287</v>
      </c>
      <c r="I1628" s="13" t="s">
        <v>62</v>
      </c>
      <c r="J1628" s="13" t="s">
        <v>3176</v>
      </c>
      <c r="K1628" t="s">
        <v>1749</v>
      </c>
      <c r="L1628" s="13" t="s">
        <v>3177</v>
      </c>
      <c r="M1628" t="s">
        <v>1744</v>
      </c>
      <c r="N1628" s="13"/>
      <c r="O1628" t="s">
        <v>1617</v>
      </c>
      <c r="P1628" s="13" t="s">
        <v>1661</v>
      </c>
      <c r="Q1628" s="13" t="s">
        <v>1742</v>
      </c>
      <c r="R1628" s="13"/>
      <c r="S1628" s="13" t="s">
        <v>3189</v>
      </c>
      <c r="T1628" s="13" t="s">
        <v>3190</v>
      </c>
      <c r="U1628" s="13">
        <f>COUNTIFS(Tabella4[Rejected Element],Tabella4[[#This Row],[Rejected Element]])</f>
        <v>1254</v>
      </c>
      <c r="V1628" s="13" t="s">
        <v>1727</v>
      </c>
      <c r="W1628" s="13" t="s">
        <v>3134</v>
      </c>
      <c r="X1628" s="13" t="str">
        <f>Tabella4[[#This Row],[User Impact]]</f>
        <v>1 - Critical</v>
      </c>
      <c r="Y1628" s="13" t="str">
        <f>_xlfn.CONCAT("APP INDABOX ANDROID - ",Tabella4[[#This Row],[UNI CEI EN 301549]]," ",_xlfn.XLOOKUP(Tabella4[[#This Row],[Criterio]],Tabella5[ID],Tabella5[Criterio di successo],"")," - ",Tabella4[[#This Row],[Servizio]])</f>
        <v>APP INDABOX ANDROID - 11.1.3.2.1 Sequenza significativa - S009 FAQ</v>
      </c>
      <c r="Z16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(#AAD1627)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28" s="13"/>
      <c r="AB1628" s="13"/>
      <c r="AC1628" s="13"/>
      <c r="AD1628" s="13"/>
      <c r="AE1628" s="13" t="e">
        <f>_xlfn.XLOOKUP(Tabella4[[#This Row],[ID Silk]],outTable[ID Silk],outTable[Numero ticket  ],,0,1)</f>
        <v>#N/A</v>
      </c>
      <c r="AF1628" s="13"/>
      <c r="AG1628" s="13"/>
      <c r="AH1628" s="13" t="e">
        <f>Tabella4[[#This Row],[Caricato su Silk]]&amp;Tabella4[[#This Row],[HC_01]]</f>
        <v>#N/A</v>
      </c>
      <c r="AI1628" s="13" t="e">
        <f>Tabella4[[#This Row],[HC_ID]]&amp;": "&amp;Tabella4[[#This Row],[Descrizione]]</f>
        <v>#N/A</v>
      </c>
      <c r="AJ1628" s="13" t="e">
        <f>Tabella4[[#This Row],[HC_ID]]&amp;": - "&amp;Tabella4[[#This Row],[Detail]]&amp;" con selettore: "&amp;Tabella4[[#This Row],[Rejected Element]]</f>
        <v>#N/A</v>
      </c>
      <c r="AK1628" s="13" t="e">
        <f>Tabella4[[#This Row],[HC_ID]]&amp;": "&amp;Tabella4[[#This Row],[Share URL]]</f>
        <v>#N/A</v>
      </c>
      <c r="AL1628" s="13" t="e">
        <f>Tabella4[[#This Row],[HC_ID]]&amp;": "&amp;Tabella4[[#This Row],[Soluzione note aggiuntive]]</f>
        <v>#N/A</v>
      </c>
      <c r="AM1628" s="13"/>
    </row>
    <row r="1629" spans="1:39" ht="15" x14ac:dyDescent="0.3">
      <c r="A1629" s="41" t="str">
        <f>Tabella4[[#This Row],[UNI CEI EN 301549]]&amp;Tabella4[[#This Row],[Servizio]]</f>
        <v>11.2.5.3.1S009 FAQ</v>
      </c>
      <c r="B1629" s="42" t="str">
        <f>Tabella4[[#This Row],[IssueID]]&amp;Tabella4[[#This Row],[Servizio]]</f>
        <v>S009 FAQ</v>
      </c>
      <c r="C1629" s="41" t="s">
        <v>2727</v>
      </c>
      <c r="D1629" s="41" t="str">
        <f>"(#"&amp;Tabella4[[#This Row],['#ID]]&amp;")"</f>
        <v>(#AAD1628)</v>
      </c>
      <c r="E1629" s="13" t="s">
        <v>50</v>
      </c>
      <c r="F1629" s="13" t="s">
        <v>9</v>
      </c>
      <c r="G1629" s="13" t="s">
        <v>342</v>
      </c>
      <c r="H1629" s="13" t="s">
        <v>3285</v>
      </c>
      <c r="I1629" s="13" t="s">
        <v>63</v>
      </c>
      <c r="J1629" s="13" t="s">
        <v>3172</v>
      </c>
      <c r="K1629" t="s">
        <v>1745</v>
      </c>
      <c r="L1629" s="13" t="s">
        <v>3173</v>
      </c>
      <c r="M1629" t="s">
        <v>1744</v>
      </c>
      <c r="N1629" s="13"/>
      <c r="O1629" t="s">
        <v>1617</v>
      </c>
      <c r="P1629" s="13" t="s">
        <v>1661</v>
      </c>
      <c r="Q1629" s="13" t="s">
        <v>1742</v>
      </c>
      <c r="R1629" s="13"/>
      <c r="S1629" s="13" t="s">
        <v>3183</v>
      </c>
      <c r="T1629" s="13" t="s">
        <v>3184</v>
      </c>
      <c r="U1629" s="13">
        <f>COUNTIFS(Tabella4[Rejected Element],Tabella4[[#This Row],[Rejected Element]])</f>
        <v>1254</v>
      </c>
      <c r="V1629" s="13" t="s">
        <v>1727</v>
      </c>
      <c r="W1629" s="13" t="s">
        <v>3134</v>
      </c>
      <c r="X1629" s="13" t="str">
        <f>Tabella4[[#This Row],[User Impact]]</f>
        <v>2 - Serious</v>
      </c>
      <c r="Y1629" s="13" t="str">
        <f>_xlfn.CONCAT("APP INDABOX ANDROID - ",Tabella4[[#This Row],[UNI CEI EN 301549]]," ",_xlfn.XLOOKUP(Tabella4[[#This Row],[Criterio]],Tabella5[ID],Tabella5[Criterio di successo],"")," - ",Tabella4[[#This Row],[Servizio]])</f>
        <v>APP INDABOX ANDROID - 11.2.5.3.1 Etichetta nel nome - S009 FAQ</v>
      </c>
      <c r="Z16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(#AAD1628)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29" s="13"/>
      <c r="AB1629" s="13"/>
      <c r="AC1629" s="13"/>
      <c r="AD1629" s="13"/>
      <c r="AE1629" s="13" t="e">
        <f>_xlfn.XLOOKUP(Tabella4[[#This Row],[ID Silk]],outTable[ID Silk],outTable[Numero ticket  ],,0,1)</f>
        <v>#N/A</v>
      </c>
      <c r="AF1629" s="13"/>
      <c r="AG1629" s="13"/>
      <c r="AH1629" s="13" t="e">
        <f>Tabella4[[#This Row],[Caricato su Silk]]&amp;Tabella4[[#This Row],[HC_01]]</f>
        <v>#N/A</v>
      </c>
      <c r="AI1629" s="13" t="e">
        <f>Tabella4[[#This Row],[HC_ID]]&amp;": "&amp;Tabella4[[#This Row],[Descrizione]]</f>
        <v>#N/A</v>
      </c>
      <c r="AJ1629" s="13" t="e">
        <f>Tabella4[[#This Row],[HC_ID]]&amp;": - "&amp;Tabella4[[#This Row],[Detail]]&amp;" con selettore: "&amp;Tabella4[[#This Row],[Rejected Element]]</f>
        <v>#N/A</v>
      </c>
      <c r="AK1629" s="13" t="e">
        <f>Tabella4[[#This Row],[HC_ID]]&amp;": "&amp;Tabella4[[#This Row],[Share URL]]</f>
        <v>#N/A</v>
      </c>
      <c r="AL1629" s="13" t="e">
        <f>Tabella4[[#This Row],[HC_ID]]&amp;": "&amp;Tabella4[[#This Row],[Soluzione note aggiuntive]]</f>
        <v>#N/A</v>
      </c>
      <c r="AM1629" s="13"/>
    </row>
    <row r="1630" spans="1:39" ht="15" x14ac:dyDescent="0.3">
      <c r="A1630" s="41" t="str">
        <f>Tabella4[[#This Row],[UNI CEI EN 301549]]&amp;Tabella4[[#This Row],[Servizio]]</f>
        <v>11.1.3.2.1S009 FAQ</v>
      </c>
      <c r="B1630" s="42" t="str">
        <f>Tabella4[[#This Row],[IssueID]]&amp;Tabella4[[#This Row],[Servizio]]</f>
        <v>S009 FAQ</v>
      </c>
      <c r="C1630" s="41" t="s">
        <v>2728</v>
      </c>
      <c r="D1630" s="41" t="str">
        <f>"(#"&amp;Tabella4[[#This Row],['#ID]]&amp;")"</f>
        <v>(#AAD1629)</v>
      </c>
      <c r="E1630" s="13" t="s">
        <v>50</v>
      </c>
      <c r="F1630" s="13" t="s">
        <v>9</v>
      </c>
      <c r="G1630" s="13" t="s">
        <v>57</v>
      </c>
      <c r="H1630" s="13" t="s">
        <v>3287</v>
      </c>
      <c r="I1630" s="13" t="s">
        <v>62</v>
      </c>
      <c r="J1630" s="13" t="s">
        <v>3176</v>
      </c>
      <c r="K1630" t="s">
        <v>1749</v>
      </c>
      <c r="L1630" s="13" t="s">
        <v>3177</v>
      </c>
      <c r="M1630" t="s">
        <v>1744</v>
      </c>
      <c r="N1630" s="13"/>
      <c r="O1630" t="s">
        <v>1617</v>
      </c>
      <c r="P1630" s="13" t="s">
        <v>1661</v>
      </c>
      <c r="Q1630" s="13" t="s">
        <v>1742</v>
      </c>
      <c r="R1630" s="13"/>
      <c r="S1630" s="13" t="s">
        <v>3189</v>
      </c>
      <c r="T1630" s="13" t="s">
        <v>3190</v>
      </c>
      <c r="U1630" s="13">
        <f>COUNTIFS(Tabella4[Rejected Element],Tabella4[[#This Row],[Rejected Element]])</f>
        <v>1254</v>
      </c>
      <c r="V1630" s="13" t="s">
        <v>1727</v>
      </c>
      <c r="W1630" s="13" t="s">
        <v>3134</v>
      </c>
      <c r="X1630" s="13" t="str">
        <f>Tabella4[[#This Row],[User Impact]]</f>
        <v>1 - Critical</v>
      </c>
      <c r="Y1630" s="13" t="str">
        <f>_xlfn.CONCAT("APP INDABOX ANDROID - ",Tabella4[[#This Row],[UNI CEI EN 301549]]," ",_xlfn.XLOOKUP(Tabella4[[#This Row],[Criterio]],Tabella5[ID],Tabella5[Criterio di successo],"")," - ",Tabella4[[#This Row],[Servizio]])</f>
        <v>APP INDABOX ANDROID - 11.1.3.2.1 Sequenza significativa - S009 FAQ</v>
      </c>
      <c r="Z16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(#AAD1629)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30" s="13"/>
      <c r="AB1630" s="13"/>
      <c r="AC1630" s="13"/>
      <c r="AD1630" s="13"/>
      <c r="AE1630" s="13" t="e">
        <f>_xlfn.XLOOKUP(Tabella4[[#This Row],[ID Silk]],outTable[ID Silk],outTable[Numero ticket  ],,0,1)</f>
        <v>#N/A</v>
      </c>
      <c r="AF1630" s="13"/>
      <c r="AG1630" s="13"/>
      <c r="AH1630" s="13" t="e">
        <f>Tabella4[[#This Row],[Caricato su Silk]]&amp;Tabella4[[#This Row],[HC_01]]</f>
        <v>#N/A</v>
      </c>
      <c r="AI1630" s="13" t="e">
        <f>Tabella4[[#This Row],[HC_ID]]&amp;": "&amp;Tabella4[[#This Row],[Descrizione]]</f>
        <v>#N/A</v>
      </c>
      <c r="AJ1630" s="13" t="e">
        <f>Tabella4[[#This Row],[HC_ID]]&amp;": - "&amp;Tabella4[[#This Row],[Detail]]&amp;" con selettore: "&amp;Tabella4[[#This Row],[Rejected Element]]</f>
        <v>#N/A</v>
      </c>
      <c r="AK1630" s="13" t="e">
        <f>Tabella4[[#This Row],[HC_ID]]&amp;": "&amp;Tabella4[[#This Row],[Share URL]]</f>
        <v>#N/A</v>
      </c>
      <c r="AL1630" s="13" t="e">
        <f>Tabella4[[#This Row],[HC_ID]]&amp;": "&amp;Tabella4[[#This Row],[Soluzione note aggiuntive]]</f>
        <v>#N/A</v>
      </c>
      <c r="AM1630" s="13"/>
    </row>
    <row r="1631" spans="1:39" ht="15" x14ac:dyDescent="0.3">
      <c r="A1631" s="41" t="str">
        <f>Tabella4[[#This Row],[UNI CEI EN 301549]]&amp;Tabella4[[#This Row],[Servizio]]</f>
        <v>11.1.3.2.1S009 FAQ</v>
      </c>
      <c r="B1631" s="42" t="str">
        <f>Tabella4[[#This Row],[IssueID]]&amp;Tabella4[[#This Row],[Servizio]]</f>
        <v>S009 FAQ</v>
      </c>
      <c r="C1631" s="41" t="s">
        <v>2729</v>
      </c>
      <c r="D1631" s="41" t="str">
        <f>"(#"&amp;Tabella4[[#This Row],['#ID]]&amp;")"</f>
        <v>(#AAD1630)</v>
      </c>
      <c r="E1631" s="13" t="s">
        <v>50</v>
      </c>
      <c r="F1631" s="13" t="s">
        <v>9</v>
      </c>
      <c r="G1631" s="13" t="s">
        <v>57</v>
      </c>
      <c r="H1631" s="13" t="s">
        <v>3287</v>
      </c>
      <c r="I1631" s="13" t="s">
        <v>62</v>
      </c>
      <c r="J1631" s="13" t="s">
        <v>3176</v>
      </c>
      <c r="K1631" t="s">
        <v>1749</v>
      </c>
      <c r="L1631" s="13" t="s">
        <v>3177</v>
      </c>
      <c r="M1631" t="s">
        <v>1744</v>
      </c>
      <c r="N1631" s="13"/>
      <c r="O1631" t="s">
        <v>1617</v>
      </c>
      <c r="P1631" s="13" t="s">
        <v>1661</v>
      </c>
      <c r="Q1631" s="13" t="s">
        <v>1742</v>
      </c>
      <c r="R1631" s="13"/>
      <c r="S1631" s="13" t="s">
        <v>3189</v>
      </c>
      <c r="T1631" s="13" t="s">
        <v>3190</v>
      </c>
      <c r="U1631" s="13">
        <f>COUNTIFS(Tabella4[Rejected Element],Tabella4[[#This Row],[Rejected Element]])</f>
        <v>1254</v>
      </c>
      <c r="V1631" s="13" t="s">
        <v>1727</v>
      </c>
      <c r="W1631" s="13" t="s">
        <v>3134</v>
      </c>
      <c r="X1631" s="13" t="str">
        <f>Tabella4[[#This Row],[User Impact]]</f>
        <v>1 - Critical</v>
      </c>
      <c r="Y1631" s="13" t="str">
        <f>_xlfn.CONCAT("APP INDABOX ANDROID - ",Tabella4[[#This Row],[UNI CEI EN 301549]]," ",_xlfn.XLOOKUP(Tabella4[[#This Row],[Criterio]],Tabella5[ID],Tabella5[Criterio di successo],"")," - ",Tabella4[[#This Row],[Servizio]])</f>
        <v>APP INDABOX ANDROID - 11.1.3.2.1 Sequenza significativa - S009 FAQ</v>
      </c>
      <c r="Z16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(#AAD1630)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31" s="13"/>
      <c r="AB1631" s="13"/>
      <c r="AC1631" s="13"/>
      <c r="AD1631" s="13"/>
      <c r="AE1631" s="13" t="e">
        <f>_xlfn.XLOOKUP(Tabella4[[#This Row],[ID Silk]],outTable[ID Silk],outTable[Numero ticket  ],,0,1)</f>
        <v>#N/A</v>
      </c>
      <c r="AF1631" s="13"/>
      <c r="AG1631" s="13"/>
      <c r="AH1631" s="13" t="e">
        <f>Tabella4[[#This Row],[Caricato su Silk]]&amp;Tabella4[[#This Row],[HC_01]]</f>
        <v>#N/A</v>
      </c>
      <c r="AI1631" s="13" t="e">
        <f>Tabella4[[#This Row],[HC_ID]]&amp;": "&amp;Tabella4[[#This Row],[Descrizione]]</f>
        <v>#N/A</v>
      </c>
      <c r="AJ1631" s="13" t="e">
        <f>Tabella4[[#This Row],[HC_ID]]&amp;": - "&amp;Tabella4[[#This Row],[Detail]]&amp;" con selettore: "&amp;Tabella4[[#This Row],[Rejected Element]]</f>
        <v>#N/A</v>
      </c>
      <c r="AK1631" s="13" t="e">
        <f>Tabella4[[#This Row],[HC_ID]]&amp;": "&amp;Tabella4[[#This Row],[Share URL]]</f>
        <v>#N/A</v>
      </c>
      <c r="AL1631" s="13" t="e">
        <f>Tabella4[[#This Row],[HC_ID]]&amp;": "&amp;Tabella4[[#This Row],[Soluzione note aggiuntive]]</f>
        <v>#N/A</v>
      </c>
      <c r="AM1631" s="13"/>
    </row>
    <row r="1632" spans="1:39" ht="15" x14ac:dyDescent="0.3">
      <c r="A1632" s="41" t="str">
        <f>Tabella4[[#This Row],[UNI CEI EN 301549]]&amp;Tabella4[[#This Row],[Servizio]]</f>
        <v>11.2.5.3.1S009 FAQ</v>
      </c>
      <c r="B1632" s="42" t="str">
        <f>Tabella4[[#This Row],[IssueID]]&amp;Tabella4[[#This Row],[Servizio]]</f>
        <v>S009 FAQ</v>
      </c>
      <c r="C1632" s="41" t="s">
        <v>2730</v>
      </c>
      <c r="D1632" s="41" t="str">
        <f>"(#"&amp;Tabella4[[#This Row],['#ID]]&amp;")"</f>
        <v>(#AAD1631)</v>
      </c>
      <c r="E1632" s="13" t="s">
        <v>50</v>
      </c>
      <c r="F1632" s="13" t="s">
        <v>9</v>
      </c>
      <c r="G1632" s="13" t="s">
        <v>342</v>
      </c>
      <c r="H1632" s="13" t="s">
        <v>3285</v>
      </c>
      <c r="I1632" s="13" t="s">
        <v>63</v>
      </c>
      <c r="J1632" s="13" t="s">
        <v>3172</v>
      </c>
      <c r="K1632" t="s">
        <v>1745</v>
      </c>
      <c r="L1632" s="13" t="s">
        <v>3173</v>
      </c>
      <c r="M1632" t="s">
        <v>1744</v>
      </c>
      <c r="N1632" s="13"/>
      <c r="O1632" t="s">
        <v>1617</v>
      </c>
      <c r="P1632" s="13" t="s">
        <v>1661</v>
      </c>
      <c r="Q1632" s="13" t="s">
        <v>1742</v>
      </c>
      <c r="R1632" s="13"/>
      <c r="S1632" s="13" t="s">
        <v>3183</v>
      </c>
      <c r="T1632" s="13" t="s">
        <v>3184</v>
      </c>
      <c r="U1632" s="13">
        <f>COUNTIFS(Tabella4[Rejected Element],Tabella4[[#This Row],[Rejected Element]])</f>
        <v>1254</v>
      </c>
      <c r="V1632" s="13" t="s">
        <v>1727</v>
      </c>
      <c r="W1632" s="13" t="s">
        <v>3134</v>
      </c>
      <c r="X1632" s="13" t="str">
        <f>Tabella4[[#This Row],[User Impact]]</f>
        <v>2 - Serious</v>
      </c>
      <c r="Y1632" s="13" t="str">
        <f>_xlfn.CONCAT("APP INDABOX ANDROID - ",Tabella4[[#This Row],[UNI CEI EN 301549]]," ",_xlfn.XLOOKUP(Tabella4[[#This Row],[Criterio]],Tabella5[ID],Tabella5[Criterio di successo],"")," - ",Tabella4[[#This Row],[Servizio]])</f>
        <v>APP INDABOX ANDROID - 11.2.5.3.1 Etichetta nel nome - S009 FAQ</v>
      </c>
      <c r="Z16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(#AAD1631)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32" s="13"/>
      <c r="AB1632" s="13"/>
      <c r="AC1632" s="13"/>
      <c r="AD1632" s="13"/>
      <c r="AE1632" s="13" t="e">
        <f>_xlfn.XLOOKUP(Tabella4[[#This Row],[ID Silk]],outTable[ID Silk],outTable[Numero ticket  ],,0,1)</f>
        <v>#N/A</v>
      </c>
      <c r="AF1632" s="13"/>
      <c r="AG1632" s="13"/>
      <c r="AH1632" s="13" t="e">
        <f>Tabella4[[#This Row],[Caricato su Silk]]&amp;Tabella4[[#This Row],[HC_01]]</f>
        <v>#N/A</v>
      </c>
      <c r="AI1632" s="13" t="e">
        <f>Tabella4[[#This Row],[HC_ID]]&amp;": "&amp;Tabella4[[#This Row],[Descrizione]]</f>
        <v>#N/A</v>
      </c>
      <c r="AJ1632" s="13" t="e">
        <f>Tabella4[[#This Row],[HC_ID]]&amp;": - "&amp;Tabella4[[#This Row],[Detail]]&amp;" con selettore: "&amp;Tabella4[[#This Row],[Rejected Element]]</f>
        <v>#N/A</v>
      </c>
      <c r="AK1632" s="13" t="e">
        <f>Tabella4[[#This Row],[HC_ID]]&amp;": "&amp;Tabella4[[#This Row],[Share URL]]</f>
        <v>#N/A</v>
      </c>
      <c r="AL1632" s="13" t="e">
        <f>Tabella4[[#This Row],[HC_ID]]&amp;": "&amp;Tabella4[[#This Row],[Soluzione note aggiuntive]]</f>
        <v>#N/A</v>
      </c>
      <c r="AM1632" s="13"/>
    </row>
    <row r="1633" spans="1:39" ht="15" x14ac:dyDescent="0.3">
      <c r="A1633" s="41" t="str">
        <f>Tabella4[[#This Row],[UNI CEI EN 301549]]&amp;Tabella4[[#This Row],[Servizio]]</f>
        <v>11.1.3.2.1S009 FAQ</v>
      </c>
      <c r="B1633" s="42" t="str">
        <f>Tabella4[[#This Row],[IssueID]]&amp;Tabella4[[#This Row],[Servizio]]</f>
        <v>S009 FAQ</v>
      </c>
      <c r="C1633" s="41" t="s">
        <v>2731</v>
      </c>
      <c r="D1633" s="41" t="str">
        <f>"(#"&amp;Tabella4[[#This Row],['#ID]]&amp;")"</f>
        <v>(#AAD1632)</v>
      </c>
      <c r="E1633" s="13" t="s">
        <v>50</v>
      </c>
      <c r="F1633" s="13" t="s">
        <v>9</v>
      </c>
      <c r="G1633" s="13" t="s">
        <v>57</v>
      </c>
      <c r="H1633" s="13" t="s">
        <v>3287</v>
      </c>
      <c r="I1633" s="13" t="s">
        <v>62</v>
      </c>
      <c r="J1633" s="13" t="s">
        <v>3176</v>
      </c>
      <c r="K1633" t="s">
        <v>1749</v>
      </c>
      <c r="L1633" s="13" t="s">
        <v>3177</v>
      </c>
      <c r="M1633" t="s">
        <v>1744</v>
      </c>
      <c r="N1633" s="13"/>
      <c r="O1633" t="s">
        <v>1617</v>
      </c>
      <c r="P1633" s="13" t="s">
        <v>1661</v>
      </c>
      <c r="Q1633" s="13" t="s">
        <v>1742</v>
      </c>
      <c r="R1633" s="13"/>
      <c r="S1633" s="13" t="s">
        <v>3189</v>
      </c>
      <c r="T1633" s="13" t="s">
        <v>3190</v>
      </c>
      <c r="U1633" s="13">
        <f>COUNTIFS(Tabella4[Rejected Element],Tabella4[[#This Row],[Rejected Element]])</f>
        <v>1254</v>
      </c>
      <c r="V1633" s="13" t="s">
        <v>1727</v>
      </c>
      <c r="W1633" s="13" t="s">
        <v>3134</v>
      </c>
      <c r="X1633" s="13" t="str">
        <f>Tabella4[[#This Row],[User Impact]]</f>
        <v>1 - Critical</v>
      </c>
      <c r="Y1633" s="13" t="str">
        <f>_xlfn.CONCAT("APP INDABOX ANDROID - ",Tabella4[[#This Row],[UNI CEI EN 301549]]," ",_xlfn.XLOOKUP(Tabella4[[#This Row],[Criterio]],Tabella5[ID],Tabella5[Criterio di successo],"")," - ",Tabella4[[#This Row],[Servizio]])</f>
        <v>APP INDABOX ANDROID - 11.1.3.2.1 Sequenza significativa - S009 FAQ</v>
      </c>
      <c r="Z16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(#AAD1632)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33" s="13"/>
      <c r="AB1633" s="13"/>
      <c r="AC1633" s="13"/>
      <c r="AD1633" s="13"/>
      <c r="AE1633" s="13" t="e">
        <f>_xlfn.XLOOKUP(Tabella4[[#This Row],[ID Silk]],outTable[ID Silk],outTable[Numero ticket  ],,0,1)</f>
        <v>#N/A</v>
      </c>
      <c r="AF1633" s="13"/>
      <c r="AG1633" s="13"/>
      <c r="AH1633" s="13" t="e">
        <f>Tabella4[[#This Row],[Caricato su Silk]]&amp;Tabella4[[#This Row],[HC_01]]</f>
        <v>#N/A</v>
      </c>
      <c r="AI1633" s="13" t="e">
        <f>Tabella4[[#This Row],[HC_ID]]&amp;": "&amp;Tabella4[[#This Row],[Descrizione]]</f>
        <v>#N/A</v>
      </c>
      <c r="AJ1633" s="13" t="e">
        <f>Tabella4[[#This Row],[HC_ID]]&amp;": - "&amp;Tabella4[[#This Row],[Detail]]&amp;" con selettore: "&amp;Tabella4[[#This Row],[Rejected Element]]</f>
        <v>#N/A</v>
      </c>
      <c r="AK1633" s="13" t="e">
        <f>Tabella4[[#This Row],[HC_ID]]&amp;": "&amp;Tabella4[[#This Row],[Share URL]]</f>
        <v>#N/A</v>
      </c>
      <c r="AL1633" s="13" t="e">
        <f>Tabella4[[#This Row],[HC_ID]]&amp;": "&amp;Tabella4[[#This Row],[Soluzione note aggiuntive]]</f>
        <v>#N/A</v>
      </c>
      <c r="AM1633" s="13"/>
    </row>
    <row r="1634" spans="1:39" ht="15" x14ac:dyDescent="0.3">
      <c r="A1634" s="41" t="str">
        <f>Tabella4[[#This Row],[UNI CEI EN 301549]]&amp;Tabella4[[#This Row],[Servizio]]</f>
        <v>11.1.3.2.1S009 FAQ</v>
      </c>
      <c r="B1634" s="42" t="str">
        <f>Tabella4[[#This Row],[IssueID]]&amp;Tabella4[[#This Row],[Servizio]]</f>
        <v>S009 FAQ</v>
      </c>
      <c r="C1634" s="41" t="s">
        <v>2732</v>
      </c>
      <c r="D1634" s="41" t="str">
        <f>"(#"&amp;Tabella4[[#This Row],['#ID]]&amp;")"</f>
        <v>(#AAD1633)</v>
      </c>
      <c r="E1634" s="13" t="s">
        <v>50</v>
      </c>
      <c r="F1634" s="13" t="s">
        <v>9</v>
      </c>
      <c r="G1634" s="13" t="s">
        <v>57</v>
      </c>
      <c r="H1634" s="13" t="s">
        <v>3287</v>
      </c>
      <c r="I1634" s="13" t="s">
        <v>62</v>
      </c>
      <c r="J1634" s="13" t="s">
        <v>3176</v>
      </c>
      <c r="K1634" t="s">
        <v>1749</v>
      </c>
      <c r="L1634" s="13" t="s">
        <v>3177</v>
      </c>
      <c r="M1634" t="s">
        <v>1744</v>
      </c>
      <c r="N1634" s="13"/>
      <c r="O1634" t="s">
        <v>1617</v>
      </c>
      <c r="P1634" s="13" t="s">
        <v>1661</v>
      </c>
      <c r="Q1634" s="13" t="s">
        <v>1742</v>
      </c>
      <c r="R1634" s="13"/>
      <c r="S1634" s="13" t="s">
        <v>3189</v>
      </c>
      <c r="T1634" s="13" t="s">
        <v>3190</v>
      </c>
      <c r="U1634" s="13">
        <f>COUNTIFS(Tabella4[Rejected Element],Tabella4[[#This Row],[Rejected Element]])</f>
        <v>1254</v>
      </c>
      <c r="V1634" s="13" t="s">
        <v>1727</v>
      </c>
      <c r="W1634" s="13" t="s">
        <v>3134</v>
      </c>
      <c r="X1634" s="13" t="str">
        <f>Tabella4[[#This Row],[User Impact]]</f>
        <v>1 - Critical</v>
      </c>
      <c r="Y1634" s="13" t="str">
        <f>_xlfn.CONCAT("APP INDABOX ANDROID - ",Tabella4[[#This Row],[UNI CEI EN 301549]]," ",_xlfn.XLOOKUP(Tabella4[[#This Row],[Criterio]],Tabella5[ID],Tabella5[Criterio di successo],"")," - ",Tabella4[[#This Row],[Servizio]])</f>
        <v>APP INDABOX ANDROID - 11.1.3.2.1 Sequenza significativa - S009 FAQ</v>
      </c>
      <c r="Z16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(#AAD1633)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34" s="13"/>
      <c r="AB1634" s="13"/>
      <c r="AC1634" s="13"/>
      <c r="AD1634" s="13"/>
      <c r="AE1634" s="13" t="e">
        <f>_xlfn.XLOOKUP(Tabella4[[#This Row],[ID Silk]],outTable[ID Silk],outTable[Numero ticket  ],,0,1)</f>
        <v>#N/A</v>
      </c>
      <c r="AF1634" s="13"/>
      <c r="AG1634" s="13"/>
      <c r="AH1634" s="13" t="e">
        <f>Tabella4[[#This Row],[Caricato su Silk]]&amp;Tabella4[[#This Row],[HC_01]]</f>
        <v>#N/A</v>
      </c>
      <c r="AI1634" s="13" t="e">
        <f>Tabella4[[#This Row],[HC_ID]]&amp;": "&amp;Tabella4[[#This Row],[Descrizione]]</f>
        <v>#N/A</v>
      </c>
      <c r="AJ1634" s="13" t="e">
        <f>Tabella4[[#This Row],[HC_ID]]&amp;": - "&amp;Tabella4[[#This Row],[Detail]]&amp;" con selettore: "&amp;Tabella4[[#This Row],[Rejected Element]]</f>
        <v>#N/A</v>
      </c>
      <c r="AK1634" s="13" t="e">
        <f>Tabella4[[#This Row],[HC_ID]]&amp;": "&amp;Tabella4[[#This Row],[Share URL]]</f>
        <v>#N/A</v>
      </c>
      <c r="AL1634" s="13" t="e">
        <f>Tabella4[[#This Row],[HC_ID]]&amp;": "&amp;Tabella4[[#This Row],[Soluzione note aggiuntive]]</f>
        <v>#N/A</v>
      </c>
      <c r="AM1634" s="13"/>
    </row>
    <row r="1635" spans="1:39" ht="15" x14ac:dyDescent="0.3">
      <c r="A1635" s="41" t="str">
        <f>Tabella4[[#This Row],[UNI CEI EN 301549]]&amp;Tabella4[[#This Row],[Servizio]]</f>
        <v>11.2.5.5.1S009 FAQ</v>
      </c>
      <c r="B1635" s="42" t="str">
        <f>Tabella4[[#This Row],[IssueID]]&amp;Tabella4[[#This Row],[Servizio]]</f>
        <v>S009 FAQ</v>
      </c>
      <c r="C1635" s="41" t="s">
        <v>2733</v>
      </c>
      <c r="D1635" s="41" t="str">
        <f>"(#"&amp;Tabella4[[#This Row],['#ID]]&amp;")"</f>
        <v>(#AAD1634)</v>
      </c>
      <c r="E1635" s="13" t="s">
        <v>50</v>
      </c>
      <c r="F1635" s="13" t="s">
        <v>3168</v>
      </c>
      <c r="G1635" s="13" t="s">
        <v>346</v>
      </c>
      <c r="H1635" s="13" t="s">
        <v>3286</v>
      </c>
      <c r="I1635" s="13" t="s">
        <v>64</v>
      </c>
      <c r="J1635" s="13" t="s">
        <v>1736</v>
      </c>
      <c r="K1635" t="s">
        <v>1747</v>
      </c>
      <c r="L1635" s="13" t="s">
        <v>3174</v>
      </c>
      <c r="M1635" t="s">
        <v>1744</v>
      </c>
      <c r="N1635" s="13"/>
      <c r="O1635" t="s">
        <v>1617</v>
      </c>
      <c r="P1635" s="13" t="s">
        <v>1661</v>
      </c>
      <c r="Q1635" s="13" t="s">
        <v>1742</v>
      </c>
      <c r="R1635" s="13"/>
      <c r="S1635" s="13" t="s">
        <v>3185</v>
      </c>
      <c r="T1635" s="13" t="s">
        <v>3186</v>
      </c>
      <c r="U1635" s="13">
        <f>COUNTIFS(Tabella4[Rejected Element],Tabella4[[#This Row],[Rejected Element]])</f>
        <v>1254</v>
      </c>
      <c r="V1635" s="13" t="s">
        <v>1727</v>
      </c>
      <c r="W1635" s="13" t="s">
        <v>3134</v>
      </c>
      <c r="X1635" s="13" t="str">
        <f>Tabella4[[#This Row],[User Impact]]</f>
        <v>3 - Moderate</v>
      </c>
      <c r="Y1635" s="13" t="str">
        <f>_xlfn.CONCAT("APP INDABOX ANDROID - ",Tabella4[[#This Row],[UNI CEI EN 301549]]," ",_xlfn.XLOOKUP(Tabella4[[#This Row],[Criterio]],Tabella5[ID],Tabella5[Criterio di successo],"")," - ",Tabella4[[#This Row],[Servizio]])</f>
        <v>APP INDABOX ANDROID - 11.2.5.5.1 Dimensione dell'obiettivo (avanzato) - S009 FAQ</v>
      </c>
      <c r="Z16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(#AAD1634)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35" s="13"/>
      <c r="AB1635" s="13"/>
      <c r="AC1635" s="13"/>
      <c r="AD1635" s="13"/>
      <c r="AE1635" s="13" t="e">
        <f>_xlfn.XLOOKUP(Tabella4[[#This Row],[ID Silk]],outTable[ID Silk],outTable[Numero ticket  ],,0,1)</f>
        <v>#N/A</v>
      </c>
      <c r="AF1635" s="13"/>
      <c r="AG1635" s="13"/>
      <c r="AH1635" s="13" t="e">
        <f>Tabella4[[#This Row],[Caricato su Silk]]&amp;Tabella4[[#This Row],[HC_01]]</f>
        <v>#N/A</v>
      </c>
      <c r="AI1635" s="13" t="e">
        <f>Tabella4[[#This Row],[HC_ID]]&amp;": "&amp;Tabella4[[#This Row],[Descrizione]]</f>
        <v>#N/A</v>
      </c>
      <c r="AJ1635" s="13" t="e">
        <f>Tabella4[[#This Row],[HC_ID]]&amp;": - "&amp;Tabella4[[#This Row],[Detail]]&amp;" con selettore: "&amp;Tabella4[[#This Row],[Rejected Element]]</f>
        <v>#N/A</v>
      </c>
      <c r="AK1635" s="13" t="e">
        <f>Tabella4[[#This Row],[HC_ID]]&amp;": "&amp;Tabella4[[#This Row],[Share URL]]</f>
        <v>#N/A</v>
      </c>
      <c r="AL1635" s="13" t="e">
        <f>Tabella4[[#This Row],[HC_ID]]&amp;": "&amp;Tabella4[[#This Row],[Soluzione note aggiuntive]]</f>
        <v>#N/A</v>
      </c>
      <c r="AM1635" s="13"/>
    </row>
    <row r="1636" spans="1:39" ht="15" x14ac:dyDescent="0.3">
      <c r="A1636" s="41" t="str">
        <f>Tabella4[[#This Row],[UNI CEI EN 301549]]&amp;Tabella4[[#This Row],[Servizio]]</f>
        <v>11.2.5.3.1S009 FAQ</v>
      </c>
      <c r="B1636" s="42" t="str">
        <f>Tabella4[[#This Row],[IssueID]]&amp;Tabella4[[#This Row],[Servizio]]</f>
        <v>S009 FAQ</v>
      </c>
      <c r="C1636" s="41" t="s">
        <v>2734</v>
      </c>
      <c r="D1636" s="41" t="str">
        <f>"(#"&amp;Tabella4[[#This Row],['#ID]]&amp;")"</f>
        <v>(#AAD1635)</v>
      </c>
      <c r="E1636" s="13" t="s">
        <v>50</v>
      </c>
      <c r="F1636" s="13" t="s">
        <v>9</v>
      </c>
      <c r="G1636" s="13" t="s">
        <v>342</v>
      </c>
      <c r="H1636" s="13" t="s">
        <v>3285</v>
      </c>
      <c r="I1636" s="13" t="s">
        <v>63</v>
      </c>
      <c r="J1636" s="13" t="s">
        <v>3172</v>
      </c>
      <c r="K1636" t="s">
        <v>1745</v>
      </c>
      <c r="L1636" s="13" t="s">
        <v>3173</v>
      </c>
      <c r="M1636" t="s">
        <v>1744</v>
      </c>
      <c r="N1636" s="13"/>
      <c r="O1636" t="s">
        <v>1617</v>
      </c>
      <c r="P1636" s="13" t="s">
        <v>1661</v>
      </c>
      <c r="Q1636" s="13" t="s">
        <v>1742</v>
      </c>
      <c r="R1636" s="13"/>
      <c r="S1636" s="13" t="s">
        <v>3183</v>
      </c>
      <c r="T1636" s="13" t="s">
        <v>3184</v>
      </c>
      <c r="U1636" s="13">
        <f>COUNTIFS(Tabella4[Rejected Element],Tabella4[[#This Row],[Rejected Element]])</f>
        <v>1254</v>
      </c>
      <c r="V1636" s="13" t="s">
        <v>1727</v>
      </c>
      <c r="W1636" s="13" t="s">
        <v>3134</v>
      </c>
      <c r="X1636" s="13" t="str">
        <f>Tabella4[[#This Row],[User Impact]]</f>
        <v>2 - Serious</v>
      </c>
      <c r="Y1636" s="13" t="str">
        <f>_xlfn.CONCAT("APP INDABOX ANDROID - ",Tabella4[[#This Row],[UNI CEI EN 301549]]," ",_xlfn.XLOOKUP(Tabella4[[#This Row],[Criterio]],Tabella5[ID],Tabella5[Criterio di successo],"")," - ",Tabella4[[#This Row],[Servizio]])</f>
        <v>APP INDABOX ANDROID - 11.2.5.3.1 Etichetta nel nome - S009 FAQ</v>
      </c>
      <c r="Z16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(#AAD1635)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36" s="13"/>
      <c r="AB1636" s="13"/>
      <c r="AC1636" s="13"/>
      <c r="AD1636" s="13"/>
      <c r="AE1636" s="13" t="e">
        <f>_xlfn.XLOOKUP(Tabella4[[#This Row],[ID Silk]],outTable[ID Silk],outTable[Numero ticket  ],,0,1)</f>
        <v>#N/A</v>
      </c>
      <c r="AF1636" s="13"/>
      <c r="AG1636" s="13"/>
      <c r="AH1636" s="13" t="e">
        <f>Tabella4[[#This Row],[Caricato su Silk]]&amp;Tabella4[[#This Row],[HC_01]]</f>
        <v>#N/A</v>
      </c>
      <c r="AI1636" s="13" t="e">
        <f>Tabella4[[#This Row],[HC_ID]]&amp;": "&amp;Tabella4[[#This Row],[Descrizione]]</f>
        <v>#N/A</v>
      </c>
      <c r="AJ1636" s="13" t="e">
        <f>Tabella4[[#This Row],[HC_ID]]&amp;": - "&amp;Tabella4[[#This Row],[Detail]]&amp;" con selettore: "&amp;Tabella4[[#This Row],[Rejected Element]]</f>
        <v>#N/A</v>
      </c>
      <c r="AK1636" s="13" t="e">
        <f>Tabella4[[#This Row],[HC_ID]]&amp;": "&amp;Tabella4[[#This Row],[Share URL]]</f>
        <v>#N/A</v>
      </c>
      <c r="AL1636" s="13" t="e">
        <f>Tabella4[[#This Row],[HC_ID]]&amp;": "&amp;Tabella4[[#This Row],[Soluzione note aggiuntive]]</f>
        <v>#N/A</v>
      </c>
      <c r="AM1636" s="13"/>
    </row>
    <row r="1637" spans="1:39" ht="15" x14ac:dyDescent="0.3">
      <c r="A1637" s="41" t="str">
        <f>Tabella4[[#This Row],[UNI CEI EN 301549]]&amp;Tabella4[[#This Row],[Servizio]]</f>
        <v>11.1.3.2.1S009 FAQ</v>
      </c>
      <c r="B1637" s="42" t="str">
        <f>Tabella4[[#This Row],[IssueID]]&amp;Tabella4[[#This Row],[Servizio]]</f>
        <v>S009 FAQ</v>
      </c>
      <c r="C1637" s="41" t="s">
        <v>2735</v>
      </c>
      <c r="D1637" s="41" t="str">
        <f>"(#"&amp;Tabella4[[#This Row],['#ID]]&amp;")"</f>
        <v>(#AAD1636)</v>
      </c>
      <c r="E1637" s="13" t="s">
        <v>50</v>
      </c>
      <c r="F1637" s="13" t="s">
        <v>9</v>
      </c>
      <c r="G1637" s="13" t="s">
        <v>57</v>
      </c>
      <c r="H1637" s="13" t="s">
        <v>3287</v>
      </c>
      <c r="I1637" s="13" t="s">
        <v>62</v>
      </c>
      <c r="J1637" s="13" t="s">
        <v>3176</v>
      </c>
      <c r="K1637" t="s">
        <v>1749</v>
      </c>
      <c r="L1637" s="13" t="s">
        <v>3177</v>
      </c>
      <c r="M1637" t="s">
        <v>1744</v>
      </c>
      <c r="N1637" s="13"/>
      <c r="O1637" t="s">
        <v>1617</v>
      </c>
      <c r="P1637" s="13" t="s">
        <v>1661</v>
      </c>
      <c r="Q1637" s="13" t="s">
        <v>1742</v>
      </c>
      <c r="R1637" s="13"/>
      <c r="S1637" s="13" t="s">
        <v>3189</v>
      </c>
      <c r="T1637" s="13" t="s">
        <v>3190</v>
      </c>
      <c r="U1637" s="13">
        <f>COUNTIFS(Tabella4[Rejected Element],Tabella4[[#This Row],[Rejected Element]])</f>
        <v>1254</v>
      </c>
      <c r="V1637" s="13" t="s">
        <v>1727</v>
      </c>
      <c r="W1637" s="13" t="s">
        <v>3134</v>
      </c>
      <c r="X1637" s="13" t="str">
        <f>Tabella4[[#This Row],[User Impact]]</f>
        <v>1 - Critical</v>
      </c>
      <c r="Y1637" s="13" t="str">
        <f>_xlfn.CONCAT("APP INDABOX ANDROID - ",Tabella4[[#This Row],[UNI CEI EN 301549]]," ",_xlfn.XLOOKUP(Tabella4[[#This Row],[Criterio]],Tabella5[ID],Tabella5[Criterio di successo],"")," - ",Tabella4[[#This Row],[Servizio]])</f>
        <v>APP INDABOX ANDROID - 11.1.3.2.1 Sequenza significativa - S009 FAQ</v>
      </c>
      <c r="Z16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(#AAD1636)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37" s="13"/>
      <c r="AB1637" s="13"/>
      <c r="AC1637" s="13"/>
      <c r="AD1637" s="13"/>
      <c r="AE1637" s="13" t="e">
        <f>_xlfn.XLOOKUP(Tabella4[[#This Row],[ID Silk]],outTable[ID Silk],outTable[Numero ticket  ],,0,1)</f>
        <v>#N/A</v>
      </c>
      <c r="AF1637" s="13"/>
      <c r="AG1637" s="13"/>
      <c r="AH1637" s="13" t="e">
        <f>Tabella4[[#This Row],[Caricato su Silk]]&amp;Tabella4[[#This Row],[HC_01]]</f>
        <v>#N/A</v>
      </c>
      <c r="AI1637" s="13" t="e">
        <f>Tabella4[[#This Row],[HC_ID]]&amp;": "&amp;Tabella4[[#This Row],[Descrizione]]</f>
        <v>#N/A</v>
      </c>
      <c r="AJ1637" s="13" t="e">
        <f>Tabella4[[#This Row],[HC_ID]]&amp;": - "&amp;Tabella4[[#This Row],[Detail]]&amp;" con selettore: "&amp;Tabella4[[#This Row],[Rejected Element]]</f>
        <v>#N/A</v>
      </c>
      <c r="AK1637" s="13" t="e">
        <f>Tabella4[[#This Row],[HC_ID]]&amp;": "&amp;Tabella4[[#This Row],[Share URL]]</f>
        <v>#N/A</v>
      </c>
      <c r="AL1637" s="13" t="e">
        <f>Tabella4[[#This Row],[HC_ID]]&amp;": "&amp;Tabella4[[#This Row],[Soluzione note aggiuntive]]</f>
        <v>#N/A</v>
      </c>
      <c r="AM1637" s="13"/>
    </row>
    <row r="1638" spans="1:39" ht="15" x14ac:dyDescent="0.3">
      <c r="A1638" s="41" t="str">
        <f>Tabella4[[#This Row],[UNI CEI EN 301549]]&amp;Tabella4[[#This Row],[Servizio]]</f>
        <v>11.2.5.5.1S009 FAQ</v>
      </c>
      <c r="B1638" s="42" t="str">
        <f>Tabella4[[#This Row],[IssueID]]&amp;Tabella4[[#This Row],[Servizio]]</f>
        <v>S009 FAQ</v>
      </c>
      <c r="C1638" s="41" t="s">
        <v>2736</v>
      </c>
      <c r="D1638" s="41" t="str">
        <f>"(#"&amp;Tabella4[[#This Row],['#ID]]&amp;")"</f>
        <v>(#AAD1637)</v>
      </c>
      <c r="E1638" s="13" t="s">
        <v>50</v>
      </c>
      <c r="F1638" s="13" t="s">
        <v>3168</v>
      </c>
      <c r="G1638" s="13" t="s">
        <v>346</v>
      </c>
      <c r="H1638" s="13" t="s">
        <v>3286</v>
      </c>
      <c r="I1638" s="13" t="s">
        <v>64</v>
      </c>
      <c r="J1638" s="13" t="s">
        <v>1736</v>
      </c>
      <c r="K1638" t="s">
        <v>1747</v>
      </c>
      <c r="L1638" s="13" t="s">
        <v>3174</v>
      </c>
      <c r="M1638" t="s">
        <v>1744</v>
      </c>
      <c r="N1638" s="13"/>
      <c r="O1638" t="s">
        <v>1617</v>
      </c>
      <c r="P1638" s="13" t="s">
        <v>1661</v>
      </c>
      <c r="Q1638" s="13" t="s">
        <v>1742</v>
      </c>
      <c r="R1638" s="13"/>
      <c r="S1638" s="13" t="s">
        <v>3185</v>
      </c>
      <c r="T1638" s="13" t="s">
        <v>3186</v>
      </c>
      <c r="U1638" s="13">
        <f>COUNTIFS(Tabella4[Rejected Element],Tabella4[[#This Row],[Rejected Element]])</f>
        <v>1254</v>
      </c>
      <c r="V1638" s="13" t="s">
        <v>1727</v>
      </c>
      <c r="W1638" s="13" t="s">
        <v>3134</v>
      </c>
      <c r="X1638" s="13" t="str">
        <f>Tabella4[[#This Row],[User Impact]]</f>
        <v>3 - Moderate</v>
      </c>
      <c r="Y1638" s="13" t="str">
        <f>_xlfn.CONCAT("APP INDABOX ANDROID - ",Tabella4[[#This Row],[UNI CEI EN 301549]]," ",_xlfn.XLOOKUP(Tabella4[[#This Row],[Criterio]],Tabella5[ID],Tabella5[Criterio di successo],"")," - ",Tabella4[[#This Row],[Servizio]])</f>
        <v>APP INDABOX ANDROID - 11.2.5.5.1 Dimensione dell'obiettivo (avanzato) - S009 FAQ</v>
      </c>
      <c r="Z16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(#AAD1637)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38" s="13"/>
      <c r="AB1638" s="13"/>
      <c r="AC1638" s="13"/>
      <c r="AD1638" s="13"/>
      <c r="AE1638" s="13" t="e">
        <f>_xlfn.XLOOKUP(Tabella4[[#This Row],[ID Silk]],outTable[ID Silk],outTable[Numero ticket  ],,0,1)</f>
        <v>#N/A</v>
      </c>
      <c r="AF1638" s="13"/>
      <c r="AG1638" s="13"/>
      <c r="AH1638" s="13" t="e">
        <f>Tabella4[[#This Row],[Caricato su Silk]]&amp;Tabella4[[#This Row],[HC_01]]</f>
        <v>#N/A</v>
      </c>
      <c r="AI1638" s="13" t="e">
        <f>Tabella4[[#This Row],[HC_ID]]&amp;": "&amp;Tabella4[[#This Row],[Descrizione]]</f>
        <v>#N/A</v>
      </c>
      <c r="AJ1638" s="13" t="e">
        <f>Tabella4[[#This Row],[HC_ID]]&amp;": - "&amp;Tabella4[[#This Row],[Detail]]&amp;" con selettore: "&amp;Tabella4[[#This Row],[Rejected Element]]</f>
        <v>#N/A</v>
      </c>
      <c r="AK1638" s="13" t="e">
        <f>Tabella4[[#This Row],[HC_ID]]&amp;": "&amp;Tabella4[[#This Row],[Share URL]]</f>
        <v>#N/A</v>
      </c>
      <c r="AL1638" s="13" t="e">
        <f>Tabella4[[#This Row],[HC_ID]]&amp;": "&amp;Tabella4[[#This Row],[Soluzione note aggiuntive]]</f>
        <v>#N/A</v>
      </c>
      <c r="AM1638" s="13"/>
    </row>
    <row r="1639" spans="1:39" ht="15" x14ac:dyDescent="0.3">
      <c r="A1639" s="41" t="str">
        <f>Tabella4[[#This Row],[UNI CEI EN 301549]]&amp;Tabella4[[#This Row],[Servizio]]</f>
        <v>11.2.5.3.1S009 FAQ</v>
      </c>
      <c r="B1639" s="42" t="str">
        <f>Tabella4[[#This Row],[IssueID]]&amp;Tabella4[[#This Row],[Servizio]]</f>
        <v>S009 FAQ</v>
      </c>
      <c r="C1639" s="41" t="s">
        <v>2737</v>
      </c>
      <c r="D1639" s="41" t="str">
        <f>"(#"&amp;Tabella4[[#This Row],['#ID]]&amp;")"</f>
        <v>(#AAD1638)</v>
      </c>
      <c r="E1639" s="13" t="s">
        <v>50</v>
      </c>
      <c r="F1639" s="13" t="s">
        <v>9</v>
      </c>
      <c r="G1639" s="13" t="s">
        <v>342</v>
      </c>
      <c r="H1639" s="13" t="s">
        <v>3285</v>
      </c>
      <c r="I1639" s="13" t="s">
        <v>63</v>
      </c>
      <c r="J1639" s="13" t="s">
        <v>3172</v>
      </c>
      <c r="K1639" t="s">
        <v>1745</v>
      </c>
      <c r="L1639" s="13" t="s">
        <v>3173</v>
      </c>
      <c r="M1639" t="s">
        <v>1744</v>
      </c>
      <c r="N1639" s="13"/>
      <c r="O1639" t="s">
        <v>1617</v>
      </c>
      <c r="P1639" s="13" t="s">
        <v>1661</v>
      </c>
      <c r="Q1639" s="13" t="s">
        <v>1742</v>
      </c>
      <c r="R1639" s="13"/>
      <c r="S1639" s="13" t="s">
        <v>3183</v>
      </c>
      <c r="T1639" s="13" t="s">
        <v>3184</v>
      </c>
      <c r="U1639" s="13">
        <f>COUNTIFS(Tabella4[Rejected Element],Tabella4[[#This Row],[Rejected Element]])</f>
        <v>1254</v>
      </c>
      <c r="V1639" s="13" t="s">
        <v>1727</v>
      </c>
      <c r="W1639" s="13" t="s">
        <v>3134</v>
      </c>
      <c r="X1639" s="13" t="str">
        <f>Tabella4[[#This Row],[User Impact]]</f>
        <v>2 - Serious</v>
      </c>
      <c r="Y1639" s="13" t="str">
        <f>_xlfn.CONCAT("APP INDABOX ANDROID - ",Tabella4[[#This Row],[UNI CEI EN 301549]]," ",_xlfn.XLOOKUP(Tabella4[[#This Row],[Criterio]],Tabella5[ID],Tabella5[Criterio di successo],"")," - ",Tabella4[[#This Row],[Servizio]])</f>
        <v>APP INDABOX ANDROID - 11.2.5.3.1 Etichetta nel nome - S009 FAQ</v>
      </c>
      <c r="Z16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(#AAD1638)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39" s="13"/>
      <c r="AB1639" s="13"/>
      <c r="AC1639" s="13"/>
      <c r="AD1639" s="13"/>
      <c r="AE1639" s="13" t="e">
        <f>_xlfn.XLOOKUP(Tabella4[[#This Row],[ID Silk]],outTable[ID Silk],outTable[Numero ticket  ],,0,1)</f>
        <v>#N/A</v>
      </c>
      <c r="AF1639" s="13"/>
      <c r="AG1639" s="13"/>
      <c r="AH1639" s="13" t="e">
        <f>Tabella4[[#This Row],[Caricato su Silk]]&amp;Tabella4[[#This Row],[HC_01]]</f>
        <v>#N/A</v>
      </c>
      <c r="AI1639" s="13" t="e">
        <f>Tabella4[[#This Row],[HC_ID]]&amp;": "&amp;Tabella4[[#This Row],[Descrizione]]</f>
        <v>#N/A</v>
      </c>
      <c r="AJ1639" s="13" t="e">
        <f>Tabella4[[#This Row],[HC_ID]]&amp;": - "&amp;Tabella4[[#This Row],[Detail]]&amp;" con selettore: "&amp;Tabella4[[#This Row],[Rejected Element]]</f>
        <v>#N/A</v>
      </c>
      <c r="AK1639" s="13" t="e">
        <f>Tabella4[[#This Row],[HC_ID]]&amp;": "&amp;Tabella4[[#This Row],[Share URL]]</f>
        <v>#N/A</v>
      </c>
      <c r="AL1639" s="13" t="e">
        <f>Tabella4[[#This Row],[HC_ID]]&amp;": "&amp;Tabella4[[#This Row],[Soluzione note aggiuntive]]</f>
        <v>#N/A</v>
      </c>
      <c r="AM1639" s="13"/>
    </row>
    <row r="1640" spans="1:39" ht="15" x14ac:dyDescent="0.3">
      <c r="A1640" s="41" t="str">
        <f>Tabella4[[#This Row],[UNI CEI EN 301549]]&amp;Tabella4[[#This Row],[Servizio]]</f>
        <v>11.1.3.2.1S009 FAQ</v>
      </c>
      <c r="B1640" s="42" t="str">
        <f>Tabella4[[#This Row],[IssueID]]&amp;Tabella4[[#This Row],[Servizio]]</f>
        <v>S009 FAQ</v>
      </c>
      <c r="C1640" s="41" t="s">
        <v>2738</v>
      </c>
      <c r="D1640" s="41" t="str">
        <f>"(#"&amp;Tabella4[[#This Row],['#ID]]&amp;")"</f>
        <v>(#AAD1639)</v>
      </c>
      <c r="E1640" s="13" t="s">
        <v>50</v>
      </c>
      <c r="F1640" s="13" t="s">
        <v>9</v>
      </c>
      <c r="G1640" s="13" t="s">
        <v>57</v>
      </c>
      <c r="H1640" s="13" t="s">
        <v>3287</v>
      </c>
      <c r="I1640" s="13" t="s">
        <v>62</v>
      </c>
      <c r="J1640" s="13" t="s">
        <v>3176</v>
      </c>
      <c r="K1640" t="s">
        <v>1749</v>
      </c>
      <c r="L1640" s="13" t="s">
        <v>3177</v>
      </c>
      <c r="M1640" t="s">
        <v>1744</v>
      </c>
      <c r="N1640" s="13"/>
      <c r="O1640" t="s">
        <v>1617</v>
      </c>
      <c r="P1640" s="13" t="s">
        <v>1661</v>
      </c>
      <c r="Q1640" s="13" t="s">
        <v>1742</v>
      </c>
      <c r="R1640" s="13"/>
      <c r="S1640" s="13" t="s">
        <v>3189</v>
      </c>
      <c r="T1640" s="13" t="s">
        <v>3190</v>
      </c>
      <c r="U1640" s="13">
        <f>COUNTIFS(Tabella4[Rejected Element],Tabella4[[#This Row],[Rejected Element]])</f>
        <v>1254</v>
      </c>
      <c r="V1640" s="13" t="s">
        <v>1727</v>
      </c>
      <c r="W1640" s="13" t="s">
        <v>3134</v>
      </c>
      <c r="X1640" s="13" t="str">
        <f>Tabella4[[#This Row],[User Impact]]</f>
        <v>1 - Critical</v>
      </c>
      <c r="Y1640" s="13" t="str">
        <f>_xlfn.CONCAT("APP INDABOX ANDROID - ",Tabella4[[#This Row],[UNI CEI EN 301549]]," ",_xlfn.XLOOKUP(Tabella4[[#This Row],[Criterio]],Tabella5[ID],Tabella5[Criterio di successo],"")," - ",Tabella4[[#This Row],[Servizio]])</f>
        <v>APP INDABOX ANDROID - 11.1.3.2.1 Sequenza significativa - S009 FAQ</v>
      </c>
      <c r="Z16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(#AAD1639)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40" s="13"/>
      <c r="AB1640" s="13"/>
      <c r="AC1640" s="13"/>
      <c r="AD1640" s="13"/>
      <c r="AE1640" s="13" t="e">
        <f>_xlfn.XLOOKUP(Tabella4[[#This Row],[ID Silk]],outTable[ID Silk],outTable[Numero ticket  ],,0,1)</f>
        <v>#N/A</v>
      </c>
      <c r="AF1640" s="13"/>
      <c r="AG1640" s="13"/>
      <c r="AH1640" s="13" t="e">
        <f>Tabella4[[#This Row],[Caricato su Silk]]&amp;Tabella4[[#This Row],[HC_01]]</f>
        <v>#N/A</v>
      </c>
      <c r="AI1640" s="13" t="e">
        <f>Tabella4[[#This Row],[HC_ID]]&amp;": "&amp;Tabella4[[#This Row],[Descrizione]]</f>
        <v>#N/A</v>
      </c>
      <c r="AJ1640" s="13" t="e">
        <f>Tabella4[[#This Row],[HC_ID]]&amp;": - "&amp;Tabella4[[#This Row],[Detail]]&amp;" con selettore: "&amp;Tabella4[[#This Row],[Rejected Element]]</f>
        <v>#N/A</v>
      </c>
      <c r="AK1640" s="13" t="e">
        <f>Tabella4[[#This Row],[HC_ID]]&amp;": "&amp;Tabella4[[#This Row],[Share URL]]</f>
        <v>#N/A</v>
      </c>
      <c r="AL1640" s="13" t="e">
        <f>Tabella4[[#This Row],[HC_ID]]&amp;": "&amp;Tabella4[[#This Row],[Soluzione note aggiuntive]]</f>
        <v>#N/A</v>
      </c>
      <c r="AM1640" s="13"/>
    </row>
    <row r="1641" spans="1:39" ht="15" x14ac:dyDescent="0.3">
      <c r="A1641" s="41" t="str">
        <f>Tabella4[[#This Row],[UNI CEI EN 301549]]&amp;Tabella4[[#This Row],[Servizio]]</f>
        <v>11.2.5.5.1S009 FAQ</v>
      </c>
      <c r="B1641" s="42" t="str">
        <f>Tabella4[[#This Row],[IssueID]]&amp;Tabella4[[#This Row],[Servizio]]</f>
        <v>S009 FAQ</v>
      </c>
      <c r="C1641" s="41" t="s">
        <v>2739</v>
      </c>
      <c r="D1641" s="41" t="str">
        <f>"(#"&amp;Tabella4[[#This Row],['#ID]]&amp;")"</f>
        <v>(#AAD1640)</v>
      </c>
      <c r="E1641" s="13" t="s">
        <v>50</v>
      </c>
      <c r="F1641" s="13" t="s">
        <v>3168</v>
      </c>
      <c r="G1641" s="13" t="s">
        <v>346</v>
      </c>
      <c r="H1641" s="13" t="s">
        <v>3286</v>
      </c>
      <c r="I1641" s="13" t="s">
        <v>64</v>
      </c>
      <c r="J1641" s="13" t="s">
        <v>1736</v>
      </c>
      <c r="K1641" t="s">
        <v>1747</v>
      </c>
      <c r="L1641" s="13" t="s">
        <v>3174</v>
      </c>
      <c r="M1641" t="s">
        <v>1744</v>
      </c>
      <c r="N1641" s="13"/>
      <c r="O1641" t="s">
        <v>1617</v>
      </c>
      <c r="P1641" s="13" t="s">
        <v>1661</v>
      </c>
      <c r="Q1641" s="13" t="s">
        <v>1742</v>
      </c>
      <c r="R1641" s="13"/>
      <c r="S1641" s="13" t="s">
        <v>3185</v>
      </c>
      <c r="T1641" s="13" t="s">
        <v>3186</v>
      </c>
      <c r="U1641" s="13">
        <f>COUNTIFS(Tabella4[Rejected Element],Tabella4[[#This Row],[Rejected Element]])</f>
        <v>1254</v>
      </c>
      <c r="V1641" s="13" t="s">
        <v>1727</v>
      </c>
      <c r="W1641" s="13" t="s">
        <v>3134</v>
      </c>
      <c r="X1641" s="13" t="str">
        <f>Tabella4[[#This Row],[User Impact]]</f>
        <v>3 - Moderate</v>
      </c>
      <c r="Y1641" s="13" t="str">
        <f>_xlfn.CONCAT("APP INDABOX ANDROID - ",Tabella4[[#This Row],[UNI CEI EN 301549]]," ",_xlfn.XLOOKUP(Tabella4[[#This Row],[Criterio]],Tabella5[ID],Tabella5[Criterio di successo],"")," - ",Tabella4[[#This Row],[Servizio]])</f>
        <v>APP INDABOX ANDROID - 11.2.5.5.1 Dimensione dell'obiettivo (avanzato) - S009 FAQ</v>
      </c>
      <c r="Z16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(#AAD1640)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41" s="13"/>
      <c r="AB1641" s="13"/>
      <c r="AC1641" s="13"/>
      <c r="AD1641" s="13"/>
      <c r="AE1641" s="13" t="e">
        <f>_xlfn.XLOOKUP(Tabella4[[#This Row],[ID Silk]],outTable[ID Silk],outTable[Numero ticket  ],,0,1)</f>
        <v>#N/A</v>
      </c>
      <c r="AF1641" s="13"/>
      <c r="AG1641" s="13"/>
      <c r="AH1641" s="13" t="e">
        <f>Tabella4[[#This Row],[Caricato su Silk]]&amp;Tabella4[[#This Row],[HC_01]]</f>
        <v>#N/A</v>
      </c>
      <c r="AI1641" s="13" t="e">
        <f>Tabella4[[#This Row],[HC_ID]]&amp;": "&amp;Tabella4[[#This Row],[Descrizione]]</f>
        <v>#N/A</v>
      </c>
      <c r="AJ1641" s="13" t="e">
        <f>Tabella4[[#This Row],[HC_ID]]&amp;": - "&amp;Tabella4[[#This Row],[Detail]]&amp;" con selettore: "&amp;Tabella4[[#This Row],[Rejected Element]]</f>
        <v>#N/A</v>
      </c>
      <c r="AK1641" s="13" t="e">
        <f>Tabella4[[#This Row],[HC_ID]]&amp;": "&amp;Tabella4[[#This Row],[Share URL]]</f>
        <v>#N/A</v>
      </c>
      <c r="AL1641" s="13" t="e">
        <f>Tabella4[[#This Row],[HC_ID]]&amp;": "&amp;Tabella4[[#This Row],[Soluzione note aggiuntive]]</f>
        <v>#N/A</v>
      </c>
      <c r="AM1641" s="13"/>
    </row>
    <row r="1642" spans="1:39" ht="15" x14ac:dyDescent="0.3">
      <c r="A1642" s="41" t="str">
        <f>Tabella4[[#This Row],[UNI CEI EN 301549]]&amp;Tabella4[[#This Row],[Servizio]]</f>
        <v>11.2.5.3.1S009 FAQ</v>
      </c>
      <c r="B1642" s="42" t="str">
        <f>Tabella4[[#This Row],[IssueID]]&amp;Tabella4[[#This Row],[Servizio]]</f>
        <v>S009 FAQ</v>
      </c>
      <c r="C1642" s="41" t="s">
        <v>2740</v>
      </c>
      <c r="D1642" s="41" t="str">
        <f>"(#"&amp;Tabella4[[#This Row],['#ID]]&amp;")"</f>
        <v>(#AAD1641)</v>
      </c>
      <c r="E1642" s="13" t="s">
        <v>50</v>
      </c>
      <c r="F1642" s="13" t="s">
        <v>9</v>
      </c>
      <c r="G1642" s="13" t="s">
        <v>342</v>
      </c>
      <c r="H1642" s="13" t="s">
        <v>3285</v>
      </c>
      <c r="I1642" s="13" t="s">
        <v>63</v>
      </c>
      <c r="J1642" s="13" t="s">
        <v>3172</v>
      </c>
      <c r="K1642" t="s">
        <v>1745</v>
      </c>
      <c r="L1642" s="13" t="s">
        <v>3173</v>
      </c>
      <c r="M1642" t="s">
        <v>1744</v>
      </c>
      <c r="N1642" s="13"/>
      <c r="O1642" t="s">
        <v>1617</v>
      </c>
      <c r="P1642" s="13" t="s">
        <v>1661</v>
      </c>
      <c r="Q1642" s="13" t="s">
        <v>1742</v>
      </c>
      <c r="R1642" s="13"/>
      <c r="S1642" s="13" t="s">
        <v>3183</v>
      </c>
      <c r="T1642" s="13" t="s">
        <v>3184</v>
      </c>
      <c r="U1642" s="13">
        <f>COUNTIFS(Tabella4[Rejected Element],Tabella4[[#This Row],[Rejected Element]])</f>
        <v>1254</v>
      </c>
      <c r="V1642" s="13" t="s">
        <v>1727</v>
      </c>
      <c r="W1642" s="13" t="s">
        <v>3134</v>
      </c>
      <c r="X1642" s="13" t="str">
        <f>Tabella4[[#This Row],[User Impact]]</f>
        <v>2 - Serious</v>
      </c>
      <c r="Y1642" s="13" t="str">
        <f>_xlfn.CONCAT("APP INDABOX ANDROID - ",Tabella4[[#This Row],[UNI CEI EN 301549]]," ",_xlfn.XLOOKUP(Tabella4[[#This Row],[Criterio]],Tabella5[ID],Tabella5[Criterio di successo],"")," - ",Tabella4[[#This Row],[Servizio]])</f>
        <v>APP INDABOX ANDROID - 11.2.5.3.1 Etichetta nel nome - S009 FAQ</v>
      </c>
      <c r="Z16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(#AAD1641)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42" s="13"/>
      <c r="AB1642" s="13"/>
      <c r="AC1642" s="13"/>
      <c r="AD1642" s="13"/>
      <c r="AE1642" s="13" t="e">
        <f>_xlfn.XLOOKUP(Tabella4[[#This Row],[ID Silk]],outTable[ID Silk],outTable[Numero ticket  ],,0,1)</f>
        <v>#N/A</v>
      </c>
      <c r="AF1642" s="13"/>
      <c r="AG1642" s="13"/>
      <c r="AH1642" s="13" t="e">
        <f>Tabella4[[#This Row],[Caricato su Silk]]&amp;Tabella4[[#This Row],[HC_01]]</f>
        <v>#N/A</v>
      </c>
      <c r="AI1642" s="13" t="e">
        <f>Tabella4[[#This Row],[HC_ID]]&amp;": "&amp;Tabella4[[#This Row],[Descrizione]]</f>
        <v>#N/A</v>
      </c>
      <c r="AJ1642" s="13" t="e">
        <f>Tabella4[[#This Row],[HC_ID]]&amp;": - "&amp;Tabella4[[#This Row],[Detail]]&amp;" con selettore: "&amp;Tabella4[[#This Row],[Rejected Element]]</f>
        <v>#N/A</v>
      </c>
      <c r="AK1642" s="13" t="e">
        <f>Tabella4[[#This Row],[HC_ID]]&amp;": "&amp;Tabella4[[#This Row],[Share URL]]</f>
        <v>#N/A</v>
      </c>
      <c r="AL1642" s="13" t="e">
        <f>Tabella4[[#This Row],[HC_ID]]&amp;": "&amp;Tabella4[[#This Row],[Soluzione note aggiuntive]]</f>
        <v>#N/A</v>
      </c>
      <c r="AM1642" s="13"/>
    </row>
    <row r="1643" spans="1:39" ht="15" x14ac:dyDescent="0.3">
      <c r="A1643" s="41" t="str">
        <f>Tabella4[[#This Row],[UNI CEI EN 301549]]&amp;Tabella4[[#This Row],[Servizio]]</f>
        <v>11.1.3.2.1S009 FAQ</v>
      </c>
      <c r="B1643" s="42" t="str">
        <f>Tabella4[[#This Row],[IssueID]]&amp;Tabella4[[#This Row],[Servizio]]</f>
        <v>S009 FAQ</v>
      </c>
      <c r="C1643" s="41" t="s">
        <v>2741</v>
      </c>
      <c r="D1643" s="41" t="str">
        <f>"(#"&amp;Tabella4[[#This Row],['#ID]]&amp;")"</f>
        <v>(#AAD1642)</v>
      </c>
      <c r="E1643" s="13" t="s">
        <v>50</v>
      </c>
      <c r="F1643" s="13" t="s">
        <v>9</v>
      </c>
      <c r="G1643" s="13" t="s">
        <v>57</v>
      </c>
      <c r="H1643" s="13" t="s">
        <v>3287</v>
      </c>
      <c r="I1643" s="13" t="s">
        <v>62</v>
      </c>
      <c r="J1643" s="13" t="s">
        <v>3176</v>
      </c>
      <c r="K1643" t="s">
        <v>1749</v>
      </c>
      <c r="L1643" s="13" t="s">
        <v>3177</v>
      </c>
      <c r="M1643" t="s">
        <v>1744</v>
      </c>
      <c r="N1643" s="13"/>
      <c r="O1643" t="s">
        <v>1617</v>
      </c>
      <c r="P1643" s="13" t="s">
        <v>1661</v>
      </c>
      <c r="Q1643" s="13" t="s">
        <v>1742</v>
      </c>
      <c r="R1643" s="13"/>
      <c r="S1643" s="13" t="s">
        <v>3189</v>
      </c>
      <c r="T1643" s="13" t="s">
        <v>3190</v>
      </c>
      <c r="U1643" s="13">
        <f>COUNTIFS(Tabella4[Rejected Element],Tabella4[[#This Row],[Rejected Element]])</f>
        <v>1254</v>
      </c>
      <c r="V1643" s="13" t="s">
        <v>1727</v>
      </c>
      <c r="W1643" s="13" t="s">
        <v>3134</v>
      </c>
      <c r="X1643" s="13" t="str">
        <f>Tabella4[[#This Row],[User Impact]]</f>
        <v>1 - Critical</v>
      </c>
      <c r="Y1643" s="13" t="str">
        <f>_xlfn.CONCAT("APP INDABOX ANDROID - ",Tabella4[[#This Row],[UNI CEI EN 301549]]," ",_xlfn.XLOOKUP(Tabella4[[#This Row],[Criterio]],Tabella5[ID],Tabella5[Criterio di successo],"")," - ",Tabella4[[#This Row],[Servizio]])</f>
        <v>APP INDABOX ANDROID - 11.1.3.2.1 Sequenza significativa - S009 FAQ</v>
      </c>
      <c r="Z16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(#AAD1642)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43" s="13"/>
      <c r="AB1643" s="13"/>
      <c r="AC1643" s="13"/>
      <c r="AD1643" s="13"/>
      <c r="AE1643" s="13" t="e">
        <f>_xlfn.XLOOKUP(Tabella4[[#This Row],[ID Silk]],outTable[ID Silk],outTable[Numero ticket  ],,0,1)</f>
        <v>#N/A</v>
      </c>
      <c r="AF1643" s="13"/>
      <c r="AG1643" s="13"/>
      <c r="AH1643" s="13" t="e">
        <f>Tabella4[[#This Row],[Caricato su Silk]]&amp;Tabella4[[#This Row],[HC_01]]</f>
        <v>#N/A</v>
      </c>
      <c r="AI1643" s="13" t="e">
        <f>Tabella4[[#This Row],[HC_ID]]&amp;": "&amp;Tabella4[[#This Row],[Descrizione]]</f>
        <v>#N/A</v>
      </c>
      <c r="AJ1643" s="13" t="e">
        <f>Tabella4[[#This Row],[HC_ID]]&amp;": - "&amp;Tabella4[[#This Row],[Detail]]&amp;" con selettore: "&amp;Tabella4[[#This Row],[Rejected Element]]</f>
        <v>#N/A</v>
      </c>
      <c r="AK1643" s="13" t="e">
        <f>Tabella4[[#This Row],[HC_ID]]&amp;": "&amp;Tabella4[[#This Row],[Share URL]]</f>
        <v>#N/A</v>
      </c>
      <c r="AL1643" s="13" t="e">
        <f>Tabella4[[#This Row],[HC_ID]]&amp;": "&amp;Tabella4[[#This Row],[Soluzione note aggiuntive]]</f>
        <v>#N/A</v>
      </c>
      <c r="AM1643" s="13"/>
    </row>
    <row r="1644" spans="1:39" ht="15" x14ac:dyDescent="0.3">
      <c r="A1644" s="41" t="str">
        <f>Tabella4[[#This Row],[UNI CEI EN 301549]]&amp;Tabella4[[#This Row],[Servizio]]</f>
        <v>11.2.5.3.1S009 FAQ</v>
      </c>
      <c r="B1644" s="42" t="str">
        <f>Tabella4[[#This Row],[IssueID]]&amp;Tabella4[[#This Row],[Servizio]]</f>
        <v>S009 FAQ</v>
      </c>
      <c r="C1644" s="41" t="s">
        <v>2742</v>
      </c>
      <c r="D1644" s="41" t="str">
        <f>"(#"&amp;Tabella4[[#This Row],['#ID]]&amp;")"</f>
        <v>(#AAD1643)</v>
      </c>
      <c r="E1644" s="13" t="s">
        <v>50</v>
      </c>
      <c r="F1644" s="13" t="s">
        <v>9</v>
      </c>
      <c r="G1644" s="13" t="s">
        <v>342</v>
      </c>
      <c r="H1644" s="13" t="s">
        <v>3285</v>
      </c>
      <c r="I1644" s="13" t="s">
        <v>63</v>
      </c>
      <c r="J1644" s="13" t="s">
        <v>3172</v>
      </c>
      <c r="K1644" t="s">
        <v>1745</v>
      </c>
      <c r="L1644" s="13" t="s">
        <v>3173</v>
      </c>
      <c r="M1644" t="s">
        <v>1744</v>
      </c>
      <c r="N1644" s="13"/>
      <c r="O1644" t="s">
        <v>1617</v>
      </c>
      <c r="P1644" s="13" t="s">
        <v>1661</v>
      </c>
      <c r="Q1644" s="13" t="s">
        <v>1742</v>
      </c>
      <c r="R1644" s="13"/>
      <c r="S1644" s="13" t="s">
        <v>3183</v>
      </c>
      <c r="T1644" s="13" t="s">
        <v>3184</v>
      </c>
      <c r="U1644" s="13">
        <f>COUNTIFS(Tabella4[Rejected Element],Tabella4[[#This Row],[Rejected Element]])</f>
        <v>1254</v>
      </c>
      <c r="V1644" s="13" t="s">
        <v>1727</v>
      </c>
      <c r="W1644" s="13" t="s">
        <v>3134</v>
      </c>
      <c r="X1644" s="13" t="str">
        <f>Tabella4[[#This Row],[User Impact]]</f>
        <v>2 - Serious</v>
      </c>
      <c r="Y1644" s="13" t="str">
        <f>_xlfn.CONCAT("APP INDABOX ANDROID - ",Tabella4[[#This Row],[UNI CEI EN 301549]]," ",_xlfn.XLOOKUP(Tabella4[[#This Row],[Criterio]],Tabella5[ID],Tabella5[Criterio di successo],"")," - ",Tabella4[[#This Row],[Servizio]])</f>
        <v>APP INDABOX ANDROID - 11.2.5.3.1 Etichetta nel nome - S009 FAQ</v>
      </c>
      <c r="Z16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(#AAD1643)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44" s="13"/>
      <c r="AB1644" s="13"/>
      <c r="AC1644" s="13"/>
      <c r="AD1644" s="13"/>
      <c r="AE1644" s="13" t="e">
        <f>_xlfn.XLOOKUP(Tabella4[[#This Row],[ID Silk]],outTable[ID Silk],outTable[Numero ticket  ],,0,1)</f>
        <v>#N/A</v>
      </c>
      <c r="AF1644" s="13"/>
      <c r="AG1644" s="13"/>
      <c r="AH1644" s="13" t="e">
        <f>Tabella4[[#This Row],[Caricato su Silk]]&amp;Tabella4[[#This Row],[HC_01]]</f>
        <v>#N/A</v>
      </c>
      <c r="AI1644" s="13" t="e">
        <f>Tabella4[[#This Row],[HC_ID]]&amp;": "&amp;Tabella4[[#This Row],[Descrizione]]</f>
        <v>#N/A</v>
      </c>
      <c r="AJ1644" s="13" t="e">
        <f>Tabella4[[#This Row],[HC_ID]]&amp;": - "&amp;Tabella4[[#This Row],[Detail]]&amp;" con selettore: "&amp;Tabella4[[#This Row],[Rejected Element]]</f>
        <v>#N/A</v>
      </c>
      <c r="AK1644" s="13" t="e">
        <f>Tabella4[[#This Row],[HC_ID]]&amp;": "&amp;Tabella4[[#This Row],[Share URL]]</f>
        <v>#N/A</v>
      </c>
      <c r="AL1644" s="13" t="e">
        <f>Tabella4[[#This Row],[HC_ID]]&amp;": "&amp;Tabella4[[#This Row],[Soluzione note aggiuntive]]</f>
        <v>#N/A</v>
      </c>
      <c r="AM1644" s="13"/>
    </row>
    <row r="1645" spans="1:39" ht="15" x14ac:dyDescent="0.3">
      <c r="A1645" s="41" t="str">
        <f>Tabella4[[#This Row],[UNI CEI EN 301549]]&amp;Tabella4[[#This Row],[Servizio]]</f>
        <v>11.1.3.2.1S009 FAQ</v>
      </c>
      <c r="B1645" s="42" t="str">
        <f>Tabella4[[#This Row],[IssueID]]&amp;Tabella4[[#This Row],[Servizio]]</f>
        <v>S009 FAQ</v>
      </c>
      <c r="C1645" s="41" t="s">
        <v>2743</v>
      </c>
      <c r="D1645" s="41" t="str">
        <f>"(#"&amp;Tabella4[[#This Row],['#ID]]&amp;")"</f>
        <v>(#AAD1644)</v>
      </c>
      <c r="E1645" s="13" t="s">
        <v>50</v>
      </c>
      <c r="F1645" s="13" t="s">
        <v>9</v>
      </c>
      <c r="G1645" s="13" t="s">
        <v>57</v>
      </c>
      <c r="H1645" s="13" t="s">
        <v>3287</v>
      </c>
      <c r="I1645" s="13" t="s">
        <v>62</v>
      </c>
      <c r="J1645" s="13" t="s">
        <v>3176</v>
      </c>
      <c r="K1645" t="s">
        <v>1749</v>
      </c>
      <c r="L1645" s="13" t="s">
        <v>3177</v>
      </c>
      <c r="M1645" t="s">
        <v>1744</v>
      </c>
      <c r="N1645" s="13"/>
      <c r="O1645" t="s">
        <v>1617</v>
      </c>
      <c r="P1645" s="13" t="s">
        <v>1661</v>
      </c>
      <c r="Q1645" s="13" t="s">
        <v>1742</v>
      </c>
      <c r="R1645" s="13"/>
      <c r="S1645" s="13" t="s">
        <v>3189</v>
      </c>
      <c r="T1645" s="13" t="s">
        <v>3190</v>
      </c>
      <c r="U1645" s="13">
        <f>COUNTIFS(Tabella4[Rejected Element],Tabella4[[#This Row],[Rejected Element]])</f>
        <v>1254</v>
      </c>
      <c r="V1645" s="13" t="s">
        <v>1727</v>
      </c>
      <c r="W1645" s="13" t="s">
        <v>3134</v>
      </c>
      <c r="X1645" s="13" t="str">
        <f>Tabella4[[#This Row],[User Impact]]</f>
        <v>1 - Critical</v>
      </c>
      <c r="Y1645" s="13" t="str">
        <f>_xlfn.CONCAT("APP INDABOX ANDROID - ",Tabella4[[#This Row],[UNI CEI EN 301549]]," ",_xlfn.XLOOKUP(Tabella4[[#This Row],[Criterio]],Tabella5[ID],Tabella5[Criterio di successo],"")," - ",Tabella4[[#This Row],[Servizio]])</f>
        <v>APP INDABOX ANDROID - 11.1.3.2.1 Sequenza significativa - S009 FAQ</v>
      </c>
      <c r="Z16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(#AAD1644)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45" s="13"/>
      <c r="AB1645" s="13"/>
      <c r="AC1645" s="13"/>
      <c r="AD1645" s="13"/>
      <c r="AE1645" s="13" t="e">
        <f>_xlfn.XLOOKUP(Tabella4[[#This Row],[ID Silk]],outTable[ID Silk],outTable[Numero ticket  ],,0,1)</f>
        <v>#N/A</v>
      </c>
      <c r="AF1645" s="13"/>
      <c r="AG1645" s="13"/>
      <c r="AH1645" s="13" t="e">
        <f>Tabella4[[#This Row],[Caricato su Silk]]&amp;Tabella4[[#This Row],[HC_01]]</f>
        <v>#N/A</v>
      </c>
      <c r="AI1645" s="13" t="e">
        <f>Tabella4[[#This Row],[HC_ID]]&amp;": "&amp;Tabella4[[#This Row],[Descrizione]]</f>
        <v>#N/A</v>
      </c>
      <c r="AJ1645" s="13" t="e">
        <f>Tabella4[[#This Row],[HC_ID]]&amp;": - "&amp;Tabella4[[#This Row],[Detail]]&amp;" con selettore: "&amp;Tabella4[[#This Row],[Rejected Element]]</f>
        <v>#N/A</v>
      </c>
      <c r="AK1645" s="13" t="e">
        <f>Tabella4[[#This Row],[HC_ID]]&amp;": "&amp;Tabella4[[#This Row],[Share URL]]</f>
        <v>#N/A</v>
      </c>
      <c r="AL1645" s="13" t="e">
        <f>Tabella4[[#This Row],[HC_ID]]&amp;": "&amp;Tabella4[[#This Row],[Soluzione note aggiuntive]]</f>
        <v>#N/A</v>
      </c>
      <c r="AM1645" s="13"/>
    </row>
    <row r="1646" spans="1:39" ht="15" x14ac:dyDescent="0.3">
      <c r="A1646" s="41" t="str">
        <f>Tabella4[[#This Row],[UNI CEI EN 301549]]&amp;Tabella4[[#This Row],[Servizio]]</f>
        <v>11.1.3.2.1S009 FAQ</v>
      </c>
      <c r="B1646" s="42" t="str">
        <f>Tabella4[[#This Row],[IssueID]]&amp;Tabella4[[#This Row],[Servizio]]</f>
        <v>S009 FAQ</v>
      </c>
      <c r="C1646" s="41" t="s">
        <v>2744</v>
      </c>
      <c r="D1646" s="41" t="str">
        <f>"(#"&amp;Tabella4[[#This Row],['#ID]]&amp;")"</f>
        <v>(#AAD1645)</v>
      </c>
      <c r="E1646" s="13" t="s">
        <v>50</v>
      </c>
      <c r="F1646" s="13" t="s">
        <v>9</v>
      </c>
      <c r="G1646" s="13" t="s">
        <v>57</v>
      </c>
      <c r="H1646" s="13" t="s">
        <v>3287</v>
      </c>
      <c r="I1646" s="13" t="s">
        <v>62</v>
      </c>
      <c r="J1646" s="13" t="s">
        <v>3176</v>
      </c>
      <c r="K1646" t="s">
        <v>1749</v>
      </c>
      <c r="L1646" s="13" t="s">
        <v>3177</v>
      </c>
      <c r="M1646" t="s">
        <v>1744</v>
      </c>
      <c r="N1646" s="13"/>
      <c r="O1646" t="s">
        <v>1617</v>
      </c>
      <c r="P1646" s="13" t="s">
        <v>1661</v>
      </c>
      <c r="Q1646" s="13" t="s">
        <v>1742</v>
      </c>
      <c r="R1646" s="13"/>
      <c r="S1646" s="13" t="s">
        <v>3189</v>
      </c>
      <c r="T1646" s="13" t="s">
        <v>3190</v>
      </c>
      <c r="U1646" s="13">
        <f>COUNTIFS(Tabella4[Rejected Element],Tabella4[[#This Row],[Rejected Element]])</f>
        <v>1254</v>
      </c>
      <c r="V1646" s="13" t="s">
        <v>1727</v>
      </c>
      <c r="W1646" s="13" t="s">
        <v>3134</v>
      </c>
      <c r="X1646" s="13" t="str">
        <f>Tabella4[[#This Row],[User Impact]]</f>
        <v>1 - Critical</v>
      </c>
      <c r="Y1646" s="13" t="str">
        <f>_xlfn.CONCAT("APP INDABOX ANDROID - ",Tabella4[[#This Row],[UNI CEI EN 301549]]," ",_xlfn.XLOOKUP(Tabella4[[#This Row],[Criterio]],Tabella5[ID],Tabella5[Criterio di successo],"")," - ",Tabella4[[#This Row],[Servizio]])</f>
        <v>APP INDABOX ANDROID - 11.1.3.2.1 Sequenza significativa - S009 FAQ</v>
      </c>
      <c r="Z16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(#AAD1645)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46" s="13"/>
      <c r="AB1646" s="13"/>
      <c r="AC1646" s="13"/>
      <c r="AD1646" s="13"/>
      <c r="AE1646" s="13" t="e">
        <f>_xlfn.XLOOKUP(Tabella4[[#This Row],[ID Silk]],outTable[ID Silk],outTable[Numero ticket  ],,0,1)</f>
        <v>#N/A</v>
      </c>
      <c r="AF1646" s="13"/>
      <c r="AG1646" s="13"/>
      <c r="AH1646" s="13" t="e">
        <f>Tabella4[[#This Row],[Caricato su Silk]]&amp;Tabella4[[#This Row],[HC_01]]</f>
        <v>#N/A</v>
      </c>
      <c r="AI1646" s="13" t="e">
        <f>Tabella4[[#This Row],[HC_ID]]&amp;": "&amp;Tabella4[[#This Row],[Descrizione]]</f>
        <v>#N/A</v>
      </c>
      <c r="AJ1646" s="13" t="e">
        <f>Tabella4[[#This Row],[HC_ID]]&amp;": - "&amp;Tabella4[[#This Row],[Detail]]&amp;" con selettore: "&amp;Tabella4[[#This Row],[Rejected Element]]</f>
        <v>#N/A</v>
      </c>
      <c r="AK1646" s="13" t="e">
        <f>Tabella4[[#This Row],[HC_ID]]&amp;": "&amp;Tabella4[[#This Row],[Share URL]]</f>
        <v>#N/A</v>
      </c>
      <c r="AL1646" s="13" t="e">
        <f>Tabella4[[#This Row],[HC_ID]]&amp;": "&amp;Tabella4[[#This Row],[Soluzione note aggiuntive]]</f>
        <v>#N/A</v>
      </c>
      <c r="AM1646" s="13"/>
    </row>
    <row r="1647" spans="1:39" ht="15" x14ac:dyDescent="0.3">
      <c r="A1647" s="41" t="str">
        <f>Tabella4[[#This Row],[UNI CEI EN 301549]]&amp;Tabella4[[#This Row],[Servizio]]</f>
        <v>11.2.5.5.1S009 FAQ</v>
      </c>
      <c r="B1647" s="42" t="str">
        <f>Tabella4[[#This Row],[IssueID]]&amp;Tabella4[[#This Row],[Servizio]]</f>
        <v>S009 FAQ</v>
      </c>
      <c r="C1647" s="41" t="s">
        <v>2745</v>
      </c>
      <c r="D1647" s="41" t="str">
        <f>"(#"&amp;Tabella4[[#This Row],['#ID]]&amp;")"</f>
        <v>(#AAD1646)</v>
      </c>
      <c r="E1647" s="13" t="s">
        <v>50</v>
      </c>
      <c r="F1647" s="13" t="s">
        <v>3168</v>
      </c>
      <c r="G1647" s="13" t="s">
        <v>346</v>
      </c>
      <c r="H1647" s="13" t="s">
        <v>3286</v>
      </c>
      <c r="I1647" s="13" t="s">
        <v>64</v>
      </c>
      <c r="J1647" s="13" t="s">
        <v>1736</v>
      </c>
      <c r="K1647" t="s">
        <v>1747</v>
      </c>
      <c r="L1647" s="13" t="s">
        <v>3174</v>
      </c>
      <c r="M1647" t="s">
        <v>1756</v>
      </c>
      <c r="N1647" s="13"/>
      <c r="O1647" t="s">
        <v>1617</v>
      </c>
      <c r="P1647" s="13" t="s">
        <v>1661</v>
      </c>
      <c r="Q1647" s="13" t="s">
        <v>1742</v>
      </c>
      <c r="R1647" s="13"/>
      <c r="S1647" s="13" t="s">
        <v>3185</v>
      </c>
      <c r="T1647" s="13" t="s">
        <v>3186</v>
      </c>
      <c r="U1647" s="13">
        <f>COUNTIFS(Tabella4[Rejected Element],Tabella4[[#This Row],[Rejected Element]])</f>
        <v>6</v>
      </c>
      <c r="V1647" s="13" t="s">
        <v>1727</v>
      </c>
      <c r="W1647" s="13" t="s">
        <v>3134</v>
      </c>
      <c r="X1647" s="13" t="str">
        <f>Tabella4[[#This Row],[User Impact]]</f>
        <v>3 - Moderate</v>
      </c>
      <c r="Y1647" s="13" t="str">
        <f>_xlfn.CONCAT("APP INDABOX ANDROID - ",Tabella4[[#This Row],[UNI CEI EN 301549]]," ",_xlfn.XLOOKUP(Tabella4[[#This Row],[Criterio]],Tabella5[ID],Tabella5[Criterio di successo],"")," - ",Tabella4[[#This Row],[Servizio]])</f>
        <v>APP INDABOX ANDROID - 11.2.5.5.1 Dimensione dell'obiettivo (avanzato) - S009 FAQ</v>
      </c>
      <c r="Z16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(#AAD1646)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domande_generali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47" s="13"/>
      <c r="AB1647" s="13"/>
      <c r="AC1647" s="13"/>
      <c r="AD1647" s="13"/>
      <c r="AE1647" s="13" t="e">
        <f>_xlfn.XLOOKUP(Tabella4[[#This Row],[ID Silk]],outTable[ID Silk],outTable[Numero ticket  ],,0,1)</f>
        <v>#N/A</v>
      </c>
      <c r="AF1647" s="13"/>
      <c r="AG1647" s="13"/>
      <c r="AH1647" s="13" t="e">
        <f>Tabella4[[#This Row],[Caricato su Silk]]&amp;Tabella4[[#This Row],[HC_01]]</f>
        <v>#N/A</v>
      </c>
      <c r="AI1647" s="13" t="e">
        <f>Tabella4[[#This Row],[HC_ID]]&amp;": "&amp;Tabella4[[#This Row],[Descrizione]]</f>
        <v>#N/A</v>
      </c>
      <c r="AJ1647" s="13" t="e">
        <f>Tabella4[[#This Row],[HC_ID]]&amp;": - "&amp;Tabella4[[#This Row],[Detail]]&amp;" con selettore: "&amp;Tabella4[[#This Row],[Rejected Element]]</f>
        <v>#N/A</v>
      </c>
      <c r="AK1647" s="13" t="e">
        <f>Tabella4[[#This Row],[HC_ID]]&amp;": "&amp;Tabella4[[#This Row],[Share URL]]</f>
        <v>#N/A</v>
      </c>
      <c r="AL1647" s="13" t="e">
        <f>Tabella4[[#This Row],[HC_ID]]&amp;": "&amp;Tabella4[[#This Row],[Soluzione note aggiuntive]]</f>
        <v>#N/A</v>
      </c>
      <c r="AM1647" s="13"/>
    </row>
    <row r="1648" spans="1:39" ht="15" x14ac:dyDescent="0.3">
      <c r="A1648" s="41" t="str">
        <f>Tabella4[[#This Row],[UNI CEI EN 301549]]&amp;Tabella4[[#This Row],[Servizio]]</f>
        <v>11.2.5.3.1S009 FAQ</v>
      </c>
      <c r="B1648" s="42" t="str">
        <f>Tabella4[[#This Row],[IssueID]]&amp;Tabella4[[#This Row],[Servizio]]</f>
        <v>S009 FAQ</v>
      </c>
      <c r="C1648" s="41" t="s">
        <v>2746</v>
      </c>
      <c r="D1648" s="41" t="str">
        <f>"(#"&amp;Tabella4[[#This Row],['#ID]]&amp;")"</f>
        <v>(#AAD1647)</v>
      </c>
      <c r="E1648" s="13" t="s">
        <v>50</v>
      </c>
      <c r="F1648" s="13" t="s">
        <v>9</v>
      </c>
      <c r="G1648" s="13" t="s">
        <v>342</v>
      </c>
      <c r="H1648" s="13" t="s">
        <v>3285</v>
      </c>
      <c r="I1648" s="13" t="s">
        <v>63</v>
      </c>
      <c r="J1648" s="13" t="s">
        <v>3172</v>
      </c>
      <c r="K1648" t="s">
        <v>1745</v>
      </c>
      <c r="L1648" s="13" t="s">
        <v>3173</v>
      </c>
      <c r="M1648" t="s">
        <v>1756</v>
      </c>
      <c r="N1648" s="13"/>
      <c r="O1648" t="s">
        <v>1617</v>
      </c>
      <c r="P1648" s="13" t="s">
        <v>1661</v>
      </c>
      <c r="Q1648" s="13" t="s">
        <v>1742</v>
      </c>
      <c r="R1648" s="13"/>
      <c r="S1648" s="13" t="s">
        <v>3183</v>
      </c>
      <c r="T1648" s="13" t="s">
        <v>3184</v>
      </c>
      <c r="U1648" s="13">
        <f>COUNTIFS(Tabella4[Rejected Element],Tabella4[[#This Row],[Rejected Element]])</f>
        <v>6</v>
      </c>
      <c r="V1648" s="13" t="s">
        <v>1727</v>
      </c>
      <c r="W1648" s="13" t="s">
        <v>3134</v>
      </c>
      <c r="X1648" s="13" t="str">
        <f>Tabella4[[#This Row],[User Impact]]</f>
        <v>2 - Serious</v>
      </c>
      <c r="Y1648" s="13" t="str">
        <f>_xlfn.CONCAT("APP INDABOX ANDROID - ",Tabella4[[#This Row],[UNI CEI EN 301549]]," ",_xlfn.XLOOKUP(Tabella4[[#This Row],[Criterio]],Tabella5[ID],Tabella5[Criterio di successo],"")," - ",Tabella4[[#This Row],[Servizio]])</f>
        <v>APP INDABOX ANDROID - 11.2.5.3.1 Etichetta nel nome - S009 FAQ</v>
      </c>
      <c r="Z16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(#AAD1647)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domande_generali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48" s="13"/>
      <c r="AB1648" s="13"/>
      <c r="AC1648" s="13"/>
      <c r="AD1648" s="13"/>
      <c r="AE1648" s="13" t="e">
        <f>_xlfn.XLOOKUP(Tabella4[[#This Row],[ID Silk]],outTable[ID Silk],outTable[Numero ticket  ],,0,1)</f>
        <v>#N/A</v>
      </c>
      <c r="AF1648" s="13"/>
      <c r="AG1648" s="13"/>
      <c r="AH1648" s="13" t="e">
        <f>Tabella4[[#This Row],[Caricato su Silk]]&amp;Tabella4[[#This Row],[HC_01]]</f>
        <v>#N/A</v>
      </c>
      <c r="AI1648" s="13" t="e">
        <f>Tabella4[[#This Row],[HC_ID]]&amp;": "&amp;Tabella4[[#This Row],[Descrizione]]</f>
        <v>#N/A</v>
      </c>
      <c r="AJ1648" s="13" t="e">
        <f>Tabella4[[#This Row],[HC_ID]]&amp;": - "&amp;Tabella4[[#This Row],[Detail]]&amp;" con selettore: "&amp;Tabella4[[#This Row],[Rejected Element]]</f>
        <v>#N/A</v>
      </c>
      <c r="AK1648" s="13" t="e">
        <f>Tabella4[[#This Row],[HC_ID]]&amp;": "&amp;Tabella4[[#This Row],[Share URL]]</f>
        <v>#N/A</v>
      </c>
      <c r="AL1648" s="13" t="e">
        <f>Tabella4[[#This Row],[HC_ID]]&amp;": "&amp;Tabella4[[#This Row],[Soluzione note aggiuntive]]</f>
        <v>#N/A</v>
      </c>
      <c r="AM1648" s="13"/>
    </row>
    <row r="1649" spans="1:39" ht="15" x14ac:dyDescent="0.3">
      <c r="A1649" s="41" t="str">
        <f>Tabella4[[#This Row],[UNI CEI EN 301549]]&amp;Tabella4[[#This Row],[Servizio]]</f>
        <v>11.1.3.2.1S009 FAQ</v>
      </c>
      <c r="B1649" s="42" t="str">
        <f>Tabella4[[#This Row],[IssueID]]&amp;Tabella4[[#This Row],[Servizio]]</f>
        <v>S009 FAQ</v>
      </c>
      <c r="C1649" s="41" t="s">
        <v>2747</v>
      </c>
      <c r="D1649" s="41" t="str">
        <f>"(#"&amp;Tabella4[[#This Row],['#ID]]&amp;")"</f>
        <v>(#AAD1648)</v>
      </c>
      <c r="E1649" s="13" t="s">
        <v>50</v>
      </c>
      <c r="F1649" s="13" t="s">
        <v>9</v>
      </c>
      <c r="G1649" s="13" t="s">
        <v>57</v>
      </c>
      <c r="H1649" s="13" t="s">
        <v>3287</v>
      </c>
      <c r="I1649" s="13" t="s">
        <v>62</v>
      </c>
      <c r="J1649" s="13" t="s">
        <v>3176</v>
      </c>
      <c r="K1649" t="s">
        <v>1749</v>
      </c>
      <c r="L1649" s="13" t="s">
        <v>3177</v>
      </c>
      <c r="M1649" t="s">
        <v>1744</v>
      </c>
      <c r="N1649" s="13"/>
      <c r="O1649" t="s">
        <v>1617</v>
      </c>
      <c r="P1649" s="13" t="s">
        <v>1661</v>
      </c>
      <c r="Q1649" s="13" t="s">
        <v>1742</v>
      </c>
      <c r="R1649" s="13"/>
      <c r="S1649" s="13" t="s">
        <v>3189</v>
      </c>
      <c r="T1649" s="13" t="s">
        <v>3190</v>
      </c>
      <c r="U1649" s="13">
        <f>COUNTIFS(Tabella4[Rejected Element],Tabella4[[#This Row],[Rejected Element]])</f>
        <v>1254</v>
      </c>
      <c r="V1649" s="13" t="s">
        <v>1727</v>
      </c>
      <c r="W1649" s="13" t="s">
        <v>3134</v>
      </c>
      <c r="X1649" s="13" t="str">
        <f>Tabella4[[#This Row],[User Impact]]</f>
        <v>1 - Critical</v>
      </c>
      <c r="Y1649" s="13" t="str">
        <f>_xlfn.CONCAT("APP INDABOX ANDROID - ",Tabella4[[#This Row],[UNI CEI EN 301549]]," ",_xlfn.XLOOKUP(Tabella4[[#This Row],[Criterio]],Tabella5[ID],Tabella5[Criterio di successo],"")," - ",Tabella4[[#This Row],[Servizio]])</f>
        <v>APP INDABOX ANDROID - 11.1.3.2.1 Sequenza significativa - S009 FAQ</v>
      </c>
      <c r="Z16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(#AAD1648)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49" s="13"/>
      <c r="AB1649" s="13"/>
      <c r="AC1649" s="13"/>
      <c r="AD1649" s="13"/>
      <c r="AE1649" s="13" t="e">
        <f>_xlfn.XLOOKUP(Tabella4[[#This Row],[ID Silk]],outTable[ID Silk],outTable[Numero ticket  ],,0,1)</f>
        <v>#N/A</v>
      </c>
      <c r="AF1649" s="13"/>
      <c r="AG1649" s="13"/>
      <c r="AH1649" s="13" t="e">
        <f>Tabella4[[#This Row],[Caricato su Silk]]&amp;Tabella4[[#This Row],[HC_01]]</f>
        <v>#N/A</v>
      </c>
      <c r="AI1649" s="13" t="e">
        <f>Tabella4[[#This Row],[HC_ID]]&amp;": "&amp;Tabella4[[#This Row],[Descrizione]]</f>
        <v>#N/A</v>
      </c>
      <c r="AJ1649" s="13" t="e">
        <f>Tabella4[[#This Row],[HC_ID]]&amp;": - "&amp;Tabella4[[#This Row],[Detail]]&amp;" con selettore: "&amp;Tabella4[[#This Row],[Rejected Element]]</f>
        <v>#N/A</v>
      </c>
      <c r="AK1649" s="13" t="e">
        <f>Tabella4[[#This Row],[HC_ID]]&amp;": "&amp;Tabella4[[#This Row],[Share URL]]</f>
        <v>#N/A</v>
      </c>
      <c r="AL1649" s="13" t="e">
        <f>Tabella4[[#This Row],[HC_ID]]&amp;": "&amp;Tabella4[[#This Row],[Soluzione note aggiuntive]]</f>
        <v>#N/A</v>
      </c>
      <c r="AM1649" s="13"/>
    </row>
    <row r="1650" spans="1:39" ht="15" x14ac:dyDescent="0.3">
      <c r="A1650" s="41" t="str">
        <f>Tabella4[[#This Row],[UNI CEI EN 301549]]&amp;Tabella4[[#This Row],[Servizio]]</f>
        <v>11.2.5.5.1S009 FAQ</v>
      </c>
      <c r="B1650" s="42" t="str">
        <f>Tabella4[[#This Row],[IssueID]]&amp;Tabella4[[#This Row],[Servizio]]</f>
        <v>S009 FAQ</v>
      </c>
      <c r="C1650" s="41" t="s">
        <v>2748</v>
      </c>
      <c r="D1650" s="41" t="str">
        <f>"(#"&amp;Tabella4[[#This Row],['#ID]]&amp;")"</f>
        <v>(#AAD1649)</v>
      </c>
      <c r="E1650" s="13" t="s">
        <v>50</v>
      </c>
      <c r="F1650" s="13" t="s">
        <v>3168</v>
      </c>
      <c r="G1650" s="13" t="s">
        <v>346</v>
      </c>
      <c r="H1650" s="13" t="s">
        <v>3286</v>
      </c>
      <c r="I1650" s="13" t="s">
        <v>64</v>
      </c>
      <c r="J1650" s="13" t="s">
        <v>1736</v>
      </c>
      <c r="K1650" t="s">
        <v>1747</v>
      </c>
      <c r="L1650" s="13" t="s">
        <v>3174</v>
      </c>
      <c r="M1650" t="s">
        <v>1744</v>
      </c>
      <c r="N1650" s="13"/>
      <c r="O1650" t="s">
        <v>1617</v>
      </c>
      <c r="P1650" s="13" t="s">
        <v>1661</v>
      </c>
      <c r="Q1650" s="13" t="s">
        <v>1742</v>
      </c>
      <c r="R1650" s="13"/>
      <c r="S1650" s="13" t="s">
        <v>3185</v>
      </c>
      <c r="T1650" s="13" t="s">
        <v>3186</v>
      </c>
      <c r="U1650" s="13">
        <f>COUNTIFS(Tabella4[Rejected Element],Tabella4[[#This Row],[Rejected Element]])</f>
        <v>1254</v>
      </c>
      <c r="V1650" s="13" t="s">
        <v>1727</v>
      </c>
      <c r="W1650" s="13" t="s">
        <v>3134</v>
      </c>
      <c r="X1650" s="13" t="str">
        <f>Tabella4[[#This Row],[User Impact]]</f>
        <v>3 - Moderate</v>
      </c>
      <c r="Y1650" s="13" t="str">
        <f>_xlfn.CONCAT("APP INDABOX ANDROID - ",Tabella4[[#This Row],[UNI CEI EN 301549]]," ",_xlfn.XLOOKUP(Tabella4[[#This Row],[Criterio]],Tabella5[ID],Tabella5[Criterio di successo],"")," - ",Tabella4[[#This Row],[Servizio]])</f>
        <v>APP INDABOX ANDROID - 11.2.5.5.1 Dimensione dell'obiettivo (avanzato) - S009 FAQ</v>
      </c>
      <c r="Z16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(#AAD1649)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50" s="13"/>
      <c r="AB1650" s="13"/>
      <c r="AC1650" s="13"/>
      <c r="AD1650" s="13"/>
      <c r="AE1650" s="13" t="e">
        <f>_xlfn.XLOOKUP(Tabella4[[#This Row],[ID Silk]],outTable[ID Silk],outTable[Numero ticket  ],,0,1)</f>
        <v>#N/A</v>
      </c>
      <c r="AF1650" s="13"/>
      <c r="AG1650" s="13"/>
      <c r="AH1650" s="13" t="e">
        <f>Tabella4[[#This Row],[Caricato su Silk]]&amp;Tabella4[[#This Row],[HC_01]]</f>
        <v>#N/A</v>
      </c>
      <c r="AI1650" s="13" t="e">
        <f>Tabella4[[#This Row],[HC_ID]]&amp;": "&amp;Tabella4[[#This Row],[Descrizione]]</f>
        <v>#N/A</v>
      </c>
      <c r="AJ1650" s="13" t="e">
        <f>Tabella4[[#This Row],[HC_ID]]&amp;": - "&amp;Tabella4[[#This Row],[Detail]]&amp;" con selettore: "&amp;Tabella4[[#This Row],[Rejected Element]]</f>
        <v>#N/A</v>
      </c>
      <c r="AK1650" s="13" t="e">
        <f>Tabella4[[#This Row],[HC_ID]]&amp;": "&amp;Tabella4[[#This Row],[Share URL]]</f>
        <v>#N/A</v>
      </c>
      <c r="AL1650" s="13" t="e">
        <f>Tabella4[[#This Row],[HC_ID]]&amp;": "&amp;Tabella4[[#This Row],[Soluzione note aggiuntive]]</f>
        <v>#N/A</v>
      </c>
      <c r="AM1650" s="13"/>
    </row>
    <row r="1651" spans="1:39" ht="15" x14ac:dyDescent="0.3">
      <c r="A1651" s="41" t="str">
        <f>Tabella4[[#This Row],[UNI CEI EN 301549]]&amp;Tabella4[[#This Row],[Servizio]]</f>
        <v>11.2.5.3.1S009 FAQ</v>
      </c>
      <c r="B1651" s="42" t="str">
        <f>Tabella4[[#This Row],[IssueID]]&amp;Tabella4[[#This Row],[Servizio]]</f>
        <v>S009 FAQ</v>
      </c>
      <c r="C1651" s="41" t="s">
        <v>2749</v>
      </c>
      <c r="D1651" s="41" t="str">
        <f>"(#"&amp;Tabella4[[#This Row],['#ID]]&amp;")"</f>
        <v>(#AAD1650)</v>
      </c>
      <c r="E1651" s="13" t="s">
        <v>50</v>
      </c>
      <c r="F1651" s="13" t="s">
        <v>9</v>
      </c>
      <c r="G1651" s="13" t="s">
        <v>342</v>
      </c>
      <c r="H1651" s="13" t="s">
        <v>3285</v>
      </c>
      <c r="I1651" s="13" t="s">
        <v>63</v>
      </c>
      <c r="J1651" s="13" t="s">
        <v>3172</v>
      </c>
      <c r="K1651" t="s">
        <v>1745</v>
      </c>
      <c r="L1651" s="13" t="s">
        <v>3173</v>
      </c>
      <c r="M1651" t="s">
        <v>1744</v>
      </c>
      <c r="N1651" s="13"/>
      <c r="O1651" t="s">
        <v>1617</v>
      </c>
      <c r="P1651" s="13" t="s">
        <v>1661</v>
      </c>
      <c r="Q1651" s="13" t="s">
        <v>1742</v>
      </c>
      <c r="R1651" s="13"/>
      <c r="S1651" s="13" t="s">
        <v>3183</v>
      </c>
      <c r="T1651" s="13" t="s">
        <v>3184</v>
      </c>
      <c r="U1651" s="13">
        <f>COUNTIFS(Tabella4[Rejected Element],Tabella4[[#This Row],[Rejected Element]])</f>
        <v>1254</v>
      </c>
      <c r="V1651" s="13" t="s">
        <v>1727</v>
      </c>
      <c r="W1651" s="13" t="s">
        <v>3134</v>
      </c>
      <c r="X1651" s="13" t="str">
        <f>Tabella4[[#This Row],[User Impact]]</f>
        <v>2 - Serious</v>
      </c>
      <c r="Y1651" s="13" t="str">
        <f>_xlfn.CONCAT("APP INDABOX ANDROID - ",Tabella4[[#This Row],[UNI CEI EN 301549]]," ",_xlfn.XLOOKUP(Tabella4[[#This Row],[Criterio]],Tabella5[ID],Tabella5[Criterio di successo],"")," - ",Tabella4[[#This Row],[Servizio]])</f>
        <v>APP INDABOX ANDROID - 11.2.5.3.1 Etichetta nel nome - S009 FAQ</v>
      </c>
      <c r="Z16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(#AAD1650)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51" s="13"/>
      <c r="AB1651" s="13"/>
      <c r="AC1651" s="13"/>
      <c r="AD1651" s="13"/>
      <c r="AE1651" s="13" t="e">
        <f>_xlfn.XLOOKUP(Tabella4[[#This Row],[ID Silk]],outTable[ID Silk],outTable[Numero ticket  ],,0,1)</f>
        <v>#N/A</v>
      </c>
      <c r="AF1651" s="13"/>
      <c r="AG1651" s="13"/>
      <c r="AH1651" s="13" t="e">
        <f>Tabella4[[#This Row],[Caricato su Silk]]&amp;Tabella4[[#This Row],[HC_01]]</f>
        <v>#N/A</v>
      </c>
      <c r="AI1651" s="13" t="e">
        <f>Tabella4[[#This Row],[HC_ID]]&amp;": "&amp;Tabella4[[#This Row],[Descrizione]]</f>
        <v>#N/A</v>
      </c>
      <c r="AJ1651" s="13" t="e">
        <f>Tabella4[[#This Row],[HC_ID]]&amp;": - "&amp;Tabella4[[#This Row],[Detail]]&amp;" con selettore: "&amp;Tabella4[[#This Row],[Rejected Element]]</f>
        <v>#N/A</v>
      </c>
      <c r="AK1651" s="13" t="e">
        <f>Tabella4[[#This Row],[HC_ID]]&amp;": "&amp;Tabella4[[#This Row],[Share URL]]</f>
        <v>#N/A</v>
      </c>
      <c r="AL1651" s="13" t="e">
        <f>Tabella4[[#This Row],[HC_ID]]&amp;": "&amp;Tabella4[[#This Row],[Soluzione note aggiuntive]]</f>
        <v>#N/A</v>
      </c>
      <c r="AM1651" s="13"/>
    </row>
    <row r="1652" spans="1:39" ht="15" x14ac:dyDescent="0.3">
      <c r="A1652" s="41" t="str">
        <f>Tabella4[[#This Row],[UNI CEI EN 301549]]&amp;Tabella4[[#This Row],[Servizio]]</f>
        <v>11.2.5.8.1S009 FAQ</v>
      </c>
      <c r="B1652" s="42" t="str">
        <f>Tabella4[[#This Row],[IssueID]]&amp;Tabella4[[#This Row],[Servizio]]</f>
        <v>S009 FAQ</v>
      </c>
      <c r="C1652" s="41" t="s">
        <v>2750</v>
      </c>
      <c r="D1652" s="41" t="str">
        <f>"(#"&amp;Tabella4[[#This Row],['#ID]]&amp;")"</f>
        <v>(#AAD1651)</v>
      </c>
      <c r="E1652" s="13" t="s">
        <v>50</v>
      </c>
      <c r="F1652" s="13" t="s">
        <v>10</v>
      </c>
      <c r="G1652" s="13" t="s">
        <v>56</v>
      </c>
      <c r="H1652" s="13" t="s">
        <v>3283</v>
      </c>
      <c r="I1652" s="13" t="s">
        <v>63</v>
      </c>
      <c r="J1652" s="13" t="s">
        <v>1736</v>
      </c>
      <c r="K1652" t="s">
        <v>1748</v>
      </c>
      <c r="L1652" s="13" t="s">
        <v>3175</v>
      </c>
      <c r="M1652" t="s">
        <v>1744</v>
      </c>
      <c r="N1652" s="13"/>
      <c r="O1652" t="s">
        <v>1617</v>
      </c>
      <c r="P1652" s="13" t="s">
        <v>1661</v>
      </c>
      <c r="Q1652" s="13" t="s">
        <v>1742</v>
      </c>
      <c r="R1652" s="13"/>
      <c r="S1652" s="13" t="s">
        <v>3187</v>
      </c>
      <c r="T1652" s="13" t="s">
        <v>3188</v>
      </c>
      <c r="U1652" s="13">
        <f>COUNTIFS(Tabella4[Rejected Element],Tabella4[[#This Row],[Rejected Element]])</f>
        <v>1254</v>
      </c>
      <c r="V1652" s="13" t="s">
        <v>1727</v>
      </c>
      <c r="W1652" s="13" t="s">
        <v>3134</v>
      </c>
      <c r="X1652" s="13" t="str">
        <f>Tabella4[[#This Row],[User Impact]]</f>
        <v>2 - Serious</v>
      </c>
      <c r="Y1652" s="13" t="str">
        <f>_xlfn.CONCAT("APP INDABOX ANDROID - ",Tabella4[[#This Row],[UNI CEI EN 301549]]," ",_xlfn.XLOOKUP(Tabella4[[#This Row],[Criterio]],Tabella5[ID],Tabella5[Criterio di successo],"")," - ",Tabella4[[#This Row],[Servizio]])</f>
        <v>APP INDABOX ANDROID - 11.2.5.8.1 Dimensione dell'obiettivo (minimo) - S009 FAQ</v>
      </c>
      <c r="Z16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(#AAD1651)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652" s="13"/>
      <c r="AB1652" s="13"/>
      <c r="AC1652" s="13"/>
      <c r="AD1652" s="13"/>
      <c r="AE1652" s="13" t="e">
        <f>_xlfn.XLOOKUP(Tabella4[[#This Row],[ID Silk]],outTable[ID Silk],outTable[Numero ticket  ],,0,1)</f>
        <v>#N/A</v>
      </c>
      <c r="AF1652" s="13"/>
      <c r="AG1652" s="13"/>
      <c r="AH1652" s="13" t="e">
        <f>Tabella4[[#This Row],[Caricato su Silk]]&amp;Tabella4[[#This Row],[HC_01]]</f>
        <v>#N/A</v>
      </c>
      <c r="AI1652" s="13" t="e">
        <f>Tabella4[[#This Row],[HC_ID]]&amp;": "&amp;Tabella4[[#This Row],[Descrizione]]</f>
        <v>#N/A</v>
      </c>
      <c r="AJ1652" s="13" t="e">
        <f>Tabella4[[#This Row],[HC_ID]]&amp;": - "&amp;Tabella4[[#This Row],[Detail]]&amp;" con selettore: "&amp;Tabella4[[#This Row],[Rejected Element]]</f>
        <v>#N/A</v>
      </c>
      <c r="AK1652" s="13" t="e">
        <f>Tabella4[[#This Row],[HC_ID]]&amp;": "&amp;Tabella4[[#This Row],[Share URL]]</f>
        <v>#N/A</v>
      </c>
      <c r="AL1652" s="13" t="e">
        <f>Tabella4[[#This Row],[HC_ID]]&amp;": "&amp;Tabella4[[#This Row],[Soluzione note aggiuntive]]</f>
        <v>#N/A</v>
      </c>
      <c r="AM1652" s="13"/>
    </row>
    <row r="1653" spans="1:39" ht="15" x14ac:dyDescent="0.3">
      <c r="A1653" s="41" t="str">
        <f>Tabella4[[#This Row],[UNI CEI EN 301549]]&amp;Tabella4[[#This Row],[Servizio]]</f>
        <v>11.1.3.2.1S009 FAQ</v>
      </c>
      <c r="B1653" s="42" t="str">
        <f>Tabella4[[#This Row],[IssueID]]&amp;Tabella4[[#This Row],[Servizio]]</f>
        <v>S009 FAQ</v>
      </c>
      <c r="C1653" s="41" t="s">
        <v>2751</v>
      </c>
      <c r="D1653" s="41" t="str">
        <f>"(#"&amp;Tabella4[[#This Row],['#ID]]&amp;")"</f>
        <v>(#AAD1652)</v>
      </c>
      <c r="E1653" s="13" t="s">
        <v>50</v>
      </c>
      <c r="F1653" s="13" t="s">
        <v>9</v>
      </c>
      <c r="G1653" s="13" t="s">
        <v>57</v>
      </c>
      <c r="H1653" s="13" t="s">
        <v>3287</v>
      </c>
      <c r="I1653" s="13" t="s">
        <v>62</v>
      </c>
      <c r="J1653" s="13" t="s">
        <v>3176</v>
      </c>
      <c r="K1653" t="s">
        <v>1749</v>
      </c>
      <c r="L1653" s="13" t="s">
        <v>3177</v>
      </c>
      <c r="M1653" t="s">
        <v>1744</v>
      </c>
      <c r="N1653" s="13"/>
      <c r="O1653" t="s">
        <v>1617</v>
      </c>
      <c r="P1653" s="13" t="s">
        <v>1661</v>
      </c>
      <c r="Q1653" s="13" t="s">
        <v>1742</v>
      </c>
      <c r="R1653" s="13"/>
      <c r="S1653" s="13" t="s">
        <v>3189</v>
      </c>
      <c r="T1653" s="13" t="s">
        <v>3190</v>
      </c>
      <c r="U1653" s="13">
        <f>COUNTIFS(Tabella4[Rejected Element],Tabella4[[#This Row],[Rejected Element]])</f>
        <v>1254</v>
      </c>
      <c r="V1653" s="13" t="s">
        <v>1727</v>
      </c>
      <c r="W1653" s="13" t="s">
        <v>3134</v>
      </c>
      <c r="X1653" s="13" t="str">
        <f>Tabella4[[#This Row],[User Impact]]</f>
        <v>1 - Critical</v>
      </c>
      <c r="Y1653" s="13" t="str">
        <f>_xlfn.CONCAT("APP INDABOX ANDROID - ",Tabella4[[#This Row],[UNI CEI EN 301549]]," ",_xlfn.XLOOKUP(Tabella4[[#This Row],[Criterio]],Tabella5[ID],Tabella5[Criterio di successo],"")," - ",Tabella4[[#This Row],[Servizio]])</f>
        <v>APP INDABOX ANDROID - 11.1.3.2.1 Sequenza significativa - S009 FAQ</v>
      </c>
      <c r="Z16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(#AAD1652)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53" s="13"/>
      <c r="AB1653" s="13"/>
      <c r="AC1653" s="13"/>
      <c r="AD1653" s="13"/>
      <c r="AE1653" s="13" t="e">
        <f>_xlfn.XLOOKUP(Tabella4[[#This Row],[ID Silk]],outTable[ID Silk],outTable[Numero ticket  ],,0,1)</f>
        <v>#N/A</v>
      </c>
      <c r="AF1653" s="13"/>
      <c r="AG1653" s="13"/>
      <c r="AH1653" s="13" t="e">
        <f>Tabella4[[#This Row],[Caricato su Silk]]&amp;Tabella4[[#This Row],[HC_01]]</f>
        <v>#N/A</v>
      </c>
      <c r="AI1653" s="13" t="e">
        <f>Tabella4[[#This Row],[HC_ID]]&amp;": "&amp;Tabella4[[#This Row],[Descrizione]]</f>
        <v>#N/A</v>
      </c>
      <c r="AJ1653" s="13" t="e">
        <f>Tabella4[[#This Row],[HC_ID]]&amp;": - "&amp;Tabella4[[#This Row],[Detail]]&amp;" con selettore: "&amp;Tabella4[[#This Row],[Rejected Element]]</f>
        <v>#N/A</v>
      </c>
      <c r="AK1653" s="13" t="e">
        <f>Tabella4[[#This Row],[HC_ID]]&amp;": "&amp;Tabella4[[#This Row],[Share URL]]</f>
        <v>#N/A</v>
      </c>
      <c r="AL1653" s="13" t="e">
        <f>Tabella4[[#This Row],[HC_ID]]&amp;": "&amp;Tabella4[[#This Row],[Soluzione note aggiuntive]]</f>
        <v>#N/A</v>
      </c>
      <c r="AM1653" s="13"/>
    </row>
    <row r="1654" spans="1:39" ht="15" x14ac:dyDescent="0.3">
      <c r="A1654" s="41" t="str">
        <f>Tabella4[[#This Row],[UNI CEI EN 301549]]&amp;Tabella4[[#This Row],[Servizio]]</f>
        <v>11.2.5.5.1S009 FAQ</v>
      </c>
      <c r="B1654" s="42" t="str">
        <f>Tabella4[[#This Row],[IssueID]]&amp;Tabella4[[#This Row],[Servizio]]</f>
        <v>S009 FAQ</v>
      </c>
      <c r="C1654" s="41" t="s">
        <v>2752</v>
      </c>
      <c r="D1654" s="41" t="str">
        <f>"(#"&amp;Tabella4[[#This Row],['#ID]]&amp;")"</f>
        <v>(#AAD1653)</v>
      </c>
      <c r="E1654" s="13" t="s">
        <v>50</v>
      </c>
      <c r="F1654" s="13" t="s">
        <v>3168</v>
      </c>
      <c r="G1654" s="13" t="s">
        <v>346</v>
      </c>
      <c r="H1654" s="13" t="s">
        <v>3286</v>
      </c>
      <c r="I1654" s="13" t="s">
        <v>64</v>
      </c>
      <c r="J1654" s="13" t="s">
        <v>1736</v>
      </c>
      <c r="K1654" t="s">
        <v>1747</v>
      </c>
      <c r="L1654" s="13" t="s">
        <v>3174</v>
      </c>
      <c r="M1654" t="s">
        <v>1744</v>
      </c>
      <c r="N1654" s="13"/>
      <c r="O1654" t="s">
        <v>1617</v>
      </c>
      <c r="P1654" s="13" t="s">
        <v>1661</v>
      </c>
      <c r="Q1654" s="13" t="s">
        <v>1742</v>
      </c>
      <c r="R1654" s="13"/>
      <c r="S1654" s="13" t="s">
        <v>3185</v>
      </c>
      <c r="T1654" s="13" t="s">
        <v>3186</v>
      </c>
      <c r="U1654" s="13">
        <f>COUNTIFS(Tabella4[Rejected Element],Tabella4[[#This Row],[Rejected Element]])</f>
        <v>1254</v>
      </c>
      <c r="V1654" s="13" t="s">
        <v>1727</v>
      </c>
      <c r="W1654" s="13" t="s">
        <v>3134</v>
      </c>
      <c r="X1654" s="13" t="str">
        <f>Tabella4[[#This Row],[User Impact]]</f>
        <v>3 - Moderate</v>
      </c>
      <c r="Y1654" s="13" t="str">
        <f>_xlfn.CONCAT("APP INDABOX ANDROID - ",Tabella4[[#This Row],[UNI CEI EN 301549]]," ",_xlfn.XLOOKUP(Tabella4[[#This Row],[Criterio]],Tabella5[ID],Tabella5[Criterio di successo],"")," - ",Tabella4[[#This Row],[Servizio]])</f>
        <v>APP INDABOX ANDROID - 11.2.5.5.1 Dimensione dell'obiettivo (avanzato) - S009 FAQ</v>
      </c>
      <c r="Z16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(#AAD1653)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54" s="13"/>
      <c r="AB1654" s="13"/>
      <c r="AC1654" s="13"/>
      <c r="AD1654" s="13"/>
      <c r="AE1654" s="13" t="e">
        <f>_xlfn.XLOOKUP(Tabella4[[#This Row],[ID Silk]],outTable[ID Silk],outTable[Numero ticket  ],,0,1)</f>
        <v>#N/A</v>
      </c>
      <c r="AF1654" s="13"/>
      <c r="AG1654" s="13"/>
      <c r="AH1654" s="13" t="e">
        <f>Tabella4[[#This Row],[Caricato su Silk]]&amp;Tabella4[[#This Row],[HC_01]]</f>
        <v>#N/A</v>
      </c>
      <c r="AI1654" s="13" t="e">
        <f>Tabella4[[#This Row],[HC_ID]]&amp;": "&amp;Tabella4[[#This Row],[Descrizione]]</f>
        <v>#N/A</v>
      </c>
      <c r="AJ1654" s="13" t="e">
        <f>Tabella4[[#This Row],[HC_ID]]&amp;": - "&amp;Tabella4[[#This Row],[Detail]]&amp;" con selettore: "&amp;Tabella4[[#This Row],[Rejected Element]]</f>
        <v>#N/A</v>
      </c>
      <c r="AK1654" s="13" t="e">
        <f>Tabella4[[#This Row],[HC_ID]]&amp;": "&amp;Tabella4[[#This Row],[Share URL]]</f>
        <v>#N/A</v>
      </c>
      <c r="AL1654" s="13" t="e">
        <f>Tabella4[[#This Row],[HC_ID]]&amp;": "&amp;Tabella4[[#This Row],[Soluzione note aggiuntive]]</f>
        <v>#N/A</v>
      </c>
      <c r="AM1654" s="13"/>
    </row>
    <row r="1655" spans="1:39" ht="15" x14ac:dyDescent="0.3">
      <c r="A1655" s="41" t="str">
        <f>Tabella4[[#This Row],[UNI CEI EN 301549]]&amp;Tabella4[[#This Row],[Servizio]]</f>
        <v>11.2.5.3.1S009 FAQ</v>
      </c>
      <c r="B1655" s="42" t="str">
        <f>Tabella4[[#This Row],[IssueID]]&amp;Tabella4[[#This Row],[Servizio]]</f>
        <v>S009 FAQ</v>
      </c>
      <c r="C1655" s="41" t="s">
        <v>2753</v>
      </c>
      <c r="D1655" s="41" t="str">
        <f>"(#"&amp;Tabella4[[#This Row],['#ID]]&amp;")"</f>
        <v>(#AAD1654)</v>
      </c>
      <c r="E1655" s="13" t="s">
        <v>50</v>
      </c>
      <c r="F1655" s="13" t="s">
        <v>9</v>
      </c>
      <c r="G1655" s="13" t="s">
        <v>342</v>
      </c>
      <c r="H1655" s="13" t="s">
        <v>3285</v>
      </c>
      <c r="I1655" s="13" t="s">
        <v>63</v>
      </c>
      <c r="J1655" s="13" t="s">
        <v>3172</v>
      </c>
      <c r="K1655" t="s">
        <v>1745</v>
      </c>
      <c r="L1655" s="13" t="s">
        <v>3173</v>
      </c>
      <c r="M1655" t="s">
        <v>1744</v>
      </c>
      <c r="N1655" s="13"/>
      <c r="O1655" t="s">
        <v>1617</v>
      </c>
      <c r="P1655" s="13" t="s">
        <v>1661</v>
      </c>
      <c r="Q1655" s="13" t="s">
        <v>1742</v>
      </c>
      <c r="R1655" s="13"/>
      <c r="S1655" s="13" t="s">
        <v>3183</v>
      </c>
      <c r="T1655" s="13" t="s">
        <v>3184</v>
      </c>
      <c r="U1655" s="13">
        <f>COUNTIFS(Tabella4[Rejected Element],Tabella4[[#This Row],[Rejected Element]])</f>
        <v>1254</v>
      </c>
      <c r="V1655" s="13" t="s">
        <v>1727</v>
      </c>
      <c r="W1655" s="13" t="s">
        <v>3134</v>
      </c>
      <c r="X1655" s="13" t="str">
        <f>Tabella4[[#This Row],[User Impact]]</f>
        <v>2 - Serious</v>
      </c>
      <c r="Y1655" s="13" t="str">
        <f>_xlfn.CONCAT("APP INDABOX ANDROID - ",Tabella4[[#This Row],[UNI CEI EN 301549]]," ",_xlfn.XLOOKUP(Tabella4[[#This Row],[Criterio]],Tabella5[ID],Tabella5[Criterio di successo],"")," - ",Tabella4[[#This Row],[Servizio]])</f>
        <v>APP INDABOX ANDROID - 11.2.5.3.1 Etichetta nel nome - S009 FAQ</v>
      </c>
      <c r="Z16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(#AAD1654)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55" s="13"/>
      <c r="AB1655" s="13"/>
      <c r="AC1655" s="13"/>
      <c r="AD1655" s="13"/>
      <c r="AE1655" s="13" t="e">
        <f>_xlfn.XLOOKUP(Tabella4[[#This Row],[ID Silk]],outTable[ID Silk],outTable[Numero ticket  ],,0,1)</f>
        <v>#N/A</v>
      </c>
      <c r="AF1655" s="13"/>
      <c r="AG1655" s="13"/>
      <c r="AH1655" s="13" t="e">
        <f>Tabella4[[#This Row],[Caricato su Silk]]&amp;Tabella4[[#This Row],[HC_01]]</f>
        <v>#N/A</v>
      </c>
      <c r="AI1655" s="13" t="e">
        <f>Tabella4[[#This Row],[HC_ID]]&amp;": "&amp;Tabella4[[#This Row],[Descrizione]]</f>
        <v>#N/A</v>
      </c>
      <c r="AJ1655" s="13" t="e">
        <f>Tabella4[[#This Row],[HC_ID]]&amp;": - "&amp;Tabella4[[#This Row],[Detail]]&amp;" con selettore: "&amp;Tabella4[[#This Row],[Rejected Element]]</f>
        <v>#N/A</v>
      </c>
      <c r="AK1655" s="13" t="e">
        <f>Tabella4[[#This Row],[HC_ID]]&amp;": "&amp;Tabella4[[#This Row],[Share URL]]</f>
        <v>#N/A</v>
      </c>
      <c r="AL1655" s="13" t="e">
        <f>Tabella4[[#This Row],[HC_ID]]&amp;": "&amp;Tabella4[[#This Row],[Soluzione note aggiuntive]]</f>
        <v>#N/A</v>
      </c>
      <c r="AM1655" s="13"/>
    </row>
    <row r="1656" spans="1:39" ht="15" x14ac:dyDescent="0.3">
      <c r="A1656" s="41" t="str">
        <f>Tabella4[[#This Row],[UNI CEI EN 301549]]&amp;Tabella4[[#This Row],[Servizio]]</f>
        <v>11.2.5.8.1S009 FAQ</v>
      </c>
      <c r="B1656" s="42" t="str">
        <f>Tabella4[[#This Row],[IssueID]]&amp;Tabella4[[#This Row],[Servizio]]</f>
        <v>S009 FAQ</v>
      </c>
      <c r="C1656" s="41" t="s">
        <v>2754</v>
      </c>
      <c r="D1656" s="41" t="str">
        <f>"(#"&amp;Tabella4[[#This Row],['#ID]]&amp;")"</f>
        <v>(#AAD1655)</v>
      </c>
      <c r="E1656" s="13" t="s">
        <v>50</v>
      </c>
      <c r="F1656" s="13" t="s">
        <v>10</v>
      </c>
      <c r="G1656" s="13" t="s">
        <v>56</v>
      </c>
      <c r="H1656" s="13" t="s">
        <v>3283</v>
      </c>
      <c r="I1656" s="13" t="s">
        <v>63</v>
      </c>
      <c r="J1656" s="13" t="s">
        <v>1736</v>
      </c>
      <c r="K1656" t="s">
        <v>1748</v>
      </c>
      <c r="L1656" s="13" t="s">
        <v>3175</v>
      </c>
      <c r="M1656" t="s">
        <v>1744</v>
      </c>
      <c r="N1656" s="13"/>
      <c r="O1656" t="s">
        <v>1617</v>
      </c>
      <c r="P1656" s="13" t="s">
        <v>1661</v>
      </c>
      <c r="Q1656" s="13" t="s">
        <v>1742</v>
      </c>
      <c r="R1656" s="13"/>
      <c r="S1656" s="13" t="s">
        <v>3187</v>
      </c>
      <c r="T1656" s="13" t="s">
        <v>3188</v>
      </c>
      <c r="U1656" s="13">
        <f>COUNTIFS(Tabella4[Rejected Element],Tabella4[[#This Row],[Rejected Element]])</f>
        <v>1254</v>
      </c>
      <c r="V1656" s="13" t="s">
        <v>1727</v>
      </c>
      <c r="W1656" s="13" t="s">
        <v>3134</v>
      </c>
      <c r="X1656" s="13" t="str">
        <f>Tabella4[[#This Row],[User Impact]]</f>
        <v>2 - Serious</v>
      </c>
      <c r="Y1656" s="13" t="str">
        <f>_xlfn.CONCAT("APP INDABOX ANDROID - ",Tabella4[[#This Row],[UNI CEI EN 301549]]," ",_xlfn.XLOOKUP(Tabella4[[#This Row],[Criterio]],Tabella5[ID],Tabella5[Criterio di successo],"")," - ",Tabella4[[#This Row],[Servizio]])</f>
        <v>APP INDABOX ANDROID - 11.2.5.8.1 Dimensione dell'obiettivo (minimo) - S009 FAQ</v>
      </c>
      <c r="Z16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(#AAD1655)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656" s="13"/>
      <c r="AB1656" s="13"/>
      <c r="AC1656" s="13"/>
      <c r="AD1656" s="13"/>
      <c r="AE1656" s="13" t="e">
        <f>_xlfn.XLOOKUP(Tabella4[[#This Row],[ID Silk]],outTable[ID Silk],outTable[Numero ticket  ],,0,1)</f>
        <v>#N/A</v>
      </c>
      <c r="AF1656" s="13"/>
      <c r="AG1656" s="13"/>
      <c r="AH1656" s="13" t="e">
        <f>Tabella4[[#This Row],[Caricato su Silk]]&amp;Tabella4[[#This Row],[HC_01]]</f>
        <v>#N/A</v>
      </c>
      <c r="AI1656" s="13" t="e">
        <f>Tabella4[[#This Row],[HC_ID]]&amp;": "&amp;Tabella4[[#This Row],[Descrizione]]</f>
        <v>#N/A</v>
      </c>
      <c r="AJ1656" s="13" t="e">
        <f>Tabella4[[#This Row],[HC_ID]]&amp;": - "&amp;Tabella4[[#This Row],[Detail]]&amp;" con selettore: "&amp;Tabella4[[#This Row],[Rejected Element]]</f>
        <v>#N/A</v>
      </c>
      <c r="AK1656" s="13" t="e">
        <f>Tabella4[[#This Row],[HC_ID]]&amp;": "&amp;Tabella4[[#This Row],[Share URL]]</f>
        <v>#N/A</v>
      </c>
      <c r="AL1656" s="13" t="e">
        <f>Tabella4[[#This Row],[HC_ID]]&amp;": "&amp;Tabella4[[#This Row],[Soluzione note aggiuntive]]</f>
        <v>#N/A</v>
      </c>
      <c r="AM1656" s="13"/>
    </row>
    <row r="1657" spans="1:39" ht="15" x14ac:dyDescent="0.3">
      <c r="A1657" s="41" t="str">
        <f>Tabella4[[#This Row],[UNI CEI EN 301549]]&amp;Tabella4[[#This Row],[Servizio]]</f>
        <v>11.1.3.2.1S009 FAQ</v>
      </c>
      <c r="B1657" s="42" t="str">
        <f>Tabella4[[#This Row],[IssueID]]&amp;Tabella4[[#This Row],[Servizio]]</f>
        <v>S009 FAQ</v>
      </c>
      <c r="C1657" s="41" t="s">
        <v>2755</v>
      </c>
      <c r="D1657" s="41" t="str">
        <f>"(#"&amp;Tabella4[[#This Row],['#ID]]&amp;")"</f>
        <v>(#AAD1656)</v>
      </c>
      <c r="E1657" s="13" t="s">
        <v>50</v>
      </c>
      <c r="F1657" s="13" t="s">
        <v>9</v>
      </c>
      <c r="G1657" s="13" t="s">
        <v>57</v>
      </c>
      <c r="H1657" s="13" t="s">
        <v>3287</v>
      </c>
      <c r="I1657" s="13" t="s">
        <v>62</v>
      </c>
      <c r="J1657" s="13" t="s">
        <v>3176</v>
      </c>
      <c r="K1657" t="s">
        <v>1749</v>
      </c>
      <c r="L1657" s="13" t="s">
        <v>3177</v>
      </c>
      <c r="M1657" t="s">
        <v>1744</v>
      </c>
      <c r="N1657" s="13"/>
      <c r="O1657" t="s">
        <v>1617</v>
      </c>
      <c r="P1657" s="13" t="s">
        <v>1661</v>
      </c>
      <c r="Q1657" s="13" t="s">
        <v>1742</v>
      </c>
      <c r="R1657" s="13"/>
      <c r="S1657" s="13" t="s">
        <v>3189</v>
      </c>
      <c r="T1657" s="13" t="s">
        <v>3190</v>
      </c>
      <c r="U1657" s="13">
        <f>COUNTIFS(Tabella4[Rejected Element],Tabella4[[#This Row],[Rejected Element]])</f>
        <v>1254</v>
      </c>
      <c r="V1657" s="13" t="s">
        <v>1727</v>
      </c>
      <c r="W1657" s="13" t="s">
        <v>3134</v>
      </c>
      <c r="X1657" s="13" t="str">
        <f>Tabella4[[#This Row],[User Impact]]</f>
        <v>1 - Critical</v>
      </c>
      <c r="Y1657" s="13" t="str">
        <f>_xlfn.CONCAT("APP INDABOX ANDROID - ",Tabella4[[#This Row],[UNI CEI EN 301549]]," ",_xlfn.XLOOKUP(Tabella4[[#This Row],[Criterio]],Tabella5[ID],Tabella5[Criterio di successo],"")," - ",Tabella4[[#This Row],[Servizio]])</f>
        <v>APP INDABOX ANDROID - 11.1.3.2.1 Sequenza significativa - S009 FAQ</v>
      </c>
      <c r="Z16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(#AAD1656)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57" s="13"/>
      <c r="AB1657" s="13"/>
      <c r="AC1657" s="13"/>
      <c r="AD1657" s="13"/>
      <c r="AE1657" s="13" t="e">
        <f>_xlfn.XLOOKUP(Tabella4[[#This Row],[ID Silk]],outTable[ID Silk],outTable[Numero ticket  ],,0,1)</f>
        <v>#N/A</v>
      </c>
      <c r="AF1657" s="13"/>
      <c r="AG1657" s="13"/>
      <c r="AH1657" s="13" t="e">
        <f>Tabella4[[#This Row],[Caricato su Silk]]&amp;Tabella4[[#This Row],[HC_01]]</f>
        <v>#N/A</v>
      </c>
      <c r="AI1657" s="13" t="e">
        <f>Tabella4[[#This Row],[HC_ID]]&amp;": "&amp;Tabella4[[#This Row],[Descrizione]]</f>
        <v>#N/A</v>
      </c>
      <c r="AJ1657" s="13" t="e">
        <f>Tabella4[[#This Row],[HC_ID]]&amp;": - "&amp;Tabella4[[#This Row],[Detail]]&amp;" con selettore: "&amp;Tabella4[[#This Row],[Rejected Element]]</f>
        <v>#N/A</v>
      </c>
      <c r="AK1657" s="13" t="e">
        <f>Tabella4[[#This Row],[HC_ID]]&amp;": "&amp;Tabella4[[#This Row],[Share URL]]</f>
        <v>#N/A</v>
      </c>
      <c r="AL1657" s="13" t="e">
        <f>Tabella4[[#This Row],[HC_ID]]&amp;": "&amp;Tabella4[[#This Row],[Soluzione note aggiuntive]]</f>
        <v>#N/A</v>
      </c>
      <c r="AM1657" s="13"/>
    </row>
    <row r="1658" spans="1:39" ht="15" x14ac:dyDescent="0.3">
      <c r="A1658" s="41" t="str">
        <f>Tabella4[[#This Row],[UNI CEI EN 301549]]&amp;Tabella4[[#This Row],[Servizio]]</f>
        <v>11.2.5.5.1S009 FAQ</v>
      </c>
      <c r="B1658" s="42" t="str">
        <f>Tabella4[[#This Row],[IssueID]]&amp;Tabella4[[#This Row],[Servizio]]</f>
        <v>S009 FAQ</v>
      </c>
      <c r="C1658" s="41" t="s">
        <v>2756</v>
      </c>
      <c r="D1658" s="41" t="str">
        <f>"(#"&amp;Tabella4[[#This Row],['#ID]]&amp;")"</f>
        <v>(#AAD1657)</v>
      </c>
      <c r="E1658" s="13" t="s">
        <v>50</v>
      </c>
      <c r="F1658" s="13" t="s">
        <v>3168</v>
      </c>
      <c r="G1658" s="13" t="s">
        <v>346</v>
      </c>
      <c r="H1658" s="13" t="s">
        <v>3286</v>
      </c>
      <c r="I1658" s="13" t="s">
        <v>64</v>
      </c>
      <c r="J1658" s="13" t="s">
        <v>1736</v>
      </c>
      <c r="K1658" t="s">
        <v>1747</v>
      </c>
      <c r="L1658" s="13" t="s">
        <v>3174</v>
      </c>
      <c r="M1658" t="s">
        <v>1744</v>
      </c>
      <c r="N1658" s="13"/>
      <c r="O1658" t="s">
        <v>1617</v>
      </c>
      <c r="P1658" s="13" t="s">
        <v>1661</v>
      </c>
      <c r="Q1658" s="13" t="s">
        <v>1742</v>
      </c>
      <c r="R1658" s="13"/>
      <c r="S1658" s="13" t="s">
        <v>3185</v>
      </c>
      <c r="T1658" s="13" t="s">
        <v>3186</v>
      </c>
      <c r="U1658" s="13">
        <f>COUNTIFS(Tabella4[Rejected Element],Tabella4[[#This Row],[Rejected Element]])</f>
        <v>1254</v>
      </c>
      <c r="V1658" s="13" t="s">
        <v>1727</v>
      </c>
      <c r="W1658" s="13" t="s">
        <v>3134</v>
      </c>
      <c r="X1658" s="13" t="str">
        <f>Tabella4[[#This Row],[User Impact]]</f>
        <v>3 - Moderate</v>
      </c>
      <c r="Y1658" s="13" t="str">
        <f>_xlfn.CONCAT("APP INDABOX ANDROID - ",Tabella4[[#This Row],[UNI CEI EN 301549]]," ",_xlfn.XLOOKUP(Tabella4[[#This Row],[Criterio]],Tabella5[ID],Tabella5[Criterio di successo],"")," - ",Tabella4[[#This Row],[Servizio]])</f>
        <v>APP INDABOX ANDROID - 11.2.5.5.1 Dimensione dell'obiettivo (avanzato) - S009 FAQ</v>
      </c>
      <c r="Z16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(#AAD1657)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58" s="13"/>
      <c r="AB1658" s="13"/>
      <c r="AC1658" s="13"/>
      <c r="AD1658" s="13"/>
      <c r="AE1658" s="13" t="e">
        <f>_xlfn.XLOOKUP(Tabella4[[#This Row],[ID Silk]],outTable[ID Silk],outTable[Numero ticket  ],,0,1)</f>
        <v>#N/A</v>
      </c>
      <c r="AF1658" s="13"/>
      <c r="AG1658" s="13"/>
      <c r="AH1658" s="13" t="e">
        <f>Tabella4[[#This Row],[Caricato su Silk]]&amp;Tabella4[[#This Row],[HC_01]]</f>
        <v>#N/A</v>
      </c>
      <c r="AI1658" s="13" t="e">
        <f>Tabella4[[#This Row],[HC_ID]]&amp;": "&amp;Tabella4[[#This Row],[Descrizione]]</f>
        <v>#N/A</v>
      </c>
      <c r="AJ1658" s="13" t="e">
        <f>Tabella4[[#This Row],[HC_ID]]&amp;": - "&amp;Tabella4[[#This Row],[Detail]]&amp;" con selettore: "&amp;Tabella4[[#This Row],[Rejected Element]]</f>
        <v>#N/A</v>
      </c>
      <c r="AK1658" s="13" t="e">
        <f>Tabella4[[#This Row],[HC_ID]]&amp;": "&amp;Tabella4[[#This Row],[Share URL]]</f>
        <v>#N/A</v>
      </c>
      <c r="AL1658" s="13" t="e">
        <f>Tabella4[[#This Row],[HC_ID]]&amp;": "&amp;Tabella4[[#This Row],[Soluzione note aggiuntive]]</f>
        <v>#N/A</v>
      </c>
      <c r="AM1658" s="13"/>
    </row>
    <row r="1659" spans="1:39" ht="15" x14ac:dyDescent="0.3">
      <c r="A1659" s="41" t="str">
        <f>Tabella4[[#This Row],[UNI CEI EN 301549]]&amp;Tabella4[[#This Row],[Servizio]]</f>
        <v>11.2.5.3.1S009 FAQ</v>
      </c>
      <c r="B1659" s="42" t="str">
        <f>Tabella4[[#This Row],[IssueID]]&amp;Tabella4[[#This Row],[Servizio]]</f>
        <v>S009 FAQ</v>
      </c>
      <c r="C1659" s="41" t="s">
        <v>2757</v>
      </c>
      <c r="D1659" s="41" t="str">
        <f>"(#"&amp;Tabella4[[#This Row],['#ID]]&amp;")"</f>
        <v>(#AAD1658)</v>
      </c>
      <c r="E1659" s="13" t="s">
        <v>50</v>
      </c>
      <c r="F1659" s="13" t="s">
        <v>9</v>
      </c>
      <c r="G1659" s="13" t="s">
        <v>342</v>
      </c>
      <c r="H1659" s="13" t="s">
        <v>3285</v>
      </c>
      <c r="I1659" s="13" t="s">
        <v>63</v>
      </c>
      <c r="J1659" s="13" t="s">
        <v>3172</v>
      </c>
      <c r="K1659" t="s">
        <v>1745</v>
      </c>
      <c r="L1659" s="13" t="s">
        <v>3173</v>
      </c>
      <c r="M1659" t="s">
        <v>1744</v>
      </c>
      <c r="N1659" s="13"/>
      <c r="O1659" t="s">
        <v>1617</v>
      </c>
      <c r="P1659" s="13" t="s">
        <v>1661</v>
      </c>
      <c r="Q1659" s="13" t="s">
        <v>1742</v>
      </c>
      <c r="R1659" s="13"/>
      <c r="S1659" s="13" t="s">
        <v>3183</v>
      </c>
      <c r="T1659" s="13" t="s">
        <v>3184</v>
      </c>
      <c r="U1659" s="13">
        <f>COUNTIFS(Tabella4[Rejected Element],Tabella4[[#This Row],[Rejected Element]])</f>
        <v>1254</v>
      </c>
      <c r="V1659" s="13" t="s">
        <v>1727</v>
      </c>
      <c r="W1659" s="13" t="s">
        <v>3134</v>
      </c>
      <c r="X1659" s="13" t="str">
        <f>Tabella4[[#This Row],[User Impact]]</f>
        <v>2 - Serious</v>
      </c>
      <c r="Y1659" s="13" t="str">
        <f>_xlfn.CONCAT("APP INDABOX ANDROID - ",Tabella4[[#This Row],[UNI CEI EN 301549]]," ",_xlfn.XLOOKUP(Tabella4[[#This Row],[Criterio]],Tabella5[ID],Tabella5[Criterio di successo],"")," - ",Tabella4[[#This Row],[Servizio]])</f>
        <v>APP INDABOX ANDROID - 11.2.5.3.1 Etichetta nel nome - S009 FAQ</v>
      </c>
      <c r="Z16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(#AAD1658)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59" s="13"/>
      <c r="AB1659" s="13"/>
      <c r="AC1659" s="13"/>
      <c r="AD1659" s="13"/>
      <c r="AE1659" s="13" t="e">
        <f>_xlfn.XLOOKUP(Tabella4[[#This Row],[ID Silk]],outTable[ID Silk],outTable[Numero ticket  ],,0,1)</f>
        <v>#N/A</v>
      </c>
      <c r="AF1659" s="13"/>
      <c r="AG1659" s="13"/>
      <c r="AH1659" s="13" t="e">
        <f>Tabella4[[#This Row],[Caricato su Silk]]&amp;Tabella4[[#This Row],[HC_01]]</f>
        <v>#N/A</v>
      </c>
      <c r="AI1659" s="13" t="e">
        <f>Tabella4[[#This Row],[HC_ID]]&amp;": "&amp;Tabella4[[#This Row],[Descrizione]]</f>
        <v>#N/A</v>
      </c>
      <c r="AJ1659" s="13" t="e">
        <f>Tabella4[[#This Row],[HC_ID]]&amp;": - "&amp;Tabella4[[#This Row],[Detail]]&amp;" con selettore: "&amp;Tabella4[[#This Row],[Rejected Element]]</f>
        <v>#N/A</v>
      </c>
      <c r="AK1659" s="13" t="e">
        <f>Tabella4[[#This Row],[HC_ID]]&amp;": "&amp;Tabella4[[#This Row],[Share URL]]</f>
        <v>#N/A</v>
      </c>
      <c r="AL1659" s="13" t="e">
        <f>Tabella4[[#This Row],[HC_ID]]&amp;": "&amp;Tabella4[[#This Row],[Soluzione note aggiuntive]]</f>
        <v>#N/A</v>
      </c>
      <c r="AM1659" s="13"/>
    </row>
    <row r="1660" spans="1:39" ht="15" x14ac:dyDescent="0.3">
      <c r="A1660" s="41" t="str">
        <f>Tabella4[[#This Row],[UNI CEI EN 301549]]&amp;Tabella4[[#This Row],[Servizio]]</f>
        <v>11.2.5.8.1S009 FAQ</v>
      </c>
      <c r="B1660" s="42" t="str">
        <f>Tabella4[[#This Row],[IssueID]]&amp;Tabella4[[#This Row],[Servizio]]</f>
        <v>S009 FAQ</v>
      </c>
      <c r="C1660" s="41" t="s">
        <v>2758</v>
      </c>
      <c r="D1660" s="41" t="str">
        <f>"(#"&amp;Tabella4[[#This Row],['#ID]]&amp;")"</f>
        <v>(#AAD1659)</v>
      </c>
      <c r="E1660" s="13" t="s">
        <v>50</v>
      </c>
      <c r="F1660" s="13" t="s">
        <v>10</v>
      </c>
      <c r="G1660" s="13" t="s">
        <v>56</v>
      </c>
      <c r="H1660" s="13" t="s">
        <v>3283</v>
      </c>
      <c r="I1660" s="13" t="s">
        <v>63</v>
      </c>
      <c r="J1660" s="13" t="s">
        <v>1736</v>
      </c>
      <c r="K1660" t="s">
        <v>1748</v>
      </c>
      <c r="L1660" s="13" t="s">
        <v>3175</v>
      </c>
      <c r="M1660" t="s">
        <v>1744</v>
      </c>
      <c r="N1660" s="13"/>
      <c r="O1660" t="s">
        <v>1617</v>
      </c>
      <c r="P1660" s="13" t="s">
        <v>1661</v>
      </c>
      <c r="Q1660" s="13" t="s">
        <v>1742</v>
      </c>
      <c r="R1660" s="13"/>
      <c r="S1660" s="13" t="s">
        <v>3187</v>
      </c>
      <c r="T1660" s="13" t="s">
        <v>3188</v>
      </c>
      <c r="U1660" s="13">
        <f>COUNTIFS(Tabella4[Rejected Element],Tabella4[[#This Row],[Rejected Element]])</f>
        <v>1254</v>
      </c>
      <c r="V1660" s="13" t="s">
        <v>1727</v>
      </c>
      <c r="W1660" s="13" t="s">
        <v>3134</v>
      </c>
      <c r="X1660" s="13" t="str">
        <f>Tabella4[[#This Row],[User Impact]]</f>
        <v>2 - Serious</v>
      </c>
      <c r="Y1660" s="13" t="str">
        <f>_xlfn.CONCAT("APP INDABOX ANDROID - ",Tabella4[[#This Row],[UNI CEI EN 301549]]," ",_xlfn.XLOOKUP(Tabella4[[#This Row],[Criterio]],Tabella5[ID],Tabella5[Criterio di successo],"")," - ",Tabella4[[#This Row],[Servizio]])</f>
        <v>APP INDABOX ANDROID - 11.2.5.8.1 Dimensione dell'obiettivo (minimo) - S009 FAQ</v>
      </c>
      <c r="Z16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(#AAD1659)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660" s="13"/>
      <c r="AB1660" s="13"/>
      <c r="AC1660" s="13"/>
      <c r="AD1660" s="13"/>
      <c r="AE1660" s="13" t="e">
        <f>_xlfn.XLOOKUP(Tabella4[[#This Row],[ID Silk]],outTable[ID Silk],outTable[Numero ticket  ],,0,1)</f>
        <v>#N/A</v>
      </c>
      <c r="AF1660" s="13"/>
      <c r="AG1660" s="13"/>
      <c r="AH1660" s="13" t="e">
        <f>Tabella4[[#This Row],[Caricato su Silk]]&amp;Tabella4[[#This Row],[HC_01]]</f>
        <v>#N/A</v>
      </c>
      <c r="AI1660" s="13" t="e">
        <f>Tabella4[[#This Row],[HC_ID]]&amp;": "&amp;Tabella4[[#This Row],[Descrizione]]</f>
        <v>#N/A</v>
      </c>
      <c r="AJ1660" s="13" t="e">
        <f>Tabella4[[#This Row],[HC_ID]]&amp;": - "&amp;Tabella4[[#This Row],[Detail]]&amp;" con selettore: "&amp;Tabella4[[#This Row],[Rejected Element]]</f>
        <v>#N/A</v>
      </c>
      <c r="AK1660" s="13" t="e">
        <f>Tabella4[[#This Row],[HC_ID]]&amp;": "&amp;Tabella4[[#This Row],[Share URL]]</f>
        <v>#N/A</v>
      </c>
      <c r="AL1660" s="13" t="e">
        <f>Tabella4[[#This Row],[HC_ID]]&amp;": "&amp;Tabella4[[#This Row],[Soluzione note aggiuntive]]</f>
        <v>#N/A</v>
      </c>
      <c r="AM1660" s="13"/>
    </row>
    <row r="1661" spans="1:39" ht="15" x14ac:dyDescent="0.3">
      <c r="A1661" s="41" t="str">
        <f>Tabella4[[#This Row],[UNI CEI EN 301549]]&amp;Tabella4[[#This Row],[Servizio]]</f>
        <v>11.1.3.2.1S009 FAQ</v>
      </c>
      <c r="B1661" s="42" t="str">
        <f>Tabella4[[#This Row],[IssueID]]&amp;Tabella4[[#This Row],[Servizio]]</f>
        <v>S009 FAQ</v>
      </c>
      <c r="C1661" s="41" t="s">
        <v>2759</v>
      </c>
      <c r="D1661" s="41" t="str">
        <f>"(#"&amp;Tabella4[[#This Row],['#ID]]&amp;")"</f>
        <v>(#AAD1660)</v>
      </c>
      <c r="E1661" s="13" t="s">
        <v>50</v>
      </c>
      <c r="F1661" s="13" t="s">
        <v>9</v>
      </c>
      <c r="G1661" s="13" t="s">
        <v>57</v>
      </c>
      <c r="H1661" s="13" t="s">
        <v>3287</v>
      </c>
      <c r="I1661" s="13" t="s">
        <v>62</v>
      </c>
      <c r="J1661" s="13" t="s">
        <v>3176</v>
      </c>
      <c r="K1661" t="s">
        <v>1749</v>
      </c>
      <c r="L1661" s="13" t="s">
        <v>3177</v>
      </c>
      <c r="M1661" t="s">
        <v>1744</v>
      </c>
      <c r="N1661" s="13"/>
      <c r="O1661" t="s">
        <v>1617</v>
      </c>
      <c r="P1661" s="13" t="s">
        <v>1661</v>
      </c>
      <c r="Q1661" s="13" t="s">
        <v>1742</v>
      </c>
      <c r="R1661" s="13"/>
      <c r="S1661" s="13" t="s">
        <v>3189</v>
      </c>
      <c r="T1661" s="13" t="s">
        <v>3190</v>
      </c>
      <c r="U1661" s="13">
        <f>COUNTIFS(Tabella4[Rejected Element],Tabella4[[#This Row],[Rejected Element]])</f>
        <v>1254</v>
      </c>
      <c r="V1661" s="13" t="s">
        <v>1727</v>
      </c>
      <c r="W1661" s="13" t="s">
        <v>3134</v>
      </c>
      <c r="X1661" s="13" t="str">
        <f>Tabella4[[#This Row],[User Impact]]</f>
        <v>1 - Critical</v>
      </c>
      <c r="Y1661" s="13" t="str">
        <f>_xlfn.CONCAT("APP INDABOX ANDROID - ",Tabella4[[#This Row],[UNI CEI EN 301549]]," ",_xlfn.XLOOKUP(Tabella4[[#This Row],[Criterio]],Tabella5[ID],Tabella5[Criterio di successo],"")," - ",Tabella4[[#This Row],[Servizio]])</f>
        <v>APP INDABOX ANDROID - 11.1.3.2.1 Sequenza significativa - S009 FAQ</v>
      </c>
      <c r="Z16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(#AAD1660)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61" s="13"/>
      <c r="AB1661" s="13"/>
      <c r="AC1661" s="13"/>
      <c r="AD1661" s="13"/>
      <c r="AE1661" s="13" t="e">
        <f>_xlfn.XLOOKUP(Tabella4[[#This Row],[ID Silk]],outTable[ID Silk],outTable[Numero ticket  ],,0,1)</f>
        <v>#N/A</v>
      </c>
      <c r="AF1661" s="13"/>
      <c r="AG1661" s="13"/>
      <c r="AH1661" s="13" t="e">
        <f>Tabella4[[#This Row],[Caricato su Silk]]&amp;Tabella4[[#This Row],[HC_01]]</f>
        <v>#N/A</v>
      </c>
      <c r="AI1661" s="13" t="e">
        <f>Tabella4[[#This Row],[HC_ID]]&amp;": "&amp;Tabella4[[#This Row],[Descrizione]]</f>
        <v>#N/A</v>
      </c>
      <c r="AJ1661" s="13" t="e">
        <f>Tabella4[[#This Row],[HC_ID]]&amp;": - "&amp;Tabella4[[#This Row],[Detail]]&amp;" con selettore: "&amp;Tabella4[[#This Row],[Rejected Element]]</f>
        <v>#N/A</v>
      </c>
      <c r="AK1661" s="13" t="e">
        <f>Tabella4[[#This Row],[HC_ID]]&amp;": "&amp;Tabella4[[#This Row],[Share URL]]</f>
        <v>#N/A</v>
      </c>
      <c r="AL1661" s="13" t="e">
        <f>Tabella4[[#This Row],[HC_ID]]&amp;": "&amp;Tabella4[[#This Row],[Soluzione note aggiuntive]]</f>
        <v>#N/A</v>
      </c>
      <c r="AM1661" s="13"/>
    </row>
    <row r="1662" spans="1:39" ht="15" x14ac:dyDescent="0.3">
      <c r="A1662" s="41" t="str">
        <f>Tabella4[[#This Row],[UNI CEI EN 301549]]&amp;Tabella4[[#This Row],[Servizio]]</f>
        <v>11.2.5.5.1S009 FAQ</v>
      </c>
      <c r="B1662" s="42" t="str">
        <f>Tabella4[[#This Row],[IssueID]]&amp;Tabella4[[#This Row],[Servizio]]</f>
        <v>S009 FAQ</v>
      </c>
      <c r="C1662" s="41" t="s">
        <v>2760</v>
      </c>
      <c r="D1662" s="41" t="str">
        <f>"(#"&amp;Tabella4[[#This Row],['#ID]]&amp;")"</f>
        <v>(#AAD1661)</v>
      </c>
      <c r="E1662" s="13" t="s">
        <v>50</v>
      </c>
      <c r="F1662" s="13" t="s">
        <v>3168</v>
      </c>
      <c r="G1662" s="13" t="s">
        <v>346</v>
      </c>
      <c r="H1662" s="13" t="s">
        <v>3286</v>
      </c>
      <c r="I1662" s="13" t="s">
        <v>64</v>
      </c>
      <c r="J1662" s="13" t="s">
        <v>1736</v>
      </c>
      <c r="K1662" t="s">
        <v>1747</v>
      </c>
      <c r="L1662" s="13" t="s">
        <v>3174</v>
      </c>
      <c r="M1662" t="s">
        <v>1744</v>
      </c>
      <c r="N1662" s="13"/>
      <c r="O1662" t="s">
        <v>1617</v>
      </c>
      <c r="P1662" s="13" t="s">
        <v>1661</v>
      </c>
      <c r="Q1662" s="13" t="s">
        <v>1742</v>
      </c>
      <c r="R1662" s="13"/>
      <c r="S1662" s="13" t="s">
        <v>3185</v>
      </c>
      <c r="T1662" s="13" t="s">
        <v>3186</v>
      </c>
      <c r="U1662" s="13">
        <f>COUNTIFS(Tabella4[Rejected Element],Tabella4[[#This Row],[Rejected Element]])</f>
        <v>1254</v>
      </c>
      <c r="V1662" s="13" t="s">
        <v>1727</v>
      </c>
      <c r="W1662" s="13" t="s">
        <v>3134</v>
      </c>
      <c r="X1662" s="13" t="str">
        <f>Tabella4[[#This Row],[User Impact]]</f>
        <v>3 - Moderate</v>
      </c>
      <c r="Y1662" s="13" t="str">
        <f>_xlfn.CONCAT("APP INDABOX ANDROID - ",Tabella4[[#This Row],[UNI CEI EN 301549]]," ",_xlfn.XLOOKUP(Tabella4[[#This Row],[Criterio]],Tabella5[ID],Tabella5[Criterio di successo],"")," - ",Tabella4[[#This Row],[Servizio]])</f>
        <v>APP INDABOX ANDROID - 11.2.5.5.1 Dimensione dell'obiettivo (avanzato) - S009 FAQ</v>
      </c>
      <c r="Z16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(#AAD1661)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62" s="13"/>
      <c r="AB1662" s="13"/>
      <c r="AC1662" s="13"/>
      <c r="AD1662" s="13"/>
      <c r="AE1662" s="13" t="e">
        <f>_xlfn.XLOOKUP(Tabella4[[#This Row],[ID Silk]],outTable[ID Silk],outTable[Numero ticket  ],,0,1)</f>
        <v>#N/A</v>
      </c>
      <c r="AF1662" s="13"/>
      <c r="AG1662" s="13"/>
      <c r="AH1662" s="13" t="e">
        <f>Tabella4[[#This Row],[Caricato su Silk]]&amp;Tabella4[[#This Row],[HC_01]]</f>
        <v>#N/A</v>
      </c>
      <c r="AI1662" s="13" t="e">
        <f>Tabella4[[#This Row],[HC_ID]]&amp;": "&amp;Tabella4[[#This Row],[Descrizione]]</f>
        <v>#N/A</v>
      </c>
      <c r="AJ1662" s="13" t="e">
        <f>Tabella4[[#This Row],[HC_ID]]&amp;": - "&amp;Tabella4[[#This Row],[Detail]]&amp;" con selettore: "&amp;Tabella4[[#This Row],[Rejected Element]]</f>
        <v>#N/A</v>
      </c>
      <c r="AK1662" s="13" t="e">
        <f>Tabella4[[#This Row],[HC_ID]]&amp;": "&amp;Tabella4[[#This Row],[Share URL]]</f>
        <v>#N/A</v>
      </c>
      <c r="AL1662" s="13" t="e">
        <f>Tabella4[[#This Row],[HC_ID]]&amp;": "&amp;Tabella4[[#This Row],[Soluzione note aggiuntive]]</f>
        <v>#N/A</v>
      </c>
      <c r="AM1662" s="13"/>
    </row>
    <row r="1663" spans="1:39" ht="15" x14ac:dyDescent="0.3">
      <c r="A1663" s="41" t="str">
        <f>Tabella4[[#This Row],[UNI CEI EN 301549]]&amp;Tabella4[[#This Row],[Servizio]]</f>
        <v>11.2.5.3.1S009 FAQ</v>
      </c>
      <c r="B1663" s="42" t="str">
        <f>Tabella4[[#This Row],[IssueID]]&amp;Tabella4[[#This Row],[Servizio]]</f>
        <v>S009 FAQ</v>
      </c>
      <c r="C1663" s="41" t="s">
        <v>2761</v>
      </c>
      <c r="D1663" s="41" t="str">
        <f>"(#"&amp;Tabella4[[#This Row],['#ID]]&amp;")"</f>
        <v>(#AAD1662)</v>
      </c>
      <c r="E1663" s="13" t="s">
        <v>50</v>
      </c>
      <c r="F1663" s="13" t="s">
        <v>9</v>
      </c>
      <c r="G1663" s="13" t="s">
        <v>342</v>
      </c>
      <c r="H1663" s="13" t="s">
        <v>3285</v>
      </c>
      <c r="I1663" s="13" t="s">
        <v>63</v>
      </c>
      <c r="J1663" s="13" t="s">
        <v>3172</v>
      </c>
      <c r="K1663" t="s">
        <v>1745</v>
      </c>
      <c r="L1663" s="13" t="s">
        <v>3173</v>
      </c>
      <c r="M1663" t="s">
        <v>1744</v>
      </c>
      <c r="N1663" s="13"/>
      <c r="O1663" t="s">
        <v>1617</v>
      </c>
      <c r="P1663" s="13" t="s">
        <v>1661</v>
      </c>
      <c r="Q1663" s="13" t="s">
        <v>1742</v>
      </c>
      <c r="R1663" s="13"/>
      <c r="S1663" s="13" t="s">
        <v>3183</v>
      </c>
      <c r="T1663" s="13" t="s">
        <v>3184</v>
      </c>
      <c r="U1663" s="13">
        <f>COUNTIFS(Tabella4[Rejected Element],Tabella4[[#This Row],[Rejected Element]])</f>
        <v>1254</v>
      </c>
      <c r="V1663" s="13" t="s">
        <v>1727</v>
      </c>
      <c r="W1663" s="13" t="s">
        <v>3134</v>
      </c>
      <c r="X1663" s="13" t="str">
        <f>Tabella4[[#This Row],[User Impact]]</f>
        <v>2 - Serious</v>
      </c>
      <c r="Y1663" s="13" t="str">
        <f>_xlfn.CONCAT("APP INDABOX ANDROID - ",Tabella4[[#This Row],[UNI CEI EN 301549]]," ",_xlfn.XLOOKUP(Tabella4[[#This Row],[Criterio]],Tabella5[ID],Tabella5[Criterio di successo],"")," - ",Tabella4[[#This Row],[Servizio]])</f>
        <v>APP INDABOX ANDROID - 11.2.5.3.1 Etichetta nel nome - S009 FAQ</v>
      </c>
      <c r="Z16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(#AAD1662)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63" s="13"/>
      <c r="AB1663" s="13"/>
      <c r="AC1663" s="13"/>
      <c r="AD1663" s="13"/>
      <c r="AE1663" s="13" t="e">
        <f>_xlfn.XLOOKUP(Tabella4[[#This Row],[ID Silk]],outTable[ID Silk],outTable[Numero ticket  ],,0,1)</f>
        <v>#N/A</v>
      </c>
      <c r="AF1663" s="13"/>
      <c r="AG1663" s="13"/>
      <c r="AH1663" s="13" t="e">
        <f>Tabella4[[#This Row],[Caricato su Silk]]&amp;Tabella4[[#This Row],[HC_01]]</f>
        <v>#N/A</v>
      </c>
      <c r="AI1663" s="13" t="e">
        <f>Tabella4[[#This Row],[HC_ID]]&amp;": "&amp;Tabella4[[#This Row],[Descrizione]]</f>
        <v>#N/A</v>
      </c>
      <c r="AJ1663" s="13" t="e">
        <f>Tabella4[[#This Row],[HC_ID]]&amp;": - "&amp;Tabella4[[#This Row],[Detail]]&amp;" con selettore: "&amp;Tabella4[[#This Row],[Rejected Element]]</f>
        <v>#N/A</v>
      </c>
      <c r="AK1663" s="13" t="e">
        <f>Tabella4[[#This Row],[HC_ID]]&amp;": "&amp;Tabella4[[#This Row],[Share URL]]</f>
        <v>#N/A</v>
      </c>
      <c r="AL1663" s="13" t="e">
        <f>Tabella4[[#This Row],[HC_ID]]&amp;": "&amp;Tabella4[[#This Row],[Soluzione note aggiuntive]]</f>
        <v>#N/A</v>
      </c>
      <c r="AM1663" s="13"/>
    </row>
    <row r="1664" spans="1:39" ht="15" x14ac:dyDescent="0.3">
      <c r="A1664" s="41" t="str">
        <f>Tabella4[[#This Row],[UNI CEI EN 301549]]&amp;Tabella4[[#This Row],[Servizio]]</f>
        <v>11.2.5.8.1S009 FAQ</v>
      </c>
      <c r="B1664" s="42" t="str">
        <f>Tabella4[[#This Row],[IssueID]]&amp;Tabella4[[#This Row],[Servizio]]</f>
        <v>S009 FAQ</v>
      </c>
      <c r="C1664" s="41" t="s">
        <v>2762</v>
      </c>
      <c r="D1664" s="41" t="str">
        <f>"(#"&amp;Tabella4[[#This Row],['#ID]]&amp;")"</f>
        <v>(#AAD1663)</v>
      </c>
      <c r="E1664" s="13" t="s">
        <v>50</v>
      </c>
      <c r="F1664" s="13" t="s">
        <v>10</v>
      </c>
      <c r="G1664" s="13" t="s">
        <v>56</v>
      </c>
      <c r="H1664" s="13" t="s">
        <v>3283</v>
      </c>
      <c r="I1664" s="13" t="s">
        <v>63</v>
      </c>
      <c r="J1664" s="13" t="s">
        <v>1736</v>
      </c>
      <c r="K1664" t="s">
        <v>1748</v>
      </c>
      <c r="L1664" s="13" t="s">
        <v>3175</v>
      </c>
      <c r="M1664" t="s">
        <v>1744</v>
      </c>
      <c r="N1664" s="13"/>
      <c r="O1664" t="s">
        <v>1617</v>
      </c>
      <c r="P1664" s="13" t="s">
        <v>1661</v>
      </c>
      <c r="Q1664" s="13" t="s">
        <v>1742</v>
      </c>
      <c r="R1664" s="13"/>
      <c r="S1664" s="13" t="s">
        <v>3187</v>
      </c>
      <c r="T1664" s="13" t="s">
        <v>3188</v>
      </c>
      <c r="U1664" s="13">
        <f>COUNTIFS(Tabella4[Rejected Element],Tabella4[[#This Row],[Rejected Element]])</f>
        <v>1254</v>
      </c>
      <c r="V1664" s="13" t="s">
        <v>1727</v>
      </c>
      <c r="W1664" s="13" t="s">
        <v>3134</v>
      </c>
      <c r="X1664" s="13" t="str">
        <f>Tabella4[[#This Row],[User Impact]]</f>
        <v>2 - Serious</v>
      </c>
      <c r="Y1664" s="13" t="str">
        <f>_xlfn.CONCAT("APP INDABOX ANDROID - ",Tabella4[[#This Row],[UNI CEI EN 301549]]," ",_xlfn.XLOOKUP(Tabella4[[#This Row],[Criterio]],Tabella5[ID],Tabella5[Criterio di successo],"")," - ",Tabella4[[#This Row],[Servizio]])</f>
        <v>APP INDABOX ANDROID - 11.2.5.8.1 Dimensione dell'obiettivo (minimo) - S009 FAQ</v>
      </c>
      <c r="Z16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(#AAD1663)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664" s="13"/>
      <c r="AB1664" s="13"/>
      <c r="AC1664" s="13"/>
      <c r="AD1664" s="13"/>
      <c r="AE1664" s="13" t="e">
        <f>_xlfn.XLOOKUP(Tabella4[[#This Row],[ID Silk]],outTable[ID Silk],outTable[Numero ticket  ],,0,1)</f>
        <v>#N/A</v>
      </c>
      <c r="AF1664" s="13"/>
      <c r="AG1664" s="13"/>
      <c r="AH1664" s="13" t="e">
        <f>Tabella4[[#This Row],[Caricato su Silk]]&amp;Tabella4[[#This Row],[HC_01]]</f>
        <v>#N/A</v>
      </c>
      <c r="AI1664" s="13" t="e">
        <f>Tabella4[[#This Row],[HC_ID]]&amp;": "&amp;Tabella4[[#This Row],[Descrizione]]</f>
        <v>#N/A</v>
      </c>
      <c r="AJ1664" s="13" t="e">
        <f>Tabella4[[#This Row],[HC_ID]]&amp;": - "&amp;Tabella4[[#This Row],[Detail]]&amp;" con selettore: "&amp;Tabella4[[#This Row],[Rejected Element]]</f>
        <v>#N/A</v>
      </c>
      <c r="AK1664" s="13" t="e">
        <f>Tabella4[[#This Row],[HC_ID]]&amp;": "&amp;Tabella4[[#This Row],[Share URL]]</f>
        <v>#N/A</v>
      </c>
      <c r="AL1664" s="13" t="e">
        <f>Tabella4[[#This Row],[HC_ID]]&amp;": "&amp;Tabella4[[#This Row],[Soluzione note aggiuntive]]</f>
        <v>#N/A</v>
      </c>
      <c r="AM1664" s="13"/>
    </row>
    <row r="1665" spans="1:39" ht="15" x14ac:dyDescent="0.3">
      <c r="A1665" s="41" t="str">
        <f>Tabella4[[#This Row],[UNI CEI EN 301549]]&amp;Tabella4[[#This Row],[Servizio]]</f>
        <v>11.1.3.2.1S009 FAQ</v>
      </c>
      <c r="B1665" s="42" t="str">
        <f>Tabella4[[#This Row],[IssueID]]&amp;Tabella4[[#This Row],[Servizio]]</f>
        <v>S009 FAQ</v>
      </c>
      <c r="C1665" s="41" t="s">
        <v>2763</v>
      </c>
      <c r="D1665" s="41" t="str">
        <f>"(#"&amp;Tabella4[[#This Row],['#ID]]&amp;")"</f>
        <v>(#AAD1664)</v>
      </c>
      <c r="E1665" s="13" t="s">
        <v>50</v>
      </c>
      <c r="F1665" s="13" t="s">
        <v>9</v>
      </c>
      <c r="G1665" s="13" t="s">
        <v>57</v>
      </c>
      <c r="H1665" s="13" t="s">
        <v>3287</v>
      </c>
      <c r="I1665" s="13" t="s">
        <v>62</v>
      </c>
      <c r="J1665" s="13" t="s">
        <v>3176</v>
      </c>
      <c r="K1665" t="s">
        <v>1749</v>
      </c>
      <c r="L1665" s="13" t="s">
        <v>3177</v>
      </c>
      <c r="M1665" t="s">
        <v>1744</v>
      </c>
      <c r="N1665" s="13"/>
      <c r="O1665" t="s">
        <v>1617</v>
      </c>
      <c r="P1665" s="13" t="s">
        <v>1661</v>
      </c>
      <c r="Q1665" s="13" t="s">
        <v>1742</v>
      </c>
      <c r="R1665" s="13"/>
      <c r="S1665" s="13" t="s">
        <v>3189</v>
      </c>
      <c r="T1665" s="13" t="s">
        <v>3190</v>
      </c>
      <c r="U1665" s="13">
        <f>COUNTIFS(Tabella4[Rejected Element],Tabella4[[#This Row],[Rejected Element]])</f>
        <v>1254</v>
      </c>
      <c r="V1665" s="13" t="s">
        <v>1727</v>
      </c>
      <c r="W1665" s="13" t="s">
        <v>3134</v>
      </c>
      <c r="X1665" s="13" t="str">
        <f>Tabella4[[#This Row],[User Impact]]</f>
        <v>1 - Critical</v>
      </c>
      <c r="Y1665" s="13" t="str">
        <f>_xlfn.CONCAT("APP INDABOX ANDROID - ",Tabella4[[#This Row],[UNI CEI EN 301549]]," ",_xlfn.XLOOKUP(Tabella4[[#This Row],[Criterio]],Tabella5[ID],Tabella5[Criterio di successo],"")," - ",Tabella4[[#This Row],[Servizio]])</f>
        <v>APP INDABOX ANDROID - 11.1.3.2.1 Sequenza significativa - S009 FAQ</v>
      </c>
      <c r="Z16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(#AAD1664)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65" s="13"/>
      <c r="AB1665" s="13"/>
      <c r="AC1665" s="13"/>
      <c r="AD1665" s="13"/>
      <c r="AE1665" s="13" t="e">
        <f>_xlfn.XLOOKUP(Tabella4[[#This Row],[ID Silk]],outTable[ID Silk],outTable[Numero ticket  ],,0,1)</f>
        <v>#N/A</v>
      </c>
      <c r="AF1665" s="13"/>
      <c r="AG1665" s="13"/>
      <c r="AH1665" s="13" t="e">
        <f>Tabella4[[#This Row],[Caricato su Silk]]&amp;Tabella4[[#This Row],[HC_01]]</f>
        <v>#N/A</v>
      </c>
      <c r="AI1665" s="13" t="e">
        <f>Tabella4[[#This Row],[HC_ID]]&amp;": "&amp;Tabella4[[#This Row],[Descrizione]]</f>
        <v>#N/A</v>
      </c>
      <c r="AJ1665" s="13" t="e">
        <f>Tabella4[[#This Row],[HC_ID]]&amp;": - "&amp;Tabella4[[#This Row],[Detail]]&amp;" con selettore: "&amp;Tabella4[[#This Row],[Rejected Element]]</f>
        <v>#N/A</v>
      </c>
      <c r="AK1665" s="13" t="e">
        <f>Tabella4[[#This Row],[HC_ID]]&amp;": "&amp;Tabella4[[#This Row],[Share URL]]</f>
        <v>#N/A</v>
      </c>
      <c r="AL1665" s="13" t="e">
        <f>Tabella4[[#This Row],[HC_ID]]&amp;": "&amp;Tabella4[[#This Row],[Soluzione note aggiuntive]]</f>
        <v>#N/A</v>
      </c>
      <c r="AM1665" s="13"/>
    </row>
    <row r="1666" spans="1:39" ht="15" x14ac:dyDescent="0.3">
      <c r="A1666" s="41" t="str">
        <f>Tabella4[[#This Row],[UNI CEI EN 301549]]&amp;Tabella4[[#This Row],[Servizio]]</f>
        <v>11.2.5.5.1S009 FAQ</v>
      </c>
      <c r="B1666" s="42" t="str">
        <f>Tabella4[[#This Row],[IssueID]]&amp;Tabella4[[#This Row],[Servizio]]</f>
        <v>S009 FAQ</v>
      </c>
      <c r="C1666" s="41" t="s">
        <v>2764</v>
      </c>
      <c r="D1666" s="41" t="str">
        <f>"(#"&amp;Tabella4[[#This Row],['#ID]]&amp;")"</f>
        <v>(#AAD1665)</v>
      </c>
      <c r="E1666" s="13" t="s">
        <v>50</v>
      </c>
      <c r="F1666" s="13" t="s">
        <v>3168</v>
      </c>
      <c r="G1666" s="13" t="s">
        <v>346</v>
      </c>
      <c r="H1666" s="13" t="s">
        <v>3286</v>
      </c>
      <c r="I1666" s="13" t="s">
        <v>64</v>
      </c>
      <c r="J1666" s="13" t="s">
        <v>1736</v>
      </c>
      <c r="K1666" t="s">
        <v>1747</v>
      </c>
      <c r="L1666" s="13" t="s">
        <v>3174</v>
      </c>
      <c r="M1666" t="s">
        <v>1744</v>
      </c>
      <c r="N1666" s="13"/>
      <c r="O1666" t="s">
        <v>1617</v>
      </c>
      <c r="P1666" s="13" t="s">
        <v>1661</v>
      </c>
      <c r="Q1666" s="13" t="s">
        <v>1742</v>
      </c>
      <c r="R1666" s="13"/>
      <c r="S1666" s="13" t="s">
        <v>3185</v>
      </c>
      <c r="T1666" s="13" t="s">
        <v>3186</v>
      </c>
      <c r="U1666" s="13">
        <f>COUNTIFS(Tabella4[Rejected Element],Tabella4[[#This Row],[Rejected Element]])</f>
        <v>1254</v>
      </c>
      <c r="V1666" s="13" t="s">
        <v>1727</v>
      </c>
      <c r="W1666" s="13" t="s">
        <v>3134</v>
      </c>
      <c r="X1666" s="13" t="str">
        <f>Tabella4[[#This Row],[User Impact]]</f>
        <v>3 - Moderate</v>
      </c>
      <c r="Y1666" s="13" t="str">
        <f>_xlfn.CONCAT("APP INDABOX ANDROID - ",Tabella4[[#This Row],[UNI CEI EN 301549]]," ",_xlfn.XLOOKUP(Tabella4[[#This Row],[Criterio]],Tabella5[ID],Tabella5[Criterio di successo],"")," - ",Tabella4[[#This Row],[Servizio]])</f>
        <v>APP INDABOX ANDROID - 11.2.5.5.1 Dimensione dell'obiettivo (avanzato) - S009 FAQ</v>
      </c>
      <c r="Z16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(#AAD1665)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66" s="13"/>
      <c r="AB1666" s="13"/>
      <c r="AC1666" s="13"/>
      <c r="AD1666" s="13"/>
      <c r="AE1666" s="13" t="e">
        <f>_xlfn.XLOOKUP(Tabella4[[#This Row],[ID Silk]],outTable[ID Silk],outTable[Numero ticket  ],,0,1)</f>
        <v>#N/A</v>
      </c>
      <c r="AF1666" s="13"/>
      <c r="AG1666" s="13"/>
      <c r="AH1666" s="13" t="e">
        <f>Tabella4[[#This Row],[Caricato su Silk]]&amp;Tabella4[[#This Row],[HC_01]]</f>
        <v>#N/A</v>
      </c>
      <c r="AI1666" s="13" t="e">
        <f>Tabella4[[#This Row],[HC_ID]]&amp;": "&amp;Tabella4[[#This Row],[Descrizione]]</f>
        <v>#N/A</v>
      </c>
      <c r="AJ1666" s="13" t="e">
        <f>Tabella4[[#This Row],[HC_ID]]&amp;": - "&amp;Tabella4[[#This Row],[Detail]]&amp;" con selettore: "&amp;Tabella4[[#This Row],[Rejected Element]]</f>
        <v>#N/A</v>
      </c>
      <c r="AK1666" s="13" t="e">
        <f>Tabella4[[#This Row],[HC_ID]]&amp;": "&amp;Tabella4[[#This Row],[Share URL]]</f>
        <v>#N/A</v>
      </c>
      <c r="AL1666" s="13" t="e">
        <f>Tabella4[[#This Row],[HC_ID]]&amp;": "&amp;Tabella4[[#This Row],[Soluzione note aggiuntive]]</f>
        <v>#N/A</v>
      </c>
      <c r="AM1666" s="13"/>
    </row>
    <row r="1667" spans="1:39" ht="15" x14ac:dyDescent="0.3">
      <c r="A1667" s="41" t="str">
        <f>Tabella4[[#This Row],[UNI CEI EN 301549]]&amp;Tabella4[[#This Row],[Servizio]]</f>
        <v>11.2.5.3.1S009 FAQ</v>
      </c>
      <c r="B1667" s="42" t="str">
        <f>Tabella4[[#This Row],[IssueID]]&amp;Tabella4[[#This Row],[Servizio]]</f>
        <v>S009 FAQ</v>
      </c>
      <c r="C1667" s="41" t="s">
        <v>2765</v>
      </c>
      <c r="D1667" s="41" t="str">
        <f>"(#"&amp;Tabella4[[#This Row],['#ID]]&amp;")"</f>
        <v>(#AAD1666)</v>
      </c>
      <c r="E1667" s="13" t="s">
        <v>50</v>
      </c>
      <c r="F1667" s="13" t="s">
        <v>9</v>
      </c>
      <c r="G1667" s="13" t="s">
        <v>342</v>
      </c>
      <c r="H1667" s="13" t="s">
        <v>3285</v>
      </c>
      <c r="I1667" s="13" t="s">
        <v>63</v>
      </c>
      <c r="J1667" s="13" t="s">
        <v>3172</v>
      </c>
      <c r="K1667" t="s">
        <v>1745</v>
      </c>
      <c r="L1667" s="13" t="s">
        <v>3173</v>
      </c>
      <c r="M1667" t="s">
        <v>1744</v>
      </c>
      <c r="N1667" s="13"/>
      <c r="O1667" t="s">
        <v>1617</v>
      </c>
      <c r="P1667" s="13" t="s">
        <v>1661</v>
      </c>
      <c r="Q1667" s="13" t="s">
        <v>1742</v>
      </c>
      <c r="R1667" s="13"/>
      <c r="S1667" s="13" t="s">
        <v>3183</v>
      </c>
      <c r="T1667" s="13" t="s">
        <v>3184</v>
      </c>
      <c r="U1667" s="13">
        <f>COUNTIFS(Tabella4[Rejected Element],Tabella4[[#This Row],[Rejected Element]])</f>
        <v>1254</v>
      </c>
      <c r="V1667" s="13" t="s">
        <v>1727</v>
      </c>
      <c r="W1667" s="13" t="s">
        <v>3134</v>
      </c>
      <c r="X1667" s="13" t="str">
        <f>Tabella4[[#This Row],[User Impact]]</f>
        <v>2 - Serious</v>
      </c>
      <c r="Y1667" s="13" t="str">
        <f>_xlfn.CONCAT("APP INDABOX ANDROID - ",Tabella4[[#This Row],[UNI CEI EN 301549]]," ",_xlfn.XLOOKUP(Tabella4[[#This Row],[Criterio]],Tabella5[ID],Tabella5[Criterio di successo],"")," - ",Tabella4[[#This Row],[Servizio]])</f>
        <v>APP INDABOX ANDROID - 11.2.5.3.1 Etichetta nel nome - S009 FAQ</v>
      </c>
      <c r="Z16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(#AAD1666)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67" s="13"/>
      <c r="AB1667" s="13"/>
      <c r="AC1667" s="13"/>
      <c r="AD1667" s="13"/>
      <c r="AE1667" s="13" t="e">
        <f>_xlfn.XLOOKUP(Tabella4[[#This Row],[ID Silk]],outTable[ID Silk],outTable[Numero ticket  ],,0,1)</f>
        <v>#N/A</v>
      </c>
      <c r="AF1667" s="13"/>
      <c r="AG1667" s="13"/>
      <c r="AH1667" s="13" t="e">
        <f>Tabella4[[#This Row],[Caricato su Silk]]&amp;Tabella4[[#This Row],[HC_01]]</f>
        <v>#N/A</v>
      </c>
      <c r="AI1667" s="13" t="e">
        <f>Tabella4[[#This Row],[HC_ID]]&amp;": "&amp;Tabella4[[#This Row],[Descrizione]]</f>
        <v>#N/A</v>
      </c>
      <c r="AJ1667" s="13" t="e">
        <f>Tabella4[[#This Row],[HC_ID]]&amp;": - "&amp;Tabella4[[#This Row],[Detail]]&amp;" con selettore: "&amp;Tabella4[[#This Row],[Rejected Element]]</f>
        <v>#N/A</v>
      </c>
      <c r="AK1667" s="13" t="e">
        <f>Tabella4[[#This Row],[HC_ID]]&amp;": "&amp;Tabella4[[#This Row],[Share URL]]</f>
        <v>#N/A</v>
      </c>
      <c r="AL1667" s="13" t="e">
        <f>Tabella4[[#This Row],[HC_ID]]&amp;": "&amp;Tabella4[[#This Row],[Soluzione note aggiuntive]]</f>
        <v>#N/A</v>
      </c>
      <c r="AM1667" s="13"/>
    </row>
    <row r="1668" spans="1:39" ht="15" x14ac:dyDescent="0.3">
      <c r="A1668" s="41" t="str">
        <f>Tabella4[[#This Row],[UNI CEI EN 301549]]&amp;Tabella4[[#This Row],[Servizio]]</f>
        <v>11.2.5.8.1S009 FAQ</v>
      </c>
      <c r="B1668" s="42" t="str">
        <f>Tabella4[[#This Row],[IssueID]]&amp;Tabella4[[#This Row],[Servizio]]</f>
        <v>S009 FAQ</v>
      </c>
      <c r="C1668" s="41" t="s">
        <v>2766</v>
      </c>
      <c r="D1668" s="41" t="str">
        <f>"(#"&amp;Tabella4[[#This Row],['#ID]]&amp;")"</f>
        <v>(#AAD1667)</v>
      </c>
      <c r="E1668" s="13" t="s">
        <v>50</v>
      </c>
      <c r="F1668" s="13" t="s">
        <v>10</v>
      </c>
      <c r="G1668" s="13" t="s">
        <v>56</v>
      </c>
      <c r="H1668" s="13" t="s">
        <v>3283</v>
      </c>
      <c r="I1668" s="13" t="s">
        <v>63</v>
      </c>
      <c r="J1668" s="13" t="s">
        <v>1736</v>
      </c>
      <c r="K1668" t="s">
        <v>1748</v>
      </c>
      <c r="L1668" s="13" t="s">
        <v>3175</v>
      </c>
      <c r="M1668" t="s">
        <v>1744</v>
      </c>
      <c r="N1668" s="13"/>
      <c r="O1668" t="s">
        <v>1617</v>
      </c>
      <c r="P1668" s="13" t="s">
        <v>1661</v>
      </c>
      <c r="Q1668" s="13" t="s">
        <v>1742</v>
      </c>
      <c r="R1668" s="13"/>
      <c r="S1668" s="13" t="s">
        <v>3187</v>
      </c>
      <c r="T1668" s="13" t="s">
        <v>3188</v>
      </c>
      <c r="U1668" s="13">
        <f>COUNTIFS(Tabella4[Rejected Element],Tabella4[[#This Row],[Rejected Element]])</f>
        <v>1254</v>
      </c>
      <c r="V1668" s="13" t="s">
        <v>1727</v>
      </c>
      <c r="W1668" s="13" t="s">
        <v>3134</v>
      </c>
      <c r="X1668" s="13" t="str">
        <f>Tabella4[[#This Row],[User Impact]]</f>
        <v>2 - Serious</v>
      </c>
      <c r="Y1668" s="13" t="str">
        <f>_xlfn.CONCAT("APP INDABOX ANDROID - ",Tabella4[[#This Row],[UNI CEI EN 301549]]," ",_xlfn.XLOOKUP(Tabella4[[#This Row],[Criterio]],Tabella5[ID],Tabella5[Criterio di successo],"")," - ",Tabella4[[#This Row],[Servizio]])</f>
        <v>APP INDABOX ANDROID - 11.2.5.8.1 Dimensione dell'obiettivo (minimo) - S009 FAQ</v>
      </c>
      <c r="Z16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(#AAD1667)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668" s="13"/>
      <c r="AB1668" s="13"/>
      <c r="AC1668" s="13"/>
      <c r="AD1668" s="13"/>
      <c r="AE1668" s="13" t="e">
        <f>_xlfn.XLOOKUP(Tabella4[[#This Row],[ID Silk]],outTable[ID Silk],outTable[Numero ticket  ],,0,1)</f>
        <v>#N/A</v>
      </c>
      <c r="AF1668" s="13"/>
      <c r="AG1668" s="13"/>
      <c r="AH1668" s="13" t="e">
        <f>Tabella4[[#This Row],[Caricato su Silk]]&amp;Tabella4[[#This Row],[HC_01]]</f>
        <v>#N/A</v>
      </c>
      <c r="AI1668" s="13" t="e">
        <f>Tabella4[[#This Row],[HC_ID]]&amp;": "&amp;Tabella4[[#This Row],[Descrizione]]</f>
        <v>#N/A</v>
      </c>
      <c r="AJ1668" s="13" t="e">
        <f>Tabella4[[#This Row],[HC_ID]]&amp;": - "&amp;Tabella4[[#This Row],[Detail]]&amp;" con selettore: "&amp;Tabella4[[#This Row],[Rejected Element]]</f>
        <v>#N/A</v>
      </c>
      <c r="AK1668" s="13" t="e">
        <f>Tabella4[[#This Row],[HC_ID]]&amp;": "&amp;Tabella4[[#This Row],[Share URL]]</f>
        <v>#N/A</v>
      </c>
      <c r="AL1668" s="13" t="e">
        <f>Tabella4[[#This Row],[HC_ID]]&amp;": "&amp;Tabella4[[#This Row],[Soluzione note aggiuntive]]</f>
        <v>#N/A</v>
      </c>
      <c r="AM1668" s="13"/>
    </row>
    <row r="1669" spans="1:39" ht="15" x14ac:dyDescent="0.3">
      <c r="A1669" s="41" t="str">
        <f>Tabella4[[#This Row],[UNI CEI EN 301549]]&amp;Tabella4[[#This Row],[Servizio]]</f>
        <v>11.1.3.2.1S009 FAQ</v>
      </c>
      <c r="B1669" s="42" t="str">
        <f>Tabella4[[#This Row],[IssueID]]&amp;Tabella4[[#This Row],[Servizio]]</f>
        <v>S009 FAQ</v>
      </c>
      <c r="C1669" s="41" t="s">
        <v>2767</v>
      </c>
      <c r="D1669" s="41" t="str">
        <f>"(#"&amp;Tabella4[[#This Row],['#ID]]&amp;")"</f>
        <v>(#AAD1668)</v>
      </c>
      <c r="E1669" s="13" t="s">
        <v>50</v>
      </c>
      <c r="F1669" s="13" t="s">
        <v>9</v>
      </c>
      <c r="G1669" s="13" t="s">
        <v>57</v>
      </c>
      <c r="H1669" s="13" t="s">
        <v>3287</v>
      </c>
      <c r="I1669" s="13" t="s">
        <v>62</v>
      </c>
      <c r="J1669" s="13" t="s">
        <v>3176</v>
      </c>
      <c r="K1669" t="s">
        <v>1749</v>
      </c>
      <c r="L1669" s="13" t="s">
        <v>3177</v>
      </c>
      <c r="M1669" t="s">
        <v>1744</v>
      </c>
      <c r="N1669" s="13"/>
      <c r="O1669" t="s">
        <v>1617</v>
      </c>
      <c r="P1669" s="13" t="s">
        <v>1661</v>
      </c>
      <c r="Q1669" s="13" t="s">
        <v>1742</v>
      </c>
      <c r="R1669" s="13"/>
      <c r="S1669" s="13" t="s">
        <v>3189</v>
      </c>
      <c r="T1669" s="13" t="s">
        <v>3190</v>
      </c>
      <c r="U1669" s="13">
        <f>COUNTIFS(Tabella4[Rejected Element],Tabella4[[#This Row],[Rejected Element]])</f>
        <v>1254</v>
      </c>
      <c r="V1669" s="13" t="s">
        <v>1727</v>
      </c>
      <c r="W1669" s="13" t="s">
        <v>3134</v>
      </c>
      <c r="X1669" s="13" t="str">
        <f>Tabella4[[#This Row],[User Impact]]</f>
        <v>1 - Critical</v>
      </c>
      <c r="Y1669" s="13" t="str">
        <f>_xlfn.CONCAT("APP INDABOX ANDROID - ",Tabella4[[#This Row],[UNI CEI EN 301549]]," ",_xlfn.XLOOKUP(Tabella4[[#This Row],[Criterio]],Tabella5[ID],Tabella5[Criterio di successo],"")," - ",Tabella4[[#This Row],[Servizio]])</f>
        <v>APP INDABOX ANDROID - 11.1.3.2.1 Sequenza significativa - S009 FAQ</v>
      </c>
      <c r="Z16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(#AAD1668)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69" s="13"/>
      <c r="AB1669" s="13"/>
      <c r="AC1669" s="13"/>
      <c r="AD1669" s="13"/>
      <c r="AE1669" s="13" t="e">
        <f>_xlfn.XLOOKUP(Tabella4[[#This Row],[ID Silk]],outTable[ID Silk],outTable[Numero ticket  ],,0,1)</f>
        <v>#N/A</v>
      </c>
      <c r="AF1669" s="13"/>
      <c r="AG1669" s="13"/>
      <c r="AH1669" s="13" t="e">
        <f>Tabella4[[#This Row],[Caricato su Silk]]&amp;Tabella4[[#This Row],[HC_01]]</f>
        <v>#N/A</v>
      </c>
      <c r="AI1669" s="13" t="e">
        <f>Tabella4[[#This Row],[HC_ID]]&amp;": "&amp;Tabella4[[#This Row],[Descrizione]]</f>
        <v>#N/A</v>
      </c>
      <c r="AJ1669" s="13" t="e">
        <f>Tabella4[[#This Row],[HC_ID]]&amp;": - "&amp;Tabella4[[#This Row],[Detail]]&amp;" con selettore: "&amp;Tabella4[[#This Row],[Rejected Element]]</f>
        <v>#N/A</v>
      </c>
      <c r="AK1669" s="13" t="e">
        <f>Tabella4[[#This Row],[HC_ID]]&amp;": "&amp;Tabella4[[#This Row],[Share URL]]</f>
        <v>#N/A</v>
      </c>
      <c r="AL1669" s="13" t="e">
        <f>Tabella4[[#This Row],[HC_ID]]&amp;": "&amp;Tabella4[[#This Row],[Soluzione note aggiuntive]]</f>
        <v>#N/A</v>
      </c>
      <c r="AM1669" s="13"/>
    </row>
    <row r="1670" spans="1:39" ht="15" x14ac:dyDescent="0.3">
      <c r="A1670" s="41" t="str">
        <f>Tabella4[[#This Row],[UNI CEI EN 301549]]&amp;Tabella4[[#This Row],[Servizio]]</f>
        <v>11.2.5.5.1S009 FAQ</v>
      </c>
      <c r="B1670" s="42" t="str">
        <f>Tabella4[[#This Row],[IssueID]]&amp;Tabella4[[#This Row],[Servizio]]</f>
        <v>S009 FAQ</v>
      </c>
      <c r="C1670" s="41" t="s">
        <v>2768</v>
      </c>
      <c r="D1670" s="41" t="str">
        <f>"(#"&amp;Tabella4[[#This Row],['#ID]]&amp;")"</f>
        <v>(#AAD1669)</v>
      </c>
      <c r="E1670" s="13" t="s">
        <v>50</v>
      </c>
      <c r="F1670" s="13" t="s">
        <v>3168</v>
      </c>
      <c r="G1670" s="13" t="s">
        <v>346</v>
      </c>
      <c r="H1670" s="13" t="s">
        <v>3286</v>
      </c>
      <c r="I1670" s="13" t="s">
        <v>64</v>
      </c>
      <c r="J1670" s="13" t="s">
        <v>1736</v>
      </c>
      <c r="K1670" t="s">
        <v>1747</v>
      </c>
      <c r="L1670" s="13" t="s">
        <v>3174</v>
      </c>
      <c r="M1670" t="s">
        <v>1744</v>
      </c>
      <c r="N1670" s="13"/>
      <c r="O1670" t="s">
        <v>1617</v>
      </c>
      <c r="P1670" s="13" t="s">
        <v>1661</v>
      </c>
      <c r="Q1670" s="13" t="s">
        <v>1742</v>
      </c>
      <c r="R1670" s="13"/>
      <c r="S1670" s="13" t="s">
        <v>3185</v>
      </c>
      <c r="T1670" s="13" t="s">
        <v>3186</v>
      </c>
      <c r="U1670" s="13">
        <f>COUNTIFS(Tabella4[Rejected Element],Tabella4[[#This Row],[Rejected Element]])</f>
        <v>1254</v>
      </c>
      <c r="V1670" s="13" t="s">
        <v>1727</v>
      </c>
      <c r="W1670" s="13" t="s">
        <v>3134</v>
      </c>
      <c r="X1670" s="13" t="str">
        <f>Tabella4[[#This Row],[User Impact]]</f>
        <v>3 - Moderate</v>
      </c>
      <c r="Y1670" s="13" t="str">
        <f>_xlfn.CONCAT("APP INDABOX ANDROID - ",Tabella4[[#This Row],[UNI CEI EN 301549]]," ",_xlfn.XLOOKUP(Tabella4[[#This Row],[Criterio]],Tabella5[ID],Tabella5[Criterio di successo],"")," - ",Tabella4[[#This Row],[Servizio]])</f>
        <v>APP INDABOX ANDROID - 11.2.5.5.1 Dimensione dell'obiettivo (avanzato) - S009 FAQ</v>
      </c>
      <c r="Z16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(#AAD1669)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70" s="13"/>
      <c r="AB1670" s="13"/>
      <c r="AC1670" s="13"/>
      <c r="AD1670" s="13"/>
      <c r="AE1670" s="13" t="e">
        <f>_xlfn.XLOOKUP(Tabella4[[#This Row],[ID Silk]],outTable[ID Silk],outTable[Numero ticket  ],,0,1)</f>
        <v>#N/A</v>
      </c>
      <c r="AF1670" s="13"/>
      <c r="AG1670" s="13"/>
      <c r="AH1670" s="13" t="e">
        <f>Tabella4[[#This Row],[Caricato su Silk]]&amp;Tabella4[[#This Row],[HC_01]]</f>
        <v>#N/A</v>
      </c>
      <c r="AI1670" s="13" t="e">
        <f>Tabella4[[#This Row],[HC_ID]]&amp;": "&amp;Tabella4[[#This Row],[Descrizione]]</f>
        <v>#N/A</v>
      </c>
      <c r="AJ1670" s="13" t="e">
        <f>Tabella4[[#This Row],[HC_ID]]&amp;": - "&amp;Tabella4[[#This Row],[Detail]]&amp;" con selettore: "&amp;Tabella4[[#This Row],[Rejected Element]]</f>
        <v>#N/A</v>
      </c>
      <c r="AK1670" s="13" t="e">
        <f>Tabella4[[#This Row],[HC_ID]]&amp;": "&amp;Tabella4[[#This Row],[Share URL]]</f>
        <v>#N/A</v>
      </c>
      <c r="AL1670" s="13" t="e">
        <f>Tabella4[[#This Row],[HC_ID]]&amp;": "&amp;Tabella4[[#This Row],[Soluzione note aggiuntive]]</f>
        <v>#N/A</v>
      </c>
      <c r="AM1670" s="13"/>
    </row>
    <row r="1671" spans="1:39" ht="15" x14ac:dyDescent="0.3">
      <c r="A1671" s="41" t="str">
        <f>Tabella4[[#This Row],[UNI CEI EN 301549]]&amp;Tabella4[[#This Row],[Servizio]]</f>
        <v>11.2.5.3.1S009 FAQ</v>
      </c>
      <c r="B1671" s="42" t="str">
        <f>Tabella4[[#This Row],[IssueID]]&amp;Tabella4[[#This Row],[Servizio]]</f>
        <v>S009 FAQ</v>
      </c>
      <c r="C1671" s="41" t="s">
        <v>2769</v>
      </c>
      <c r="D1671" s="41" t="str">
        <f>"(#"&amp;Tabella4[[#This Row],['#ID]]&amp;")"</f>
        <v>(#AAD1670)</v>
      </c>
      <c r="E1671" s="13" t="s">
        <v>50</v>
      </c>
      <c r="F1671" s="13" t="s">
        <v>9</v>
      </c>
      <c r="G1671" s="13" t="s">
        <v>342</v>
      </c>
      <c r="H1671" s="13" t="s">
        <v>3285</v>
      </c>
      <c r="I1671" s="13" t="s">
        <v>63</v>
      </c>
      <c r="J1671" s="13" t="s">
        <v>3172</v>
      </c>
      <c r="K1671" t="s">
        <v>1745</v>
      </c>
      <c r="L1671" s="13" t="s">
        <v>3173</v>
      </c>
      <c r="M1671" t="s">
        <v>1744</v>
      </c>
      <c r="N1671" s="13"/>
      <c r="O1671" t="s">
        <v>1617</v>
      </c>
      <c r="P1671" s="13" t="s">
        <v>1661</v>
      </c>
      <c r="Q1671" s="13" t="s">
        <v>1742</v>
      </c>
      <c r="R1671" s="13"/>
      <c r="S1671" s="13" t="s">
        <v>3183</v>
      </c>
      <c r="T1671" s="13" t="s">
        <v>3184</v>
      </c>
      <c r="U1671" s="13">
        <f>COUNTIFS(Tabella4[Rejected Element],Tabella4[[#This Row],[Rejected Element]])</f>
        <v>1254</v>
      </c>
      <c r="V1671" s="13" t="s">
        <v>1727</v>
      </c>
      <c r="W1671" s="13" t="s">
        <v>3134</v>
      </c>
      <c r="X1671" s="13" t="str">
        <f>Tabella4[[#This Row],[User Impact]]</f>
        <v>2 - Serious</v>
      </c>
      <c r="Y1671" s="13" t="str">
        <f>_xlfn.CONCAT("APP INDABOX ANDROID - ",Tabella4[[#This Row],[UNI CEI EN 301549]]," ",_xlfn.XLOOKUP(Tabella4[[#This Row],[Criterio]],Tabella5[ID],Tabella5[Criterio di successo],"")," - ",Tabella4[[#This Row],[Servizio]])</f>
        <v>APP INDABOX ANDROID - 11.2.5.3.1 Etichetta nel nome - S009 FAQ</v>
      </c>
      <c r="Z16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(#AAD1670)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71" s="13"/>
      <c r="AB1671" s="13"/>
      <c r="AC1671" s="13"/>
      <c r="AD1671" s="13"/>
      <c r="AE1671" s="13" t="e">
        <f>_xlfn.XLOOKUP(Tabella4[[#This Row],[ID Silk]],outTable[ID Silk],outTable[Numero ticket  ],,0,1)</f>
        <v>#N/A</v>
      </c>
      <c r="AF1671" s="13"/>
      <c r="AG1671" s="13"/>
      <c r="AH1671" s="13" t="e">
        <f>Tabella4[[#This Row],[Caricato su Silk]]&amp;Tabella4[[#This Row],[HC_01]]</f>
        <v>#N/A</v>
      </c>
      <c r="AI1671" s="13" t="e">
        <f>Tabella4[[#This Row],[HC_ID]]&amp;": "&amp;Tabella4[[#This Row],[Descrizione]]</f>
        <v>#N/A</v>
      </c>
      <c r="AJ1671" s="13" t="e">
        <f>Tabella4[[#This Row],[HC_ID]]&amp;": - "&amp;Tabella4[[#This Row],[Detail]]&amp;" con selettore: "&amp;Tabella4[[#This Row],[Rejected Element]]</f>
        <v>#N/A</v>
      </c>
      <c r="AK1671" s="13" t="e">
        <f>Tabella4[[#This Row],[HC_ID]]&amp;": "&amp;Tabella4[[#This Row],[Share URL]]</f>
        <v>#N/A</v>
      </c>
      <c r="AL1671" s="13" t="e">
        <f>Tabella4[[#This Row],[HC_ID]]&amp;": "&amp;Tabella4[[#This Row],[Soluzione note aggiuntive]]</f>
        <v>#N/A</v>
      </c>
      <c r="AM1671" s="13"/>
    </row>
    <row r="1672" spans="1:39" ht="15" x14ac:dyDescent="0.3">
      <c r="A1672" s="41" t="str">
        <f>Tabella4[[#This Row],[UNI CEI EN 301549]]&amp;Tabella4[[#This Row],[Servizio]]</f>
        <v>11.1.3.2.1S009 FAQ</v>
      </c>
      <c r="B1672" s="42" t="str">
        <f>Tabella4[[#This Row],[IssueID]]&amp;Tabella4[[#This Row],[Servizio]]</f>
        <v>S009 FAQ</v>
      </c>
      <c r="C1672" s="41" t="s">
        <v>2770</v>
      </c>
      <c r="D1672" s="41" t="str">
        <f>"(#"&amp;Tabella4[[#This Row],['#ID]]&amp;")"</f>
        <v>(#AAD1671)</v>
      </c>
      <c r="E1672" s="13" t="s">
        <v>50</v>
      </c>
      <c r="F1672" s="13" t="s">
        <v>9</v>
      </c>
      <c r="G1672" s="13" t="s">
        <v>57</v>
      </c>
      <c r="H1672" s="13" t="s">
        <v>3287</v>
      </c>
      <c r="I1672" s="13" t="s">
        <v>62</v>
      </c>
      <c r="J1672" s="13" t="s">
        <v>3176</v>
      </c>
      <c r="K1672" t="s">
        <v>1749</v>
      </c>
      <c r="L1672" s="13" t="s">
        <v>3177</v>
      </c>
      <c r="M1672" t="s">
        <v>1744</v>
      </c>
      <c r="N1672" s="13"/>
      <c r="O1672" t="s">
        <v>1617</v>
      </c>
      <c r="P1672" s="13" t="s">
        <v>1661</v>
      </c>
      <c r="Q1672" s="13" t="s">
        <v>1742</v>
      </c>
      <c r="R1672" s="13"/>
      <c r="S1672" s="13" t="s">
        <v>3189</v>
      </c>
      <c r="T1672" s="13" t="s">
        <v>3190</v>
      </c>
      <c r="U1672" s="13">
        <f>COUNTIFS(Tabella4[Rejected Element],Tabella4[[#This Row],[Rejected Element]])</f>
        <v>1254</v>
      </c>
      <c r="V1672" s="13" t="s">
        <v>1727</v>
      </c>
      <c r="W1672" s="13" t="s">
        <v>3134</v>
      </c>
      <c r="X1672" s="13" t="str">
        <f>Tabella4[[#This Row],[User Impact]]</f>
        <v>1 - Critical</v>
      </c>
      <c r="Y1672" s="13" t="str">
        <f>_xlfn.CONCAT("APP INDABOX ANDROID - ",Tabella4[[#This Row],[UNI CEI EN 301549]]," ",_xlfn.XLOOKUP(Tabella4[[#This Row],[Criterio]],Tabella5[ID],Tabella5[Criterio di successo],"")," - ",Tabella4[[#This Row],[Servizio]])</f>
        <v>APP INDABOX ANDROID - 11.1.3.2.1 Sequenza significativa - S009 FAQ</v>
      </c>
      <c r="Z16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(#AAD1671)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72" s="13"/>
      <c r="AB1672" s="13"/>
      <c r="AC1672" s="13"/>
      <c r="AD1672" s="13"/>
      <c r="AE1672" s="13" t="e">
        <f>_xlfn.XLOOKUP(Tabella4[[#This Row],[ID Silk]],outTable[ID Silk],outTable[Numero ticket  ],,0,1)</f>
        <v>#N/A</v>
      </c>
      <c r="AF1672" s="13"/>
      <c r="AG1672" s="13"/>
      <c r="AH1672" s="13" t="e">
        <f>Tabella4[[#This Row],[Caricato su Silk]]&amp;Tabella4[[#This Row],[HC_01]]</f>
        <v>#N/A</v>
      </c>
      <c r="AI1672" s="13" t="e">
        <f>Tabella4[[#This Row],[HC_ID]]&amp;": "&amp;Tabella4[[#This Row],[Descrizione]]</f>
        <v>#N/A</v>
      </c>
      <c r="AJ1672" s="13" t="e">
        <f>Tabella4[[#This Row],[HC_ID]]&amp;": - "&amp;Tabella4[[#This Row],[Detail]]&amp;" con selettore: "&amp;Tabella4[[#This Row],[Rejected Element]]</f>
        <v>#N/A</v>
      </c>
      <c r="AK1672" s="13" t="e">
        <f>Tabella4[[#This Row],[HC_ID]]&amp;": "&amp;Tabella4[[#This Row],[Share URL]]</f>
        <v>#N/A</v>
      </c>
      <c r="AL1672" s="13" t="e">
        <f>Tabella4[[#This Row],[HC_ID]]&amp;": "&amp;Tabella4[[#This Row],[Soluzione note aggiuntive]]</f>
        <v>#N/A</v>
      </c>
      <c r="AM1672" s="13"/>
    </row>
    <row r="1673" spans="1:39" ht="15" x14ac:dyDescent="0.3">
      <c r="A1673" s="41" t="str">
        <f>Tabella4[[#This Row],[UNI CEI EN 301549]]&amp;Tabella4[[#This Row],[Servizio]]</f>
        <v>11.2.5.5.1S009 FAQ</v>
      </c>
      <c r="B1673" s="42" t="str">
        <f>Tabella4[[#This Row],[IssueID]]&amp;Tabella4[[#This Row],[Servizio]]</f>
        <v>S009 FAQ</v>
      </c>
      <c r="C1673" s="41" t="s">
        <v>2771</v>
      </c>
      <c r="D1673" s="41" t="str">
        <f>"(#"&amp;Tabella4[[#This Row],['#ID]]&amp;")"</f>
        <v>(#AAD1672)</v>
      </c>
      <c r="E1673" s="13" t="s">
        <v>50</v>
      </c>
      <c r="F1673" s="13" t="s">
        <v>3168</v>
      </c>
      <c r="G1673" s="13" t="s">
        <v>346</v>
      </c>
      <c r="H1673" s="13" t="s">
        <v>3286</v>
      </c>
      <c r="I1673" s="13" t="s">
        <v>64</v>
      </c>
      <c r="J1673" s="13" t="s">
        <v>1736</v>
      </c>
      <c r="K1673" t="s">
        <v>1747</v>
      </c>
      <c r="L1673" s="13" t="s">
        <v>3174</v>
      </c>
      <c r="M1673" t="s">
        <v>1744</v>
      </c>
      <c r="N1673" s="13"/>
      <c r="O1673" t="s">
        <v>1617</v>
      </c>
      <c r="P1673" s="13" t="s">
        <v>1661</v>
      </c>
      <c r="Q1673" s="13" t="s">
        <v>1742</v>
      </c>
      <c r="R1673" s="13"/>
      <c r="S1673" s="13" t="s">
        <v>3185</v>
      </c>
      <c r="T1673" s="13" t="s">
        <v>3186</v>
      </c>
      <c r="U1673" s="13">
        <f>COUNTIFS(Tabella4[Rejected Element],Tabella4[[#This Row],[Rejected Element]])</f>
        <v>1254</v>
      </c>
      <c r="V1673" s="13" t="s">
        <v>1727</v>
      </c>
      <c r="W1673" s="13" t="s">
        <v>3134</v>
      </c>
      <c r="X1673" s="13" t="str">
        <f>Tabella4[[#This Row],[User Impact]]</f>
        <v>3 - Moderate</v>
      </c>
      <c r="Y1673" s="13" t="str">
        <f>_xlfn.CONCAT("APP INDABOX ANDROID - ",Tabella4[[#This Row],[UNI CEI EN 301549]]," ",_xlfn.XLOOKUP(Tabella4[[#This Row],[Criterio]],Tabella5[ID],Tabella5[Criterio di successo],"")," - ",Tabella4[[#This Row],[Servizio]])</f>
        <v>APP INDABOX ANDROID - 11.2.5.5.1 Dimensione dell'obiettivo (avanzato) - S009 FAQ</v>
      </c>
      <c r="Z16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S009 FAQ (#AAD1672)
S009 FAQ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Estendi il padding o usa un contenitore cliccabile più grande per rispettare la dimensione minima.
File di log (occorrenze rilevate: 54): https://posteitaliane.sharepoint.com/:x:/r/teams/ACCESSIBILITRISULTATIVERIFICHETECNICHE/Shared%20Documents/TGPOSTE_APP/TGPOSTE_APP/LOG/Log.xlsx?d=w630300a71bd74143a1658fe5ab688bc4&amp;csf=1&amp;web=1&amp;e=Y9XHGL
Link al dettaglio requisito WCAG: </v>
      </c>
      <c r="AA1673" s="13"/>
      <c r="AB1673" s="13"/>
      <c r="AC1673" s="13"/>
      <c r="AD1673" s="13"/>
      <c r="AE1673" s="13" t="e">
        <f>_xlfn.XLOOKUP(Tabella4[[#This Row],[ID Silk]],outTable[ID Silk],outTable[Numero ticket  ],,0,1)</f>
        <v>#N/A</v>
      </c>
      <c r="AF1673" s="13"/>
      <c r="AG1673" s="13"/>
      <c r="AH1673" s="13" t="e">
        <f>Tabella4[[#This Row],[Caricato su Silk]]&amp;Tabella4[[#This Row],[HC_01]]</f>
        <v>#N/A</v>
      </c>
      <c r="AI1673" s="13" t="e">
        <f>Tabella4[[#This Row],[HC_ID]]&amp;": "&amp;Tabella4[[#This Row],[Descrizione]]</f>
        <v>#N/A</v>
      </c>
      <c r="AJ1673" s="13" t="e">
        <f>Tabella4[[#This Row],[HC_ID]]&amp;": - "&amp;Tabella4[[#This Row],[Detail]]&amp;" con selettore: "&amp;Tabella4[[#This Row],[Rejected Element]]</f>
        <v>#N/A</v>
      </c>
      <c r="AK1673" s="13" t="e">
        <f>Tabella4[[#This Row],[HC_ID]]&amp;": "&amp;Tabella4[[#This Row],[Share URL]]</f>
        <v>#N/A</v>
      </c>
      <c r="AL1673" s="13" t="e">
        <f>Tabella4[[#This Row],[HC_ID]]&amp;": "&amp;Tabella4[[#This Row],[Soluzione note aggiuntive]]</f>
        <v>#N/A</v>
      </c>
      <c r="AM1673" s="13"/>
    </row>
    <row r="1674" spans="1:39" ht="15" x14ac:dyDescent="0.3">
      <c r="A1674" s="41" t="str">
        <f>Tabella4[[#This Row],[UNI CEI EN 301549]]&amp;Tabella4[[#This Row],[Servizio]]</f>
        <v>11.2.5.3.1S009 FAQ</v>
      </c>
      <c r="B1674" s="42" t="str">
        <f>Tabella4[[#This Row],[IssueID]]&amp;Tabella4[[#This Row],[Servizio]]</f>
        <v>S009 FAQ</v>
      </c>
      <c r="C1674" s="41" t="s">
        <v>2772</v>
      </c>
      <c r="D1674" s="41" t="str">
        <f>"(#"&amp;Tabella4[[#This Row],['#ID]]&amp;")"</f>
        <v>(#AAD1673)</v>
      </c>
      <c r="E1674" s="13" t="s">
        <v>50</v>
      </c>
      <c r="F1674" s="13" t="s">
        <v>9</v>
      </c>
      <c r="G1674" s="13" t="s">
        <v>342</v>
      </c>
      <c r="H1674" s="13" t="s">
        <v>3285</v>
      </c>
      <c r="I1674" s="13" t="s">
        <v>63</v>
      </c>
      <c r="J1674" s="13" t="s">
        <v>3172</v>
      </c>
      <c r="K1674" t="s">
        <v>1745</v>
      </c>
      <c r="L1674" s="13" t="s">
        <v>3173</v>
      </c>
      <c r="M1674" t="s">
        <v>1744</v>
      </c>
      <c r="N1674" s="13"/>
      <c r="O1674" t="s">
        <v>1617</v>
      </c>
      <c r="P1674" s="13" t="s">
        <v>1661</v>
      </c>
      <c r="Q1674" s="13" t="s">
        <v>1742</v>
      </c>
      <c r="R1674" s="13"/>
      <c r="S1674" s="13" t="s">
        <v>3183</v>
      </c>
      <c r="T1674" s="13" t="s">
        <v>3184</v>
      </c>
      <c r="U1674" s="13">
        <f>COUNTIFS(Tabella4[Rejected Element],Tabella4[[#This Row],[Rejected Element]])</f>
        <v>1254</v>
      </c>
      <c r="V1674" s="13" t="s">
        <v>1727</v>
      </c>
      <c r="W1674" s="13" t="s">
        <v>3134</v>
      </c>
      <c r="X1674" s="13" t="str">
        <f>Tabella4[[#This Row],[User Impact]]</f>
        <v>2 - Serious</v>
      </c>
      <c r="Y1674" s="13" t="str">
        <f>_xlfn.CONCAT("APP INDABOX ANDROID - ",Tabella4[[#This Row],[UNI CEI EN 301549]]," ",_xlfn.XLOOKUP(Tabella4[[#This Row],[Criterio]],Tabella5[ID],Tabella5[Criterio di successo],"")," - ",Tabella4[[#This Row],[Servizio]])</f>
        <v>APP INDABOX ANDROID - 11.2.5.3.1 Etichetta nel nome - S009 FAQ</v>
      </c>
      <c r="Z16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S009 FAQ (#AAD1673)
S009 FAQ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Assicurati che contentDescription o labelFor contengano l’etichetta visibile dell’elemento.
File di log (occorrenze rilevate: 80): https://posteitaliane.sharepoint.com/:x:/r/teams/ACCESSIBILITRISULTATIVERIFICHETECNICHE/Shared%20Documents/TGPOSTE_APP/TGPOSTE_APP/LOG/Log.xlsx?d=w630300a71bd74143a1658fe5ab688bc4&amp;csf=1&amp;web=1&amp;e=Y9XHGL
Link al dettaglio requisito WCAG: </v>
      </c>
      <c r="AA1674" s="13"/>
      <c r="AB1674" s="13"/>
      <c r="AC1674" s="13"/>
      <c r="AD1674" s="13"/>
      <c r="AE1674" s="13" t="e">
        <f>_xlfn.XLOOKUP(Tabella4[[#This Row],[ID Silk]],outTable[ID Silk],outTable[Numero ticket  ],,0,1)</f>
        <v>#N/A</v>
      </c>
      <c r="AF1674" s="13"/>
      <c r="AG1674" s="13"/>
      <c r="AH1674" s="13" t="e">
        <f>Tabella4[[#This Row],[Caricato su Silk]]&amp;Tabella4[[#This Row],[HC_01]]</f>
        <v>#N/A</v>
      </c>
      <c r="AI1674" s="13" t="e">
        <f>Tabella4[[#This Row],[HC_ID]]&amp;": "&amp;Tabella4[[#This Row],[Descrizione]]</f>
        <v>#N/A</v>
      </c>
      <c r="AJ1674" s="13" t="e">
        <f>Tabella4[[#This Row],[HC_ID]]&amp;": - "&amp;Tabella4[[#This Row],[Detail]]&amp;" con selettore: "&amp;Tabella4[[#This Row],[Rejected Element]]</f>
        <v>#N/A</v>
      </c>
      <c r="AK1674" s="13" t="e">
        <f>Tabella4[[#This Row],[HC_ID]]&amp;": "&amp;Tabella4[[#This Row],[Share URL]]</f>
        <v>#N/A</v>
      </c>
      <c r="AL1674" s="13" t="e">
        <f>Tabella4[[#This Row],[HC_ID]]&amp;": "&amp;Tabella4[[#This Row],[Soluzione note aggiuntive]]</f>
        <v>#N/A</v>
      </c>
      <c r="AM1674" s="13"/>
    </row>
    <row r="1675" spans="1:39" ht="15" x14ac:dyDescent="0.3">
      <c r="A1675" s="41" t="str">
        <f>Tabella4[[#This Row],[UNI CEI EN 301549]]&amp;Tabella4[[#This Row],[Servizio]]</f>
        <v>11.2.5.8.1S009 FAQ</v>
      </c>
      <c r="B1675" s="42" t="str">
        <f>Tabella4[[#This Row],[IssueID]]&amp;Tabella4[[#This Row],[Servizio]]</f>
        <v>S009 FAQ</v>
      </c>
      <c r="C1675" s="41" t="s">
        <v>2773</v>
      </c>
      <c r="D1675" s="41" t="str">
        <f>"(#"&amp;Tabella4[[#This Row],['#ID]]&amp;")"</f>
        <v>(#AAD1674)</v>
      </c>
      <c r="E1675" s="13" t="s">
        <v>50</v>
      </c>
      <c r="F1675" s="13" t="s">
        <v>10</v>
      </c>
      <c r="G1675" s="13" t="s">
        <v>56</v>
      </c>
      <c r="H1675" s="13" t="s">
        <v>3283</v>
      </c>
      <c r="I1675" s="13" t="s">
        <v>63</v>
      </c>
      <c r="J1675" s="13" t="s">
        <v>1736</v>
      </c>
      <c r="K1675" t="s">
        <v>1748</v>
      </c>
      <c r="L1675" s="13" t="s">
        <v>3175</v>
      </c>
      <c r="M1675" t="s">
        <v>1744</v>
      </c>
      <c r="N1675" s="13"/>
      <c r="O1675" t="s">
        <v>1617</v>
      </c>
      <c r="P1675" s="13" t="s">
        <v>1661</v>
      </c>
      <c r="Q1675" s="13" t="s">
        <v>1742</v>
      </c>
      <c r="R1675" s="13"/>
      <c r="S1675" s="13" t="s">
        <v>3187</v>
      </c>
      <c r="T1675" s="13" t="s">
        <v>3188</v>
      </c>
      <c r="U1675" s="13">
        <f>COUNTIFS(Tabella4[Rejected Element],Tabella4[[#This Row],[Rejected Element]])</f>
        <v>1254</v>
      </c>
      <c r="V1675" s="13" t="s">
        <v>1727</v>
      </c>
      <c r="W1675" s="13" t="s">
        <v>3134</v>
      </c>
      <c r="X1675" s="13" t="str">
        <f>Tabella4[[#This Row],[User Impact]]</f>
        <v>2 - Serious</v>
      </c>
      <c r="Y1675" s="13" t="str">
        <f>_xlfn.CONCAT("APP INDABOX ANDROID - ",Tabella4[[#This Row],[UNI CEI EN 301549]]," ",_xlfn.XLOOKUP(Tabella4[[#This Row],[Criterio]],Tabella5[ID],Tabella5[Criterio di successo],"")," - ",Tabella4[[#This Row],[Servizio]])</f>
        <v>APP INDABOX ANDROID - 11.2.5.8.1 Dimensione dell'obiettivo (minimo) - S009 FAQ</v>
      </c>
      <c r="Z16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S009 FAQ (#AAD1674)
S009 FAQ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Aggiungi margini o padding di almeno 8dp tra elementi interattivi adiacenti.
File di log (occorrenze rilevate: 85): https://posteitaliane.sharepoint.com/:x:/r/teams/ACCESSIBILITRISULTATIVERIFICHETECNICHE/Shared%20Documents/TGPOSTE_APP/TGPOSTE_APP/LOG/Log.xlsx?d=w630300a71bd74143a1658fe5ab688bc4&amp;csf=1&amp;web=1&amp;e=Y9XHGL
Link al dettaglio requisito WCAG: </v>
      </c>
      <c r="AA1675" s="13"/>
      <c r="AB1675" s="13"/>
      <c r="AC1675" s="13"/>
      <c r="AD1675" s="13"/>
      <c r="AE1675" s="13" t="e">
        <f>_xlfn.XLOOKUP(Tabella4[[#This Row],[ID Silk]],outTable[ID Silk],outTable[Numero ticket  ],,0,1)</f>
        <v>#N/A</v>
      </c>
      <c r="AF1675" s="13"/>
      <c r="AG1675" s="13"/>
      <c r="AH1675" s="13" t="e">
        <f>Tabella4[[#This Row],[Caricato su Silk]]&amp;Tabella4[[#This Row],[HC_01]]</f>
        <v>#N/A</v>
      </c>
      <c r="AI1675" s="13" t="e">
        <f>Tabella4[[#This Row],[HC_ID]]&amp;": "&amp;Tabella4[[#This Row],[Descrizione]]</f>
        <v>#N/A</v>
      </c>
      <c r="AJ1675" s="13" t="e">
        <f>Tabella4[[#This Row],[HC_ID]]&amp;": - "&amp;Tabella4[[#This Row],[Detail]]&amp;" con selettore: "&amp;Tabella4[[#This Row],[Rejected Element]]</f>
        <v>#N/A</v>
      </c>
      <c r="AK1675" s="13" t="e">
        <f>Tabella4[[#This Row],[HC_ID]]&amp;": "&amp;Tabella4[[#This Row],[Share URL]]</f>
        <v>#N/A</v>
      </c>
      <c r="AL1675" s="13" t="e">
        <f>Tabella4[[#This Row],[HC_ID]]&amp;": "&amp;Tabella4[[#This Row],[Soluzione note aggiuntive]]</f>
        <v>#N/A</v>
      </c>
      <c r="AM1675" s="13"/>
    </row>
    <row r="1676" spans="1:39" ht="15" x14ac:dyDescent="0.3">
      <c r="A1676" s="41" t="str">
        <f>Tabella4[[#This Row],[UNI CEI EN 301549]]&amp;Tabella4[[#This Row],[Servizio]]</f>
        <v>11.1.3.2.1S009 FAQ</v>
      </c>
      <c r="B1676" s="42" t="str">
        <f>Tabella4[[#This Row],[IssueID]]&amp;Tabella4[[#This Row],[Servizio]]</f>
        <v>S009 FAQ</v>
      </c>
      <c r="C1676" s="41" t="s">
        <v>2774</v>
      </c>
      <c r="D1676" s="41" t="str">
        <f>"(#"&amp;Tabella4[[#This Row],['#ID]]&amp;")"</f>
        <v>(#AAD1675)</v>
      </c>
      <c r="E1676" s="13" t="s">
        <v>50</v>
      </c>
      <c r="F1676" s="13" t="s">
        <v>9</v>
      </c>
      <c r="G1676" s="13" t="s">
        <v>57</v>
      </c>
      <c r="H1676" s="13" t="s">
        <v>3287</v>
      </c>
      <c r="I1676" s="13" t="s">
        <v>62</v>
      </c>
      <c r="J1676" s="13" t="s">
        <v>3176</v>
      </c>
      <c r="K1676" t="s">
        <v>1749</v>
      </c>
      <c r="L1676" s="13" t="s">
        <v>3177</v>
      </c>
      <c r="M1676" t="s">
        <v>1744</v>
      </c>
      <c r="N1676" s="13"/>
      <c r="O1676" t="s">
        <v>1617</v>
      </c>
      <c r="P1676" s="13" t="s">
        <v>1661</v>
      </c>
      <c r="Q1676" s="13" t="s">
        <v>1742</v>
      </c>
      <c r="R1676" s="13"/>
      <c r="S1676" s="13" t="s">
        <v>3189</v>
      </c>
      <c r="T1676" s="13" t="s">
        <v>3190</v>
      </c>
      <c r="U1676" s="13">
        <f>COUNTIFS(Tabella4[Rejected Element],Tabella4[[#This Row],[Rejected Element]])</f>
        <v>1254</v>
      </c>
      <c r="V1676" s="13" t="s">
        <v>1727</v>
      </c>
      <c r="W1676" s="13" t="s">
        <v>3134</v>
      </c>
      <c r="X1676" s="13" t="str">
        <f>Tabella4[[#This Row],[User Impact]]</f>
        <v>1 - Critical</v>
      </c>
      <c r="Y1676" s="13" t="str">
        <f>_xlfn.CONCAT("APP INDABOX ANDROID - ",Tabella4[[#This Row],[UNI CEI EN 301549]]," ",_xlfn.XLOOKUP(Tabella4[[#This Row],[Criterio]],Tabella5[ID],Tabella5[Criterio di successo],"")," - ",Tabella4[[#This Row],[Servizio]])</f>
        <v>APP INDABOX ANDROID - 11.1.3.2.1 Sequenza significativa - S009 FAQ</v>
      </c>
      <c r="Z16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S009 FAQ (#AAD1675)
S009 FAQ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https://axe-mobile.deque.com/scan?userId=747da6b3-5f03-493b-bc9b-3a10276b7d6b&amp;packageName=com.android.chrome&amp;resultId=019874fc-ebd0-73f9-b2bb-463f113a202e
Possibile metodologia risolutiva:
Rimuovi android:focusable="true" dal testo statico non interattivo.
File di log (occorrenze rilevate: 114): https://posteitaliane.sharepoint.com/:x:/r/teams/ACCESSIBILITRISULTATIVERIFICHETECNICHE/Shared%20Documents/TGPOSTE_APP/TGPOSTE_APP/LOG/Log.xlsx?d=w630300a71bd74143a1658fe5ab688bc4&amp;csf=1&amp;web=1&amp;e=Y9XHGL
Link al dettaglio requisito WCAG: </v>
      </c>
      <c r="AA1676" s="13"/>
      <c r="AB1676" s="13"/>
      <c r="AC1676" s="13"/>
      <c r="AD1676" s="13"/>
      <c r="AE1676" s="13" t="e">
        <f>_xlfn.XLOOKUP(Tabella4[[#This Row],[ID Silk]],outTable[ID Silk],outTable[Numero ticket  ],,0,1)</f>
        <v>#N/A</v>
      </c>
      <c r="AF1676" s="13"/>
      <c r="AG1676" s="13"/>
      <c r="AH1676" s="13" t="e">
        <f>Tabella4[[#This Row],[Caricato su Silk]]&amp;Tabella4[[#This Row],[HC_01]]</f>
        <v>#N/A</v>
      </c>
      <c r="AI1676" s="13" t="e">
        <f>Tabella4[[#This Row],[HC_ID]]&amp;": "&amp;Tabella4[[#This Row],[Descrizione]]</f>
        <v>#N/A</v>
      </c>
      <c r="AJ1676" s="13" t="e">
        <f>Tabella4[[#This Row],[HC_ID]]&amp;": - "&amp;Tabella4[[#This Row],[Detail]]&amp;" con selettore: "&amp;Tabella4[[#This Row],[Rejected Element]]</f>
        <v>#N/A</v>
      </c>
      <c r="AK1676" s="13" t="e">
        <f>Tabella4[[#This Row],[HC_ID]]&amp;": "&amp;Tabella4[[#This Row],[Share URL]]</f>
        <v>#N/A</v>
      </c>
      <c r="AL1676" s="13" t="e">
        <f>Tabella4[[#This Row],[HC_ID]]&amp;": "&amp;Tabella4[[#This Row],[Soluzione note aggiuntive]]</f>
        <v>#N/A</v>
      </c>
      <c r="AM1676" s="13"/>
    </row>
    <row r="1677" spans="1:39" ht="15" x14ac:dyDescent="0.3">
      <c r="A1677" s="41" t="str">
        <f>Tabella4[[#This Row],[UNI CEI EN 301549]]&amp;Tabella4[[#This Row],[Servizio]]</f>
        <v>11.1.3.4.1S010 Profilo</v>
      </c>
      <c r="B1677" s="42" t="str">
        <f>Tabella4[[#This Row],[IssueID]]&amp;Tabella4[[#This Row],[Servizio]]</f>
        <v>S010 Profilo</v>
      </c>
      <c r="C1677" s="41" t="s">
        <v>2775</v>
      </c>
      <c r="D1677" s="41" t="str">
        <f>"(#"&amp;Tabella4[[#This Row],['#ID]]&amp;")"</f>
        <v>(#AAD1676)</v>
      </c>
      <c r="E1677" s="13" t="s">
        <v>50</v>
      </c>
      <c r="F1677" s="13" t="s">
        <v>10</v>
      </c>
      <c r="G1677" s="13" t="s">
        <v>160</v>
      </c>
      <c r="H1677" s="13" t="s">
        <v>3284</v>
      </c>
      <c r="I1677" s="13" t="s">
        <v>63</v>
      </c>
      <c r="J1677" s="13" t="s">
        <v>3170</v>
      </c>
      <c r="K1677" t="s">
        <v>1743</v>
      </c>
      <c r="L1677" s="13" t="s">
        <v>3171</v>
      </c>
      <c r="M1677" t="s">
        <v>1744</v>
      </c>
      <c r="N1677" s="13"/>
      <c r="O1677" t="s">
        <v>1676</v>
      </c>
      <c r="P1677" s="13" t="s">
        <v>3121</v>
      </c>
      <c r="Q1677" s="13" t="s">
        <v>1742</v>
      </c>
      <c r="R1677" s="13"/>
      <c r="S1677" s="13" t="s">
        <v>3181</v>
      </c>
      <c r="T1677" s="13" t="s">
        <v>3182</v>
      </c>
      <c r="U1677" s="13">
        <f>COUNTIFS(Tabella4[Rejected Element],Tabella4[[#This Row],[Rejected Element]])</f>
        <v>1254</v>
      </c>
      <c r="V1677" s="13" t="s">
        <v>1728</v>
      </c>
      <c r="W1677" s="13" t="s">
        <v>3126</v>
      </c>
      <c r="X1677" s="13" t="str">
        <f>Tabella4[[#This Row],[User Impact]]</f>
        <v>2 - Serious</v>
      </c>
      <c r="Y1677" s="13" t="str">
        <f>_xlfn.CONCAT("APP INDABOX ANDROID - ",Tabella4[[#This Row],[UNI CEI EN 301549]]," ",_xlfn.XLOOKUP(Tabella4[[#This Row],[Criterio]],Tabella5[ID],Tabella5[Criterio di successo],"")," - ",Tabella4[[#This Row],[Servizio]])</f>
        <v>APP INDABOX ANDROID - 11.1.3.4.1 Orientamento - S010 Profilo</v>
      </c>
      <c r="Z16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S010 Profilo (#AAD1676)
S010 Profilo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Rimuovi android:screenOrientation="portrait" per supportare sia landscape che portrait, salvo che non sia un requisito.
File di log (occorrenze rilevate: 5): https://posteitaliane.sharepoint.com/:x:/r/teams/ACCESSIBILITRISULTATIVERIFICHETECNICHE/Shared%20Documents/TGPOSTE_APP/TGPOSTE_APP/LOG/Log.xlsx?d=w630300a71bd74143a1658fe5ab688bc4&amp;csf=1&amp;web=1&amp;e=Y9XHGL
Link al dettaglio requisito WCAG: </v>
      </c>
      <c r="AA1677" s="13"/>
      <c r="AB1677" s="13"/>
      <c r="AC1677" s="13"/>
      <c r="AD1677" s="13"/>
      <c r="AE1677" s="13" t="e">
        <f>_xlfn.XLOOKUP(Tabella4[[#This Row],[ID Silk]],outTable[ID Silk],outTable[Numero ticket  ],,0,1)</f>
        <v>#N/A</v>
      </c>
      <c r="AF1677" s="13"/>
      <c r="AG1677" s="13"/>
      <c r="AH1677" s="13" t="e">
        <f>Tabella4[[#This Row],[Caricato su Silk]]&amp;Tabella4[[#This Row],[HC_01]]</f>
        <v>#N/A</v>
      </c>
      <c r="AI1677" s="13" t="e">
        <f>Tabella4[[#This Row],[HC_ID]]&amp;": "&amp;Tabella4[[#This Row],[Descrizione]]</f>
        <v>#N/A</v>
      </c>
      <c r="AJ1677" s="13" t="e">
        <f>Tabella4[[#This Row],[HC_ID]]&amp;": - "&amp;Tabella4[[#This Row],[Detail]]&amp;" con selettore: "&amp;Tabella4[[#This Row],[Rejected Element]]</f>
        <v>#N/A</v>
      </c>
      <c r="AK1677" s="13" t="e">
        <f>Tabella4[[#This Row],[HC_ID]]&amp;": "&amp;Tabella4[[#This Row],[Share URL]]</f>
        <v>#N/A</v>
      </c>
      <c r="AL1677" s="13" t="e">
        <f>Tabella4[[#This Row],[HC_ID]]&amp;": "&amp;Tabella4[[#This Row],[Soluzione note aggiuntive]]</f>
        <v>#N/A</v>
      </c>
      <c r="AM1677" s="13"/>
    </row>
    <row r="1678" spans="1:39" ht="15" x14ac:dyDescent="0.3">
      <c r="A1678" s="41" t="str">
        <f>Tabella4[[#This Row],[UNI CEI EN 301549]]&amp;Tabella4[[#This Row],[Servizio]]</f>
        <v>11.2.5.3.1S010 Profilo</v>
      </c>
      <c r="B1678" s="42" t="str">
        <f>Tabella4[[#This Row],[IssueID]]&amp;Tabella4[[#This Row],[Servizio]]</f>
        <v>S010 Profilo</v>
      </c>
      <c r="C1678" s="41" t="s">
        <v>2776</v>
      </c>
      <c r="D1678" s="41" t="str">
        <f>"(#"&amp;Tabella4[[#This Row],['#ID]]&amp;")"</f>
        <v>(#AAD1677)</v>
      </c>
      <c r="E1678" s="13" t="s">
        <v>50</v>
      </c>
      <c r="F1678" s="13" t="s">
        <v>9</v>
      </c>
      <c r="G1678" s="13" t="s">
        <v>342</v>
      </c>
      <c r="H1678" s="13" t="s">
        <v>3285</v>
      </c>
      <c r="I1678" s="13" t="s">
        <v>63</v>
      </c>
      <c r="J1678" s="13" t="s">
        <v>3172</v>
      </c>
      <c r="K1678" t="s">
        <v>1745</v>
      </c>
      <c r="L1678" s="13" t="s">
        <v>3173</v>
      </c>
      <c r="M1678" t="s">
        <v>1746</v>
      </c>
      <c r="N1678" s="13"/>
      <c r="O1678" t="s">
        <v>1676</v>
      </c>
      <c r="P1678" s="13" t="s">
        <v>3121</v>
      </c>
      <c r="Q1678" s="13" t="s">
        <v>1742</v>
      </c>
      <c r="R1678" s="13"/>
      <c r="S1678" s="13" t="s">
        <v>3183</v>
      </c>
      <c r="T1678" s="13" t="s">
        <v>3184</v>
      </c>
      <c r="U1678" s="13">
        <f>COUNTIFS(Tabella4[Rejected Element],Tabella4[[#This Row],[Rejected Element]])</f>
        <v>42</v>
      </c>
      <c r="V1678" s="13" t="s">
        <v>1728</v>
      </c>
      <c r="W1678" s="13" t="s">
        <v>3126</v>
      </c>
      <c r="X1678" s="13" t="str">
        <f>Tabella4[[#This Row],[User Impact]]</f>
        <v>2 - Serious</v>
      </c>
      <c r="Y1678" s="13" t="str">
        <f>_xlfn.CONCAT("APP INDABOX ANDROID - ",Tabella4[[#This Row],[UNI CEI EN 301549]]," ",_xlfn.XLOOKUP(Tabella4[[#This Row],[Criterio]],Tabella5[ID],Tabella5[Criterio di successo],"")," - ",Tabella4[[#This Row],[Servizio]])</f>
        <v>APP INDABOX ANDROID - 11.2.5.3.1 Etichetta nel nome - S010 Profilo</v>
      </c>
      <c r="Z16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(#AAD1677)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https://axe-mobile.deque.com/scan?userId=747da6b3-5f03-493b-bc9b-3a10276b7d6b&amp;packageName=com.android.chrome&amp;resultId=0198757a-2606-75bf-a23e-328d9d60a36b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678" s="13"/>
      <c r="AB1678" s="13"/>
      <c r="AC1678" s="13"/>
      <c r="AD1678" s="13"/>
      <c r="AE1678" s="13" t="e">
        <f>_xlfn.XLOOKUP(Tabella4[[#This Row],[ID Silk]],outTable[ID Silk],outTable[Numero ticket  ],,0,1)</f>
        <v>#N/A</v>
      </c>
      <c r="AF1678" s="13"/>
      <c r="AG1678" s="13"/>
      <c r="AH1678" s="13" t="e">
        <f>Tabella4[[#This Row],[Caricato su Silk]]&amp;Tabella4[[#This Row],[HC_01]]</f>
        <v>#N/A</v>
      </c>
      <c r="AI1678" s="13" t="e">
        <f>Tabella4[[#This Row],[HC_ID]]&amp;": "&amp;Tabella4[[#This Row],[Descrizione]]</f>
        <v>#N/A</v>
      </c>
      <c r="AJ1678" s="13" t="e">
        <f>Tabella4[[#This Row],[HC_ID]]&amp;": - "&amp;Tabella4[[#This Row],[Detail]]&amp;" con selettore: "&amp;Tabella4[[#This Row],[Rejected Element]]</f>
        <v>#N/A</v>
      </c>
      <c r="AK1678" s="13" t="e">
        <f>Tabella4[[#This Row],[HC_ID]]&amp;": "&amp;Tabella4[[#This Row],[Share URL]]</f>
        <v>#N/A</v>
      </c>
      <c r="AL1678" s="13" t="e">
        <f>Tabella4[[#This Row],[HC_ID]]&amp;": "&amp;Tabella4[[#This Row],[Soluzione note aggiuntive]]</f>
        <v>#N/A</v>
      </c>
      <c r="AM1678" s="13"/>
    </row>
    <row r="1679" spans="1:39" ht="15" x14ac:dyDescent="0.3">
      <c r="A1679" s="41" t="str">
        <f>Tabella4[[#This Row],[UNI CEI EN 301549]]&amp;Tabella4[[#This Row],[Servizio]]</f>
        <v>11.2.5.5.1S010 Profilo</v>
      </c>
      <c r="B1679" s="42" t="str">
        <f>Tabella4[[#This Row],[IssueID]]&amp;Tabella4[[#This Row],[Servizio]]</f>
        <v>S010 Profilo</v>
      </c>
      <c r="C1679" s="41" t="s">
        <v>2777</v>
      </c>
      <c r="D1679" s="41" t="str">
        <f>"(#"&amp;Tabella4[[#This Row],['#ID]]&amp;")"</f>
        <v>(#AAD1678)</v>
      </c>
      <c r="E1679" s="13" t="s">
        <v>50</v>
      </c>
      <c r="F1679" s="13" t="s">
        <v>3168</v>
      </c>
      <c r="G1679" s="13" t="s">
        <v>346</v>
      </c>
      <c r="H1679" s="13" t="s">
        <v>3286</v>
      </c>
      <c r="I1679" s="13" t="s">
        <v>64</v>
      </c>
      <c r="J1679" s="13" t="s">
        <v>1736</v>
      </c>
      <c r="K1679" t="s">
        <v>1747</v>
      </c>
      <c r="L1679" s="13" t="s">
        <v>3174</v>
      </c>
      <c r="M1679" t="s">
        <v>1744</v>
      </c>
      <c r="N1679" s="13"/>
      <c r="O1679" t="s">
        <v>1676</v>
      </c>
      <c r="P1679" s="13" t="s">
        <v>3121</v>
      </c>
      <c r="Q1679" s="13" t="s">
        <v>1742</v>
      </c>
      <c r="R1679" s="13"/>
      <c r="S1679" s="13" t="s">
        <v>3185</v>
      </c>
      <c r="T1679" s="13" t="s">
        <v>3186</v>
      </c>
      <c r="U1679" s="13">
        <f>COUNTIFS(Tabella4[Rejected Element],Tabella4[[#This Row],[Rejected Element]])</f>
        <v>1254</v>
      </c>
      <c r="V1679" s="13" t="s">
        <v>1728</v>
      </c>
      <c r="W1679" s="13" t="s">
        <v>3126</v>
      </c>
      <c r="X1679" s="13" t="str">
        <f>Tabella4[[#This Row],[User Impact]]</f>
        <v>3 - Moderate</v>
      </c>
      <c r="Y1679" s="13" t="str">
        <f>_xlfn.CONCAT("APP INDABOX ANDROID - ",Tabella4[[#This Row],[UNI CEI EN 301549]]," ",_xlfn.XLOOKUP(Tabella4[[#This Row],[Criterio]],Tabella5[ID],Tabella5[Criterio di successo],"")," - ",Tabella4[[#This Row],[Servizio]])</f>
        <v>APP INDABOX ANDROID - 11.2.5.5.1 Dimensione dell'obiettivo (avanzato) - S010 Profilo</v>
      </c>
      <c r="Z16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(#AAD1678)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679" s="13"/>
      <c r="AB1679" s="13"/>
      <c r="AC1679" s="13"/>
      <c r="AD1679" s="13"/>
      <c r="AE1679" s="13" t="e">
        <f>_xlfn.XLOOKUP(Tabella4[[#This Row],[ID Silk]],outTable[ID Silk],outTable[Numero ticket  ],,0,1)</f>
        <v>#N/A</v>
      </c>
      <c r="AF1679" s="13"/>
      <c r="AG1679" s="13"/>
      <c r="AH1679" s="13" t="e">
        <f>Tabella4[[#This Row],[Caricato su Silk]]&amp;Tabella4[[#This Row],[HC_01]]</f>
        <v>#N/A</v>
      </c>
      <c r="AI1679" s="13" t="e">
        <f>Tabella4[[#This Row],[HC_ID]]&amp;": "&amp;Tabella4[[#This Row],[Descrizione]]</f>
        <v>#N/A</v>
      </c>
      <c r="AJ1679" s="13" t="e">
        <f>Tabella4[[#This Row],[HC_ID]]&amp;": - "&amp;Tabella4[[#This Row],[Detail]]&amp;" con selettore: "&amp;Tabella4[[#This Row],[Rejected Element]]</f>
        <v>#N/A</v>
      </c>
      <c r="AK1679" s="13" t="e">
        <f>Tabella4[[#This Row],[HC_ID]]&amp;": "&amp;Tabella4[[#This Row],[Share URL]]</f>
        <v>#N/A</v>
      </c>
      <c r="AL1679" s="13" t="e">
        <f>Tabella4[[#This Row],[HC_ID]]&amp;": "&amp;Tabella4[[#This Row],[Soluzione note aggiuntive]]</f>
        <v>#N/A</v>
      </c>
      <c r="AM1679" s="13"/>
    </row>
    <row r="1680" spans="1:39" ht="15" x14ac:dyDescent="0.3">
      <c r="A1680" s="41" t="str">
        <f>Tabella4[[#This Row],[UNI CEI EN 301549]]&amp;Tabella4[[#This Row],[Servizio]]</f>
        <v>11.2.5.3.1S010 Profilo</v>
      </c>
      <c r="B1680" s="42" t="str">
        <f>Tabella4[[#This Row],[IssueID]]&amp;Tabella4[[#This Row],[Servizio]]</f>
        <v>S010 Profilo</v>
      </c>
      <c r="C1680" s="41" t="s">
        <v>2778</v>
      </c>
      <c r="D1680" s="41" t="str">
        <f>"(#"&amp;Tabella4[[#This Row],['#ID]]&amp;")"</f>
        <v>(#AAD1679)</v>
      </c>
      <c r="E1680" s="13" t="s">
        <v>50</v>
      </c>
      <c r="F1680" s="13" t="s">
        <v>9</v>
      </c>
      <c r="G1680" s="13" t="s">
        <v>342</v>
      </c>
      <c r="H1680" s="13" t="s">
        <v>3285</v>
      </c>
      <c r="I1680" s="13" t="s">
        <v>63</v>
      </c>
      <c r="J1680" s="13" t="s">
        <v>3172</v>
      </c>
      <c r="K1680" t="s">
        <v>1745</v>
      </c>
      <c r="L1680" s="13" t="s">
        <v>3173</v>
      </c>
      <c r="M1680" t="s">
        <v>1744</v>
      </c>
      <c r="N1680" s="13"/>
      <c r="O1680" t="s">
        <v>1676</v>
      </c>
      <c r="P1680" s="13" t="s">
        <v>3121</v>
      </c>
      <c r="Q1680" s="13" t="s">
        <v>1742</v>
      </c>
      <c r="R1680" s="13"/>
      <c r="S1680" s="13" t="s">
        <v>3183</v>
      </c>
      <c r="T1680" s="13" t="s">
        <v>3184</v>
      </c>
      <c r="U1680" s="13">
        <f>COUNTIFS(Tabella4[Rejected Element],Tabella4[[#This Row],[Rejected Element]])</f>
        <v>1254</v>
      </c>
      <c r="V1680" s="13" t="s">
        <v>1728</v>
      </c>
      <c r="W1680" s="13" t="s">
        <v>3126</v>
      </c>
      <c r="X1680" s="13" t="str">
        <f>Tabella4[[#This Row],[User Impact]]</f>
        <v>2 - Serious</v>
      </c>
      <c r="Y1680" s="13" t="str">
        <f>_xlfn.CONCAT("APP INDABOX ANDROID - ",Tabella4[[#This Row],[UNI CEI EN 301549]]," ",_xlfn.XLOOKUP(Tabella4[[#This Row],[Criterio]],Tabella5[ID],Tabella5[Criterio di successo],"")," - ",Tabella4[[#This Row],[Servizio]])</f>
        <v>APP INDABOX ANDROID - 11.2.5.3.1 Etichetta nel nome - S010 Profilo</v>
      </c>
      <c r="Z16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(#AAD1679)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680" s="13"/>
      <c r="AB1680" s="13"/>
      <c r="AC1680" s="13"/>
      <c r="AD1680" s="13"/>
      <c r="AE1680" s="13" t="e">
        <f>_xlfn.XLOOKUP(Tabella4[[#This Row],[ID Silk]],outTable[ID Silk],outTable[Numero ticket  ],,0,1)</f>
        <v>#N/A</v>
      </c>
      <c r="AF1680" s="13"/>
      <c r="AG1680" s="13"/>
      <c r="AH1680" s="13" t="e">
        <f>Tabella4[[#This Row],[Caricato su Silk]]&amp;Tabella4[[#This Row],[HC_01]]</f>
        <v>#N/A</v>
      </c>
      <c r="AI1680" s="13" t="e">
        <f>Tabella4[[#This Row],[HC_ID]]&amp;": "&amp;Tabella4[[#This Row],[Descrizione]]</f>
        <v>#N/A</v>
      </c>
      <c r="AJ1680" s="13" t="e">
        <f>Tabella4[[#This Row],[HC_ID]]&amp;": - "&amp;Tabella4[[#This Row],[Detail]]&amp;" con selettore: "&amp;Tabella4[[#This Row],[Rejected Element]]</f>
        <v>#N/A</v>
      </c>
      <c r="AK1680" s="13" t="e">
        <f>Tabella4[[#This Row],[HC_ID]]&amp;": "&amp;Tabella4[[#This Row],[Share URL]]</f>
        <v>#N/A</v>
      </c>
      <c r="AL1680" s="13" t="e">
        <f>Tabella4[[#This Row],[HC_ID]]&amp;": "&amp;Tabella4[[#This Row],[Soluzione note aggiuntive]]</f>
        <v>#N/A</v>
      </c>
      <c r="AM1680" s="13"/>
    </row>
    <row r="1681" spans="1:39" ht="15" x14ac:dyDescent="0.3">
      <c r="A1681" s="41" t="str">
        <f>Tabella4[[#This Row],[UNI CEI EN 301549]]&amp;Tabella4[[#This Row],[Servizio]]</f>
        <v>11.2.5.8.1S010 Profilo</v>
      </c>
      <c r="B1681" s="42" t="str">
        <f>Tabella4[[#This Row],[IssueID]]&amp;Tabella4[[#This Row],[Servizio]]</f>
        <v>S010 Profilo</v>
      </c>
      <c r="C1681" s="41" t="s">
        <v>2779</v>
      </c>
      <c r="D1681" s="41" t="str">
        <f>"(#"&amp;Tabella4[[#This Row],['#ID]]&amp;")"</f>
        <v>(#AAD1680)</v>
      </c>
      <c r="E1681" s="13" t="s">
        <v>50</v>
      </c>
      <c r="F1681" s="13" t="s">
        <v>10</v>
      </c>
      <c r="G1681" s="13" t="s">
        <v>56</v>
      </c>
      <c r="H1681" s="13" t="s">
        <v>3283</v>
      </c>
      <c r="I1681" s="13" t="s">
        <v>63</v>
      </c>
      <c r="J1681" s="13" t="s">
        <v>1736</v>
      </c>
      <c r="K1681" t="s">
        <v>1748</v>
      </c>
      <c r="L1681" s="13" t="s">
        <v>3175</v>
      </c>
      <c r="M1681" t="s">
        <v>1744</v>
      </c>
      <c r="N1681" s="13"/>
      <c r="O1681" t="s">
        <v>1676</v>
      </c>
      <c r="P1681" s="13" t="s">
        <v>3121</v>
      </c>
      <c r="Q1681" s="13" t="s">
        <v>1742</v>
      </c>
      <c r="R1681" s="13"/>
      <c r="S1681" s="13" t="s">
        <v>3187</v>
      </c>
      <c r="T1681" s="13" t="s">
        <v>3188</v>
      </c>
      <c r="U1681" s="13">
        <f>COUNTIFS(Tabella4[Rejected Element],Tabella4[[#This Row],[Rejected Element]])</f>
        <v>1254</v>
      </c>
      <c r="V1681" s="13" t="s">
        <v>1728</v>
      </c>
      <c r="W1681" s="13" t="s">
        <v>3126</v>
      </c>
      <c r="X1681" s="13" t="str">
        <f>Tabella4[[#This Row],[User Impact]]</f>
        <v>2 - Serious</v>
      </c>
      <c r="Y1681" s="13" t="str">
        <f>_xlfn.CONCAT("APP INDABOX ANDROID - ",Tabella4[[#This Row],[UNI CEI EN 301549]]," ",_xlfn.XLOOKUP(Tabella4[[#This Row],[Criterio]],Tabella5[ID],Tabella5[Criterio di successo],"")," - ",Tabella4[[#This Row],[Servizio]])</f>
        <v>APP INDABOX ANDROID - 11.2.5.8.1 Dimensione dell'obiettivo (minimo) - S010 Profilo</v>
      </c>
      <c r="Z16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(#AAD1680)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681" s="13"/>
      <c r="AB1681" s="13"/>
      <c r="AC1681" s="13"/>
      <c r="AD1681" s="13"/>
      <c r="AE1681" s="13" t="e">
        <f>_xlfn.XLOOKUP(Tabella4[[#This Row],[ID Silk]],outTable[ID Silk],outTable[Numero ticket  ],,0,1)</f>
        <v>#N/A</v>
      </c>
      <c r="AF1681" s="13"/>
      <c r="AG1681" s="13"/>
      <c r="AH1681" s="13" t="e">
        <f>Tabella4[[#This Row],[Caricato su Silk]]&amp;Tabella4[[#This Row],[HC_01]]</f>
        <v>#N/A</v>
      </c>
      <c r="AI1681" s="13" t="e">
        <f>Tabella4[[#This Row],[HC_ID]]&amp;": "&amp;Tabella4[[#This Row],[Descrizione]]</f>
        <v>#N/A</v>
      </c>
      <c r="AJ1681" s="13" t="e">
        <f>Tabella4[[#This Row],[HC_ID]]&amp;": - "&amp;Tabella4[[#This Row],[Detail]]&amp;" con selettore: "&amp;Tabella4[[#This Row],[Rejected Element]]</f>
        <v>#N/A</v>
      </c>
      <c r="AK1681" s="13" t="e">
        <f>Tabella4[[#This Row],[HC_ID]]&amp;": "&amp;Tabella4[[#This Row],[Share URL]]</f>
        <v>#N/A</v>
      </c>
      <c r="AL1681" s="13" t="e">
        <f>Tabella4[[#This Row],[HC_ID]]&amp;": "&amp;Tabella4[[#This Row],[Soluzione note aggiuntive]]</f>
        <v>#N/A</v>
      </c>
      <c r="AM1681" s="13"/>
    </row>
    <row r="1682" spans="1:39" ht="15" x14ac:dyDescent="0.3">
      <c r="A1682" s="41" t="str">
        <f>Tabella4[[#This Row],[UNI CEI EN 301549]]&amp;Tabella4[[#This Row],[Servizio]]</f>
        <v>11.1.3.2.1S010 Profilo</v>
      </c>
      <c r="B1682" s="42" t="str">
        <f>Tabella4[[#This Row],[IssueID]]&amp;Tabella4[[#This Row],[Servizio]]</f>
        <v>S010 Profilo</v>
      </c>
      <c r="C1682" s="41" t="s">
        <v>2780</v>
      </c>
      <c r="D1682" s="41" t="str">
        <f>"(#"&amp;Tabella4[[#This Row],['#ID]]&amp;")"</f>
        <v>(#AAD1681)</v>
      </c>
      <c r="E1682" s="13" t="s">
        <v>50</v>
      </c>
      <c r="F1682" s="13" t="s">
        <v>9</v>
      </c>
      <c r="G1682" s="13" t="s">
        <v>57</v>
      </c>
      <c r="H1682" s="13" t="s">
        <v>3287</v>
      </c>
      <c r="I1682" s="13" t="s">
        <v>62</v>
      </c>
      <c r="J1682" s="13" t="s">
        <v>3176</v>
      </c>
      <c r="K1682" t="s">
        <v>1749</v>
      </c>
      <c r="L1682" s="13" t="s">
        <v>3177</v>
      </c>
      <c r="M1682" t="s">
        <v>1744</v>
      </c>
      <c r="N1682" s="13"/>
      <c r="O1682" t="s">
        <v>1676</v>
      </c>
      <c r="P1682" s="13" t="s">
        <v>3121</v>
      </c>
      <c r="Q1682" s="13" t="s">
        <v>1742</v>
      </c>
      <c r="R1682" s="13"/>
      <c r="S1682" s="13" t="s">
        <v>3189</v>
      </c>
      <c r="T1682" s="13" t="s">
        <v>3190</v>
      </c>
      <c r="U1682" s="13">
        <f>COUNTIFS(Tabella4[Rejected Element],Tabella4[[#This Row],[Rejected Element]])</f>
        <v>1254</v>
      </c>
      <c r="V1682" s="13" t="s">
        <v>1728</v>
      </c>
      <c r="W1682" s="13" t="s">
        <v>3126</v>
      </c>
      <c r="X1682" s="13" t="str">
        <f>Tabella4[[#This Row],[User Impact]]</f>
        <v>1 - Critical</v>
      </c>
      <c r="Y1682" s="13" t="str">
        <f>_xlfn.CONCAT("APP INDABOX ANDROID - ",Tabella4[[#This Row],[UNI CEI EN 301549]]," ",_xlfn.XLOOKUP(Tabella4[[#This Row],[Criterio]],Tabella5[ID],Tabella5[Criterio di successo],"")," - ",Tabella4[[#This Row],[Servizio]])</f>
        <v>APP INDABOX ANDROID - 11.1.3.2.1 Sequenza significativa - S010 Profilo</v>
      </c>
      <c r="Z16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(#AAD1681)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682" s="13"/>
      <c r="AB1682" s="13"/>
      <c r="AC1682" s="13"/>
      <c r="AD1682" s="13"/>
      <c r="AE1682" s="13" t="e">
        <f>_xlfn.XLOOKUP(Tabella4[[#This Row],[ID Silk]],outTable[ID Silk],outTable[Numero ticket  ],,0,1)</f>
        <v>#N/A</v>
      </c>
      <c r="AF1682" s="13"/>
      <c r="AG1682" s="13"/>
      <c r="AH1682" s="13" t="e">
        <f>Tabella4[[#This Row],[Caricato su Silk]]&amp;Tabella4[[#This Row],[HC_01]]</f>
        <v>#N/A</v>
      </c>
      <c r="AI1682" s="13" t="e">
        <f>Tabella4[[#This Row],[HC_ID]]&amp;": "&amp;Tabella4[[#This Row],[Descrizione]]</f>
        <v>#N/A</v>
      </c>
      <c r="AJ1682" s="13" t="e">
        <f>Tabella4[[#This Row],[HC_ID]]&amp;": - "&amp;Tabella4[[#This Row],[Detail]]&amp;" con selettore: "&amp;Tabella4[[#This Row],[Rejected Element]]</f>
        <v>#N/A</v>
      </c>
      <c r="AK1682" s="13" t="e">
        <f>Tabella4[[#This Row],[HC_ID]]&amp;": "&amp;Tabella4[[#This Row],[Share URL]]</f>
        <v>#N/A</v>
      </c>
      <c r="AL1682" s="13" t="e">
        <f>Tabella4[[#This Row],[HC_ID]]&amp;": "&amp;Tabella4[[#This Row],[Soluzione note aggiuntive]]</f>
        <v>#N/A</v>
      </c>
      <c r="AM1682" s="13"/>
    </row>
    <row r="1683" spans="1:39" ht="15" x14ac:dyDescent="0.3">
      <c r="A1683" s="41" t="str">
        <f>Tabella4[[#This Row],[UNI CEI EN 301549]]&amp;Tabella4[[#This Row],[Servizio]]</f>
        <v>11.2.5.5.1S010 Profilo</v>
      </c>
      <c r="B1683" s="42" t="str">
        <f>Tabella4[[#This Row],[IssueID]]&amp;Tabella4[[#This Row],[Servizio]]</f>
        <v>S010 Profilo</v>
      </c>
      <c r="C1683" s="41" t="s">
        <v>2781</v>
      </c>
      <c r="D1683" s="41" t="str">
        <f>"(#"&amp;Tabella4[[#This Row],['#ID]]&amp;")"</f>
        <v>(#AAD1682)</v>
      </c>
      <c r="E1683" s="13" t="s">
        <v>50</v>
      </c>
      <c r="F1683" s="13" t="s">
        <v>3168</v>
      </c>
      <c r="G1683" s="13" t="s">
        <v>346</v>
      </c>
      <c r="H1683" s="13" t="s">
        <v>3286</v>
      </c>
      <c r="I1683" s="13" t="s">
        <v>64</v>
      </c>
      <c r="J1683" s="13" t="s">
        <v>1736</v>
      </c>
      <c r="K1683" t="s">
        <v>1747</v>
      </c>
      <c r="L1683" s="13" t="s">
        <v>3174</v>
      </c>
      <c r="M1683" t="s">
        <v>1744</v>
      </c>
      <c r="N1683" s="13"/>
      <c r="O1683" t="s">
        <v>1676</v>
      </c>
      <c r="P1683" s="13" t="s">
        <v>3121</v>
      </c>
      <c r="Q1683" s="13" t="s">
        <v>1742</v>
      </c>
      <c r="R1683" s="13"/>
      <c r="S1683" s="13" t="s">
        <v>3185</v>
      </c>
      <c r="T1683" s="13" t="s">
        <v>3186</v>
      </c>
      <c r="U1683" s="13">
        <f>COUNTIFS(Tabella4[Rejected Element],Tabella4[[#This Row],[Rejected Element]])</f>
        <v>1254</v>
      </c>
      <c r="V1683" s="13" t="s">
        <v>1728</v>
      </c>
      <c r="W1683" s="13" t="s">
        <v>3126</v>
      </c>
      <c r="X1683" s="13" t="str">
        <f>Tabella4[[#This Row],[User Impact]]</f>
        <v>3 - Moderate</v>
      </c>
      <c r="Y1683" s="13" t="str">
        <f>_xlfn.CONCAT("APP INDABOX ANDROID - ",Tabella4[[#This Row],[UNI CEI EN 301549]]," ",_xlfn.XLOOKUP(Tabella4[[#This Row],[Criterio]],Tabella5[ID],Tabella5[Criterio di successo],"")," - ",Tabella4[[#This Row],[Servizio]])</f>
        <v>APP INDABOX ANDROID - 11.2.5.5.1 Dimensione dell'obiettivo (avanzato) - S010 Profilo</v>
      </c>
      <c r="Z16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(#AAD1682)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683" s="13"/>
      <c r="AB1683" s="13"/>
      <c r="AC1683" s="13"/>
      <c r="AD1683" s="13"/>
      <c r="AE1683" s="13" t="e">
        <f>_xlfn.XLOOKUP(Tabella4[[#This Row],[ID Silk]],outTable[ID Silk],outTable[Numero ticket  ],,0,1)</f>
        <v>#N/A</v>
      </c>
      <c r="AF1683" s="13"/>
      <c r="AG1683" s="13"/>
      <c r="AH1683" s="13" t="e">
        <f>Tabella4[[#This Row],[Caricato su Silk]]&amp;Tabella4[[#This Row],[HC_01]]</f>
        <v>#N/A</v>
      </c>
      <c r="AI1683" s="13" t="e">
        <f>Tabella4[[#This Row],[HC_ID]]&amp;": "&amp;Tabella4[[#This Row],[Descrizione]]</f>
        <v>#N/A</v>
      </c>
      <c r="AJ1683" s="13" t="e">
        <f>Tabella4[[#This Row],[HC_ID]]&amp;": - "&amp;Tabella4[[#This Row],[Detail]]&amp;" con selettore: "&amp;Tabella4[[#This Row],[Rejected Element]]</f>
        <v>#N/A</v>
      </c>
      <c r="AK1683" s="13" t="e">
        <f>Tabella4[[#This Row],[HC_ID]]&amp;": "&amp;Tabella4[[#This Row],[Share URL]]</f>
        <v>#N/A</v>
      </c>
      <c r="AL1683" s="13" t="e">
        <f>Tabella4[[#This Row],[HC_ID]]&amp;": "&amp;Tabella4[[#This Row],[Soluzione note aggiuntive]]</f>
        <v>#N/A</v>
      </c>
      <c r="AM1683" s="13"/>
    </row>
    <row r="1684" spans="1:39" ht="15" x14ac:dyDescent="0.3">
      <c r="A1684" s="41" t="str">
        <f>Tabella4[[#This Row],[UNI CEI EN 301549]]&amp;Tabella4[[#This Row],[Servizio]]</f>
        <v>11.2.5.3.1S010 Profilo</v>
      </c>
      <c r="B1684" s="42" t="str">
        <f>Tabella4[[#This Row],[IssueID]]&amp;Tabella4[[#This Row],[Servizio]]</f>
        <v>S010 Profilo</v>
      </c>
      <c r="C1684" s="41" t="s">
        <v>2782</v>
      </c>
      <c r="D1684" s="41" t="str">
        <f>"(#"&amp;Tabella4[[#This Row],['#ID]]&amp;")"</f>
        <v>(#AAD1683)</v>
      </c>
      <c r="E1684" s="13" t="s">
        <v>50</v>
      </c>
      <c r="F1684" s="13" t="s">
        <v>9</v>
      </c>
      <c r="G1684" s="13" t="s">
        <v>342</v>
      </c>
      <c r="H1684" s="13" t="s">
        <v>3285</v>
      </c>
      <c r="I1684" s="13" t="s">
        <v>63</v>
      </c>
      <c r="J1684" s="13" t="s">
        <v>3172</v>
      </c>
      <c r="K1684" t="s">
        <v>1745</v>
      </c>
      <c r="L1684" s="13" t="s">
        <v>3173</v>
      </c>
      <c r="M1684" t="s">
        <v>1744</v>
      </c>
      <c r="N1684" s="13"/>
      <c r="O1684" t="s">
        <v>1676</v>
      </c>
      <c r="P1684" s="13" t="s">
        <v>3121</v>
      </c>
      <c r="Q1684" s="13" t="s">
        <v>1742</v>
      </c>
      <c r="R1684" s="13"/>
      <c r="S1684" s="13" t="s">
        <v>3183</v>
      </c>
      <c r="T1684" s="13" t="s">
        <v>3184</v>
      </c>
      <c r="U1684" s="13">
        <f>COUNTIFS(Tabella4[Rejected Element],Tabella4[[#This Row],[Rejected Element]])</f>
        <v>1254</v>
      </c>
      <c r="V1684" s="13" t="s">
        <v>1728</v>
      </c>
      <c r="W1684" s="13" t="s">
        <v>3126</v>
      </c>
      <c r="X1684" s="13" t="str">
        <f>Tabella4[[#This Row],[User Impact]]</f>
        <v>2 - Serious</v>
      </c>
      <c r="Y1684" s="13" t="str">
        <f>_xlfn.CONCAT("APP INDABOX ANDROID - ",Tabella4[[#This Row],[UNI CEI EN 301549]]," ",_xlfn.XLOOKUP(Tabella4[[#This Row],[Criterio]],Tabella5[ID],Tabella5[Criterio di successo],"")," - ",Tabella4[[#This Row],[Servizio]])</f>
        <v>APP INDABOX ANDROID - 11.2.5.3.1 Etichetta nel nome - S010 Profilo</v>
      </c>
      <c r="Z16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(#AAD1683)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684" s="13"/>
      <c r="AB1684" s="13"/>
      <c r="AC1684" s="13"/>
      <c r="AD1684" s="13"/>
      <c r="AE1684" s="13" t="e">
        <f>_xlfn.XLOOKUP(Tabella4[[#This Row],[ID Silk]],outTable[ID Silk],outTable[Numero ticket  ],,0,1)</f>
        <v>#N/A</v>
      </c>
      <c r="AF1684" s="13"/>
      <c r="AG1684" s="13"/>
      <c r="AH1684" s="13" t="e">
        <f>Tabella4[[#This Row],[Caricato su Silk]]&amp;Tabella4[[#This Row],[HC_01]]</f>
        <v>#N/A</v>
      </c>
      <c r="AI1684" s="13" t="e">
        <f>Tabella4[[#This Row],[HC_ID]]&amp;": "&amp;Tabella4[[#This Row],[Descrizione]]</f>
        <v>#N/A</v>
      </c>
      <c r="AJ1684" s="13" t="e">
        <f>Tabella4[[#This Row],[HC_ID]]&amp;": - "&amp;Tabella4[[#This Row],[Detail]]&amp;" con selettore: "&amp;Tabella4[[#This Row],[Rejected Element]]</f>
        <v>#N/A</v>
      </c>
      <c r="AK1684" s="13" t="e">
        <f>Tabella4[[#This Row],[HC_ID]]&amp;": "&amp;Tabella4[[#This Row],[Share URL]]</f>
        <v>#N/A</v>
      </c>
      <c r="AL1684" s="13" t="e">
        <f>Tabella4[[#This Row],[HC_ID]]&amp;": "&amp;Tabella4[[#This Row],[Soluzione note aggiuntive]]</f>
        <v>#N/A</v>
      </c>
      <c r="AM1684" s="13"/>
    </row>
    <row r="1685" spans="1:39" ht="15" x14ac:dyDescent="0.3">
      <c r="A1685" s="41" t="str">
        <f>Tabella4[[#This Row],[UNI CEI EN 301549]]&amp;Tabella4[[#This Row],[Servizio]]</f>
        <v>11.2.5.8.1S010 Profilo</v>
      </c>
      <c r="B1685" s="42" t="str">
        <f>Tabella4[[#This Row],[IssueID]]&amp;Tabella4[[#This Row],[Servizio]]</f>
        <v>S010 Profilo</v>
      </c>
      <c r="C1685" s="41" t="s">
        <v>2783</v>
      </c>
      <c r="D1685" s="41" t="str">
        <f>"(#"&amp;Tabella4[[#This Row],['#ID]]&amp;")"</f>
        <v>(#AAD1684)</v>
      </c>
      <c r="E1685" s="13" t="s">
        <v>50</v>
      </c>
      <c r="F1685" s="13" t="s">
        <v>10</v>
      </c>
      <c r="G1685" s="13" t="s">
        <v>56</v>
      </c>
      <c r="H1685" s="13" t="s">
        <v>3283</v>
      </c>
      <c r="I1685" s="13" t="s">
        <v>63</v>
      </c>
      <c r="J1685" s="13" t="s">
        <v>1736</v>
      </c>
      <c r="K1685" t="s">
        <v>1748</v>
      </c>
      <c r="L1685" s="13" t="s">
        <v>3175</v>
      </c>
      <c r="M1685" t="s">
        <v>1744</v>
      </c>
      <c r="N1685" s="13"/>
      <c r="O1685" t="s">
        <v>1676</v>
      </c>
      <c r="P1685" s="13" t="s">
        <v>3121</v>
      </c>
      <c r="Q1685" s="13" t="s">
        <v>1742</v>
      </c>
      <c r="R1685" s="13"/>
      <c r="S1685" s="13" t="s">
        <v>3187</v>
      </c>
      <c r="T1685" s="13" t="s">
        <v>3188</v>
      </c>
      <c r="U1685" s="13">
        <f>COUNTIFS(Tabella4[Rejected Element],Tabella4[[#This Row],[Rejected Element]])</f>
        <v>1254</v>
      </c>
      <c r="V1685" s="13" t="s">
        <v>1728</v>
      </c>
      <c r="W1685" s="13" t="s">
        <v>3126</v>
      </c>
      <c r="X1685" s="13" t="str">
        <f>Tabella4[[#This Row],[User Impact]]</f>
        <v>2 - Serious</v>
      </c>
      <c r="Y1685" s="13" t="str">
        <f>_xlfn.CONCAT("APP INDABOX ANDROID - ",Tabella4[[#This Row],[UNI CEI EN 301549]]," ",_xlfn.XLOOKUP(Tabella4[[#This Row],[Criterio]],Tabella5[ID],Tabella5[Criterio di successo],"")," - ",Tabella4[[#This Row],[Servizio]])</f>
        <v>APP INDABOX ANDROID - 11.2.5.8.1 Dimensione dell'obiettivo (minimo) - S010 Profilo</v>
      </c>
      <c r="Z16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(#AAD1684)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685" s="13"/>
      <c r="AB1685" s="13"/>
      <c r="AC1685" s="13"/>
      <c r="AD1685" s="13"/>
      <c r="AE1685" s="13" t="e">
        <f>_xlfn.XLOOKUP(Tabella4[[#This Row],[ID Silk]],outTable[ID Silk],outTable[Numero ticket  ],,0,1)</f>
        <v>#N/A</v>
      </c>
      <c r="AF1685" s="13"/>
      <c r="AG1685" s="13"/>
      <c r="AH1685" s="13" t="e">
        <f>Tabella4[[#This Row],[Caricato su Silk]]&amp;Tabella4[[#This Row],[HC_01]]</f>
        <v>#N/A</v>
      </c>
      <c r="AI1685" s="13" t="e">
        <f>Tabella4[[#This Row],[HC_ID]]&amp;": "&amp;Tabella4[[#This Row],[Descrizione]]</f>
        <v>#N/A</v>
      </c>
      <c r="AJ1685" s="13" t="e">
        <f>Tabella4[[#This Row],[HC_ID]]&amp;": - "&amp;Tabella4[[#This Row],[Detail]]&amp;" con selettore: "&amp;Tabella4[[#This Row],[Rejected Element]]</f>
        <v>#N/A</v>
      </c>
      <c r="AK1685" s="13" t="e">
        <f>Tabella4[[#This Row],[HC_ID]]&amp;": "&amp;Tabella4[[#This Row],[Share URL]]</f>
        <v>#N/A</v>
      </c>
      <c r="AL1685" s="13" t="e">
        <f>Tabella4[[#This Row],[HC_ID]]&amp;": "&amp;Tabella4[[#This Row],[Soluzione note aggiuntive]]</f>
        <v>#N/A</v>
      </c>
      <c r="AM1685" s="13"/>
    </row>
    <row r="1686" spans="1:39" ht="15" x14ac:dyDescent="0.3">
      <c r="A1686" s="41" t="str">
        <f>Tabella4[[#This Row],[UNI CEI EN 301549]]&amp;Tabella4[[#This Row],[Servizio]]</f>
        <v>11.1.3.2.1S010 Profilo</v>
      </c>
      <c r="B1686" s="42" t="str">
        <f>Tabella4[[#This Row],[IssueID]]&amp;Tabella4[[#This Row],[Servizio]]</f>
        <v>S010 Profilo</v>
      </c>
      <c r="C1686" s="41" t="s">
        <v>2784</v>
      </c>
      <c r="D1686" s="41" t="str">
        <f>"(#"&amp;Tabella4[[#This Row],['#ID]]&amp;")"</f>
        <v>(#AAD1685)</v>
      </c>
      <c r="E1686" s="13" t="s">
        <v>50</v>
      </c>
      <c r="F1686" s="13" t="s">
        <v>9</v>
      </c>
      <c r="G1686" s="13" t="s">
        <v>57</v>
      </c>
      <c r="H1686" s="13" t="s">
        <v>3287</v>
      </c>
      <c r="I1686" s="13" t="s">
        <v>62</v>
      </c>
      <c r="J1686" s="13" t="s">
        <v>3176</v>
      </c>
      <c r="K1686" t="s">
        <v>1749</v>
      </c>
      <c r="L1686" s="13" t="s">
        <v>3177</v>
      </c>
      <c r="M1686" t="s">
        <v>1744</v>
      </c>
      <c r="N1686" s="13"/>
      <c r="O1686" t="s">
        <v>1676</v>
      </c>
      <c r="P1686" s="13" t="s">
        <v>3121</v>
      </c>
      <c r="Q1686" s="13" t="s">
        <v>1742</v>
      </c>
      <c r="R1686" s="13"/>
      <c r="S1686" s="13" t="s">
        <v>3189</v>
      </c>
      <c r="T1686" s="13" t="s">
        <v>3190</v>
      </c>
      <c r="U1686" s="13">
        <f>COUNTIFS(Tabella4[Rejected Element],Tabella4[[#This Row],[Rejected Element]])</f>
        <v>1254</v>
      </c>
      <c r="V1686" s="13" t="s">
        <v>1728</v>
      </c>
      <c r="W1686" s="13" t="s">
        <v>3126</v>
      </c>
      <c r="X1686" s="13" t="str">
        <f>Tabella4[[#This Row],[User Impact]]</f>
        <v>1 - Critical</v>
      </c>
      <c r="Y1686" s="13" t="str">
        <f>_xlfn.CONCAT("APP INDABOX ANDROID - ",Tabella4[[#This Row],[UNI CEI EN 301549]]," ",_xlfn.XLOOKUP(Tabella4[[#This Row],[Criterio]],Tabella5[ID],Tabella5[Criterio di successo],"")," - ",Tabella4[[#This Row],[Servizio]])</f>
        <v>APP INDABOX ANDROID - 11.1.3.2.1 Sequenza significativa - S010 Profilo</v>
      </c>
      <c r="Z16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(#AAD1685)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686" s="13"/>
      <c r="AB1686" s="13"/>
      <c r="AC1686" s="13"/>
      <c r="AD1686" s="13"/>
      <c r="AE1686" s="13" t="e">
        <f>_xlfn.XLOOKUP(Tabella4[[#This Row],[ID Silk]],outTable[ID Silk],outTable[Numero ticket  ],,0,1)</f>
        <v>#N/A</v>
      </c>
      <c r="AF1686" s="13"/>
      <c r="AG1686" s="13"/>
      <c r="AH1686" s="13" t="e">
        <f>Tabella4[[#This Row],[Caricato su Silk]]&amp;Tabella4[[#This Row],[HC_01]]</f>
        <v>#N/A</v>
      </c>
      <c r="AI1686" s="13" t="e">
        <f>Tabella4[[#This Row],[HC_ID]]&amp;": "&amp;Tabella4[[#This Row],[Descrizione]]</f>
        <v>#N/A</v>
      </c>
      <c r="AJ1686" s="13" t="e">
        <f>Tabella4[[#This Row],[HC_ID]]&amp;": - "&amp;Tabella4[[#This Row],[Detail]]&amp;" con selettore: "&amp;Tabella4[[#This Row],[Rejected Element]]</f>
        <v>#N/A</v>
      </c>
      <c r="AK1686" s="13" t="e">
        <f>Tabella4[[#This Row],[HC_ID]]&amp;": "&amp;Tabella4[[#This Row],[Share URL]]</f>
        <v>#N/A</v>
      </c>
      <c r="AL1686" s="13" t="e">
        <f>Tabella4[[#This Row],[HC_ID]]&amp;": "&amp;Tabella4[[#This Row],[Soluzione note aggiuntive]]</f>
        <v>#N/A</v>
      </c>
      <c r="AM1686" s="13"/>
    </row>
    <row r="1687" spans="1:39" ht="15" x14ac:dyDescent="0.3">
      <c r="A1687" s="41" t="str">
        <f>Tabella4[[#This Row],[UNI CEI EN 301549]]&amp;Tabella4[[#This Row],[Servizio]]</f>
        <v>11.2.5.5.1S010 Profilo</v>
      </c>
      <c r="B1687" s="42" t="str">
        <f>Tabella4[[#This Row],[IssueID]]&amp;Tabella4[[#This Row],[Servizio]]</f>
        <v>S010 Profilo</v>
      </c>
      <c r="C1687" s="41" t="s">
        <v>2785</v>
      </c>
      <c r="D1687" s="41" t="str">
        <f>"(#"&amp;Tabella4[[#This Row],['#ID]]&amp;")"</f>
        <v>(#AAD1686)</v>
      </c>
      <c r="E1687" s="13" t="s">
        <v>50</v>
      </c>
      <c r="F1687" s="13" t="s">
        <v>3168</v>
      </c>
      <c r="G1687" s="13" t="s">
        <v>346</v>
      </c>
      <c r="H1687" s="13" t="s">
        <v>3286</v>
      </c>
      <c r="I1687" s="13" t="s">
        <v>64</v>
      </c>
      <c r="J1687" s="13" t="s">
        <v>1736</v>
      </c>
      <c r="K1687" t="s">
        <v>1747</v>
      </c>
      <c r="L1687" s="13" t="s">
        <v>3174</v>
      </c>
      <c r="M1687" t="s">
        <v>1744</v>
      </c>
      <c r="N1687" s="13"/>
      <c r="O1687" t="s">
        <v>1676</v>
      </c>
      <c r="P1687" s="13" t="s">
        <v>3121</v>
      </c>
      <c r="Q1687" s="13" t="s">
        <v>1742</v>
      </c>
      <c r="R1687" s="13"/>
      <c r="S1687" s="13" t="s">
        <v>3185</v>
      </c>
      <c r="T1687" s="13" t="s">
        <v>3186</v>
      </c>
      <c r="U1687" s="13">
        <f>COUNTIFS(Tabella4[Rejected Element],Tabella4[[#This Row],[Rejected Element]])</f>
        <v>1254</v>
      </c>
      <c r="V1687" s="13" t="s">
        <v>1728</v>
      </c>
      <c r="W1687" s="13" t="s">
        <v>3126</v>
      </c>
      <c r="X1687" s="13" t="str">
        <f>Tabella4[[#This Row],[User Impact]]</f>
        <v>3 - Moderate</v>
      </c>
      <c r="Y1687" s="13" t="str">
        <f>_xlfn.CONCAT("APP INDABOX ANDROID - ",Tabella4[[#This Row],[UNI CEI EN 301549]]," ",_xlfn.XLOOKUP(Tabella4[[#This Row],[Criterio]],Tabella5[ID],Tabella5[Criterio di successo],"")," - ",Tabella4[[#This Row],[Servizio]])</f>
        <v>APP INDABOX ANDROID - 11.2.5.5.1 Dimensione dell'obiettivo (avanzato) - S010 Profilo</v>
      </c>
      <c r="Z16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(#AAD1686)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687" s="13"/>
      <c r="AB1687" s="13"/>
      <c r="AC1687" s="13"/>
      <c r="AD1687" s="13"/>
      <c r="AE1687" s="13" t="e">
        <f>_xlfn.XLOOKUP(Tabella4[[#This Row],[ID Silk]],outTable[ID Silk],outTable[Numero ticket  ],,0,1)</f>
        <v>#N/A</v>
      </c>
      <c r="AF1687" s="13"/>
      <c r="AG1687" s="13"/>
      <c r="AH1687" s="13" t="e">
        <f>Tabella4[[#This Row],[Caricato su Silk]]&amp;Tabella4[[#This Row],[HC_01]]</f>
        <v>#N/A</v>
      </c>
      <c r="AI1687" s="13" t="e">
        <f>Tabella4[[#This Row],[HC_ID]]&amp;": "&amp;Tabella4[[#This Row],[Descrizione]]</f>
        <v>#N/A</v>
      </c>
      <c r="AJ1687" s="13" t="e">
        <f>Tabella4[[#This Row],[HC_ID]]&amp;": - "&amp;Tabella4[[#This Row],[Detail]]&amp;" con selettore: "&amp;Tabella4[[#This Row],[Rejected Element]]</f>
        <v>#N/A</v>
      </c>
      <c r="AK1687" s="13" t="e">
        <f>Tabella4[[#This Row],[HC_ID]]&amp;": "&amp;Tabella4[[#This Row],[Share URL]]</f>
        <v>#N/A</v>
      </c>
      <c r="AL1687" s="13" t="e">
        <f>Tabella4[[#This Row],[HC_ID]]&amp;": "&amp;Tabella4[[#This Row],[Soluzione note aggiuntive]]</f>
        <v>#N/A</v>
      </c>
      <c r="AM1687" s="13"/>
    </row>
    <row r="1688" spans="1:39" ht="15" x14ac:dyDescent="0.3">
      <c r="A1688" s="41" t="str">
        <f>Tabella4[[#This Row],[UNI CEI EN 301549]]&amp;Tabella4[[#This Row],[Servizio]]</f>
        <v>11.2.5.3.1S010 Profilo</v>
      </c>
      <c r="B1688" s="42" t="str">
        <f>Tabella4[[#This Row],[IssueID]]&amp;Tabella4[[#This Row],[Servizio]]</f>
        <v>S010 Profilo</v>
      </c>
      <c r="C1688" s="41" t="s">
        <v>2786</v>
      </c>
      <c r="D1688" s="41" t="str">
        <f>"(#"&amp;Tabella4[[#This Row],['#ID]]&amp;")"</f>
        <v>(#AAD1687)</v>
      </c>
      <c r="E1688" s="13" t="s">
        <v>50</v>
      </c>
      <c r="F1688" s="13" t="s">
        <v>9</v>
      </c>
      <c r="G1688" s="13" t="s">
        <v>342</v>
      </c>
      <c r="H1688" s="13" t="s">
        <v>3285</v>
      </c>
      <c r="I1688" s="13" t="s">
        <v>63</v>
      </c>
      <c r="J1688" s="13" t="s">
        <v>3172</v>
      </c>
      <c r="K1688" t="s">
        <v>1745</v>
      </c>
      <c r="L1688" s="13" t="s">
        <v>3173</v>
      </c>
      <c r="M1688" t="s">
        <v>1744</v>
      </c>
      <c r="N1688" s="13"/>
      <c r="O1688" t="s">
        <v>1676</v>
      </c>
      <c r="P1688" s="13" t="s">
        <v>3121</v>
      </c>
      <c r="Q1688" s="13" t="s">
        <v>1742</v>
      </c>
      <c r="R1688" s="13"/>
      <c r="S1688" s="13" t="s">
        <v>3183</v>
      </c>
      <c r="T1688" s="13" t="s">
        <v>3184</v>
      </c>
      <c r="U1688" s="13">
        <f>COUNTIFS(Tabella4[Rejected Element],Tabella4[[#This Row],[Rejected Element]])</f>
        <v>1254</v>
      </c>
      <c r="V1688" s="13" t="s">
        <v>1728</v>
      </c>
      <c r="W1688" s="13" t="s">
        <v>3126</v>
      </c>
      <c r="X1688" s="13" t="str">
        <f>Tabella4[[#This Row],[User Impact]]</f>
        <v>2 - Serious</v>
      </c>
      <c r="Y1688" s="13" t="str">
        <f>_xlfn.CONCAT("APP INDABOX ANDROID - ",Tabella4[[#This Row],[UNI CEI EN 301549]]," ",_xlfn.XLOOKUP(Tabella4[[#This Row],[Criterio]],Tabella5[ID],Tabella5[Criterio di successo],"")," - ",Tabella4[[#This Row],[Servizio]])</f>
        <v>APP INDABOX ANDROID - 11.2.5.3.1 Etichetta nel nome - S010 Profilo</v>
      </c>
      <c r="Z16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(#AAD1687)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688" s="13"/>
      <c r="AB1688" s="13"/>
      <c r="AC1688" s="13"/>
      <c r="AD1688" s="13"/>
      <c r="AE1688" s="13" t="e">
        <f>_xlfn.XLOOKUP(Tabella4[[#This Row],[ID Silk]],outTable[ID Silk],outTable[Numero ticket  ],,0,1)</f>
        <v>#N/A</v>
      </c>
      <c r="AF1688" s="13"/>
      <c r="AG1688" s="13"/>
      <c r="AH1688" s="13" t="e">
        <f>Tabella4[[#This Row],[Caricato su Silk]]&amp;Tabella4[[#This Row],[HC_01]]</f>
        <v>#N/A</v>
      </c>
      <c r="AI1688" s="13" t="e">
        <f>Tabella4[[#This Row],[HC_ID]]&amp;": "&amp;Tabella4[[#This Row],[Descrizione]]</f>
        <v>#N/A</v>
      </c>
      <c r="AJ1688" s="13" t="e">
        <f>Tabella4[[#This Row],[HC_ID]]&amp;": - "&amp;Tabella4[[#This Row],[Detail]]&amp;" con selettore: "&amp;Tabella4[[#This Row],[Rejected Element]]</f>
        <v>#N/A</v>
      </c>
      <c r="AK1688" s="13" t="e">
        <f>Tabella4[[#This Row],[HC_ID]]&amp;": "&amp;Tabella4[[#This Row],[Share URL]]</f>
        <v>#N/A</v>
      </c>
      <c r="AL1688" s="13" t="e">
        <f>Tabella4[[#This Row],[HC_ID]]&amp;": "&amp;Tabella4[[#This Row],[Soluzione note aggiuntive]]</f>
        <v>#N/A</v>
      </c>
      <c r="AM1688" s="13"/>
    </row>
    <row r="1689" spans="1:39" ht="15" x14ac:dyDescent="0.3">
      <c r="A1689" s="41" t="str">
        <f>Tabella4[[#This Row],[UNI CEI EN 301549]]&amp;Tabella4[[#This Row],[Servizio]]</f>
        <v>11.2.5.8.1S010 Profilo</v>
      </c>
      <c r="B1689" s="42" t="str">
        <f>Tabella4[[#This Row],[IssueID]]&amp;Tabella4[[#This Row],[Servizio]]</f>
        <v>S010 Profilo</v>
      </c>
      <c r="C1689" s="41" t="s">
        <v>2787</v>
      </c>
      <c r="D1689" s="41" t="str">
        <f>"(#"&amp;Tabella4[[#This Row],['#ID]]&amp;")"</f>
        <v>(#AAD1688)</v>
      </c>
      <c r="E1689" s="13" t="s">
        <v>50</v>
      </c>
      <c r="F1689" s="13" t="s">
        <v>10</v>
      </c>
      <c r="G1689" s="13" t="s">
        <v>56</v>
      </c>
      <c r="H1689" s="13" t="s">
        <v>3283</v>
      </c>
      <c r="I1689" s="13" t="s">
        <v>63</v>
      </c>
      <c r="J1689" s="13" t="s">
        <v>1736</v>
      </c>
      <c r="K1689" t="s">
        <v>1748</v>
      </c>
      <c r="L1689" s="13" t="s">
        <v>3175</v>
      </c>
      <c r="M1689" t="s">
        <v>1744</v>
      </c>
      <c r="N1689" s="13"/>
      <c r="O1689" t="s">
        <v>1676</v>
      </c>
      <c r="P1689" s="13" t="s">
        <v>3121</v>
      </c>
      <c r="Q1689" s="13" t="s">
        <v>1742</v>
      </c>
      <c r="R1689" s="13"/>
      <c r="S1689" s="13" t="s">
        <v>3187</v>
      </c>
      <c r="T1689" s="13" t="s">
        <v>3188</v>
      </c>
      <c r="U1689" s="13">
        <f>COUNTIFS(Tabella4[Rejected Element],Tabella4[[#This Row],[Rejected Element]])</f>
        <v>1254</v>
      </c>
      <c r="V1689" s="13" t="s">
        <v>1728</v>
      </c>
      <c r="W1689" s="13" t="s">
        <v>3126</v>
      </c>
      <c r="X1689" s="13" t="str">
        <f>Tabella4[[#This Row],[User Impact]]</f>
        <v>2 - Serious</v>
      </c>
      <c r="Y1689" s="13" t="str">
        <f>_xlfn.CONCAT("APP INDABOX ANDROID - ",Tabella4[[#This Row],[UNI CEI EN 301549]]," ",_xlfn.XLOOKUP(Tabella4[[#This Row],[Criterio]],Tabella5[ID],Tabella5[Criterio di successo],"")," - ",Tabella4[[#This Row],[Servizio]])</f>
        <v>APP INDABOX ANDROID - 11.2.5.8.1 Dimensione dell'obiettivo (minimo) - S010 Profilo</v>
      </c>
      <c r="Z16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(#AAD1688)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689" s="13"/>
      <c r="AB1689" s="13"/>
      <c r="AC1689" s="13"/>
      <c r="AD1689" s="13"/>
      <c r="AE1689" s="13" t="e">
        <f>_xlfn.XLOOKUP(Tabella4[[#This Row],[ID Silk]],outTable[ID Silk],outTable[Numero ticket  ],,0,1)</f>
        <v>#N/A</v>
      </c>
      <c r="AF1689" s="13"/>
      <c r="AG1689" s="13"/>
      <c r="AH1689" s="13" t="e">
        <f>Tabella4[[#This Row],[Caricato su Silk]]&amp;Tabella4[[#This Row],[HC_01]]</f>
        <v>#N/A</v>
      </c>
      <c r="AI1689" s="13" t="e">
        <f>Tabella4[[#This Row],[HC_ID]]&amp;": "&amp;Tabella4[[#This Row],[Descrizione]]</f>
        <v>#N/A</v>
      </c>
      <c r="AJ1689" s="13" t="e">
        <f>Tabella4[[#This Row],[HC_ID]]&amp;": - "&amp;Tabella4[[#This Row],[Detail]]&amp;" con selettore: "&amp;Tabella4[[#This Row],[Rejected Element]]</f>
        <v>#N/A</v>
      </c>
      <c r="AK1689" s="13" t="e">
        <f>Tabella4[[#This Row],[HC_ID]]&amp;": "&amp;Tabella4[[#This Row],[Share URL]]</f>
        <v>#N/A</v>
      </c>
      <c r="AL1689" s="13" t="e">
        <f>Tabella4[[#This Row],[HC_ID]]&amp;": "&amp;Tabella4[[#This Row],[Soluzione note aggiuntive]]</f>
        <v>#N/A</v>
      </c>
      <c r="AM1689" s="13"/>
    </row>
    <row r="1690" spans="1:39" ht="15" x14ac:dyDescent="0.3">
      <c r="A1690" s="41" t="str">
        <f>Tabella4[[#This Row],[UNI CEI EN 301549]]&amp;Tabella4[[#This Row],[Servizio]]</f>
        <v>11.1.3.2.1S010 Profilo</v>
      </c>
      <c r="B1690" s="42" t="str">
        <f>Tabella4[[#This Row],[IssueID]]&amp;Tabella4[[#This Row],[Servizio]]</f>
        <v>S010 Profilo</v>
      </c>
      <c r="C1690" s="41" t="s">
        <v>2788</v>
      </c>
      <c r="D1690" s="41" t="str">
        <f>"(#"&amp;Tabella4[[#This Row],['#ID]]&amp;")"</f>
        <v>(#AAD1689)</v>
      </c>
      <c r="E1690" s="13" t="s">
        <v>50</v>
      </c>
      <c r="F1690" s="13" t="s">
        <v>9</v>
      </c>
      <c r="G1690" s="13" t="s">
        <v>57</v>
      </c>
      <c r="H1690" s="13" t="s">
        <v>3287</v>
      </c>
      <c r="I1690" s="13" t="s">
        <v>62</v>
      </c>
      <c r="J1690" s="13" t="s">
        <v>3176</v>
      </c>
      <c r="K1690" t="s">
        <v>1749</v>
      </c>
      <c r="L1690" s="13" t="s">
        <v>3177</v>
      </c>
      <c r="M1690" t="s">
        <v>1744</v>
      </c>
      <c r="N1690" s="13"/>
      <c r="O1690" t="s">
        <v>1676</v>
      </c>
      <c r="P1690" s="13" t="s">
        <v>3121</v>
      </c>
      <c r="Q1690" s="13" t="s">
        <v>1742</v>
      </c>
      <c r="R1690" s="13"/>
      <c r="S1690" s="13" t="s">
        <v>3189</v>
      </c>
      <c r="T1690" s="13" t="s">
        <v>3190</v>
      </c>
      <c r="U1690" s="13">
        <f>COUNTIFS(Tabella4[Rejected Element],Tabella4[[#This Row],[Rejected Element]])</f>
        <v>1254</v>
      </c>
      <c r="V1690" s="13" t="s">
        <v>1728</v>
      </c>
      <c r="W1690" s="13" t="s">
        <v>3126</v>
      </c>
      <c r="X1690" s="13" t="str">
        <f>Tabella4[[#This Row],[User Impact]]</f>
        <v>1 - Critical</v>
      </c>
      <c r="Y1690" s="13" t="str">
        <f>_xlfn.CONCAT("APP INDABOX ANDROID - ",Tabella4[[#This Row],[UNI CEI EN 301549]]," ",_xlfn.XLOOKUP(Tabella4[[#This Row],[Criterio]],Tabella5[ID],Tabella5[Criterio di successo],"")," - ",Tabella4[[#This Row],[Servizio]])</f>
        <v>APP INDABOX ANDROID - 11.1.3.2.1 Sequenza significativa - S010 Profilo</v>
      </c>
      <c r="Z16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(#AAD1689)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690" s="13"/>
      <c r="AB1690" s="13"/>
      <c r="AC1690" s="13"/>
      <c r="AD1690" s="13"/>
      <c r="AE1690" s="13" t="e">
        <f>_xlfn.XLOOKUP(Tabella4[[#This Row],[ID Silk]],outTable[ID Silk],outTable[Numero ticket  ],,0,1)</f>
        <v>#N/A</v>
      </c>
      <c r="AF1690" s="13"/>
      <c r="AG1690" s="13"/>
      <c r="AH1690" s="13" t="e">
        <f>Tabella4[[#This Row],[Caricato su Silk]]&amp;Tabella4[[#This Row],[HC_01]]</f>
        <v>#N/A</v>
      </c>
      <c r="AI1690" s="13" t="e">
        <f>Tabella4[[#This Row],[HC_ID]]&amp;": "&amp;Tabella4[[#This Row],[Descrizione]]</f>
        <v>#N/A</v>
      </c>
      <c r="AJ1690" s="13" t="e">
        <f>Tabella4[[#This Row],[HC_ID]]&amp;": - "&amp;Tabella4[[#This Row],[Detail]]&amp;" con selettore: "&amp;Tabella4[[#This Row],[Rejected Element]]</f>
        <v>#N/A</v>
      </c>
      <c r="AK1690" s="13" t="e">
        <f>Tabella4[[#This Row],[HC_ID]]&amp;": "&amp;Tabella4[[#This Row],[Share URL]]</f>
        <v>#N/A</v>
      </c>
      <c r="AL1690" s="13" t="e">
        <f>Tabella4[[#This Row],[HC_ID]]&amp;": "&amp;Tabella4[[#This Row],[Soluzione note aggiuntive]]</f>
        <v>#N/A</v>
      </c>
      <c r="AM1690" s="13"/>
    </row>
    <row r="1691" spans="1:39" ht="15" x14ac:dyDescent="0.3">
      <c r="A1691" s="41" t="str">
        <f>Tabella4[[#This Row],[UNI CEI EN 301549]]&amp;Tabella4[[#This Row],[Servizio]]</f>
        <v>11.2.5.5.1S010 Profilo</v>
      </c>
      <c r="B1691" s="42" t="str">
        <f>Tabella4[[#This Row],[IssueID]]&amp;Tabella4[[#This Row],[Servizio]]</f>
        <v>S010 Profilo</v>
      </c>
      <c r="C1691" s="41" t="s">
        <v>2789</v>
      </c>
      <c r="D1691" s="41" t="str">
        <f>"(#"&amp;Tabella4[[#This Row],['#ID]]&amp;")"</f>
        <v>(#AAD1690)</v>
      </c>
      <c r="E1691" s="13" t="s">
        <v>50</v>
      </c>
      <c r="F1691" s="13" t="s">
        <v>3168</v>
      </c>
      <c r="G1691" s="13" t="s">
        <v>346</v>
      </c>
      <c r="H1691" s="13" t="s">
        <v>3286</v>
      </c>
      <c r="I1691" s="13" t="s">
        <v>64</v>
      </c>
      <c r="J1691" s="13" t="s">
        <v>1736</v>
      </c>
      <c r="K1691" t="s">
        <v>1747</v>
      </c>
      <c r="L1691" s="13" t="s">
        <v>3174</v>
      </c>
      <c r="M1691" t="s">
        <v>1744</v>
      </c>
      <c r="N1691" s="13"/>
      <c r="O1691" t="s">
        <v>1676</v>
      </c>
      <c r="P1691" s="13" t="s">
        <v>3121</v>
      </c>
      <c r="Q1691" s="13" t="s">
        <v>1742</v>
      </c>
      <c r="R1691" s="13"/>
      <c r="S1691" s="13" t="s">
        <v>3185</v>
      </c>
      <c r="T1691" s="13" t="s">
        <v>3186</v>
      </c>
      <c r="U1691" s="13">
        <f>COUNTIFS(Tabella4[Rejected Element],Tabella4[[#This Row],[Rejected Element]])</f>
        <v>1254</v>
      </c>
      <c r="V1691" s="13" t="s">
        <v>1728</v>
      </c>
      <c r="W1691" s="13" t="s">
        <v>3126</v>
      </c>
      <c r="X1691" s="13" t="str">
        <f>Tabella4[[#This Row],[User Impact]]</f>
        <v>3 - Moderate</v>
      </c>
      <c r="Y1691" s="13" t="str">
        <f>_xlfn.CONCAT("APP INDABOX ANDROID - ",Tabella4[[#This Row],[UNI CEI EN 301549]]," ",_xlfn.XLOOKUP(Tabella4[[#This Row],[Criterio]],Tabella5[ID],Tabella5[Criterio di successo],"")," - ",Tabella4[[#This Row],[Servizio]])</f>
        <v>APP INDABOX ANDROID - 11.2.5.5.1 Dimensione dell'obiettivo (avanzato) - S010 Profilo</v>
      </c>
      <c r="Z16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(#AAD1690)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691" s="13"/>
      <c r="AB1691" s="13"/>
      <c r="AC1691" s="13"/>
      <c r="AD1691" s="13"/>
      <c r="AE1691" s="13" t="e">
        <f>_xlfn.XLOOKUP(Tabella4[[#This Row],[ID Silk]],outTable[ID Silk],outTable[Numero ticket  ],,0,1)</f>
        <v>#N/A</v>
      </c>
      <c r="AF1691" s="13"/>
      <c r="AG1691" s="13"/>
      <c r="AH1691" s="13" t="e">
        <f>Tabella4[[#This Row],[Caricato su Silk]]&amp;Tabella4[[#This Row],[HC_01]]</f>
        <v>#N/A</v>
      </c>
      <c r="AI1691" s="13" t="e">
        <f>Tabella4[[#This Row],[HC_ID]]&amp;": "&amp;Tabella4[[#This Row],[Descrizione]]</f>
        <v>#N/A</v>
      </c>
      <c r="AJ1691" s="13" t="e">
        <f>Tabella4[[#This Row],[HC_ID]]&amp;": - "&amp;Tabella4[[#This Row],[Detail]]&amp;" con selettore: "&amp;Tabella4[[#This Row],[Rejected Element]]</f>
        <v>#N/A</v>
      </c>
      <c r="AK1691" s="13" t="e">
        <f>Tabella4[[#This Row],[HC_ID]]&amp;": "&amp;Tabella4[[#This Row],[Share URL]]</f>
        <v>#N/A</v>
      </c>
      <c r="AL1691" s="13" t="e">
        <f>Tabella4[[#This Row],[HC_ID]]&amp;": "&amp;Tabella4[[#This Row],[Soluzione note aggiuntive]]</f>
        <v>#N/A</v>
      </c>
      <c r="AM1691" s="13"/>
    </row>
    <row r="1692" spans="1:39" ht="15" x14ac:dyDescent="0.3">
      <c r="A1692" s="41" t="str">
        <f>Tabella4[[#This Row],[UNI CEI EN 301549]]&amp;Tabella4[[#This Row],[Servizio]]</f>
        <v>11.2.5.3.1S010 Profilo</v>
      </c>
      <c r="B1692" s="42" t="str">
        <f>Tabella4[[#This Row],[IssueID]]&amp;Tabella4[[#This Row],[Servizio]]</f>
        <v>S010 Profilo</v>
      </c>
      <c r="C1692" s="41" t="s">
        <v>2790</v>
      </c>
      <c r="D1692" s="41" t="str">
        <f>"(#"&amp;Tabella4[[#This Row],['#ID]]&amp;")"</f>
        <v>(#AAD1691)</v>
      </c>
      <c r="E1692" s="13" t="s">
        <v>50</v>
      </c>
      <c r="F1692" s="13" t="s">
        <v>9</v>
      </c>
      <c r="G1692" s="13" t="s">
        <v>342</v>
      </c>
      <c r="H1692" s="13" t="s">
        <v>3285</v>
      </c>
      <c r="I1692" s="13" t="s">
        <v>63</v>
      </c>
      <c r="J1692" s="13" t="s">
        <v>3172</v>
      </c>
      <c r="K1692" t="s">
        <v>1745</v>
      </c>
      <c r="L1692" s="13" t="s">
        <v>3173</v>
      </c>
      <c r="M1692" t="s">
        <v>1744</v>
      </c>
      <c r="N1692" s="13"/>
      <c r="O1692" t="s">
        <v>1676</v>
      </c>
      <c r="P1692" s="13" t="s">
        <v>3121</v>
      </c>
      <c r="Q1692" s="13" t="s">
        <v>1742</v>
      </c>
      <c r="R1692" s="13"/>
      <c r="S1692" s="13" t="s">
        <v>3183</v>
      </c>
      <c r="T1692" s="13" t="s">
        <v>3184</v>
      </c>
      <c r="U1692" s="13">
        <f>COUNTIFS(Tabella4[Rejected Element],Tabella4[[#This Row],[Rejected Element]])</f>
        <v>1254</v>
      </c>
      <c r="V1692" s="13" t="s">
        <v>1728</v>
      </c>
      <c r="W1692" s="13" t="s">
        <v>3126</v>
      </c>
      <c r="X1692" s="13" t="str">
        <f>Tabella4[[#This Row],[User Impact]]</f>
        <v>2 - Serious</v>
      </c>
      <c r="Y1692" s="13" t="str">
        <f>_xlfn.CONCAT("APP INDABOX ANDROID - ",Tabella4[[#This Row],[UNI CEI EN 301549]]," ",_xlfn.XLOOKUP(Tabella4[[#This Row],[Criterio]],Tabella5[ID],Tabella5[Criterio di successo],"")," - ",Tabella4[[#This Row],[Servizio]])</f>
        <v>APP INDABOX ANDROID - 11.2.5.3.1 Etichetta nel nome - S010 Profilo</v>
      </c>
      <c r="Z16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(#AAD1691)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692" s="13"/>
      <c r="AB1692" s="13"/>
      <c r="AC1692" s="13"/>
      <c r="AD1692" s="13"/>
      <c r="AE1692" s="13" t="e">
        <f>_xlfn.XLOOKUP(Tabella4[[#This Row],[ID Silk]],outTable[ID Silk],outTable[Numero ticket  ],,0,1)</f>
        <v>#N/A</v>
      </c>
      <c r="AF1692" s="13"/>
      <c r="AG1692" s="13"/>
      <c r="AH1692" s="13" t="e">
        <f>Tabella4[[#This Row],[Caricato su Silk]]&amp;Tabella4[[#This Row],[HC_01]]</f>
        <v>#N/A</v>
      </c>
      <c r="AI1692" s="13" t="e">
        <f>Tabella4[[#This Row],[HC_ID]]&amp;": "&amp;Tabella4[[#This Row],[Descrizione]]</f>
        <v>#N/A</v>
      </c>
      <c r="AJ1692" s="13" t="e">
        <f>Tabella4[[#This Row],[HC_ID]]&amp;": - "&amp;Tabella4[[#This Row],[Detail]]&amp;" con selettore: "&amp;Tabella4[[#This Row],[Rejected Element]]</f>
        <v>#N/A</v>
      </c>
      <c r="AK1692" s="13" t="e">
        <f>Tabella4[[#This Row],[HC_ID]]&amp;": "&amp;Tabella4[[#This Row],[Share URL]]</f>
        <v>#N/A</v>
      </c>
      <c r="AL1692" s="13" t="e">
        <f>Tabella4[[#This Row],[HC_ID]]&amp;": "&amp;Tabella4[[#This Row],[Soluzione note aggiuntive]]</f>
        <v>#N/A</v>
      </c>
      <c r="AM1692" s="13"/>
    </row>
    <row r="1693" spans="1:39" ht="15" x14ac:dyDescent="0.3">
      <c r="A1693" s="41" t="str">
        <f>Tabella4[[#This Row],[UNI CEI EN 301549]]&amp;Tabella4[[#This Row],[Servizio]]</f>
        <v>11.2.5.8.1S010 Profilo</v>
      </c>
      <c r="B1693" s="42" t="str">
        <f>Tabella4[[#This Row],[IssueID]]&amp;Tabella4[[#This Row],[Servizio]]</f>
        <v>S010 Profilo</v>
      </c>
      <c r="C1693" s="41" t="s">
        <v>2791</v>
      </c>
      <c r="D1693" s="41" t="str">
        <f>"(#"&amp;Tabella4[[#This Row],['#ID]]&amp;")"</f>
        <v>(#AAD1692)</v>
      </c>
      <c r="E1693" s="13" t="s">
        <v>50</v>
      </c>
      <c r="F1693" s="13" t="s">
        <v>10</v>
      </c>
      <c r="G1693" s="13" t="s">
        <v>56</v>
      </c>
      <c r="H1693" s="13" t="s">
        <v>3283</v>
      </c>
      <c r="I1693" s="13" t="s">
        <v>63</v>
      </c>
      <c r="J1693" s="13" t="s">
        <v>1736</v>
      </c>
      <c r="K1693" t="s">
        <v>1748</v>
      </c>
      <c r="L1693" s="13" t="s">
        <v>3175</v>
      </c>
      <c r="M1693" t="s">
        <v>1744</v>
      </c>
      <c r="N1693" s="13"/>
      <c r="O1693" t="s">
        <v>1676</v>
      </c>
      <c r="P1693" s="13" t="s">
        <v>3121</v>
      </c>
      <c r="Q1693" s="13" t="s">
        <v>1742</v>
      </c>
      <c r="R1693" s="13"/>
      <c r="S1693" s="13" t="s">
        <v>3187</v>
      </c>
      <c r="T1693" s="13" t="s">
        <v>3188</v>
      </c>
      <c r="U1693" s="13">
        <f>COUNTIFS(Tabella4[Rejected Element],Tabella4[[#This Row],[Rejected Element]])</f>
        <v>1254</v>
      </c>
      <c r="V1693" s="13" t="s">
        <v>1728</v>
      </c>
      <c r="W1693" s="13" t="s">
        <v>3126</v>
      </c>
      <c r="X1693" s="13" t="str">
        <f>Tabella4[[#This Row],[User Impact]]</f>
        <v>2 - Serious</v>
      </c>
      <c r="Y1693" s="13" t="str">
        <f>_xlfn.CONCAT("APP INDABOX ANDROID - ",Tabella4[[#This Row],[UNI CEI EN 301549]]," ",_xlfn.XLOOKUP(Tabella4[[#This Row],[Criterio]],Tabella5[ID],Tabella5[Criterio di successo],"")," - ",Tabella4[[#This Row],[Servizio]])</f>
        <v>APP INDABOX ANDROID - 11.2.5.8.1 Dimensione dell'obiettivo (minimo) - S010 Profilo</v>
      </c>
      <c r="Z16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(#AAD1692)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693" s="13"/>
      <c r="AB1693" s="13"/>
      <c r="AC1693" s="13"/>
      <c r="AD1693" s="13"/>
      <c r="AE1693" s="13" t="e">
        <f>_xlfn.XLOOKUP(Tabella4[[#This Row],[ID Silk]],outTable[ID Silk],outTable[Numero ticket  ],,0,1)</f>
        <v>#N/A</v>
      </c>
      <c r="AF1693" s="13"/>
      <c r="AG1693" s="13"/>
      <c r="AH1693" s="13" t="e">
        <f>Tabella4[[#This Row],[Caricato su Silk]]&amp;Tabella4[[#This Row],[HC_01]]</f>
        <v>#N/A</v>
      </c>
      <c r="AI1693" s="13" t="e">
        <f>Tabella4[[#This Row],[HC_ID]]&amp;": "&amp;Tabella4[[#This Row],[Descrizione]]</f>
        <v>#N/A</v>
      </c>
      <c r="AJ1693" s="13" t="e">
        <f>Tabella4[[#This Row],[HC_ID]]&amp;": - "&amp;Tabella4[[#This Row],[Detail]]&amp;" con selettore: "&amp;Tabella4[[#This Row],[Rejected Element]]</f>
        <v>#N/A</v>
      </c>
      <c r="AK1693" s="13" t="e">
        <f>Tabella4[[#This Row],[HC_ID]]&amp;": "&amp;Tabella4[[#This Row],[Share URL]]</f>
        <v>#N/A</v>
      </c>
      <c r="AL1693" s="13" t="e">
        <f>Tabella4[[#This Row],[HC_ID]]&amp;": "&amp;Tabella4[[#This Row],[Soluzione note aggiuntive]]</f>
        <v>#N/A</v>
      </c>
      <c r="AM1693" s="13"/>
    </row>
    <row r="1694" spans="1:39" ht="15" x14ac:dyDescent="0.3">
      <c r="A1694" s="41" t="str">
        <f>Tabella4[[#This Row],[UNI CEI EN 301549]]&amp;Tabella4[[#This Row],[Servizio]]</f>
        <v>11.1.3.2.1S010 Profilo</v>
      </c>
      <c r="B1694" s="42" t="str">
        <f>Tabella4[[#This Row],[IssueID]]&amp;Tabella4[[#This Row],[Servizio]]</f>
        <v>S010 Profilo</v>
      </c>
      <c r="C1694" s="41" t="s">
        <v>2792</v>
      </c>
      <c r="D1694" s="41" t="str">
        <f>"(#"&amp;Tabella4[[#This Row],['#ID]]&amp;")"</f>
        <v>(#AAD1693)</v>
      </c>
      <c r="E1694" s="13" t="s">
        <v>50</v>
      </c>
      <c r="F1694" s="13" t="s">
        <v>9</v>
      </c>
      <c r="G1694" s="13" t="s">
        <v>57</v>
      </c>
      <c r="H1694" s="13" t="s">
        <v>3287</v>
      </c>
      <c r="I1694" s="13" t="s">
        <v>62</v>
      </c>
      <c r="J1694" s="13" t="s">
        <v>3176</v>
      </c>
      <c r="K1694" t="s">
        <v>1749</v>
      </c>
      <c r="L1694" s="13" t="s">
        <v>3177</v>
      </c>
      <c r="M1694" t="s">
        <v>1744</v>
      </c>
      <c r="N1694" s="13"/>
      <c r="O1694" t="s">
        <v>1676</v>
      </c>
      <c r="P1694" s="13" t="s">
        <v>3121</v>
      </c>
      <c r="Q1694" s="13" t="s">
        <v>1742</v>
      </c>
      <c r="R1694" s="13"/>
      <c r="S1694" s="13" t="s">
        <v>3189</v>
      </c>
      <c r="T1694" s="13" t="s">
        <v>3190</v>
      </c>
      <c r="U1694" s="13">
        <f>COUNTIFS(Tabella4[Rejected Element],Tabella4[[#This Row],[Rejected Element]])</f>
        <v>1254</v>
      </c>
      <c r="V1694" s="13" t="s">
        <v>1728</v>
      </c>
      <c r="W1694" s="13" t="s">
        <v>3126</v>
      </c>
      <c r="X1694" s="13" t="str">
        <f>Tabella4[[#This Row],[User Impact]]</f>
        <v>1 - Critical</v>
      </c>
      <c r="Y1694" s="13" t="str">
        <f>_xlfn.CONCAT("APP INDABOX ANDROID - ",Tabella4[[#This Row],[UNI CEI EN 301549]]," ",_xlfn.XLOOKUP(Tabella4[[#This Row],[Criterio]],Tabella5[ID],Tabella5[Criterio di successo],"")," - ",Tabella4[[#This Row],[Servizio]])</f>
        <v>APP INDABOX ANDROID - 11.1.3.2.1 Sequenza significativa - S010 Profilo</v>
      </c>
      <c r="Z16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(#AAD1693)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694" s="13"/>
      <c r="AB1694" s="13"/>
      <c r="AC1694" s="13"/>
      <c r="AD1694" s="13"/>
      <c r="AE1694" s="13" t="e">
        <f>_xlfn.XLOOKUP(Tabella4[[#This Row],[ID Silk]],outTable[ID Silk],outTable[Numero ticket  ],,0,1)</f>
        <v>#N/A</v>
      </c>
      <c r="AF1694" s="13"/>
      <c r="AG1694" s="13"/>
      <c r="AH1694" s="13" t="e">
        <f>Tabella4[[#This Row],[Caricato su Silk]]&amp;Tabella4[[#This Row],[HC_01]]</f>
        <v>#N/A</v>
      </c>
      <c r="AI1694" s="13" t="e">
        <f>Tabella4[[#This Row],[HC_ID]]&amp;": "&amp;Tabella4[[#This Row],[Descrizione]]</f>
        <v>#N/A</v>
      </c>
      <c r="AJ1694" s="13" t="e">
        <f>Tabella4[[#This Row],[HC_ID]]&amp;": - "&amp;Tabella4[[#This Row],[Detail]]&amp;" con selettore: "&amp;Tabella4[[#This Row],[Rejected Element]]</f>
        <v>#N/A</v>
      </c>
      <c r="AK1694" s="13" t="e">
        <f>Tabella4[[#This Row],[HC_ID]]&amp;": "&amp;Tabella4[[#This Row],[Share URL]]</f>
        <v>#N/A</v>
      </c>
      <c r="AL1694" s="13" t="e">
        <f>Tabella4[[#This Row],[HC_ID]]&amp;": "&amp;Tabella4[[#This Row],[Soluzione note aggiuntive]]</f>
        <v>#N/A</v>
      </c>
      <c r="AM1694" s="13"/>
    </row>
    <row r="1695" spans="1:39" ht="15" x14ac:dyDescent="0.3">
      <c r="A1695" s="41" t="str">
        <f>Tabella4[[#This Row],[UNI CEI EN 301549]]&amp;Tabella4[[#This Row],[Servizio]]</f>
        <v>11.2.5.5.1S010 Profilo</v>
      </c>
      <c r="B1695" s="42" t="str">
        <f>Tabella4[[#This Row],[IssueID]]&amp;Tabella4[[#This Row],[Servizio]]</f>
        <v>S010 Profilo</v>
      </c>
      <c r="C1695" s="41" t="s">
        <v>2793</v>
      </c>
      <c r="D1695" s="41" t="str">
        <f>"(#"&amp;Tabella4[[#This Row],['#ID]]&amp;")"</f>
        <v>(#AAD1694)</v>
      </c>
      <c r="E1695" s="13" t="s">
        <v>50</v>
      </c>
      <c r="F1695" s="13" t="s">
        <v>3168</v>
      </c>
      <c r="G1695" s="13" t="s">
        <v>346</v>
      </c>
      <c r="H1695" s="13" t="s">
        <v>3286</v>
      </c>
      <c r="I1695" s="13" t="s">
        <v>64</v>
      </c>
      <c r="J1695" s="13" t="s">
        <v>1736</v>
      </c>
      <c r="K1695" t="s">
        <v>1747</v>
      </c>
      <c r="L1695" s="13" t="s">
        <v>3174</v>
      </c>
      <c r="M1695" t="s">
        <v>1744</v>
      </c>
      <c r="N1695" s="13"/>
      <c r="O1695" t="s">
        <v>1676</v>
      </c>
      <c r="P1695" s="13" t="s">
        <v>3121</v>
      </c>
      <c r="Q1695" s="13" t="s">
        <v>1742</v>
      </c>
      <c r="R1695" s="13"/>
      <c r="S1695" s="13" t="s">
        <v>3185</v>
      </c>
      <c r="T1695" s="13" t="s">
        <v>3186</v>
      </c>
      <c r="U1695" s="13">
        <f>COUNTIFS(Tabella4[Rejected Element],Tabella4[[#This Row],[Rejected Element]])</f>
        <v>1254</v>
      </c>
      <c r="V1695" s="13" t="s">
        <v>1728</v>
      </c>
      <c r="W1695" s="13" t="s">
        <v>3126</v>
      </c>
      <c r="X1695" s="13" t="str">
        <f>Tabella4[[#This Row],[User Impact]]</f>
        <v>3 - Moderate</v>
      </c>
      <c r="Y1695" s="13" t="str">
        <f>_xlfn.CONCAT("APP INDABOX ANDROID - ",Tabella4[[#This Row],[UNI CEI EN 301549]]," ",_xlfn.XLOOKUP(Tabella4[[#This Row],[Criterio]],Tabella5[ID],Tabella5[Criterio di successo],"")," - ",Tabella4[[#This Row],[Servizio]])</f>
        <v>APP INDABOX ANDROID - 11.2.5.5.1 Dimensione dell'obiettivo (avanzato) - S010 Profilo</v>
      </c>
      <c r="Z16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(#AAD1694)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695" s="13"/>
      <c r="AB1695" s="13"/>
      <c r="AC1695" s="13"/>
      <c r="AD1695" s="13"/>
      <c r="AE1695" s="13" t="e">
        <f>_xlfn.XLOOKUP(Tabella4[[#This Row],[ID Silk]],outTable[ID Silk],outTable[Numero ticket  ],,0,1)</f>
        <v>#N/A</v>
      </c>
      <c r="AF1695" s="13"/>
      <c r="AG1695" s="13"/>
      <c r="AH1695" s="13" t="e">
        <f>Tabella4[[#This Row],[Caricato su Silk]]&amp;Tabella4[[#This Row],[HC_01]]</f>
        <v>#N/A</v>
      </c>
      <c r="AI1695" s="13" t="e">
        <f>Tabella4[[#This Row],[HC_ID]]&amp;": "&amp;Tabella4[[#This Row],[Descrizione]]</f>
        <v>#N/A</v>
      </c>
      <c r="AJ1695" s="13" t="e">
        <f>Tabella4[[#This Row],[HC_ID]]&amp;": - "&amp;Tabella4[[#This Row],[Detail]]&amp;" con selettore: "&amp;Tabella4[[#This Row],[Rejected Element]]</f>
        <v>#N/A</v>
      </c>
      <c r="AK1695" s="13" t="e">
        <f>Tabella4[[#This Row],[HC_ID]]&amp;": "&amp;Tabella4[[#This Row],[Share URL]]</f>
        <v>#N/A</v>
      </c>
      <c r="AL1695" s="13" t="e">
        <f>Tabella4[[#This Row],[HC_ID]]&amp;": "&amp;Tabella4[[#This Row],[Soluzione note aggiuntive]]</f>
        <v>#N/A</v>
      </c>
      <c r="AM1695" s="13"/>
    </row>
    <row r="1696" spans="1:39" ht="15" x14ac:dyDescent="0.3">
      <c r="A1696" s="41" t="str">
        <f>Tabella4[[#This Row],[UNI CEI EN 301549]]&amp;Tabella4[[#This Row],[Servizio]]</f>
        <v>11.2.5.3.1S010 Profilo</v>
      </c>
      <c r="B1696" s="42" t="str">
        <f>Tabella4[[#This Row],[IssueID]]&amp;Tabella4[[#This Row],[Servizio]]</f>
        <v>S010 Profilo</v>
      </c>
      <c r="C1696" s="41" t="s">
        <v>2794</v>
      </c>
      <c r="D1696" s="41" t="str">
        <f>"(#"&amp;Tabella4[[#This Row],['#ID]]&amp;")"</f>
        <v>(#AAD1695)</v>
      </c>
      <c r="E1696" s="13" t="s">
        <v>50</v>
      </c>
      <c r="F1696" s="13" t="s">
        <v>9</v>
      </c>
      <c r="G1696" s="13" t="s">
        <v>342</v>
      </c>
      <c r="H1696" s="13" t="s">
        <v>3285</v>
      </c>
      <c r="I1696" s="13" t="s">
        <v>63</v>
      </c>
      <c r="J1696" s="13" t="s">
        <v>3172</v>
      </c>
      <c r="K1696" t="s">
        <v>1745</v>
      </c>
      <c r="L1696" s="13" t="s">
        <v>3173</v>
      </c>
      <c r="M1696" t="s">
        <v>1744</v>
      </c>
      <c r="N1696" s="13"/>
      <c r="O1696" t="s">
        <v>1676</v>
      </c>
      <c r="P1696" s="13" t="s">
        <v>3121</v>
      </c>
      <c r="Q1696" s="13" t="s">
        <v>1742</v>
      </c>
      <c r="R1696" s="13"/>
      <c r="S1696" s="13" t="s">
        <v>3183</v>
      </c>
      <c r="T1696" s="13" t="s">
        <v>3184</v>
      </c>
      <c r="U1696" s="13">
        <f>COUNTIFS(Tabella4[Rejected Element],Tabella4[[#This Row],[Rejected Element]])</f>
        <v>1254</v>
      </c>
      <c r="V1696" s="13" t="s">
        <v>1728</v>
      </c>
      <c r="W1696" s="13" t="s">
        <v>3126</v>
      </c>
      <c r="X1696" s="13" t="str">
        <f>Tabella4[[#This Row],[User Impact]]</f>
        <v>2 - Serious</v>
      </c>
      <c r="Y1696" s="13" t="str">
        <f>_xlfn.CONCAT("APP INDABOX ANDROID - ",Tabella4[[#This Row],[UNI CEI EN 301549]]," ",_xlfn.XLOOKUP(Tabella4[[#This Row],[Criterio]],Tabella5[ID],Tabella5[Criterio di successo],"")," - ",Tabella4[[#This Row],[Servizio]])</f>
        <v>APP INDABOX ANDROID - 11.2.5.3.1 Etichetta nel nome - S010 Profilo</v>
      </c>
      <c r="Z16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(#AAD1695)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696" s="13"/>
      <c r="AB1696" s="13"/>
      <c r="AC1696" s="13"/>
      <c r="AD1696" s="13"/>
      <c r="AE1696" s="13" t="e">
        <f>_xlfn.XLOOKUP(Tabella4[[#This Row],[ID Silk]],outTable[ID Silk],outTable[Numero ticket  ],,0,1)</f>
        <v>#N/A</v>
      </c>
      <c r="AF1696" s="13"/>
      <c r="AG1696" s="13"/>
      <c r="AH1696" s="13" t="e">
        <f>Tabella4[[#This Row],[Caricato su Silk]]&amp;Tabella4[[#This Row],[HC_01]]</f>
        <v>#N/A</v>
      </c>
      <c r="AI1696" s="13" t="e">
        <f>Tabella4[[#This Row],[HC_ID]]&amp;": "&amp;Tabella4[[#This Row],[Descrizione]]</f>
        <v>#N/A</v>
      </c>
      <c r="AJ1696" s="13" t="e">
        <f>Tabella4[[#This Row],[HC_ID]]&amp;": - "&amp;Tabella4[[#This Row],[Detail]]&amp;" con selettore: "&amp;Tabella4[[#This Row],[Rejected Element]]</f>
        <v>#N/A</v>
      </c>
      <c r="AK1696" s="13" t="e">
        <f>Tabella4[[#This Row],[HC_ID]]&amp;": "&amp;Tabella4[[#This Row],[Share URL]]</f>
        <v>#N/A</v>
      </c>
      <c r="AL1696" s="13" t="e">
        <f>Tabella4[[#This Row],[HC_ID]]&amp;": "&amp;Tabella4[[#This Row],[Soluzione note aggiuntive]]</f>
        <v>#N/A</v>
      </c>
      <c r="AM1696" s="13"/>
    </row>
    <row r="1697" spans="1:39" ht="15" x14ac:dyDescent="0.3">
      <c r="A1697" s="41" t="str">
        <f>Tabella4[[#This Row],[UNI CEI EN 301549]]&amp;Tabella4[[#This Row],[Servizio]]</f>
        <v>11.2.5.8.1S010 Profilo</v>
      </c>
      <c r="B1697" s="42" t="str">
        <f>Tabella4[[#This Row],[IssueID]]&amp;Tabella4[[#This Row],[Servizio]]</f>
        <v>S010 Profilo</v>
      </c>
      <c r="C1697" s="41" t="s">
        <v>2795</v>
      </c>
      <c r="D1697" s="41" t="str">
        <f>"(#"&amp;Tabella4[[#This Row],['#ID]]&amp;")"</f>
        <v>(#AAD1696)</v>
      </c>
      <c r="E1697" s="13" t="s">
        <v>50</v>
      </c>
      <c r="F1697" s="13" t="s">
        <v>10</v>
      </c>
      <c r="G1697" s="13" t="s">
        <v>56</v>
      </c>
      <c r="H1697" s="13" t="s">
        <v>3283</v>
      </c>
      <c r="I1697" s="13" t="s">
        <v>63</v>
      </c>
      <c r="J1697" s="13" t="s">
        <v>1736</v>
      </c>
      <c r="K1697" t="s">
        <v>1748</v>
      </c>
      <c r="L1697" s="13" t="s">
        <v>3175</v>
      </c>
      <c r="M1697" t="s">
        <v>1744</v>
      </c>
      <c r="N1697" s="13"/>
      <c r="O1697" t="s">
        <v>1676</v>
      </c>
      <c r="P1697" s="13" t="s">
        <v>3121</v>
      </c>
      <c r="Q1697" s="13" t="s">
        <v>1742</v>
      </c>
      <c r="R1697" s="13"/>
      <c r="S1697" s="13" t="s">
        <v>3187</v>
      </c>
      <c r="T1697" s="13" t="s">
        <v>3188</v>
      </c>
      <c r="U1697" s="13">
        <f>COUNTIFS(Tabella4[Rejected Element],Tabella4[[#This Row],[Rejected Element]])</f>
        <v>1254</v>
      </c>
      <c r="V1697" s="13" t="s">
        <v>1728</v>
      </c>
      <c r="W1697" s="13" t="s">
        <v>3126</v>
      </c>
      <c r="X1697" s="13" t="str">
        <f>Tabella4[[#This Row],[User Impact]]</f>
        <v>2 - Serious</v>
      </c>
      <c r="Y1697" s="13" t="str">
        <f>_xlfn.CONCAT("APP INDABOX ANDROID - ",Tabella4[[#This Row],[UNI CEI EN 301549]]," ",_xlfn.XLOOKUP(Tabella4[[#This Row],[Criterio]],Tabella5[ID],Tabella5[Criterio di successo],"")," - ",Tabella4[[#This Row],[Servizio]])</f>
        <v>APP INDABOX ANDROID - 11.2.5.8.1 Dimensione dell'obiettivo (minimo) - S010 Profilo</v>
      </c>
      <c r="Z16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(#AAD1696)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697" s="13"/>
      <c r="AB1697" s="13"/>
      <c r="AC1697" s="13"/>
      <c r="AD1697" s="13"/>
      <c r="AE1697" s="13" t="e">
        <f>_xlfn.XLOOKUP(Tabella4[[#This Row],[ID Silk]],outTable[ID Silk],outTable[Numero ticket  ],,0,1)</f>
        <v>#N/A</v>
      </c>
      <c r="AF1697" s="13"/>
      <c r="AG1697" s="13"/>
      <c r="AH1697" s="13" t="e">
        <f>Tabella4[[#This Row],[Caricato su Silk]]&amp;Tabella4[[#This Row],[HC_01]]</f>
        <v>#N/A</v>
      </c>
      <c r="AI1697" s="13" t="e">
        <f>Tabella4[[#This Row],[HC_ID]]&amp;": "&amp;Tabella4[[#This Row],[Descrizione]]</f>
        <v>#N/A</v>
      </c>
      <c r="AJ1697" s="13" t="e">
        <f>Tabella4[[#This Row],[HC_ID]]&amp;": - "&amp;Tabella4[[#This Row],[Detail]]&amp;" con selettore: "&amp;Tabella4[[#This Row],[Rejected Element]]</f>
        <v>#N/A</v>
      </c>
      <c r="AK1697" s="13" t="e">
        <f>Tabella4[[#This Row],[HC_ID]]&amp;": "&amp;Tabella4[[#This Row],[Share URL]]</f>
        <v>#N/A</v>
      </c>
      <c r="AL1697" s="13" t="e">
        <f>Tabella4[[#This Row],[HC_ID]]&amp;": "&amp;Tabella4[[#This Row],[Soluzione note aggiuntive]]</f>
        <v>#N/A</v>
      </c>
      <c r="AM1697" s="13"/>
    </row>
    <row r="1698" spans="1:39" ht="15" x14ac:dyDescent="0.3">
      <c r="A1698" s="41" t="str">
        <f>Tabella4[[#This Row],[UNI CEI EN 301549]]&amp;Tabella4[[#This Row],[Servizio]]</f>
        <v>11.1.3.2.1S010 Profilo</v>
      </c>
      <c r="B1698" s="42" t="str">
        <f>Tabella4[[#This Row],[IssueID]]&amp;Tabella4[[#This Row],[Servizio]]</f>
        <v>S010 Profilo</v>
      </c>
      <c r="C1698" s="41" t="s">
        <v>2796</v>
      </c>
      <c r="D1698" s="41" t="str">
        <f>"(#"&amp;Tabella4[[#This Row],['#ID]]&amp;")"</f>
        <v>(#AAD1697)</v>
      </c>
      <c r="E1698" s="13" t="s">
        <v>50</v>
      </c>
      <c r="F1698" s="13" t="s">
        <v>9</v>
      </c>
      <c r="G1698" s="13" t="s">
        <v>57</v>
      </c>
      <c r="H1698" s="13" t="s">
        <v>3287</v>
      </c>
      <c r="I1698" s="13" t="s">
        <v>62</v>
      </c>
      <c r="J1698" s="13" t="s">
        <v>3176</v>
      </c>
      <c r="K1698" t="s">
        <v>1749</v>
      </c>
      <c r="L1698" s="13" t="s">
        <v>3177</v>
      </c>
      <c r="M1698" t="s">
        <v>1744</v>
      </c>
      <c r="N1698" s="13"/>
      <c r="O1698" t="s">
        <v>1676</v>
      </c>
      <c r="P1698" s="13" t="s">
        <v>3121</v>
      </c>
      <c r="Q1698" s="13" t="s">
        <v>1742</v>
      </c>
      <c r="R1698" s="13"/>
      <c r="S1698" s="13" t="s">
        <v>3189</v>
      </c>
      <c r="T1698" s="13" t="s">
        <v>3190</v>
      </c>
      <c r="U1698" s="13">
        <f>COUNTIFS(Tabella4[Rejected Element],Tabella4[[#This Row],[Rejected Element]])</f>
        <v>1254</v>
      </c>
      <c r="V1698" s="13" t="s">
        <v>1728</v>
      </c>
      <c r="W1698" s="13" t="s">
        <v>3126</v>
      </c>
      <c r="X1698" s="13" t="str">
        <f>Tabella4[[#This Row],[User Impact]]</f>
        <v>1 - Critical</v>
      </c>
      <c r="Y1698" s="13" t="str">
        <f>_xlfn.CONCAT("APP INDABOX ANDROID - ",Tabella4[[#This Row],[UNI CEI EN 301549]]," ",_xlfn.XLOOKUP(Tabella4[[#This Row],[Criterio]],Tabella5[ID],Tabella5[Criterio di successo],"")," - ",Tabella4[[#This Row],[Servizio]])</f>
        <v>APP INDABOX ANDROID - 11.1.3.2.1 Sequenza significativa - S010 Profilo</v>
      </c>
      <c r="Z16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(#AAD1697)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698" s="13"/>
      <c r="AB1698" s="13"/>
      <c r="AC1698" s="13"/>
      <c r="AD1698" s="13"/>
      <c r="AE1698" s="13" t="e">
        <f>_xlfn.XLOOKUP(Tabella4[[#This Row],[ID Silk]],outTable[ID Silk],outTable[Numero ticket  ],,0,1)</f>
        <v>#N/A</v>
      </c>
      <c r="AF1698" s="13"/>
      <c r="AG1698" s="13"/>
      <c r="AH1698" s="13" t="e">
        <f>Tabella4[[#This Row],[Caricato su Silk]]&amp;Tabella4[[#This Row],[HC_01]]</f>
        <v>#N/A</v>
      </c>
      <c r="AI1698" s="13" t="e">
        <f>Tabella4[[#This Row],[HC_ID]]&amp;": "&amp;Tabella4[[#This Row],[Descrizione]]</f>
        <v>#N/A</v>
      </c>
      <c r="AJ1698" s="13" t="e">
        <f>Tabella4[[#This Row],[HC_ID]]&amp;": - "&amp;Tabella4[[#This Row],[Detail]]&amp;" con selettore: "&amp;Tabella4[[#This Row],[Rejected Element]]</f>
        <v>#N/A</v>
      </c>
      <c r="AK1698" s="13" t="e">
        <f>Tabella4[[#This Row],[HC_ID]]&amp;": "&amp;Tabella4[[#This Row],[Share URL]]</f>
        <v>#N/A</v>
      </c>
      <c r="AL1698" s="13" t="e">
        <f>Tabella4[[#This Row],[HC_ID]]&amp;": "&amp;Tabella4[[#This Row],[Soluzione note aggiuntive]]</f>
        <v>#N/A</v>
      </c>
      <c r="AM1698" s="13"/>
    </row>
    <row r="1699" spans="1:39" ht="15" x14ac:dyDescent="0.3">
      <c r="A1699" s="41" t="str">
        <f>Tabella4[[#This Row],[UNI CEI EN 301549]]&amp;Tabella4[[#This Row],[Servizio]]</f>
        <v>11.2.5.5.1S010 Profilo</v>
      </c>
      <c r="B1699" s="42" t="str">
        <f>Tabella4[[#This Row],[IssueID]]&amp;Tabella4[[#This Row],[Servizio]]</f>
        <v>S010 Profilo</v>
      </c>
      <c r="C1699" s="41" t="s">
        <v>2797</v>
      </c>
      <c r="D1699" s="41" t="str">
        <f>"(#"&amp;Tabella4[[#This Row],['#ID]]&amp;")"</f>
        <v>(#AAD1698)</v>
      </c>
      <c r="E1699" s="13" t="s">
        <v>50</v>
      </c>
      <c r="F1699" s="13" t="s">
        <v>3168</v>
      </c>
      <c r="G1699" s="13" t="s">
        <v>346</v>
      </c>
      <c r="H1699" s="13" t="s">
        <v>3286</v>
      </c>
      <c r="I1699" s="13" t="s">
        <v>64</v>
      </c>
      <c r="J1699" s="13" t="s">
        <v>1736</v>
      </c>
      <c r="K1699" t="s">
        <v>1747</v>
      </c>
      <c r="L1699" s="13" t="s">
        <v>3174</v>
      </c>
      <c r="M1699" t="s">
        <v>1744</v>
      </c>
      <c r="N1699" s="13"/>
      <c r="O1699" t="s">
        <v>1676</v>
      </c>
      <c r="P1699" s="13" t="s">
        <v>3121</v>
      </c>
      <c r="Q1699" s="13" t="s">
        <v>1742</v>
      </c>
      <c r="R1699" s="13"/>
      <c r="S1699" s="13" t="s">
        <v>3185</v>
      </c>
      <c r="T1699" s="13" t="s">
        <v>3186</v>
      </c>
      <c r="U1699" s="13">
        <f>COUNTIFS(Tabella4[Rejected Element],Tabella4[[#This Row],[Rejected Element]])</f>
        <v>1254</v>
      </c>
      <c r="V1699" s="13" t="s">
        <v>1728</v>
      </c>
      <c r="W1699" s="13" t="s">
        <v>3126</v>
      </c>
      <c r="X1699" s="13" t="str">
        <f>Tabella4[[#This Row],[User Impact]]</f>
        <v>3 - Moderate</v>
      </c>
      <c r="Y1699" s="13" t="str">
        <f>_xlfn.CONCAT("APP INDABOX ANDROID - ",Tabella4[[#This Row],[UNI CEI EN 301549]]," ",_xlfn.XLOOKUP(Tabella4[[#This Row],[Criterio]],Tabella5[ID],Tabella5[Criterio di successo],"")," - ",Tabella4[[#This Row],[Servizio]])</f>
        <v>APP INDABOX ANDROID - 11.2.5.5.1 Dimensione dell'obiettivo (avanzato) - S010 Profilo</v>
      </c>
      <c r="Z16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(#AAD1698)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699" s="13"/>
      <c r="AB1699" s="13"/>
      <c r="AC1699" s="13"/>
      <c r="AD1699" s="13"/>
      <c r="AE1699" s="13" t="e">
        <f>_xlfn.XLOOKUP(Tabella4[[#This Row],[ID Silk]],outTable[ID Silk],outTable[Numero ticket  ],,0,1)</f>
        <v>#N/A</v>
      </c>
      <c r="AF1699" s="13"/>
      <c r="AG1699" s="13"/>
      <c r="AH1699" s="13" t="e">
        <f>Tabella4[[#This Row],[Caricato su Silk]]&amp;Tabella4[[#This Row],[HC_01]]</f>
        <v>#N/A</v>
      </c>
      <c r="AI1699" s="13" t="e">
        <f>Tabella4[[#This Row],[HC_ID]]&amp;": "&amp;Tabella4[[#This Row],[Descrizione]]</f>
        <v>#N/A</v>
      </c>
      <c r="AJ1699" s="13" t="e">
        <f>Tabella4[[#This Row],[HC_ID]]&amp;": - "&amp;Tabella4[[#This Row],[Detail]]&amp;" con selettore: "&amp;Tabella4[[#This Row],[Rejected Element]]</f>
        <v>#N/A</v>
      </c>
      <c r="AK1699" s="13" t="e">
        <f>Tabella4[[#This Row],[HC_ID]]&amp;": "&amp;Tabella4[[#This Row],[Share URL]]</f>
        <v>#N/A</v>
      </c>
      <c r="AL1699" s="13" t="e">
        <f>Tabella4[[#This Row],[HC_ID]]&amp;": "&amp;Tabella4[[#This Row],[Soluzione note aggiuntive]]</f>
        <v>#N/A</v>
      </c>
      <c r="AM1699" s="13"/>
    </row>
    <row r="1700" spans="1:39" ht="15" x14ac:dyDescent="0.3">
      <c r="A1700" s="41" t="str">
        <f>Tabella4[[#This Row],[UNI CEI EN 301549]]&amp;Tabella4[[#This Row],[Servizio]]</f>
        <v>11.2.5.3.1S010 Profilo</v>
      </c>
      <c r="B1700" s="42" t="str">
        <f>Tabella4[[#This Row],[IssueID]]&amp;Tabella4[[#This Row],[Servizio]]</f>
        <v>S010 Profilo</v>
      </c>
      <c r="C1700" s="41" t="s">
        <v>2798</v>
      </c>
      <c r="D1700" s="41" t="str">
        <f>"(#"&amp;Tabella4[[#This Row],['#ID]]&amp;")"</f>
        <v>(#AAD1699)</v>
      </c>
      <c r="E1700" s="13" t="s">
        <v>50</v>
      </c>
      <c r="F1700" s="13" t="s">
        <v>9</v>
      </c>
      <c r="G1700" s="13" t="s">
        <v>342</v>
      </c>
      <c r="H1700" s="13" t="s">
        <v>3285</v>
      </c>
      <c r="I1700" s="13" t="s">
        <v>63</v>
      </c>
      <c r="J1700" s="13" t="s">
        <v>3172</v>
      </c>
      <c r="K1700" t="s">
        <v>1745</v>
      </c>
      <c r="L1700" s="13" t="s">
        <v>3173</v>
      </c>
      <c r="M1700" t="s">
        <v>1744</v>
      </c>
      <c r="N1700" s="13"/>
      <c r="O1700" t="s">
        <v>1676</v>
      </c>
      <c r="P1700" s="13" t="s">
        <v>3121</v>
      </c>
      <c r="Q1700" s="13" t="s">
        <v>1742</v>
      </c>
      <c r="R1700" s="13"/>
      <c r="S1700" s="13" t="s">
        <v>3183</v>
      </c>
      <c r="T1700" s="13" t="s">
        <v>3184</v>
      </c>
      <c r="U1700" s="13">
        <f>COUNTIFS(Tabella4[Rejected Element],Tabella4[[#This Row],[Rejected Element]])</f>
        <v>1254</v>
      </c>
      <c r="V1700" s="13" t="s">
        <v>1728</v>
      </c>
      <c r="W1700" s="13" t="s">
        <v>3126</v>
      </c>
      <c r="X1700" s="13" t="str">
        <f>Tabella4[[#This Row],[User Impact]]</f>
        <v>2 - Serious</v>
      </c>
      <c r="Y1700" s="13" t="str">
        <f>_xlfn.CONCAT("APP INDABOX ANDROID - ",Tabella4[[#This Row],[UNI CEI EN 301549]]," ",_xlfn.XLOOKUP(Tabella4[[#This Row],[Criterio]],Tabella5[ID],Tabella5[Criterio di successo],"")," - ",Tabella4[[#This Row],[Servizio]])</f>
        <v>APP INDABOX ANDROID - 11.2.5.3.1 Etichetta nel nome - S010 Profilo</v>
      </c>
      <c r="Z17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(#AAD1699)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700" s="13"/>
      <c r="AB1700" s="13"/>
      <c r="AC1700" s="13"/>
      <c r="AD1700" s="13"/>
      <c r="AE1700" s="13" t="e">
        <f>_xlfn.XLOOKUP(Tabella4[[#This Row],[ID Silk]],outTable[ID Silk],outTable[Numero ticket  ],,0,1)</f>
        <v>#N/A</v>
      </c>
      <c r="AF1700" s="13"/>
      <c r="AG1700" s="13"/>
      <c r="AH1700" s="13" t="e">
        <f>Tabella4[[#This Row],[Caricato su Silk]]&amp;Tabella4[[#This Row],[HC_01]]</f>
        <v>#N/A</v>
      </c>
      <c r="AI1700" s="13" t="e">
        <f>Tabella4[[#This Row],[HC_ID]]&amp;": "&amp;Tabella4[[#This Row],[Descrizione]]</f>
        <v>#N/A</v>
      </c>
      <c r="AJ1700" s="13" t="e">
        <f>Tabella4[[#This Row],[HC_ID]]&amp;": - "&amp;Tabella4[[#This Row],[Detail]]&amp;" con selettore: "&amp;Tabella4[[#This Row],[Rejected Element]]</f>
        <v>#N/A</v>
      </c>
      <c r="AK1700" s="13" t="e">
        <f>Tabella4[[#This Row],[HC_ID]]&amp;": "&amp;Tabella4[[#This Row],[Share URL]]</f>
        <v>#N/A</v>
      </c>
      <c r="AL1700" s="13" t="e">
        <f>Tabella4[[#This Row],[HC_ID]]&amp;": "&amp;Tabella4[[#This Row],[Soluzione note aggiuntive]]</f>
        <v>#N/A</v>
      </c>
      <c r="AM1700" s="13"/>
    </row>
    <row r="1701" spans="1:39" ht="15" x14ac:dyDescent="0.3">
      <c r="A1701" s="41" t="str">
        <f>Tabella4[[#This Row],[UNI CEI EN 301549]]&amp;Tabella4[[#This Row],[Servizio]]</f>
        <v>11.2.5.8.1S010 Profilo</v>
      </c>
      <c r="B1701" s="42" t="str">
        <f>Tabella4[[#This Row],[IssueID]]&amp;Tabella4[[#This Row],[Servizio]]</f>
        <v>S010 Profilo</v>
      </c>
      <c r="C1701" s="41" t="s">
        <v>2799</v>
      </c>
      <c r="D1701" s="41" t="str">
        <f>"(#"&amp;Tabella4[[#This Row],['#ID]]&amp;")"</f>
        <v>(#AAD1700)</v>
      </c>
      <c r="E1701" s="13" t="s">
        <v>50</v>
      </c>
      <c r="F1701" s="13" t="s">
        <v>10</v>
      </c>
      <c r="G1701" s="13" t="s">
        <v>56</v>
      </c>
      <c r="H1701" s="13" t="s">
        <v>3283</v>
      </c>
      <c r="I1701" s="13" t="s">
        <v>63</v>
      </c>
      <c r="J1701" s="13" t="s">
        <v>1736</v>
      </c>
      <c r="K1701" t="s">
        <v>1748</v>
      </c>
      <c r="L1701" s="13" t="s">
        <v>3175</v>
      </c>
      <c r="M1701" t="s">
        <v>1744</v>
      </c>
      <c r="N1701" s="13"/>
      <c r="O1701" t="s">
        <v>1676</v>
      </c>
      <c r="P1701" s="13" t="s">
        <v>3121</v>
      </c>
      <c r="Q1701" s="13" t="s">
        <v>1742</v>
      </c>
      <c r="R1701" s="13"/>
      <c r="S1701" s="13" t="s">
        <v>3187</v>
      </c>
      <c r="T1701" s="13" t="s">
        <v>3188</v>
      </c>
      <c r="U1701" s="13">
        <f>COUNTIFS(Tabella4[Rejected Element],Tabella4[[#This Row],[Rejected Element]])</f>
        <v>1254</v>
      </c>
      <c r="V1701" s="13" t="s">
        <v>1728</v>
      </c>
      <c r="W1701" s="13" t="s">
        <v>3126</v>
      </c>
      <c r="X1701" s="13" t="str">
        <f>Tabella4[[#This Row],[User Impact]]</f>
        <v>2 - Serious</v>
      </c>
      <c r="Y1701" s="13" t="str">
        <f>_xlfn.CONCAT("APP INDABOX ANDROID - ",Tabella4[[#This Row],[UNI CEI EN 301549]]," ",_xlfn.XLOOKUP(Tabella4[[#This Row],[Criterio]],Tabella5[ID],Tabella5[Criterio di successo],"")," - ",Tabella4[[#This Row],[Servizio]])</f>
        <v>APP INDABOX ANDROID - 11.2.5.8.1 Dimensione dell'obiettivo (minimo) - S010 Profilo</v>
      </c>
      <c r="Z17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(#AAD1700)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701" s="13"/>
      <c r="AB1701" s="13"/>
      <c r="AC1701" s="13"/>
      <c r="AD1701" s="13"/>
      <c r="AE1701" s="13" t="e">
        <f>_xlfn.XLOOKUP(Tabella4[[#This Row],[ID Silk]],outTable[ID Silk],outTable[Numero ticket  ],,0,1)</f>
        <v>#N/A</v>
      </c>
      <c r="AF1701" s="13"/>
      <c r="AG1701" s="13"/>
      <c r="AH1701" s="13" t="e">
        <f>Tabella4[[#This Row],[Caricato su Silk]]&amp;Tabella4[[#This Row],[HC_01]]</f>
        <v>#N/A</v>
      </c>
      <c r="AI1701" s="13" t="e">
        <f>Tabella4[[#This Row],[HC_ID]]&amp;": "&amp;Tabella4[[#This Row],[Descrizione]]</f>
        <v>#N/A</v>
      </c>
      <c r="AJ1701" s="13" t="e">
        <f>Tabella4[[#This Row],[HC_ID]]&amp;": - "&amp;Tabella4[[#This Row],[Detail]]&amp;" con selettore: "&amp;Tabella4[[#This Row],[Rejected Element]]</f>
        <v>#N/A</v>
      </c>
      <c r="AK1701" s="13" t="e">
        <f>Tabella4[[#This Row],[HC_ID]]&amp;": "&amp;Tabella4[[#This Row],[Share URL]]</f>
        <v>#N/A</v>
      </c>
      <c r="AL1701" s="13" t="e">
        <f>Tabella4[[#This Row],[HC_ID]]&amp;": "&amp;Tabella4[[#This Row],[Soluzione note aggiuntive]]</f>
        <v>#N/A</v>
      </c>
      <c r="AM1701" s="13"/>
    </row>
    <row r="1702" spans="1:39" ht="15" x14ac:dyDescent="0.3">
      <c r="A1702" s="41" t="str">
        <f>Tabella4[[#This Row],[UNI CEI EN 301549]]&amp;Tabella4[[#This Row],[Servizio]]</f>
        <v>11.1.3.2.1S010 Profilo</v>
      </c>
      <c r="B1702" s="42" t="str">
        <f>Tabella4[[#This Row],[IssueID]]&amp;Tabella4[[#This Row],[Servizio]]</f>
        <v>S010 Profilo</v>
      </c>
      <c r="C1702" s="41" t="s">
        <v>2800</v>
      </c>
      <c r="D1702" s="41" t="str">
        <f>"(#"&amp;Tabella4[[#This Row],['#ID]]&amp;")"</f>
        <v>(#AAD1701)</v>
      </c>
      <c r="E1702" s="13" t="s">
        <v>50</v>
      </c>
      <c r="F1702" s="13" t="s">
        <v>9</v>
      </c>
      <c r="G1702" s="13" t="s">
        <v>57</v>
      </c>
      <c r="H1702" s="13" t="s">
        <v>3287</v>
      </c>
      <c r="I1702" s="13" t="s">
        <v>62</v>
      </c>
      <c r="J1702" s="13" t="s">
        <v>3176</v>
      </c>
      <c r="K1702" t="s">
        <v>1749</v>
      </c>
      <c r="L1702" s="13" t="s">
        <v>3177</v>
      </c>
      <c r="M1702" t="s">
        <v>1744</v>
      </c>
      <c r="N1702" s="13"/>
      <c r="O1702" t="s">
        <v>1676</v>
      </c>
      <c r="P1702" s="13" t="s">
        <v>3121</v>
      </c>
      <c r="Q1702" s="13" t="s">
        <v>1742</v>
      </c>
      <c r="R1702" s="13"/>
      <c r="S1702" s="13" t="s">
        <v>3189</v>
      </c>
      <c r="T1702" s="13" t="s">
        <v>3190</v>
      </c>
      <c r="U1702" s="13">
        <f>COUNTIFS(Tabella4[Rejected Element],Tabella4[[#This Row],[Rejected Element]])</f>
        <v>1254</v>
      </c>
      <c r="V1702" s="13" t="s">
        <v>1728</v>
      </c>
      <c r="W1702" s="13" t="s">
        <v>3126</v>
      </c>
      <c r="X1702" s="13" t="str">
        <f>Tabella4[[#This Row],[User Impact]]</f>
        <v>1 - Critical</v>
      </c>
      <c r="Y1702" s="13" t="str">
        <f>_xlfn.CONCAT("APP INDABOX ANDROID - ",Tabella4[[#This Row],[UNI CEI EN 301549]]," ",_xlfn.XLOOKUP(Tabella4[[#This Row],[Criterio]],Tabella5[ID],Tabella5[Criterio di successo],"")," - ",Tabella4[[#This Row],[Servizio]])</f>
        <v>APP INDABOX ANDROID - 11.1.3.2.1 Sequenza significativa - S010 Profilo</v>
      </c>
      <c r="Z17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(#AAD1701)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02" s="13"/>
      <c r="AB1702" s="13"/>
      <c r="AC1702" s="13"/>
      <c r="AD1702" s="13"/>
      <c r="AE1702" s="13" t="e">
        <f>_xlfn.XLOOKUP(Tabella4[[#This Row],[ID Silk]],outTable[ID Silk],outTable[Numero ticket  ],,0,1)</f>
        <v>#N/A</v>
      </c>
      <c r="AF1702" s="13"/>
      <c r="AG1702" s="13"/>
      <c r="AH1702" s="13" t="e">
        <f>Tabella4[[#This Row],[Caricato su Silk]]&amp;Tabella4[[#This Row],[HC_01]]</f>
        <v>#N/A</v>
      </c>
      <c r="AI1702" s="13" t="e">
        <f>Tabella4[[#This Row],[HC_ID]]&amp;": "&amp;Tabella4[[#This Row],[Descrizione]]</f>
        <v>#N/A</v>
      </c>
      <c r="AJ1702" s="13" t="e">
        <f>Tabella4[[#This Row],[HC_ID]]&amp;": - "&amp;Tabella4[[#This Row],[Detail]]&amp;" con selettore: "&amp;Tabella4[[#This Row],[Rejected Element]]</f>
        <v>#N/A</v>
      </c>
      <c r="AK1702" s="13" t="e">
        <f>Tabella4[[#This Row],[HC_ID]]&amp;": "&amp;Tabella4[[#This Row],[Share URL]]</f>
        <v>#N/A</v>
      </c>
      <c r="AL1702" s="13" t="e">
        <f>Tabella4[[#This Row],[HC_ID]]&amp;": "&amp;Tabella4[[#This Row],[Soluzione note aggiuntive]]</f>
        <v>#N/A</v>
      </c>
      <c r="AM1702" s="13"/>
    </row>
    <row r="1703" spans="1:39" ht="15" x14ac:dyDescent="0.3">
      <c r="A1703" s="41" t="str">
        <f>Tabella4[[#This Row],[UNI CEI EN 301549]]&amp;Tabella4[[#This Row],[Servizio]]</f>
        <v>11.1.3.2.1S010 Profilo</v>
      </c>
      <c r="B1703" s="42" t="str">
        <f>Tabella4[[#This Row],[IssueID]]&amp;Tabella4[[#This Row],[Servizio]]</f>
        <v>S010 Profilo</v>
      </c>
      <c r="C1703" s="41" t="s">
        <v>2801</v>
      </c>
      <c r="D1703" s="41" t="str">
        <f>"(#"&amp;Tabella4[[#This Row],['#ID]]&amp;")"</f>
        <v>(#AAD1702)</v>
      </c>
      <c r="E1703" s="13" t="s">
        <v>50</v>
      </c>
      <c r="F1703" s="13" t="s">
        <v>9</v>
      </c>
      <c r="G1703" s="13" t="s">
        <v>57</v>
      </c>
      <c r="H1703" s="13" t="s">
        <v>3287</v>
      </c>
      <c r="I1703" s="13" t="s">
        <v>62</v>
      </c>
      <c r="J1703" s="13" t="s">
        <v>3176</v>
      </c>
      <c r="K1703" t="s">
        <v>1749</v>
      </c>
      <c r="L1703" s="13" t="s">
        <v>3177</v>
      </c>
      <c r="M1703" t="s">
        <v>1744</v>
      </c>
      <c r="N1703" s="13"/>
      <c r="O1703" t="s">
        <v>1676</v>
      </c>
      <c r="P1703" s="13" t="s">
        <v>3121</v>
      </c>
      <c r="Q1703" s="13" t="s">
        <v>1742</v>
      </c>
      <c r="R1703" s="13"/>
      <c r="S1703" s="13" t="s">
        <v>3189</v>
      </c>
      <c r="T1703" s="13" t="s">
        <v>3190</v>
      </c>
      <c r="U1703" s="13">
        <f>COUNTIFS(Tabella4[Rejected Element],Tabella4[[#This Row],[Rejected Element]])</f>
        <v>1254</v>
      </c>
      <c r="V1703" s="13" t="s">
        <v>1728</v>
      </c>
      <c r="W1703" s="13" t="s">
        <v>3126</v>
      </c>
      <c r="X1703" s="13" t="str">
        <f>Tabella4[[#This Row],[User Impact]]</f>
        <v>1 - Critical</v>
      </c>
      <c r="Y1703" s="13" t="str">
        <f>_xlfn.CONCAT("APP INDABOX ANDROID - ",Tabella4[[#This Row],[UNI CEI EN 301549]]," ",_xlfn.XLOOKUP(Tabella4[[#This Row],[Criterio]],Tabella5[ID],Tabella5[Criterio di successo],"")," - ",Tabella4[[#This Row],[Servizio]])</f>
        <v>APP INDABOX ANDROID - 11.1.3.2.1 Sequenza significativa - S010 Profilo</v>
      </c>
      <c r="Z17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(#AAD1702)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03" s="13"/>
      <c r="AB1703" s="13"/>
      <c r="AC1703" s="13"/>
      <c r="AD1703" s="13"/>
      <c r="AE1703" s="13" t="e">
        <f>_xlfn.XLOOKUP(Tabella4[[#This Row],[ID Silk]],outTable[ID Silk],outTable[Numero ticket  ],,0,1)</f>
        <v>#N/A</v>
      </c>
      <c r="AF1703" s="13"/>
      <c r="AG1703" s="13"/>
      <c r="AH1703" s="13" t="e">
        <f>Tabella4[[#This Row],[Caricato su Silk]]&amp;Tabella4[[#This Row],[HC_01]]</f>
        <v>#N/A</v>
      </c>
      <c r="AI1703" s="13" t="e">
        <f>Tabella4[[#This Row],[HC_ID]]&amp;": "&amp;Tabella4[[#This Row],[Descrizione]]</f>
        <v>#N/A</v>
      </c>
      <c r="AJ1703" s="13" t="e">
        <f>Tabella4[[#This Row],[HC_ID]]&amp;": - "&amp;Tabella4[[#This Row],[Detail]]&amp;" con selettore: "&amp;Tabella4[[#This Row],[Rejected Element]]</f>
        <v>#N/A</v>
      </c>
      <c r="AK1703" s="13" t="e">
        <f>Tabella4[[#This Row],[HC_ID]]&amp;": "&amp;Tabella4[[#This Row],[Share URL]]</f>
        <v>#N/A</v>
      </c>
      <c r="AL1703" s="13" t="e">
        <f>Tabella4[[#This Row],[HC_ID]]&amp;": "&amp;Tabella4[[#This Row],[Soluzione note aggiuntive]]</f>
        <v>#N/A</v>
      </c>
      <c r="AM1703" s="13"/>
    </row>
    <row r="1704" spans="1:39" ht="15" x14ac:dyDescent="0.3">
      <c r="A1704" s="41" t="str">
        <f>Tabella4[[#This Row],[UNI CEI EN 301549]]&amp;Tabella4[[#This Row],[Servizio]]</f>
        <v>11.1.3.2.1S010 Profilo</v>
      </c>
      <c r="B1704" s="42" t="str">
        <f>Tabella4[[#This Row],[IssueID]]&amp;Tabella4[[#This Row],[Servizio]]</f>
        <v>S010 Profilo</v>
      </c>
      <c r="C1704" s="41" t="s">
        <v>2802</v>
      </c>
      <c r="D1704" s="41" t="str">
        <f>"(#"&amp;Tabella4[[#This Row],['#ID]]&amp;")"</f>
        <v>(#AAD1703)</v>
      </c>
      <c r="E1704" s="13" t="s">
        <v>50</v>
      </c>
      <c r="F1704" s="13" t="s">
        <v>9</v>
      </c>
      <c r="G1704" s="13" t="s">
        <v>57</v>
      </c>
      <c r="H1704" s="13" t="s">
        <v>3287</v>
      </c>
      <c r="I1704" s="13" t="s">
        <v>62</v>
      </c>
      <c r="J1704" s="13" t="s">
        <v>3176</v>
      </c>
      <c r="K1704" t="s">
        <v>1749</v>
      </c>
      <c r="L1704" s="13" t="s">
        <v>3177</v>
      </c>
      <c r="M1704" t="s">
        <v>1744</v>
      </c>
      <c r="N1704" s="13"/>
      <c r="O1704" t="s">
        <v>1676</v>
      </c>
      <c r="P1704" s="13" t="s">
        <v>3121</v>
      </c>
      <c r="Q1704" s="13" t="s">
        <v>1742</v>
      </c>
      <c r="R1704" s="13"/>
      <c r="S1704" s="13" t="s">
        <v>3189</v>
      </c>
      <c r="T1704" s="13" t="s">
        <v>3190</v>
      </c>
      <c r="U1704" s="13">
        <f>COUNTIFS(Tabella4[Rejected Element],Tabella4[[#This Row],[Rejected Element]])</f>
        <v>1254</v>
      </c>
      <c r="V1704" s="13" t="s">
        <v>1728</v>
      </c>
      <c r="W1704" s="13" t="s">
        <v>3126</v>
      </c>
      <c r="X1704" s="13" t="str">
        <f>Tabella4[[#This Row],[User Impact]]</f>
        <v>1 - Critical</v>
      </c>
      <c r="Y1704" s="13" t="str">
        <f>_xlfn.CONCAT("APP INDABOX ANDROID - ",Tabella4[[#This Row],[UNI CEI EN 301549]]," ",_xlfn.XLOOKUP(Tabella4[[#This Row],[Criterio]],Tabella5[ID],Tabella5[Criterio di successo],"")," - ",Tabella4[[#This Row],[Servizio]])</f>
        <v>APP INDABOX ANDROID - 11.1.3.2.1 Sequenza significativa - S010 Profilo</v>
      </c>
      <c r="Z17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(#AAD1703)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https://axe-mobile.deque.com/scan?userId=747da6b3-5f03-493b-bc9b-3a10276b7d6b&amp;packageName=com.android.chrome&amp;resultId=0198757a-2606-75bf-a23e-328d9d60a36b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04" s="13"/>
      <c r="AB1704" s="13"/>
      <c r="AC1704" s="13"/>
      <c r="AD1704" s="13"/>
      <c r="AE1704" s="13" t="e">
        <f>_xlfn.XLOOKUP(Tabella4[[#This Row],[ID Silk]],outTable[ID Silk],outTable[Numero ticket  ],,0,1)</f>
        <v>#N/A</v>
      </c>
      <c r="AF1704" s="13"/>
      <c r="AG1704" s="13"/>
      <c r="AH1704" s="13" t="e">
        <f>Tabella4[[#This Row],[Caricato su Silk]]&amp;Tabella4[[#This Row],[HC_01]]</f>
        <v>#N/A</v>
      </c>
      <c r="AI1704" s="13" t="e">
        <f>Tabella4[[#This Row],[HC_ID]]&amp;": "&amp;Tabella4[[#This Row],[Descrizione]]</f>
        <v>#N/A</v>
      </c>
      <c r="AJ1704" s="13" t="e">
        <f>Tabella4[[#This Row],[HC_ID]]&amp;": - "&amp;Tabella4[[#This Row],[Detail]]&amp;" con selettore: "&amp;Tabella4[[#This Row],[Rejected Element]]</f>
        <v>#N/A</v>
      </c>
      <c r="AK1704" s="13" t="e">
        <f>Tabella4[[#This Row],[HC_ID]]&amp;": "&amp;Tabella4[[#This Row],[Share URL]]</f>
        <v>#N/A</v>
      </c>
      <c r="AL1704" s="13" t="e">
        <f>Tabella4[[#This Row],[HC_ID]]&amp;": "&amp;Tabella4[[#This Row],[Soluzione note aggiuntive]]</f>
        <v>#N/A</v>
      </c>
      <c r="AM1704" s="13"/>
    </row>
    <row r="1705" spans="1:39" ht="15" x14ac:dyDescent="0.3">
      <c r="A1705" s="41" t="str">
        <f>Tabella4[[#This Row],[UNI CEI EN 301549]]&amp;Tabella4[[#This Row],[Servizio]]</f>
        <v>11.1.3.4.1S004 Spedisci (IndaBox Spedizione Pacchi)</v>
      </c>
      <c r="B1705" s="42" t="str">
        <f>Tabella4[[#This Row],[IssueID]]&amp;Tabella4[[#This Row],[Servizio]]</f>
        <v>S004 Spedisci (IndaBox Spedizione Pacchi)</v>
      </c>
      <c r="C1705" s="41" t="s">
        <v>2803</v>
      </c>
      <c r="D1705" s="41" t="str">
        <f>"(#"&amp;Tabella4[[#This Row],['#ID]]&amp;")"</f>
        <v>(#AAD1704)</v>
      </c>
      <c r="E1705" s="13" t="s">
        <v>50</v>
      </c>
      <c r="F1705" s="13" t="s">
        <v>10</v>
      </c>
      <c r="G1705" s="13" t="s">
        <v>160</v>
      </c>
      <c r="H1705" s="13" t="s">
        <v>3284</v>
      </c>
      <c r="I1705" s="13" t="s">
        <v>63</v>
      </c>
      <c r="J1705" s="13" t="s">
        <v>3170</v>
      </c>
      <c r="K1705" t="s">
        <v>1743</v>
      </c>
      <c r="L1705" s="13" t="s">
        <v>3171</v>
      </c>
      <c r="M1705" t="s">
        <v>1744</v>
      </c>
      <c r="N1705" s="13"/>
      <c r="O1705" t="s">
        <v>1618</v>
      </c>
      <c r="P1705" s="13" t="s">
        <v>1662</v>
      </c>
      <c r="Q1705" s="13" t="s">
        <v>1742</v>
      </c>
      <c r="R1705" s="13"/>
      <c r="S1705" s="13" t="s">
        <v>3181</v>
      </c>
      <c r="T1705" s="13" t="s">
        <v>3182</v>
      </c>
      <c r="U1705" s="13">
        <f>COUNTIFS(Tabella4[Rejected Element],Tabella4[[#This Row],[Rejected Element]])</f>
        <v>1254</v>
      </c>
      <c r="V1705" s="13" t="s">
        <v>1722</v>
      </c>
      <c r="W1705" s="13" t="s">
        <v>3124</v>
      </c>
      <c r="X1705" s="13" t="str">
        <f>Tabella4[[#This Row],[User Impact]]</f>
        <v>2 - Serious</v>
      </c>
      <c r="Y1705" s="13" t="str">
        <f>_xlfn.CONCAT("APP INDABOX ANDROID - ",Tabella4[[#This Row],[UNI CEI EN 301549]]," ",_xlfn.XLOOKUP(Tabella4[[#This Row],[Criterio]],Tabella5[ID],Tabella5[Criterio di successo],"")," - ",Tabella4[[#This Row],[Servizio]])</f>
        <v>APP INDABOX ANDROID - 11.1.3.4.1 Orientamento - S004 Spedisci (IndaBox Spedizione Pacchi)</v>
      </c>
      <c r="Z17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S004 Spedisci (IndaBox Spedizione Pacchi) (#AAD1704)
S004 Spedisci (IndaBox Spedizione Pacchi)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705" s="13"/>
      <c r="AB1705" s="13"/>
      <c r="AC1705" s="13"/>
      <c r="AD1705" s="13"/>
      <c r="AE1705" s="13" t="e">
        <f>_xlfn.XLOOKUP(Tabella4[[#This Row],[ID Silk]],outTable[ID Silk],outTable[Numero ticket  ],,0,1)</f>
        <v>#N/A</v>
      </c>
      <c r="AF1705" s="13"/>
      <c r="AG1705" s="13"/>
      <c r="AH1705" s="13" t="e">
        <f>Tabella4[[#This Row],[Caricato su Silk]]&amp;Tabella4[[#This Row],[HC_01]]</f>
        <v>#N/A</v>
      </c>
      <c r="AI1705" s="13" t="e">
        <f>Tabella4[[#This Row],[HC_ID]]&amp;": "&amp;Tabella4[[#This Row],[Descrizione]]</f>
        <v>#N/A</v>
      </c>
      <c r="AJ1705" s="13" t="e">
        <f>Tabella4[[#This Row],[HC_ID]]&amp;": - "&amp;Tabella4[[#This Row],[Detail]]&amp;" con selettore: "&amp;Tabella4[[#This Row],[Rejected Element]]</f>
        <v>#N/A</v>
      </c>
      <c r="AK1705" s="13" t="e">
        <f>Tabella4[[#This Row],[HC_ID]]&amp;": "&amp;Tabella4[[#This Row],[Share URL]]</f>
        <v>#N/A</v>
      </c>
      <c r="AL1705" s="13" t="e">
        <f>Tabella4[[#This Row],[HC_ID]]&amp;": "&amp;Tabella4[[#This Row],[Soluzione note aggiuntive]]</f>
        <v>#N/A</v>
      </c>
      <c r="AM1705" s="13"/>
    </row>
    <row r="1706" spans="1:39" ht="15" x14ac:dyDescent="0.3">
      <c r="A1706" s="41" t="str">
        <f>Tabella4[[#This Row],[UNI CEI EN 301549]]&amp;Tabella4[[#This Row],[Servizio]]</f>
        <v>11.2.5.3.1S004 Spedisci (IndaBox Spedizione Pacchi)</v>
      </c>
      <c r="B1706" s="42" t="str">
        <f>Tabella4[[#This Row],[IssueID]]&amp;Tabella4[[#This Row],[Servizio]]</f>
        <v>S004 Spedisci (IndaBox Spedizione Pacchi)</v>
      </c>
      <c r="C1706" s="41" t="s">
        <v>2804</v>
      </c>
      <c r="D1706" s="41" t="str">
        <f>"(#"&amp;Tabella4[[#This Row],['#ID]]&amp;")"</f>
        <v>(#AAD1705)</v>
      </c>
      <c r="E1706" s="13" t="s">
        <v>50</v>
      </c>
      <c r="F1706" s="13" t="s">
        <v>9</v>
      </c>
      <c r="G1706" s="13" t="s">
        <v>342</v>
      </c>
      <c r="H1706" s="13" t="s">
        <v>3285</v>
      </c>
      <c r="I1706" s="13" t="s">
        <v>63</v>
      </c>
      <c r="J1706" s="13" t="s">
        <v>3172</v>
      </c>
      <c r="K1706" t="s">
        <v>1745</v>
      </c>
      <c r="L1706" s="13" t="s">
        <v>3173</v>
      </c>
      <c r="M1706" t="s">
        <v>1744</v>
      </c>
      <c r="N1706" s="13"/>
      <c r="O1706" t="s">
        <v>1618</v>
      </c>
      <c r="P1706" s="13" t="s">
        <v>1662</v>
      </c>
      <c r="Q1706" s="13" t="s">
        <v>1742</v>
      </c>
      <c r="R1706" s="13"/>
      <c r="S1706" s="13" t="s">
        <v>3183</v>
      </c>
      <c r="T1706" s="13" t="s">
        <v>3184</v>
      </c>
      <c r="U1706" s="13">
        <f>COUNTIFS(Tabella4[Rejected Element],Tabella4[[#This Row],[Rejected Element]])</f>
        <v>1254</v>
      </c>
      <c r="V1706" s="13" t="s">
        <v>1722</v>
      </c>
      <c r="W1706" s="13" t="s">
        <v>3124</v>
      </c>
      <c r="X1706" s="13" t="str">
        <f>Tabella4[[#This Row],[User Impact]]</f>
        <v>2 - Serious</v>
      </c>
      <c r="Y1706" s="13" t="str">
        <f>_xlfn.CONCAT("APP INDABOX ANDROID - ",Tabella4[[#This Row],[UNI CEI EN 301549]]," ",_xlfn.XLOOKUP(Tabella4[[#This Row],[Criterio]],Tabella5[ID],Tabella5[Criterio di successo],"")," - ",Tabella4[[#This Row],[Servizio]])</f>
        <v>APP INDABOX ANDROID - 11.2.5.3.1 Etichetta nel nome - S004 Spedisci (IndaBox Spedizione Pacchi)</v>
      </c>
      <c r="Z17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(#AAD1705)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706" s="13"/>
      <c r="AB1706" s="13"/>
      <c r="AC1706" s="13"/>
      <c r="AD1706" s="13"/>
      <c r="AE1706" s="13" t="e">
        <f>_xlfn.XLOOKUP(Tabella4[[#This Row],[ID Silk]],outTable[ID Silk],outTable[Numero ticket  ],,0,1)</f>
        <v>#N/A</v>
      </c>
      <c r="AF1706" s="13"/>
      <c r="AG1706" s="13"/>
      <c r="AH1706" s="13" t="e">
        <f>Tabella4[[#This Row],[Caricato su Silk]]&amp;Tabella4[[#This Row],[HC_01]]</f>
        <v>#N/A</v>
      </c>
      <c r="AI1706" s="13" t="e">
        <f>Tabella4[[#This Row],[HC_ID]]&amp;": "&amp;Tabella4[[#This Row],[Descrizione]]</f>
        <v>#N/A</v>
      </c>
      <c r="AJ1706" s="13" t="e">
        <f>Tabella4[[#This Row],[HC_ID]]&amp;": - "&amp;Tabella4[[#This Row],[Detail]]&amp;" con selettore: "&amp;Tabella4[[#This Row],[Rejected Element]]</f>
        <v>#N/A</v>
      </c>
      <c r="AK1706" s="13" t="e">
        <f>Tabella4[[#This Row],[HC_ID]]&amp;": "&amp;Tabella4[[#This Row],[Share URL]]</f>
        <v>#N/A</v>
      </c>
      <c r="AL1706" s="13" t="e">
        <f>Tabella4[[#This Row],[HC_ID]]&amp;": "&amp;Tabella4[[#This Row],[Soluzione note aggiuntive]]</f>
        <v>#N/A</v>
      </c>
      <c r="AM1706" s="13"/>
    </row>
    <row r="1707" spans="1:39" ht="15" x14ac:dyDescent="0.3">
      <c r="A1707" s="41" t="str">
        <f>Tabella4[[#This Row],[UNI CEI EN 301549]]&amp;Tabella4[[#This Row],[Servizio]]</f>
        <v>11.2.5.3.1S004 Spedisci (IndaBox Spedizione Pacchi)</v>
      </c>
      <c r="B1707" s="42" t="str">
        <f>Tabella4[[#This Row],[IssueID]]&amp;Tabella4[[#This Row],[Servizio]]</f>
        <v>S004 Spedisci (IndaBox Spedizione Pacchi)</v>
      </c>
      <c r="C1707" s="41" t="s">
        <v>2805</v>
      </c>
      <c r="D1707" s="41" t="str">
        <f>"(#"&amp;Tabella4[[#This Row],['#ID]]&amp;")"</f>
        <v>(#AAD1706)</v>
      </c>
      <c r="E1707" s="13" t="s">
        <v>50</v>
      </c>
      <c r="F1707" s="13" t="s">
        <v>9</v>
      </c>
      <c r="G1707" s="13" t="s">
        <v>342</v>
      </c>
      <c r="H1707" s="13" t="s">
        <v>3285</v>
      </c>
      <c r="I1707" s="13" t="s">
        <v>63</v>
      </c>
      <c r="J1707" s="13" t="s">
        <v>3172</v>
      </c>
      <c r="K1707" t="s">
        <v>1745</v>
      </c>
      <c r="L1707" s="13" t="s">
        <v>3173</v>
      </c>
      <c r="M1707" t="s">
        <v>1746</v>
      </c>
      <c r="N1707" s="13"/>
      <c r="O1707" t="s">
        <v>1618</v>
      </c>
      <c r="P1707" s="13" t="s">
        <v>1662</v>
      </c>
      <c r="Q1707" s="13" t="s">
        <v>1742</v>
      </c>
      <c r="R1707" s="13"/>
      <c r="S1707" s="13" t="s">
        <v>3183</v>
      </c>
      <c r="T1707" s="13" t="s">
        <v>3184</v>
      </c>
      <c r="U1707" s="13">
        <f>COUNTIFS(Tabella4[Rejected Element],Tabella4[[#This Row],[Rejected Element]])</f>
        <v>42</v>
      </c>
      <c r="V1707" s="13" t="s">
        <v>1722</v>
      </c>
      <c r="W1707" s="13" t="s">
        <v>3124</v>
      </c>
      <c r="X1707" s="13" t="str">
        <f>Tabella4[[#This Row],[User Impact]]</f>
        <v>2 - Serious</v>
      </c>
      <c r="Y1707" s="13" t="str">
        <f>_xlfn.CONCAT("APP INDABOX ANDROID - ",Tabella4[[#This Row],[UNI CEI EN 301549]]," ",_xlfn.XLOOKUP(Tabella4[[#This Row],[Criterio]],Tabella5[ID],Tabella5[Criterio di successo],"")," - ",Tabella4[[#This Row],[Servizio]])</f>
        <v>APP INDABOX ANDROID - 11.2.5.3.1 Etichetta nel nome - S004 Spedisci (IndaBox Spedizione Pacchi)</v>
      </c>
      <c r="Z17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(#AAD1706)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https://axe-mobile.deque.com/scan?userId=747da6b3-5f03-493b-bc9b-3a10276b7d6b&amp;packageName=com.android.chrome&amp;resultId=0198757a-aad5-7101-a053-9163a80cb7cd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707" s="13"/>
      <c r="AB1707" s="13"/>
      <c r="AC1707" s="13"/>
      <c r="AD1707" s="13"/>
      <c r="AE1707" s="13" t="e">
        <f>_xlfn.XLOOKUP(Tabella4[[#This Row],[ID Silk]],outTable[ID Silk],outTable[Numero ticket  ],,0,1)</f>
        <v>#N/A</v>
      </c>
      <c r="AF1707" s="13"/>
      <c r="AG1707" s="13"/>
      <c r="AH1707" s="13" t="e">
        <f>Tabella4[[#This Row],[Caricato su Silk]]&amp;Tabella4[[#This Row],[HC_01]]</f>
        <v>#N/A</v>
      </c>
      <c r="AI1707" s="13" t="e">
        <f>Tabella4[[#This Row],[HC_ID]]&amp;": "&amp;Tabella4[[#This Row],[Descrizione]]</f>
        <v>#N/A</v>
      </c>
      <c r="AJ1707" s="13" t="e">
        <f>Tabella4[[#This Row],[HC_ID]]&amp;": - "&amp;Tabella4[[#This Row],[Detail]]&amp;" con selettore: "&amp;Tabella4[[#This Row],[Rejected Element]]</f>
        <v>#N/A</v>
      </c>
      <c r="AK1707" s="13" t="e">
        <f>Tabella4[[#This Row],[HC_ID]]&amp;": "&amp;Tabella4[[#This Row],[Share URL]]</f>
        <v>#N/A</v>
      </c>
      <c r="AL1707" s="13" t="e">
        <f>Tabella4[[#This Row],[HC_ID]]&amp;": "&amp;Tabella4[[#This Row],[Soluzione note aggiuntive]]</f>
        <v>#N/A</v>
      </c>
      <c r="AM1707" s="13"/>
    </row>
    <row r="1708" spans="1:39" ht="15" x14ac:dyDescent="0.3">
      <c r="A1708" s="41" t="str">
        <f>Tabella4[[#This Row],[UNI CEI EN 301549]]&amp;Tabella4[[#This Row],[Servizio]]</f>
        <v>11.2.5.5.1S004 Spedisci (IndaBox Spedizione Pacchi)</v>
      </c>
      <c r="B1708" s="42" t="str">
        <f>Tabella4[[#This Row],[IssueID]]&amp;Tabella4[[#This Row],[Servizio]]</f>
        <v>S004 Spedisci (IndaBox Spedizione Pacchi)</v>
      </c>
      <c r="C1708" s="41" t="s">
        <v>2806</v>
      </c>
      <c r="D1708" s="41" t="str">
        <f>"(#"&amp;Tabella4[[#This Row],['#ID]]&amp;")"</f>
        <v>(#AAD1707)</v>
      </c>
      <c r="E1708" s="13" t="s">
        <v>50</v>
      </c>
      <c r="F1708" s="13" t="s">
        <v>3168</v>
      </c>
      <c r="G1708" s="13" t="s">
        <v>346</v>
      </c>
      <c r="H1708" s="13" t="s">
        <v>3286</v>
      </c>
      <c r="I1708" s="13" t="s">
        <v>64</v>
      </c>
      <c r="J1708" s="13" t="s">
        <v>1736</v>
      </c>
      <c r="K1708" t="s">
        <v>1747</v>
      </c>
      <c r="L1708" s="13" t="s">
        <v>3174</v>
      </c>
      <c r="M1708" t="s">
        <v>1744</v>
      </c>
      <c r="N1708" s="13"/>
      <c r="O1708" t="s">
        <v>1618</v>
      </c>
      <c r="P1708" s="13" t="s">
        <v>1662</v>
      </c>
      <c r="Q1708" s="13" t="s">
        <v>1742</v>
      </c>
      <c r="R1708" s="13"/>
      <c r="S1708" s="13" t="s">
        <v>3185</v>
      </c>
      <c r="T1708" s="13" t="s">
        <v>3186</v>
      </c>
      <c r="U1708" s="13">
        <f>COUNTIFS(Tabella4[Rejected Element],Tabella4[[#This Row],[Rejected Element]])</f>
        <v>1254</v>
      </c>
      <c r="V1708" s="13" t="s">
        <v>1722</v>
      </c>
      <c r="W1708" s="13" t="s">
        <v>3124</v>
      </c>
      <c r="X1708" s="13" t="str">
        <f>Tabella4[[#This Row],[User Impact]]</f>
        <v>3 - Moderate</v>
      </c>
      <c r="Y1708"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7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(#AAD1707)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708" s="13"/>
      <c r="AB1708" s="13"/>
      <c r="AC1708" s="13"/>
      <c r="AD1708" s="13"/>
      <c r="AE1708" s="13" t="e">
        <f>_xlfn.XLOOKUP(Tabella4[[#This Row],[ID Silk]],outTable[ID Silk],outTable[Numero ticket  ],,0,1)</f>
        <v>#N/A</v>
      </c>
      <c r="AF1708" s="13"/>
      <c r="AG1708" s="13"/>
      <c r="AH1708" s="13" t="e">
        <f>Tabella4[[#This Row],[Caricato su Silk]]&amp;Tabella4[[#This Row],[HC_01]]</f>
        <v>#N/A</v>
      </c>
      <c r="AI1708" s="13" t="e">
        <f>Tabella4[[#This Row],[HC_ID]]&amp;": "&amp;Tabella4[[#This Row],[Descrizione]]</f>
        <v>#N/A</v>
      </c>
      <c r="AJ1708" s="13" t="e">
        <f>Tabella4[[#This Row],[HC_ID]]&amp;": - "&amp;Tabella4[[#This Row],[Detail]]&amp;" con selettore: "&amp;Tabella4[[#This Row],[Rejected Element]]</f>
        <v>#N/A</v>
      </c>
      <c r="AK1708" s="13" t="e">
        <f>Tabella4[[#This Row],[HC_ID]]&amp;": "&amp;Tabella4[[#This Row],[Share URL]]</f>
        <v>#N/A</v>
      </c>
      <c r="AL1708" s="13" t="e">
        <f>Tabella4[[#This Row],[HC_ID]]&amp;": "&amp;Tabella4[[#This Row],[Soluzione note aggiuntive]]</f>
        <v>#N/A</v>
      </c>
      <c r="AM1708" s="13"/>
    </row>
    <row r="1709" spans="1:39" ht="15" x14ac:dyDescent="0.3">
      <c r="A1709" s="41" t="str">
        <f>Tabella4[[#This Row],[UNI CEI EN 301549]]&amp;Tabella4[[#This Row],[Servizio]]</f>
        <v>11.2.5.3.1S004 Spedisci (IndaBox Spedizione Pacchi)</v>
      </c>
      <c r="B1709" s="42" t="str">
        <f>Tabella4[[#This Row],[IssueID]]&amp;Tabella4[[#This Row],[Servizio]]</f>
        <v>S004 Spedisci (IndaBox Spedizione Pacchi)</v>
      </c>
      <c r="C1709" s="41" t="s">
        <v>2807</v>
      </c>
      <c r="D1709" s="41" t="str">
        <f>"(#"&amp;Tabella4[[#This Row],['#ID]]&amp;")"</f>
        <v>(#AAD1708)</v>
      </c>
      <c r="E1709" s="13" t="s">
        <v>50</v>
      </c>
      <c r="F1709" s="13" t="s">
        <v>9</v>
      </c>
      <c r="G1709" s="13" t="s">
        <v>342</v>
      </c>
      <c r="H1709" s="13" t="s">
        <v>3285</v>
      </c>
      <c r="I1709" s="13" t="s">
        <v>63</v>
      </c>
      <c r="J1709" s="13" t="s">
        <v>3172</v>
      </c>
      <c r="K1709" t="s">
        <v>1745</v>
      </c>
      <c r="L1709" s="13" t="s">
        <v>3173</v>
      </c>
      <c r="M1709" t="s">
        <v>1744</v>
      </c>
      <c r="N1709" s="13"/>
      <c r="O1709" t="s">
        <v>1618</v>
      </c>
      <c r="P1709" s="13" t="s">
        <v>1662</v>
      </c>
      <c r="Q1709" s="13" t="s">
        <v>1742</v>
      </c>
      <c r="R1709" s="13"/>
      <c r="S1709" s="13" t="s">
        <v>3183</v>
      </c>
      <c r="T1709" s="13" t="s">
        <v>3184</v>
      </c>
      <c r="U1709" s="13">
        <f>COUNTIFS(Tabella4[Rejected Element],Tabella4[[#This Row],[Rejected Element]])</f>
        <v>1254</v>
      </c>
      <c r="V1709" s="13" t="s">
        <v>1722</v>
      </c>
      <c r="W1709" s="13" t="s">
        <v>3124</v>
      </c>
      <c r="X1709" s="13" t="str">
        <f>Tabella4[[#This Row],[User Impact]]</f>
        <v>2 - Serious</v>
      </c>
      <c r="Y1709" s="13" t="str">
        <f>_xlfn.CONCAT("APP INDABOX ANDROID - ",Tabella4[[#This Row],[UNI CEI EN 301549]]," ",_xlfn.XLOOKUP(Tabella4[[#This Row],[Criterio]],Tabella5[ID],Tabella5[Criterio di successo],"")," - ",Tabella4[[#This Row],[Servizio]])</f>
        <v>APP INDABOX ANDROID - 11.2.5.3.1 Etichetta nel nome - S004 Spedisci (IndaBox Spedizione Pacchi)</v>
      </c>
      <c r="Z17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(#AAD1708)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709" s="13"/>
      <c r="AB1709" s="13"/>
      <c r="AC1709" s="13"/>
      <c r="AD1709" s="13"/>
      <c r="AE1709" s="13" t="e">
        <f>_xlfn.XLOOKUP(Tabella4[[#This Row],[ID Silk]],outTable[ID Silk],outTable[Numero ticket  ],,0,1)</f>
        <v>#N/A</v>
      </c>
      <c r="AF1709" s="13"/>
      <c r="AG1709" s="13"/>
      <c r="AH1709" s="13" t="e">
        <f>Tabella4[[#This Row],[Caricato su Silk]]&amp;Tabella4[[#This Row],[HC_01]]</f>
        <v>#N/A</v>
      </c>
      <c r="AI1709" s="13" t="e">
        <f>Tabella4[[#This Row],[HC_ID]]&amp;": "&amp;Tabella4[[#This Row],[Descrizione]]</f>
        <v>#N/A</v>
      </c>
      <c r="AJ1709" s="13" t="e">
        <f>Tabella4[[#This Row],[HC_ID]]&amp;": - "&amp;Tabella4[[#This Row],[Detail]]&amp;" con selettore: "&amp;Tabella4[[#This Row],[Rejected Element]]</f>
        <v>#N/A</v>
      </c>
      <c r="AK1709" s="13" t="e">
        <f>Tabella4[[#This Row],[HC_ID]]&amp;": "&amp;Tabella4[[#This Row],[Share URL]]</f>
        <v>#N/A</v>
      </c>
      <c r="AL1709" s="13" t="e">
        <f>Tabella4[[#This Row],[HC_ID]]&amp;": "&amp;Tabella4[[#This Row],[Soluzione note aggiuntive]]</f>
        <v>#N/A</v>
      </c>
      <c r="AM1709" s="13"/>
    </row>
    <row r="1710" spans="1:39" ht="15" x14ac:dyDescent="0.3">
      <c r="A1710" s="41" t="str">
        <f>Tabella4[[#This Row],[UNI CEI EN 301549]]&amp;Tabella4[[#This Row],[Servizio]]</f>
        <v>11.2.5.8.1S004 Spedisci (IndaBox Spedizione Pacchi)</v>
      </c>
      <c r="B1710" s="42" t="str">
        <f>Tabella4[[#This Row],[IssueID]]&amp;Tabella4[[#This Row],[Servizio]]</f>
        <v>S004 Spedisci (IndaBox Spedizione Pacchi)</v>
      </c>
      <c r="C1710" s="41" t="s">
        <v>2808</v>
      </c>
      <c r="D1710" s="41" t="str">
        <f>"(#"&amp;Tabella4[[#This Row],['#ID]]&amp;")"</f>
        <v>(#AAD1709)</v>
      </c>
      <c r="E1710" s="13" t="s">
        <v>50</v>
      </c>
      <c r="F1710" s="13" t="s">
        <v>10</v>
      </c>
      <c r="G1710" s="13" t="s">
        <v>56</v>
      </c>
      <c r="H1710" s="13" t="s">
        <v>3283</v>
      </c>
      <c r="I1710" s="13" t="s">
        <v>63</v>
      </c>
      <c r="J1710" s="13" t="s">
        <v>1736</v>
      </c>
      <c r="K1710" t="s">
        <v>1748</v>
      </c>
      <c r="L1710" s="13" t="s">
        <v>3175</v>
      </c>
      <c r="M1710" t="s">
        <v>1744</v>
      </c>
      <c r="N1710" s="13"/>
      <c r="O1710" t="s">
        <v>1618</v>
      </c>
      <c r="P1710" s="13" t="s">
        <v>1662</v>
      </c>
      <c r="Q1710" s="13" t="s">
        <v>1742</v>
      </c>
      <c r="R1710" s="13"/>
      <c r="S1710" s="13" t="s">
        <v>3187</v>
      </c>
      <c r="T1710" s="13" t="s">
        <v>3188</v>
      </c>
      <c r="U1710" s="13">
        <f>COUNTIFS(Tabella4[Rejected Element],Tabella4[[#This Row],[Rejected Element]])</f>
        <v>1254</v>
      </c>
      <c r="V1710" s="13" t="s">
        <v>1722</v>
      </c>
      <c r="W1710" s="13" t="s">
        <v>3124</v>
      </c>
      <c r="X1710" s="13" t="str">
        <f>Tabella4[[#This Row],[User Impact]]</f>
        <v>2 - Serious</v>
      </c>
      <c r="Y1710"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7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(#AAD1709)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710" s="13"/>
      <c r="AB1710" s="13"/>
      <c r="AC1710" s="13"/>
      <c r="AD1710" s="13"/>
      <c r="AE1710" s="13" t="e">
        <f>_xlfn.XLOOKUP(Tabella4[[#This Row],[ID Silk]],outTable[ID Silk],outTable[Numero ticket  ],,0,1)</f>
        <v>#N/A</v>
      </c>
      <c r="AF1710" s="13"/>
      <c r="AG1710" s="13"/>
      <c r="AH1710" s="13" t="e">
        <f>Tabella4[[#This Row],[Caricato su Silk]]&amp;Tabella4[[#This Row],[HC_01]]</f>
        <v>#N/A</v>
      </c>
      <c r="AI1710" s="13" t="e">
        <f>Tabella4[[#This Row],[HC_ID]]&amp;": "&amp;Tabella4[[#This Row],[Descrizione]]</f>
        <v>#N/A</v>
      </c>
      <c r="AJ1710" s="13" t="e">
        <f>Tabella4[[#This Row],[HC_ID]]&amp;": - "&amp;Tabella4[[#This Row],[Detail]]&amp;" con selettore: "&amp;Tabella4[[#This Row],[Rejected Element]]</f>
        <v>#N/A</v>
      </c>
      <c r="AK1710" s="13" t="e">
        <f>Tabella4[[#This Row],[HC_ID]]&amp;": "&amp;Tabella4[[#This Row],[Share URL]]</f>
        <v>#N/A</v>
      </c>
      <c r="AL1710" s="13" t="e">
        <f>Tabella4[[#This Row],[HC_ID]]&amp;": "&amp;Tabella4[[#This Row],[Soluzione note aggiuntive]]</f>
        <v>#N/A</v>
      </c>
      <c r="AM1710" s="13"/>
    </row>
    <row r="1711" spans="1:39" ht="15" x14ac:dyDescent="0.3">
      <c r="A1711" s="41" t="str">
        <f>Tabella4[[#This Row],[UNI CEI EN 301549]]&amp;Tabella4[[#This Row],[Servizio]]</f>
        <v>11.1.3.2.1S004 Spedisci (IndaBox Spedizione Pacchi)</v>
      </c>
      <c r="B1711" s="42" t="str">
        <f>Tabella4[[#This Row],[IssueID]]&amp;Tabella4[[#This Row],[Servizio]]</f>
        <v>S004 Spedisci (IndaBox Spedizione Pacchi)</v>
      </c>
      <c r="C1711" s="41" t="s">
        <v>2809</v>
      </c>
      <c r="D1711" s="41" t="str">
        <f>"(#"&amp;Tabella4[[#This Row],['#ID]]&amp;")"</f>
        <v>(#AAD1710)</v>
      </c>
      <c r="E1711" s="13" t="s">
        <v>50</v>
      </c>
      <c r="F1711" s="13" t="s">
        <v>9</v>
      </c>
      <c r="G1711" s="13" t="s">
        <v>57</v>
      </c>
      <c r="H1711" s="13" t="s">
        <v>3287</v>
      </c>
      <c r="I1711" s="13" t="s">
        <v>62</v>
      </c>
      <c r="J1711" s="13" t="s">
        <v>3176</v>
      </c>
      <c r="K1711" t="s">
        <v>1749</v>
      </c>
      <c r="L1711" s="13" t="s">
        <v>3177</v>
      </c>
      <c r="M1711" t="s">
        <v>1744</v>
      </c>
      <c r="N1711" s="13"/>
      <c r="O1711" t="s">
        <v>1618</v>
      </c>
      <c r="P1711" s="13" t="s">
        <v>1662</v>
      </c>
      <c r="Q1711" s="13" t="s">
        <v>1742</v>
      </c>
      <c r="R1711" s="13"/>
      <c r="S1711" s="13" t="s">
        <v>3189</v>
      </c>
      <c r="T1711" s="13" t="s">
        <v>3190</v>
      </c>
      <c r="U1711" s="13">
        <f>COUNTIFS(Tabella4[Rejected Element],Tabella4[[#This Row],[Rejected Element]])</f>
        <v>1254</v>
      </c>
      <c r="V1711" s="13" t="s">
        <v>1722</v>
      </c>
      <c r="W1711" s="13" t="s">
        <v>3124</v>
      </c>
      <c r="X1711" s="13" t="str">
        <f>Tabella4[[#This Row],[User Impact]]</f>
        <v>1 - Critical</v>
      </c>
      <c r="Y1711"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7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(#AAD1710)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711" s="13"/>
      <c r="AB1711" s="13"/>
      <c r="AC1711" s="13"/>
      <c r="AD1711" s="13"/>
      <c r="AE1711" s="13" t="e">
        <f>_xlfn.XLOOKUP(Tabella4[[#This Row],[ID Silk]],outTable[ID Silk],outTable[Numero ticket  ],,0,1)</f>
        <v>#N/A</v>
      </c>
      <c r="AF1711" s="13"/>
      <c r="AG1711" s="13"/>
      <c r="AH1711" s="13" t="e">
        <f>Tabella4[[#This Row],[Caricato su Silk]]&amp;Tabella4[[#This Row],[HC_01]]</f>
        <v>#N/A</v>
      </c>
      <c r="AI1711" s="13" t="e">
        <f>Tabella4[[#This Row],[HC_ID]]&amp;": "&amp;Tabella4[[#This Row],[Descrizione]]</f>
        <v>#N/A</v>
      </c>
      <c r="AJ1711" s="13" t="e">
        <f>Tabella4[[#This Row],[HC_ID]]&amp;": - "&amp;Tabella4[[#This Row],[Detail]]&amp;" con selettore: "&amp;Tabella4[[#This Row],[Rejected Element]]</f>
        <v>#N/A</v>
      </c>
      <c r="AK1711" s="13" t="e">
        <f>Tabella4[[#This Row],[HC_ID]]&amp;": "&amp;Tabella4[[#This Row],[Share URL]]</f>
        <v>#N/A</v>
      </c>
      <c r="AL1711" s="13" t="e">
        <f>Tabella4[[#This Row],[HC_ID]]&amp;": "&amp;Tabella4[[#This Row],[Soluzione note aggiuntive]]</f>
        <v>#N/A</v>
      </c>
      <c r="AM1711" s="13"/>
    </row>
    <row r="1712" spans="1:39" ht="15" x14ac:dyDescent="0.3">
      <c r="A1712" s="41" t="str">
        <f>Tabella4[[#This Row],[UNI CEI EN 301549]]&amp;Tabella4[[#This Row],[Servizio]]</f>
        <v>11.2.5.5.1S004 Spedisci (IndaBox Spedizione Pacchi)</v>
      </c>
      <c r="B1712" s="42" t="str">
        <f>Tabella4[[#This Row],[IssueID]]&amp;Tabella4[[#This Row],[Servizio]]</f>
        <v>S004 Spedisci (IndaBox Spedizione Pacchi)</v>
      </c>
      <c r="C1712" s="41" t="s">
        <v>2810</v>
      </c>
      <c r="D1712" s="41" t="str">
        <f>"(#"&amp;Tabella4[[#This Row],['#ID]]&amp;")"</f>
        <v>(#AAD1711)</v>
      </c>
      <c r="E1712" s="13" t="s">
        <v>50</v>
      </c>
      <c r="F1712" s="13" t="s">
        <v>3168</v>
      </c>
      <c r="G1712" s="13" t="s">
        <v>346</v>
      </c>
      <c r="H1712" s="13" t="s">
        <v>3286</v>
      </c>
      <c r="I1712" s="13" t="s">
        <v>64</v>
      </c>
      <c r="J1712" s="13" t="s">
        <v>1736</v>
      </c>
      <c r="K1712" t="s">
        <v>1747</v>
      </c>
      <c r="L1712" s="13" t="s">
        <v>3174</v>
      </c>
      <c r="M1712" t="s">
        <v>1744</v>
      </c>
      <c r="N1712" s="13"/>
      <c r="O1712" t="s">
        <v>1618</v>
      </c>
      <c r="P1712" s="13" t="s">
        <v>1662</v>
      </c>
      <c r="Q1712" s="13" t="s">
        <v>1742</v>
      </c>
      <c r="R1712" s="13"/>
      <c r="S1712" s="13" t="s">
        <v>3185</v>
      </c>
      <c r="T1712" s="13" t="s">
        <v>3186</v>
      </c>
      <c r="U1712" s="13">
        <f>COUNTIFS(Tabella4[Rejected Element],Tabella4[[#This Row],[Rejected Element]])</f>
        <v>1254</v>
      </c>
      <c r="V1712" s="13" t="s">
        <v>1722</v>
      </c>
      <c r="W1712" s="13" t="s">
        <v>3124</v>
      </c>
      <c r="X1712" s="13" t="str">
        <f>Tabella4[[#This Row],[User Impact]]</f>
        <v>3 - Moderate</v>
      </c>
      <c r="Y1712"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7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(#AAD1711)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712" s="13"/>
      <c r="AB1712" s="13"/>
      <c r="AC1712" s="13"/>
      <c r="AD1712" s="13"/>
      <c r="AE1712" s="13" t="e">
        <f>_xlfn.XLOOKUP(Tabella4[[#This Row],[ID Silk]],outTable[ID Silk],outTable[Numero ticket  ],,0,1)</f>
        <v>#N/A</v>
      </c>
      <c r="AF1712" s="13"/>
      <c r="AG1712" s="13"/>
      <c r="AH1712" s="13" t="e">
        <f>Tabella4[[#This Row],[Caricato su Silk]]&amp;Tabella4[[#This Row],[HC_01]]</f>
        <v>#N/A</v>
      </c>
      <c r="AI1712" s="13" t="e">
        <f>Tabella4[[#This Row],[HC_ID]]&amp;": "&amp;Tabella4[[#This Row],[Descrizione]]</f>
        <v>#N/A</v>
      </c>
      <c r="AJ1712" s="13" t="e">
        <f>Tabella4[[#This Row],[HC_ID]]&amp;": - "&amp;Tabella4[[#This Row],[Detail]]&amp;" con selettore: "&amp;Tabella4[[#This Row],[Rejected Element]]</f>
        <v>#N/A</v>
      </c>
      <c r="AK1712" s="13" t="e">
        <f>Tabella4[[#This Row],[HC_ID]]&amp;": "&amp;Tabella4[[#This Row],[Share URL]]</f>
        <v>#N/A</v>
      </c>
      <c r="AL1712" s="13" t="e">
        <f>Tabella4[[#This Row],[HC_ID]]&amp;": "&amp;Tabella4[[#This Row],[Soluzione note aggiuntive]]</f>
        <v>#N/A</v>
      </c>
      <c r="AM1712" s="13"/>
    </row>
    <row r="1713" spans="1:39" ht="15" x14ac:dyDescent="0.3">
      <c r="A1713" s="41" t="str">
        <f>Tabella4[[#This Row],[UNI CEI EN 301549]]&amp;Tabella4[[#This Row],[Servizio]]</f>
        <v>11.2.5.3.1S004 Spedisci (IndaBox Spedizione Pacchi)</v>
      </c>
      <c r="B1713" s="42" t="str">
        <f>Tabella4[[#This Row],[IssueID]]&amp;Tabella4[[#This Row],[Servizio]]</f>
        <v>S004 Spedisci (IndaBox Spedizione Pacchi)</v>
      </c>
      <c r="C1713" s="41" t="s">
        <v>2811</v>
      </c>
      <c r="D1713" s="41" t="str">
        <f>"(#"&amp;Tabella4[[#This Row],['#ID]]&amp;")"</f>
        <v>(#AAD1712)</v>
      </c>
      <c r="E1713" s="13" t="s">
        <v>50</v>
      </c>
      <c r="F1713" s="13" t="s">
        <v>9</v>
      </c>
      <c r="G1713" s="13" t="s">
        <v>342</v>
      </c>
      <c r="H1713" s="13" t="s">
        <v>3285</v>
      </c>
      <c r="I1713" s="13" t="s">
        <v>63</v>
      </c>
      <c r="J1713" s="13" t="s">
        <v>3172</v>
      </c>
      <c r="K1713" t="s">
        <v>1745</v>
      </c>
      <c r="L1713" s="13" t="s">
        <v>3173</v>
      </c>
      <c r="M1713" t="s">
        <v>1744</v>
      </c>
      <c r="N1713" s="13"/>
      <c r="O1713" t="s">
        <v>1618</v>
      </c>
      <c r="P1713" s="13" t="s">
        <v>1662</v>
      </c>
      <c r="Q1713" s="13" t="s">
        <v>1742</v>
      </c>
      <c r="R1713" s="13"/>
      <c r="S1713" s="13" t="s">
        <v>3183</v>
      </c>
      <c r="T1713" s="13" t="s">
        <v>3184</v>
      </c>
      <c r="U1713" s="13">
        <f>COUNTIFS(Tabella4[Rejected Element],Tabella4[[#This Row],[Rejected Element]])</f>
        <v>1254</v>
      </c>
      <c r="V1713" s="13" t="s">
        <v>1722</v>
      </c>
      <c r="W1713" s="13" t="s">
        <v>3124</v>
      </c>
      <c r="X1713" s="13" t="str">
        <f>Tabella4[[#This Row],[User Impact]]</f>
        <v>2 - Serious</v>
      </c>
      <c r="Y1713" s="13" t="str">
        <f>_xlfn.CONCAT("APP INDABOX ANDROID - ",Tabella4[[#This Row],[UNI CEI EN 301549]]," ",_xlfn.XLOOKUP(Tabella4[[#This Row],[Criterio]],Tabella5[ID],Tabella5[Criterio di successo],"")," - ",Tabella4[[#This Row],[Servizio]])</f>
        <v>APP INDABOX ANDROID - 11.2.5.3.1 Etichetta nel nome - S004 Spedisci (IndaBox Spedizione Pacchi)</v>
      </c>
      <c r="Z17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(#AAD1712)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713" s="13"/>
      <c r="AB1713" s="13"/>
      <c r="AC1713" s="13"/>
      <c r="AD1713" s="13"/>
      <c r="AE1713" s="13" t="e">
        <f>_xlfn.XLOOKUP(Tabella4[[#This Row],[ID Silk]],outTable[ID Silk],outTable[Numero ticket  ],,0,1)</f>
        <v>#N/A</v>
      </c>
      <c r="AF1713" s="13"/>
      <c r="AG1713" s="13"/>
      <c r="AH1713" s="13" t="e">
        <f>Tabella4[[#This Row],[Caricato su Silk]]&amp;Tabella4[[#This Row],[HC_01]]</f>
        <v>#N/A</v>
      </c>
      <c r="AI1713" s="13" t="e">
        <f>Tabella4[[#This Row],[HC_ID]]&amp;": "&amp;Tabella4[[#This Row],[Descrizione]]</f>
        <v>#N/A</v>
      </c>
      <c r="AJ1713" s="13" t="e">
        <f>Tabella4[[#This Row],[HC_ID]]&amp;": - "&amp;Tabella4[[#This Row],[Detail]]&amp;" con selettore: "&amp;Tabella4[[#This Row],[Rejected Element]]</f>
        <v>#N/A</v>
      </c>
      <c r="AK1713" s="13" t="e">
        <f>Tabella4[[#This Row],[HC_ID]]&amp;": "&amp;Tabella4[[#This Row],[Share URL]]</f>
        <v>#N/A</v>
      </c>
      <c r="AL1713" s="13" t="e">
        <f>Tabella4[[#This Row],[HC_ID]]&amp;": "&amp;Tabella4[[#This Row],[Soluzione note aggiuntive]]</f>
        <v>#N/A</v>
      </c>
      <c r="AM1713" s="13"/>
    </row>
    <row r="1714" spans="1:39" ht="15" x14ac:dyDescent="0.3">
      <c r="A1714" s="41" t="str">
        <f>Tabella4[[#This Row],[UNI CEI EN 301549]]&amp;Tabella4[[#This Row],[Servizio]]</f>
        <v>11.2.5.8.1S004 Spedisci (IndaBox Spedizione Pacchi)</v>
      </c>
      <c r="B1714" s="42" t="str">
        <f>Tabella4[[#This Row],[IssueID]]&amp;Tabella4[[#This Row],[Servizio]]</f>
        <v>S004 Spedisci (IndaBox Spedizione Pacchi)</v>
      </c>
      <c r="C1714" s="41" t="s">
        <v>2812</v>
      </c>
      <c r="D1714" s="41" t="str">
        <f>"(#"&amp;Tabella4[[#This Row],['#ID]]&amp;")"</f>
        <v>(#AAD1713)</v>
      </c>
      <c r="E1714" s="13" t="s">
        <v>50</v>
      </c>
      <c r="F1714" s="13" t="s">
        <v>10</v>
      </c>
      <c r="G1714" s="13" t="s">
        <v>56</v>
      </c>
      <c r="H1714" s="13" t="s">
        <v>3283</v>
      </c>
      <c r="I1714" s="13" t="s">
        <v>63</v>
      </c>
      <c r="J1714" s="13" t="s">
        <v>1736</v>
      </c>
      <c r="K1714" t="s">
        <v>1748</v>
      </c>
      <c r="L1714" s="13" t="s">
        <v>3175</v>
      </c>
      <c r="M1714" t="s">
        <v>1744</v>
      </c>
      <c r="N1714" s="13"/>
      <c r="O1714" t="s">
        <v>1618</v>
      </c>
      <c r="P1714" s="13" t="s">
        <v>1662</v>
      </c>
      <c r="Q1714" s="13" t="s">
        <v>1742</v>
      </c>
      <c r="R1714" s="13"/>
      <c r="S1714" s="13" t="s">
        <v>3187</v>
      </c>
      <c r="T1714" s="13" t="s">
        <v>3188</v>
      </c>
      <c r="U1714" s="13">
        <f>COUNTIFS(Tabella4[Rejected Element],Tabella4[[#This Row],[Rejected Element]])</f>
        <v>1254</v>
      </c>
      <c r="V1714" s="13" t="s">
        <v>1722</v>
      </c>
      <c r="W1714" s="13" t="s">
        <v>3124</v>
      </c>
      <c r="X1714" s="13" t="str">
        <f>Tabella4[[#This Row],[User Impact]]</f>
        <v>2 - Serious</v>
      </c>
      <c r="Y1714"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7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(#AAD1713)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714" s="13"/>
      <c r="AB1714" s="13"/>
      <c r="AC1714" s="13"/>
      <c r="AD1714" s="13"/>
      <c r="AE1714" s="13" t="e">
        <f>_xlfn.XLOOKUP(Tabella4[[#This Row],[ID Silk]],outTable[ID Silk],outTable[Numero ticket  ],,0,1)</f>
        <v>#N/A</v>
      </c>
      <c r="AF1714" s="13"/>
      <c r="AG1714" s="13"/>
      <c r="AH1714" s="13" t="e">
        <f>Tabella4[[#This Row],[Caricato su Silk]]&amp;Tabella4[[#This Row],[HC_01]]</f>
        <v>#N/A</v>
      </c>
      <c r="AI1714" s="13" t="e">
        <f>Tabella4[[#This Row],[HC_ID]]&amp;": "&amp;Tabella4[[#This Row],[Descrizione]]</f>
        <v>#N/A</v>
      </c>
      <c r="AJ1714" s="13" t="e">
        <f>Tabella4[[#This Row],[HC_ID]]&amp;": - "&amp;Tabella4[[#This Row],[Detail]]&amp;" con selettore: "&amp;Tabella4[[#This Row],[Rejected Element]]</f>
        <v>#N/A</v>
      </c>
      <c r="AK1714" s="13" t="e">
        <f>Tabella4[[#This Row],[HC_ID]]&amp;": "&amp;Tabella4[[#This Row],[Share URL]]</f>
        <v>#N/A</v>
      </c>
      <c r="AL1714" s="13" t="e">
        <f>Tabella4[[#This Row],[HC_ID]]&amp;": "&amp;Tabella4[[#This Row],[Soluzione note aggiuntive]]</f>
        <v>#N/A</v>
      </c>
      <c r="AM1714" s="13"/>
    </row>
    <row r="1715" spans="1:39" ht="15" x14ac:dyDescent="0.3">
      <c r="A1715" s="41" t="str">
        <f>Tabella4[[#This Row],[UNI CEI EN 301549]]&amp;Tabella4[[#This Row],[Servizio]]</f>
        <v>11.1.3.2.1S004 Spedisci (IndaBox Spedizione Pacchi)</v>
      </c>
      <c r="B1715" s="42" t="str">
        <f>Tabella4[[#This Row],[IssueID]]&amp;Tabella4[[#This Row],[Servizio]]</f>
        <v>S004 Spedisci (IndaBox Spedizione Pacchi)</v>
      </c>
      <c r="C1715" s="41" t="s">
        <v>2813</v>
      </c>
      <c r="D1715" s="41" t="str">
        <f>"(#"&amp;Tabella4[[#This Row],['#ID]]&amp;")"</f>
        <v>(#AAD1714)</v>
      </c>
      <c r="E1715" s="13" t="s">
        <v>50</v>
      </c>
      <c r="F1715" s="13" t="s">
        <v>9</v>
      </c>
      <c r="G1715" s="13" t="s">
        <v>57</v>
      </c>
      <c r="H1715" s="13" t="s">
        <v>3287</v>
      </c>
      <c r="I1715" s="13" t="s">
        <v>62</v>
      </c>
      <c r="J1715" s="13" t="s">
        <v>3176</v>
      </c>
      <c r="K1715" t="s">
        <v>1749</v>
      </c>
      <c r="L1715" s="13" t="s">
        <v>3177</v>
      </c>
      <c r="M1715" t="s">
        <v>1744</v>
      </c>
      <c r="N1715" s="13"/>
      <c r="O1715" t="s">
        <v>1618</v>
      </c>
      <c r="P1715" s="13" t="s">
        <v>1662</v>
      </c>
      <c r="Q1715" s="13" t="s">
        <v>1742</v>
      </c>
      <c r="R1715" s="13"/>
      <c r="S1715" s="13" t="s">
        <v>3189</v>
      </c>
      <c r="T1715" s="13" t="s">
        <v>3190</v>
      </c>
      <c r="U1715" s="13">
        <f>COUNTIFS(Tabella4[Rejected Element],Tabella4[[#This Row],[Rejected Element]])</f>
        <v>1254</v>
      </c>
      <c r="V1715" s="13" t="s">
        <v>1722</v>
      </c>
      <c r="W1715" s="13" t="s">
        <v>3124</v>
      </c>
      <c r="X1715" s="13" t="str">
        <f>Tabella4[[#This Row],[User Impact]]</f>
        <v>1 - Critical</v>
      </c>
      <c r="Y1715"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7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(#AAD1714)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715" s="13"/>
      <c r="AB1715" s="13"/>
      <c r="AC1715" s="13"/>
      <c r="AD1715" s="13"/>
      <c r="AE1715" s="13" t="e">
        <f>_xlfn.XLOOKUP(Tabella4[[#This Row],[ID Silk]],outTable[ID Silk],outTable[Numero ticket  ],,0,1)</f>
        <v>#N/A</v>
      </c>
      <c r="AF1715" s="13"/>
      <c r="AG1715" s="13"/>
      <c r="AH1715" s="13" t="e">
        <f>Tabella4[[#This Row],[Caricato su Silk]]&amp;Tabella4[[#This Row],[HC_01]]</f>
        <v>#N/A</v>
      </c>
      <c r="AI1715" s="13" t="e">
        <f>Tabella4[[#This Row],[HC_ID]]&amp;": "&amp;Tabella4[[#This Row],[Descrizione]]</f>
        <v>#N/A</v>
      </c>
      <c r="AJ1715" s="13" t="e">
        <f>Tabella4[[#This Row],[HC_ID]]&amp;": - "&amp;Tabella4[[#This Row],[Detail]]&amp;" con selettore: "&amp;Tabella4[[#This Row],[Rejected Element]]</f>
        <v>#N/A</v>
      </c>
      <c r="AK1715" s="13" t="e">
        <f>Tabella4[[#This Row],[HC_ID]]&amp;": "&amp;Tabella4[[#This Row],[Share URL]]</f>
        <v>#N/A</v>
      </c>
      <c r="AL1715" s="13" t="e">
        <f>Tabella4[[#This Row],[HC_ID]]&amp;": "&amp;Tabella4[[#This Row],[Soluzione note aggiuntive]]</f>
        <v>#N/A</v>
      </c>
      <c r="AM1715" s="13"/>
    </row>
    <row r="1716" spans="1:39" ht="15" x14ac:dyDescent="0.3">
      <c r="A1716" s="41" t="str">
        <f>Tabella4[[#This Row],[UNI CEI EN 301549]]&amp;Tabella4[[#This Row],[Servizio]]</f>
        <v>11.2.5.5.1S004 Spedisci (IndaBox Spedizione Pacchi)</v>
      </c>
      <c r="B1716" s="42" t="str">
        <f>Tabella4[[#This Row],[IssueID]]&amp;Tabella4[[#This Row],[Servizio]]</f>
        <v>S004 Spedisci (IndaBox Spedizione Pacchi)</v>
      </c>
      <c r="C1716" s="41" t="s">
        <v>2814</v>
      </c>
      <c r="D1716" s="41" t="str">
        <f>"(#"&amp;Tabella4[[#This Row],['#ID]]&amp;")"</f>
        <v>(#AAD1715)</v>
      </c>
      <c r="E1716" s="13" t="s">
        <v>50</v>
      </c>
      <c r="F1716" s="13" t="s">
        <v>3168</v>
      </c>
      <c r="G1716" s="13" t="s">
        <v>346</v>
      </c>
      <c r="H1716" s="13" t="s">
        <v>3286</v>
      </c>
      <c r="I1716" s="13" t="s">
        <v>64</v>
      </c>
      <c r="J1716" s="13" t="s">
        <v>1736</v>
      </c>
      <c r="K1716" t="s">
        <v>1747</v>
      </c>
      <c r="L1716" s="13" t="s">
        <v>3174</v>
      </c>
      <c r="M1716" t="s">
        <v>1744</v>
      </c>
      <c r="N1716" s="13"/>
      <c r="O1716" t="s">
        <v>1618</v>
      </c>
      <c r="P1716" s="13" t="s">
        <v>1662</v>
      </c>
      <c r="Q1716" s="13" t="s">
        <v>1742</v>
      </c>
      <c r="R1716" s="13"/>
      <c r="S1716" s="13" t="s">
        <v>3185</v>
      </c>
      <c r="T1716" s="13" t="s">
        <v>3186</v>
      </c>
      <c r="U1716" s="13">
        <f>COUNTIFS(Tabella4[Rejected Element],Tabella4[[#This Row],[Rejected Element]])</f>
        <v>1254</v>
      </c>
      <c r="V1716" s="13" t="s">
        <v>1722</v>
      </c>
      <c r="W1716" s="13" t="s">
        <v>3124</v>
      </c>
      <c r="X1716" s="13" t="str">
        <f>Tabella4[[#This Row],[User Impact]]</f>
        <v>3 - Moderate</v>
      </c>
      <c r="Y1716"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7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(#AAD1715)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716" s="13"/>
      <c r="AB1716" s="13"/>
      <c r="AC1716" s="13"/>
      <c r="AD1716" s="13"/>
      <c r="AE1716" s="13" t="e">
        <f>_xlfn.XLOOKUP(Tabella4[[#This Row],[ID Silk]],outTable[ID Silk],outTable[Numero ticket  ],,0,1)</f>
        <v>#N/A</v>
      </c>
      <c r="AF1716" s="13"/>
      <c r="AG1716" s="13"/>
      <c r="AH1716" s="13" t="e">
        <f>Tabella4[[#This Row],[Caricato su Silk]]&amp;Tabella4[[#This Row],[HC_01]]</f>
        <v>#N/A</v>
      </c>
      <c r="AI1716" s="13" t="e">
        <f>Tabella4[[#This Row],[HC_ID]]&amp;": "&amp;Tabella4[[#This Row],[Descrizione]]</f>
        <v>#N/A</v>
      </c>
      <c r="AJ1716" s="13" t="e">
        <f>Tabella4[[#This Row],[HC_ID]]&amp;": - "&amp;Tabella4[[#This Row],[Detail]]&amp;" con selettore: "&amp;Tabella4[[#This Row],[Rejected Element]]</f>
        <v>#N/A</v>
      </c>
      <c r="AK1716" s="13" t="e">
        <f>Tabella4[[#This Row],[HC_ID]]&amp;": "&amp;Tabella4[[#This Row],[Share URL]]</f>
        <v>#N/A</v>
      </c>
      <c r="AL1716" s="13" t="e">
        <f>Tabella4[[#This Row],[HC_ID]]&amp;": "&amp;Tabella4[[#This Row],[Soluzione note aggiuntive]]</f>
        <v>#N/A</v>
      </c>
      <c r="AM1716" s="13"/>
    </row>
    <row r="1717" spans="1:39" ht="15" x14ac:dyDescent="0.3">
      <c r="A1717" s="41" t="str">
        <f>Tabella4[[#This Row],[UNI CEI EN 301549]]&amp;Tabella4[[#This Row],[Servizio]]</f>
        <v>11.2.5.3.1S004 Spedisci (IndaBox Spedizione Pacchi)</v>
      </c>
      <c r="B1717" s="42" t="str">
        <f>Tabella4[[#This Row],[IssueID]]&amp;Tabella4[[#This Row],[Servizio]]</f>
        <v>S004 Spedisci (IndaBox Spedizione Pacchi)</v>
      </c>
      <c r="C1717" s="41" t="s">
        <v>2815</v>
      </c>
      <c r="D1717" s="41" t="str">
        <f>"(#"&amp;Tabella4[[#This Row],['#ID]]&amp;")"</f>
        <v>(#AAD1716)</v>
      </c>
      <c r="E1717" s="13" t="s">
        <v>50</v>
      </c>
      <c r="F1717" s="13" t="s">
        <v>9</v>
      </c>
      <c r="G1717" s="13" t="s">
        <v>342</v>
      </c>
      <c r="H1717" s="13" t="s">
        <v>3285</v>
      </c>
      <c r="I1717" s="13" t="s">
        <v>63</v>
      </c>
      <c r="J1717" s="13" t="s">
        <v>3172</v>
      </c>
      <c r="K1717" t="s">
        <v>1745</v>
      </c>
      <c r="L1717" s="13" t="s">
        <v>3173</v>
      </c>
      <c r="M1717" t="s">
        <v>1744</v>
      </c>
      <c r="N1717" s="13"/>
      <c r="O1717" t="s">
        <v>1618</v>
      </c>
      <c r="P1717" s="13" t="s">
        <v>1662</v>
      </c>
      <c r="Q1717" s="13" t="s">
        <v>1742</v>
      </c>
      <c r="R1717" s="13"/>
      <c r="S1717" s="13" t="s">
        <v>3183</v>
      </c>
      <c r="T1717" s="13" t="s">
        <v>3184</v>
      </c>
      <c r="U1717" s="13">
        <f>COUNTIFS(Tabella4[Rejected Element],Tabella4[[#This Row],[Rejected Element]])</f>
        <v>1254</v>
      </c>
      <c r="V1717" s="13" t="s">
        <v>1722</v>
      </c>
      <c r="W1717" s="13" t="s">
        <v>3124</v>
      </c>
      <c r="X1717" s="13" t="str">
        <f>Tabella4[[#This Row],[User Impact]]</f>
        <v>2 - Serious</v>
      </c>
      <c r="Y1717" s="13" t="str">
        <f>_xlfn.CONCAT("APP INDABOX ANDROID - ",Tabella4[[#This Row],[UNI CEI EN 301549]]," ",_xlfn.XLOOKUP(Tabella4[[#This Row],[Criterio]],Tabella5[ID],Tabella5[Criterio di successo],"")," - ",Tabella4[[#This Row],[Servizio]])</f>
        <v>APP INDABOX ANDROID - 11.2.5.3.1 Etichetta nel nome - S004 Spedisci (IndaBox Spedizione Pacchi)</v>
      </c>
      <c r="Z17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(#AAD1716)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717" s="13"/>
      <c r="AB1717" s="13"/>
      <c r="AC1717" s="13"/>
      <c r="AD1717" s="13"/>
      <c r="AE1717" s="13" t="e">
        <f>_xlfn.XLOOKUP(Tabella4[[#This Row],[ID Silk]],outTable[ID Silk],outTable[Numero ticket  ],,0,1)</f>
        <v>#N/A</v>
      </c>
      <c r="AF1717" s="13"/>
      <c r="AG1717" s="13"/>
      <c r="AH1717" s="13" t="e">
        <f>Tabella4[[#This Row],[Caricato su Silk]]&amp;Tabella4[[#This Row],[HC_01]]</f>
        <v>#N/A</v>
      </c>
      <c r="AI1717" s="13" t="e">
        <f>Tabella4[[#This Row],[HC_ID]]&amp;": "&amp;Tabella4[[#This Row],[Descrizione]]</f>
        <v>#N/A</v>
      </c>
      <c r="AJ1717" s="13" t="e">
        <f>Tabella4[[#This Row],[HC_ID]]&amp;": - "&amp;Tabella4[[#This Row],[Detail]]&amp;" con selettore: "&amp;Tabella4[[#This Row],[Rejected Element]]</f>
        <v>#N/A</v>
      </c>
      <c r="AK1717" s="13" t="e">
        <f>Tabella4[[#This Row],[HC_ID]]&amp;": "&amp;Tabella4[[#This Row],[Share URL]]</f>
        <v>#N/A</v>
      </c>
      <c r="AL1717" s="13" t="e">
        <f>Tabella4[[#This Row],[HC_ID]]&amp;": "&amp;Tabella4[[#This Row],[Soluzione note aggiuntive]]</f>
        <v>#N/A</v>
      </c>
      <c r="AM1717" s="13"/>
    </row>
    <row r="1718" spans="1:39" ht="15" x14ac:dyDescent="0.3">
      <c r="A1718" s="41" t="str">
        <f>Tabella4[[#This Row],[UNI CEI EN 301549]]&amp;Tabella4[[#This Row],[Servizio]]</f>
        <v>11.2.5.8.1S004 Spedisci (IndaBox Spedizione Pacchi)</v>
      </c>
      <c r="B1718" s="42" t="str">
        <f>Tabella4[[#This Row],[IssueID]]&amp;Tabella4[[#This Row],[Servizio]]</f>
        <v>S004 Spedisci (IndaBox Spedizione Pacchi)</v>
      </c>
      <c r="C1718" s="41" t="s">
        <v>2816</v>
      </c>
      <c r="D1718" s="41" t="str">
        <f>"(#"&amp;Tabella4[[#This Row],['#ID]]&amp;")"</f>
        <v>(#AAD1717)</v>
      </c>
      <c r="E1718" s="13" t="s">
        <v>50</v>
      </c>
      <c r="F1718" s="13" t="s">
        <v>10</v>
      </c>
      <c r="G1718" s="13" t="s">
        <v>56</v>
      </c>
      <c r="H1718" s="13" t="s">
        <v>3283</v>
      </c>
      <c r="I1718" s="13" t="s">
        <v>63</v>
      </c>
      <c r="J1718" s="13" t="s">
        <v>1736</v>
      </c>
      <c r="K1718" t="s">
        <v>1748</v>
      </c>
      <c r="L1718" s="13" t="s">
        <v>3175</v>
      </c>
      <c r="M1718" t="s">
        <v>1744</v>
      </c>
      <c r="N1718" s="13"/>
      <c r="O1718" t="s">
        <v>1618</v>
      </c>
      <c r="P1718" s="13" t="s">
        <v>1662</v>
      </c>
      <c r="Q1718" s="13" t="s">
        <v>1742</v>
      </c>
      <c r="R1718" s="13"/>
      <c r="S1718" s="13" t="s">
        <v>3187</v>
      </c>
      <c r="T1718" s="13" t="s">
        <v>3188</v>
      </c>
      <c r="U1718" s="13">
        <f>COUNTIFS(Tabella4[Rejected Element],Tabella4[[#This Row],[Rejected Element]])</f>
        <v>1254</v>
      </c>
      <c r="V1718" s="13" t="s">
        <v>1722</v>
      </c>
      <c r="W1718" s="13" t="s">
        <v>3124</v>
      </c>
      <c r="X1718" s="13" t="str">
        <f>Tabella4[[#This Row],[User Impact]]</f>
        <v>2 - Serious</v>
      </c>
      <c r="Y1718"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7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(#AAD1717)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718" s="13"/>
      <c r="AB1718" s="13"/>
      <c r="AC1718" s="13"/>
      <c r="AD1718" s="13"/>
      <c r="AE1718" s="13" t="e">
        <f>_xlfn.XLOOKUP(Tabella4[[#This Row],[ID Silk]],outTable[ID Silk],outTable[Numero ticket  ],,0,1)</f>
        <v>#N/A</v>
      </c>
      <c r="AF1718" s="13"/>
      <c r="AG1718" s="13"/>
      <c r="AH1718" s="13" t="e">
        <f>Tabella4[[#This Row],[Caricato su Silk]]&amp;Tabella4[[#This Row],[HC_01]]</f>
        <v>#N/A</v>
      </c>
      <c r="AI1718" s="13" t="e">
        <f>Tabella4[[#This Row],[HC_ID]]&amp;": "&amp;Tabella4[[#This Row],[Descrizione]]</f>
        <v>#N/A</v>
      </c>
      <c r="AJ1718" s="13" t="e">
        <f>Tabella4[[#This Row],[HC_ID]]&amp;": - "&amp;Tabella4[[#This Row],[Detail]]&amp;" con selettore: "&amp;Tabella4[[#This Row],[Rejected Element]]</f>
        <v>#N/A</v>
      </c>
      <c r="AK1718" s="13" t="e">
        <f>Tabella4[[#This Row],[HC_ID]]&amp;": "&amp;Tabella4[[#This Row],[Share URL]]</f>
        <v>#N/A</v>
      </c>
      <c r="AL1718" s="13" t="e">
        <f>Tabella4[[#This Row],[HC_ID]]&amp;": "&amp;Tabella4[[#This Row],[Soluzione note aggiuntive]]</f>
        <v>#N/A</v>
      </c>
      <c r="AM1718" s="13"/>
    </row>
    <row r="1719" spans="1:39" ht="15" x14ac:dyDescent="0.3">
      <c r="A1719" s="41" t="str">
        <f>Tabella4[[#This Row],[UNI CEI EN 301549]]&amp;Tabella4[[#This Row],[Servizio]]</f>
        <v>11.1.3.2.1S004 Spedisci (IndaBox Spedizione Pacchi)</v>
      </c>
      <c r="B1719" s="42" t="str">
        <f>Tabella4[[#This Row],[IssueID]]&amp;Tabella4[[#This Row],[Servizio]]</f>
        <v>S004 Spedisci (IndaBox Spedizione Pacchi)</v>
      </c>
      <c r="C1719" s="41" t="s">
        <v>2817</v>
      </c>
      <c r="D1719" s="41" t="str">
        <f>"(#"&amp;Tabella4[[#This Row],['#ID]]&amp;")"</f>
        <v>(#AAD1718)</v>
      </c>
      <c r="E1719" s="13" t="s">
        <v>50</v>
      </c>
      <c r="F1719" s="13" t="s">
        <v>9</v>
      </c>
      <c r="G1719" s="13" t="s">
        <v>57</v>
      </c>
      <c r="H1719" s="13" t="s">
        <v>3287</v>
      </c>
      <c r="I1719" s="13" t="s">
        <v>62</v>
      </c>
      <c r="J1719" s="13" t="s">
        <v>3176</v>
      </c>
      <c r="K1719" t="s">
        <v>1749</v>
      </c>
      <c r="L1719" s="13" t="s">
        <v>3177</v>
      </c>
      <c r="M1719" t="s">
        <v>1744</v>
      </c>
      <c r="N1719" s="13"/>
      <c r="O1719" t="s">
        <v>1618</v>
      </c>
      <c r="P1719" s="13" t="s">
        <v>1662</v>
      </c>
      <c r="Q1719" s="13" t="s">
        <v>1742</v>
      </c>
      <c r="R1719" s="13"/>
      <c r="S1719" s="13" t="s">
        <v>3189</v>
      </c>
      <c r="T1719" s="13" t="s">
        <v>3190</v>
      </c>
      <c r="U1719" s="13">
        <f>COUNTIFS(Tabella4[Rejected Element],Tabella4[[#This Row],[Rejected Element]])</f>
        <v>1254</v>
      </c>
      <c r="V1719" s="13" t="s">
        <v>1722</v>
      </c>
      <c r="W1719" s="13" t="s">
        <v>3124</v>
      </c>
      <c r="X1719" s="13" t="str">
        <f>Tabella4[[#This Row],[User Impact]]</f>
        <v>1 - Critical</v>
      </c>
      <c r="Y171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7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(#AAD1718)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719" s="13"/>
      <c r="AB1719" s="13"/>
      <c r="AC1719" s="13"/>
      <c r="AD1719" s="13"/>
      <c r="AE1719" s="13" t="e">
        <f>_xlfn.XLOOKUP(Tabella4[[#This Row],[ID Silk]],outTable[ID Silk],outTable[Numero ticket  ],,0,1)</f>
        <v>#N/A</v>
      </c>
      <c r="AF1719" s="13"/>
      <c r="AG1719" s="13"/>
      <c r="AH1719" s="13" t="e">
        <f>Tabella4[[#This Row],[Caricato su Silk]]&amp;Tabella4[[#This Row],[HC_01]]</f>
        <v>#N/A</v>
      </c>
      <c r="AI1719" s="13" t="e">
        <f>Tabella4[[#This Row],[HC_ID]]&amp;": "&amp;Tabella4[[#This Row],[Descrizione]]</f>
        <v>#N/A</v>
      </c>
      <c r="AJ1719" s="13" t="e">
        <f>Tabella4[[#This Row],[HC_ID]]&amp;": - "&amp;Tabella4[[#This Row],[Detail]]&amp;" con selettore: "&amp;Tabella4[[#This Row],[Rejected Element]]</f>
        <v>#N/A</v>
      </c>
      <c r="AK1719" s="13" t="e">
        <f>Tabella4[[#This Row],[HC_ID]]&amp;": "&amp;Tabella4[[#This Row],[Share URL]]</f>
        <v>#N/A</v>
      </c>
      <c r="AL1719" s="13" t="e">
        <f>Tabella4[[#This Row],[HC_ID]]&amp;": "&amp;Tabella4[[#This Row],[Soluzione note aggiuntive]]</f>
        <v>#N/A</v>
      </c>
      <c r="AM1719" s="13"/>
    </row>
    <row r="1720" spans="1:39" ht="15" x14ac:dyDescent="0.3">
      <c r="A1720" s="41" t="str">
        <f>Tabella4[[#This Row],[UNI CEI EN 301549]]&amp;Tabella4[[#This Row],[Servizio]]</f>
        <v>11.2.5.5.1S004 Spedisci (IndaBox Spedizione Pacchi)</v>
      </c>
      <c r="B1720" s="42" t="str">
        <f>Tabella4[[#This Row],[IssueID]]&amp;Tabella4[[#This Row],[Servizio]]</f>
        <v>S004 Spedisci (IndaBox Spedizione Pacchi)</v>
      </c>
      <c r="C1720" s="41" t="s">
        <v>2818</v>
      </c>
      <c r="D1720" s="41" t="str">
        <f>"(#"&amp;Tabella4[[#This Row],['#ID]]&amp;")"</f>
        <v>(#AAD1719)</v>
      </c>
      <c r="E1720" s="13" t="s">
        <v>50</v>
      </c>
      <c r="F1720" s="13" t="s">
        <v>3168</v>
      </c>
      <c r="G1720" s="13" t="s">
        <v>346</v>
      </c>
      <c r="H1720" s="13" t="s">
        <v>3286</v>
      </c>
      <c r="I1720" s="13" t="s">
        <v>64</v>
      </c>
      <c r="J1720" s="13" t="s">
        <v>1736</v>
      </c>
      <c r="K1720" t="s">
        <v>1747</v>
      </c>
      <c r="L1720" s="13" t="s">
        <v>3174</v>
      </c>
      <c r="M1720" t="s">
        <v>1744</v>
      </c>
      <c r="N1720" s="13"/>
      <c r="O1720" t="s">
        <v>1618</v>
      </c>
      <c r="P1720" s="13" t="s">
        <v>1662</v>
      </c>
      <c r="Q1720" s="13" t="s">
        <v>1742</v>
      </c>
      <c r="R1720" s="13"/>
      <c r="S1720" s="13" t="s">
        <v>3185</v>
      </c>
      <c r="T1720" s="13" t="s">
        <v>3186</v>
      </c>
      <c r="U1720" s="13">
        <f>COUNTIFS(Tabella4[Rejected Element],Tabella4[[#This Row],[Rejected Element]])</f>
        <v>1254</v>
      </c>
      <c r="V1720" s="13" t="s">
        <v>1722</v>
      </c>
      <c r="W1720" s="13" t="s">
        <v>3124</v>
      </c>
      <c r="X1720" s="13" t="str">
        <f>Tabella4[[#This Row],[User Impact]]</f>
        <v>3 - Moderate</v>
      </c>
      <c r="Y1720"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7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(#AAD1719)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720" s="13"/>
      <c r="AB1720" s="13"/>
      <c r="AC1720" s="13"/>
      <c r="AD1720" s="13"/>
      <c r="AE1720" s="13" t="e">
        <f>_xlfn.XLOOKUP(Tabella4[[#This Row],[ID Silk]],outTable[ID Silk],outTable[Numero ticket  ],,0,1)</f>
        <v>#N/A</v>
      </c>
      <c r="AF1720" s="13"/>
      <c r="AG1720" s="13"/>
      <c r="AH1720" s="13" t="e">
        <f>Tabella4[[#This Row],[Caricato su Silk]]&amp;Tabella4[[#This Row],[HC_01]]</f>
        <v>#N/A</v>
      </c>
      <c r="AI1720" s="13" t="e">
        <f>Tabella4[[#This Row],[HC_ID]]&amp;": "&amp;Tabella4[[#This Row],[Descrizione]]</f>
        <v>#N/A</v>
      </c>
      <c r="AJ1720" s="13" t="e">
        <f>Tabella4[[#This Row],[HC_ID]]&amp;": - "&amp;Tabella4[[#This Row],[Detail]]&amp;" con selettore: "&amp;Tabella4[[#This Row],[Rejected Element]]</f>
        <v>#N/A</v>
      </c>
      <c r="AK1720" s="13" t="e">
        <f>Tabella4[[#This Row],[HC_ID]]&amp;": "&amp;Tabella4[[#This Row],[Share URL]]</f>
        <v>#N/A</v>
      </c>
      <c r="AL1720" s="13" t="e">
        <f>Tabella4[[#This Row],[HC_ID]]&amp;": "&amp;Tabella4[[#This Row],[Soluzione note aggiuntive]]</f>
        <v>#N/A</v>
      </c>
      <c r="AM1720" s="13"/>
    </row>
    <row r="1721" spans="1:39" ht="15" x14ac:dyDescent="0.3">
      <c r="A1721" s="41" t="str">
        <f>Tabella4[[#This Row],[UNI CEI EN 301549]]&amp;Tabella4[[#This Row],[Servizio]]</f>
        <v>11.2.5.3.1S004 Spedisci (IndaBox Spedizione Pacchi)</v>
      </c>
      <c r="B1721" s="42" t="str">
        <f>Tabella4[[#This Row],[IssueID]]&amp;Tabella4[[#This Row],[Servizio]]</f>
        <v>S004 Spedisci (IndaBox Spedizione Pacchi)</v>
      </c>
      <c r="C1721" s="41" t="s">
        <v>2819</v>
      </c>
      <c r="D1721" s="41" t="str">
        <f>"(#"&amp;Tabella4[[#This Row],['#ID]]&amp;")"</f>
        <v>(#AAD1720)</v>
      </c>
      <c r="E1721" s="13" t="s">
        <v>50</v>
      </c>
      <c r="F1721" s="13" t="s">
        <v>9</v>
      </c>
      <c r="G1721" s="13" t="s">
        <v>342</v>
      </c>
      <c r="H1721" s="13" t="s">
        <v>3285</v>
      </c>
      <c r="I1721" s="13" t="s">
        <v>63</v>
      </c>
      <c r="J1721" s="13" t="s">
        <v>3172</v>
      </c>
      <c r="K1721" t="s">
        <v>1745</v>
      </c>
      <c r="L1721" s="13" t="s">
        <v>3173</v>
      </c>
      <c r="M1721" t="s">
        <v>1744</v>
      </c>
      <c r="N1721" s="13"/>
      <c r="O1721" t="s">
        <v>1618</v>
      </c>
      <c r="P1721" s="13" t="s">
        <v>1662</v>
      </c>
      <c r="Q1721" s="13" t="s">
        <v>1742</v>
      </c>
      <c r="R1721" s="13"/>
      <c r="S1721" s="13" t="s">
        <v>3183</v>
      </c>
      <c r="T1721" s="13" t="s">
        <v>3184</v>
      </c>
      <c r="U1721" s="13">
        <f>COUNTIFS(Tabella4[Rejected Element],Tabella4[[#This Row],[Rejected Element]])</f>
        <v>1254</v>
      </c>
      <c r="V1721" s="13" t="s">
        <v>1722</v>
      </c>
      <c r="W1721" s="13" t="s">
        <v>3124</v>
      </c>
      <c r="X1721" s="13" t="str">
        <f>Tabella4[[#This Row],[User Impact]]</f>
        <v>2 - Serious</v>
      </c>
      <c r="Y1721" s="13" t="str">
        <f>_xlfn.CONCAT("APP INDABOX ANDROID - ",Tabella4[[#This Row],[UNI CEI EN 301549]]," ",_xlfn.XLOOKUP(Tabella4[[#This Row],[Criterio]],Tabella5[ID],Tabella5[Criterio di successo],"")," - ",Tabella4[[#This Row],[Servizio]])</f>
        <v>APP INDABOX ANDROID - 11.2.5.3.1 Etichetta nel nome - S004 Spedisci (IndaBox Spedizione Pacchi)</v>
      </c>
      <c r="Z17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(#AAD1720)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721" s="13"/>
      <c r="AB1721" s="13"/>
      <c r="AC1721" s="13"/>
      <c r="AD1721" s="13"/>
      <c r="AE1721" s="13" t="e">
        <f>_xlfn.XLOOKUP(Tabella4[[#This Row],[ID Silk]],outTable[ID Silk],outTable[Numero ticket  ],,0,1)</f>
        <v>#N/A</v>
      </c>
      <c r="AF1721" s="13"/>
      <c r="AG1721" s="13"/>
      <c r="AH1721" s="13" t="e">
        <f>Tabella4[[#This Row],[Caricato su Silk]]&amp;Tabella4[[#This Row],[HC_01]]</f>
        <v>#N/A</v>
      </c>
      <c r="AI1721" s="13" t="e">
        <f>Tabella4[[#This Row],[HC_ID]]&amp;": "&amp;Tabella4[[#This Row],[Descrizione]]</f>
        <v>#N/A</v>
      </c>
      <c r="AJ1721" s="13" t="e">
        <f>Tabella4[[#This Row],[HC_ID]]&amp;": - "&amp;Tabella4[[#This Row],[Detail]]&amp;" con selettore: "&amp;Tabella4[[#This Row],[Rejected Element]]</f>
        <v>#N/A</v>
      </c>
      <c r="AK1721" s="13" t="e">
        <f>Tabella4[[#This Row],[HC_ID]]&amp;": "&amp;Tabella4[[#This Row],[Share URL]]</f>
        <v>#N/A</v>
      </c>
      <c r="AL1721" s="13" t="e">
        <f>Tabella4[[#This Row],[HC_ID]]&amp;": "&amp;Tabella4[[#This Row],[Soluzione note aggiuntive]]</f>
        <v>#N/A</v>
      </c>
      <c r="AM1721" s="13"/>
    </row>
    <row r="1722" spans="1:39" ht="15" x14ac:dyDescent="0.3">
      <c r="A1722" s="41" t="str">
        <f>Tabella4[[#This Row],[UNI CEI EN 301549]]&amp;Tabella4[[#This Row],[Servizio]]</f>
        <v>11.2.5.8.1S004 Spedisci (IndaBox Spedizione Pacchi)</v>
      </c>
      <c r="B1722" s="42" t="str">
        <f>Tabella4[[#This Row],[IssueID]]&amp;Tabella4[[#This Row],[Servizio]]</f>
        <v>S004 Spedisci (IndaBox Spedizione Pacchi)</v>
      </c>
      <c r="C1722" s="41" t="s">
        <v>2820</v>
      </c>
      <c r="D1722" s="41" t="str">
        <f>"(#"&amp;Tabella4[[#This Row],['#ID]]&amp;")"</f>
        <v>(#AAD1721)</v>
      </c>
      <c r="E1722" s="13" t="s">
        <v>50</v>
      </c>
      <c r="F1722" s="13" t="s">
        <v>10</v>
      </c>
      <c r="G1722" s="13" t="s">
        <v>56</v>
      </c>
      <c r="H1722" s="13" t="s">
        <v>3283</v>
      </c>
      <c r="I1722" s="13" t="s">
        <v>63</v>
      </c>
      <c r="J1722" s="13" t="s">
        <v>1736</v>
      </c>
      <c r="K1722" t="s">
        <v>1748</v>
      </c>
      <c r="L1722" s="13" t="s">
        <v>3175</v>
      </c>
      <c r="M1722" t="s">
        <v>1744</v>
      </c>
      <c r="N1722" s="13"/>
      <c r="O1722" t="s">
        <v>1618</v>
      </c>
      <c r="P1722" s="13" t="s">
        <v>1662</v>
      </c>
      <c r="Q1722" s="13" t="s">
        <v>1742</v>
      </c>
      <c r="R1722" s="13"/>
      <c r="S1722" s="13" t="s">
        <v>3187</v>
      </c>
      <c r="T1722" s="13" t="s">
        <v>3188</v>
      </c>
      <c r="U1722" s="13">
        <f>COUNTIFS(Tabella4[Rejected Element],Tabella4[[#This Row],[Rejected Element]])</f>
        <v>1254</v>
      </c>
      <c r="V1722" s="13" t="s">
        <v>1722</v>
      </c>
      <c r="W1722" s="13" t="s">
        <v>3124</v>
      </c>
      <c r="X1722" s="13" t="str">
        <f>Tabella4[[#This Row],[User Impact]]</f>
        <v>2 - Serious</v>
      </c>
      <c r="Y1722"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7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(#AAD1721)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722" s="13"/>
      <c r="AB1722" s="13"/>
      <c r="AC1722" s="13"/>
      <c r="AD1722" s="13"/>
      <c r="AE1722" s="13" t="e">
        <f>_xlfn.XLOOKUP(Tabella4[[#This Row],[ID Silk]],outTable[ID Silk],outTable[Numero ticket  ],,0,1)</f>
        <v>#N/A</v>
      </c>
      <c r="AF1722" s="13"/>
      <c r="AG1722" s="13"/>
      <c r="AH1722" s="13" t="e">
        <f>Tabella4[[#This Row],[Caricato su Silk]]&amp;Tabella4[[#This Row],[HC_01]]</f>
        <v>#N/A</v>
      </c>
      <c r="AI1722" s="13" t="e">
        <f>Tabella4[[#This Row],[HC_ID]]&amp;": "&amp;Tabella4[[#This Row],[Descrizione]]</f>
        <v>#N/A</v>
      </c>
      <c r="AJ1722" s="13" t="e">
        <f>Tabella4[[#This Row],[HC_ID]]&amp;": - "&amp;Tabella4[[#This Row],[Detail]]&amp;" con selettore: "&amp;Tabella4[[#This Row],[Rejected Element]]</f>
        <v>#N/A</v>
      </c>
      <c r="AK1722" s="13" t="e">
        <f>Tabella4[[#This Row],[HC_ID]]&amp;": "&amp;Tabella4[[#This Row],[Share URL]]</f>
        <v>#N/A</v>
      </c>
      <c r="AL1722" s="13" t="e">
        <f>Tabella4[[#This Row],[HC_ID]]&amp;": "&amp;Tabella4[[#This Row],[Soluzione note aggiuntive]]</f>
        <v>#N/A</v>
      </c>
      <c r="AM1722" s="13"/>
    </row>
    <row r="1723" spans="1:39" ht="15" x14ac:dyDescent="0.3">
      <c r="A1723" s="41" t="str">
        <f>Tabella4[[#This Row],[UNI CEI EN 301549]]&amp;Tabella4[[#This Row],[Servizio]]</f>
        <v>11.1.3.2.1S004 Spedisci (IndaBox Spedizione Pacchi)</v>
      </c>
      <c r="B1723" s="42" t="str">
        <f>Tabella4[[#This Row],[IssueID]]&amp;Tabella4[[#This Row],[Servizio]]</f>
        <v>S004 Spedisci (IndaBox Spedizione Pacchi)</v>
      </c>
      <c r="C1723" s="41" t="s">
        <v>2821</v>
      </c>
      <c r="D1723" s="41" t="str">
        <f>"(#"&amp;Tabella4[[#This Row],['#ID]]&amp;")"</f>
        <v>(#AAD1722)</v>
      </c>
      <c r="E1723" s="13" t="s">
        <v>50</v>
      </c>
      <c r="F1723" s="13" t="s">
        <v>9</v>
      </c>
      <c r="G1723" s="13" t="s">
        <v>57</v>
      </c>
      <c r="H1723" s="13" t="s">
        <v>3287</v>
      </c>
      <c r="I1723" s="13" t="s">
        <v>62</v>
      </c>
      <c r="J1723" s="13" t="s">
        <v>3176</v>
      </c>
      <c r="K1723" t="s">
        <v>1749</v>
      </c>
      <c r="L1723" s="13" t="s">
        <v>3177</v>
      </c>
      <c r="M1723" t="s">
        <v>1744</v>
      </c>
      <c r="N1723" s="13"/>
      <c r="O1723" t="s">
        <v>1618</v>
      </c>
      <c r="P1723" s="13" t="s">
        <v>1662</v>
      </c>
      <c r="Q1723" s="13" t="s">
        <v>1742</v>
      </c>
      <c r="R1723" s="13"/>
      <c r="S1723" s="13" t="s">
        <v>3189</v>
      </c>
      <c r="T1723" s="13" t="s">
        <v>3190</v>
      </c>
      <c r="U1723" s="13">
        <f>COUNTIFS(Tabella4[Rejected Element],Tabella4[[#This Row],[Rejected Element]])</f>
        <v>1254</v>
      </c>
      <c r="V1723" s="13" t="s">
        <v>1722</v>
      </c>
      <c r="W1723" s="13" t="s">
        <v>3124</v>
      </c>
      <c r="X1723" s="13" t="str">
        <f>Tabella4[[#This Row],[User Impact]]</f>
        <v>1 - Critical</v>
      </c>
      <c r="Y172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7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(#AAD1722)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723" s="13"/>
      <c r="AB1723" s="13"/>
      <c r="AC1723" s="13"/>
      <c r="AD1723" s="13"/>
      <c r="AE1723" s="13" t="e">
        <f>_xlfn.XLOOKUP(Tabella4[[#This Row],[ID Silk]],outTable[ID Silk],outTable[Numero ticket  ],,0,1)</f>
        <v>#N/A</v>
      </c>
      <c r="AF1723" s="13"/>
      <c r="AG1723" s="13"/>
      <c r="AH1723" s="13" t="e">
        <f>Tabella4[[#This Row],[Caricato su Silk]]&amp;Tabella4[[#This Row],[HC_01]]</f>
        <v>#N/A</v>
      </c>
      <c r="AI1723" s="13" t="e">
        <f>Tabella4[[#This Row],[HC_ID]]&amp;": "&amp;Tabella4[[#This Row],[Descrizione]]</f>
        <v>#N/A</v>
      </c>
      <c r="AJ1723" s="13" t="e">
        <f>Tabella4[[#This Row],[HC_ID]]&amp;": - "&amp;Tabella4[[#This Row],[Detail]]&amp;" con selettore: "&amp;Tabella4[[#This Row],[Rejected Element]]</f>
        <v>#N/A</v>
      </c>
      <c r="AK1723" s="13" t="e">
        <f>Tabella4[[#This Row],[HC_ID]]&amp;": "&amp;Tabella4[[#This Row],[Share URL]]</f>
        <v>#N/A</v>
      </c>
      <c r="AL1723" s="13" t="e">
        <f>Tabella4[[#This Row],[HC_ID]]&amp;": "&amp;Tabella4[[#This Row],[Soluzione note aggiuntive]]</f>
        <v>#N/A</v>
      </c>
      <c r="AM1723" s="13"/>
    </row>
    <row r="1724" spans="1:39" ht="15" x14ac:dyDescent="0.3">
      <c r="A1724" s="41" t="str">
        <f>Tabella4[[#This Row],[UNI CEI EN 301549]]&amp;Tabella4[[#This Row],[Servizio]]</f>
        <v>11.2.5.5.1S004 Spedisci (IndaBox Spedizione Pacchi)</v>
      </c>
      <c r="B1724" s="42" t="str">
        <f>Tabella4[[#This Row],[IssueID]]&amp;Tabella4[[#This Row],[Servizio]]</f>
        <v>S004 Spedisci (IndaBox Spedizione Pacchi)</v>
      </c>
      <c r="C1724" s="41" t="s">
        <v>2822</v>
      </c>
      <c r="D1724" s="41" t="str">
        <f>"(#"&amp;Tabella4[[#This Row],['#ID]]&amp;")"</f>
        <v>(#AAD1723)</v>
      </c>
      <c r="E1724" s="13" t="s">
        <v>50</v>
      </c>
      <c r="F1724" s="13" t="s">
        <v>3168</v>
      </c>
      <c r="G1724" s="13" t="s">
        <v>346</v>
      </c>
      <c r="H1724" s="13" t="s">
        <v>3286</v>
      </c>
      <c r="I1724" s="13" t="s">
        <v>64</v>
      </c>
      <c r="J1724" s="13" t="s">
        <v>1736</v>
      </c>
      <c r="K1724" t="s">
        <v>1747</v>
      </c>
      <c r="L1724" s="13" t="s">
        <v>3174</v>
      </c>
      <c r="M1724" t="s">
        <v>1744</v>
      </c>
      <c r="N1724" s="13"/>
      <c r="O1724" t="s">
        <v>1618</v>
      </c>
      <c r="P1724" s="13" t="s">
        <v>1662</v>
      </c>
      <c r="Q1724" s="13" t="s">
        <v>1742</v>
      </c>
      <c r="R1724" s="13"/>
      <c r="S1724" s="13" t="s">
        <v>3185</v>
      </c>
      <c r="T1724" s="13" t="s">
        <v>3186</v>
      </c>
      <c r="U1724" s="13">
        <f>COUNTIFS(Tabella4[Rejected Element],Tabella4[[#This Row],[Rejected Element]])</f>
        <v>1254</v>
      </c>
      <c r="V1724" s="13" t="s">
        <v>1722</v>
      </c>
      <c r="W1724" s="13" t="s">
        <v>3124</v>
      </c>
      <c r="X1724" s="13" t="str">
        <f>Tabella4[[#This Row],[User Impact]]</f>
        <v>3 - Moderate</v>
      </c>
      <c r="Y1724"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7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(#AAD1723)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724" s="13"/>
      <c r="AB1724" s="13"/>
      <c r="AC1724" s="13"/>
      <c r="AD1724" s="13"/>
      <c r="AE1724" s="13" t="e">
        <f>_xlfn.XLOOKUP(Tabella4[[#This Row],[ID Silk]],outTable[ID Silk],outTable[Numero ticket  ],,0,1)</f>
        <v>#N/A</v>
      </c>
      <c r="AF1724" s="13"/>
      <c r="AG1724" s="13"/>
      <c r="AH1724" s="13" t="e">
        <f>Tabella4[[#This Row],[Caricato su Silk]]&amp;Tabella4[[#This Row],[HC_01]]</f>
        <v>#N/A</v>
      </c>
      <c r="AI1724" s="13" t="e">
        <f>Tabella4[[#This Row],[HC_ID]]&amp;": "&amp;Tabella4[[#This Row],[Descrizione]]</f>
        <v>#N/A</v>
      </c>
      <c r="AJ1724" s="13" t="e">
        <f>Tabella4[[#This Row],[HC_ID]]&amp;": - "&amp;Tabella4[[#This Row],[Detail]]&amp;" con selettore: "&amp;Tabella4[[#This Row],[Rejected Element]]</f>
        <v>#N/A</v>
      </c>
      <c r="AK1724" s="13" t="e">
        <f>Tabella4[[#This Row],[HC_ID]]&amp;": "&amp;Tabella4[[#This Row],[Share URL]]</f>
        <v>#N/A</v>
      </c>
      <c r="AL1724" s="13" t="e">
        <f>Tabella4[[#This Row],[HC_ID]]&amp;": "&amp;Tabella4[[#This Row],[Soluzione note aggiuntive]]</f>
        <v>#N/A</v>
      </c>
      <c r="AM1724" s="13"/>
    </row>
    <row r="1725" spans="1:39" ht="15" x14ac:dyDescent="0.3">
      <c r="A1725" s="41" t="str">
        <f>Tabella4[[#This Row],[UNI CEI EN 301549]]&amp;Tabella4[[#This Row],[Servizio]]</f>
        <v>11.2.5.3.1S004 Spedisci (IndaBox Spedizione Pacchi)</v>
      </c>
      <c r="B1725" s="42" t="str">
        <f>Tabella4[[#This Row],[IssueID]]&amp;Tabella4[[#This Row],[Servizio]]</f>
        <v>S004 Spedisci (IndaBox Spedizione Pacchi)</v>
      </c>
      <c r="C1725" s="41" t="s">
        <v>2823</v>
      </c>
      <c r="D1725" s="41" t="str">
        <f>"(#"&amp;Tabella4[[#This Row],['#ID]]&amp;")"</f>
        <v>(#AAD1724)</v>
      </c>
      <c r="E1725" s="13" t="s">
        <v>50</v>
      </c>
      <c r="F1725" s="13" t="s">
        <v>9</v>
      </c>
      <c r="G1725" s="13" t="s">
        <v>342</v>
      </c>
      <c r="H1725" s="13" t="s">
        <v>3285</v>
      </c>
      <c r="I1725" s="13" t="s">
        <v>63</v>
      </c>
      <c r="J1725" s="13" t="s">
        <v>3172</v>
      </c>
      <c r="K1725" t="s">
        <v>1745</v>
      </c>
      <c r="L1725" s="13" t="s">
        <v>3173</v>
      </c>
      <c r="M1725" t="s">
        <v>1744</v>
      </c>
      <c r="N1725" s="13"/>
      <c r="O1725" t="s">
        <v>1618</v>
      </c>
      <c r="P1725" s="13" t="s">
        <v>1662</v>
      </c>
      <c r="Q1725" s="13" t="s">
        <v>1742</v>
      </c>
      <c r="R1725" s="13"/>
      <c r="S1725" s="13" t="s">
        <v>3183</v>
      </c>
      <c r="T1725" s="13" t="s">
        <v>3184</v>
      </c>
      <c r="U1725" s="13">
        <f>COUNTIFS(Tabella4[Rejected Element],Tabella4[[#This Row],[Rejected Element]])</f>
        <v>1254</v>
      </c>
      <c r="V1725" s="13" t="s">
        <v>1722</v>
      </c>
      <c r="W1725" s="13" t="s">
        <v>3124</v>
      </c>
      <c r="X1725" s="13" t="str">
        <f>Tabella4[[#This Row],[User Impact]]</f>
        <v>2 - Serious</v>
      </c>
      <c r="Y1725" s="13" t="str">
        <f>_xlfn.CONCAT("APP INDABOX ANDROID - ",Tabella4[[#This Row],[UNI CEI EN 301549]]," ",_xlfn.XLOOKUP(Tabella4[[#This Row],[Criterio]],Tabella5[ID],Tabella5[Criterio di successo],"")," - ",Tabella4[[#This Row],[Servizio]])</f>
        <v>APP INDABOX ANDROID - 11.2.5.3.1 Etichetta nel nome - S004 Spedisci (IndaBox Spedizione Pacchi)</v>
      </c>
      <c r="Z17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(#AAD1724)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725" s="13"/>
      <c r="AB1725" s="13"/>
      <c r="AC1725" s="13"/>
      <c r="AD1725" s="13"/>
      <c r="AE1725" s="13" t="e">
        <f>_xlfn.XLOOKUP(Tabella4[[#This Row],[ID Silk]],outTable[ID Silk],outTable[Numero ticket  ],,0,1)</f>
        <v>#N/A</v>
      </c>
      <c r="AF1725" s="13"/>
      <c r="AG1725" s="13"/>
      <c r="AH1725" s="13" t="e">
        <f>Tabella4[[#This Row],[Caricato su Silk]]&amp;Tabella4[[#This Row],[HC_01]]</f>
        <v>#N/A</v>
      </c>
      <c r="AI1725" s="13" t="e">
        <f>Tabella4[[#This Row],[HC_ID]]&amp;": "&amp;Tabella4[[#This Row],[Descrizione]]</f>
        <v>#N/A</v>
      </c>
      <c r="AJ1725" s="13" t="e">
        <f>Tabella4[[#This Row],[HC_ID]]&amp;": - "&amp;Tabella4[[#This Row],[Detail]]&amp;" con selettore: "&amp;Tabella4[[#This Row],[Rejected Element]]</f>
        <v>#N/A</v>
      </c>
      <c r="AK1725" s="13" t="e">
        <f>Tabella4[[#This Row],[HC_ID]]&amp;": "&amp;Tabella4[[#This Row],[Share URL]]</f>
        <v>#N/A</v>
      </c>
      <c r="AL1725" s="13" t="e">
        <f>Tabella4[[#This Row],[HC_ID]]&amp;": "&amp;Tabella4[[#This Row],[Soluzione note aggiuntive]]</f>
        <v>#N/A</v>
      </c>
      <c r="AM1725" s="13"/>
    </row>
    <row r="1726" spans="1:39" ht="15" x14ac:dyDescent="0.3">
      <c r="A1726" s="41" t="str">
        <f>Tabella4[[#This Row],[UNI CEI EN 301549]]&amp;Tabella4[[#This Row],[Servizio]]</f>
        <v>11.2.5.8.1S004 Spedisci (IndaBox Spedizione Pacchi)</v>
      </c>
      <c r="B1726" s="42" t="str">
        <f>Tabella4[[#This Row],[IssueID]]&amp;Tabella4[[#This Row],[Servizio]]</f>
        <v>S004 Spedisci (IndaBox Spedizione Pacchi)</v>
      </c>
      <c r="C1726" s="41" t="s">
        <v>2824</v>
      </c>
      <c r="D1726" s="41" t="str">
        <f>"(#"&amp;Tabella4[[#This Row],['#ID]]&amp;")"</f>
        <v>(#AAD1725)</v>
      </c>
      <c r="E1726" s="13" t="s">
        <v>50</v>
      </c>
      <c r="F1726" s="13" t="s">
        <v>10</v>
      </c>
      <c r="G1726" s="13" t="s">
        <v>56</v>
      </c>
      <c r="H1726" s="13" t="s">
        <v>3283</v>
      </c>
      <c r="I1726" s="13" t="s">
        <v>63</v>
      </c>
      <c r="J1726" s="13" t="s">
        <v>1736</v>
      </c>
      <c r="K1726" t="s">
        <v>1748</v>
      </c>
      <c r="L1726" s="13" t="s">
        <v>3175</v>
      </c>
      <c r="M1726" t="s">
        <v>1744</v>
      </c>
      <c r="N1726" s="13"/>
      <c r="O1726" t="s">
        <v>1618</v>
      </c>
      <c r="P1726" s="13" t="s">
        <v>1662</v>
      </c>
      <c r="Q1726" s="13" t="s">
        <v>1742</v>
      </c>
      <c r="R1726" s="13"/>
      <c r="S1726" s="13" t="s">
        <v>3187</v>
      </c>
      <c r="T1726" s="13" t="s">
        <v>3188</v>
      </c>
      <c r="U1726" s="13">
        <f>COUNTIFS(Tabella4[Rejected Element],Tabella4[[#This Row],[Rejected Element]])</f>
        <v>1254</v>
      </c>
      <c r="V1726" s="13" t="s">
        <v>1722</v>
      </c>
      <c r="W1726" s="13" t="s">
        <v>3124</v>
      </c>
      <c r="X1726" s="13" t="str">
        <f>Tabella4[[#This Row],[User Impact]]</f>
        <v>2 - Serious</v>
      </c>
      <c r="Y1726"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7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(#AAD1725)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726" s="13"/>
      <c r="AB1726" s="13"/>
      <c r="AC1726" s="13"/>
      <c r="AD1726" s="13"/>
      <c r="AE1726" s="13" t="e">
        <f>_xlfn.XLOOKUP(Tabella4[[#This Row],[ID Silk]],outTable[ID Silk],outTable[Numero ticket  ],,0,1)</f>
        <v>#N/A</v>
      </c>
      <c r="AF1726" s="13"/>
      <c r="AG1726" s="13"/>
      <c r="AH1726" s="13" t="e">
        <f>Tabella4[[#This Row],[Caricato su Silk]]&amp;Tabella4[[#This Row],[HC_01]]</f>
        <v>#N/A</v>
      </c>
      <c r="AI1726" s="13" t="e">
        <f>Tabella4[[#This Row],[HC_ID]]&amp;": "&amp;Tabella4[[#This Row],[Descrizione]]</f>
        <v>#N/A</v>
      </c>
      <c r="AJ1726" s="13" t="e">
        <f>Tabella4[[#This Row],[HC_ID]]&amp;": - "&amp;Tabella4[[#This Row],[Detail]]&amp;" con selettore: "&amp;Tabella4[[#This Row],[Rejected Element]]</f>
        <v>#N/A</v>
      </c>
      <c r="AK1726" s="13" t="e">
        <f>Tabella4[[#This Row],[HC_ID]]&amp;": "&amp;Tabella4[[#This Row],[Share URL]]</f>
        <v>#N/A</v>
      </c>
      <c r="AL1726" s="13" t="e">
        <f>Tabella4[[#This Row],[HC_ID]]&amp;": "&amp;Tabella4[[#This Row],[Soluzione note aggiuntive]]</f>
        <v>#N/A</v>
      </c>
      <c r="AM1726" s="13"/>
    </row>
    <row r="1727" spans="1:39" ht="15" x14ac:dyDescent="0.3">
      <c r="A1727" s="41" t="str">
        <f>Tabella4[[#This Row],[UNI CEI EN 301549]]&amp;Tabella4[[#This Row],[Servizio]]</f>
        <v>11.1.3.2.1S004 Spedisci (IndaBox Spedizione Pacchi)</v>
      </c>
      <c r="B1727" s="42" t="str">
        <f>Tabella4[[#This Row],[IssueID]]&amp;Tabella4[[#This Row],[Servizio]]</f>
        <v>S004 Spedisci (IndaBox Spedizione Pacchi)</v>
      </c>
      <c r="C1727" s="41" t="s">
        <v>2825</v>
      </c>
      <c r="D1727" s="41" t="str">
        <f>"(#"&amp;Tabella4[[#This Row],['#ID]]&amp;")"</f>
        <v>(#AAD1726)</v>
      </c>
      <c r="E1727" s="13" t="s">
        <v>50</v>
      </c>
      <c r="F1727" s="13" t="s">
        <v>9</v>
      </c>
      <c r="G1727" s="13" t="s">
        <v>57</v>
      </c>
      <c r="H1727" s="13" t="s">
        <v>3287</v>
      </c>
      <c r="I1727" s="13" t="s">
        <v>62</v>
      </c>
      <c r="J1727" s="13" t="s">
        <v>3176</v>
      </c>
      <c r="K1727" t="s">
        <v>1749</v>
      </c>
      <c r="L1727" s="13" t="s">
        <v>3177</v>
      </c>
      <c r="M1727" t="s">
        <v>1744</v>
      </c>
      <c r="N1727" s="13"/>
      <c r="O1727" t="s">
        <v>1618</v>
      </c>
      <c r="P1727" s="13" t="s">
        <v>1662</v>
      </c>
      <c r="Q1727" s="13" t="s">
        <v>1742</v>
      </c>
      <c r="R1727" s="13"/>
      <c r="S1727" s="13" t="s">
        <v>3189</v>
      </c>
      <c r="T1727" s="13" t="s">
        <v>3190</v>
      </c>
      <c r="U1727" s="13">
        <f>COUNTIFS(Tabella4[Rejected Element],Tabella4[[#This Row],[Rejected Element]])</f>
        <v>1254</v>
      </c>
      <c r="V1727" s="13" t="s">
        <v>1722</v>
      </c>
      <c r="W1727" s="13" t="s">
        <v>3124</v>
      </c>
      <c r="X1727" s="13" t="str">
        <f>Tabella4[[#This Row],[User Impact]]</f>
        <v>1 - Critical</v>
      </c>
      <c r="Y172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7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(#AAD1726)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727" s="13"/>
      <c r="AB1727" s="13"/>
      <c r="AC1727" s="13"/>
      <c r="AD1727" s="13"/>
      <c r="AE1727" s="13" t="e">
        <f>_xlfn.XLOOKUP(Tabella4[[#This Row],[ID Silk]],outTable[ID Silk],outTable[Numero ticket  ],,0,1)</f>
        <v>#N/A</v>
      </c>
      <c r="AF1727" s="13"/>
      <c r="AG1727" s="13"/>
      <c r="AH1727" s="13" t="e">
        <f>Tabella4[[#This Row],[Caricato su Silk]]&amp;Tabella4[[#This Row],[HC_01]]</f>
        <v>#N/A</v>
      </c>
      <c r="AI1727" s="13" t="e">
        <f>Tabella4[[#This Row],[HC_ID]]&amp;": "&amp;Tabella4[[#This Row],[Descrizione]]</f>
        <v>#N/A</v>
      </c>
      <c r="AJ1727" s="13" t="e">
        <f>Tabella4[[#This Row],[HC_ID]]&amp;": - "&amp;Tabella4[[#This Row],[Detail]]&amp;" con selettore: "&amp;Tabella4[[#This Row],[Rejected Element]]</f>
        <v>#N/A</v>
      </c>
      <c r="AK1727" s="13" t="e">
        <f>Tabella4[[#This Row],[HC_ID]]&amp;": "&amp;Tabella4[[#This Row],[Share URL]]</f>
        <v>#N/A</v>
      </c>
      <c r="AL1727" s="13" t="e">
        <f>Tabella4[[#This Row],[HC_ID]]&amp;": "&amp;Tabella4[[#This Row],[Soluzione note aggiuntive]]</f>
        <v>#N/A</v>
      </c>
      <c r="AM1727" s="13"/>
    </row>
    <row r="1728" spans="1:39" ht="15" x14ac:dyDescent="0.3">
      <c r="A1728" s="41" t="str">
        <f>Tabella4[[#This Row],[UNI CEI EN 301549]]&amp;Tabella4[[#This Row],[Servizio]]</f>
        <v>11.2.5.5.1S004 Spedisci (IndaBox Spedizione Pacchi)</v>
      </c>
      <c r="B1728" s="42" t="str">
        <f>Tabella4[[#This Row],[IssueID]]&amp;Tabella4[[#This Row],[Servizio]]</f>
        <v>S004 Spedisci (IndaBox Spedizione Pacchi)</v>
      </c>
      <c r="C1728" s="41" t="s">
        <v>2826</v>
      </c>
      <c r="D1728" s="41" t="str">
        <f>"(#"&amp;Tabella4[[#This Row],['#ID]]&amp;")"</f>
        <v>(#AAD1727)</v>
      </c>
      <c r="E1728" s="13" t="s">
        <v>50</v>
      </c>
      <c r="F1728" s="13" t="s">
        <v>3168</v>
      </c>
      <c r="G1728" s="13" t="s">
        <v>346</v>
      </c>
      <c r="H1728" s="13" t="s">
        <v>3286</v>
      </c>
      <c r="I1728" s="13" t="s">
        <v>64</v>
      </c>
      <c r="J1728" s="13" t="s">
        <v>1736</v>
      </c>
      <c r="K1728" t="s">
        <v>1747</v>
      </c>
      <c r="L1728" s="13" t="s">
        <v>3174</v>
      </c>
      <c r="M1728" t="s">
        <v>1744</v>
      </c>
      <c r="N1728" s="13"/>
      <c r="O1728" t="s">
        <v>1618</v>
      </c>
      <c r="P1728" s="13" t="s">
        <v>1662</v>
      </c>
      <c r="Q1728" s="13" t="s">
        <v>1742</v>
      </c>
      <c r="R1728" s="13"/>
      <c r="S1728" s="13" t="s">
        <v>3185</v>
      </c>
      <c r="T1728" s="13" t="s">
        <v>3186</v>
      </c>
      <c r="U1728" s="13">
        <f>COUNTIFS(Tabella4[Rejected Element],Tabella4[[#This Row],[Rejected Element]])</f>
        <v>1254</v>
      </c>
      <c r="V1728" s="13" t="s">
        <v>1722</v>
      </c>
      <c r="W1728" s="13" t="s">
        <v>3124</v>
      </c>
      <c r="X1728" s="13" t="str">
        <f>Tabella4[[#This Row],[User Impact]]</f>
        <v>3 - Moderate</v>
      </c>
      <c r="Y1728"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7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(#AAD1727)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728" s="13"/>
      <c r="AB1728" s="13"/>
      <c r="AC1728" s="13"/>
      <c r="AD1728" s="13"/>
      <c r="AE1728" s="13" t="e">
        <f>_xlfn.XLOOKUP(Tabella4[[#This Row],[ID Silk]],outTable[ID Silk],outTable[Numero ticket  ],,0,1)</f>
        <v>#N/A</v>
      </c>
      <c r="AF1728" s="13"/>
      <c r="AG1728" s="13"/>
      <c r="AH1728" s="13" t="e">
        <f>Tabella4[[#This Row],[Caricato su Silk]]&amp;Tabella4[[#This Row],[HC_01]]</f>
        <v>#N/A</v>
      </c>
      <c r="AI1728" s="13" t="e">
        <f>Tabella4[[#This Row],[HC_ID]]&amp;": "&amp;Tabella4[[#This Row],[Descrizione]]</f>
        <v>#N/A</v>
      </c>
      <c r="AJ1728" s="13" t="e">
        <f>Tabella4[[#This Row],[HC_ID]]&amp;": - "&amp;Tabella4[[#This Row],[Detail]]&amp;" con selettore: "&amp;Tabella4[[#This Row],[Rejected Element]]</f>
        <v>#N/A</v>
      </c>
      <c r="AK1728" s="13" t="e">
        <f>Tabella4[[#This Row],[HC_ID]]&amp;": "&amp;Tabella4[[#This Row],[Share URL]]</f>
        <v>#N/A</v>
      </c>
      <c r="AL1728" s="13" t="e">
        <f>Tabella4[[#This Row],[HC_ID]]&amp;": "&amp;Tabella4[[#This Row],[Soluzione note aggiuntive]]</f>
        <v>#N/A</v>
      </c>
      <c r="AM1728" s="13"/>
    </row>
    <row r="1729" spans="1:39" ht="15" x14ac:dyDescent="0.3">
      <c r="A1729" s="41" t="str">
        <f>Tabella4[[#This Row],[UNI CEI EN 301549]]&amp;Tabella4[[#This Row],[Servizio]]</f>
        <v>11.2.5.3.1S004 Spedisci (IndaBox Spedizione Pacchi)</v>
      </c>
      <c r="B1729" s="42" t="str">
        <f>Tabella4[[#This Row],[IssueID]]&amp;Tabella4[[#This Row],[Servizio]]</f>
        <v>S004 Spedisci (IndaBox Spedizione Pacchi)</v>
      </c>
      <c r="C1729" s="41" t="s">
        <v>2827</v>
      </c>
      <c r="D1729" s="41" t="str">
        <f>"(#"&amp;Tabella4[[#This Row],['#ID]]&amp;")"</f>
        <v>(#AAD1728)</v>
      </c>
      <c r="E1729" s="13" t="s">
        <v>50</v>
      </c>
      <c r="F1729" s="13" t="s">
        <v>9</v>
      </c>
      <c r="G1729" s="13" t="s">
        <v>342</v>
      </c>
      <c r="H1729" s="13" t="s">
        <v>3285</v>
      </c>
      <c r="I1729" s="13" t="s">
        <v>63</v>
      </c>
      <c r="J1729" s="13" t="s">
        <v>3172</v>
      </c>
      <c r="K1729" t="s">
        <v>1745</v>
      </c>
      <c r="L1729" s="13" t="s">
        <v>3173</v>
      </c>
      <c r="M1729" t="s">
        <v>1744</v>
      </c>
      <c r="N1729" s="13"/>
      <c r="O1729" t="s">
        <v>1618</v>
      </c>
      <c r="P1729" s="13" t="s">
        <v>1662</v>
      </c>
      <c r="Q1729" s="13" t="s">
        <v>1742</v>
      </c>
      <c r="R1729" s="13"/>
      <c r="S1729" s="13" t="s">
        <v>3183</v>
      </c>
      <c r="T1729" s="13" t="s">
        <v>3184</v>
      </c>
      <c r="U1729" s="13">
        <f>COUNTIFS(Tabella4[Rejected Element],Tabella4[[#This Row],[Rejected Element]])</f>
        <v>1254</v>
      </c>
      <c r="V1729" s="13" t="s">
        <v>1722</v>
      </c>
      <c r="W1729" s="13" t="s">
        <v>3124</v>
      </c>
      <c r="X1729" s="13" t="str">
        <f>Tabella4[[#This Row],[User Impact]]</f>
        <v>2 - Serious</v>
      </c>
      <c r="Y1729" s="13" t="str">
        <f>_xlfn.CONCAT("APP INDABOX ANDROID - ",Tabella4[[#This Row],[UNI CEI EN 301549]]," ",_xlfn.XLOOKUP(Tabella4[[#This Row],[Criterio]],Tabella5[ID],Tabella5[Criterio di successo],"")," - ",Tabella4[[#This Row],[Servizio]])</f>
        <v>APP INDABOX ANDROID - 11.2.5.3.1 Etichetta nel nome - S004 Spedisci (IndaBox Spedizione Pacchi)</v>
      </c>
      <c r="Z17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(#AAD1728)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729" s="13"/>
      <c r="AB1729" s="13"/>
      <c r="AC1729" s="13"/>
      <c r="AD1729" s="13"/>
      <c r="AE1729" s="13" t="e">
        <f>_xlfn.XLOOKUP(Tabella4[[#This Row],[ID Silk]],outTable[ID Silk],outTable[Numero ticket  ],,0,1)</f>
        <v>#N/A</v>
      </c>
      <c r="AF1729" s="13"/>
      <c r="AG1729" s="13"/>
      <c r="AH1729" s="13" t="e">
        <f>Tabella4[[#This Row],[Caricato su Silk]]&amp;Tabella4[[#This Row],[HC_01]]</f>
        <v>#N/A</v>
      </c>
      <c r="AI1729" s="13" t="e">
        <f>Tabella4[[#This Row],[HC_ID]]&amp;": "&amp;Tabella4[[#This Row],[Descrizione]]</f>
        <v>#N/A</v>
      </c>
      <c r="AJ1729" s="13" t="e">
        <f>Tabella4[[#This Row],[HC_ID]]&amp;": - "&amp;Tabella4[[#This Row],[Detail]]&amp;" con selettore: "&amp;Tabella4[[#This Row],[Rejected Element]]</f>
        <v>#N/A</v>
      </c>
      <c r="AK1729" s="13" t="e">
        <f>Tabella4[[#This Row],[HC_ID]]&amp;": "&amp;Tabella4[[#This Row],[Share URL]]</f>
        <v>#N/A</v>
      </c>
      <c r="AL1729" s="13" t="e">
        <f>Tabella4[[#This Row],[HC_ID]]&amp;": "&amp;Tabella4[[#This Row],[Soluzione note aggiuntive]]</f>
        <v>#N/A</v>
      </c>
      <c r="AM1729" s="13"/>
    </row>
    <row r="1730" spans="1:39" ht="15" x14ac:dyDescent="0.3">
      <c r="A1730" s="41" t="str">
        <f>Tabella4[[#This Row],[UNI CEI EN 301549]]&amp;Tabella4[[#This Row],[Servizio]]</f>
        <v>11.2.5.8.1S004 Spedisci (IndaBox Spedizione Pacchi)</v>
      </c>
      <c r="B1730" s="42" t="str">
        <f>Tabella4[[#This Row],[IssueID]]&amp;Tabella4[[#This Row],[Servizio]]</f>
        <v>S004 Spedisci (IndaBox Spedizione Pacchi)</v>
      </c>
      <c r="C1730" s="41" t="s">
        <v>2828</v>
      </c>
      <c r="D1730" s="41" t="str">
        <f>"(#"&amp;Tabella4[[#This Row],['#ID]]&amp;")"</f>
        <v>(#AAD1729)</v>
      </c>
      <c r="E1730" s="13" t="s">
        <v>50</v>
      </c>
      <c r="F1730" s="13" t="s">
        <v>10</v>
      </c>
      <c r="G1730" s="13" t="s">
        <v>56</v>
      </c>
      <c r="H1730" s="13" t="s">
        <v>3283</v>
      </c>
      <c r="I1730" s="13" t="s">
        <v>63</v>
      </c>
      <c r="J1730" s="13" t="s">
        <v>1736</v>
      </c>
      <c r="K1730" t="s">
        <v>1748</v>
      </c>
      <c r="L1730" s="13" t="s">
        <v>3175</v>
      </c>
      <c r="M1730" t="s">
        <v>1744</v>
      </c>
      <c r="N1730" s="13"/>
      <c r="O1730" t="s">
        <v>1618</v>
      </c>
      <c r="P1730" s="13" t="s">
        <v>1662</v>
      </c>
      <c r="Q1730" s="13" t="s">
        <v>1742</v>
      </c>
      <c r="R1730" s="13"/>
      <c r="S1730" s="13" t="s">
        <v>3187</v>
      </c>
      <c r="T1730" s="13" t="s">
        <v>3188</v>
      </c>
      <c r="U1730" s="13">
        <f>COUNTIFS(Tabella4[Rejected Element],Tabella4[[#This Row],[Rejected Element]])</f>
        <v>1254</v>
      </c>
      <c r="V1730" s="13" t="s">
        <v>1722</v>
      </c>
      <c r="W1730" s="13" t="s">
        <v>3124</v>
      </c>
      <c r="X1730" s="13" t="str">
        <f>Tabella4[[#This Row],[User Impact]]</f>
        <v>2 - Serious</v>
      </c>
      <c r="Y1730"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7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(#AAD1729)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730" s="13"/>
      <c r="AB1730" s="13"/>
      <c r="AC1730" s="13"/>
      <c r="AD1730" s="13"/>
      <c r="AE1730" s="13" t="e">
        <f>_xlfn.XLOOKUP(Tabella4[[#This Row],[ID Silk]],outTable[ID Silk],outTable[Numero ticket  ],,0,1)</f>
        <v>#N/A</v>
      </c>
      <c r="AF1730" s="13"/>
      <c r="AG1730" s="13"/>
      <c r="AH1730" s="13" t="e">
        <f>Tabella4[[#This Row],[Caricato su Silk]]&amp;Tabella4[[#This Row],[HC_01]]</f>
        <v>#N/A</v>
      </c>
      <c r="AI1730" s="13" t="e">
        <f>Tabella4[[#This Row],[HC_ID]]&amp;": "&amp;Tabella4[[#This Row],[Descrizione]]</f>
        <v>#N/A</v>
      </c>
      <c r="AJ1730" s="13" t="e">
        <f>Tabella4[[#This Row],[HC_ID]]&amp;": - "&amp;Tabella4[[#This Row],[Detail]]&amp;" con selettore: "&amp;Tabella4[[#This Row],[Rejected Element]]</f>
        <v>#N/A</v>
      </c>
      <c r="AK1730" s="13" t="e">
        <f>Tabella4[[#This Row],[HC_ID]]&amp;": "&amp;Tabella4[[#This Row],[Share URL]]</f>
        <v>#N/A</v>
      </c>
      <c r="AL1730" s="13" t="e">
        <f>Tabella4[[#This Row],[HC_ID]]&amp;": "&amp;Tabella4[[#This Row],[Soluzione note aggiuntive]]</f>
        <v>#N/A</v>
      </c>
      <c r="AM1730" s="13"/>
    </row>
    <row r="1731" spans="1:39" ht="15" x14ac:dyDescent="0.3">
      <c r="A1731" s="41" t="str">
        <f>Tabella4[[#This Row],[UNI CEI EN 301549]]&amp;Tabella4[[#This Row],[Servizio]]</f>
        <v>11.1.3.2.1S004 Spedisci (IndaBox Spedizione Pacchi)</v>
      </c>
      <c r="B1731" s="42" t="str">
        <f>Tabella4[[#This Row],[IssueID]]&amp;Tabella4[[#This Row],[Servizio]]</f>
        <v>S004 Spedisci (IndaBox Spedizione Pacchi)</v>
      </c>
      <c r="C1731" s="41" t="s">
        <v>2829</v>
      </c>
      <c r="D1731" s="41" t="str">
        <f>"(#"&amp;Tabella4[[#This Row],['#ID]]&amp;")"</f>
        <v>(#AAD1730)</v>
      </c>
      <c r="E1731" s="13" t="s">
        <v>50</v>
      </c>
      <c r="F1731" s="13" t="s">
        <v>9</v>
      </c>
      <c r="G1731" s="13" t="s">
        <v>57</v>
      </c>
      <c r="H1731" s="13" t="s">
        <v>3287</v>
      </c>
      <c r="I1731" s="13" t="s">
        <v>62</v>
      </c>
      <c r="J1731" s="13" t="s">
        <v>3176</v>
      </c>
      <c r="K1731" t="s">
        <v>1749</v>
      </c>
      <c r="L1731" s="13" t="s">
        <v>3177</v>
      </c>
      <c r="M1731" t="s">
        <v>1744</v>
      </c>
      <c r="N1731" s="13"/>
      <c r="O1731" t="s">
        <v>1618</v>
      </c>
      <c r="P1731" s="13" t="s">
        <v>1662</v>
      </c>
      <c r="Q1731" s="13" t="s">
        <v>1742</v>
      </c>
      <c r="R1731" s="13"/>
      <c r="S1731" s="13" t="s">
        <v>3189</v>
      </c>
      <c r="T1731" s="13" t="s">
        <v>3190</v>
      </c>
      <c r="U1731" s="13">
        <f>COUNTIFS(Tabella4[Rejected Element],Tabella4[[#This Row],[Rejected Element]])</f>
        <v>1254</v>
      </c>
      <c r="V1731" s="13" t="s">
        <v>1722</v>
      </c>
      <c r="W1731" s="13" t="s">
        <v>3124</v>
      </c>
      <c r="X1731" s="13" t="str">
        <f>Tabella4[[#This Row],[User Impact]]</f>
        <v>1 - Critical</v>
      </c>
      <c r="Y1731"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7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(#AAD1730)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731" s="13"/>
      <c r="AB1731" s="13"/>
      <c r="AC1731" s="13"/>
      <c r="AD1731" s="13"/>
      <c r="AE1731" s="13" t="e">
        <f>_xlfn.XLOOKUP(Tabella4[[#This Row],[ID Silk]],outTable[ID Silk],outTable[Numero ticket  ],,0,1)</f>
        <v>#N/A</v>
      </c>
      <c r="AF1731" s="13"/>
      <c r="AG1731" s="13"/>
      <c r="AH1731" s="13" t="e">
        <f>Tabella4[[#This Row],[Caricato su Silk]]&amp;Tabella4[[#This Row],[HC_01]]</f>
        <v>#N/A</v>
      </c>
      <c r="AI1731" s="13" t="e">
        <f>Tabella4[[#This Row],[HC_ID]]&amp;": "&amp;Tabella4[[#This Row],[Descrizione]]</f>
        <v>#N/A</v>
      </c>
      <c r="AJ1731" s="13" t="e">
        <f>Tabella4[[#This Row],[HC_ID]]&amp;": - "&amp;Tabella4[[#This Row],[Detail]]&amp;" con selettore: "&amp;Tabella4[[#This Row],[Rejected Element]]</f>
        <v>#N/A</v>
      </c>
      <c r="AK1731" s="13" t="e">
        <f>Tabella4[[#This Row],[HC_ID]]&amp;": "&amp;Tabella4[[#This Row],[Share URL]]</f>
        <v>#N/A</v>
      </c>
      <c r="AL1731" s="13" t="e">
        <f>Tabella4[[#This Row],[HC_ID]]&amp;": "&amp;Tabella4[[#This Row],[Soluzione note aggiuntive]]</f>
        <v>#N/A</v>
      </c>
      <c r="AM1731" s="13"/>
    </row>
    <row r="1732" spans="1:39" ht="15" x14ac:dyDescent="0.3">
      <c r="A1732" s="41" t="str">
        <f>Tabella4[[#This Row],[UNI CEI EN 301549]]&amp;Tabella4[[#This Row],[Servizio]]</f>
        <v>11.1.3.2.1S004 Spedisci (IndaBox Spedizione Pacchi)</v>
      </c>
      <c r="B1732" s="42" t="str">
        <f>Tabella4[[#This Row],[IssueID]]&amp;Tabella4[[#This Row],[Servizio]]</f>
        <v>S004 Spedisci (IndaBox Spedizione Pacchi)</v>
      </c>
      <c r="C1732" s="41" t="s">
        <v>2830</v>
      </c>
      <c r="D1732" s="41" t="str">
        <f>"(#"&amp;Tabella4[[#This Row],['#ID]]&amp;")"</f>
        <v>(#AAD1731)</v>
      </c>
      <c r="E1732" s="13" t="s">
        <v>50</v>
      </c>
      <c r="F1732" s="13" t="s">
        <v>9</v>
      </c>
      <c r="G1732" s="13" t="s">
        <v>57</v>
      </c>
      <c r="H1732" s="13" t="s">
        <v>3287</v>
      </c>
      <c r="I1732" s="13" t="s">
        <v>62</v>
      </c>
      <c r="J1732" s="13" t="s">
        <v>3176</v>
      </c>
      <c r="K1732" t="s">
        <v>1749</v>
      </c>
      <c r="L1732" s="13" t="s">
        <v>3177</v>
      </c>
      <c r="M1732" t="s">
        <v>1744</v>
      </c>
      <c r="N1732" s="13"/>
      <c r="O1732" t="s">
        <v>1618</v>
      </c>
      <c r="P1732" s="13" t="s">
        <v>1662</v>
      </c>
      <c r="Q1732" s="13" t="s">
        <v>1742</v>
      </c>
      <c r="R1732" s="13"/>
      <c r="S1732" s="13" t="s">
        <v>3189</v>
      </c>
      <c r="T1732" s="13" t="s">
        <v>3190</v>
      </c>
      <c r="U1732" s="13">
        <f>COUNTIFS(Tabella4[Rejected Element],Tabella4[[#This Row],[Rejected Element]])</f>
        <v>1254</v>
      </c>
      <c r="V1732" s="13" t="s">
        <v>1722</v>
      </c>
      <c r="W1732" s="13" t="s">
        <v>3124</v>
      </c>
      <c r="X1732" s="13" t="str">
        <f>Tabella4[[#This Row],[User Impact]]</f>
        <v>1 - Critical</v>
      </c>
      <c r="Y173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7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(#AAD1731)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732" s="13"/>
      <c r="AB1732" s="13"/>
      <c r="AC1732" s="13"/>
      <c r="AD1732" s="13"/>
      <c r="AE1732" s="13" t="e">
        <f>_xlfn.XLOOKUP(Tabella4[[#This Row],[ID Silk]],outTable[ID Silk],outTable[Numero ticket  ],,0,1)</f>
        <v>#N/A</v>
      </c>
      <c r="AF1732" s="13"/>
      <c r="AG1732" s="13"/>
      <c r="AH1732" s="13" t="e">
        <f>Tabella4[[#This Row],[Caricato su Silk]]&amp;Tabella4[[#This Row],[HC_01]]</f>
        <v>#N/A</v>
      </c>
      <c r="AI1732" s="13" t="e">
        <f>Tabella4[[#This Row],[HC_ID]]&amp;": "&amp;Tabella4[[#This Row],[Descrizione]]</f>
        <v>#N/A</v>
      </c>
      <c r="AJ1732" s="13" t="e">
        <f>Tabella4[[#This Row],[HC_ID]]&amp;": - "&amp;Tabella4[[#This Row],[Detail]]&amp;" con selettore: "&amp;Tabella4[[#This Row],[Rejected Element]]</f>
        <v>#N/A</v>
      </c>
      <c r="AK1732" s="13" t="e">
        <f>Tabella4[[#This Row],[HC_ID]]&amp;": "&amp;Tabella4[[#This Row],[Share URL]]</f>
        <v>#N/A</v>
      </c>
      <c r="AL1732" s="13" t="e">
        <f>Tabella4[[#This Row],[HC_ID]]&amp;": "&amp;Tabella4[[#This Row],[Soluzione note aggiuntive]]</f>
        <v>#N/A</v>
      </c>
      <c r="AM1732" s="13"/>
    </row>
    <row r="1733" spans="1:39" ht="15" x14ac:dyDescent="0.3">
      <c r="A1733" s="41" t="str">
        <f>Tabella4[[#This Row],[UNI CEI EN 301549]]&amp;Tabella4[[#This Row],[Servizio]]</f>
        <v>11.1.3.2.1S004 Spedisci (IndaBox Spedizione Pacchi)</v>
      </c>
      <c r="B1733" s="42" t="str">
        <f>Tabella4[[#This Row],[IssueID]]&amp;Tabella4[[#This Row],[Servizio]]</f>
        <v>S004 Spedisci (IndaBox Spedizione Pacchi)</v>
      </c>
      <c r="C1733" s="41" t="s">
        <v>2831</v>
      </c>
      <c r="D1733" s="41" t="str">
        <f>"(#"&amp;Tabella4[[#This Row],['#ID]]&amp;")"</f>
        <v>(#AAD1732)</v>
      </c>
      <c r="E1733" s="13" t="s">
        <v>50</v>
      </c>
      <c r="F1733" s="13" t="s">
        <v>9</v>
      </c>
      <c r="G1733" s="13" t="s">
        <v>57</v>
      </c>
      <c r="H1733" s="13" t="s">
        <v>3287</v>
      </c>
      <c r="I1733" s="13" t="s">
        <v>62</v>
      </c>
      <c r="J1733" s="13" t="s">
        <v>3176</v>
      </c>
      <c r="K1733" t="s">
        <v>1749</v>
      </c>
      <c r="L1733" s="13" t="s">
        <v>3177</v>
      </c>
      <c r="M1733" t="s">
        <v>1744</v>
      </c>
      <c r="N1733" s="13"/>
      <c r="O1733" t="s">
        <v>1618</v>
      </c>
      <c r="P1733" s="13" t="s">
        <v>1662</v>
      </c>
      <c r="Q1733" s="13" t="s">
        <v>1742</v>
      </c>
      <c r="R1733" s="13"/>
      <c r="S1733" s="13" t="s">
        <v>3189</v>
      </c>
      <c r="T1733" s="13" t="s">
        <v>3190</v>
      </c>
      <c r="U1733" s="13">
        <f>COUNTIFS(Tabella4[Rejected Element],Tabella4[[#This Row],[Rejected Element]])</f>
        <v>1254</v>
      </c>
      <c r="V1733" s="13" t="s">
        <v>1722</v>
      </c>
      <c r="W1733" s="13" t="s">
        <v>3124</v>
      </c>
      <c r="X1733" s="13" t="str">
        <f>Tabella4[[#This Row],[User Impact]]</f>
        <v>1 - Critical</v>
      </c>
      <c r="Y173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7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(#AAD1732)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733" s="13"/>
      <c r="AB1733" s="13"/>
      <c r="AC1733" s="13"/>
      <c r="AD1733" s="13"/>
      <c r="AE1733" s="13" t="e">
        <f>_xlfn.XLOOKUP(Tabella4[[#This Row],[ID Silk]],outTable[ID Silk],outTable[Numero ticket  ],,0,1)</f>
        <v>#N/A</v>
      </c>
      <c r="AF1733" s="13"/>
      <c r="AG1733" s="13"/>
      <c r="AH1733" s="13" t="e">
        <f>Tabella4[[#This Row],[Caricato su Silk]]&amp;Tabella4[[#This Row],[HC_01]]</f>
        <v>#N/A</v>
      </c>
      <c r="AI1733" s="13" t="e">
        <f>Tabella4[[#This Row],[HC_ID]]&amp;": "&amp;Tabella4[[#This Row],[Descrizione]]</f>
        <v>#N/A</v>
      </c>
      <c r="AJ1733" s="13" t="e">
        <f>Tabella4[[#This Row],[HC_ID]]&amp;": - "&amp;Tabella4[[#This Row],[Detail]]&amp;" con selettore: "&amp;Tabella4[[#This Row],[Rejected Element]]</f>
        <v>#N/A</v>
      </c>
      <c r="AK1733" s="13" t="e">
        <f>Tabella4[[#This Row],[HC_ID]]&amp;": "&amp;Tabella4[[#This Row],[Share URL]]</f>
        <v>#N/A</v>
      </c>
      <c r="AL1733" s="13" t="e">
        <f>Tabella4[[#This Row],[HC_ID]]&amp;": "&amp;Tabella4[[#This Row],[Soluzione note aggiuntive]]</f>
        <v>#N/A</v>
      </c>
      <c r="AM1733" s="13"/>
    </row>
    <row r="1734" spans="1:39" ht="15" x14ac:dyDescent="0.3">
      <c r="A1734" s="41" t="str">
        <f>Tabella4[[#This Row],[UNI CEI EN 301549]]&amp;Tabella4[[#This Row],[Servizio]]</f>
        <v>11.2.5.3.1S004 Spedisci (IndaBox Spedizione Pacchi)</v>
      </c>
      <c r="B1734" s="42" t="str">
        <f>Tabella4[[#This Row],[IssueID]]&amp;Tabella4[[#This Row],[Servizio]]</f>
        <v>S004 Spedisci (IndaBox Spedizione Pacchi)</v>
      </c>
      <c r="C1734" s="41" t="s">
        <v>2832</v>
      </c>
      <c r="D1734" s="41" t="str">
        <f>"(#"&amp;Tabella4[[#This Row],['#ID]]&amp;")"</f>
        <v>(#AAD1733)</v>
      </c>
      <c r="E1734" s="13" t="s">
        <v>50</v>
      </c>
      <c r="F1734" s="13" t="s">
        <v>9</v>
      </c>
      <c r="G1734" s="13" t="s">
        <v>342</v>
      </c>
      <c r="H1734" s="13" t="s">
        <v>3285</v>
      </c>
      <c r="I1734" s="13" t="s">
        <v>63</v>
      </c>
      <c r="J1734" s="13" t="s">
        <v>3172</v>
      </c>
      <c r="K1734" t="s">
        <v>1745</v>
      </c>
      <c r="L1734" s="13" t="s">
        <v>3173</v>
      </c>
      <c r="M1734" t="s">
        <v>1744</v>
      </c>
      <c r="N1734" s="13"/>
      <c r="O1734" t="s">
        <v>1618</v>
      </c>
      <c r="P1734" s="13" t="s">
        <v>1662</v>
      </c>
      <c r="Q1734" s="13" t="s">
        <v>1742</v>
      </c>
      <c r="R1734" s="13"/>
      <c r="S1734" s="13" t="s">
        <v>3183</v>
      </c>
      <c r="T1734" s="13" t="s">
        <v>3184</v>
      </c>
      <c r="U1734" s="13">
        <f>COUNTIFS(Tabella4[Rejected Element],Tabella4[[#This Row],[Rejected Element]])</f>
        <v>1254</v>
      </c>
      <c r="V1734" s="13" t="s">
        <v>1722</v>
      </c>
      <c r="W1734" s="13" t="s">
        <v>3124</v>
      </c>
      <c r="X1734" s="13" t="str">
        <f>Tabella4[[#This Row],[User Impact]]</f>
        <v>2 - Serious</v>
      </c>
      <c r="Y1734" s="13" t="str">
        <f>_xlfn.CONCAT("APP INDABOX ANDROID - ",Tabella4[[#This Row],[UNI CEI EN 301549]]," ",_xlfn.XLOOKUP(Tabella4[[#This Row],[Criterio]],Tabella5[ID],Tabella5[Criterio di successo],"")," - ",Tabella4[[#This Row],[Servizio]])</f>
        <v>APP INDABOX ANDROID - 11.2.5.3.1 Etichetta nel nome - S004 Spedisci (IndaBox Spedizione Pacchi)</v>
      </c>
      <c r="Z17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(#AAD1733)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https://axe-mobile.deque.com/scan?userId=747da6b3-5f03-493b-bc9b-3a10276b7d6b&amp;packageName=com.android.chrome&amp;resultId=0198757a-aad5-7101-a053-9163a80cb7cd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734" s="13"/>
      <c r="AB1734" s="13"/>
      <c r="AC1734" s="13"/>
      <c r="AD1734" s="13"/>
      <c r="AE1734" s="13" t="e">
        <f>_xlfn.XLOOKUP(Tabella4[[#This Row],[ID Silk]],outTable[ID Silk],outTable[Numero ticket  ],,0,1)</f>
        <v>#N/A</v>
      </c>
      <c r="AF1734" s="13"/>
      <c r="AG1734" s="13"/>
      <c r="AH1734" s="13" t="e">
        <f>Tabella4[[#This Row],[Caricato su Silk]]&amp;Tabella4[[#This Row],[HC_01]]</f>
        <v>#N/A</v>
      </c>
      <c r="AI1734" s="13" t="e">
        <f>Tabella4[[#This Row],[HC_ID]]&amp;": "&amp;Tabella4[[#This Row],[Descrizione]]</f>
        <v>#N/A</v>
      </c>
      <c r="AJ1734" s="13" t="e">
        <f>Tabella4[[#This Row],[HC_ID]]&amp;": - "&amp;Tabella4[[#This Row],[Detail]]&amp;" con selettore: "&amp;Tabella4[[#This Row],[Rejected Element]]</f>
        <v>#N/A</v>
      </c>
      <c r="AK1734" s="13" t="e">
        <f>Tabella4[[#This Row],[HC_ID]]&amp;": "&amp;Tabella4[[#This Row],[Share URL]]</f>
        <v>#N/A</v>
      </c>
      <c r="AL1734" s="13" t="e">
        <f>Tabella4[[#This Row],[HC_ID]]&amp;": "&amp;Tabella4[[#This Row],[Soluzione note aggiuntive]]</f>
        <v>#N/A</v>
      </c>
      <c r="AM1734" s="13"/>
    </row>
    <row r="1735" spans="1:39" ht="15" x14ac:dyDescent="0.3">
      <c r="A1735" s="41" t="str">
        <f>Tabella4[[#This Row],[UNI CEI EN 301549]]&amp;Tabella4[[#This Row],[Servizio]]</f>
        <v>11.1.3.4.1S003 Ritira (IndaBox Ritiro Pacchi)</v>
      </c>
      <c r="B1735" s="42" t="str">
        <f>Tabella4[[#This Row],[IssueID]]&amp;Tabella4[[#This Row],[Servizio]]</f>
        <v>S003 Ritira (IndaBox Ritiro Pacchi)</v>
      </c>
      <c r="C1735" s="41" t="s">
        <v>2833</v>
      </c>
      <c r="D1735" s="41" t="str">
        <f>"(#"&amp;Tabella4[[#This Row],['#ID]]&amp;")"</f>
        <v>(#AAD1734)</v>
      </c>
      <c r="E1735" s="13" t="s">
        <v>50</v>
      </c>
      <c r="F1735" s="13" t="s">
        <v>10</v>
      </c>
      <c r="G1735" s="13" t="s">
        <v>160</v>
      </c>
      <c r="H1735" s="13" t="s">
        <v>3284</v>
      </c>
      <c r="I1735" s="13" t="s">
        <v>63</v>
      </c>
      <c r="J1735" s="13" t="s">
        <v>3170</v>
      </c>
      <c r="K1735" t="s">
        <v>1743</v>
      </c>
      <c r="L1735" s="13" t="s">
        <v>3171</v>
      </c>
      <c r="M1735" t="s">
        <v>1744</v>
      </c>
      <c r="N1735" s="13"/>
      <c r="O1735" t="s">
        <v>1619</v>
      </c>
      <c r="P1735" s="13" t="s">
        <v>1663</v>
      </c>
      <c r="Q1735" s="13" t="s">
        <v>1742</v>
      </c>
      <c r="R1735" s="13"/>
      <c r="S1735" s="13" t="s">
        <v>3181</v>
      </c>
      <c r="T1735" s="13" t="s">
        <v>3182</v>
      </c>
      <c r="U1735" s="13">
        <f>COUNTIFS(Tabella4[Rejected Element],Tabella4[[#This Row],[Rejected Element]])</f>
        <v>1254</v>
      </c>
      <c r="V1735" s="13" t="s">
        <v>1721</v>
      </c>
      <c r="W1735" s="13" t="s">
        <v>3125</v>
      </c>
      <c r="X1735" s="13" t="str">
        <f>Tabella4[[#This Row],[User Impact]]</f>
        <v>2 - Serious</v>
      </c>
      <c r="Y1735" s="13" t="str">
        <f>_xlfn.CONCAT("APP INDABOX ANDROID - ",Tabella4[[#This Row],[UNI CEI EN 301549]]," ",_xlfn.XLOOKUP(Tabella4[[#This Row],[Criterio]],Tabella5[ID],Tabella5[Criterio di successo],"")," - ",Tabella4[[#This Row],[Servizio]])</f>
        <v>APP INDABOX ANDROID - 11.1.3.4.1 Orientamento - S003 Ritira (IndaBox Ritiro Pacchi)</v>
      </c>
      <c r="Z17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S003 Ritira (IndaBox Ritiro Pacchi) (#AAD1734)
S003 Ritira (IndaBox Ritiro Pacchi)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Rimuovi android:screenOrientation="portrait" per supportare sia landscape che portrait, salvo che non sia un requisito.
File di log (occorrenze rilevate: 4): https://posteitaliane.sharepoint.com/:x:/r/teams/ACCESSIBILITRISULTATIVERIFICHETECNICHE/Shared%20Documents/TGPOSTE_APP/TGPOSTE_APP/LOG/Log.xlsx?d=w630300a71bd74143a1658fe5ab688bc4&amp;csf=1&amp;web=1&amp;e=Y9XHGL
Link al dettaglio requisito WCAG: </v>
      </c>
      <c r="AA1735" s="13"/>
      <c r="AB1735" s="13"/>
      <c r="AC1735" s="13"/>
      <c r="AD1735" s="13"/>
      <c r="AE1735" s="13" t="e">
        <f>_xlfn.XLOOKUP(Tabella4[[#This Row],[ID Silk]],outTable[ID Silk],outTable[Numero ticket  ],,0,1)</f>
        <v>#N/A</v>
      </c>
      <c r="AF1735" s="13"/>
      <c r="AG1735" s="13"/>
      <c r="AH1735" s="13" t="e">
        <f>Tabella4[[#This Row],[Caricato su Silk]]&amp;Tabella4[[#This Row],[HC_01]]</f>
        <v>#N/A</v>
      </c>
      <c r="AI1735" s="13" t="e">
        <f>Tabella4[[#This Row],[HC_ID]]&amp;": "&amp;Tabella4[[#This Row],[Descrizione]]</f>
        <v>#N/A</v>
      </c>
      <c r="AJ1735" s="13" t="e">
        <f>Tabella4[[#This Row],[HC_ID]]&amp;": - "&amp;Tabella4[[#This Row],[Detail]]&amp;" con selettore: "&amp;Tabella4[[#This Row],[Rejected Element]]</f>
        <v>#N/A</v>
      </c>
      <c r="AK1735" s="13" t="e">
        <f>Tabella4[[#This Row],[HC_ID]]&amp;": "&amp;Tabella4[[#This Row],[Share URL]]</f>
        <v>#N/A</v>
      </c>
      <c r="AL1735" s="13" t="e">
        <f>Tabella4[[#This Row],[HC_ID]]&amp;": "&amp;Tabella4[[#This Row],[Soluzione note aggiuntive]]</f>
        <v>#N/A</v>
      </c>
      <c r="AM1735" s="13"/>
    </row>
    <row r="1736" spans="1:39" ht="15" x14ac:dyDescent="0.3">
      <c r="A1736" s="41" t="str">
        <f>Tabella4[[#This Row],[UNI CEI EN 301549]]&amp;Tabella4[[#This Row],[Servizio]]</f>
        <v>11.2.5.3.1S003 Ritira (IndaBox Ritiro Pacchi)</v>
      </c>
      <c r="B1736" s="42" t="str">
        <f>Tabella4[[#This Row],[IssueID]]&amp;Tabella4[[#This Row],[Servizio]]</f>
        <v>S003 Ritira (IndaBox Ritiro Pacchi)</v>
      </c>
      <c r="C1736" s="41" t="s">
        <v>2834</v>
      </c>
      <c r="D1736" s="41" t="str">
        <f>"(#"&amp;Tabella4[[#This Row],['#ID]]&amp;")"</f>
        <v>(#AAD1735)</v>
      </c>
      <c r="E1736" s="13" t="s">
        <v>50</v>
      </c>
      <c r="F1736" s="13" t="s">
        <v>9</v>
      </c>
      <c r="G1736" s="13" t="s">
        <v>342</v>
      </c>
      <c r="H1736" s="13" t="s">
        <v>3285</v>
      </c>
      <c r="I1736" s="13" t="s">
        <v>63</v>
      </c>
      <c r="J1736" s="13" t="s">
        <v>3172</v>
      </c>
      <c r="K1736" t="s">
        <v>1745</v>
      </c>
      <c r="L1736" s="13" t="s">
        <v>3173</v>
      </c>
      <c r="M1736" t="s">
        <v>1746</v>
      </c>
      <c r="N1736" s="13"/>
      <c r="O1736" t="s">
        <v>1619</v>
      </c>
      <c r="P1736" s="13" t="s">
        <v>1663</v>
      </c>
      <c r="Q1736" s="13" t="s">
        <v>1742</v>
      </c>
      <c r="R1736" s="13"/>
      <c r="S1736" s="13" t="s">
        <v>3183</v>
      </c>
      <c r="T1736" s="13" t="s">
        <v>3184</v>
      </c>
      <c r="U1736" s="13">
        <f>COUNTIFS(Tabella4[Rejected Element],Tabella4[[#This Row],[Rejected Element]])</f>
        <v>42</v>
      </c>
      <c r="V1736" s="13" t="s">
        <v>1721</v>
      </c>
      <c r="W1736" s="13" t="s">
        <v>3125</v>
      </c>
      <c r="X1736" s="13" t="str">
        <f>Tabella4[[#This Row],[User Impact]]</f>
        <v>2 - Serious</v>
      </c>
      <c r="Y1736" s="13" t="str">
        <f>_xlfn.CONCAT("APP INDABOX ANDROID - ",Tabella4[[#This Row],[UNI CEI EN 301549]]," ",_xlfn.XLOOKUP(Tabella4[[#This Row],[Criterio]],Tabella5[ID],Tabella5[Criterio di successo],"")," - ",Tabella4[[#This Row],[Servizio]])</f>
        <v>APP INDABOX ANDROID - 11.2.5.3.1 Etichetta nel nome - S003 Ritira (IndaBox Ritiro Pacchi)</v>
      </c>
      <c r="Z17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(#AAD1735)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https://axe-mobile.deque.com/scan?userId=747da6b3-5f03-493b-bc9b-3a10276b7d6b&amp;packageName=com.android.chrome&amp;resultId=0198757a-6b1f-733a-80a7-d94b03482e90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736" s="13"/>
      <c r="AB1736" s="13"/>
      <c r="AC1736" s="13"/>
      <c r="AD1736" s="13"/>
      <c r="AE1736" s="13" t="e">
        <f>_xlfn.XLOOKUP(Tabella4[[#This Row],[ID Silk]],outTable[ID Silk],outTable[Numero ticket  ],,0,1)</f>
        <v>#N/A</v>
      </c>
      <c r="AF1736" s="13"/>
      <c r="AG1736" s="13"/>
      <c r="AH1736" s="13" t="e">
        <f>Tabella4[[#This Row],[Caricato su Silk]]&amp;Tabella4[[#This Row],[HC_01]]</f>
        <v>#N/A</v>
      </c>
      <c r="AI1736" s="13" t="e">
        <f>Tabella4[[#This Row],[HC_ID]]&amp;": "&amp;Tabella4[[#This Row],[Descrizione]]</f>
        <v>#N/A</v>
      </c>
      <c r="AJ1736" s="13" t="e">
        <f>Tabella4[[#This Row],[HC_ID]]&amp;": - "&amp;Tabella4[[#This Row],[Detail]]&amp;" con selettore: "&amp;Tabella4[[#This Row],[Rejected Element]]</f>
        <v>#N/A</v>
      </c>
      <c r="AK1736" s="13" t="e">
        <f>Tabella4[[#This Row],[HC_ID]]&amp;": "&amp;Tabella4[[#This Row],[Share URL]]</f>
        <v>#N/A</v>
      </c>
      <c r="AL1736" s="13" t="e">
        <f>Tabella4[[#This Row],[HC_ID]]&amp;": "&amp;Tabella4[[#This Row],[Soluzione note aggiuntive]]</f>
        <v>#N/A</v>
      </c>
      <c r="AM1736" s="13"/>
    </row>
    <row r="1737" spans="1:39" ht="15" x14ac:dyDescent="0.3">
      <c r="A1737" s="41" t="str">
        <f>Tabella4[[#This Row],[UNI CEI EN 301549]]&amp;Tabella4[[#This Row],[Servizio]]</f>
        <v>11.2.5.3.1S003 Ritira (IndaBox Ritiro Pacchi)</v>
      </c>
      <c r="B1737" s="42" t="str">
        <f>Tabella4[[#This Row],[IssueID]]&amp;Tabella4[[#This Row],[Servizio]]</f>
        <v>S003 Ritira (IndaBox Ritiro Pacchi)</v>
      </c>
      <c r="C1737" s="41" t="s">
        <v>2835</v>
      </c>
      <c r="D1737" s="41" t="str">
        <f>"(#"&amp;Tabella4[[#This Row],['#ID]]&amp;")"</f>
        <v>(#AAD1736)</v>
      </c>
      <c r="E1737" s="13" t="s">
        <v>50</v>
      </c>
      <c r="F1737" s="13" t="s">
        <v>9</v>
      </c>
      <c r="G1737" s="13" t="s">
        <v>342</v>
      </c>
      <c r="H1737" s="13" t="s">
        <v>3285</v>
      </c>
      <c r="I1737" s="13" t="s">
        <v>63</v>
      </c>
      <c r="J1737" s="13" t="s">
        <v>3172</v>
      </c>
      <c r="K1737" t="s">
        <v>1745</v>
      </c>
      <c r="L1737" s="13" t="s">
        <v>3173</v>
      </c>
      <c r="M1737" t="s">
        <v>1744</v>
      </c>
      <c r="N1737" s="13"/>
      <c r="O1737" t="s">
        <v>1619</v>
      </c>
      <c r="P1737" s="13" t="s">
        <v>1663</v>
      </c>
      <c r="Q1737" s="13" t="s">
        <v>1742</v>
      </c>
      <c r="R1737" s="13"/>
      <c r="S1737" s="13" t="s">
        <v>3183</v>
      </c>
      <c r="T1737" s="13" t="s">
        <v>3184</v>
      </c>
      <c r="U1737" s="13">
        <f>COUNTIFS(Tabella4[Rejected Element],Tabella4[[#This Row],[Rejected Element]])</f>
        <v>1254</v>
      </c>
      <c r="V1737" s="13" t="s">
        <v>1721</v>
      </c>
      <c r="W1737" s="13" t="s">
        <v>3125</v>
      </c>
      <c r="X1737" s="13" t="str">
        <f>Tabella4[[#This Row],[User Impact]]</f>
        <v>2 - Serious</v>
      </c>
      <c r="Y1737" s="13" t="str">
        <f>_xlfn.CONCAT("APP INDABOX ANDROID - ",Tabella4[[#This Row],[UNI CEI EN 301549]]," ",_xlfn.XLOOKUP(Tabella4[[#This Row],[Criterio]],Tabella5[ID],Tabella5[Criterio di successo],"")," - ",Tabella4[[#This Row],[Servizio]])</f>
        <v>APP INDABOX ANDROID - 11.2.5.3.1 Etichetta nel nome - S003 Ritira (IndaBox Ritiro Pacchi)</v>
      </c>
      <c r="Z17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(#AAD1736)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737" s="13"/>
      <c r="AB1737" s="13"/>
      <c r="AC1737" s="13"/>
      <c r="AD1737" s="13"/>
      <c r="AE1737" s="13" t="e">
        <f>_xlfn.XLOOKUP(Tabella4[[#This Row],[ID Silk]],outTable[ID Silk],outTable[Numero ticket  ],,0,1)</f>
        <v>#N/A</v>
      </c>
      <c r="AF1737" s="13"/>
      <c r="AG1737" s="13"/>
      <c r="AH1737" s="13" t="e">
        <f>Tabella4[[#This Row],[Caricato su Silk]]&amp;Tabella4[[#This Row],[HC_01]]</f>
        <v>#N/A</v>
      </c>
      <c r="AI1737" s="13" t="e">
        <f>Tabella4[[#This Row],[HC_ID]]&amp;": "&amp;Tabella4[[#This Row],[Descrizione]]</f>
        <v>#N/A</v>
      </c>
      <c r="AJ1737" s="13" t="e">
        <f>Tabella4[[#This Row],[HC_ID]]&amp;": - "&amp;Tabella4[[#This Row],[Detail]]&amp;" con selettore: "&amp;Tabella4[[#This Row],[Rejected Element]]</f>
        <v>#N/A</v>
      </c>
      <c r="AK1737" s="13" t="e">
        <f>Tabella4[[#This Row],[HC_ID]]&amp;": "&amp;Tabella4[[#This Row],[Share URL]]</f>
        <v>#N/A</v>
      </c>
      <c r="AL1737" s="13" t="e">
        <f>Tabella4[[#This Row],[HC_ID]]&amp;": "&amp;Tabella4[[#This Row],[Soluzione note aggiuntive]]</f>
        <v>#N/A</v>
      </c>
      <c r="AM1737" s="13"/>
    </row>
    <row r="1738" spans="1:39" ht="15" x14ac:dyDescent="0.3">
      <c r="A1738" s="41" t="str">
        <f>Tabella4[[#This Row],[UNI CEI EN 301549]]&amp;Tabella4[[#This Row],[Servizio]]</f>
        <v>11.2.5.5.1S003 Ritira (IndaBox Ritiro Pacchi)</v>
      </c>
      <c r="B1738" s="42" t="str">
        <f>Tabella4[[#This Row],[IssueID]]&amp;Tabella4[[#This Row],[Servizio]]</f>
        <v>S003 Ritira (IndaBox Ritiro Pacchi)</v>
      </c>
      <c r="C1738" s="41" t="s">
        <v>2836</v>
      </c>
      <c r="D1738" s="41" t="str">
        <f>"(#"&amp;Tabella4[[#This Row],['#ID]]&amp;")"</f>
        <v>(#AAD1737)</v>
      </c>
      <c r="E1738" s="13" t="s">
        <v>50</v>
      </c>
      <c r="F1738" s="13" t="s">
        <v>3168</v>
      </c>
      <c r="G1738" s="13" t="s">
        <v>346</v>
      </c>
      <c r="H1738" s="13" t="s">
        <v>3286</v>
      </c>
      <c r="I1738" s="13" t="s">
        <v>64</v>
      </c>
      <c r="J1738" s="13" t="s">
        <v>1736</v>
      </c>
      <c r="K1738" t="s">
        <v>1747</v>
      </c>
      <c r="L1738" s="13" t="s">
        <v>3174</v>
      </c>
      <c r="M1738" t="s">
        <v>1744</v>
      </c>
      <c r="N1738" s="13"/>
      <c r="O1738" t="s">
        <v>1619</v>
      </c>
      <c r="P1738" s="13" t="s">
        <v>1663</v>
      </c>
      <c r="Q1738" s="13" t="s">
        <v>1742</v>
      </c>
      <c r="R1738" s="13"/>
      <c r="S1738" s="13" t="s">
        <v>3185</v>
      </c>
      <c r="T1738" s="13" t="s">
        <v>3186</v>
      </c>
      <c r="U1738" s="13">
        <f>COUNTIFS(Tabella4[Rejected Element],Tabella4[[#This Row],[Rejected Element]])</f>
        <v>1254</v>
      </c>
      <c r="V1738" s="13" t="s">
        <v>1721</v>
      </c>
      <c r="W1738" s="13" t="s">
        <v>3125</v>
      </c>
      <c r="X1738" s="13" t="str">
        <f>Tabella4[[#This Row],[User Impact]]</f>
        <v>3 - Moderate</v>
      </c>
      <c r="Y1738" s="13" t="str">
        <f>_xlfn.CONCAT("APP INDABOX ANDROID - ",Tabella4[[#This Row],[UNI CEI EN 301549]]," ",_xlfn.XLOOKUP(Tabella4[[#This Row],[Criterio]],Tabella5[ID],Tabella5[Criterio di successo],"")," - ",Tabella4[[#This Row],[Servizio]])</f>
        <v>APP INDABOX ANDROID - 11.2.5.5.1 Dimensione dell'obiettivo (avanzato) - S003 Ritira (IndaBox Ritiro Pacchi)</v>
      </c>
      <c r="Z17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S003 Ritira (IndaBox Ritiro Pacchi) (#AAD1737)
S003 Ritira (IndaBox Ritiro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Estendi il padding o usa un contenitore cliccabile più grande per rispettare la dimensione minima.
File di log (occorrenze rilevate: 13): https://posteitaliane.sharepoint.com/:x:/r/teams/ACCESSIBILITRISULTATIVERIFICHETECNICHE/Shared%20Documents/TGPOSTE_APP/TGPOSTE_APP/LOG/Log.xlsx?d=w630300a71bd74143a1658fe5ab688bc4&amp;csf=1&amp;web=1&amp;e=Y9XHGL
Link al dettaglio requisito WCAG: </v>
      </c>
      <c r="AA1738" s="13"/>
      <c r="AB1738" s="13"/>
      <c r="AC1738" s="13"/>
      <c r="AD1738" s="13"/>
      <c r="AE1738" s="13" t="e">
        <f>_xlfn.XLOOKUP(Tabella4[[#This Row],[ID Silk]],outTable[ID Silk],outTable[Numero ticket  ],,0,1)</f>
        <v>#N/A</v>
      </c>
      <c r="AF1738" s="13"/>
      <c r="AG1738" s="13"/>
      <c r="AH1738" s="13" t="e">
        <f>Tabella4[[#This Row],[Caricato su Silk]]&amp;Tabella4[[#This Row],[HC_01]]</f>
        <v>#N/A</v>
      </c>
      <c r="AI1738" s="13" t="e">
        <f>Tabella4[[#This Row],[HC_ID]]&amp;": "&amp;Tabella4[[#This Row],[Descrizione]]</f>
        <v>#N/A</v>
      </c>
      <c r="AJ1738" s="13" t="e">
        <f>Tabella4[[#This Row],[HC_ID]]&amp;": - "&amp;Tabella4[[#This Row],[Detail]]&amp;" con selettore: "&amp;Tabella4[[#This Row],[Rejected Element]]</f>
        <v>#N/A</v>
      </c>
      <c r="AK1738" s="13" t="e">
        <f>Tabella4[[#This Row],[HC_ID]]&amp;": "&amp;Tabella4[[#This Row],[Share URL]]</f>
        <v>#N/A</v>
      </c>
      <c r="AL1738" s="13" t="e">
        <f>Tabella4[[#This Row],[HC_ID]]&amp;": "&amp;Tabella4[[#This Row],[Soluzione note aggiuntive]]</f>
        <v>#N/A</v>
      </c>
      <c r="AM1738" s="13"/>
    </row>
    <row r="1739" spans="1:39" ht="15" x14ac:dyDescent="0.3">
      <c r="A1739" s="41" t="str">
        <f>Tabella4[[#This Row],[UNI CEI EN 301549]]&amp;Tabella4[[#This Row],[Servizio]]</f>
        <v>11.2.5.8.1S003 Ritira (IndaBox Ritiro Pacchi)</v>
      </c>
      <c r="B1739" s="42" t="str">
        <f>Tabella4[[#This Row],[IssueID]]&amp;Tabella4[[#This Row],[Servizio]]</f>
        <v>S003 Ritira (IndaBox Ritiro Pacchi)</v>
      </c>
      <c r="C1739" s="41" t="s">
        <v>2837</v>
      </c>
      <c r="D1739" s="41" t="str">
        <f>"(#"&amp;Tabella4[[#This Row],['#ID]]&amp;")"</f>
        <v>(#AAD1738)</v>
      </c>
      <c r="E1739" s="13" t="s">
        <v>50</v>
      </c>
      <c r="F1739" s="13" t="s">
        <v>10</v>
      </c>
      <c r="G1739" s="13" t="s">
        <v>56</v>
      </c>
      <c r="H1739" s="13" t="s">
        <v>3283</v>
      </c>
      <c r="I1739" s="13" t="s">
        <v>63</v>
      </c>
      <c r="J1739" s="13" t="s">
        <v>1736</v>
      </c>
      <c r="K1739" t="s">
        <v>1748</v>
      </c>
      <c r="L1739" s="13" t="s">
        <v>3175</v>
      </c>
      <c r="M1739" t="s">
        <v>1744</v>
      </c>
      <c r="N1739" s="13"/>
      <c r="O1739" t="s">
        <v>1619</v>
      </c>
      <c r="P1739" s="13" t="s">
        <v>1663</v>
      </c>
      <c r="Q1739" s="13" t="s">
        <v>1742</v>
      </c>
      <c r="R1739" s="13"/>
      <c r="S1739" s="13" t="s">
        <v>3187</v>
      </c>
      <c r="T1739" s="13" t="s">
        <v>3188</v>
      </c>
      <c r="U1739" s="13">
        <f>COUNTIFS(Tabella4[Rejected Element],Tabella4[[#This Row],[Rejected Element]])</f>
        <v>1254</v>
      </c>
      <c r="V1739" s="13" t="s">
        <v>1721</v>
      </c>
      <c r="W1739" s="13" t="s">
        <v>3125</v>
      </c>
      <c r="X1739" s="13" t="str">
        <f>Tabella4[[#This Row],[User Impact]]</f>
        <v>2 - Serious</v>
      </c>
      <c r="Y1739"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17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(#AAD1738)
S003 Ritira (IndaBox Ritiro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739" s="13"/>
      <c r="AB1739" s="13"/>
      <c r="AC1739" s="13"/>
      <c r="AD1739" s="13"/>
      <c r="AE1739" s="13" t="e">
        <f>_xlfn.XLOOKUP(Tabella4[[#This Row],[ID Silk]],outTable[ID Silk],outTable[Numero ticket  ],,0,1)</f>
        <v>#N/A</v>
      </c>
      <c r="AF1739" s="13"/>
      <c r="AG1739" s="13"/>
      <c r="AH1739" s="13" t="e">
        <f>Tabella4[[#This Row],[Caricato su Silk]]&amp;Tabella4[[#This Row],[HC_01]]</f>
        <v>#N/A</v>
      </c>
      <c r="AI1739" s="13" t="e">
        <f>Tabella4[[#This Row],[HC_ID]]&amp;": "&amp;Tabella4[[#This Row],[Descrizione]]</f>
        <v>#N/A</v>
      </c>
      <c r="AJ1739" s="13" t="e">
        <f>Tabella4[[#This Row],[HC_ID]]&amp;": - "&amp;Tabella4[[#This Row],[Detail]]&amp;" con selettore: "&amp;Tabella4[[#This Row],[Rejected Element]]</f>
        <v>#N/A</v>
      </c>
      <c r="AK1739" s="13" t="e">
        <f>Tabella4[[#This Row],[HC_ID]]&amp;": "&amp;Tabella4[[#This Row],[Share URL]]</f>
        <v>#N/A</v>
      </c>
      <c r="AL1739" s="13" t="e">
        <f>Tabella4[[#This Row],[HC_ID]]&amp;": "&amp;Tabella4[[#This Row],[Soluzione note aggiuntive]]</f>
        <v>#N/A</v>
      </c>
      <c r="AM1739" s="13"/>
    </row>
    <row r="1740" spans="1:39" ht="15" x14ac:dyDescent="0.3">
      <c r="A1740" s="41" t="str">
        <f>Tabella4[[#This Row],[UNI CEI EN 301549]]&amp;Tabella4[[#This Row],[Servizio]]</f>
        <v>11.1.3.2.1S003 Ritira (IndaBox Ritiro Pacchi)</v>
      </c>
      <c r="B1740" s="42" t="str">
        <f>Tabella4[[#This Row],[IssueID]]&amp;Tabella4[[#This Row],[Servizio]]</f>
        <v>S003 Ritira (IndaBox Ritiro Pacchi)</v>
      </c>
      <c r="C1740" s="41" t="s">
        <v>2838</v>
      </c>
      <c r="D1740" s="41" t="str">
        <f>"(#"&amp;Tabella4[[#This Row],['#ID]]&amp;")"</f>
        <v>(#AAD1739)</v>
      </c>
      <c r="E1740" s="13" t="s">
        <v>50</v>
      </c>
      <c r="F1740" s="13" t="s">
        <v>9</v>
      </c>
      <c r="G1740" s="13" t="s">
        <v>57</v>
      </c>
      <c r="H1740" s="13" t="s">
        <v>3287</v>
      </c>
      <c r="I1740" s="13" t="s">
        <v>62</v>
      </c>
      <c r="J1740" s="13" t="s">
        <v>3176</v>
      </c>
      <c r="K1740" t="s">
        <v>1749</v>
      </c>
      <c r="L1740" s="13" t="s">
        <v>3177</v>
      </c>
      <c r="M1740" t="s">
        <v>1744</v>
      </c>
      <c r="N1740" s="13"/>
      <c r="O1740" t="s">
        <v>1619</v>
      </c>
      <c r="P1740" s="13" t="s">
        <v>1663</v>
      </c>
      <c r="Q1740" s="13" t="s">
        <v>1742</v>
      </c>
      <c r="R1740" s="13"/>
      <c r="S1740" s="13" t="s">
        <v>3189</v>
      </c>
      <c r="T1740" s="13" t="s">
        <v>3190</v>
      </c>
      <c r="U1740" s="13">
        <f>COUNTIFS(Tabella4[Rejected Element],Tabella4[[#This Row],[Rejected Element]])</f>
        <v>1254</v>
      </c>
      <c r="V1740" s="13" t="s">
        <v>1721</v>
      </c>
      <c r="W1740" s="13" t="s">
        <v>3125</v>
      </c>
      <c r="X1740" s="13" t="str">
        <f>Tabella4[[#This Row],[User Impact]]</f>
        <v>1 - Critical</v>
      </c>
      <c r="Y1740" s="13" t="str">
        <f>_xlfn.CONCAT("APP INDABOX ANDROID - ",Tabella4[[#This Row],[UNI CEI EN 301549]]," ",_xlfn.XLOOKUP(Tabella4[[#This Row],[Criterio]],Tabella5[ID],Tabella5[Criterio di successo],"")," - ",Tabella4[[#This Row],[Servizio]])</f>
        <v>APP INDABOX ANDROID - 11.1.3.2.1 Sequenza significativa - S003 Ritira (IndaBox Ritiro Pacchi)</v>
      </c>
      <c r="Z17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(#AAD1739)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740" s="13"/>
      <c r="AB1740" s="13"/>
      <c r="AC1740" s="13"/>
      <c r="AD1740" s="13"/>
      <c r="AE1740" s="13" t="e">
        <f>_xlfn.XLOOKUP(Tabella4[[#This Row],[ID Silk]],outTable[ID Silk],outTable[Numero ticket  ],,0,1)</f>
        <v>#N/A</v>
      </c>
      <c r="AF1740" s="13"/>
      <c r="AG1740" s="13"/>
      <c r="AH1740" s="13" t="e">
        <f>Tabella4[[#This Row],[Caricato su Silk]]&amp;Tabella4[[#This Row],[HC_01]]</f>
        <v>#N/A</v>
      </c>
      <c r="AI1740" s="13" t="e">
        <f>Tabella4[[#This Row],[HC_ID]]&amp;": "&amp;Tabella4[[#This Row],[Descrizione]]</f>
        <v>#N/A</v>
      </c>
      <c r="AJ1740" s="13" t="e">
        <f>Tabella4[[#This Row],[HC_ID]]&amp;": - "&amp;Tabella4[[#This Row],[Detail]]&amp;" con selettore: "&amp;Tabella4[[#This Row],[Rejected Element]]</f>
        <v>#N/A</v>
      </c>
      <c r="AK1740" s="13" t="e">
        <f>Tabella4[[#This Row],[HC_ID]]&amp;": "&amp;Tabella4[[#This Row],[Share URL]]</f>
        <v>#N/A</v>
      </c>
      <c r="AL1740" s="13" t="e">
        <f>Tabella4[[#This Row],[HC_ID]]&amp;": "&amp;Tabella4[[#This Row],[Soluzione note aggiuntive]]</f>
        <v>#N/A</v>
      </c>
      <c r="AM1740" s="13"/>
    </row>
    <row r="1741" spans="1:39" ht="15" x14ac:dyDescent="0.3">
      <c r="A1741" s="41" t="str">
        <f>Tabella4[[#This Row],[UNI CEI EN 301549]]&amp;Tabella4[[#This Row],[Servizio]]</f>
        <v>11.2.5.3.1S003 Ritira (IndaBox Ritiro Pacchi)</v>
      </c>
      <c r="B1741" s="42" t="str">
        <f>Tabella4[[#This Row],[IssueID]]&amp;Tabella4[[#This Row],[Servizio]]</f>
        <v>S003 Ritira (IndaBox Ritiro Pacchi)</v>
      </c>
      <c r="C1741" s="41" t="s">
        <v>2839</v>
      </c>
      <c r="D1741" s="41" t="str">
        <f>"(#"&amp;Tabella4[[#This Row],['#ID]]&amp;")"</f>
        <v>(#AAD1740)</v>
      </c>
      <c r="E1741" s="13" t="s">
        <v>50</v>
      </c>
      <c r="F1741" s="13" t="s">
        <v>9</v>
      </c>
      <c r="G1741" s="13" t="s">
        <v>342</v>
      </c>
      <c r="H1741" s="13" t="s">
        <v>3285</v>
      </c>
      <c r="I1741" s="13" t="s">
        <v>63</v>
      </c>
      <c r="J1741" s="13" t="s">
        <v>3172</v>
      </c>
      <c r="K1741" t="s">
        <v>1745</v>
      </c>
      <c r="L1741" s="13" t="s">
        <v>3173</v>
      </c>
      <c r="M1741" t="s">
        <v>1744</v>
      </c>
      <c r="N1741" s="13"/>
      <c r="O1741" t="s">
        <v>1619</v>
      </c>
      <c r="P1741" s="13" t="s">
        <v>1663</v>
      </c>
      <c r="Q1741" s="13" t="s">
        <v>1742</v>
      </c>
      <c r="R1741" s="13"/>
      <c r="S1741" s="13" t="s">
        <v>3183</v>
      </c>
      <c r="T1741" s="13" t="s">
        <v>3184</v>
      </c>
      <c r="U1741" s="13">
        <f>COUNTIFS(Tabella4[Rejected Element],Tabella4[[#This Row],[Rejected Element]])</f>
        <v>1254</v>
      </c>
      <c r="V1741" s="13" t="s">
        <v>1721</v>
      </c>
      <c r="W1741" s="13" t="s">
        <v>3125</v>
      </c>
      <c r="X1741" s="13" t="str">
        <f>Tabella4[[#This Row],[User Impact]]</f>
        <v>2 - Serious</v>
      </c>
      <c r="Y1741" s="13" t="str">
        <f>_xlfn.CONCAT("APP INDABOX ANDROID - ",Tabella4[[#This Row],[UNI CEI EN 301549]]," ",_xlfn.XLOOKUP(Tabella4[[#This Row],[Criterio]],Tabella5[ID],Tabella5[Criterio di successo],"")," - ",Tabella4[[#This Row],[Servizio]])</f>
        <v>APP INDABOX ANDROID - 11.2.5.3.1 Etichetta nel nome - S003 Ritira (IndaBox Ritiro Pacchi)</v>
      </c>
      <c r="Z17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(#AAD1740)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741" s="13"/>
      <c r="AB1741" s="13"/>
      <c r="AC1741" s="13"/>
      <c r="AD1741" s="13"/>
      <c r="AE1741" s="13" t="e">
        <f>_xlfn.XLOOKUP(Tabella4[[#This Row],[ID Silk]],outTable[ID Silk],outTable[Numero ticket  ],,0,1)</f>
        <v>#N/A</v>
      </c>
      <c r="AF1741" s="13"/>
      <c r="AG1741" s="13"/>
      <c r="AH1741" s="13" t="e">
        <f>Tabella4[[#This Row],[Caricato su Silk]]&amp;Tabella4[[#This Row],[HC_01]]</f>
        <v>#N/A</v>
      </c>
      <c r="AI1741" s="13" t="e">
        <f>Tabella4[[#This Row],[HC_ID]]&amp;": "&amp;Tabella4[[#This Row],[Descrizione]]</f>
        <v>#N/A</v>
      </c>
      <c r="AJ1741" s="13" t="e">
        <f>Tabella4[[#This Row],[HC_ID]]&amp;": - "&amp;Tabella4[[#This Row],[Detail]]&amp;" con selettore: "&amp;Tabella4[[#This Row],[Rejected Element]]</f>
        <v>#N/A</v>
      </c>
      <c r="AK1741" s="13" t="e">
        <f>Tabella4[[#This Row],[HC_ID]]&amp;": "&amp;Tabella4[[#This Row],[Share URL]]</f>
        <v>#N/A</v>
      </c>
      <c r="AL1741" s="13" t="e">
        <f>Tabella4[[#This Row],[HC_ID]]&amp;": "&amp;Tabella4[[#This Row],[Soluzione note aggiuntive]]</f>
        <v>#N/A</v>
      </c>
      <c r="AM1741" s="13"/>
    </row>
    <row r="1742" spans="1:39" ht="15" x14ac:dyDescent="0.3">
      <c r="A1742" s="41" t="str">
        <f>Tabella4[[#This Row],[UNI CEI EN 301549]]&amp;Tabella4[[#This Row],[Servizio]]</f>
        <v>11.2.5.5.1S003 Ritira (IndaBox Ritiro Pacchi)</v>
      </c>
      <c r="B1742" s="42" t="str">
        <f>Tabella4[[#This Row],[IssueID]]&amp;Tabella4[[#This Row],[Servizio]]</f>
        <v>S003 Ritira (IndaBox Ritiro Pacchi)</v>
      </c>
      <c r="C1742" s="41" t="s">
        <v>2840</v>
      </c>
      <c r="D1742" s="41" t="str">
        <f>"(#"&amp;Tabella4[[#This Row],['#ID]]&amp;")"</f>
        <v>(#AAD1741)</v>
      </c>
      <c r="E1742" s="13" t="s">
        <v>50</v>
      </c>
      <c r="F1742" s="13" t="s">
        <v>3168</v>
      </c>
      <c r="G1742" s="13" t="s">
        <v>346</v>
      </c>
      <c r="H1742" s="13" t="s">
        <v>3286</v>
      </c>
      <c r="I1742" s="13" t="s">
        <v>64</v>
      </c>
      <c r="J1742" s="13" t="s">
        <v>1736</v>
      </c>
      <c r="K1742" t="s">
        <v>1747</v>
      </c>
      <c r="L1742" s="13" t="s">
        <v>3174</v>
      </c>
      <c r="M1742" t="s">
        <v>1744</v>
      </c>
      <c r="N1742" s="13"/>
      <c r="O1742" t="s">
        <v>1619</v>
      </c>
      <c r="P1742" s="13" t="s">
        <v>1663</v>
      </c>
      <c r="Q1742" s="13" t="s">
        <v>1742</v>
      </c>
      <c r="R1742" s="13"/>
      <c r="S1742" s="13" t="s">
        <v>3185</v>
      </c>
      <c r="T1742" s="13" t="s">
        <v>3186</v>
      </c>
      <c r="U1742" s="13">
        <f>COUNTIFS(Tabella4[Rejected Element],Tabella4[[#This Row],[Rejected Element]])</f>
        <v>1254</v>
      </c>
      <c r="V1742" s="13" t="s">
        <v>1721</v>
      </c>
      <c r="W1742" s="13" t="s">
        <v>3125</v>
      </c>
      <c r="X1742" s="13" t="str">
        <f>Tabella4[[#This Row],[User Impact]]</f>
        <v>3 - Moderate</v>
      </c>
      <c r="Y1742" s="13" t="str">
        <f>_xlfn.CONCAT("APP INDABOX ANDROID - ",Tabella4[[#This Row],[UNI CEI EN 301549]]," ",_xlfn.XLOOKUP(Tabella4[[#This Row],[Criterio]],Tabella5[ID],Tabella5[Criterio di successo],"")," - ",Tabella4[[#This Row],[Servizio]])</f>
        <v>APP INDABOX ANDROID - 11.2.5.5.1 Dimensione dell'obiettivo (avanzato) - S003 Ritira (IndaBox Ritiro Pacchi)</v>
      </c>
      <c r="Z17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S003 Ritira (IndaBox Ritiro Pacchi) (#AAD1741)
S003 Ritira (IndaBox Ritiro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Estendi il padding o usa un contenitore cliccabile più grande per rispettare la dimensione minima.
File di log (occorrenze rilevate: 13): https://posteitaliane.sharepoint.com/:x:/r/teams/ACCESSIBILITRISULTATIVERIFICHETECNICHE/Shared%20Documents/TGPOSTE_APP/TGPOSTE_APP/LOG/Log.xlsx?d=w630300a71bd74143a1658fe5ab688bc4&amp;csf=1&amp;web=1&amp;e=Y9XHGL
Link al dettaglio requisito WCAG: </v>
      </c>
      <c r="AA1742" s="13"/>
      <c r="AB1742" s="13"/>
      <c r="AC1742" s="13"/>
      <c r="AD1742" s="13"/>
      <c r="AE1742" s="13" t="e">
        <f>_xlfn.XLOOKUP(Tabella4[[#This Row],[ID Silk]],outTable[ID Silk],outTable[Numero ticket  ],,0,1)</f>
        <v>#N/A</v>
      </c>
      <c r="AF1742" s="13"/>
      <c r="AG1742" s="13"/>
      <c r="AH1742" s="13" t="e">
        <f>Tabella4[[#This Row],[Caricato su Silk]]&amp;Tabella4[[#This Row],[HC_01]]</f>
        <v>#N/A</v>
      </c>
      <c r="AI1742" s="13" t="e">
        <f>Tabella4[[#This Row],[HC_ID]]&amp;": "&amp;Tabella4[[#This Row],[Descrizione]]</f>
        <v>#N/A</v>
      </c>
      <c r="AJ1742" s="13" t="e">
        <f>Tabella4[[#This Row],[HC_ID]]&amp;": - "&amp;Tabella4[[#This Row],[Detail]]&amp;" con selettore: "&amp;Tabella4[[#This Row],[Rejected Element]]</f>
        <v>#N/A</v>
      </c>
      <c r="AK1742" s="13" t="e">
        <f>Tabella4[[#This Row],[HC_ID]]&amp;": "&amp;Tabella4[[#This Row],[Share URL]]</f>
        <v>#N/A</v>
      </c>
      <c r="AL1742" s="13" t="e">
        <f>Tabella4[[#This Row],[HC_ID]]&amp;": "&amp;Tabella4[[#This Row],[Soluzione note aggiuntive]]</f>
        <v>#N/A</v>
      </c>
      <c r="AM1742" s="13"/>
    </row>
    <row r="1743" spans="1:39" ht="15" x14ac:dyDescent="0.3">
      <c r="A1743" s="41" t="str">
        <f>Tabella4[[#This Row],[UNI CEI EN 301549]]&amp;Tabella4[[#This Row],[Servizio]]</f>
        <v>11.2.5.8.1S003 Ritira (IndaBox Ritiro Pacchi)</v>
      </c>
      <c r="B1743" s="42" t="str">
        <f>Tabella4[[#This Row],[IssueID]]&amp;Tabella4[[#This Row],[Servizio]]</f>
        <v>S003 Ritira (IndaBox Ritiro Pacchi)</v>
      </c>
      <c r="C1743" s="41" t="s">
        <v>2841</v>
      </c>
      <c r="D1743" s="41" t="str">
        <f>"(#"&amp;Tabella4[[#This Row],['#ID]]&amp;")"</f>
        <v>(#AAD1742)</v>
      </c>
      <c r="E1743" s="13" t="s">
        <v>50</v>
      </c>
      <c r="F1743" s="13" t="s">
        <v>10</v>
      </c>
      <c r="G1743" s="13" t="s">
        <v>56</v>
      </c>
      <c r="H1743" s="13" t="s">
        <v>3283</v>
      </c>
      <c r="I1743" s="13" t="s">
        <v>63</v>
      </c>
      <c r="J1743" s="13" t="s">
        <v>1736</v>
      </c>
      <c r="K1743" t="s">
        <v>1748</v>
      </c>
      <c r="L1743" s="13" t="s">
        <v>3175</v>
      </c>
      <c r="M1743" t="s">
        <v>1744</v>
      </c>
      <c r="N1743" s="13"/>
      <c r="O1743" t="s">
        <v>1619</v>
      </c>
      <c r="P1743" s="13" t="s">
        <v>1663</v>
      </c>
      <c r="Q1743" s="13" t="s">
        <v>1742</v>
      </c>
      <c r="R1743" s="13"/>
      <c r="S1743" s="13" t="s">
        <v>3187</v>
      </c>
      <c r="T1743" s="13" t="s">
        <v>3188</v>
      </c>
      <c r="U1743" s="13">
        <f>COUNTIFS(Tabella4[Rejected Element],Tabella4[[#This Row],[Rejected Element]])</f>
        <v>1254</v>
      </c>
      <c r="V1743" s="13" t="s">
        <v>1721</v>
      </c>
      <c r="W1743" s="13" t="s">
        <v>3125</v>
      </c>
      <c r="X1743" s="13" t="str">
        <f>Tabella4[[#This Row],[User Impact]]</f>
        <v>2 - Serious</v>
      </c>
      <c r="Y1743"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17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(#AAD1742)
S003 Ritira (IndaBox Ritiro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743" s="13"/>
      <c r="AB1743" s="13"/>
      <c r="AC1743" s="13"/>
      <c r="AD1743" s="13"/>
      <c r="AE1743" s="13" t="e">
        <f>_xlfn.XLOOKUP(Tabella4[[#This Row],[ID Silk]],outTable[ID Silk],outTable[Numero ticket  ],,0,1)</f>
        <v>#N/A</v>
      </c>
      <c r="AF1743" s="13"/>
      <c r="AG1743" s="13"/>
      <c r="AH1743" s="13" t="e">
        <f>Tabella4[[#This Row],[Caricato su Silk]]&amp;Tabella4[[#This Row],[HC_01]]</f>
        <v>#N/A</v>
      </c>
      <c r="AI1743" s="13" t="e">
        <f>Tabella4[[#This Row],[HC_ID]]&amp;": "&amp;Tabella4[[#This Row],[Descrizione]]</f>
        <v>#N/A</v>
      </c>
      <c r="AJ1743" s="13" t="e">
        <f>Tabella4[[#This Row],[HC_ID]]&amp;": - "&amp;Tabella4[[#This Row],[Detail]]&amp;" con selettore: "&amp;Tabella4[[#This Row],[Rejected Element]]</f>
        <v>#N/A</v>
      </c>
      <c r="AK1743" s="13" t="e">
        <f>Tabella4[[#This Row],[HC_ID]]&amp;": "&amp;Tabella4[[#This Row],[Share URL]]</f>
        <v>#N/A</v>
      </c>
      <c r="AL1743" s="13" t="e">
        <f>Tabella4[[#This Row],[HC_ID]]&amp;": "&amp;Tabella4[[#This Row],[Soluzione note aggiuntive]]</f>
        <v>#N/A</v>
      </c>
      <c r="AM1743" s="13"/>
    </row>
    <row r="1744" spans="1:39" ht="15" x14ac:dyDescent="0.3">
      <c r="A1744" s="41" t="str">
        <f>Tabella4[[#This Row],[UNI CEI EN 301549]]&amp;Tabella4[[#This Row],[Servizio]]</f>
        <v>11.1.3.2.1S003 Ritira (IndaBox Ritiro Pacchi)</v>
      </c>
      <c r="B1744" s="42" t="str">
        <f>Tabella4[[#This Row],[IssueID]]&amp;Tabella4[[#This Row],[Servizio]]</f>
        <v>S003 Ritira (IndaBox Ritiro Pacchi)</v>
      </c>
      <c r="C1744" s="41" t="s">
        <v>2842</v>
      </c>
      <c r="D1744" s="41" t="str">
        <f>"(#"&amp;Tabella4[[#This Row],['#ID]]&amp;")"</f>
        <v>(#AAD1743)</v>
      </c>
      <c r="E1744" s="13" t="s">
        <v>50</v>
      </c>
      <c r="F1744" s="13" t="s">
        <v>9</v>
      </c>
      <c r="G1744" s="13" t="s">
        <v>57</v>
      </c>
      <c r="H1744" s="13" t="s">
        <v>3287</v>
      </c>
      <c r="I1744" s="13" t="s">
        <v>62</v>
      </c>
      <c r="J1744" s="13" t="s">
        <v>3176</v>
      </c>
      <c r="K1744" t="s">
        <v>1749</v>
      </c>
      <c r="L1744" s="13" t="s">
        <v>3177</v>
      </c>
      <c r="M1744" t="s">
        <v>1744</v>
      </c>
      <c r="N1744" s="13"/>
      <c r="O1744" t="s">
        <v>1619</v>
      </c>
      <c r="P1744" s="13" t="s">
        <v>1663</v>
      </c>
      <c r="Q1744" s="13" t="s">
        <v>1742</v>
      </c>
      <c r="R1744" s="13"/>
      <c r="S1744" s="13" t="s">
        <v>3189</v>
      </c>
      <c r="T1744" s="13" t="s">
        <v>3190</v>
      </c>
      <c r="U1744" s="13">
        <f>COUNTIFS(Tabella4[Rejected Element],Tabella4[[#This Row],[Rejected Element]])</f>
        <v>1254</v>
      </c>
      <c r="V1744" s="13" t="s">
        <v>1721</v>
      </c>
      <c r="W1744" s="13" t="s">
        <v>3125</v>
      </c>
      <c r="X1744" s="13" t="str">
        <f>Tabella4[[#This Row],[User Impact]]</f>
        <v>1 - Critical</v>
      </c>
      <c r="Y1744" s="13" t="str">
        <f>_xlfn.CONCAT("APP INDABOX ANDROID - ",Tabella4[[#This Row],[UNI CEI EN 301549]]," ",_xlfn.XLOOKUP(Tabella4[[#This Row],[Criterio]],Tabella5[ID],Tabella5[Criterio di successo],"")," - ",Tabella4[[#This Row],[Servizio]])</f>
        <v>APP INDABOX ANDROID - 11.1.3.2.1 Sequenza significativa - S003 Ritira (IndaBox Ritiro Pacchi)</v>
      </c>
      <c r="Z17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(#AAD1743)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744" s="13"/>
      <c r="AB1744" s="13"/>
      <c r="AC1744" s="13"/>
      <c r="AD1744" s="13"/>
      <c r="AE1744" s="13" t="e">
        <f>_xlfn.XLOOKUP(Tabella4[[#This Row],[ID Silk]],outTable[ID Silk],outTable[Numero ticket  ],,0,1)</f>
        <v>#N/A</v>
      </c>
      <c r="AF1744" s="13"/>
      <c r="AG1744" s="13"/>
      <c r="AH1744" s="13" t="e">
        <f>Tabella4[[#This Row],[Caricato su Silk]]&amp;Tabella4[[#This Row],[HC_01]]</f>
        <v>#N/A</v>
      </c>
      <c r="AI1744" s="13" t="e">
        <f>Tabella4[[#This Row],[HC_ID]]&amp;": "&amp;Tabella4[[#This Row],[Descrizione]]</f>
        <v>#N/A</v>
      </c>
      <c r="AJ1744" s="13" t="e">
        <f>Tabella4[[#This Row],[HC_ID]]&amp;": - "&amp;Tabella4[[#This Row],[Detail]]&amp;" con selettore: "&amp;Tabella4[[#This Row],[Rejected Element]]</f>
        <v>#N/A</v>
      </c>
      <c r="AK1744" s="13" t="e">
        <f>Tabella4[[#This Row],[HC_ID]]&amp;": "&amp;Tabella4[[#This Row],[Share URL]]</f>
        <v>#N/A</v>
      </c>
      <c r="AL1744" s="13" t="e">
        <f>Tabella4[[#This Row],[HC_ID]]&amp;": "&amp;Tabella4[[#This Row],[Soluzione note aggiuntive]]</f>
        <v>#N/A</v>
      </c>
      <c r="AM1744" s="13"/>
    </row>
    <row r="1745" spans="1:39" ht="15" x14ac:dyDescent="0.3">
      <c r="A1745" s="41" t="str">
        <f>Tabella4[[#This Row],[UNI CEI EN 301549]]&amp;Tabella4[[#This Row],[Servizio]]</f>
        <v>11.2.5.3.1S003 Ritira (IndaBox Ritiro Pacchi)</v>
      </c>
      <c r="B1745" s="42" t="str">
        <f>Tabella4[[#This Row],[IssueID]]&amp;Tabella4[[#This Row],[Servizio]]</f>
        <v>S003 Ritira (IndaBox Ritiro Pacchi)</v>
      </c>
      <c r="C1745" s="41" t="s">
        <v>2843</v>
      </c>
      <c r="D1745" s="41" t="str">
        <f>"(#"&amp;Tabella4[[#This Row],['#ID]]&amp;")"</f>
        <v>(#AAD1744)</v>
      </c>
      <c r="E1745" s="13" t="s">
        <v>50</v>
      </c>
      <c r="F1745" s="13" t="s">
        <v>9</v>
      </c>
      <c r="G1745" s="13" t="s">
        <v>342</v>
      </c>
      <c r="H1745" s="13" t="s">
        <v>3285</v>
      </c>
      <c r="I1745" s="13" t="s">
        <v>63</v>
      </c>
      <c r="J1745" s="13" t="s">
        <v>3172</v>
      </c>
      <c r="K1745" t="s">
        <v>1745</v>
      </c>
      <c r="L1745" s="13" t="s">
        <v>3173</v>
      </c>
      <c r="M1745" t="s">
        <v>1744</v>
      </c>
      <c r="N1745" s="13"/>
      <c r="O1745" t="s">
        <v>1619</v>
      </c>
      <c r="P1745" s="13" t="s">
        <v>1663</v>
      </c>
      <c r="Q1745" s="13" t="s">
        <v>1742</v>
      </c>
      <c r="R1745" s="13"/>
      <c r="S1745" s="13" t="s">
        <v>3183</v>
      </c>
      <c r="T1745" s="13" t="s">
        <v>3184</v>
      </c>
      <c r="U1745" s="13">
        <f>COUNTIFS(Tabella4[Rejected Element],Tabella4[[#This Row],[Rejected Element]])</f>
        <v>1254</v>
      </c>
      <c r="V1745" s="13" t="s">
        <v>1721</v>
      </c>
      <c r="W1745" s="13" t="s">
        <v>3125</v>
      </c>
      <c r="X1745" s="13" t="str">
        <f>Tabella4[[#This Row],[User Impact]]</f>
        <v>2 - Serious</v>
      </c>
      <c r="Y1745" s="13" t="str">
        <f>_xlfn.CONCAT("APP INDABOX ANDROID - ",Tabella4[[#This Row],[UNI CEI EN 301549]]," ",_xlfn.XLOOKUP(Tabella4[[#This Row],[Criterio]],Tabella5[ID],Tabella5[Criterio di successo],"")," - ",Tabella4[[#This Row],[Servizio]])</f>
        <v>APP INDABOX ANDROID - 11.2.5.3.1 Etichetta nel nome - S003 Ritira (IndaBox Ritiro Pacchi)</v>
      </c>
      <c r="Z17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(#AAD1744)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745" s="13"/>
      <c r="AB1745" s="13"/>
      <c r="AC1745" s="13"/>
      <c r="AD1745" s="13"/>
      <c r="AE1745" s="13" t="e">
        <f>_xlfn.XLOOKUP(Tabella4[[#This Row],[ID Silk]],outTable[ID Silk],outTable[Numero ticket  ],,0,1)</f>
        <v>#N/A</v>
      </c>
      <c r="AF1745" s="13"/>
      <c r="AG1745" s="13"/>
      <c r="AH1745" s="13" t="e">
        <f>Tabella4[[#This Row],[Caricato su Silk]]&amp;Tabella4[[#This Row],[HC_01]]</f>
        <v>#N/A</v>
      </c>
      <c r="AI1745" s="13" t="e">
        <f>Tabella4[[#This Row],[HC_ID]]&amp;": "&amp;Tabella4[[#This Row],[Descrizione]]</f>
        <v>#N/A</v>
      </c>
      <c r="AJ1745" s="13" t="e">
        <f>Tabella4[[#This Row],[HC_ID]]&amp;": - "&amp;Tabella4[[#This Row],[Detail]]&amp;" con selettore: "&amp;Tabella4[[#This Row],[Rejected Element]]</f>
        <v>#N/A</v>
      </c>
      <c r="AK1745" s="13" t="e">
        <f>Tabella4[[#This Row],[HC_ID]]&amp;": "&amp;Tabella4[[#This Row],[Share URL]]</f>
        <v>#N/A</v>
      </c>
      <c r="AL1745" s="13" t="e">
        <f>Tabella4[[#This Row],[HC_ID]]&amp;": "&amp;Tabella4[[#This Row],[Soluzione note aggiuntive]]</f>
        <v>#N/A</v>
      </c>
      <c r="AM1745" s="13"/>
    </row>
    <row r="1746" spans="1:39" ht="15" x14ac:dyDescent="0.3">
      <c r="A1746" s="41" t="str">
        <f>Tabella4[[#This Row],[UNI CEI EN 301549]]&amp;Tabella4[[#This Row],[Servizio]]</f>
        <v>11.2.5.5.1S003 Ritira (IndaBox Ritiro Pacchi)</v>
      </c>
      <c r="B1746" s="42" t="str">
        <f>Tabella4[[#This Row],[IssueID]]&amp;Tabella4[[#This Row],[Servizio]]</f>
        <v>S003 Ritira (IndaBox Ritiro Pacchi)</v>
      </c>
      <c r="C1746" s="41" t="s">
        <v>2844</v>
      </c>
      <c r="D1746" s="41" t="str">
        <f>"(#"&amp;Tabella4[[#This Row],['#ID]]&amp;")"</f>
        <v>(#AAD1745)</v>
      </c>
      <c r="E1746" s="13" t="s">
        <v>50</v>
      </c>
      <c r="F1746" s="13" t="s">
        <v>3168</v>
      </c>
      <c r="G1746" s="13" t="s">
        <v>346</v>
      </c>
      <c r="H1746" s="13" t="s">
        <v>3286</v>
      </c>
      <c r="I1746" s="13" t="s">
        <v>64</v>
      </c>
      <c r="J1746" s="13" t="s">
        <v>1736</v>
      </c>
      <c r="K1746" t="s">
        <v>1747</v>
      </c>
      <c r="L1746" s="13" t="s">
        <v>3174</v>
      </c>
      <c r="M1746" t="s">
        <v>1744</v>
      </c>
      <c r="N1746" s="13"/>
      <c r="O1746" t="s">
        <v>1619</v>
      </c>
      <c r="P1746" s="13" t="s">
        <v>1663</v>
      </c>
      <c r="Q1746" s="13" t="s">
        <v>1742</v>
      </c>
      <c r="R1746" s="13"/>
      <c r="S1746" s="13" t="s">
        <v>3185</v>
      </c>
      <c r="T1746" s="13" t="s">
        <v>3186</v>
      </c>
      <c r="U1746" s="13">
        <f>COUNTIFS(Tabella4[Rejected Element],Tabella4[[#This Row],[Rejected Element]])</f>
        <v>1254</v>
      </c>
      <c r="V1746" s="13" t="s">
        <v>1721</v>
      </c>
      <c r="W1746" s="13" t="s">
        <v>3125</v>
      </c>
      <c r="X1746" s="13" t="str">
        <f>Tabella4[[#This Row],[User Impact]]</f>
        <v>3 - Moderate</v>
      </c>
      <c r="Y1746" s="13" t="str">
        <f>_xlfn.CONCAT("APP INDABOX ANDROID - ",Tabella4[[#This Row],[UNI CEI EN 301549]]," ",_xlfn.XLOOKUP(Tabella4[[#This Row],[Criterio]],Tabella5[ID],Tabella5[Criterio di successo],"")," - ",Tabella4[[#This Row],[Servizio]])</f>
        <v>APP INDABOX ANDROID - 11.2.5.5.1 Dimensione dell'obiettivo (avanzato) - S003 Ritira (IndaBox Ritiro Pacchi)</v>
      </c>
      <c r="Z17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S003 Ritira (IndaBox Ritiro Pacchi) (#AAD1745)
S003 Ritira (IndaBox Ritiro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Estendi il padding o usa un contenitore cliccabile più grande per rispettare la dimensione minima.
File di log (occorrenze rilevate: 13): https://posteitaliane.sharepoint.com/:x:/r/teams/ACCESSIBILITRISULTATIVERIFICHETECNICHE/Shared%20Documents/TGPOSTE_APP/TGPOSTE_APP/LOG/Log.xlsx?d=w630300a71bd74143a1658fe5ab688bc4&amp;csf=1&amp;web=1&amp;e=Y9XHGL
Link al dettaglio requisito WCAG: </v>
      </c>
      <c r="AA1746" s="13"/>
      <c r="AB1746" s="13"/>
      <c r="AC1746" s="13"/>
      <c r="AD1746" s="13"/>
      <c r="AE1746" s="13" t="e">
        <f>_xlfn.XLOOKUP(Tabella4[[#This Row],[ID Silk]],outTable[ID Silk],outTable[Numero ticket  ],,0,1)</f>
        <v>#N/A</v>
      </c>
      <c r="AF1746" s="13"/>
      <c r="AG1746" s="13"/>
      <c r="AH1746" s="13" t="e">
        <f>Tabella4[[#This Row],[Caricato su Silk]]&amp;Tabella4[[#This Row],[HC_01]]</f>
        <v>#N/A</v>
      </c>
      <c r="AI1746" s="13" t="e">
        <f>Tabella4[[#This Row],[HC_ID]]&amp;": "&amp;Tabella4[[#This Row],[Descrizione]]</f>
        <v>#N/A</v>
      </c>
      <c r="AJ1746" s="13" t="e">
        <f>Tabella4[[#This Row],[HC_ID]]&amp;": - "&amp;Tabella4[[#This Row],[Detail]]&amp;" con selettore: "&amp;Tabella4[[#This Row],[Rejected Element]]</f>
        <v>#N/A</v>
      </c>
      <c r="AK1746" s="13" t="e">
        <f>Tabella4[[#This Row],[HC_ID]]&amp;": "&amp;Tabella4[[#This Row],[Share URL]]</f>
        <v>#N/A</v>
      </c>
      <c r="AL1746" s="13" t="e">
        <f>Tabella4[[#This Row],[HC_ID]]&amp;": "&amp;Tabella4[[#This Row],[Soluzione note aggiuntive]]</f>
        <v>#N/A</v>
      </c>
      <c r="AM1746" s="13"/>
    </row>
    <row r="1747" spans="1:39" ht="15" x14ac:dyDescent="0.3">
      <c r="A1747" s="41" t="str">
        <f>Tabella4[[#This Row],[UNI CEI EN 301549]]&amp;Tabella4[[#This Row],[Servizio]]</f>
        <v>11.2.5.8.1S003 Ritira (IndaBox Ritiro Pacchi)</v>
      </c>
      <c r="B1747" s="42" t="str">
        <f>Tabella4[[#This Row],[IssueID]]&amp;Tabella4[[#This Row],[Servizio]]</f>
        <v>S003 Ritira (IndaBox Ritiro Pacchi)</v>
      </c>
      <c r="C1747" s="41" t="s">
        <v>2845</v>
      </c>
      <c r="D1747" s="41" t="str">
        <f>"(#"&amp;Tabella4[[#This Row],['#ID]]&amp;")"</f>
        <v>(#AAD1746)</v>
      </c>
      <c r="E1747" s="13" t="s">
        <v>50</v>
      </c>
      <c r="F1747" s="13" t="s">
        <v>10</v>
      </c>
      <c r="G1747" s="13" t="s">
        <v>56</v>
      </c>
      <c r="H1747" s="13" t="s">
        <v>3283</v>
      </c>
      <c r="I1747" s="13" t="s">
        <v>63</v>
      </c>
      <c r="J1747" s="13" t="s">
        <v>1736</v>
      </c>
      <c r="K1747" t="s">
        <v>1748</v>
      </c>
      <c r="L1747" s="13" t="s">
        <v>3175</v>
      </c>
      <c r="M1747" t="s">
        <v>1744</v>
      </c>
      <c r="N1747" s="13"/>
      <c r="O1747" t="s">
        <v>1619</v>
      </c>
      <c r="P1747" s="13" t="s">
        <v>1663</v>
      </c>
      <c r="Q1747" s="13" t="s">
        <v>1742</v>
      </c>
      <c r="R1747" s="13"/>
      <c r="S1747" s="13" t="s">
        <v>3187</v>
      </c>
      <c r="T1747" s="13" t="s">
        <v>3188</v>
      </c>
      <c r="U1747" s="13">
        <f>COUNTIFS(Tabella4[Rejected Element],Tabella4[[#This Row],[Rejected Element]])</f>
        <v>1254</v>
      </c>
      <c r="V1747" s="13" t="s">
        <v>1721</v>
      </c>
      <c r="W1747" s="13" t="s">
        <v>3125</v>
      </c>
      <c r="X1747" s="13" t="str">
        <f>Tabella4[[#This Row],[User Impact]]</f>
        <v>2 - Serious</v>
      </c>
      <c r="Y1747"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17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(#AAD1746)
S003 Ritira (IndaBox Ritiro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747" s="13"/>
      <c r="AB1747" s="13"/>
      <c r="AC1747" s="13"/>
      <c r="AD1747" s="13"/>
      <c r="AE1747" s="13" t="e">
        <f>_xlfn.XLOOKUP(Tabella4[[#This Row],[ID Silk]],outTable[ID Silk],outTable[Numero ticket  ],,0,1)</f>
        <v>#N/A</v>
      </c>
      <c r="AF1747" s="13"/>
      <c r="AG1747" s="13"/>
      <c r="AH1747" s="13" t="e">
        <f>Tabella4[[#This Row],[Caricato su Silk]]&amp;Tabella4[[#This Row],[HC_01]]</f>
        <v>#N/A</v>
      </c>
      <c r="AI1747" s="13" t="e">
        <f>Tabella4[[#This Row],[HC_ID]]&amp;": "&amp;Tabella4[[#This Row],[Descrizione]]</f>
        <v>#N/A</v>
      </c>
      <c r="AJ1747" s="13" t="e">
        <f>Tabella4[[#This Row],[HC_ID]]&amp;": - "&amp;Tabella4[[#This Row],[Detail]]&amp;" con selettore: "&amp;Tabella4[[#This Row],[Rejected Element]]</f>
        <v>#N/A</v>
      </c>
      <c r="AK1747" s="13" t="e">
        <f>Tabella4[[#This Row],[HC_ID]]&amp;": "&amp;Tabella4[[#This Row],[Share URL]]</f>
        <v>#N/A</v>
      </c>
      <c r="AL1747" s="13" t="e">
        <f>Tabella4[[#This Row],[HC_ID]]&amp;": "&amp;Tabella4[[#This Row],[Soluzione note aggiuntive]]</f>
        <v>#N/A</v>
      </c>
      <c r="AM1747" s="13"/>
    </row>
    <row r="1748" spans="1:39" ht="15" x14ac:dyDescent="0.3">
      <c r="A1748" s="41" t="str">
        <f>Tabella4[[#This Row],[UNI CEI EN 301549]]&amp;Tabella4[[#This Row],[Servizio]]</f>
        <v>11.1.3.2.1S003 Ritira (IndaBox Ritiro Pacchi)</v>
      </c>
      <c r="B1748" s="42" t="str">
        <f>Tabella4[[#This Row],[IssueID]]&amp;Tabella4[[#This Row],[Servizio]]</f>
        <v>S003 Ritira (IndaBox Ritiro Pacchi)</v>
      </c>
      <c r="C1748" s="41" t="s">
        <v>2846</v>
      </c>
      <c r="D1748" s="41" t="str">
        <f>"(#"&amp;Tabella4[[#This Row],['#ID]]&amp;")"</f>
        <v>(#AAD1747)</v>
      </c>
      <c r="E1748" s="13" t="s">
        <v>50</v>
      </c>
      <c r="F1748" s="13" t="s">
        <v>9</v>
      </c>
      <c r="G1748" s="13" t="s">
        <v>57</v>
      </c>
      <c r="H1748" s="13" t="s">
        <v>3287</v>
      </c>
      <c r="I1748" s="13" t="s">
        <v>62</v>
      </c>
      <c r="J1748" s="13" t="s">
        <v>3176</v>
      </c>
      <c r="K1748" t="s">
        <v>1749</v>
      </c>
      <c r="L1748" s="13" t="s">
        <v>3177</v>
      </c>
      <c r="M1748" t="s">
        <v>1744</v>
      </c>
      <c r="N1748" s="13"/>
      <c r="O1748" t="s">
        <v>1619</v>
      </c>
      <c r="P1748" s="13" t="s">
        <v>1663</v>
      </c>
      <c r="Q1748" s="13" t="s">
        <v>1742</v>
      </c>
      <c r="R1748" s="13"/>
      <c r="S1748" s="13" t="s">
        <v>3189</v>
      </c>
      <c r="T1748" s="13" t="s">
        <v>3190</v>
      </c>
      <c r="U1748" s="13">
        <f>COUNTIFS(Tabella4[Rejected Element],Tabella4[[#This Row],[Rejected Element]])</f>
        <v>1254</v>
      </c>
      <c r="V1748" s="13" t="s">
        <v>1721</v>
      </c>
      <c r="W1748" s="13" t="s">
        <v>3125</v>
      </c>
      <c r="X1748" s="13" t="str">
        <f>Tabella4[[#This Row],[User Impact]]</f>
        <v>1 - Critical</v>
      </c>
      <c r="Y1748" s="13" t="str">
        <f>_xlfn.CONCAT("APP INDABOX ANDROID - ",Tabella4[[#This Row],[UNI CEI EN 301549]]," ",_xlfn.XLOOKUP(Tabella4[[#This Row],[Criterio]],Tabella5[ID],Tabella5[Criterio di successo],"")," - ",Tabella4[[#This Row],[Servizio]])</f>
        <v>APP INDABOX ANDROID - 11.1.3.2.1 Sequenza significativa - S003 Ritira (IndaBox Ritiro Pacchi)</v>
      </c>
      <c r="Z17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(#AAD1747)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748" s="13"/>
      <c r="AB1748" s="13"/>
      <c r="AC1748" s="13"/>
      <c r="AD1748" s="13"/>
      <c r="AE1748" s="13" t="e">
        <f>_xlfn.XLOOKUP(Tabella4[[#This Row],[ID Silk]],outTable[ID Silk],outTable[Numero ticket  ],,0,1)</f>
        <v>#N/A</v>
      </c>
      <c r="AF1748" s="13"/>
      <c r="AG1748" s="13"/>
      <c r="AH1748" s="13" t="e">
        <f>Tabella4[[#This Row],[Caricato su Silk]]&amp;Tabella4[[#This Row],[HC_01]]</f>
        <v>#N/A</v>
      </c>
      <c r="AI1748" s="13" t="e">
        <f>Tabella4[[#This Row],[HC_ID]]&amp;": "&amp;Tabella4[[#This Row],[Descrizione]]</f>
        <v>#N/A</v>
      </c>
      <c r="AJ1748" s="13" t="e">
        <f>Tabella4[[#This Row],[HC_ID]]&amp;": - "&amp;Tabella4[[#This Row],[Detail]]&amp;" con selettore: "&amp;Tabella4[[#This Row],[Rejected Element]]</f>
        <v>#N/A</v>
      </c>
      <c r="AK1748" s="13" t="e">
        <f>Tabella4[[#This Row],[HC_ID]]&amp;": "&amp;Tabella4[[#This Row],[Share URL]]</f>
        <v>#N/A</v>
      </c>
      <c r="AL1748" s="13" t="e">
        <f>Tabella4[[#This Row],[HC_ID]]&amp;": "&amp;Tabella4[[#This Row],[Soluzione note aggiuntive]]</f>
        <v>#N/A</v>
      </c>
      <c r="AM1748" s="13"/>
    </row>
    <row r="1749" spans="1:39" ht="15" x14ac:dyDescent="0.3">
      <c r="A1749" s="41" t="str">
        <f>Tabella4[[#This Row],[UNI CEI EN 301549]]&amp;Tabella4[[#This Row],[Servizio]]</f>
        <v>11.2.5.3.1S003 Ritira (IndaBox Ritiro Pacchi)</v>
      </c>
      <c r="B1749" s="42" t="str">
        <f>Tabella4[[#This Row],[IssueID]]&amp;Tabella4[[#This Row],[Servizio]]</f>
        <v>S003 Ritira (IndaBox Ritiro Pacchi)</v>
      </c>
      <c r="C1749" s="41" t="s">
        <v>2847</v>
      </c>
      <c r="D1749" s="41" t="str">
        <f>"(#"&amp;Tabella4[[#This Row],['#ID]]&amp;")"</f>
        <v>(#AAD1748)</v>
      </c>
      <c r="E1749" s="13" t="s">
        <v>50</v>
      </c>
      <c r="F1749" s="13" t="s">
        <v>9</v>
      </c>
      <c r="G1749" s="13" t="s">
        <v>342</v>
      </c>
      <c r="H1749" s="13" t="s">
        <v>3285</v>
      </c>
      <c r="I1749" s="13" t="s">
        <v>63</v>
      </c>
      <c r="J1749" s="13" t="s">
        <v>3172</v>
      </c>
      <c r="K1749" t="s">
        <v>1745</v>
      </c>
      <c r="L1749" s="13" t="s">
        <v>3173</v>
      </c>
      <c r="M1749" t="s">
        <v>1744</v>
      </c>
      <c r="N1749" s="13"/>
      <c r="O1749" t="s">
        <v>1619</v>
      </c>
      <c r="P1749" s="13" t="s">
        <v>1663</v>
      </c>
      <c r="Q1749" s="13" t="s">
        <v>1742</v>
      </c>
      <c r="R1749" s="13"/>
      <c r="S1749" s="13" t="s">
        <v>3183</v>
      </c>
      <c r="T1749" s="13" t="s">
        <v>3184</v>
      </c>
      <c r="U1749" s="13">
        <f>COUNTIFS(Tabella4[Rejected Element],Tabella4[[#This Row],[Rejected Element]])</f>
        <v>1254</v>
      </c>
      <c r="V1749" s="13" t="s">
        <v>1721</v>
      </c>
      <c r="W1749" s="13" t="s">
        <v>3125</v>
      </c>
      <c r="X1749" s="13" t="str">
        <f>Tabella4[[#This Row],[User Impact]]</f>
        <v>2 - Serious</v>
      </c>
      <c r="Y1749" s="13" t="str">
        <f>_xlfn.CONCAT("APP INDABOX ANDROID - ",Tabella4[[#This Row],[UNI CEI EN 301549]]," ",_xlfn.XLOOKUP(Tabella4[[#This Row],[Criterio]],Tabella5[ID],Tabella5[Criterio di successo],"")," - ",Tabella4[[#This Row],[Servizio]])</f>
        <v>APP INDABOX ANDROID - 11.2.5.3.1 Etichetta nel nome - S003 Ritira (IndaBox Ritiro Pacchi)</v>
      </c>
      <c r="Z17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(#AAD1748)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749" s="13"/>
      <c r="AB1749" s="13"/>
      <c r="AC1749" s="13"/>
      <c r="AD1749" s="13"/>
      <c r="AE1749" s="13" t="e">
        <f>_xlfn.XLOOKUP(Tabella4[[#This Row],[ID Silk]],outTable[ID Silk],outTable[Numero ticket  ],,0,1)</f>
        <v>#N/A</v>
      </c>
      <c r="AF1749" s="13"/>
      <c r="AG1749" s="13"/>
      <c r="AH1749" s="13" t="e">
        <f>Tabella4[[#This Row],[Caricato su Silk]]&amp;Tabella4[[#This Row],[HC_01]]</f>
        <v>#N/A</v>
      </c>
      <c r="AI1749" s="13" t="e">
        <f>Tabella4[[#This Row],[HC_ID]]&amp;": "&amp;Tabella4[[#This Row],[Descrizione]]</f>
        <v>#N/A</v>
      </c>
      <c r="AJ1749" s="13" t="e">
        <f>Tabella4[[#This Row],[HC_ID]]&amp;": - "&amp;Tabella4[[#This Row],[Detail]]&amp;" con selettore: "&amp;Tabella4[[#This Row],[Rejected Element]]</f>
        <v>#N/A</v>
      </c>
      <c r="AK1749" s="13" t="e">
        <f>Tabella4[[#This Row],[HC_ID]]&amp;": "&amp;Tabella4[[#This Row],[Share URL]]</f>
        <v>#N/A</v>
      </c>
      <c r="AL1749" s="13" t="e">
        <f>Tabella4[[#This Row],[HC_ID]]&amp;": "&amp;Tabella4[[#This Row],[Soluzione note aggiuntive]]</f>
        <v>#N/A</v>
      </c>
      <c r="AM1749" s="13"/>
    </row>
    <row r="1750" spans="1:39" ht="15" x14ac:dyDescent="0.3">
      <c r="A1750" s="41" t="str">
        <f>Tabella4[[#This Row],[UNI CEI EN 301549]]&amp;Tabella4[[#This Row],[Servizio]]</f>
        <v>11.2.5.5.1S003 Ritira (IndaBox Ritiro Pacchi)</v>
      </c>
      <c r="B1750" s="42" t="str">
        <f>Tabella4[[#This Row],[IssueID]]&amp;Tabella4[[#This Row],[Servizio]]</f>
        <v>S003 Ritira (IndaBox Ritiro Pacchi)</v>
      </c>
      <c r="C1750" s="41" t="s">
        <v>2848</v>
      </c>
      <c r="D1750" s="41" t="str">
        <f>"(#"&amp;Tabella4[[#This Row],['#ID]]&amp;")"</f>
        <v>(#AAD1749)</v>
      </c>
      <c r="E1750" s="13" t="s">
        <v>50</v>
      </c>
      <c r="F1750" s="13" t="s">
        <v>3168</v>
      </c>
      <c r="G1750" s="13" t="s">
        <v>346</v>
      </c>
      <c r="H1750" s="13" t="s">
        <v>3286</v>
      </c>
      <c r="I1750" s="13" t="s">
        <v>64</v>
      </c>
      <c r="J1750" s="13" t="s">
        <v>1736</v>
      </c>
      <c r="K1750" t="s">
        <v>1747</v>
      </c>
      <c r="L1750" s="13" t="s">
        <v>3174</v>
      </c>
      <c r="M1750" t="s">
        <v>1744</v>
      </c>
      <c r="N1750" s="13"/>
      <c r="O1750" t="s">
        <v>1619</v>
      </c>
      <c r="P1750" s="13" t="s">
        <v>1663</v>
      </c>
      <c r="Q1750" s="13" t="s">
        <v>1742</v>
      </c>
      <c r="R1750" s="13"/>
      <c r="S1750" s="13" t="s">
        <v>3185</v>
      </c>
      <c r="T1750" s="13" t="s">
        <v>3186</v>
      </c>
      <c r="U1750" s="13">
        <f>COUNTIFS(Tabella4[Rejected Element],Tabella4[[#This Row],[Rejected Element]])</f>
        <v>1254</v>
      </c>
      <c r="V1750" s="13" t="s">
        <v>1721</v>
      </c>
      <c r="W1750" s="13" t="s">
        <v>3125</v>
      </c>
      <c r="X1750" s="13" t="str">
        <f>Tabella4[[#This Row],[User Impact]]</f>
        <v>3 - Moderate</v>
      </c>
      <c r="Y1750" s="13" t="str">
        <f>_xlfn.CONCAT("APP INDABOX ANDROID - ",Tabella4[[#This Row],[UNI CEI EN 301549]]," ",_xlfn.XLOOKUP(Tabella4[[#This Row],[Criterio]],Tabella5[ID],Tabella5[Criterio di successo],"")," - ",Tabella4[[#This Row],[Servizio]])</f>
        <v>APP INDABOX ANDROID - 11.2.5.5.1 Dimensione dell'obiettivo (avanzato) - S003 Ritira (IndaBox Ritiro Pacchi)</v>
      </c>
      <c r="Z17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S003 Ritira (IndaBox Ritiro Pacchi) (#AAD1749)
S003 Ritira (IndaBox Ritiro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Estendi il padding o usa un contenitore cliccabile più grande per rispettare la dimensione minima.
File di log (occorrenze rilevate: 13): https://posteitaliane.sharepoint.com/:x:/r/teams/ACCESSIBILITRISULTATIVERIFICHETECNICHE/Shared%20Documents/TGPOSTE_APP/TGPOSTE_APP/LOG/Log.xlsx?d=w630300a71bd74143a1658fe5ab688bc4&amp;csf=1&amp;web=1&amp;e=Y9XHGL
Link al dettaglio requisito WCAG: </v>
      </c>
      <c r="AA1750" s="13"/>
      <c r="AB1750" s="13"/>
      <c r="AC1750" s="13"/>
      <c r="AD1750" s="13"/>
      <c r="AE1750" s="13" t="e">
        <f>_xlfn.XLOOKUP(Tabella4[[#This Row],[ID Silk]],outTable[ID Silk],outTable[Numero ticket  ],,0,1)</f>
        <v>#N/A</v>
      </c>
      <c r="AF1750" s="13"/>
      <c r="AG1750" s="13"/>
      <c r="AH1750" s="13" t="e">
        <f>Tabella4[[#This Row],[Caricato su Silk]]&amp;Tabella4[[#This Row],[HC_01]]</f>
        <v>#N/A</v>
      </c>
      <c r="AI1750" s="13" t="e">
        <f>Tabella4[[#This Row],[HC_ID]]&amp;": "&amp;Tabella4[[#This Row],[Descrizione]]</f>
        <v>#N/A</v>
      </c>
      <c r="AJ1750" s="13" t="e">
        <f>Tabella4[[#This Row],[HC_ID]]&amp;": - "&amp;Tabella4[[#This Row],[Detail]]&amp;" con selettore: "&amp;Tabella4[[#This Row],[Rejected Element]]</f>
        <v>#N/A</v>
      </c>
      <c r="AK1750" s="13" t="e">
        <f>Tabella4[[#This Row],[HC_ID]]&amp;": "&amp;Tabella4[[#This Row],[Share URL]]</f>
        <v>#N/A</v>
      </c>
      <c r="AL1750" s="13" t="e">
        <f>Tabella4[[#This Row],[HC_ID]]&amp;": "&amp;Tabella4[[#This Row],[Soluzione note aggiuntive]]</f>
        <v>#N/A</v>
      </c>
      <c r="AM1750" s="13"/>
    </row>
    <row r="1751" spans="1:39" ht="15" x14ac:dyDescent="0.3">
      <c r="A1751" s="41" t="str">
        <f>Tabella4[[#This Row],[UNI CEI EN 301549]]&amp;Tabella4[[#This Row],[Servizio]]</f>
        <v>11.2.5.8.1S003 Ritira (IndaBox Ritiro Pacchi)</v>
      </c>
      <c r="B1751" s="42" t="str">
        <f>Tabella4[[#This Row],[IssueID]]&amp;Tabella4[[#This Row],[Servizio]]</f>
        <v>S003 Ritira (IndaBox Ritiro Pacchi)</v>
      </c>
      <c r="C1751" s="41" t="s">
        <v>2849</v>
      </c>
      <c r="D1751" s="41" t="str">
        <f>"(#"&amp;Tabella4[[#This Row],['#ID]]&amp;")"</f>
        <v>(#AAD1750)</v>
      </c>
      <c r="E1751" s="13" t="s">
        <v>50</v>
      </c>
      <c r="F1751" s="13" t="s">
        <v>10</v>
      </c>
      <c r="G1751" s="13" t="s">
        <v>56</v>
      </c>
      <c r="H1751" s="13" t="s">
        <v>3283</v>
      </c>
      <c r="I1751" s="13" t="s">
        <v>63</v>
      </c>
      <c r="J1751" s="13" t="s">
        <v>1736</v>
      </c>
      <c r="K1751" t="s">
        <v>1748</v>
      </c>
      <c r="L1751" s="13" t="s">
        <v>3175</v>
      </c>
      <c r="M1751" t="s">
        <v>1744</v>
      </c>
      <c r="N1751" s="13"/>
      <c r="O1751" t="s">
        <v>1619</v>
      </c>
      <c r="P1751" s="13" t="s">
        <v>1663</v>
      </c>
      <c r="Q1751" s="13" t="s">
        <v>1742</v>
      </c>
      <c r="R1751" s="13"/>
      <c r="S1751" s="13" t="s">
        <v>3187</v>
      </c>
      <c r="T1751" s="13" t="s">
        <v>3188</v>
      </c>
      <c r="U1751" s="13">
        <f>COUNTIFS(Tabella4[Rejected Element],Tabella4[[#This Row],[Rejected Element]])</f>
        <v>1254</v>
      </c>
      <c r="V1751" s="13" t="s">
        <v>1721</v>
      </c>
      <c r="W1751" s="13" t="s">
        <v>3125</v>
      </c>
      <c r="X1751" s="13" t="str">
        <f>Tabella4[[#This Row],[User Impact]]</f>
        <v>2 - Serious</v>
      </c>
      <c r="Y1751"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17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(#AAD1750)
S003 Ritira (IndaBox Ritiro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751" s="13"/>
      <c r="AB1751" s="13"/>
      <c r="AC1751" s="13"/>
      <c r="AD1751" s="13"/>
      <c r="AE1751" s="13" t="e">
        <f>_xlfn.XLOOKUP(Tabella4[[#This Row],[ID Silk]],outTable[ID Silk],outTable[Numero ticket  ],,0,1)</f>
        <v>#N/A</v>
      </c>
      <c r="AF1751" s="13"/>
      <c r="AG1751" s="13"/>
      <c r="AH1751" s="13" t="e">
        <f>Tabella4[[#This Row],[Caricato su Silk]]&amp;Tabella4[[#This Row],[HC_01]]</f>
        <v>#N/A</v>
      </c>
      <c r="AI1751" s="13" t="e">
        <f>Tabella4[[#This Row],[HC_ID]]&amp;": "&amp;Tabella4[[#This Row],[Descrizione]]</f>
        <v>#N/A</v>
      </c>
      <c r="AJ1751" s="13" t="e">
        <f>Tabella4[[#This Row],[HC_ID]]&amp;": - "&amp;Tabella4[[#This Row],[Detail]]&amp;" con selettore: "&amp;Tabella4[[#This Row],[Rejected Element]]</f>
        <v>#N/A</v>
      </c>
      <c r="AK1751" s="13" t="e">
        <f>Tabella4[[#This Row],[HC_ID]]&amp;": "&amp;Tabella4[[#This Row],[Share URL]]</f>
        <v>#N/A</v>
      </c>
      <c r="AL1751" s="13" t="e">
        <f>Tabella4[[#This Row],[HC_ID]]&amp;": "&amp;Tabella4[[#This Row],[Soluzione note aggiuntive]]</f>
        <v>#N/A</v>
      </c>
      <c r="AM1751" s="13"/>
    </row>
    <row r="1752" spans="1:39" ht="15" x14ac:dyDescent="0.3">
      <c r="A1752" s="41" t="str">
        <f>Tabella4[[#This Row],[UNI CEI EN 301549]]&amp;Tabella4[[#This Row],[Servizio]]</f>
        <v>11.1.3.2.1S003 Ritira (IndaBox Ritiro Pacchi)</v>
      </c>
      <c r="B1752" s="42" t="str">
        <f>Tabella4[[#This Row],[IssueID]]&amp;Tabella4[[#This Row],[Servizio]]</f>
        <v>S003 Ritira (IndaBox Ritiro Pacchi)</v>
      </c>
      <c r="C1752" s="41" t="s">
        <v>2850</v>
      </c>
      <c r="D1752" s="41" t="str">
        <f>"(#"&amp;Tabella4[[#This Row],['#ID]]&amp;")"</f>
        <v>(#AAD1751)</v>
      </c>
      <c r="E1752" s="13" t="s">
        <v>50</v>
      </c>
      <c r="F1752" s="13" t="s">
        <v>9</v>
      </c>
      <c r="G1752" s="13" t="s">
        <v>57</v>
      </c>
      <c r="H1752" s="13" t="s">
        <v>3287</v>
      </c>
      <c r="I1752" s="13" t="s">
        <v>62</v>
      </c>
      <c r="J1752" s="13" t="s">
        <v>3176</v>
      </c>
      <c r="K1752" t="s">
        <v>1749</v>
      </c>
      <c r="L1752" s="13" t="s">
        <v>3177</v>
      </c>
      <c r="M1752" t="s">
        <v>1744</v>
      </c>
      <c r="N1752" s="13"/>
      <c r="O1752" t="s">
        <v>1619</v>
      </c>
      <c r="P1752" s="13" t="s">
        <v>1663</v>
      </c>
      <c r="Q1752" s="13" t="s">
        <v>1742</v>
      </c>
      <c r="R1752" s="13"/>
      <c r="S1752" s="13" t="s">
        <v>3189</v>
      </c>
      <c r="T1752" s="13" t="s">
        <v>3190</v>
      </c>
      <c r="U1752" s="13">
        <f>COUNTIFS(Tabella4[Rejected Element],Tabella4[[#This Row],[Rejected Element]])</f>
        <v>1254</v>
      </c>
      <c r="V1752" s="13" t="s">
        <v>1721</v>
      </c>
      <c r="W1752" s="13" t="s">
        <v>3125</v>
      </c>
      <c r="X1752" s="13" t="str">
        <f>Tabella4[[#This Row],[User Impact]]</f>
        <v>1 - Critical</v>
      </c>
      <c r="Y1752" s="13" t="str">
        <f>_xlfn.CONCAT("APP INDABOX ANDROID - ",Tabella4[[#This Row],[UNI CEI EN 301549]]," ",_xlfn.XLOOKUP(Tabella4[[#This Row],[Criterio]],Tabella5[ID],Tabella5[Criterio di successo],"")," - ",Tabella4[[#This Row],[Servizio]])</f>
        <v>APP INDABOX ANDROID - 11.1.3.2.1 Sequenza significativa - S003 Ritira (IndaBox Ritiro Pacchi)</v>
      </c>
      <c r="Z17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(#AAD1751)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752" s="13"/>
      <c r="AB1752" s="13"/>
      <c r="AC1752" s="13"/>
      <c r="AD1752" s="13"/>
      <c r="AE1752" s="13" t="e">
        <f>_xlfn.XLOOKUP(Tabella4[[#This Row],[ID Silk]],outTable[ID Silk],outTable[Numero ticket  ],,0,1)</f>
        <v>#N/A</v>
      </c>
      <c r="AF1752" s="13"/>
      <c r="AG1752" s="13"/>
      <c r="AH1752" s="13" t="e">
        <f>Tabella4[[#This Row],[Caricato su Silk]]&amp;Tabella4[[#This Row],[HC_01]]</f>
        <v>#N/A</v>
      </c>
      <c r="AI1752" s="13" t="e">
        <f>Tabella4[[#This Row],[HC_ID]]&amp;": "&amp;Tabella4[[#This Row],[Descrizione]]</f>
        <v>#N/A</v>
      </c>
      <c r="AJ1752" s="13" t="e">
        <f>Tabella4[[#This Row],[HC_ID]]&amp;": - "&amp;Tabella4[[#This Row],[Detail]]&amp;" con selettore: "&amp;Tabella4[[#This Row],[Rejected Element]]</f>
        <v>#N/A</v>
      </c>
      <c r="AK1752" s="13" t="e">
        <f>Tabella4[[#This Row],[HC_ID]]&amp;": "&amp;Tabella4[[#This Row],[Share URL]]</f>
        <v>#N/A</v>
      </c>
      <c r="AL1752" s="13" t="e">
        <f>Tabella4[[#This Row],[HC_ID]]&amp;": "&amp;Tabella4[[#This Row],[Soluzione note aggiuntive]]</f>
        <v>#N/A</v>
      </c>
      <c r="AM1752" s="13"/>
    </row>
    <row r="1753" spans="1:39" ht="15" x14ac:dyDescent="0.3">
      <c r="A1753" s="41" t="str">
        <f>Tabella4[[#This Row],[UNI CEI EN 301549]]&amp;Tabella4[[#This Row],[Servizio]]</f>
        <v>11.2.5.3.1S003 Ritira (IndaBox Ritiro Pacchi)</v>
      </c>
      <c r="B1753" s="42" t="str">
        <f>Tabella4[[#This Row],[IssueID]]&amp;Tabella4[[#This Row],[Servizio]]</f>
        <v>S003 Ritira (IndaBox Ritiro Pacchi)</v>
      </c>
      <c r="C1753" s="41" t="s">
        <v>2851</v>
      </c>
      <c r="D1753" s="41" t="str">
        <f>"(#"&amp;Tabella4[[#This Row],['#ID]]&amp;")"</f>
        <v>(#AAD1752)</v>
      </c>
      <c r="E1753" s="13" t="s">
        <v>50</v>
      </c>
      <c r="F1753" s="13" t="s">
        <v>9</v>
      </c>
      <c r="G1753" s="13" t="s">
        <v>342</v>
      </c>
      <c r="H1753" s="13" t="s">
        <v>3285</v>
      </c>
      <c r="I1753" s="13" t="s">
        <v>63</v>
      </c>
      <c r="J1753" s="13" t="s">
        <v>3172</v>
      </c>
      <c r="K1753" t="s">
        <v>1745</v>
      </c>
      <c r="L1753" s="13" t="s">
        <v>3173</v>
      </c>
      <c r="M1753" t="s">
        <v>1744</v>
      </c>
      <c r="N1753" s="13"/>
      <c r="O1753" t="s">
        <v>1619</v>
      </c>
      <c r="P1753" s="13" t="s">
        <v>1663</v>
      </c>
      <c r="Q1753" s="13" t="s">
        <v>1742</v>
      </c>
      <c r="R1753" s="13"/>
      <c r="S1753" s="13" t="s">
        <v>3183</v>
      </c>
      <c r="T1753" s="13" t="s">
        <v>3184</v>
      </c>
      <c r="U1753" s="13">
        <f>COUNTIFS(Tabella4[Rejected Element],Tabella4[[#This Row],[Rejected Element]])</f>
        <v>1254</v>
      </c>
      <c r="V1753" s="13" t="s">
        <v>1721</v>
      </c>
      <c r="W1753" s="13" t="s">
        <v>3125</v>
      </c>
      <c r="X1753" s="13" t="str">
        <f>Tabella4[[#This Row],[User Impact]]</f>
        <v>2 - Serious</v>
      </c>
      <c r="Y1753" s="13" t="str">
        <f>_xlfn.CONCAT("APP INDABOX ANDROID - ",Tabella4[[#This Row],[UNI CEI EN 301549]]," ",_xlfn.XLOOKUP(Tabella4[[#This Row],[Criterio]],Tabella5[ID],Tabella5[Criterio di successo],"")," - ",Tabella4[[#This Row],[Servizio]])</f>
        <v>APP INDABOX ANDROID - 11.2.5.3.1 Etichetta nel nome - S003 Ritira (IndaBox Ritiro Pacchi)</v>
      </c>
      <c r="Z17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(#AAD1752)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753" s="13"/>
      <c r="AB1753" s="13"/>
      <c r="AC1753" s="13"/>
      <c r="AD1753" s="13"/>
      <c r="AE1753" s="13" t="e">
        <f>_xlfn.XLOOKUP(Tabella4[[#This Row],[ID Silk]],outTable[ID Silk],outTable[Numero ticket  ],,0,1)</f>
        <v>#N/A</v>
      </c>
      <c r="AF1753" s="13"/>
      <c r="AG1753" s="13"/>
      <c r="AH1753" s="13" t="e">
        <f>Tabella4[[#This Row],[Caricato su Silk]]&amp;Tabella4[[#This Row],[HC_01]]</f>
        <v>#N/A</v>
      </c>
      <c r="AI1753" s="13" t="e">
        <f>Tabella4[[#This Row],[HC_ID]]&amp;": "&amp;Tabella4[[#This Row],[Descrizione]]</f>
        <v>#N/A</v>
      </c>
      <c r="AJ1753" s="13" t="e">
        <f>Tabella4[[#This Row],[HC_ID]]&amp;": - "&amp;Tabella4[[#This Row],[Detail]]&amp;" con selettore: "&amp;Tabella4[[#This Row],[Rejected Element]]</f>
        <v>#N/A</v>
      </c>
      <c r="AK1753" s="13" t="e">
        <f>Tabella4[[#This Row],[HC_ID]]&amp;": "&amp;Tabella4[[#This Row],[Share URL]]</f>
        <v>#N/A</v>
      </c>
      <c r="AL1753" s="13" t="e">
        <f>Tabella4[[#This Row],[HC_ID]]&amp;": "&amp;Tabella4[[#This Row],[Soluzione note aggiuntive]]</f>
        <v>#N/A</v>
      </c>
      <c r="AM1753" s="13"/>
    </row>
    <row r="1754" spans="1:39" ht="15" x14ac:dyDescent="0.3">
      <c r="A1754" s="41" t="str">
        <f>Tabella4[[#This Row],[UNI CEI EN 301549]]&amp;Tabella4[[#This Row],[Servizio]]</f>
        <v>11.2.5.5.1S003 Ritira (IndaBox Ritiro Pacchi)</v>
      </c>
      <c r="B1754" s="42" t="str">
        <f>Tabella4[[#This Row],[IssueID]]&amp;Tabella4[[#This Row],[Servizio]]</f>
        <v>S003 Ritira (IndaBox Ritiro Pacchi)</v>
      </c>
      <c r="C1754" s="41" t="s">
        <v>2852</v>
      </c>
      <c r="D1754" s="41" t="str">
        <f>"(#"&amp;Tabella4[[#This Row],['#ID]]&amp;")"</f>
        <v>(#AAD1753)</v>
      </c>
      <c r="E1754" s="13" t="s">
        <v>50</v>
      </c>
      <c r="F1754" s="13" t="s">
        <v>3168</v>
      </c>
      <c r="G1754" s="13" t="s">
        <v>346</v>
      </c>
      <c r="H1754" s="13" t="s">
        <v>3286</v>
      </c>
      <c r="I1754" s="13" t="s">
        <v>64</v>
      </c>
      <c r="J1754" s="13" t="s">
        <v>1736</v>
      </c>
      <c r="K1754" t="s">
        <v>1747</v>
      </c>
      <c r="L1754" s="13" t="s">
        <v>3174</v>
      </c>
      <c r="M1754" t="s">
        <v>1744</v>
      </c>
      <c r="N1754" s="13"/>
      <c r="O1754" t="s">
        <v>1619</v>
      </c>
      <c r="P1754" s="13" t="s">
        <v>1663</v>
      </c>
      <c r="Q1754" s="13" t="s">
        <v>1742</v>
      </c>
      <c r="R1754" s="13"/>
      <c r="S1754" s="13" t="s">
        <v>3185</v>
      </c>
      <c r="T1754" s="13" t="s">
        <v>3186</v>
      </c>
      <c r="U1754" s="13">
        <f>COUNTIFS(Tabella4[Rejected Element],Tabella4[[#This Row],[Rejected Element]])</f>
        <v>1254</v>
      </c>
      <c r="V1754" s="13" t="s">
        <v>1721</v>
      </c>
      <c r="W1754" s="13" t="s">
        <v>3125</v>
      </c>
      <c r="X1754" s="13" t="str">
        <f>Tabella4[[#This Row],[User Impact]]</f>
        <v>3 - Moderate</v>
      </c>
      <c r="Y1754" s="13" t="str">
        <f>_xlfn.CONCAT("APP INDABOX ANDROID - ",Tabella4[[#This Row],[UNI CEI EN 301549]]," ",_xlfn.XLOOKUP(Tabella4[[#This Row],[Criterio]],Tabella5[ID],Tabella5[Criterio di successo],"")," - ",Tabella4[[#This Row],[Servizio]])</f>
        <v>APP INDABOX ANDROID - 11.2.5.5.1 Dimensione dell'obiettivo (avanzato) - S003 Ritira (IndaBox Ritiro Pacchi)</v>
      </c>
      <c r="Z17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S003 Ritira (IndaBox Ritiro Pacchi) (#AAD1753)
S003 Ritira (IndaBox Ritiro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Estendi il padding o usa un contenitore cliccabile più grande per rispettare la dimensione minima.
File di log (occorrenze rilevate: 13): https://posteitaliane.sharepoint.com/:x:/r/teams/ACCESSIBILITRISULTATIVERIFICHETECNICHE/Shared%20Documents/TGPOSTE_APP/TGPOSTE_APP/LOG/Log.xlsx?d=w630300a71bd74143a1658fe5ab688bc4&amp;csf=1&amp;web=1&amp;e=Y9XHGL
Link al dettaglio requisito WCAG: </v>
      </c>
      <c r="AA1754" s="13"/>
      <c r="AB1754" s="13"/>
      <c r="AC1754" s="13"/>
      <c r="AD1754" s="13"/>
      <c r="AE1754" s="13" t="e">
        <f>_xlfn.XLOOKUP(Tabella4[[#This Row],[ID Silk]],outTable[ID Silk],outTable[Numero ticket  ],,0,1)</f>
        <v>#N/A</v>
      </c>
      <c r="AF1754" s="13"/>
      <c r="AG1754" s="13"/>
      <c r="AH1754" s="13" t="e">
        <f>Tabella4[[#This Row],[Caricato su Silk]]&amp;Tabella4[[#This Row],[HC_01]]</f>
        <v>#N/A</v>
      </c>
      <c r="AI1754" s="13" t="e">
        <f>Tabella4[[#This Row],[HC_ID]]&amp;": "&amp;Tabella4[[#This Row],[Descrizione]]</f>
        <v>#N/A</v>
      </c>
      <c r="AJ1754" s="13" t="e">
        <f>Tabella4[[#This Row],[HC_ID]]&amp;": - "&amp;Tabella4[[#This Row],[Detail]]&amp;" con selettore: "&amp;Tabella4[[#This Row],[Rejected Element]]</f>
        <v>#N/A</v>
      </c>
      <c r="AK1754" s="13" t="e">
        <f>Tabella4[[#This Row],[HC_ID]]&amp;": "&amp;Tabella4[[#This Row],[Share URL]]</f>
        <v>#N/A</v>
      </c>
      <c r="AL1754" s="13" t="e">
        <f>Tabella4[[#This Row],[HC_ID]]&amp;": "&amp;Tabella4[[#This Row],[Soluzione note aggiuntive]]</f>
        <v>#N/A</v>
      </c>
      <c r="AM1754" s="13"/>
    </row>
    <row r="1755" spans="1:39" ht="15" x14ac:dyDescent="0.3">
      <c r="A1755" s="41" t="str">
        <f>Tabella4[[#This Row],[UNI CEI EN 301549]]&amp;Tabella4[[#This Row],[Servizio]]</f>
        <v>11.2.5.8.1S003 Ritira (IndaBox Ritiro Pacchi)</v>
      </c>
      <c r="B1755" s="42" t="str">
        <f>Tabella4[[#This Row],[IssueID]]&amp;Tabella4[[#This Row],[Servizio]]</f>
        <v>S003 Ritira (IndaBox Ritiro Pacchi)</v>
      </c>
      <c r="C1755" s="41" t="s">
        <v>2853</v>
      </c>
      <c r="D1755" s="41" t="str">
        <f>"(#"&amp;Tabella4[[#This Row],['#ID]]&amp;")"</f>
        <v>(#AAD1754)</v>
      </c>
      <c r="E1755" s="13" t="s">
        <v>50</v>
      </c>
      <c r="F1755" s="13" t="s">
        <v>10</v>
      </c>
      <c r="G1755" s="13" t="s">
        <v>56</v>
      </c>
      <c r="H1755" s="13" t="s">
        <v>3283</v>
      </c>
      <c r="I1755" s="13" t="s">
        <v>63</v>
      </c>
      <c r="J1755" s="13" t="s">
        <v>1736</v>
      </c>
      <c r="K1755" t="s">
        <v>1748</v>
      </c>
      <c r="L1755" s="13" t="s">
        <v>3175</v>
      </c>
      <c r="M1755" t="s">
        <v>1744</v>
      </c>
      <c r="N1755" s="13"/>
      <c r="O1755" t="s">
        <v>1619</v>
      </c>
      <c r="P1755" s="13" t="s">
        <v>1663</v>
      </c>
      <c r="Q1755" s="13" t="s">
        <v>1742</v>
      </c>
      <c r="R1755" s="13"/>
      <c r="S1755" s="13" t="s">
        <v>3187</v>
      </c>
      <c r="T1755" s="13" t="s">
        <v>3188</v>
      </c>
      <c r="U1755" s="13">
        <f>COUNTIFS(Tabella4[Rejected Element],Tabella4[[#This Row],[Rejected Element]])</f>
        <v>1254</v>
      </c>
      <c r="V1755" s="13" t="s">
        <v>1721</v>
      </c>
      <c r="W1755" s="13" t="s">
        <v>3125</v>
      </c>
      <c r="X1755" s="13" t="str">
        <f>Tabella4[[#This Row],[User Impact]]</f>
        <v>2 - Serious</v>
      </c>
      <c r="Y1755"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17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(#AAD1754)
S003 Ritira (IndaBox Ritiro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755" s="13"/>
      <c r="AB1755" s="13"/>
      <c r="AC1755" s="13"/>
      <c r="AD1755" s="13"/>
      <c r="AE1755" s="13" t="e">
        <f>_xlfn.XLOOKUP(Tabella4[[#This Row],[ID Silk]],outTable[ID Silk],outTable[Numero ticket  ],,0,1)</f>
        <v>#N/A</v>
      </c>
      <c r="AF1755" s="13"/>
      <c r="AG1755" s="13"/>
      <c r="AH1755" s="13" t="e">
        <f>Tabella4[[#This Row],[Caricato su Silk]]&amp;Tabella4[[#This Row],[HC_01]]</f>
        <v>#N/A</v>
      </c>
      <c r="AI1755" s="13" t="e">
        <f>Tabella4[[#This Row],[HC_ID]]&amp;": "&amp;Tabella4[[#This Row],[Descrizione]]</f>
        <v>#N/A</v>
      </c>
      <c r="AJ1755" s="13" t="e">
        <f>Tabella4[[#This Row],[HC_ID]]&amp;": - "&amp;Tabella4[[#This Row],[Detail]]&amp;" con selettore: "&amp;Tabella4[[#This Row],[Rejected Element]]</f>
        <v>#N/A</v>
      </c>
      <c r="AK1755" s="13" t="e">
        <f>Tabella4[[#This Row],[HC_ID]]&amp;": "&amp;Tabella4[[#This Row],[Share URL]]</f>
        <v>#N/A</v>
      </c>
      <c r="AL1755" s="13" t="e">
        <f>Tabella4[[#This Row],[HC_ID]]&amp;": "&amp;Tabella4[[#This Row],[Soluzione note aggiuntive]]</f>
        <v>#N/A</v>
      </c>
      <c r="AM1755" s="13"/>
    </row>
    <row r="1756" spans="1:39" ht="15" x14ac:dyDescent="0.3">
      <c r="A1756" s="41" t="str">
        <f>Tabella4[[#This Row],[UNI CEI EN 301549]]&amp;Tabella4[[#This Row],[Servizio]]</f>
        <v>11.1.3.2.1S003 Ritira (IndaBox Ritiro Pacchi)</v>
      </c>
      <c r="B1756" s="42" t="str">
        <f>Tabella4[[#This Row],[IssueID]]&amp;Tabella4[[#This Row],[Servizio]]</f>
        <v>S003 Ritira (IndaBox Ritiro Pacchi)</v>
      </c>
      <c r="C1756" s="41" t="s">
        <v>2854</v>
      </c>
      <c r="D1756" s="41" t="str">
        <f>"(#"&amp;Tabella4[[#This Row],['#ID]]&amp;")"</f>
        <v>(#AAD1755)</v>
      </c>
      <c r="E1756" s="13" t="s">
        <v>50</v>
      </c>
      <c r="F1756" s="13" t="s">
        <v>9</v>
      </c>
      <c r="G1756" s="13" t="s">
        <v>57</v>
      </c>
      <c r="H1756" s="13" t="s">
        <v>3287</v>
      </c>
      <c r="I1756" s="13" t="s">
        <v>62</v>
      </c>
      <c r="J1756" s="13" t="s">
        <v>3176</v>
      </c>
      <c r="K1756" t="s">
        <v>1749</v>
      </c>
      <c r="L1756" s="13" t="s">
        <v>3177</v>
      </c>
      <c r="M1756" t="s">
        <v>1744</v>
      </c>
      <c r="N1756" s="13"/>
      <c r="O1756" t="s">
        <v>1619</v>
      </c>
      <c r="P1756" s="13" t="s">
        <v>1663</v>
      </c>
      <c r="Q1756" s="13" t="s">
        <v>1742</v>
      </c>
      <c r="R1756" s="13"/>
      <c r="S1756" s="13" t="s">
        <v>3189</v>
      </c>
      <c r="T1756" s="13" t="s">
        <v>3190</v>
      </c>
      <c r="U1756" s="13">
        <f>COUNTIFS(Tabella4[Rejected Element],Tabella4[[#This Row],[Rejected Element]])</f>
        <v>1254</v>
      </c>
      <c r="V1756" s="13" t="s">
        <v>1721</v>
      </c>
      <c r="W1756" s="13" t="s">
        <v>3125</v>
      </c>
      <c r="X1756" s="13" t="str">
        <f>Tabella4[[#This Row],[User Impact]]</f>
        <v>1 - Critical</v>
      </c>
      <c r="Y1756" s="13" t="str">
        <f>_xlfn.CONCAT("APP INDABOX ANDROID - ",Tabella4[[#This Row],[UNI CEI EN 301549]]," ",_xlfn.XLOOKUP(Tabella4[[#This Row],[Criterio]],Tabella5[ID],Tabella5[Criterio di successo],"")," - ",Tabella4[[#This Row],[Servizio]])</f>
        <v>APP INDABOX ANDROID - 11.1.3.2.1 Sequenza significativa - S003 Ritira (IndaBox Ritiro Pacchi)</v>
      </c>
      <c r="Z17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(#AAD1755)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756" s="13"/>
      <c r="AB1756" s="13"/>
      <c r="AC1756" s="13"/>
      <c r="AD1756" s="13"/>
      <c r="AE1756" s="13" t="e">
        <f>_xlfn.XLOOKUP(Tabella4[[#This Row],[ID Silk]],outTable[ID Silk],outTable[Numero ticket  ],,0,1)</f>
        <v>#N/A</v>
      </c>
      <c r="AF1756" s="13"/>
      <c r="AG1756" s="13"/>
      <c r="AH1756" s="13" t="e">
        <f>Tabella4[[#This Row],[Caricato su Silk]]&amp;Tabella4[[#This Row],[HC_01]]</f>
        <v>#N/A</v>
      </c>
      <c r="AI1756" s="13" t="e">
        <f>Tabella4[[#This Row],[HC_ID]]&amp;": "&amp;Tabella4[[#This Row],[Descrizione]]</f>
        <v>#N/A</v>
      </c>
      <c r="AJ1756" s="13" t="e">
        <f>Tabella4[[#This Row],[HC_ID]]&amp;": - "&amp;Tabella4[[#This Row],[Detail]]&amp;" con selettore: "&amp;Tabella4[[#This Row],[Rejected Element]]</f>
        <v>#N/A</v>
      </c>
      <c r="AK1756" s="13" t="e">
        <f>Tabella4[[#This Row],[HC_ID]]&amp;": "&amp;Tabella4[[#This Row],[Share URL]]</f>
        <v>#N/A</v>
      </c>
      <c r="AL1756" s="13" t="e">
        <f>Tabella4[[#This Row],[HC_ID]]&amp;": "&amp;Tabella4[[#This Row],[Soluzione note aggiuntive]]</f>
        <v>#N/A</v>
      </c>
      <c r="AM1756" s="13"/>
    </row>
    <row r="1757" spans="1:39" ht="15" x14ac:dyDescent="0.3">
      <c r="A1757" s="41" t="str">
        <f>Tabella4[[#This Row],[UNI CEI EN 301549]]&amp;Tabella4[[#This Row],[Servizio]]</f>
        <v>11.2.5.3.1S003 Ritira (IndaBox Ritiro Pacchi)</v>
      </c>
      <c r="B1757" s="42" t="str">
        <f>Tabella4[[#This Row],[IssueID]]&amp;Tabella4[[#This Row],[Servizio]]</f>
        <v>S003 Ritira (IndaBox Ritiro Pacchi)</v>
      </c>
      <c r="C1757" s="41" t="s">
        <v>2855</v>
      </c>
      <c r="D1757" s="41" t="str">
        <f>"(#"&amp;Tabella4[[#This Row],['#ID]]&amp;")"</f>
        <v>(#AAD1756)</v>
      </c>
      <c r="E1757" s="13" t="s">
        <v>50</v>
      </c>
      <c r="F1757" s="13" t="s">
        <v>9</v>
      </c>
      <c r="G1757" s="13" t="s">
        <v>342</v>
      </c>
      <c r="H1757" s="13" t="s">
        <v>3285</v>
      </c>
      <c r="I1757" s="13" t="s">
        <v>63</v>
      </c>
      <c r="J1757" s="13" t="s">
        <v>3172</v>
      </c>
      <c r="K1757" t="s">
        <v>1745</v>
      </c>
      <c r="L1757" s="13" t="s">
        <v>3173</v>
      </c>
      <c r="M1757" t="s">
        <v>1744</v>
      </c>
      <c r="N1757" s="13"/>
      <c r="O1757" t="s">
        <v>1619</v>
      </c>
      <c r="P1757" s="13" t="s">
        <v>1663</v>
      </c>
      <c r="Q1757" s="13" t="s">
        <v>1742</v>
      </c>
      <c r="R1757" s="13"/>
      <c r="S1757" s="13" t="s">
        <v>3183</v>
      </c>
      <c r="T1757" s="13" t="s">
        <v>3184</v>
      </c>
      <c r="U1757" s="13">
        <f>COUNTIFS(Tabella4[Rejected Element],Tabella4[[#This Row],[Rejected Element]])</f>
        <v>1254</v>
      </c>
      <c r="V1757" s="13" t="s">
        <v>1721</v>
      </c>
      <c r="W1757" s="13" t="s">
        <v>3125</v>
      </c>
      <c r="X1757" s="13" t="str">
        <f>Tabella4[[#This Row],[User Impact]]</f>
        <v>2 - Serious</v>
      </c>
      <c r="Y1757" s="13" t="str">
        <f>_xlfn.CONCAT("APP INDABOX ANDROID - ",Tabella4[[#This Row],[UNI CEI EN 301549]]," ",_xlfn.XLOOKUP(Tabella4[[#This Row],[Criterio]],Tabella5[ID],Tabella5[Criterio di successo],"")," - ",Tabella4[[#This Row],[Servizio]])</f>
        <v>APP INDABOX ANDROID - 11.2.5.3.1 Etichetta nel nome - S003 Ritira (IndaBox Ritiro Pacchi)</v>
      </c>
      <c r="Z17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S003 Ritira (IndaBox Ritiro Pacchi) (#AAD1756)
S003 Ritira (IndaBox Ritiro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Assicurati che contentDescription o labelFor contengano l’etichetta visibile dell’elemento.
File di log (occorrenze rilevate: 26): https://posteitaliane.sharepoint.com/:x:/r/teams/ACCESSIBILITRISULTATIVERIFICHETECNICHE/Shared%20Documents/TGPOSTE_APP/TGPOSTE_APP/LOG/Log.xlsx?d=w630300a71bd74143a1658fe5ab688bc4&amp;csf=1&amp;web=1&amp;e=Y9XHGL
Link al dettaglio requisito WCAG: </v>
      </c>
      <c r="AA1757" s="13"/>
      <c r="AB1757" s="13"/>
      <c r="AC1757" s="13"/>
      <c r="AD1757" s="13"/>
      <c r="AE1757" s="13" t="e">
        <f>_xlfn.XLOOKUP(Tabella4[[#This Row],[ID Silk]],outTable[ID Silk],outTable[Numero ticket  ],,0,1)</f>
        <v>#N/A</v>
      </c>
      <c r="AF1757" s="13"/>
      <c r="AG1757" s="13"/>
      <c r="AH1757" s="13" t="e">
        <f>Tabella4[[#This Row],[Caricato su Silk]]&amp;Tabella4[[#This Row],[HC_01]]</f>
        <v>#N/A</v>
      </c>
      <c r="AI1757" s="13" t="e">
        <f>Tabella4[[#This Row],[HC_ID]]&amp;": "&amp;Tabella4[[#This Row],[Descrizione]]</f>
        <v>#N/A</v>
      </c>
      <c r="AJ1757" s="13" t="e">
        <f>Tabella4[[#This Row],[HC_ID]]&amp;": - "&amp;Tabella4[[#This Row],[Detail]]&amp;" con selettore: "&amp;Tabella4[[#This Row],[Rejected Element]]</f>
        <v>#N/A</v>
      </c>
      <c r="AK1757" s="13" t="e">
        <f>Tabella4[[#This Row],[HC_ID]]&amp;": "&amp;Tabella4[[#This Row],[Share URL]]</f>
        <v>#N/A</v>
      </c>
      <c r="AL1757" s="13" t="e">
        <f>Tabella4[[#This Row],[HC_ID]]&amp;": "&amp;Tabella4[[#This Row],[Soluzione note aggiuntive]]</f>
        <v>#N/A</v>
      </c>
      <c r="AM1757" s="13"/>
    </row>
    <row r="1758" spans="1:39" ht="15" x14ac:dyDescent="0.3">
      <c r="A1758" s="41" t="str">
        <f>Tabella4[[#This Row],[UNI CEI EN 301549]]&amp;Tabella4[[#This Row],[Servizio]]</f>
        <v>11.2.5.5.1S003 Ritira (IndaBox Ritiro Pacchi)</v>
      </c>
      <c r="B1758" s="42" t="str">
        <f>Tabella4[[#This Row],[IssueID]]&amp;Tabella4[[#This Row],[Servizio]]</f>
        <v>S003 Ritira (IndaBox Ritiro Pacchi)</v>
      </c>
      <c r="C1758" s="41" t="s">
        <v>2856</v>
      </c>
      <c r="D1758" s="41" t="str">
        <f>"(#"&amp;Tabella4[[#This Row],['#ID]]&amp;")"</f>
        <v>(#AAD1757)</v>
      </c>
      <c r="E1758" s="13" t="s">
        <v>50</v>
      </c>
      <c r="F1758" s="13" t="s">
        <v>3168</v>
      </c>
      <c r="G1758" s="13" t="s">
        <v>346</v>
      </c>
      <c r="H1758" s="13" t="s">
        <v>3286</v>
      </c>
      <c r="I1758" s="13" t="s">
        <v>64</v>
      </c>
      <c r="J1758" s="13" t="s">
        <v>1736</v>
      </c>
      <c r="K1758" t="s">
        <v>1747</v>
      </c>
      <c r="L1758" s="13" t="s">
        <v>3174</v>
      </c>
      <c r="M1758" t="s">
        <v>1744</v>
      </c>
      <c r="N1758" s="13"/>
      <c r="O1758" t="s">
        <v>1619</v>
      </c>
      <c r="P1758" s="13" t="s">
        <v>1663</v>
      </c>
      <c r="Q1758" s="13" t="s">
        <v>1742</v>
      </c>
      <c r="R1758" s="13"/>
      <c r="S1758" s="13" t="s">
        <v>3185</v>
      </c>
      <c r="T1758" s="13" t="s">
        <v>3186</v>
      </c>
      <c r="U1758" s="13">
        <f>COUNTIFS(Tabella4[Rejected Element],Tabella4[[#This Row],[Rejected Element]])</f>
        <v>1254</v>
      </c>
      <c r="V1758" s="13" t="s">
        <v>1721</v>
      </c>
      <c r="W1758" s="13" t="s">
        <v>3125</v>
      </c>
      <c r="X1758" s="13" t="str">
        <f>Tabella4[[#This Row],[User Impact]]</f>
        <v>3 - Moderate</v>
      </c>
      <c r="Y1758" s="13" t="str">
        <f>_xlfn.CONCAT("APP INDABOX ANDROID - ",Tabella4[[#This Row],[UNI CEI EN 301549]]," ",_xlfn.XLOOKUP(Tabella4[[#This Row],[Criterio]],Tabella5[ID],Tabella5[Criterio di successo],"")," - ",Tabella4[[#This Row],[Servizio]])</f>
        <v>APP INDABOX ANDROID - 11.2.5.5.1 Dimensione dell'obiettivo (avanzato) - S003 Ritira (IndaBox Ritiro Pacchi)</v>
      </c>
      <c r="Z17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S003 Ritira (IndaBox Ritiro Pacchi) (#AAD1757)
S003 Ritira (IndaBox Ritiro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Estendi il padding o usa un contenitore cliccabile più grande per rispettare la dimensione minima.
File di log (occorrenze rilevate: 13): https://posteitaliane.sharepoint.com/:x:/r/teams/ACCESSIBILITRISULTATIVERIFICHETECNICHE/Shared%20Documents/TGPOSTE_APP/TGPOSTE_APP/LOG/Log.xlsx?d=w630300a71bd74143a1658fe5ab688bc4&amp;csf=1&amp;web=1&amp;e=Y9XHGL
Link al dettaglio requisito WCAG: </v>
      </c>
      <c r="AA1758" s="13"/>
      <c r="AB1758" s="13"/>
      <c r="AC1758" s="13"/>
      <c r="AD1758" s="13"/>
      <c r="AE1758" s="13" t="e">
        <f>_xlfn.XLOOKUP(Tabella4[[#This Row],[ID Silk]],outTable[ID Silk],outTable[Numero ticket  ],,0,1)</f>
        <v>#N/A</v>
      </c>
      <c r="AF1758" s="13"/>
      <c r="AG1758" s="13"/>
      <c r="AH1758" s="13" t="e">
        <f>Tabella4[[#This Row],[Caricato su Silk]]&amp;Tabella4[[#This Row],[HC_01]]</f>
        <v>#N/A</v>
      </c>
      <c r="AI1758" s="13" t="e">
        <f>Tabella4[[#This Row],[HC_ID]]&amp;": "&amp;Tabella4[[#This Row],[Descrizione]]</f>
        <v>#N/A</v>
      </c>
      <c r="AJ1758" s="13" t="e">
        <f>Tabella4[[#This Row],[HC_ID]]&amp;": - "&amp;Tabella4[[#This Row],[Detail]]&amp;" con selettore: "&amp;Tabella4[[#This Row],[Rejected Element]]</f>
        <v>#N/A</v>
      </c>
      <c r="AK1758" s="13" t="e">
        <f>Tabella4[[#This Row],[HC_ID]]&amp;": "&amp;Tabella4[[#This Row],[Share URL]]</f>
        <v>#N/A</v>
      </c>
      <c r="AL1758" s="13" t="e">
        <f>Tabella4[[#This Row],[HC_ID]]&amp;": "&amp;Tabella4[[#This Row],[Soluzione note aggiuntive]]</f>
        <v>#N/A</v>
      </c>
      <c r="AM1758" s="13"/>
    </row>
    <row r="1759" spans="1:39" ht="15" x14ac:dyDescent="0.3">
      <c r="A1759" s="41" t="str">
        <f>Tabella4[[#This Row],[UNI CEI EN 301549]]&amp;Tabella4[[#This Row],[Servizio]]</f>
        <v>11.2.5.8.1S003 Ritira (IndaBox Ritiro Pacchi)</v>
      </c>
      <c r="B1759" s="42" t="str">
        <f>Tabella4[[#This Row],[IssueID]]&amp;Tabella4[[#This Row],[Servizio]]</f>
        <v>S003 Ritira (IndaBox Ritiro Pacchi)</v>
      </c>
      <c r="C1759" s="41" t="s">
        <v>2857</v>
      </c>
      <c r="D1759" s="41" t="str">
        <f>"(#"&amp;Tabella4[[#This Row],['#ID]]&amp;")"</f>
        <v>(#AAD1758)</v>
      </c>
      <c r="E1759" s="13" t="s">
        <v>50</v>
      </c>
      <c r="F1759" s="13" t="s">
        <v>10</v>
      </c>
      <c r="G1759" s="13" t="s">
        <v>56</v>
      </c>
      <c r="H1759" s="13" t="s">
        <v>3283</v>
      </c>
      <c r="I1759" s="13" t="s">
        <v>63</v>
      </c>
      <c r="J1759" s="13" t="s">
        <v>1736</v>
      </c>
      <c r="K1759" t="s">
        <v>1748</v>
      </c>
      <c r="L1759" s="13" t="s">
        <v>3175</v>
      </c>
      <c r="M1759" t="s">
        <v>1744</v>
      </c>
      <c r="N1759" s="13"/>
      <c r="O1759" t="s">
        <v>1619</v>
      </c>
      <c r="P1759" s="13" t="s">
        <v>1663</v>
      </c>
      <c r="Q1759" s="13" t="s">
        <v>1742</v>
      </c>
      <c r="R1759" s="13"/>
      <c r="S1759" s="13" t="s">
        <v>3187</v>
      </c>
      <c r="T1759" s="13" t="s">
        <v>3188</v>
      </c>
      <c r="U1759" s="13">
        <f>COUNTIFS(Tabella4[Rejected Element],Tabella4[[#This Row],[Rejected Element]])</f>
        <v>1254</v>
      </c>
      <c r="V1759" s="13" t="s">
        <v>1721</v>
      </c>
      <c r="W1759" s="13" t="s">
        <v>3125</v>
      </c>
      <c r="X1759" s="13" t="str">
        <f>Tabella4[[#This Row],[User Impact]]</f>
        <v>2 - Serious</v>
      </c>
      <c r="Y1759" s="13" t="str">
        <f>_xlfn.CONCAT("APP INDABOX ANDROID - ",Tabella4[[#This Row],[UNI CEI EN 301549]]," ",_xlfn.XLOOKUP(Tabella4[[#This Row],[Criterio]],Tabella5[ID],Tabella5[Criterio di successo],"")," - ",Tabella4[[#This Row],[Servizio]])</f>
        <v>APP INDABOX ANDROID - 11.2.5.8.1 Dimensione dell'obiettivo (minimo) - S003 Ritira (IndaBox Ritiro Pacchi)</v>
      </c>
      <c r="Z17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S003 Ritira (IndaBox Ritiro Pacchi) (#AAD1758)
S003 Ritira (IndaBox Ritiro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759" s="13"/>
      <c r="AB1759" s="13"/>
      <c r="AC1759" s="13"/>
      <c r="AD1759" s="13"/>
      <c r="AE1759" s="13" t="e">
        <f>_xlfn.XLOOKUP(Tabella4[[#This Row],[ID Silk]],outTable[ID Silk],outTable[Numero ticket  ],,0,1)</f>
        <v>#N/A</v>
      </c>
      <c r="AF1759" s="13"/>
      <c r="AG1759" s="13"/>
      <c r="AH1759" s="13" t="e">
        <f>Tabella4[[#This Row],[Caricato su Silk]]&amp;Tabella4[[#This Row],[HC_01]]</f>
        <v>#N/A</v>
      </c>
      <c r="AI1759" s="13" t="e">
        <f>Tabella4[[#This Row],[HC_ID]]&amp;": "&amp;Tabella4[[#This Row],[Descrizione]]</f>
        <v>#N/A</v>
      </c>
      <c r="AJ1759" s="13" t="e">
        <f>Tabella4[[#This Row],[HC_ID]]&amp;": - "&amp;Tabella4[[#This Row],[Detail]]&amp;" con selettore: "&amp;Tabella4[[#This Row],[Rejected Element]]</f>
        <v>#N/A</v>
      </c>
      <c r="AK1759" s="13" t="e">
        <f>Tabella4[[#This Row],[HC_ID]]&amp;": "&amp;Tabella4[[#This Row],[Share URL]]</f>
        <v>#N/A</v>
      </c>
      <c r="AL1759" s="13" t="e">
        <f>Tabella4[[#This Row],[HC_ID]]&amp;": "&amp;Tabella4[[#This Row],[Soluzione note aggiuntive]]</f>
        <v>#N/A</v>
      </c>
      <c r="AM1759" s="13"/>
    </row>
    <row r="1760" spans="1:39" ht="15" x14ac:dyDescent="0.3">
      <c r="A1760" s="41" t="str">
        <f>Tabella4[[#This Row],[UNI CEI EN 301549]]&amp;Tabella4[[#This Row],[Servizio]]</f>
        <v>11.1.3.2.1S003 Ritira (IndaBox Ritiro Pacchi)</v>
      </c>
      <c r="B1760" s="42" t="str">
        <f>Tabella4[[#This Row],[IssueID]]&amp;Tabella4[[#This Row],[Servizio]]</f>
        <v>S003 Ritira (IndaBox Ritiro Pacchi)</v>
      </c>
      <c r="C1760" s="41" t="s">
        <v>2858</v>
      </c>
      <c r="D1760" s="41" t="str">
        <f>"(#"&amp;Tabella4[[#This Row],['#ID]]&amp;")"</f>
        <v>(#AAD1759)</v>
      </c>
      <c r="E1760" s="13" t="s">
        <v>50</v>
      </c>
      <c r="F1760" s="13" t="s">
        <v>9</v>
      </c>
      <c r="G1760" s="13" t="s">
        <v>57</v>
      </c>
      <c r="H1760" s="13" t="s">
        <v>3287</v>
      </c>
      <c r="I1760" s="13" t="s">
        <v>62</v>
      </c>
      <c r="J1760" s="13" t="s">
        <v>3176</v>
      </c>
      <c r="K1760" t="s">
        <v>1749</v>
      </c>
      <c r="L1760" s="13" t="s">
        <v>3177</v>
      </c>
      <c r="M1760" t="s">
        <v>1744</v>
      </c>
      <c r="N1760" s="13"/>
      <c r="O1760" t="s">
        <v>1619</v>
      </c>
      <c r="P1760" s="13" t="s">
        <v>1663</v>
      </c>
      <c r="Q1760" s="13" t="s">
        <v>1742</v>
      </c>
      <c r="R1760" s="13"/>
      <c r="S1760" s="13" t="s">
        <v>3189</v>
      </c>
      <c r="T1760" s="13" t="s">
        <v>3190</v>
      </c>
      <c r="U1760" s="13">
        <f>COUNTIFS(Tabella4[Rejected Element],Tabella4[[#This Row],[Rejected Element]])</f>
        <v>1254</v>
      </c>
      <c r="V1760" s="13" t="s">
        <v>1721</v>
      </c>
      <c r="W1760" s="13" t="s">
        <v>3125</v>
      </c>
      <c r="X1760" s="13" t="str">
        <f>Tabella4[[#This Row],[User Impact]]</f>
        <v>1 - Critical</v>
      </c>
      <c r="Y1760" s="13" t="str">
        <f>_xlfn.CONCAT("APP INDABOX ANDROID - ",Tabella4[[#This Row],[UNI CEI EN 301549]]," ",_xlfn.XLOOKUP(Tabella4[[#This Row],[Criterio]],Tabella5[ID],Tabella5[Criterio di successo],"")," - ",Tabella4[[#This Row],[Servizio]])</f>
        <v>APP INDABOX ANDROID - 11.1.3.2.1 Sequenza significativa - S003 Ritira (IndaBox Ritiro Pacchi)</v>
      </c>
      <c r="Z17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(#AAD1759)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760" s="13"/>
      <c r="AB1760" s="13"/>
      <c r="AC1760" s="13"/>
      <c r="AD1760" s="13"/>
      <c r="AE1760" s="13" t="e">
        <f>_xlfn.XLOOKUP(Tabella4[[#This Row],[ID Silk]],outTable[ID Silk],outTable[Numero ticket  ],,0,1)</f>
        <v>#N/A</v>
      </c>
      <c r="AF1760" s="13"/>
      <c r="AG1760" s="13"/>
      <c r="AH1760" s="13" t="e">
        <f>Tabella4[[#This Row],[Caricato su Silk]]&amp;Tabella4[[#This Row],[HC_01]]</f>
        <v>#N/A</v>
      </c>
      <c r="AI1760" s="13" t="e">
        <f>Tabella4[[#This Row],[HC_ID]]&amp;": "&amp;Tabella4[[#This Row],[Descrizione]]</f>
        <v>#N/A</v>
      </c>
      <c r="AJ1760" s="13" t="e">
        <f>Tabella4[[#This Row],[HC_ID]]&amp;": - "&amp;Tabella4[[#This Row],[Detail]]&amp;" con selettore: "&amp;Tabella4[[#This Row],[Rejected Element]]</f>
        <v>#N/A</v>
      </c>
      <c r="AK1760" s="13" t="e">
        <f>Tabella4[[#This Row],[HC_ID]]&amp;": "&amp;Tabella4[[#This Row],[Share URL]]</f>
        <v>#N/A</v>
      </c>
      <c r="AL1760" s="13" t="e">
        <f>Tabella4[[#This Row],[HC_ID]]&amp;": "&amp;Tabella4[[#This Row],[Soluzione note aggiuntive]]</f>
        <v>#N/A</v>
      </c>
      <c r="AM1760" s="13"/>
    </row>
    <row r="1761" spans="1:39" ht="15" x14ac:dyDescent="0.3">
      <c r="A1761" s="41" t="str">
        <f>Tabella4[[#This Row],[UNI CEI EN 301549]]&amp;Tabella4[[#This Row],[Servizio]]</f>
        <v>11.1.3.2.1S003 Ritira (IndaBox Ritiro Pacchi)</v>
      </c>
      <c r="B1761" s="42" t="str">
        <f>Tabella4[[#This Row],[IssueID]]&amp;Tabella4[[#This Row],[Servizio]]</f>
        <v>S003 Ritira (IndaBox Ritiro Pacchi)</v>
      </c>
      <c r="C1761" s="41" t="s">
        <v>2859</v>
      </c>
      <c r="D1761" s="41" t="str">
        <f>"(#"&amp;Tabella4[[#This Row],['#ID]]&amp;")"</f>
        <v>(#AAD1760)</v>
      </c>
      <c r="E1761" s="13" t="s">
        <v>50</v>
      </c>
      <c r="F1761" s="13" t="s">
        <v>9</v>
      </c>
      <c r="G1761" s="13" t="s">
        <v>57</v>
      </c>
      <c r="H1761" s="13" t="s">
        <v>3287</v>
      </c>
      <c r="I1761" s="13" t="s">
        <v>62</v>
      </c>
      <c r="J1761" s="13" t="s">
        <v>3176</v>
      </c>
      <c r="K1761" t="s">
        <v>1749</v>
      </c>
      <c r="L1761" s="13" t="s">
        <v>3177</v>
      </c>
      <c r="M1761" t="s">
        <v>1744</v>
      </c>
      <c r="N1761" s="13"/>
      <c r="O1761" t="s">
        <v>1619</v>
      </c>
      <c r="P1761" s="13" t="s">
        <v>1663</v>
      </c>
      <c r="Q1761" s="13" t="s">
        <v>1742</v>
      </c>
      <c r="R1761" s="13"/>
      <c r="S1761" s="13" t="s">
        <v>3189</v>
      </c>
      <c r="T1761" s="13" t="s">
        <v>3190</v>
      </c>
      <c r="U1761" s="13">
        <f>COUNTIFS(Tabella4[Rejected Element],Tabella4[[#This Row],[Rejected Element]])</f>
        <v>1254</v>
      </c>
      <c r="V1761" s="13" t="s">
        <v>1721</v>
      </c>
      <c r="W1761" s="13" t="s">
        <v>3125</v>
      </c>
      <c r="X1761" s="13" t="str">
        <f>Tabella4[[#This Row],[User Impact]]</f>
        <v>1 - Critical</v>
      </c>
      <c r="Y1761" s="13" t="str">
        <f>_xlfn.CONCAT("APP INDABOX ANDROID - ",Tabella4[[#This Row],[UNI CEI EN 301549]]," ",_xlfn.XLOOKUP(Tabella4[[#This Row],[Criterio]],Tabella5[ID],Tabella5[Criterio di successo],"")," - ",Tabella4[[#This Row],[Servizio]])</f>
        <v>APP INDABOX ANDROID - 11.1.3.2.1 Sequenza significativa - S003 Ritira (IndaBox Ritiro Pacchi)</v>
      </c>
      <c r="Z17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(#AAD1760)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761" s="13"/>
      <c r="AB1761" s="13"/>
      <c r="AC1761" s="13"/>
      <c r="AD1761" s="13"/>
      <c r="AE1761" s="13" t="e">
        <f>_xlfn.XLOOKUP(Tabella4[[#This Row],[ID Silk]],outTable[ID Silk],outTable[Numero ticket  ],,0,1)</f>
        <v>#N/A</v>
      </c>
      <c r="AF1761" s="13"/>
      <c r="AG1761" s="13"/>
      <c r="AH1761" s="13" t="e">
        <f>Tabella4[[#This Row],[Caricato su Silk]]&amp;Tabella4[[#This Row],[HC_01]]</f>
        <v>#N/A</v>
      </c>
      <c r="AI1761" s="13" t="e">
        <f>Tabella4[[#This Row],[HC_ID]]&amp;": "&amp;Tabella4[[#This Row],[Descrizione]]</f>
        <v>#N/A</v>
      </c>
      <c r="AJ1761" s="13" t="e">
        <f>Tabella4[[#This Row],[HC_ID]]&amp;": - "&amp;Tabella4[[#This Row],[Detail]]&amp;" con selettore: "&amp;Tabella4[[#This Row],[Rejected Element]]</f>
        <v>#N/A</v>
      </c>
      <c r="AK1761" s="13" t="e">
        <f>Tabella4[[#This Row],[HC_ID]]&amp;": "&amp;Tabella4[[#This Row],[Share URL]]</f>
        <v>#N/A</v>
      </c>
      <c r="AL1761" s="13" t="e">
        <f>Tabella4[[#This Row],[HC_ID]]&amp;": "&amp;Tabella4[[#This Row],[Soluzione note aggiuntive]]</f>
        <v>#N/A</v>
      </c>
      <c r="AM1761" s="13"/>
    </row>
    <row r="1762" spans="1:39" ht="15" x14ac:dyDescent="0.3">
      <c r="A1762" s="41" t="str">
        <f>Tabella4[[#This Row],[UNI CEI EN 301549]]&amp;Tabella4[[#This Row],[Servizio]]</f>
        <v>11.1.3.2.1S003 Ritira (IndaBox Ritiro Pacchi)</v>
      </c>
      <c r="B1762" s="42" t="str">
        <f>Tabella4[[#This Row],[IssueID]]&amp;Tabella4[[#This Row],[Servizio]]</f>
        <v>S003 Ritira (IndaBox Ritiro Pacchi)</v>
      </c>
      <c r="C1762" s="41" t="s">
        <v>2860</v>
      </c>
      <c r="D1762" s="41" t="str">
        <f>"(#"&amp;Tabella4[[#This Row],['#ID]]&amp;")"</f>
        <v>(#AAD1761)</v>
      </c>
      <c r="E1762" s="13" t="s">
        <v>50</v>
      </c>
      <c r="F1762" s="13" t="s">
        <v>9</v>
      </c>
      <c r="G1762" s="13" t="s">
        <v>57</v>
      </c>
      <c r="H1762" s="13" t="s">
        <v>3287</v>
      </c>
      <c r="I1762" s="13" t="s">
        <v>62</v>
      </c>
      <c r="J1762" s="13" t="s">
        <v>3176</v>
      </c>
      <c r="K1762" t="s">
        <v>1749</v>
      </c>
      <c r="L1762" s="13" t="s">
        <v>3177</v>
      </c>
      <c r="M1762" t="s">
        <v>1744</v>
      </c>
      <c r="N1762" s="13"/>
      <c r="O1762" t="s">
        <v>1619</v>
      </c>
      <c r="P1762" s="13" t="s">
        <v>1663</v>
      </c>
      <c r="Q1762" s="13" t="s">
        <v>1742</v>
      </c>
      <c r="R1762" s="13"/>
      <c r="S1762" s="13" t="s">
        <v>3189</v>
      </c>
      <c r="T1762" s="13" t="s">
        <v>3190</v>
      </c>
      <c r="U1762" s="13">
        <f>COUNTIFS(Tabella4[Rejected Element],Tabella4[[#This Row],[Rejected Element]])</f>
        <v>1254</v>
      </c>
      <c r="V1762" s="13" t="s">
        <v>1721</v>
      </c>
      <c r="W1762" s="13" t="s">
        <v>3125</v>
      </c>
      <c r="X1762" s="13" t="str">
        <f>Tabella4[[#This Row],[User Impact]]</f>
        <v>1 - Critical</v>
      </c>
      <c r="Y1762" s="13" t="str">
        <f>_xlfn.CONCAT("APP INDABOX ANDROID - ",Tabella4[[#This Row],[UNI CEI EN 301549]]," ",_xlfn.XLOOKUP(Tabella4[[#This Row],[Criterio]],Tabella5[ID],Tabella5[Criterio di successo],"")," - ",Tabella4[[#This Row],[Servizio]])</f>
        <v>APP INDABOX ANDROID - 11.1.3.2.1 Sequenza significativa - S003 Ritira (IndaBox Ritiro Pacchi)</v>
      </c>
      <c r="Z17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S003 Ritira (IndaBox Ritiro Pacchi) (#AAD1761)
S003 Ritira (IndaBox Ritiro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https://axe-mobile.deque.com/scan?userId=747da6b3-5f03-493b-bc9b-3a10276b7d6b&amp;packageName=com.android.chrome&amp;resultId=0198757a-6b1f-733a-80a7-d94b03482e90
Possibile metodologia risolutiva:
Rimuovi android:focusable="true" dal testo statico non interattivo.
File di log (occorrenze rilevate: 70): https://posteitaliane.sharepoint.com/:x:/r/teams/ACCESSIBILITRISULTATIVERIFICHETECNICHE/Shared%20Documents/TGPOSTE_APP/TGPOSTE_APP/LOG/Log.xlsx?d=w630300a71bd74143a1658fe5ab688bc4&amp;csf=1&amp;web=1&amp;e=Y9XHGL
Link al dettaglio requisito WCAG: </v>
      </c>
      <c r="AA1762" s="13"/>
      <c r="AB1762" s="13"/>
      <c r="AC1762" s="13"/>
      <c r="AD1762" s="13"/>
      <c r="AE1762" s="13" t="e">
        <f>_xlfn.XLOOKUP(Tabella4[[#This Row],[ID Silk]],outTable[ID Silk],outTable[Numero ticket  ],,0,1)</f>
        <v>#N/A</v>
      </c>
      <c r="AF1762" s="13"/>
      <c r="AG1762" s="13"/>
      <c r="AH1762" s="13" t="e">
        <f>Tabella4[[#This Row],[Caricato su Silk]]&amp;Tabella4[[#This Row],[HC_01]]</f>
        <v>#N/A</v>
      </c>
      <c r="AI1762" s="13" t="e">
        <f>Tabella4[[#This Row],[HC_ID]]&amp;": "&amp;Tabella4[[#This Row],[Descrizione]]</f>
        <v>#N/A</v>
      </c>
      <c r="AJ1762" s="13" t="e">
        <f>Tabella4[[#This Row],[HC_ID]]&amp;": - "&amp;Tabella4[[#This Row],[Detail]]&amp;" con selettore: "&amp;Tabella4[[#This Row],[Rejected Element]]</f>
        <v>#N/A</v>
      </c>
      <c r="AK1762" s="13" t="e">
        <f>Tabella4[[#This Row],[HC_ID]]&amp;": "&amp;Tabella4[[#This Row],[Share URL]]</f>
        <v>#N/A</v>
      </c>
      <c r="AL1762" s="13" t="e">
        <f>Tabella4[[#This Row],[HC_ID]]&amp;": "&amp;Tabella4[[#This Row],[Soluzione note aggiuntive]]</f>
        <v>#N/A</v>
      </c>
      <c r="AM1762" s="13"/>
    </row>
    <row r="1763" spans="1:39" ht="15" x14ac:dyDescent="0.3">
      <c r="A1763" s="41" t="str">
        <f>Tabella4[[#This Row],[UNI CEI EN 301549]]&amp;Tabella4[[#This Row],[Servizio]]</f>
        <v>11.2.5.8.1S010 Profilo</v>
      </c>
      <c r="B1763" s="42" t="str">
        <f>Tabella4[[#This Row],[IssueID]]&amp;Tabella4[[#This Row],[Servizio]]</f>
        <v>S010 Profilo</v>
      </c>
      <c r="C1763" s="41" t="s">
        <v>2861</v>
      </c>
      <c r="D1763" s="41" t="str">
        <f>"(#"&amp;Tabella4[[#This Row],['#ID]]&amp;")"</f>
        <v>(#AAD1762)</v>
      </c>
      <c r="E1763" s="13" t="s">
        <v>50</v>
      </c>
      <c r="F1763" s="13" t="s">
        <v>10</v>
      </c>
      <c r="G1763" s="13" t="s">
        <v>56</v>
      </c>
      <c r="H1763" s="13" t="s">
        <v>3283</v>
      </c>
      <c r="I1763" s="13" t="s">
        <v>63</v>
      </c>
      <c r="J1763" s="13" t="s">
        <v>1736</v>
      </c>
      <c r="K1763" t="s">
        <v>1748</v>
      </c>
      <c r="L1763" s="13" t="s">
        <v>3175</v>
      </c>
      <c r="M1763" t="s">
        <v>1744</v>
      </c>
      <c r="N1763" s="13"/>
      <c r="O1763" t="s">
        <v>1620</v>
      </c>
      <c r="P1763" s="13" t="s">
        <v>1664</v>
      </c>
      <c r="Q1763" s="13" t="s">
        <v>1742</v>
      </c>
      <c r="R1763" s="13"/>
      <c r="S1763" s="13" t="s">
        <v>3187</v>
      </c>
      <c r="T1763" s="13" t="s">
        <v>3188</v>
      </c>
      <c r="U1763" s="13">
        <f>COUNTIFS(Tabella4[Rejected Element],Tabella4[[#This Row],[Rejected Element]])</f>
        <v>1254</v>
      </c>
      <c r="V1763" s="13" t="s">
        <v>1728</v>
      </c>
      <c r="W1763" s="13" t="s">
        <v>3132</v>
      </c>
      <c r="X1763" s="13" t="str">
        <f>Tabella4[[#This Row],[User Impact]]</f>
        <v>2 - Serious</v>
      </c>
      <c r="Y1763" s="13" t="str">
        <f>_xlfn.CONCAT("APP INDABOX ANDROID - ",Tabella4[[#This Row],[UNI CEI EN 301549]]," ",_xlfn.XLOOKUP(Tabella4[[#This Row],[Criterio]],Tabella5[ID],Tabella5[Criterio di successo],"")," - ",Tabella4[[#This Row],[Servizio]])</f>
        <v>APP INDABOX ANDROID - 11.2.5.8.1 Dimensione dell'obiettivo (minimo) - S010 Profilo</v>
      </c>
      <c r="Z17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(#AAD1762)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https://axe-mobile.deque.com/scan?userId=747da6b3-5f03-493b-bc9b-3a10276b7d6b&amp;packageName=com.android.chrome&amp;resultId=019874fe-db19-75fb-b50f-9f9011c80106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763" s="13"/>
      <c r="AB1763" s="13"/>
      <c r="AC1763" s="13"/>
      <c r="AD1763" s="13"/>
      <c r="AE1763" s="13" t="e">
        <f>_xlfn.XLOOKUP(Tabella4[[#This Row],[ID Silk]],outTable[ID Silk],outTable[Numero ticket  ],,0,1)</f>
        <v>#N/A</v>
      </c>
      <c r="AF1763" s="13"/>
      <c r="AG1763" s="13"/>
      <c r="AH1763" s="13" t="e">
        <f>Tabella4[[#This Row],[Caricato su Silk]]&amp;Tabella4[[#This Row],[HC_01]]</f>
        <v>#N/A</v>
      </c>
      <c r="AI1763" s="13" t="e">
        <f>Tabella4[[#This Row],[HC_ID]]&amp;": "&amp;Tabella4[[#This Row],[Descrizione]]</f>
        <v>#N/A</v>
      </c>
      <c r="AJ1763" s="13" t="e">
        <f>Tabella4[[#This Row],[HC_ID]]&amp;": - "&amp;Tabella4[[#This Row],[Detail]]&amp;" con selettore: "&amp;Tabella4[[#This Row],[Rejected Element]]</f>
        <v>#N/A</v>
      </c>
      <c r="AK1763" s="13" t="e">
        <f>Tabella4[[#This Row],[HC_ID]]&amp;": "&amp;Tabella4[[#This Row],[Share URL]]</f>
        <v>#N/A</v>
      </c>
      <c r="AL1763" s="13" t="e">
        <f>Tabella4[[#This Row],[HC_ID]]&amp;": "&amp;Tabella4[[#This Row],[Soluzione note aggiuntive]]</f>
        <v>#N/A</v>
      </c>
      <c r="AM1763" s="13"/>
    </row>
    <row r="1764" spans="1:39" ht="15" x14ac:dyDescent="0.3">
      <c r="A1764" s="41" t="str">
        <f>Tabella4[[#This Row],[UNI CEI EN 301549]]&amp;Tabella4[[#This Row],[Servizio]]</f>
        <v>11.2.5.3.1S010 Profilo</v>
      </c>
      <c r="B1764" s="42" t="str">
        <f>Tabella4[[#This Row],[IssueID]]&amp;Tabella4[[#This Row],[Servizio]]</f>
        <v>S010 Profilo</v>
      </c>
      <c r="C1764" s="41" t="s">
        <v>2862</v>
      </c>
      <c r="D1764" s="41" t="str">
        <f>"(#"&amp;Tabella4[[#This Row],['#ID]]&amp;")"</f>
        <v>(#AAD1763)</v>
      </c>
      <c r="E1764" s="13" t="s">
        <v>50</v>
      </c>
      <c r="F1764" s="13" t="s">
        <v>9</v>
      </c>
      <c r="G1764" s="13" t="s">
        <v>342</v>
      </c>
      <c r="H1764" s="13" t="s">
        <v>3285</v>
      </c>
      <c r="I1764" s="13" t="s">
        <v>63</v>
      </c>
      <c r="J1764" s="13" t="s">
        <v>3172</v>
      </c>
      <c r="K1764" t="s">
        <v>1745</v>
      </c>
      <c r="L1764" s="13" t="s">
        <v>3173</v>
      </c>
      <c r="M1764" t="s">
        <v>1744</v>
      </c>
      <c r="N1764" s="13"/>
      <c r="O1764" t="s">
        <v>1620</v>
      </c>
      <c r="P1764" s="13" t="s">
        <v>1664</v>
      </c>
      <c r="Q1764" s="13" t="s">
        <v>1742</v>
      </c>
      <c r="R1764" s="13"/>
      <c r="S1764" s="13" t="s">
        <v>3183</v>
      </c>
      <c r="T1764" s="13" t="s">
        <v>3184</v>
      </c>
      <c r="U1764" s="13">
        <f>COUNTIFS(Tabella4[Rejected Element],Tabella4[[#This Row],[Rejected Element]])</f>
        <v>1254</v>
      </c>
      <c r="V1764" s="13" t="s">
        <v>1728</v>
      </c>
      <c r="W1764" s="13" t="s">
        <v>3132</v>
      </c>
      <c r="X1764" s="13" t="str">
        <f>Tabella4[[#This Row],[User Impact]]</f>
        <v>2 - Serious</v>
      </c>
      <c r="Y1764" s="13" t="str">
        <f>_xlfn.CONCAT("APP INDABOX ANDROID - ",Tabella4[[#This Row],[UNI CEI EN 301549]]," ",_xlfn.XLOOKUP(Tabella4[[#This Row],[Criterio]],Tabella5[ID],Tabella5[Criterio di successo],"")," - ",Tabella4[[#This Row],[Servizio]])</f>
        <v>APP INDABOX ANDROID - 11.2.5.3.1 Etichetta nel nome - S010 Profilo</v>
      </c>
      <c r="Z17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(#AAD1763)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https://axe-mobile.deque.com/scan?userId=747da6b3-5f03-493b-bc9b-3a10276b7d6b&amp;packageName=com.android.chrome&amp;resultId=019874fe-db19-75fb-b50f-9f9011c80106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764" s="13"/>
      <c r="AB1764" s="13"/>
      <c r="AC1764" s="13"/>
      <c r="AD1764" s="13"/>
      <c r="AE1764" s="13" t="e">
        <f>_xlfn.XLOOKUP(Tabella4[[#This Row],[ID Silk]],outTable[ID Silk],outTable[Numero ticket  ],,0,1)</f>
        <v>#N/A</v>
      </c>
      <c r="AF1764" s="13"/>
      <c r="AG1764" s="13"/>
      <c r="AH1764" s="13" t="e">
        <f>Tabella4[[#This Row],[Caricato su Silk]]&amp;Tabella4[[#This Row],[HC_01]]</f>
        <v>#N/A</v>
      </c>
      <c r="AI1764" s="13" t="e">
        <f>Tabella4[[#This Row],[HC_ID]]&amp;": "&amp;Tabella4[[#This Row],[Descrizione]]</f>
        <v>#N/A</v>
      </c>
      <c r="AJ1764" s="13" t="e">
        <f>Tabella4[[#This Row],[HC_ID]]&amp;": - "&amp;Tabella4[[#This Row],[Detail]]&amp;" con selettore: "&amp;Tabella4[[#This Row],[Rejected Element]]</f>
        <v>#N/A</v>
      </c>
      <c r="AK1764" s="13" t="e">
        <f>Tabella4[[#This Row],[HC_ID]]&amp;": "&amp;Tabella4[[#This Row],[Share URL]]</f>
        <v>#N/A</v>
      </c>
      <c r="AL1764" s="13" t="e">
        <f>Tabella4[[#This Row],[HC_ID]]&amp;": "&amp;Tabella4[[#This Row],[Soluzione note aggiuntive]]</f>
        <v>#N/A</v>
      </c>
      <c r="AM1764" s="13"/>
    </row>
    <row r="1765" spans="1:39" ht="15" x14ac:dyDescent="0.3">
      <c r="A1765" s="41" t="str">
        <f>Tabella4[[#This Row],[UNI CEI EN 301549]]&amp;Tabella4[[#This Row],[Servizio]]</f>
        <v>11.2.5.8.1S010 Profilo</v>
      </c>
      <c r="B1765" s="42" t="str">
        <f>Tabella4[[#This Row],[IssueID]]&amp;Tabella4[[#This Row],[Servizio]]</f>
        <v>S010 Profilo</v>
      </c>
      <c r="C1765" s="41" t="s">
        <v>2863</v>
      </c>
      <c r="D1765" s="41" t="str">
        <f>"(#"&amp;Tabella4[[#This Row],['#ID]]&amp;")"</f>
        <v>(#AAD1764)</v>
      </c>
      <c r="E1765" s="13" t="s">
        <v>50</v>
      </c>
      <c r="F1765" s="13" t="s">
        <v>10</v>
      </c>
      <c r="G1765" s="13" t="s">
        <v>56</v>
      </c>
      <c r="H1765" s="13" t="s">
        <v>3283</v>
      </c>
      <c r="I1765" s="13" t="s">
        <v>63</v>
      </c>
      <c r="J1765" s="13" t="s">
        <v>1736</v>
      </c>
      <c r="K1765" t="s">
        <v>1748</v>
      </c>
      <c r="L1765" s="13" t="s">
        <v>3175</v>
      </c>
      <c r="M1765" t="s">
        <v>1744</v>
      </c>
      <c r="N1765" s="13"/>
      <c r="O1765" t="s">
        <v>1620</v>
      </c>
      <c r="P1765" s="13" t="s">
        <v>1664</v>
      </c>
      <c r="Q1765" s="13" t="s">
        <v>1742</v>
      </c>
      <c r="R1765" s="13"/>
      <c r="S1765" s="13" t="s">
        <v>3187</v>
      </c>
      <c r="T1765" s="13" t="s">
        <v>3188</v>
      </c>
      <c r="U1765" s="13">
        <f>COUNTIFS(Tabella4[Rejected Element],Tabella4[[#This Row],[Rejected Element]])</f>
        <v>1254</v>
      </c>
      <c r="V1765" s="13" t="s">
        <v>1728</v>
      </c>
      <c r="W1765" s="13" t="s">
        <v>3132</v>
      </c>
      <c r="X1765" s="13" t="str">
        <f>Tabella4[[#This Row],[User Impact]]</f>
        <v>2 - Serious</v>
      </c>
      <c r="Y1765" s="13" t="str">
        <f>_xlfn.CONCAT("APP INDABOX ANDROID - ",Tabella4[[#This Row],[UNI CEI EN 301549]]," ",_xlfn.XLOOKUP(Tabella4[[#This Row],[Criterio]],Tabella5[ID],Tabella5[Criterio di successo],"")," - ",Tabella4[[#This Row],[Servizio]])</f>
        <v>APP INDABOX ANDROID - 11.2.5.8.1 Dimensione dell'obiettivo (minimo) - S010 Profilo</v>
      </c>
      <c r="Z17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(#AAD1764)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https://axe-mobile.deque.com/scan?userId=747da6b3-5f03-493b-bc9b-3a10276b7d6b&amp;packageName=com.android.chrome&amp;resultId=019874fe-db19-75fb-b50f-9f9011c80106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765" s="13"/>
      <c r="AB1765" s="13"/>
      <c r="AC1765" s="13"/>
      <c r="AD1765" s="13"/>
      <c r="AE1765" s="13" t="e">
        <f>_xlfn.XLOOKUP(Tabella4[[#This Row],[ID Silk]],outTable[ID Silk],outTable[Numero ticket  ],,0,1)</f>
        <v>#N/A</v>
      </c>
      <c r="AF1765" s="13"/>
      <c r="AG1765" s="13"/>
      <c r="AH1765" s="13" t="e">
        <f>Tabella4[[#This Row],[Caricato su Silk]]&amp;Tabella4[[#This Row],[HC_01]]</f>
        <v>#N/A</v>
      </c>
      <c r="AI1765" s="13" t="e">
        <f>Tabella4[[#This Row],[HC_ID]]&amp;": "&amp;Tabella4[[#This Row],[Descrizione]]</f>
        <v>#N/A</v>
      </c>
      <c r="AJ1765" s="13" t="e">
        <f>Tabella4[[#This Row],[HC_ID]]&amp;": - "&amp;Tabella4[[#This Row],[Detail]]&amp;" con selettore: "&amp;Tabella4[[#This Row],[Rejected Element]]</f>
        <v>#N/A</v>
      </c>
      <c r="AK1765" s="13" t="e">
        <f>Tabella4[[#This Row],[HC_ID]]&amp;": "&amp;Tabella4[[#This Row],[Share URL]]</f>
        <v>#N/A</v>
      </c>
      <c r="AL1765" s="13" t="e">
        <f>Tabella4[[#This Row],[HC_ID]]&amp;": "&amp;Tabella4[[#This Row],[Soluzione note aggiuntive]]</f>
        <v>#N/A</v>
      </c>
      <c r="AM1765" s="13"/>
    </row>
    <row r="1766" spans="1:39" ht="15" x14ac:dyDescent="0.3">
      <c r="A1766" s="41" t="str">
        <f>Tabella4[[#This Row],[UNI CEI EN 301549]]&amp;Tabella4[[#This Row],[Servizio]]</f>
        <v>11.2.5.5.1S010 Profilo</v>
      </c>
      <c r="B1766" s="42" t="str">
        <f>Tabella4[[#This Row],[IssueID]]&amp;Tabella4[[#This Row],[Servizio]]</f>
        <v>S010 Profilo</v>
      </c>
      <c r="C1766" s="41" t="s">
        <v>2864</v>
      </c>
      <c r="D1766" s="41" t="str">
        <f>"(#"&amp;Tabella4[[#This Row],['#ID]]&amp;")"</f>
        <v>(#AAD1765)</v>
      </c>
      <c r="E1766" s="13" t="s">
        <v>50</v>
      </c>
      <c r="F1766" s="13" t="s">
        <v>3168</v>
      </c>
      <c r="G1766" s="13" t="s">
        <v>346</v>
      </c>
      <c r="H1766" s="13" t="s">
        <v>3286</v>
      </c>
      <c r="I1766" s="13" t="s">
        <v>64</v>
      </c>
      <c r="J1766" s="13" t="s">
        <v>1736</v>
      </c>
      <c r="K1766" t="s">
        <v>1747</v>
      </c>
      <c r="L1766" s="13" t="s">
        <v>3174</v>
      </c>
      <c r="M1766" t="s">
        <v>1744</v>
      </c>
      <c r="N1766" s="13"/>
      <c r="O1766" t="s">
        <v>1620</v>
      </c>
      <c r="P1766" s="13" t="s">
        <v>1664</v>
      </c>
      <c r="Q1766" s="13" t="s">
        <v>1742</v>
      </c>
      <c r="R1766" s="13"/>
      <c r="S1766" s="13" t="s">
        <v>3185</v>
      </c>
      <c r="T1766" s="13" t="s">
        <v>3186</v>
      </c>
      <c r="U1766" s="13">
        <f>COUNTIFS(Tabella4[Rejected Element],Tabella4[[#This Row],[Rejected Element]])</f>
        <v>1254</v>
      </c>
      <c r="V1766" s="13" t="s">
        <v>1728</v>
      </c>
      <c r="W1766" s="13" t="s">
        <v>3132</v>
      </c>
      <c r="X1766" s="13" t="str">
        <f>Tabella4[[#This Row],[User Impact]]</f>
        <v>3 - Moderate</v>
      </c>
      <c r="Y1766" s="13" t="str">
        <f>_xlfn.CONCAT("APP INDABOX ANDROID - ",Tabella4[[#This Row],[UNI CEI EN 301549]]," ",_xlfn.XLOOKUP(Tabella4[[#This Row],[Criterio]],Tabella5[ID],Tabella5[Criterio di successo],"")," - ",Tabella4[[#This Row],[Servizio]])</f>
        <v>APP INDABOX ANDROID - 11.2.5.5.1 Dimensione dell'obiettivo (avanzato) - S010 Profilo</v>
      </c>
      <c r="Z17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(#AAD1765)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https://axe-mobile.deque.com/scan?userId=747da6b3-5f03-493b-bc9b-3a10276b7d6b&amp;packageName=com.android.chrome&amp;resultId=019874fe-db19-75fb-b50f-9f9011c80106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766" s="13"/>
      <c r="AB1766" s="13"/>
      <c r="AC1766" s="13"/>
      <c r="AD1766" s="13"/>
      <c r="AE1766" s="13" t="e">
        <f>_xlfn.XLOOKUP(Tabella4[[#This Row],[ID Silk]],outTable[ID Silk],outTable[Numero ticket  ],,0,1)</f>
        <v>#N/A</v>
      </c>
      <c r="AF1766" s="13"/>
      <c r="AG1766" s="13"/>
      <c r="AH1766" s="13" t="e">
        <f>Tabella4[[#This Row],[Caricato su Silk]]&amp;Tabella4[[#This Row],[HC_01]]</f>
        <v>#N/A</v>
      </c>
      <c r="AI1766" s="13" t="e">
        <f>Tabella4[[#This Row],[HC_ID]]&amp;": "&amp;Tabella4[[#This Row],[Descrizione]]</f>
        <v>#N/A</v>
      </c>
      <c r="AJ1766" s="13" t="e">
        <f>Tabella4[[#This Row],[HC_ID]]&amp;": - "&amp;Tabella4[[#This Row],[Detail]]&amp;" con selettore: "&amp;Tabella4[[#This Row],[Rejected Element]]</f>
        <v>#N/A</v>
      </c>
      <c r="AK1766" s="13" t="e">
        <f>Tabella4[[#This Row],[HC_ID]]&amp;": "&amp;Tabella4[[#This Row],[Share URL]]</f>
        <v>#N/A</v>
      </c>
      <c r="AL1766" s="13" t="e">
        <f>Tabella4[[#This Row],[HC_ID]]&amp;": "&amp;Tabella4[[#This Row],[Soluzione note aggiuntive]]</f>
        <v>#N/A</v>
      </c>
      <c r="AM1766" s="13"/>
    </row>
    <row r="1767" spans="1:39" ht="15" x14ac:dyDescent="0.3">
      <c r="A1767" s="41" t="str">
        <f>Tabella4[[#This Row],[UNI CEI EN 301549]]&amp;Tabella4[[#This Row],[Servizio]]</f>
        <v>11.1.3.2.1S010 Profilo</v>
      </c>
      <c r="B1767" s="42" t="str">
        <f>Tabella4[[#This Row],[IssueID]]&amp;Tabella4[[#This Row],[Servizio]]</f>
        <v>S010 Profilo</v>
      </c>
      <c r="C1767" s="41" t="s">
        <v>2865</v>
      </c>
      <c r="D1767" s="41" t="str">
        <f>"(#"&amp;Tabella4[[#This Row],['#ID]]&amp;")"</f>
        <v>(#AAD1766)</v>
      </c>
      <c r="E1767" s="13" t="s">
        <v>50</v>
      </c>
      <c r="F1767" s="13" t="s">
        <v>9</v>
      </c>
      <c r="G1767" s="13" t="s">
        <v>57</v>
      </c>
      <c r="H1767" s="13" t="s">
        <v>3287</v>
      </c>
      <c r="I1767" s="13" t="s">
        <v>62</v>
      </c>
      <c r="J1767" s="13" t="s">
        <v>3176</v>
      </c>
      <c r="K1767" t="s">
        <v>1749</v>
      </c>
      <c r="L1767" s="13" t="s">
        <v>3177</v>
      </c>
      <c r="M1767" t="s">
        <v>1744</v>
      </c>
      <c r="N1767" s="13"/>
      <c r="O1767" t="s">
        <v>1620</v>
      </c>
      <c r="P1767" s="13" t="s">
        <v>1664</v>
      </c>
      <c r="Q1767" s="13" t="s">
        <v>1742</v>
      </c>
      <c r="R1767" s="13"/>
      <c r="S1767" s="13" t="s">
        <v>3189</v>
      </c>
      <c r="T1767" s="13" t="s">
        <v>3190</v>
      </c>
      <c r="U1767" s="13">
        <f>COUNTIFS(Tabella4[Rejected Element],Tabella4[[#This Row],[Rejected Element]])</f>
        <v>1254</v>
      </c>
      <c r="V1767" s="13" t="s">
        <v>1728</v>
      </c>
      <c r="W1767" s="13" t="s">
        <v>3132</v>
      </c>
      <c r="X1767" s="13" t="str">
        <f>Tabella4[[#This Row],[User Impact]]</f>
        <v>1 - Critical</v>
      </c>
      <c r="Y1767" s="13" t="str">
        <f>_xlfn.CONCAT("APP INDABOX ANDROID - ",Tabella4[[#This Row],[UNI CEI EN 301549]]," ",_xlfn.XLOOKUP(Tabella4[[#This Row],[Criterio]],Tabella5[ID],Tabella5[Criterio di successo],"")," - ",Tabella4[[#This Row],[Servizio]])</f>
        <v>APP INDABOX ANDROID - 11.1.3.2.1 Sequenza significativa - S010 Profilo</v>
      </c>
      <c r="Z17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(#AAD1766)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https://axe-mobile.deque.com/scan?userId=747da6b3-5f03-493b-bc9b-3a10276b7d6b&amp;packageName=com.android.chrome&amp;resultId=019874fe-db19-75fb-b50f-9f9011c80106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67" s="13"/>
      <c r="AB1767" s="13"/>
      <c r="AC1767" s="13"/>
      <c r="AD1767" s="13"/>
      <c r="AE1767" s="13" t="e">
        <f>_xlfn.XLOOKUP(Tabella4[[#This Row],[ID Silk]],outTable[ID Silk],outTable[Numero ticket  ],,0,1)</f>
        <v>#N/A</v>
      </c>
      <c r="AF1767" s="13"/>
      <c r="AG1767" s="13"/>
      <c r="AH1767" s="13" t="e">
        <f>Tabella4[[#This Row],[Caricato su Silk]]&amp;Tabella4[[#This Row],[HC_01]]</f>
        <v>#N/A</v>
      </c>
      <c r="AI1767" s="13" t="e">
        <f>Tabella4[[#This Row],[HC_ID]]&amp;": "&amp;Tabella4[[#This Row],[Descrizione]]</f>
        <v>#N/A</v>
      </c>
      <c r="AJ1767" s="13" t="e">
        <f>Tabella4[[#This Row],[HC_ID]]&amp;": - "&amp;Tabella4[[#This Row],[Detail]]&amp;" con selettore: "&amp;Tabella4[[#This Row],[Rejected Element]]</f>
        <v>#N/A</v>
      </c>
      <c r="AK1767" s="13" t="e">
        <f>Tabella4[[#This Row],[HC_ID]]&amp;": "&amp;Tabella4[[#This Row],[Share URL]]</f>
        <v>#N/A</v>
      </c>
      <c r="AL1767" s="13" t="e">
        <f>Tabella4[[#This Row],[HC_ID]]&amp;": "&amp;Tabella4[[#This Row],[Soluzione note aggiuntive]]</f>
        <v>#N/A</v>
      </c>
      <c r="AM1767" s="13"/>
    </row>
    <row r="1768" spans="1:39" ht="15" x14ac:dyDescent="0.3">
      <c r="A1768" s="41" t="str">
        <f>Tabella4[[#This Row],[UNI CEI EN 301549]]&amp;Tabella4[[#This Row],[Servizio]]</f>
        <v>11.1.3.2.1S010 Profilo</v>
      </c>
      <c r="B1768" s="42" t="str">
        <f>Tabella4[[#This Row],[IssueID]]&amp;Tabella4[[#This Row],[Servizio]]</f>
        <v>S010 Profilo</v>
      </c>
      <c r="C1768" s="41" t="s">
        <v>2866</v>
      </c>
      <c r="D1768" s="41" t="str">
        <f>"(#"&amp;Tabella4[[#This Row],['#ID]]&amp;")"</f>
        <v>(#AAD1767)</v>
      </c>
      <c r="E1768" s="13" t="s">
        <v>50</v>
      </c>
      <c r="F1768" s="13" t="s">
        <v>9</v>
      </c>
      <c r="G1768" s="13" t="s">
        <v>57</v>
      </c>
      <c r="H1768" s="13" t="s">
        <v>3287</v>
      </c>
      <c r="I1768" s="13" t="s">
        <v>62</v>
      </c>
      <c r="J1768" s="13" t="s">
        <v>3176</v>
      </c>
      <c r="K1768" t="s">
        <v>1749</v>
      </c>
      <c r="L1768" s="13" t="s">
        <v>3177</v>
      </c>
      <c r="M1768" t="s">
        <v>1744</v>
      </c>
      <c r="N1768" s="13"/>
      <c r="O1768" t="s">
        <v>1620</v>
      </c>
      <c r="P1768" s="13" t="s">
        <v>1664</v>
      </c>
      <c r="Q1768" s="13" t="s">
        <v>1742</v>
      </c>
      <c r="R1768" s="13"/>
      <c r="S1768" s="13" t="s">
        <v>3189</v>
      </c>
      <c r="T1768" s="13" t="s">
        <v>3190</v>
      </c>
      <c r="U1768" s="13">
        <f>COUNTIFS(Tabella4[Rejected Element],Tabella4[[#This Row],[Rejected Element]])</f>
        <v>1254</v>
      </c>
      <c r="V1768" s="13" t="s">
        <v>1728</v>
      </c>
      <c r="W1768" s="13" t="s">
        <v>3132</v>
      </c>
      <c r="X1768" s="13" t="str">
        <f>Tabella4[[#This Row],[User Impact]]</f>
        <v>1 - Critical</v>
      </c>
      <c r="Y1768" s="13" t="str">
        <f>_xlfn.CONCAT("APP INDABOX ANDROID - ",Tabella4[[#This Row],[UNI CEI EN 301549]]," ",_xlfn.XLOOKUP(Tabella4[[#This Row],[Criterio]],Tabella5[ID],Tabella5[Criterio di successo],"")," - ",Tabella4[[#This Row],[Servizio]])</f>
        <v>APP INDABOX ANDROID - 11.1.3.2.1 Sequenza significativa - S010 Profilo</v>
      </c>
      <c r="Z17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(#AAD1767)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https://axe-mobile.deque.com/scan?userId=747da6b3-5f03-493b-bc9b-3a10276b7d6b&amp;packageName=com.android.chrome&amp;resultId=019874fe-db19-75fb-b50f-9f9011c80106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68" s="13"/>
      <c r="AB1768" s="13"/>
      <c r="AC1768" s="13"/>
      <c r="AD1768" s="13"/>
      <c r="AE1768" s="13" t="e">
        <f>_xlfn.XLOOKUP(Tabella4[[#This Row],[ID Silk]],outTable[ID Silk],outTable[Numero ticket  ],,0,1)</f>
        <v>#N/A</v>
      </c>
      <c r="AF1768" s="13"/>
      <c r="AG1768" s="13"/>
      <c r="AH1768" s="13" t="e">
        <f>Tabella4[[#This Row],[Caricato su Silk]]&amp;Tabella4[[#This Row],[HC_01]]</f>
        <v>#N/A</v>
      </c>
      <c r="AI1768" s="13" t="e">
        <f>Tabella4[[#This Row],[HC_ID]]&amp;": "&amp;Tabella4[[#This Row],[Descrizione]]</f>
        <v>#N/A</v>
      </c>
      <c r="AJ1768" s="13" t="e">
        <f>Tabella4[[#This Row],[HC_ID]]&amp;": - "&amp;Tabella4[[#This Row],[Detail]]&amp;" con selettore: "&amp;Tabella4[[#This Row],[Rejected Element]]</f>
        <v>#N/A</v>
      </c>
      <c r="AK1768" s="13" t="e">
        <f>Tabella4[[#This Row],[HC_ID]]&amp;": "&amp;Tabella4[[#This Row],[Share URL]]</f>
        <v>#N/A</v>
      </c>
      <c r="AL1768" s="13" t="e">
        <f>Tabella4[[#This Row],[HC_ID]]&amp;": "&amp;Tabella4[[#This Row],[Soluzione note aggiuntive]]</f>
        <v>#N/A</v>
      </c>
      <c r="AM1768" s="13"/>
    </row>
    <row r="1769" spans="1:39" ht="15" x14ac:dyDescent="0.3">
      <c r="A1769" s="41" t="str">
        <f>Tabella4[[#This Row],[UNI CEI EN 301549]]&amp;Tabella4[[#This Row],[Servizio]]</f>
        <v>11.1.3.2.1S010 Profilo</v>
      </c>
      <c r="B1769" s="42" t="str">
        <f>Tabella4[[#This Row],[IssueID]]&amp;Tabella4[[#This Row],[Servizio]]</f>
        <v>S010 Profilo</v>
      </c>
      <c r="C1769" s="41" t="s">
        <v>2867</v>
      </c>
      <c r="D1769" s="41" t="str">
        <f>"(#"&amp;Tabella4[[#This Row],['#ID]]&amp;")"</f>
        <v>(#AAD1768)</v>
      </c>
      <c r="E1769" s="13" t="s">
        <v>50</v>
      </c>
      <c r="F1769" s="13" t="s">
        <v>9</v>
      </c>
      <c r="G1769" s="13" t="s">
        <v>57</v>
      </c>
      <c r="H1769" s="13" t="s">
        <v>3287</v>
      </c>
      <c r="I1769" s="13" t="s">
        <v>62</v>
      </c>
      <c r="J1769" s="13" t="s">
        <v>3176</v>
      </c>
      <c r="K1769" t="s">
        <v>1749</v>
      </c>
      <c r="L1769" s="13" t="s">
        <v>3177</v>
      </c>
      <c r="M1769" t="s">
        <v>1744</v>
      </c>
      <c r="N1769" s="13"/>
      <c r="O1769" t="s">
        <v>1620</v>
      </c>
      <c r="P1769" s="13" t="s">
        <v>1664</v>
      </c>
      <c r="Q1769" s="13" t="s">
        <v>1742</v>
      </c>
      <c r="R1769" s="13"/>
      <c r="S1769" s="13" t="s">
        <v>3189</v>
      </c>
      <c r="T1769" s="13" t="s">
        <v>3190</v>
      </c>
      <c r="U1769" s="13">
        <f>COUNTIFS(Tabella4[Rejected Element],Tabella4[[#This Row],[Rejected Element]])</f>
        <v>1254</v>
      </c>
      <c r="V1769" s="13" t="s">
        <v>1728</v>
      </c>
      <c r="W1769" s="13" t="s">
        <v>3132</v>
      </c>
      <c r="X1769" s="13" t="str">
        <f>Tabella4[[#This Row],[User Impact]]</f>
        <v>1 - Critical</v>
      </c>
      <c r="Y1769" s="13" t="str">
        <f>_xlfn.CONCAT("APP INDABOX ANDROID - ",Tabella4[[#This Row],[UNI CEI EN 301549]]," ",_xlfn.XLOOKUP(Tabella4[[#This Row],[Criterio]],Tabella5[ID],Tabella5[Criterio di successo],"")," - ",Tabella4[[#This Row],[Servizio]])</f>
        <v>APP INDABOX ANDROID - 11.1.3.2.1 Sequenza significativa - S010 Profilo</v>
      </c>
      <c r="Z17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(#AAD1768)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https://axe-mobile.deque.com/scan?userId=747da6b3-5f03-493b-bc9b-3a10276b7d6b&amp;packageName=com.android.chrome&amp;resultId=019874fe-db19-75fb-b50f-9f9011c80106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69" s="13"/>
      <c r="AB1769" s="13"/>
      <c r="AC1769" s="13"/>
      <c r="AD1769" s="13"/>
      <c r="AE1769" s="13" t="e">
        <f>_xlfn.XLOOKUP(Tabella4[[#This Row],[ID Silk]],outTable[ID Silk],outTable[Numero ticket  ],,0,1)</f>
        <v>#N/A</v>
      </c>
      <c r="AF1769" s="13"/>
      <c r="AG1769" s="13"/>
      <c r="AH1769" s="13" t="e">
        <f>Tabella4[[#This Row],[Caricato su Silk]]&amp;Tabella4[[#This Row],[HC_01]]</f>
        <v>#N/A</v>
      </c>
      <c r="AI1769" s="13" t="e">
        <f>Tabella4[[#This Row],[HC_ID]]&amp;": "&amp;Tabella4[[#This Row],[Descrizione]]</f>
        <v>#N/A</v>
      </c>
      <c r="AJ1769" s="13" t="e">
        <f>Tabella4[[#This Row],[HC_ID]]&amp;": - "&amp;Tabella4[[#This Row],[Detail]]&amp;" con selettore: "&amp;Tabella4[[#This Row],[Rejected Element]]</f>
        <v>#N/A</v>
      </c>
      <c r="AK1769" s="13" t="e">
        <f>Tabella4[[#This Row],[HC_ID]]&amp;": "&amp;Tabella4[[#This Row],[Share URL]]</f>
        <v>#N/A</v>
      </c>
      <c r="AL1769" s="13" t="e">
        <f>Tabella4[[#This Row],[HC_ID]]&amp;": "&amp;Tabella4[[#This Row],[Soluzione note aggiuntive]]</f>
        <v>#N/A</v>
      </c>
      <c r="AM1769" s="13"/>
    </row>
    <row r="1770" spans="1:39" ht="15" x14ac:dyDescent="0.3">
      <c r="A1770" s="41" t="str">
        <f>Tabella4[[#This Row],[UNI CEI EN 301549]]&amp;Tabella4[[#This Row],[Servizio]]</f>
        <v>11.1.3.2.1S010 Profilo</v>
      </c>
      <c r="B1770" s="42" t="str">
        <f>Tabella4[[#This Row],[IssueID]]&amp;Tabella4[[#This Row],[Servizio]]</f>
        <v>S010 Profilo</v>
      </c>
      <c r="C1770" s="41" t="s">
        <v>2868</v>
      </c>
      <c r="D1770" s="41" t="str">
        <f>"(#"&amp;Tabella4[[#This Row],['#ID]]&amp;")"</f>
        <v>(#AAD1769)</v>
      </c>
      <c r="E1770" s="13" t="s">
        <v>50</v>
      </c>
      <c r="F1770" s="13" t="s">
        <v>9</v>
      </c>
      <c r="G1770" s="13" t="s">
        <v>57</v>
      </c>
      <c r="H1770" s="13" t="s">
        <v>3287</v>
      </c>
      <c r="I1770" s="13" t="s">
        <v>62</v>
      </c>
      <c r="J1770" s="13" t="s">
        <v>3176</v>
      </c>
      <c r="K1770" t="s">
        <v>1749</v>
      </c>
      <c r="L1770" s="13" t="s">
        <v>3177</v>
      </c>
      <c r="M1770" t="s">
        <v>1744</v>
      </c>
      <c r="N1770" s="13"/>
      <c r="O1770" t="s">
        <v>1620</v>
      </c>
      <c r="P1770" s="13" t="s">
        <v>1664</v>
      </c>
      <c r="Q1770" s="13" t="s">
        <v>1742</v>
      </c>
      <c r="R1770" s="13"/>
      <c r="S1770" s="13" t="s">
        <v>3189</v>
      </c>
      <c r="T1770" s="13" t="s">
        <v>3190</v>
      </c>
      <c r="U1770" s="13">
        <f>COUNTIFS(Tabella4[Rejected Element],Tabella4[[#This Row],[Rejected Element]])</f>
        <v>1254</v>
      </c>
      <c r="V1770" s="13" t="s">
        <v>1728</v>
      </c>
      <c r="W1770" s="13" t="s">
        <v>3132</v>
      </c>
      <c r="X1770" s="13" t="str">
        <f>Tabella4[[#This Row],[User Impact]]</f>
        <v>1 - Critical</v>
      </c>
      <c r="Y1770" s="13" t="str">
        <f>_xlfn.CONCAT("APP INDABOX ANDROID - ",Tabella4[[#This Row],[UNI CEI EN 301549]]," ",_xlfn.XLOOKUP(Tabella4[[#This Row],[Criterio]],Tabella5[ID],Tabella5[Criterio di successo],"")," - ",Tabella4[[#This Row],[Servizio]])</f>
        <v>APP INDABOX ANDROID - 11.1.3.2.1 Sequenza significativa - S010 Profilo</v>
      </c>
      <c r="Z17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(#AAD1769)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https://axe-mobile.deque.com/scan?userId=747da6b3-5f03-493b-bc9b-3a10276b7d6b&amp;packageName=com.android.chrome&amp;resultId=019874fe-db19-75fb-b50f-9f9011c80106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70" s="13"/>
      <c r="AB1770" s="13"/>
      <c r="AC1770" s="13"/>
      <c r="AD1770" s="13"/>
      <c r="AE1770" s="13" t="e">
        <f>_xlfn.XLOOKUP(Tabella4[[#This Row],[ID Silk]],outTable[ID Silk],outTable[Numero ticket  ],,0,1)</f>
        <v>#N/A</v>
      </c>
      <c r="AF1770" s="13"/>
      <c r="AG1770" s="13"/>
      <c r="AH1770" s="13" t="e">
        <f>Tabella4[[#This Row],[Caricato su Silk]]&amp;Tabella4[[#This Row],[HC_01]]</f>
        <v>#N/A</v>
      </c>
      <c r="AI1770" s="13" t="e">
        <f>Tabella4[[#This Row],[HC_ID]]&amp;": "&amp;Tabella4[[#This Row],[Descrizione]]</f>
        <v>#N/A</v>
      </c>
      <c r="AJ1770" s="13" t="e">
        <f>Tabella4[[#This Row],[HC_ID]]&amp;": - "&amp;Tabella4[[#This Row],[Detail]]&amp;" con selettore: "&amp;Tabella4[[#This Row],[Rejected Element]]</f>
        <v>#N/A</v>
      </c>
      <c r="AK1770" s="13" t="e">
        <f>Tabella4[[#This Row],[HC_ID]]&amp;": "&amp;Tabella4[[#This Row],[Share URL]]</f>
        <v>#N/A</v>
      </c>
      <c r="AL1770" s="13" t="e">
        <f>Tabella4[[#This Row],[HC_ID]]&amp;": "&amp;Tabella4[[#This Row],[Soluzione note aggiuntive]]</f>
        <v>#N/A</v>
      </c>
      <c r="AM1770" s="13"/>
    </row>
    <row r="1771" spans="1:39" ht="15" x14ac:dyDescent="0.3">
      <c r="A1771" s="41" t="str">
        <f>Tabella4[[#This Row],[UNI CEI EN 301549]]&amp;Tabella4[[#This Row],[Servizio]]</f>
        <v>11.1.3.2.1S010 Profilo</v>
      </c>
      <c r="B1771" s="42" t="str">
        <f>Tabella4[[#This Row],[IssueID]]&amp;Tabella4[[#This Row],[Servizio]]</f>
        <v>S010 Profilo</v>
      </c>
      <c r="C1771" s="41" t="s">
        <v>2869</v>
      </c>
      <c r="D1771" s="41" t="str">
        <f>"(#"&amp;Tabella4[[#This Row],['#ID]]&amp;")"</f>
        <v>(#AAD1770)</v>
      </c>
      <c r="E1771" s="13" t="s">
        <v>50</v>
      </c>
      <c r="F1771" s="13" t="s">
        <v>9</v>
      </c>
      <c r="G1771" s="13" t="s">
        <v>57</v>
      </c>
      <c r="H1771" s="13" t="s">
        <v>3287</v>
      </c>
      <c r="I1771" s="13" t="s">
        <v>62</v>
      </c>
      <c r="J1771" s="13" t="s">
        <v>3176</v>
      </c>
      <c r="K1771" t="s">
        <v>1749</v>
      </c>
      <c r="L1771" s="13" t="s">
        <v>3177</v>
      </c>
      <c r="M1771" t="s">
        <v>1744</v>
      </c>
      <c r="N1771" s="13"/>
      <c r="O1771" t="s">
        <v>1620</v>
      </c>
      <c r="P1771" s="13" t="s">
        <v>1664</v>
      </c>
      <c r="Q1771" s="13" t="s">
        <v>1742</v>
      </c>
      <c r="R1771" s="13"/>
      <c r="S1771" s="13" t="s">
        <v>3189</v>
      </c>
      <c r="T1771" s="13" t="s">
        <v>3190</v>
      </c>
      <c r="U1771" s="13">
        <f>COUNTIFS(Tabella4[Rejected Element],Tabella4[[#This Row],[Rejected Element]])</f>
        <v>1254</v>
      </c>
      <c r="V1771" s="13" t="s">
        <v>1728</v>
      </c>
      <c r="W1771" s="13" t="s">
        <v>3132</v>
      </c>
      <c r="X1771" s="13" t="str">
        <f>Tabella4[[#This Row],[User Impact]]</f>
        <v>1 - Critical</v>
      </c>
      <c r="Y1771" s="13" t="str">
        <f>_xlfn.CONCAT("APP INDABOX ANDROID - ",Tabella4[[#This Row],[UNI CEI EN 301549]]," ",_xlfn.XLOOKUP(Tabella4[[#This Row],[Criterio]],Tabella5[ID],Tabella5[Criterio di successo],"")," - ",Tabella4[[#This Row],[Servizio]])</f>
        <v>APP INDABOX ANDROID - 11.1.3.2.1 Sequenza significativa - S010 Profilo</v>
      </c>
      <c r="Z17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(#AAD1770)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https://axe-mobile.deque.com/scan?userId=747da6b3-5f03-493b-bc9b-3a10276b7d6b&amp;packageName=com.android.chrome&amp;resultId=019874fe-db19-75fb-b50f-9f9011c80106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71" s="13"/>
      <c r="AB1771" s="13"/>
      <c r="AC1771" s="13"/>
      <c r="AD1771" s="13"/>
      <c r="AE1771" s="13" t="e">
        <f>_xlfn.XLOOKUP(Tabella4[[#This Row],[ID Silk]],outTable[ID Silk],outTable[Numero ticket  ],,0,1)</f>
        <v>#N/A</v>
      </c>
      <c r="AF1771" s="13"/>
      <c r="AG1771" s="13"/>
      <c r="AH1771" s="13" t="e">
        <f>Tabella4[[#This Row],[Caricato su Silk]]&amp;Tabella4[[#This Row],[HC_01]]</f>
        <v>#N/A</v>
      </c>
      <c r="AI1771" s="13" t="e">
        <f>Tabella4[[#This Row],[HC_ID]]&amp;": "&amp;Tabella4[[#This Row],[Descrizione]]</f>
        <v>#N/A</v>
      </c>
      <c r="AJ1771" s="13" t="e">
        <f>Tabella4[[#This Row],[HC_ID]]&amp;": - "&amp;Tabella4[[#This Row],[Detail]]&amp;" con selettore: "&amp;Tabella4[[#This Row],[Rejected Element]]</f>
        <v>#N/A</v>
      </c>
      <c r="AK1771" s="13" t="e">
        <f>Tabella4[[#This Row],[HC_ID]]&amp;": "&amp;Tabella4[[#This Row],[Share URL]]</f>
        <v>#N/A</v>
      </c>
      <c r="AL1771" s="13" t="e">
        <f>Tabella4[[#This Row],[HC_ID]]&amp;": "&amp;Tabella4[[#This Row],[Soluzione note aggiuntive]]</f>
        <v>#N/A</v>
      </c>
      <c r="AM1771" s="13"/>
    </row>
    <row r="1772" spans="1:39" ht="15" x14ac:dyDescent="0.3">
      <c r="A1772" s="41" t="str">
        <f>Tabella4[[#This Row],[UNI CEI EN 301549]]&amp;Tabella4[[#This Row],[Servizio]]</f>
        <v>11.1.3.2.1S010 Profilo</v>
      </c>
      <c r="B1772" s="42" t="str">
        <f>Tabella4[[#This Row],[IssueID]]&amp;Tabella4[[#This Row],[Servizio]]</f>
        <v>S010 Profilo</v>
      </c>
      <c r="C1772" s="41" t="s">
        <v>2870</v>
      </c>
      <c r="D1772" s="41" t="str">
        <f>"(#"&amp;Tabella4[[#This Row],['#ID]]&amp;")"</f>
        <v>(#AAD1771)</v>
      </c>
      <c r="E1772" s="13" t="s">
        <v>50</v>
      </c>
      <c r="F1772" s="13" t="s">
        <v>9</v>
      </c>
      <c r="G1772" s="13" t="s">
        <v>57</v>
      </c>
      <c r="H1772" s="13" t="s">
        <v>3287</v>
      </c>
      <c r="I1772" s="13" t="s">
        <v>62</v>
      </c>
      <c r="J1772" s="13" t="s">
        <v>3176</v>
      </c>
      <c r="K1772" t="s">
        <v>1749</v>
      </c>
      <c r="L1772" s="13" t="s">
        <v>3177</v>
      </c>
      <c r="M1772" t="s">
        <v>1744</v>
      </c>
      <c r="N1772" s="13"/>
      <c r="O1772" t="s">
        <v>1620</v>
      </c>
      <c r="P1772" s="13" t="s">
        <v>1664</v>
      </c>
      <c r="Q1772" s="13" t="s">
        <v>1742</v>
      </c>
      <c r="R1772" s="13"/>
      <c r="S1772" s="13" t="s">
        <v>3189</v>
      </c>
      <c r="T1772" s="13" t="s">
        <v>3190</v>
      </c>
      <c r="U1772" s="13">
        <f>COUNTIFS(Tabella4[Rejected Element],Tabella4[[#This Row],[Rejected Element]])</f>
        <v>1254</v>
      </c>
      <c r="V1772" s="13" t="s">
        <v>1728</v>
      </c>
      <c r="W1772" s="13" t="s">
        <v>3132</v>
      </c>
      <c r="X1772" s="13" t="str">
        <f>Tabella4[[#This Row],[User Impact]]</f>
        <v>1 - Critical</v>
      </c>
      <c r="Y1772" s="13" t="str">
        <f>_xlfn.CONCAT("APP INDABOX ANDROID - ",Tabella4[[#This Row],[UNI CEI EN 301549]]," ",_xlfn.XLOOKUP(Tabella4[[#This Row],[Criterio]],Tabella5[ID],Tabella5[Criterio di successo],"")," - ",Tabella4[[#This Row],[Servizio]])</f>
        <v>APP INDABOX ANDROID - 11.1.3.2.1 Sequenza significativa - S010 Profilo</v>
      </c>
      <c r="Z17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(#AAD1771)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https://axe-mobile.deque.com/scan?userId=747da6b3-5f03-493b-bc9b-3a10276b7d6b&amp;packageName=com.android.chrome&amp;resultId=019874fe-db19-75fb-b50f-9f9011c80106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72" s="13"/>
      <c r="AB1772" s="13"/>
      <c r="AC1772" s="13"/>
      <c r="AD1772" s="13"/>
      <c r="AE1772" s="13" t="e">
        <f>_xlfn.XLOOKUP(Tabella4[[#This Row],[ID Silk]],outTable[ID Silk],outTable[Numero ticket  ],,0,1)</f>
        <v>#N/A</v>
      </c>
      <c r="AF1772" s="13"/>
      <c r="AG1772" s="13"/>
      <c r="AH1772" s="13" t="e">
        <f>Tabella4[[#This Row],[Caricato su Silk]]&amp;Tabella4[[#This Row],[HC_01]]</f>
        <v>#N/A</v>
      </c>
      <c r="AI1772" s="13" t="e">
        <f>Tabella4[[#This Row],[HC_ID]]&amp;": "&amp;Tabella4[[#This Row],[Descrizione]]</f>
        <v>#N/A</v>
      </c>
      <c r="AJ1772" s="13" t="e">
        <f>Tabella4[[#This Row],[HC_ID]]&amp;": - "&amp;Tabella4[[#This Row],[Detail]]&amp;" con selettore: "&amp;Tabella4[[#This Row],[Rejected Element]]</f>
        <v>#N/A</v>
      </c>
      <c r="AK1772" s="13" t="e">
        <f>Tabella4[[#This Row],[HC_ID]]&amp;": "&amp;Tabella4[[#This Row],[Share URL]]</f>
        <v>#N/A</v>
      </c>
      <c r="AL1772" s="13" t="e">
        <f>Tabella4[[#This Row],[HC_ID]]&amp;": "&amp;Tabella4[[#This Row],[Soluzione note aggiuntive]]</f>
        <v>#N/A</v>
      </c>
      <c r="AM1772" s="13"/>
    </row>
    <row r="1773" spans="1:39" ht="15" x14ac:dyDescent="0.3">
      <c r="A1773" s="41" t="str">
        <f>Tabella4[[#This Row],[UNI CEI EN 301549]]&amp;Tabella4[[#This Row],[Servizio]]</f>
        <v>11.1.3.2.1S010 Profilo</v>
      </c>
      <c r="B1773" s="42" t="str">
        <f>Tabella4[[#This Row],[IssueID]]&amp;Tabella4[[#This Row],[Servizio]]</f>
        <v>S010 Profilo</v>
      </c>
      <c r="C1773" s="41" t="s">
        <v>2871</v>
      </c>
      <c r="D1773" s="41" t="str">
        <f>"(#"&amp;Tabella4[[#This Row],['#ID]]&amp;")"</f>
        <v>(#AAD1772)</v>
      </c>
      <c r="E1773" s="13" t="s">
        <v>50</v>
      </c>
      <c r="F1773" s="13" t="s">
        <v>9</v>
      </c>
      <c r="G1773" s="13" t="s">
        <v>57</v>
      </c>
      <c r="H1773" s="13" t="s">
        <v>3287</v>
      </c>
      <c r="I1773" s="13" t="s">
        <v>62</v>
      </c>
      <c r="J1773" s="13" t="s">
        <v>3176</v>
      </c>
      <c r="K1773" t="s">
        <v>1749</v>
      </c>
      <c r="L1773" s="13" t="s">
        <v>3177</v>
      </c>
      <c r="M1773" t="s">
        <v>1780</v>
      </c>
      <c r="N1773" s="13"/>
      <c r="O1773" t="s">
        <v>1620</v>
      </c>
      <c r="P1773" s="13" t="s">
        <v>1664</v>
      </c>
      <c r="Q1773" s="13" t="s">
        <v>1742</v>
      </c>
      <c r="R1773" s="13"/>
      <c r="S1773" s="13" t="s">
        <v>3189</v>
      </c>
      <c r="T1773" s="13" t="s">
        <v>3190</v>
      </c>
      <c r="U1773" s="13">
        <f>COUNTIFS(Tabella4[Rejected Element],Tabella4[[#This Row],[Rejected Element]])</f>
        <v>1</v>
      </c>
      <c r="V1773" s="13" t="s">
        <v>1728</v>
      </c>
      <c r="W1773" s="13" t="s">
        <v>3132</v>
      </c>
      <c r="X1773" s="13" t="str">
        <f>Tabella4[[#This Row],[User Impact]]</f>
        <v>1 - Critical</v>
      </c>
      <c r="Y1773" s="13" t="str">
        <f>_xlfn.CONCAT("APP INDABOX ANDROID - ",Tabella4[[#This Row],[UNI CEI EN 301549]]," ",_xlfn.XLOOKUP(Tabella4[[#This Row],[Criterio]],Tabella5[ID],Tabella5[Criterio di successo],"")," - ",Tabella4[[#This Row],[Servizio]])</f>
        <v>APP INDABOX ANDROID - 11.1.3.2.1 Sequenza significativa - S010 Profilo</v>
      </c>
      <c r="Z17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(#AAD1772)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90510002
Dettaglio + screenshot (accedere con le seguenti credenziali: user, axeposte@gmail.com; password, Poste2024!): https://axe-mobile.deque.com/scan?userId=747da6b3-5f03-493b-bc9b-3a10276b7d6b&amp;packageName=com.android.chrome&amp;resultId=019874fe-db19-75fb-b50f-9f9011c80106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73" s="13"/>
      <c r="AB1773" s="13"/>
      <c r="AC1773" s="13"/>
      <c r="AD1773" s="13"/>
      <c r="AE1773" s="13" t="e">
        <f>_xlfn.XLOOKUP(Tabella4[[#This Row],[ID Silk]],outTable[ID Silk],outTable[Numero ticket  ],,0,1)</f>
        <v>#N/A</v>
      </c>
      <c r="AF1773" s="13"/>
      <c r="AG1773" s="13"/>
      <c r="AH1773" s="13" t="e">
        <f>Tabella4[[#This Row],[Caricato su Silk]]&amp;Tabella4[[#This Row],[HC_01]]</f>
        <v>#N/A</v>
      </c>
      <c r="AI1773" s="13" t="e">
        <f>Tabella4[[#This Row],[HC_ID]]&amp;": "&amp;Tabella4[[#This Row],[Descrizione]]</f>
        <v>#N/A</v>
      </c>
      <c r="AJ1773" s="13" t="e">
        <f>Tabella4[[#This Row],[HC_ID]]&amp;": - "&amp;Tabella4[[#This Row],[Detail]]&amp;" con selettore: "&amp;Tabella4[[#This Row],[Rejected Element]]</f>
        <v>#N/A</v>
      </c>
      <c r="AK1773" s="13" t="e">
        <f>Tabella4[[#This Row],[HC_ID]]&amp;": "&amp;Tabella4[[#This Row],[Share URL]]</f>
        <v>#N/A</v>
      </c>
      <c r="AL1773" s="13" t="e">
        <f>Tabella4[[#This Row],[HC_ID]]&amp;": "&amp;Tabella4[[#This Row],[Soluzione note aggiuntive]]</f>
        <v>#N/A</v>
      </c>
      <c r="AM1773" s="13"/>
    </row>
    <row r="1774" spans="1:39" ht="15" x14ac:dyDescent="0.3">
      <c r="A1774" s="41" t="str">
        <f>Tabella4[[#This Row],[UNI CEI EN 301549]]&amp;Tabella4[[#This Row],[Servizio]]</f>
        <v>11.1.3.2.1S010 Profilo</v>
      </c>
      <c r="B1774" s="42" t="str">
        <f>Tabella4[[#This Row],[IssueID]]&amp;Tabella4[[#This Row],[Servizio]]</f>
        <v>S010 Profilo</v>
      </c>
      <c r="C1774" s="41" t="s">
        <v>2872</v>
      </c>
      <c r="D1774" s="41" t="str">
        <f>"(#"&amp;Tabella4[[#This Row],['#ID]]&amp;")"</f>
        <v>(#AAD1773)</v>
      </c>
      <c r="E1774" s="13" t="s">
        <v>50</v>
      </c>
      <c r="F1774" s="13" t="s">
        <v>9</v>
      </c>
      <c r="G1774" s="13" t="s">
        <v>57</v>
      </c>
      <c r="H1774" s="13" t="s">
        <v>3287</v>
      </c>
      <c r="I1774" s="13" t="s">
        <v>62</v>
      </c>
      <c r="J1774" s="13" t="s">
        <v>3176</v>
      </c>
      <c r="K1774" t="s">
        <v>1749</v>
      </c>
      <c r="L1774" s="13" t="s">
        <v>3177</v>
      </c>
      <c r="M1774" t="s">
        <v>1781</v>
      </c>
      <c r="N1774" s="13"/>
      <c r="O1774" t="s">
        <v>1620</v>
      </c>
      <c r="P1774" s="13" t="s">
        <v>1664</v>
      </c>
      <c r="Q1774" s="13" t="s">
        <v>1742</v>
      </c>
      <c r="R1774" s="13"/>
      <c r="S1774" s="13" t="s">
        <v>3189</v>
      </c>
      <c r="T1774" s="13" t="s">
        <v>3190</v>
      </c>
      <c r="U1774" s="13">
        <f>COUNTIFS(Tabella4[Rejected Element],Tabella4[[#This Row],[Rejected Element]])</f>
        <v>1</v>
      </c>
      <c r="V1774" s="13" t="s">
        <v>1728</v>
      </c>
      <c r="W1774" s="13" t="s">
        <v>3132</v>
      </c>
      <c r="X1774" s="13" t="str">
        <f>Tabella4[[#This Row],[User Impact]]</f>
        <v>1 - Critical</v>
      </c>
      <c r="Y1774" s="13" t="str">
        <f>_xlfn.CONCAT("APP INDABOX ANDROID - ",Tabella4[[#This Row],[UNI CEI EN 301549]]," ",_xlfn.XLOOKUP(Tabella4[[#This Row],[Criterio]],Tabella5[ID],Tabella5[Criterio di successo],"")," - ",Tabella4[[#This Row],[Servizio]])</f>
        <v>APP INDABOX ANDROID - 11.1.3.2.1 Sequenza significativa - S010 Profilo</v>
      </c>
      <c r="Z17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(#AAD1773)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90510003
Dettaglio + screenshot (accedere con le seguenti credenziali: user, axeposte@gmail.com; password, Poste2024!): https://axe-mobile.deque.com/scan?userId=747da6b3-5f03-493b-bc9b-3a10276b7d6b&amp;packageName=com.android.chrome&amp;resultId=019874fe-db19-75fb-b50f-9f9011c80106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74" s="13"/>
      <c r="AB1774" s="13"/>
      <c r="AC1774" s="13"/>
      <c r="AD1774" s="13"/>
      <c r="AE1774" s="13" t="e">
        <f>_xlfn.XLOOKUP(Tabella4[[#This Row],[ID Silk]],outTable[ID Silk],outTable[Numero ticket  ],,0,1)</f>
        <v>#N/A</v>
      </c>
      <c r="AF1774" s="13"/>
      <c r="AG1774" s="13"/>
      <c r="AH1774" s="13" t="e">
        <f>Tabella4[[#This Row],[Caricato su Silk]]&amp;Tabella4[[#This Row],[HC_01]]</f>
        <v>#N/A</v>
      </c>
      <c r="AI1774" s="13" t="e">
        <f>Tabella4[[#This Row],[HC_ID]]&amp;": "&amp;Tabella4[[#This Row],[Descrizione]]</f>
        <v>#N/A</v>
      </c>
      <c r="AJ1774" s="13" t="e">
        <f>Tabella4[[#This Row],[HC_ID]]&amp;": - "&amp;Tabella4[[#This Row],[Detail]]&amp;" con selettore: "&amp;Tabella4[[#This Row],[Rejected Element]]</f>
        <v>#N/A</v>
      </c>
      <c r="AK1774" s="13" t="e">
        <f>Tabella4[[#This Row],[HC_ID]]&amp;": "&amp;Tabella4[[#This Row],[Share URL]]</f>
        <v>#N/A</v>
      </c>
      <c r="AL1774" s="13" t="e">
        <f>Tabella4[[#This Row],[HC_ID]]&amp;": "&amp;Tabella4[[#This Row],[Soluzione note aggiuntive]]</f>
        <v>#N/A</v>
      </c>
      <c r="AM1774" s="13"/>
    </row>
    <row r="1775" spans="1:39" ht="15" x14ac:dyDescent="0.3">
      <c r="A1775" s="41" t="str">
        <f>Tabella4[[#This Row],[UNI CEI EN 301549]]&amp;Tabella4[[#This Row],[Servizio]]</f>
        <v>11.1.3.2.1S010 Profilo</v>
      </c>
      <c r="B1775" s="42" t="str">
        <f>Tabella4[[#This Row],[IssueID]]&amp;Tabella4[[#This Row],[Servizio]]</f>
        <v>S010 Profilo</v>
      </c>
      <c r="C1775" s="41" t="s">
        <v>2873</v>
      </c>
      <c r="D1775" s="41" t="str">
        <f>"(#"&amp;Tabella4[[#This Row],['#ID]]&amp;")"</f>
        <v>(#AAD1774)</v>
      </c>
      <c r="E1775" s="13" t="s">
        <v>50</v>
      </c>
      <c r="F1775" s="13" t="s">
        <v>9</v>
      </c>
      <c r="G1775" s="13" t="s">
        <v>57</v>
      </c>
      <c r="H1775" s="13" t="s">
        <v>3287</v>
      </c>
      <c r="I1775" s="13" t="s">
        <v>62</v>
      </c>
      <c r="J1775" s="13" t="s">
        <v>3176</v>
      </c>
      <c r="K1775" t="s">
        <v>1749</v>
      </c>
      <c r="L1775" s="13" t="s">
        <v>3177</v>
      </c>
      <c r="M1775" t="s">
        <v>1782</v>
      </c>
      <c r="N1775" s="13"/>
      <c r="O1775" t="s">
        <v>1620</v>
      </c>
      <c r="P1775" s="13" t="s">
        <v>1664</v>
      </c>
      <c r="Q1775" s="13" t="s">
        <v>1742</v>
      </c>
      <c r="R1775" s="13"/>
      <c r="S1775" s="13" t="s">
        <v>3189</v>
      </c>
      <c r="T1775" s="13" t="s">
        <v>3190</v>
      </c>
      <c r="U1775" s="13">
        <f>COUNTIFS(Tabella4[Rejected Element],Tabella4[[#This Row],[Rejected Element]])</f>
        <v>1</v>
      </c>
      <c r="V1775" s="13" t="s">
        <v>1728</v>
      </c>
      <c r="W1775" s="13" t="s">
        <v>3132</v>
      </c>
      <c r="X1775" s="13" t="str">
        <f>Tabella4[[#This Row],[User Impact]]</f>
        <v>1 - Critical</v>
      </c>
      <c r="Y1775" s="13" t="str">
        <f>_xlfn.CONCAT("APP INDABOX ANDROID - ",Tabella4[[#This Row],[UNI CEI EN 301549]]," ",_xlfn.XLOOKUP(Tabella4[[#This Row],[Criterio]],Tabella5[ID],Tabella5[Criterio di successo],"")," - ",Tabella4[[#This Row],[Servizio]])</f>
        <v>APP INDABOX ANDROID - 11.1.3.2.1 Sequenza significativa - S010 Profilo</v>
      </c>
      <c r="Z17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(#AAD1774)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90510038
Dettaglio + screenshot (accedere con le seguenti credenziali: user, axeposte@gmail.com; password, Poste2024!): https://axe-mobile.deque.com/scan?userId=747da6b3-5f03-493b-bc9b-3a10276b7d6b&amp;packageName=com.android.chrome&amp;resultId=019874fe-db19-75fb-b50f-9f9011c80106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75" s="13"/>
      <c r="AB1775" s="13"/>
      <c r="AC1775" s="13"/>
      <c r="AD1775" s="13"/>
      <c r="AE1775" s="13" t="e">
        <f>_xlfn.XLOOKUP(Tabella4[[#This Row],[ID Silk]],outTable[ID Silk],outTable[Numero ticket  ],,0,1)</f>
        <v>#N/A</v>
      </c>
      <c r="AF1775" s="13"/>
      <c r="AG1775" s="13"/>
      <c r="AH1775" s="13" t="e">
        <f>Tabella4[[#This Row],[Caricato su Silk]]&amp;Tabella4[[#This Row],[HC_01]]</f>
        <v>#N/A</v>
      </c>
      <c r="AI1775" s="13" t="e">
        <f>Tabella4[[#This Row],[HC_ID]]&amp;": "&amp;Tabella4[[#This Row],[Descrizione]]</f>
        <v>#N/A</v>
      </c>
      <c r="AJ1775" s="13" t="e">
        <f>Tabella4[[#This Row],[HC_ID]]&amp;": - "&amp;Tabella4[[#This Row],[Detail]]&amp;" con selettore: "&amp;Tabella4[[#This Row],[Rejected Element]]</f>
        <v>#N/A</v>
      </c>
      <c r="AK1775" s="13" t="e">
        <f>Tabella4[[#This Row],[HC_ID]]&amp;": "&amp;Tabella4[[#This Row],[Share URL]]</f>
        <v>#N/A</v>
      </c>
      <c r="AL1775" s="13" t="e">
        <f>Tabella4[[#This Row],[HC_ID]]&amp;": "&amp;Tabella4[[#This Row],[Soluzione note aggiuntive]]</f>
        <v>#N/A</v>
      </c>
      <c r="AM1775" s="13"/>
    </row>
    <row r="1776" spans="1:39" ht="15" x14ac:dyDescent="0.3">
      <c r="A1776" s="41" t="str">
        <f>Tabella4[[#This Row],[UNI CEI EN 301549]]&amp;Tabella4[[#This Row],[Servizio]]</f>
        <v>11.1.3.2.1S010 Profilo</v>
      </c>
      <c r="B1776" s="42" t="str">
        <f>Tabella4[[#This Row],[IssueID]]&amp;Tabella4[[#This Row],[Servizio]]</f>
        <v>S010 Profilo</v>
      </c>
      <c r="C1776" s="41" t="s">
        <v>2874</v>
      </c>
      <c r="D1776" s="41" t="str">
        <f>"(#"&amp;Tabella4[[#This Row],['#ID]]&amp;")"</f>
        <v>(#AAD1775)</v>
      </c>
      <c r="E1776" s="13" t="s">
        <v>50</v>
      </c>
      <c r="F1776" s="13" t="s">
        <v>9</v>
      </c>
      <c r="G1776" s="13" t="s">
        <v>57</v>
      </c>
      <c r="H1776" s="13" t="s">
        <v>3287</v>
      </c>
      <c r="I1776" s="13" t="s">
        <v>62</v>
      </c>
      <c r="J1776" s="13" t="s">
        <v>3176</v>
      </c>
      <c r="K1776" t="s">
        <v>1749</v>
      </c>
      <c r="L1776" s="13" t="s">
        <v>3177</v>
      </c>
      <c r="M1776" t="s">
        <v>1783</v>
      </c>
      <c r="N1776" s="13"/>
      <c r="O1776" t="s">
        <v>1620</v>
      </c>
      <c r="P1776" s="13" t="s">
        <v>1664</v>
      </c>
      <c r="Q1776" s="13" t="s">
        <v>1742</v>
      </c>
      <c r="R1776" s="13"/>
      <c r="S1776" s="13" t="s">
        <v>3189</v>
      </c>
      <c r="T1776" s="13" t="s">
        <v>3190</v>
      </c>
      <c r="U1776" s="13">
        <f>COUNTIFS(Tabella4[Rejected Element],Tabella4[[#This Row],[Rejected Element]])</f>
        <v>1</v>
      </c>
      <c r="V1776" s="13" t="s">
        <v>1728</v>
      </c>
      <c r="W1776" s="13" t="s">
        <v>3132</v>
      </c>
      <c r="X1776" s="13" t="str">
        <f>Tabella4[[#This Row],[User Impact]]</f>
        <v>1 - Critical</v>
      </c>
      <c r="Y1776" s="13" t="str">
        <f>_xlfn.CONCAT("APP INDABOX ANDROID - ",Tabella4[[#This Row],[UNI CEI EN 301549]]," ",_xlfn.XLOOKUP(Tabella4[[#This Row],[Criterio]],Tabella5[ID],Tabella5[Criterio di successo],"")," - ",Tabella4[[#This Row],[Servizio]])</f>
        <v>APP INDABOX ANDROID - 11.1.3.2.1 Sequenza significativa - S010 Profilo</v>
      </c>
      <c r="Z17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(#AAD1775)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90510100
Dettaglio + screenshot (accedere con le seguenti credenziali: user, axeposte@gmail.com; password, Poste2024!): https://axe-mobile.deque.com/scan?userId=747da6b3-5f03-493b-bc9b-3a10276b7d6b&amp;packageName=com.android.chrome&amp;resultId=019874fe-db19-75fb-b50f-9f9011c80106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76" s="13"/>
      <c r="AB1776" s="13"/>
      <c r="AC1776" s="13"/>
      <c r="AD1776" s="13"/>
      <c r="AE1776" s="13" t="e">
        <f>_xlfn.XLOOKUP(Tabella4[[#This Row],[ID Silk]],outTable[ID Silk],outTable[Numero ticket  ],,0,1)</f>
        <v>#N/A</v>
      </c>
      <c r="AF1776" s="13"/>
      <c r="AG1776" s="13"/>
      <c r="AH1776" s="13" t="e">
        <f>Tabella4[[#This Row],[Caricato su Silk]]&amp;Tabella4[[#This Row],[HC_01]]</f>
        <v>#N/A</v>
      </c>
      <c r="AI1776" s="13" t="e">
        <f>Tabella4[[#This Row],[HC_ID]]&amp;": "&amp;Tabella4[[#This Row],[Descrizione]]</f>
        <v>#N/A</v>
      </c>
      <c r="AJ1776" s="13" t="e">
        <f>Tabella4[[#This Row],[HC_ID]]&amp;": - "&amp;Tabella4[[#This Row],[Detail]]&amp;" con selettore: "&amp;Tabella4[[#This Row],[Rejected Element]]</f>
        <v>#N/A</v>
      </c>
      <c r="AK1776" s="13" t="e">
        <f>Tabella4[[#This Row],[HC_ID]]&amp;": "&amp;Tabella4[[#This Row],[Share URL]]</f>
        <v>#N/A</v>
      </c>
      <c r="AL1776" s="13" t="e">
        <f>Tabella4[[#This Row],[HC_ID]]&amp;": "&amp;Tabella4[[#This Row],[Soluzione note aggiuntive]]</f>
        <v>#N/A</v>
      </c>
      <c r="AM1776" s="13"/>
    </row>
    <row r="1777" spans="1:39" ht="15" x14ac:dyDescent="0.3">
      <c r="A1777" s="41" t="str">
        <f>Tabella4[[#This Row],[UNI CEI EN 301549]]&amp;Tabella4[[#This Row],[Servizio]]</f>
        <v>11.1.3.4.1S010 Profilo</v>
      </c>
      <c r="B1777" s="42" t="str">
        <f>Tabella4[[#This Row],[IssueID]]&amp;Tabella4[[#This Row],[Servizio]]</f>
        <v>S010 Profilo</v>
      </c>
      <c r="C1777" s="41" t="s">
        <v>2875</v>
      </c>
      <c r="D1777" s="41" t="str">
        <f>"(#"&amp;Tabella4[[#This Row],['#ID]]&amp;")"</f>
        <v>(#AAD1776)</v>
      </c>
      <c r="E1777" s="13" t="s">
        <v>50</v>
      </c>
      <c r="F1777" s="13" t="s">
        <v>10</v>
      </c>
      <c r="G1777" s="13" t="s">
        <v>160</v>
      </c>
      <c r="H1777" s="13" t="s">
        <v>3284</v>
      </c>
      <c r="I1777" s="13" t="s">
        <v>63</v>
      </c>
      <c r="J1777" s="13" t="s">
        <v>3170</v>
      </c>
      <c r="K1777" t="s">
        <v>1743</v>
      </c>
      <c r="L1777" s="13" t="s">
        <v>3171</v>
      </c>
      <c r="M1777" t="s">
        <v>1744</v>
      </c>
      <c r="N1777" s="13"/>
      <c r="O1777" t="s">
        <v>1621</v>
      </c>
      <c r="P1777" s="13" t="s">
        <v>1665</v>
      </c>
      <c r="Q1777" s="13" t="s">
        <v>1742</v>
      </c>
      <c r="R1777" s="13"/>
      <c r="S1777" s="13" t="s">
        <v>3181</v>
      </c>
      <c r="T1777" s="13" t="s">
        <v>3182</v>
      </c>
      <c r="U1777" s="13">
        <f>COUNTIFS(Tabella4[Rejected Element],Tabella4[[#This Row],[Rejected Element]])</f>
        <v>1254</v>
      </c>
      <c r="V1777" s="13" t="s">
        <v>1728</v>
      </c>
      <c r="W1777" s="13" t="s">
        <v>3133</v>
      </c>
      <c r="X1777" s="13" t="str">
        <f>Tabella4[[#This Row],[User Impact]]</f>
        <v>2 - Serious</v>
      </c>
      <c r="Y1777" s="13" t="str">
        <f>_xlfn.CONCAT("APP INDABOX ANDROID - ",Tabella4[[#This Row],[UNI CEI EN 301549]]," ",_xlfn.XLOOKUP(Tabella4[[#This Row],[Criterio]],Tabella5[ID],Tabella5[Criterio di successo],"")," - ",Tabella4[[#This Row],[Servizio]])</f>
        <v>APP INDABOX ANDROID - 11.1.3.4.1 Orientamento - S010 Profilo</v>
      </c>
      <c r="Z17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S010 Profilo (#AAD1776)
S010 Profilo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android:screenOrientation="portrait" per supportare sia landscape che portrait, salvo che non sia un requisito.
File di log (occorrenze rilevate: 5): https://posteitaliane.sharepoint.com/:x:/r/teams/ACCESSIBILITRISULTATIVERIFICHETECNICHE/Shared%20Documents/TGPOSTE_APP/TGPOSTE_APP/LOG/Log.xlsx?d=w630300a71bd74143a1658fe5ab688bc4&amp;csf=1&amp;web=1&amp;e=Y9XHGL
Link al dettaglio requisito WCAG: </v>
      </c>
      <c r="AA1777" s="13"/>
      <c r="AB1777" s="13"/>
      <c r="AC1777" s="13"/>
      <c r="AD1777" s="13"/>
      <c r="AE1777" s="13" t="e">
        <f>_xlfn.XLOOKUP(Tabella4[[#This Row],[ID Silk]],outTable[ID Silk],outTable[Numero ticket  ],,0,1)</f>
        <v>#N/A</v>
      </c>
      <c r="AF1777" s="13"/>
      <c r="AG1777" s="13"/>
      <c r="AH1777" s="13" t="e">
        <f>Tabella4[[#This Row],[Caricato su Silk]]&amp;Tabella4[[#This Row],[HC_01]]</f>
        <v>#N/A</v>
      </c>
      <c r="AI1777" s="13" t="e">
        <f>Tabella4[[#This Row],[HC_ID]]&amp;": "&amp;Tabella4[[#This Row],[Descrizione]]</f>
        <v>#N/A</v>
      </c>
      <c r="AJ1777" s="13" t="e">
        <f>Tabella4[[#This Row],[HC_ID]]&amp;": - "&amp;Tabella4[[#This Row],[Detail]]&amp;" con selettore: "&amp;Tabella4[[#This Row],[Rejected Element]]</f>
        <v>#N/A</v>
      </c>
      <c r="AK1777" s="13" t="e">
        <f>Tabella4[[#This Row],[HC_ID]]&amp;": "&amp;Tabella4[[#This Row],[Share URL]]</f>
        <v>#N/A</v>
      </c>
      <c r="AL1777" s="13" t="e">
        <f>Tabella4[[#This Row],[HC_ID]]&amp;": "&amp;Tabella4[[#This Row],[Soluzione note aggiuntive]]</f>
        <v>#N/A</v>
      </c>
      <c r="AM1777" s="13"/>
    </row>
    <row r="1778" spans="1:39" ht="15" x14ac:dyDescent="0.3">
      <c r="A1778" s="41" t="str">
        <f>Tabella4[[#This Row],[UNI CEI EN 301549]]&amp;Tabella4[[#This Row],[Servizio]]</f>
        <v>11.2.5.3.1S010 Profilo</v>
      </c>
      <c r="B1778" s="42" t="str">
        <f>Tabella4[[#This Row],[IssueID]]&amp;Tabella4[[#This Row],[Servizio]]</f>
        <v>S010 Profilo</v>
      </c>
      <c r="C1778" s="41" t="s">
        <v>2876</v>
      </c>
      <c r="D1778" s="41" t="str">
        <f>"(#"&amp;Tabella4[[#This Row],['#ID]]&amp;")"</f>
        <v>(#AAD1777)</v>
      </c>
      <c r="E1778" s="13" t="s">
        <v>50</v>
      </c>
      <c r="F1778" s="13" t="s">
        <v>9</v>
      </c>
      <c r="G1778" s="13" t="s">
        <v>342</v>
      </c>
      <c r="H1778" s="13" t="s">
        <v>3285</v>
      </c>
      <c r="I1778" s="13" t="s">
        <v>63</v>
      </c>
      <c r="J1778" s="13" t="s">
        <v>3172</v>
      </c>
      <c r="K1778" t="s">
        <v>1745</v>
      </c>
      <c r="L1778" s="13" t="s">
        <v>3173</v>
      </c>
      <c r="M1778" t="s">
        <v>1744</v>
      </c>
      <c r="N1778" s="13"/>
      <c r="O1778" t="s">
        <v>1621</v>
      </c>
      <c r="P1778" s="13" t="s">
        <v>1665</v>
      </c>
      <c r="Q1778" s="13" t="s">
        <v>1742</v>
      </c>
      <c r="R1778" s="13"/>
      <c r="S1778" s="13" t="s">
        <v>3183</v>
      </c>
      <c r="T1778" s="13" t="s">
        <v>3184</v>
      </c>
      <c r="U1778" s="13">
        <f>COUNTIFS(Tabella4[Rejected Element],Tabella4[[#This Row],[Rejected Element]])</f>
        <v>1254</v>
      </c>
      <c r="V1778" s="13" t="s">
        <v>1728</v>
      </c>
      <c r="W1778" s="13" t="s">
        <v>3133</v>
      </c>
      <c r="X1778" s="13" t="str">
        <f>Tabella4[[#This Row],[User Impact]]</f>
        <v>2 - Serious</v>
      </c>
      <c r="Y1778" s="13" t="str">
        <f>_xlfn.CONCAT("APP INDABOX ANDROID - ",Tabella4[[#This Row],[UNI CEI EN 301549]]," ",_xlfn.XLOOKUP(Tabella4[[#This Row],[Criterio]],Tabella5[ID],Tabella5[Criterio di successo],"")," - ",Tabella4[[#This Row],[Servizio]])</f>
        <v>APP INDABOX ANDROID - 11.2.5.3.1 Etichetta nel nome - S010 Profilo</v>
      </c>
      <c r="Z17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(#AAD1777)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778" s="13"/>
      <c r="AB1778" s="13"/>
      <c r="AC1778" s="13"/>
      <c r="AD1778" s="13"/>
      <c r="AE1778" s="13" t="e">
        <f>_xlfn.XLOOKUP(Tabella4[[#This Row],[ID Silk]],outTable[ID Silk],outTable[Numero ticket  ],,0,1)</f>
        <v>#N/A</v>
      </c>
      <c r="AF1778" s="13"/>
      <c r="AG1778" s="13"/>
      <c r="AH1778" s="13" t="e">
        <f>Tabella4[[#This Row],[Caricato su Silk]]&amp;Tabella4[[#This Row],[HC_01]]</f>
        <v>#N/A</v>
      </c>
      <c r="AI1778" s="13" t="e">
        <f>Tabella4[[#This Row],[HC_ID]]&amp;": "&amp;Tabella4[[#This Row],[Descrizione]]</f>
        <v>#N/A</v>
      </c>
      <c r="AJ1778" s="13" t="e">
        <f>Tabella4[[#This Row],[HC_ID]]&amp;": - "&amp;Tabella4[[#This Row],[Detail]]&amp;" con selettore: "&amp;Tabella4[[#This Row],[Rejected Element]]</f>
        <v>#N/A</v>
      </c>
      <c r="AK1778" s="13" t="e">
        <f>Tabella4[[#This Row],[HC_ID]]&amp;": "&amp;Tabella4[[#This Row],[Share URL]]</f>
        <v>#N/A</v>
      </c>
      <c r="AL1778" s="13" t="e">
        <f>Tabella4[[#This Row],[HC_ID]]&amp;": "&amp;Tabella4[[#This Row],[Soluzione note aggiuntive]]</f>
        <v>#N/A</v>
      </c>
      <c r="AM1778" s="13"/>
    </row>
    <row r="1779" spans="1:39" ht="15" x14ac:dyDescent="0.3">
      <c r="A1779" s="41" t="str">
        <f>Tabella4[[#This Row],[UNI CEI EN 301549]]&amp;Tabella4[[#This Row],[Servizio]]</f>
        <v>11.2.5.3.1S010 Profilo</v>
      </c>
      <c r="B1779" s="42" t="str">
        <f>Tabella4[[#This Row],[IssueID]]&amp;Tabella4[[#This Row],[Servizio]]</f>
        <v>S010 Profilo</v>
      </c>
      <c r="C1779" s="41" t="s">
        <v>2877</v>
      </c>
      <c r="D1779" s="41" t="str">
        <f>"(#"&amp;Tabella4[[#This Row],['#ID]]&amp;")"</f>
        <v>(#AAD1778)</v>
      </c>
      <c r="E1779" s="13" t="s">
        <v>50</v>
      </c>
      <c r="F1779" s="13" t="s">
        <v>9</v>
      </c>
      <c r="G1779" s="13" t="s">
        <v>342</v>
      </c>
      <c r="H1779" s="13" t="s">
        <v>3285</v>
      </c>
      <c r="I1779" s="13" t="s">
        <v>63</v>
      </c>
      <c r="J1779" s="13" t="s">
        <v>3172</v>
      </c>
      <c r="K1779" t="s">
        <v>1745</v>
      </c>
      <c r="L1779" s="13" t="s">
        <v>3173</v>
      </c>
      <c r="M1779" t="s">
        <v>1746</v>
      </c>
      <c r="N1779" s="13"/>
      <c r="O1779" t="s">
        <v>1621</v>
      </c>
      <c r="P1779" s="13" t="s">
        <v>1665</v>
      </c>
      <c r="Q1779" s="13" t="s">
        <v>1742</v>
      </c>
      <c r="R1779" s="13"/>
      <c r="S1779" s="13" t="s">
        <v>3183</v>
      </c>
      <c r="T1779" s="13" t="s">
        <v>3184</v>
      </c>
      <c r="U1779" s="13">
        <f>COUNTIFS(Tabella4[Rejected Element],Tabella4[[#This Row],[Rejected Element]])</f>
        <v>42</v>
      </c>
      <c r="V1779" s="13" t="s">
        <v>1728</v>
      </c>
      <c r="W1779" s="13" t="s">
        <v>3133</v>
      </c>
      <c r="X1779" s="13" t="str">
        <f>Tabella4[[#This Row],[User Impact]]</f>
        <v>2 - Serious</v>
      </c>
      <c r="Y1779" s="13" t="str">
        <f>_xlfn.CONCAT("APP INDABOX ANDROID - ",Tabella4[[#This Row],[UNI CEI EN 301549]]," ",_xlfn.XLOOKUP(Tabella4[[#This Row],[Criterio]],Tabella5[ID],Tabella5[Criterio di successo],"")," - ",Tabella4[[#This Row],[Servizio]])</f>
        <v>APP INDABOX ANDROID - 11.2.5.3.1 Etichetta nel nome - S010 Profilo</v>
      </c>
      <c r="Z17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(#AAD1778)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779" s="13"/>
      <c r="AB1779" s="13"/>
      <c r="AC1779" s="13"/>
      <c r="AD1779" s="13"/>
      <c r="AE1779" s="13" t="e">
        <f>_xlfn.XLOOKUP(Tabella4[[#This Row],[ID Silk]],outTable[ID Silk],outTable[Numero ticket  ],,0,1)</f>
        <v>#N/A</v>
      </c>
      <c r="AF1779" s="13"/>
      <c r="AG1779" s="13"/>
      <c r="AH1779" s="13" t="e">
        <f>Tabella4[[#This Row],[Caricato su Silk]]&amp;Tabella4[[#This Row],[HC_01]]</f>
        <v>#N/A</v>
      </c>
      <c r="AI1779" s="13" t="e">
        <f>Tabella4[[#This Row],[HC_ID]]&amp;": "&amp;Tabella4[[#This Row],[Descrizione]]</f>
        <v>#N/A</v>
      </c>
      <c r="AJ1779" s="13" t="e">
        <f>Tabella4[[#This Row],[HC_ID]]&amp;": - "&amp;Tabella4[[#This Row],[Detail]]&amp;" con selettore: "&amp;Tabella4[[#This Row],[Rejected Element]]</f>
        <v>#N/A</v>
      </c>
      <c r="AK1779" s="13" t="e">
        <f>Tabella4[[#This Row],[HC_ID]]&amp;": "&amp;Tabella4[[#This Row],[Share URL]]</f>
        <v>#N/A</v>
      </c>
      <c r="AL1779" s="13" t="e">
        <f>Tabella4[[#This Row],[HC_ID]]&amp;": "&amp;Tabella4[[#This Row],[Soluzione note aggiuntive]]</f>
        <v>#N/A</v>
      </c>
      <c r="AM1779" s="13"/>
    </row>
    <row r="1780" spans="1:39" ht="15" x14ac:dyDescent="0.3">
      <c r="A1780" s="41" t="str">
        <f>Tabella4[[#This Row],[UNI CEI EN 301549]]&amp;Tabella4[[#This Row],[Servizio]]</f>
        <v>11.2.5.8.1S010 Profilo</v>
      </c>
      <c r="B1780" s="42" t="str">
        <f>Tabella4[[#This Row],[IssueID]]&amp;Tabella4[[#This Row],[Servizio]]</f>
        <v>S010 Profilo</v>
      </c>
      <c r="C1780" s="41" t="s">
        <v>2878</v>
      </c>
      <c r="D1780" s="41" t="str">
        <f>"(#"&amp;Tabella4[[#This Row],['#ID]]&amp;")"</f>
        <v>(#AAD1779)</v>
      </c>
      <c r="E1780" s="13" t="s">
        <v>50</v>
      </c>
      <c r="F1780" s="13" t="s">
        <v>10</v>
      </c>
      <c r="G1780" s="13" t="s">
        <v>56</v>
      </c>
      <c r="H1780" s="13" t="s">
        <v>3283</v>
      </c>
      <c r="I1780" s="13" t="s">
        <v>63</v>
      </c>
      <c r="J1780" s="13" t="s">
        <v>1736</v>
      </c>
      <c r="K1780" t="s">
        <v>1748</v>
      </c>
      <c r="L1780" s="13" t="s">
        <v>3175</v>
      </c>
      <c r="M1780" t="s">
        <v>1744</v>
      </c>
      <c r="N1780" s="13"/>
      <c r="O1780" t="s">
        <v>1621</v>
      </c>
      <c r="P1780" s="13" t="s">
        <v>1665</v>
      </c>
      <c r="Q1780" s="13" t="s">
        <v>1742</v>
      </c>
      <c r="R1780" s="13"/>
      <c r="S1780" s="13" t="s">
        <v>3187</v>
      </c>
      <c r="T1780" s="13" t="s">
        <v>3188</v>
      </c>
      <c r="U1780" s="13">
        <f>COUNTIFS(Tabella4[Rejected Element],Tabella4[[#This Row],[Rejected Element]])</f>
        <v>1254</v>
      </c>
      <c r="V1780" s="13" t="s">
        <v>1728</v>
      </c>
      <c r="W1780" s="13" t="s">
        <v>3133</v>
      </c>
      <c r="X1780" s="13" t="str">
        <f>Tabella4[[#This Row],[User Impact]]</f>
        <v>2 - Serious</v>
      </c>
      <c r="Y1780" s="13" t="str">
        <f>_xlfn.CONCAT("APP INDABOX ANDROID - ",Tabella4[[#This Row],[UNI CEI EN 301549]]," ",_xlfn.XLOOKUP(Tabella4[[#This Row],[Criterio]],Tabella5[ID],Tabella5[Criterio di successo],"")," - ",Tabella4[[#This Row],[Servizio]])</f>
        <v>APP INDABOX ANDROID - 11.2.5.8.1 Dimensione dell'obiettivo (minimo) - S010 Profilo</v>
      </c>
      <c r="Z17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(#AAD1779)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780" s="13"/>
      <c r="AB1780" s="13"/>
      <c r="AC1780" s="13"/>
      <c r="AD1780" s="13"/>
      <c r="AE1780" s="13" t="e">
        <f>_xlfn.XLOOKUP(Tabella4[[#This Row],[ID Silk]],outTable[ID Silk],outTable[Numero ticket  ],,0,1)</f>
        <v>#N/A</v>
      </c>
      <c r="AF1780" s="13"/>
      <c r="AG1780" s="13"/>
      <c r="AH1780" s="13" t="e">
        <f>Tabella4[[#This Row],[Caricato su Silk]]&amp;Tabella4[[#This Row],[HC_01]]</f>
        <v>#N/A</v>
      </c>
      <c r="AI1780" s="13" t="e">
        <f>Tabella4[[#This Row],[HC_ID]]&amp;": "&amp;Tabella4[[#This Row],[Descrizione]]</f>
        <v>#N/A</v>
      </c>
      <c r="AJ1780" s="13" t="e">
        <f>Tabella4[[#This Row],[HC_ID]]&amp;": - "&amp;Tabella4[[#This Row],[Detail]]&amp;" con selettore: "&amp;Tabella4[[#This Row],[Rejected Element]]</f>
        <v>#N/A</v>
      </c>
      <c r="AK1780" s="13" t="e">
        <f>Tabella4[[#This Row],[HC_ID]]&amp;": "&amp;Tabella4[[#This Row],[Share URL]]</f>
        <v>#N/A</v>
      </c>
      <c r="AL1780" s="13" t="e">
        <f>Tabella4[[#This Row],[HC_ID]]&amp;": "&amp;Tabella4[[#This Row],[Soluzione note aggiuntive]]</f>
        <v>#N/A</v>
      </c>
      <c r="AM1780" s="13"/>
    </row>
    <row r="1781" spans="1:39" ht="15" x14ac:dyDescent="0.3">
      <c r="A1781" s="41" t="str">
        <f>Tabella4[[#This Row],[UNI CEI EN 301549]]&amp;Tabella4[[#This Row],[Servizio]]</f>
        <v>11.2.5.5.1S010 Profilo</v>
      </c>
      <c r="B1781" s="42" t="str">
        <f>Tabella4[[#This Row],[IssueID]]&amp;Tabella4[[#This Row],[Servizio]]</f>
        <v>S010 Profilo</v>
      </c>
      <c r="C1781" s="41" t="s">
        <v>2879</v>
      </c>
      <c r="D1781" s="41" t="str">
        <f>"(#"&amp;Tabella4[[#This Row],['#ID]]&amp;")"</f>
        <v>(#AAD1780)</v>
      </c>
      <c r="E1781" s="13" t="s">
        <v>50</v>
      </c>
      <c r="F1781" s="13" t="s">
        <v>3168</v>
      </c>
      <c r="G1781" s="13" t="s">
        <v>346</v>
      </c>
      <c r="H1781" s="13" t="s">
        <v>3286</v>
      </c>
      <c r="I1781" s="13" t="s">
        <v>64</v>
      </c>
      <c r="J1781" s="13" t="s">
        <v>1736</v>
      </c>
      <c r="K1781" t="s">
        <v>1747</v>
      </c>
      <c r="L1781" s="13" t="s">
        <v>3174</v>
      </c>
      <c r="M1781" t="s">
        <v>1744</v>
      </c>
      <c r="N1781" s="13"/>
      <c r="O1781" t="s">
        <v>1621</v>
      </c>
      <c r="P1781" s="13" t="s">
        <v>1665</v>
      </c>
      <c r="Q1781" s="13" t="s">
        <v>1742</v>
      </c>
      <c r="R1781" s="13"/>
      <c r="S1781" s="13" t="s">
        <v>3185</v>
      </c>
      <c r="T1781" s="13" t="s">
        <v>3186</v>
      </c>
      <c r="U1781" s="13">
        <f>COUNTIFS(Tabella4[Rejected Element],Tabella4[[#This Row],[Rejected Element]])</f>
        <v>1254</v>
      </c>
      <c r="V1781" s="13" t="s">
        <v>1728</v>
      </c>
      <c r="W1781" s="13" t="s">
        <v>3133</v>
      </c>
      <c r="X1781" s="13" t="str">
        <f>Tabella4[[#This Row],[User Impact]]</f>
        <v>3 - Moderate</v>
      </c>
      <c r="Y1781" s="13" t="str">
        <f>_xlfn.CONCAT("APP INDABOX ANDROID - ",Tabella4[[#This Row],[UNI CEI EN 301549]]," ",_xlfn.XLOOKUP(Tabella4[[#This Row],[Criterio]],Tabella5[ID],Tabella5[Criterio di successo],"")," - ",Tabella4[[#This Row],[Servizio]])</f>
        <v>APP INDABOX ANDROID - 11.2.5.5.1 Dimensione dell'obiettivo (avanzato) - S010 Profilo</v>
      </c>
      <c r="Z17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(#AAD1780)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781" s="13"/>
      <c r="AB1781" s="13"/>
      <c r="AC1781" s="13"/>
      <c r="AD1781" s="13"/>
      <c r="AE1781" s="13" t="e">
        <f>_xlfn.XLOOKUP(Tabella4[[#This Row],[ID Silk]],outTable[ID Silk],outTable[Numero ticket  ],,0,1)</f>
        <v>#N/A</v>
      </c>
      <c r="AF1781" s="13"/>
      <c r="AG1781" s="13"/>
      <c r="AH1781" s="13" t="e">
        <f>Tabella4[[#This Row],[Caricato su Silk]]&amp;Tabella4[[#This Row],[HC_01]]</f>
        <v>#N/A</v>
      </c>
      <c r="AI1781" s="13" t="e">
        <f>Tabella4[[#This Row],[HC_ID]]&amp;": "&amp;Tabella4[[#This Row],[Descrizione]]</f>
        <v>#N/A</v>
      </c>
      <c r="AJ1781" s="13" t="e">
        <f>Tabella4[[#This Row],[HC_ID]]&amp;": - "&amp;Tabella4[[#This Row],[Detail]]&amp;" con selettore: "&amp;Tabella4[[#This Row],[Rejected Element]]</f>
        <v>#N/A</v>
      </c>
      <c r="AK1781" s="13" t="e">
        <f>Tabella4[[#This Row],[HC_ID]]&amp;": "&amp;Tabella4[[#This Row],[Share URL]]</f>
        <v>#N/A</v>
      </c>
      <c r="AL1781" s="13" t="e">
        <f>Tabella4[[#This Row],[HC_ID]]&amp;": "&amp;Tabella4[[#This Row],[Soluzione note aggiuntive]]</f>
        <v>#N/A</v>
      </c>
      <c r="AM1781" s="13"/>
    </row>
    <row r="1782" spans="1:39" ht="15" x14ac:dyDescent="0.3">
      <c r="A1782" s="41" t="str">
        <f>Tabella4[[#This Row],[UNI CEI EN 301549]]&amp;Tabella4[[#This Row],[Servizio]]</f>
        <v>11.2.5.3.1S010 Profilo</v>
      </c>
      <c r="B1782" s="42" t="str">
        <f>Tabella4[[#This Row],[IssueID]]&amp;Tabella4[[#This Row],[Servizio]]</f>
        <v>S010 Profilo</v>
      </c>
      <c r="C1782" s="41" t="s">
        <v>2880</v>
      </c>
      <c r="D1782" s="41" t="str">
        <f>"(#"&amp;Tabella4[[#This Row],['#ID]]&amp;")"</f>
        <v>(#AAD1781)</v>
      </c>
      <c r="E1782" s="13" t="s">
        <v>50</v>
      </c>
      <c r="F1782" s="13" t="s">
        <v>9</v>
      </c>
      <c r="G1782" s="13" t="s">
        <v>342</v>
      </c>
      <c r="H1782" s="13" t="s">
        <v>3285</v>
      </c>
      <c r="I1782" s="13" t="s">
        <v>63</v>
      </c>
      <c r="J1782" s="13" t="s">
        <v>3172</v>
      </c>
      <c r="K1782" t="s">
        <v>1745</v>
      </c>
      <c r="L1782" s="13" t="s">
        <v>3173</v>
      </c>
      <c r="M1782" t="s">
        <v>1744</v>
      </c>
      <c r="N1782" s="13"/>
      <c r="O1782" t="s">
        <v>1621</v>
      </c>
      <c r="P1782" s="13" t="s">
        <v>1665</v>
      </c>
      <c r="Q1782" s="13" t="s">
        <v>1742</v>
      </c>
      <c r="R1782" s="13"/>
      <c r="S1782" s="13" t="s">
        <v>3183</v>
      </c>
      <c r="T1782" s="13" t="s">
        <v>3184</v>
      </c>
      <c r="U1782" s="13">
        <f>COUNTIFS(Tabella4[Rejected Element],Tabella4[[#This Row],[Rejected Element]])</f>
        <v>1254</v>
      </c>
      <c r="V1782" s="13" t="s">
        <v>1728</v>
      </c>
      <c r="W1782" s="13" t="s">
        <v>3133</v>
      </c>
      <c r="X1782" s="13" t="str">
        <f>Tabella4[[#This Row],[User Impact]]</f>
        <v>2 - Serious</v>
      </c>
      <c r="Y1782" s="13" t="str">
        <f>_xlfn.CONCAT("APP INDABOX ANDROID - ",Tabella4[[#This Row],[UNI CEI EN 301549]]," ",_xlfn.XLOOKUP(Tabella4[[#This Row],[Criterio]],Tabella5[ID],Tabella5[Criterio di successo],"")," - ",Tabella4[[#This Row],[Servizio]])</f>
        <v>APP INDABOX ANDROID - 11.2.5.3.1 Etichetta nel nome - S010 Profilo</v>
      </c>
      <c r="Z17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(#AAD1781)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782" s="13"/>
      <c r="AB1782" s="13"/>
      <c r="AC1782" s="13"/>
      <c r="AD1782" s="13"/>
      <c r="AE1782" s="13" t="e">
        <f>_xlfn.XLOOKUP(Tabella4[[#This Row],[ID Silk]],outTable[ID Silk],outTable[Numero ticket  ],,0,1)</f>
        <v>#N/A</v>
      </c>
      <c r="AF1782" s="13"/>
      <c r="AG1782" s="13"/>
      <c r="AH1782" s="13" t="e">
        <f>Tabella4[[#This Row],[Caricato su Silk]]&amp;Tabella4[[#This Row],[HC_01]]</f>
        <v>#N/A</v>
      </c>
      <c r="AI1782" s="13" t="e">
        <f>Tabella4[[#This Row],[HC_ID]]&amp;": "&amp;Tabella4[[#This Row],[Descrizione]]</f>
        <v>#N/A</v>
      </c>
      <c r="AJ1782" s="13" t="e">
        <f>Tabella4[[#This Row],[HC_ID]]&amp;": - "&amp;Tabella4[[#This Row],[Detail]]&amp;" con selettore: "&amp;Tabella4[[#This Row],[Rejected Element]]</f>
        <v>#N/A</v>
      </c>
      <c r="AK1782" s="13" t="e">
        <f>Tabella4[[#This Row],[HC_ID]]&amp;": "&amp;Tabella4[[#This Row],[Share URL]]</f>
        <v>#N/A</v>
      </c>
      <c r="AL1782" s="13" t="e">
        <f>Tabella4[[#This Row],[HC_ID]]&amp;": "&amp;Tabella4[[#This Row],[Soluzione note aggiuntive]]</f>
        <v>#N/A</v>
      </c>
      <c r="AM1782" s="13"/>
    </row>
    <row r="1783" spans="1:39" ht="15" x14ac:dyDescent="0.3">
      <c r="A1783" s="41" t="str">
        <f>Tabella4[[#This Row],[UNI CEI EN 301549]]&amp;Tabella4[[#This Row],[Servizio]]</f>
        <v>11.1.3.2.1S010 Profilo</v>
      </c>
      <c r="B1783" s="42" t="str">
        <f>Tabella4[[#This Row],[IssueID]]&amp;Tabella4[[#This Row],[Servizio]]</f>
        <v>S010 Profilo</v>
      </c>
      <c r="C1783" s="41" t="s">
        <v>2881</v>
      </c>
      <c r="D1783" s="41" t="str">
        <f>"(#"&amp;Tabella4[[#This Row],['#ID]]&amp;")"</f>
        <v>(#AAD1782)</v>
      </c>
      <c r="E1783" s="13" t="s">
        <v>50</v>
      </c>
      <c r="F1783" s="13" t="s">
        <v>9</v>
      </c>
      <c r="G1783" s="13" t="s">
        <v>57</v>
      </c>
      <c r="H1783" s="13" t="s">
        <v>3287</v>
      </c>
      <c r="I1783" s="13" t="s">
        <v>62</v>
      </c>
      <c r="J1783" s="13" t="s">
        <v>3176</v>
      </c>
      <c r="K1783" t="s">
        <v>1749</v>
      </c>
      <c r="L1783" s="13" t="s">
        <v>3177</v>
      </c>
      <c r="M1783" t="s">
        <v>1744</v>
      </c>
      <c r="N1783" s="13"/>
      <c r="O1783" t="s">
        <v>1621</v>
      </c>
      <c r="P1783" s="13" t="s">
        <v>1665</v>
      </c>
      <c r="Q1783" s="13" t="s">
        <v>1742</v>
      </c>
      <c r="R1783" s="13"/>
      <c r="S1783" s="13" t="s">
        <v>3189</v>
      </c>
      <c r="T1783" s="13" t="s">
        <v>3190</v>
      </c>
      <c r="U1783" s="13">
        <f>COUNTIFS(Tabella4[Rejected Element],Tabella4[[#This Row],[Rejected Element]])</f>
        <v>1254</v>
      </c>
      <c r="V1783" s="13" t="s">
        <v>1728</v>
      </c>
      <c r="W1783" s="13" t="s">
        <v>3133</v>
      </c>
      <c r="X1783" s="13" t="str">
        <f>Tabella4[[#This Row],[User Impact]]</f>
        <v>1 - Critical</v>
      </c>
      <c r="Y1783" s="13" t="str">
        <f>_xlfn.CONCAT("APP INDABOX ANDROID - ",Tabella4[[#This Row],[UNI CEI EN 301549]]," ",_xlfn.XLOOKUP(Tabella4[[#This Row],[Criterio]],Tabella5[ID],Tabella5[Criterio di successo],"")," - ",Tabella4[[#This Row],[Servizio]])</f>
        <v>APP INDABOX ANDROID - 11.1.3.2.1 Sequenza significativa - S010 Profilo</v>
      </c>
      <c r="Z17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(#AAD1782)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83" s="13"/>
      <c r="AB1783" s="13"/>
      <c r="AC1783" s="13"/>
      <c r="AD1783" s="13"/>
      <c r="AE1783" s="13" t="e">
        <f>_xlfn.XLOOKUP(Tabella4[[#This Row],[ID Silk]],outTable[ID Silk],outTable[Numero ticket  ],,0,1)</f>
        <v>#N/A</v>
      </c>
      <c r="AF1783" s="13"/>
      <c r="AG1783" s="13"/>
      <c r="AH1783" s="13" t="e">
        <f>Tabella4[[#This Row],[Caricato su Silk]]&amp;Tabella4[[#This Row],[HC_01]]</f>
        <v>#N/A</v>
      </c>
      <c r="AI1783" s="13" t="e">
        <f>Tabella4[[#This Row],[HC_ID]]&amp;": "&amp;Tabella4[[#This Row],[Descrizione]]</f>
        <v>#N/A</v>
      </c>
      <c r="AJ1783" s="13" t="e">
        <f>Tabella4[[#This Row],[HC_ID]]&amp;": - "&amp;Tabella4[[#This Row],[Detail]]&amp;" con selettore: "&amp;Tabella4[[#This Row],[Rejected Element]]</f>
        <v>#N/A</v>
      </c>
      <c r="AK1783" s="13" t="e">
        <f>Tabella4[[#This Row],[HC_ID]]&amp;": "&amp;Tabella4[[#This Row],[Share URL]]</f>
        <v>#N/A</v>
      </c>
      <c r="AL1783" s="13" t="e">
        <f>Tabella4[[#This Row],[HC_ID]]&amp;": "&amp;Tabella4[[#This Row],[Soluzione note aggiuntive]]</f>
        <v>#N/A</v>
      </c>
      <c r="AM1783" s="13"/>
    </row>
    <row r="1784" spans="1:39" ht="15" x14ac:dyDescent="0.3">
      <c r="A1784" s="41" t="str">
        <f>Tabella4[[#This Row],[UNI CEI EN 301549]]&amp;Tabella4[[#This Row],[Servizio]]</f>
        <v>11.2.5.8.1S010 Profilo</v>
      </c>
      <c r="B1784" s="42" t="str">
        <f>Tabella4[[#This Row],[IssueID]]&amp;Tabella4[[#This Row],[Servizio]]</f>
        <v>S010 Profilo</v>
      </c>
      <c r="C1784" s="41" t="s">
        <v>2882</v>
      </c>
      <c r="D1784" s="41" t="str">
        <f>"(#"&amp;Tabella4[[#This Row],['#ID]]&amp;")"</f>
        <v>(#AAD1783)</v>
      </c>
      <c r="E1784" s="13" t="s">
        <v>50</v>
      </c>
      <c r="F1784" s="13" t="s">
        <v>10</v>
      </c>
      <c r="G1784" s="13" t="s">
        <v>56</v>
      </c>
      <c r="H1784" s="13" t="s">
        <v>3283</v>
      </c>
      <c r="I1784" s="13" t="s">
        <v>63</v>
      </c>
      <c r="J1784" s="13" t="s">
        <v>1736</v>
      </c>
      <c r="K1784" t="s">
        <v>1748</v>
      </c>
      <c r="L1784" s="13" t="s">
        <v>3175</v>
      </c>
      <c r="M1784" t="s">
        <v>1744</v>
      </c>
      <c r="N1784" s="13"/>
      <c r="O1784" t="s">
        <v>1621</v>
      </c>
      <c r="P1784" s="13" t="s">
        <v>1665</v>
      </c>
      <c r="Q1784" s="13" t="s">
        <v>1742</v>
      </c>
      <c r="R1784" s="13"/>
      <c r="S1784" s="13" t="s">
        <v>3187</v>
      </c>
      <c r="T1784" s="13" t="s">
        <v>3188</v>
      </c>
      <c r="U1784" s="13">
        <f>COUNTIFS(Tabella4[Rejected Element],Tabella4[[#This Row],[Rejected Element]])</f>
        <v>1254</v>
      </c>
      <c r="V1784" s="13" t="s">
        <v>1728</v>
      </c>
      <c r="W1784" s="13" t="s">
        <v>3133</v>
      </c>
      <c r="X1784" s="13" t="str">
        <f>Tabella4[[#This Row],[User Impact]]</f>
        <v>2 - Serious</v>
      </c>
      <c r="Y1784" s="13" t="str">
        <f>_xlfn.CONCAT("APP INDABOX ANDROID - ",Tabella4[[#This Row],[UNI CEI EN 301549]]," ",_xlfn.XLOOKUP(Tabella4[[#This Row],[Criterio]],Tabella5[ID],Tabella5[Criterio di successo],"")," - ",Tabella4[[#This Row],[Servizio]])</f>
        <v>APP INDABOX ANDROID - 11.2.5.8.1 Dimensione dell'obiettivo (minimo) - S010 Profilo</v>
      </c>
      <c r="Z17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(#AAD1783)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784" s="13"/>
      <c r="AB1784" s="13"/>
      <c r="AC1784" s="13"/>
      <c r="AD1784" s="13"/>
      <c r="AE1784" s="13" t="e">
        <f>_xlfn.XLOOKUP(Tabella4[[#This Row],[ID Silk]],outTable[ID Silk],outTable[Numero ticket  ],,0,1)</f>
        <v>#N/A</v>
      </c>
      <c r="AF1784" s="13"/>
      <c r="AG1784" s="13"/>
      <c r="AH1784" s="13" t="e">
        <f>Tabella4[[#This Row],[Caricato su Silk]]&amp;Tabella4[[#This Row],[HC_01]]</f>
        <v>#N/A</v>
      </c>
      <c r="AI1784" s="13" t="e">
        <f>Tabella4[[#This Row],[HC_ID]]&amp;": "&amp;Tabella4[[#This Row],[Descrizione]]</f>
        <v>#N/A</v>
      </c>
      <c r="AJ1784" s="13" t="e">
        <f>Tabella4[[#This Row],[HC_ID]]&amp;": - "&amp;Tabella4[[#This Row],[Detail]]&amp;" con selettore: "&amp;Tabella4[[#This Row],[Rejected Element]]</f>
        <v>#N/A</v>
      </c>
      <c r="AK1784" s="13" t="e">
        <f>Tabella4[[#This Row],[HC_ID]]&amp;": "&amp;Tabella4[[#This Row],[Share URL]]</f>
        <v>#N/A</v>
      </c>
      <c r="AL1784" s="13" t="e">
        <f>Tabella4[[#This Row],[HC_ID]]&amp;": "&amp;Tabella4[[#This Row],[Soluzione note aggiuntive]]</f>
        <v>#N/A</v>
      </c>
      <c r="AM1784" s="13"/>
    </row>
    <row r="1785" spans="1:39" ht="15" x14ac:dyDescent="0.3">
      <c r="A1785" s="41" t="str">
        <f>Tabella4[[#This Row],[UNI CEI EN 301549]]&amp;Tabella4[[#This Row],[Servizio]]</f>
        <v>11.2.5.5.1S010 Profilo</v>
      </c>
      <c r="B1785" s="42" t="str">
        <f>Tabella4[[#This Row],[IssueID]]&amp;Tabella4[[#This Row],[Servizio]]</f>
        <v>S010 Profilo</v>
      </c>
      <c r="C1785" s="41" t="s">
        <v>2883</v>
      </c>
      <c r="D1785" s="41" t="str">
        <f>"(#"&amp;Tabella4[[#This Row],['#ID]]&amp;")"</f>
        <v>(#AAD1784)</v>
      </c>
      <c r="E1785" s="13" t="s">
        <v>50</v>
      </c>
      <c r="F1785" s="13" t="s">
        <v>3168</v>
      </c>
      <c r="G1785" s="13" t="s">
        <v>346</v>
      </c>
      <c r="H1785" s="13" t="s">
        <v>3286</v>
      </c>
      <c r="I1785" s="13" t="s">
        <v>64</v>
      </c>
      <c r="J1785" s="13" t="s">
        <v>1736</v>
      </c>
      <c r="K1785" t="s">
        <v>1747</v>
      </c>
      <c r="L1785" s="13" t="s">
        <v>3174</v>
      </c>
      <c r="M1785" t="s">
        <v>1744</v>
      </c>
      <c r="N1785" s="13"/>
      <c r="O1785" t="s">
        <v>1621</v>
      </c>
      <c r="P1785" s="13" t="s">
        <v>1665</v>
      </c>
      <c r="Q1785" s="13" t="s">
        <v>1742</v>
      </c>
      <c r="R1785" s="13"/>
      <c r="S1785" s="13" t="s">
        <v>3185</v>
      </c>
      <c r="T1785" s="13" t="s">
        <v>3186</v>
      </c>
      <c r="U1785" s="13">
        <f>COUNTIFS(Tabella4[Rejected Element],Tabella4[[#This Row],[Rejected Element]])</f>
        <v>1254</v>
      </c>
      <c r="V1785" s="13" t="s">
        <v>1728</v>
      </c>
      <c r="W1785" s="13" t="s">
        <v>3133</v>
      </c>
      <c r="X1785" s="13" t="str">
        <f>Tabella4[[#This Row],[User Impact]]</f>
        <v>3 - Moderate</v>
      </c>
      <c r="Y1785" s="13" t="str">
        <f>_xlfn.CONCAT("APP INDABOX ANDROID - ",Tabella4[[#This Row],[UNI CEI EN 301549]]," ",_xlfn.XLOOKUP(Tabella4[[#This Row],[Criterio]],Tabella5[ID],Tabella5[Criterio di successo],"")," - ",Tabella4[[#This Row],[Servizio]])</f>
        <v>APP INDABOX ANDROID - 11.2.5.5.1 Dimensione dell'obiettivo (avanzato) - S010 Profilo</v>
      </c>
      <c r="Z17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(#AAD1784)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785" s="13"/>
      <c r="AB1785" s="13"/>
      <c r="AC1785" s="13"/>
      <c r="AD1785" s="13"/>
      <c r="AE1785" s="13" t="e">
        <f>_xlfn.XLOOKUP(Tabella4[[#This Row],[ID Silk]],outTable[ID Silk],outTable[Numero ticket  ],,0,1)</f>
        <v>#N/A</v>
      </c>
      <c r="AF1785" s="13"/>
      <c r="AG1785" s="13"/>
      <c r="AH1785" s="13" t="e">
        <f>Tabella4[[#This Row],[Caricato su Silk]]&amp;Tabella4[[#This Row],[HC_01]]</f>
        <v>#N/A</v>
      </c>
      <c r="AI1785" s="13" t="e">
        <f>Tabella4[[#This Row],[HC_ID]]&amp;": "&amp;Tabella4[[#This Row],[Descrizione]]</f>
        <v>#N/A</v>
      </c>
      <c r="AJ1785" s="13" t="e">
        <f>Tabella4[[#This Row],[HC_ID]]&amp;": - "&amp;Tabella4[[#This Row],[Detail]]&amp;" con selettore: "&amp;Tabella4[[#This Row],[Rejected Element]]</f>
        <v>#N/A</v>
      </c>
      <c r="AK1785" s="13" t="e">
        <f>Tabella4[[#This Row],[HC_ID]]&amp;": "&amp;Tabella4[[#This Row],[Share URL]]</f>
        <v>#N/A</v>
      </c>
      <c r="AL1785" s="13" t="e">
        <f>Tabella4[[#This Row],[HC_ID]]&amp;": "&amp;Tabella4[[#This Row],[Soluzione note aggiuntive]]</f>
        <v>#N/A</v>
      </c>
      <c r="AM1785" s="13"/>
    </row>
    <row r="1786" spans="1:39" ht="15" x14ac:dyDescent="0.3">
      <c r="A1786" s="41" t="str">
        <f>Tabella4[[#This Row],[UNI CEI EN 301549]]&amp;Tabella4[[#This Row],[Servizio]]</f>
        <v>11.2.5.3.1S010 Profilo</v>
      </c>
      <c r="B1786" s="42" t="str">
        <f>Tabella4[[#This Row],[IssueID]]&amp;Tabella4[[#This Row],[Servizio]]</f>
        <v>S010 Profilo</v>
      </c>
      <c r="C1786" s="41" t="s">
        <v>2884</v>
      </c>
      <c r="D1786" s="41" t="str">
        <f>"(#"&amp;Tabella4[[#This Row],['#ID]]&amp;")"</f>
        <v>(#AAD1785)</v>
      </c>
      <c r="E1786" s="13" t="s">
        <v>50</v>
      </c>
      <c r="F1786" s="13" t="s">
        <v>9</v>
      </c>
      <c r="G1786" s="13" t="s">
        <v>342</v>
      </c>
      <c r="H1786" s="13" t="s">
        <v>3285</v>
      </c>
      <c r="I1786" s="13" t="s">
        <v>63</v>
      </c>
      <c r="J1786" s="13" t="s">
        <v>3172</v>
      </c>
      <c r="K1786" t="s">
        <v>1745</v>
      </c>
      <c r="L1786" s="13" t="s">
        <v>3173</v>
      </c>
      <c r="M1786" t="s">
        <v>1744</v>
      </c>
      <c r="N1786" s="13"/>
      <c r="O1786" t="s">
        <v>1621</v>
      </c>
      <c r="P1786" s="13" t="s">
        <v>1665</v>
      </c>
      <c r="Q1786" s="13" t="s">
        <v>1742</v>
      </c>
      <c r="R1786" s="13"/>
      <c r="S1786" s="13" t="s">
        <v>3183</v>
      </c>
      <c r="T1786" s="13" t="s">
        <v>3184</v>
      </c>
      <c r="U1786" s="13">
        <f>COUNTIFS(Tabella4[Rejected Element],Tabella4[[#This Row],[Rejected Element]])</f>
        <v>1254</v>
      </c>
      <c r="V1786" s="13" t="s">
        <v>1728</v>
      </c>
      <c r="W1786" s="13" t="s">
        <v>3133</v>
      </c>
      <c r="X1786" s="13" t="str">
        <f>Tabella4[[#This Row],[User Impact]]</f>
        <v>2 - Serious</v>
      </c>
      <c r="Y1786" s="13" t="str">
        <f>_xlfn.CONCAT("APP INDABOX ANDROID - ",Tabella4[[#This Row],[UNI CEI EN 301549]]," ",_xlfn.XLOOKUP(Tabella4[[#This Row],[Criterio]],Tabella5[ID],Tabella5[Criterio di successo],"")," - ",Tabella4[[#This Row],[Servizio]])</f>
        <v>APP INDABOX ANDROID - 11.2.5.3.1 Etichetta nel nome - S010 Profilo</v>
      </c>
      <c r="Z17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(#AAD1785)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786" s="13"/>
      <c r="AB1786" s="13"/>
      <c r="AC1786" s="13"/>
      <c r="AD1786" s="13"/>
      <c r="AE1786" s="13" t="e">
        <f>_xlfn.XLOOKUP(Tabella4[[#This Row],[ID Silk]],outTable[ID Silk],outTable[Numero ticket  ],,0,1)</f>
        <v>#N/A</v>
      </c>
      <c r="AF1786" s="13"/>
      <c r="AG1786" s="13"/>
      <c r="AH1786" s="13" t="e">
        <f>Tabella4[[#This Row],[Caricato su Silk]]&amp;Tabella4[[#This Row],[HC_01]]</f>
        <v>#N/A</v>
      </c>
      <c r="AI1786" s="13" t="e">
        <f>Tabella4[[#This Row],[HC_ID]]&amp;": "&amp;Tabella4[[#This Row],[Descrizione]]</f>
        <v>#N/A</v>
      </c>
      <c r="AJ1786" s="13" t="e">
        <f>Tabella4[[#This Row],[HC_ID]]&amp;": - "&amp;Tabella4[[#This Row],[Detail]]&amp;" con selettore: "&amp;Tabella4[[#This Row],[Rejected Element]]</f>
        <v>#N/A</v>
      </c>
      <c r="AK1786" s="13" t="e">
        <f>Tabella4[[#This Row],[HC_ID]]&amp;": "&amp;Tabella4[[#This Row],[Share URL]]</f>
        <v>#N/A</v>
      </c>
      <c r="AL1786" s="13" t="e">
        <f>Tabella4[[#This Row],[HC_ID]]&amp;": "&amp;Tabella4[[#This Row],[Soluzione note aggiuntive]]</f>
        <v>#N/A</v>
      </c>
      <c r="AM1786" s="13"/>
    </row>
    <row r="1787" spans="1:39" ht="15" x14ac:dyDescent="0.3">
      <c r="A1787" s="41" t="str">
        <f>Tabella4[[#This Row],[UNI CEI EN 301549]]&amp;Tabella4[[#This Row],[Servizio]]</f>
        <v>11.1.3.2.1S010 Profilo</v>
      </c>
      <c r="B1787" s="42" t="str">
        <f>Tabella4[[#This Row],[IssueID]]&amp;Tabella4[[#This Row],[Servizio]]</f>
        <v>S010 Profilo</v>
      </c>
      <c r="C1787" s="41" t="s">
        <v>2885</v>
      </c>
      <c r="D1787" s="41" t="str">
        <f>"(#"&amp;Tabella4[[#This Row],['#ID]]&amp;")"</f>
        <v>(#AAD1786)</v>
      </c>
      <c r="E1787" s="13" t="s">
        <v>50</v>
      </c>
      <c r="F1787" s="13" t="s">
        <v>9</v>
      </c>
      <c r="G1787" s="13" t="s">
        <v>57</v>
      </c>
      <c r="H1787" s="13" t="s">
        <v>3287</v>
      </c>
      <c r="I1787" s="13" t="s">
        <v>62</v>
      </c>
      <c r="J1787" s="13" t="s">
        <v>3176</v>
      </c>
      <c r="K1787" t="s">
        <v>1749</v>
      </c>
      <c r="L1787" s="13" t="s">
        <v>3177</v>
      </c>
      <c r="M1787" t="s">
        <v>1744</v>
      </c>
      <c r="N1787" s="13"/>
      <c r="O1787" t="s">
        <v>1621</v>
      </c>
      <c r="P1787" s="13" t="s">
        <v>1665</v>
      </c>
      <c r="Q1787" s="13" t="s">
        <v>1742</v>
      </c>
      <c r="R1787" s="13"/>
      <c r="S1787" s="13" t="s">
        <v>3189</v>
      </c>
      <c r="T1787" s="13" t="s">
        <v>3190</v>
      </c>
      <c r="U1787" s="13">
        <f>COUNTIFS(Tabella4[Rejected Element],Tabella4[[#This Row],[Rejected Element]])</f>
        <v>1254</v>
      </c>
      <c r="V1787" s="13" t="s">
        <v>1728</v>
      </c>
      <c r="W1787" s="13" t="s">
        <v>3133</v>
      </c>
      <c r="X1787" s="13" t="str">
        <f>Tabella4[[#This Row],[User Impact]]</f>
        <v>1 - Critical</v>
      </c>
      <c r="Y1787" s="13" t="str">
        <f>_xlfn.CONCAT("APP INDABOX ANDROID - ",Tabella4[[#This Row],[UNI CEI EN 301549]]," ",_xlfn.XLOOKUP(Tabella4[[#This Row],[Criterio]],Tabella5[ID],Tabella5[Criterio di successo],"")," - ",Tabella4[[#This Row],[Servizio]])</f>
        <v>APP INDABOX ANDROID - 11.1.3.2.1 Sequenza significativa - S010 Profilo</v>
      </c>
      <c r="Z17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(#AAD1786)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87" s="13"/>
      <c r="AB1787" s="13"/>
      <c r="AC1787" s="13"/>
      <c r="AD1787" s="13"/>
      <c r="AE1787" s="13" t="e">
        <f>_xlfn.XLOOKUP(Tabella4[[#This Row],[ID Silk]],outTable[ID Silk],outTable[Numero ticket  ],,0,1)</f>
        <v>#N/A</v>
      </c>
      <c r="AF1787" s="13"/>
      <c r="AG1787" s="13"/>
      <c r="AH1787" s="13" t="e">
        <f>Tabella4[[#This Row],[Caricato su Silk]]&amp;Tabella4[[#This Row],[HC_01]]</f>
        <v>#N/A</v>
      </c>
      <c r="AI1787" s="13" t="e">
        <f>Tabella4[[#This Row],[HC_ID]]&amp;": "&amp;Tabella4[[#This Row],[Descrizione]]</f>
        <v>#N/A</v>
      </c>
      <c r="AJ1787" s="13" t="e">
        <f>Tabella4[[#This Row],[HC_ID]]&amp;": - "&amp;Tabella4[[#This Row],[Detail]]&amp;" con selettore: "&amp;Tabella4[[#This Row],[Rejected Element]]</f>
        <v>#N/A</v>
      </c>
      <c r="AK1787" s="13" t="e">
        <f>Tabella4[[#This Row],[HC_ID]]&amp;": "&amp;Tabella4[[#This Row],[Share URL]]</f>
        <v>#N/A</v>
      </c>
      <c r="AL1787" s="13" t="e">
        <f>Tabella4[[#This Row],[HC_ID]]&amp;": "&amp;Tabella4[[#This Row],[Soluzione note aggiuntive]]</f>
        <v>#N/A</v>
      </c>
      <c r="AM1787" s="13"/>
    </row>
    <row r="1788" spans="1:39" ht="15" x14ac:dyDescent="0.3">
      <c r="A1788" s="41" t="str">
        <f>Tabella4[[#This Row],[UNI CEI EN 301549]]&amp;Tabella4[[#This Row],[Servizio]]</f>
        <v>11.2.5.8.1S010 Profilo</v>
      </c>
      <c r="B1788" s="42" t="str">
        <f>Tabella4[[#This Row],[IssueID]]&amp;Tabella4[[#This Row],[Servizio]]</f>
        <v>S010 Profilo</v>
      </c>
      <c r="C1788" s="41" t="s">
        <v>2886</v>
      </c>
      <c r="D1788" s="41" t="str">
        <f>"(#"&amp;Tabella4[[#This Row],['#ID]]&amp;")"</f>
        <v>(#AAD1787)</v>
      </c>
      <c r="E1788" s="13" t="s">
        <v>50</v>
      </c>
      <c r="F1788" s="13" t="s">
        <v>10</v>
      </c>
      <c r="G1788" s="13" t="s">
        <v>56</v>
      </c>
      <c r="H1788" s="13" t="s">
        <v>3283</v>
      </c>
      <c r="I1788" s="13" t="s">
        <v>63</v>
      </c>
      <c r="J1788" s="13" t="s">
        <v>1736</v>
      </c>
      <c r="K1788" t="s">
        <v>1748</v>
      </c>
      <c r="L1788" s="13" t="s">
        <v>3175</v>
      </c>
      <c r="M1788" t="s">
        <v>1744</v>
      </c>
      <c r="N1788" s="13"/>
      <c r="O1788" t="s">
        <v>1621</v>
      </c>
      <c r="P1788" s="13" t="s">
        <v>1665</v>
      </c>
      <c r="Q1788" s="13" t="s">
        <v>1742</v>
      </c>
      <c r="R1788" s="13"/>
      <c r="S1788" s="13" t="s">
        <v>3187</v>
      </c>
      <c r="T1788" s="13" t="s">
        <v>3188</v>
      </c>
      <c r="U1788" s="13">
        <f>COUNTIFS(Tabella4[Rejected Element],Tabella4[[#This Row],[Rejected Element]])</f>
        <v>1254</v>
      </c>
      <c r="V1788" s="13" t="s">
        <v>1728</v>
      </c>
      <c r="W1788" s="13" t="s">
        <v>3133</v>
      </c>
      <c r="X1788" s="13" t="str">
        <f>Tabella4[[#This Row],[User Impact]]</f>
        <v>2 - Serious</v>
      </c>
      <c r="Y1788" s="13" t="str">
        <f>_xlfn.CONCAT("APP INDABOX ANDROID - ",Tabella4[[#This Row],[UNI CEI EN 301549]]," ",_xlfn.XLOOKUP(Tabella4[[#This Row],[Criterio]],Tabella5[ID],Tabella5[Criterio di successo],"")," - ",Tabella4[[#This Row],[Servizio]])</f>
        <v>APP INDABOX ANDROID - 11.2.5.8.1 Dimensione dell'obiettivo (minimo) - S010 Profilo</v>
      </c>
      <c r="Z17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(#AAD1787)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788" s="13"/>
      <c r="AB1788" s="13"/>
      <c r="AC1788" s="13"/>
      <c r="AD1788" s="13"/>
      <c r="AE1788" s="13" t="e">
        <f>_xlfn.XLOOKUP(Tabella4[[#This Row],[ID Silk]],outTable[ID Silk],outTable[Numero ticket  ],,0,1)</f>
        <v>#N/A</v>
      </c>
      <c r="AF1788" s="13"/>
      <c r="AG1788" s="13"/>
      <c r="AH1788" s="13" t="e">
        <f>Tabella4[[#This Row],[Caricato su Silk]]&amp;Tabella4[[#This Row],[HC_01]]</f>
        <v>#N/A</v>
      </c>
      <c r="AI1788" s="13" t="e">
        <f>Tabella4[[#This Row],[HC_ID]]&amp;": "&amp;Tabella4[[#This Row],[Descrizione]]</f>
        <v>#N/A</v>
      </c>
      <c r="AJ1788" s="13" t="e">
        <f>Tabella4[[#This Row],[HC_ID]]&amp;": - "&amp;Tabella4[[#This Row],[Detail]]&amp;" con selettore: "&amp;Tabella4[[#This Row],[Rejected Element]]</f>
        <v>#N/A</v>
      </c>
      <c r="AK1788" s="13" t="e">
        <f>Tabella4[[#This Row],[HC_ID]]&amp;": "&amp;Tabella4[[#This Row],[Share URL]]</f>
        <v>#N/A</v>
      </c>
      <c r="AL1788" s="13" t="e">
        <f>Tabella4[[#This Row],[HC_ID]]&amp;": "&amp;Tabella4[[#This Row],[Soluzione note aggiuntive]]</f>
        <v>#N/A</v>
      </c>
      <c r="AM1788" s="13"/>
    </row>
    <row r="1789" spans="1:39" ht="15" x14ac:dyDescent="0.3">
      <c r="A1789" s="41" t="str">
        <f>Tabella4[[#This Row],[UNI CEI EN 301549]]&amp;Tabella4[[#This Row],[Servizio]]</f>
        <v>11.2.5.5.1S010 Profilo</v>
      </c>
      <c r="B1789" s="42" t="str">
        <f>Tabella4[[#This Row],[IssueID]]&amp;Tabella4[[#This Row],[Servizio]]</f>
        <v>S010 Profilo</v>
      </c>
      <c r="C1789" s="41" t="s">
        <v>2887</v>
      </c>
      <c r="D1789" s="41" t="str">
        <f>"(#"&amp;Tabella4[[#This Row],['#ID]]&amp;")"</f>
        <v>(#AAD1788)</v>
      </c>
      <c r="E1789" s="13" t="s">
        <v>50</v>
      </c>
      <c r="F1789" s="13" t="s">
        <v>3168</v>
      </c>
      <c r="G1789" s="13" t="s">
        <v>346</v>
      </c>
      <c r="H1789" s="13" t="s">
        <v>3286</v>
      </c>
      <c r="I1789" s="13" t="s">
        <v>64</v>
      </c>
      <c r="J1789" s="13" t="s">
        <v>1736</v>
      </c>
      <c r="K1789" t="s">
        <v>1747</v>
      </c>
      <c r="L1789" s="13" t="s">
        <v>3174</v>
      </c>
      <c r="M1789" t="s">
        <v>1744</v>
      </c>
      <c r="N1789" s="13"/>
      <c r="O1789" t="s">
        <v>1621</v>
      </c>
      <c r="P1789" s="13" t="s">
        <v>1665</v>
      </c>
      <c r="Q1789" s="13" t="s">
        <v>1742</v>
      </c>
      <c r="R1789" s="13"/>
      <c r="S1789" s="13" t="s">
        <v>3185</v>
      </c>
      <c r="T1789" s="13" t="s">
        <v>3186</v>
      </c>
      <c r="U1789" s="13">
        <f>COUNTIFS(Tabella4[Rejected Element],Tabella4[[#This Row],[Rejected Element]])</f>
        <v>1254</v>
      </c>
      <c r="V1789" s="13" t="s">
        <v>1728</v>
      </c>
      <c r="W1789" s="13" t="s">
        <v>3133</v>
      </c>
      <c r="X1789" s="13" t="str">
        <f>Tabella4[[#This Row],[User Impact]]</f>
        <v>3 - Moderate</v>
      </c>
      <c r="Y1789" s="13" t="str">
        <f>_xlfn.CONCAT("APP INDABOX ANDROID - ",Tabella4[[#This Row],[UNI CEI EN 301549]]," ",_xlfn.XLOOKUP(Tabella4[[#This Row],[Criterio]],Tabella5[ID],Tabella5[Criterio di successo],"")," - ",Tabella4[[#This Row],[Servizio]])</f>
        <v>APP INDABOX ANDROID - 11.2.5.5.1 Dimensione dell'obiettivo (avanzato) - S010 Profilo</v>
      </c>
      <c r="Z17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(#AAD1788)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789" s="13"/>
      <c r="AB1789" s="13"/>
      <c r="AC1789" s="13"/>
      <c r="AD1789" s="13"/>
      <c r="AE1789" s="13" t="e">
        <f>_xlfn.XLOOKUP(Tabella4[[#This Row],[ID Silk]],outTable[ID Silk],outTable[Numero ticket  ],,0,1)</f>
        <v>#N/A</v>
      </c>
      <c r="AF1789" s="13"/>
      <c r="AG1789" s="13"/>
      <c r="AH1789" s="13" t="e">
        <f>Tabella4[[#This Row],[Caricato su Silk]]&amp;Tabella4[[#This Row],[HC_01]]</f>
        <v>#N/A</v>
      </c>
      <c r="AI1789" s="13" t="e">
        <f>Tabella4[[#This Row],[HC_ID]]&amp;": "&amp;Tabella4[[#This Row],[Descrizione]]</f>
        <v>#N/A</v>
      </c>
      <c r="AJ1789" s="13" t="e">
        <f>Tabella4[[#This Row],[HC_ID]]&amp;": - "&amp;Tabella4[[#This Row],[Detail]]&amp;" con selettore: "&amp;Tabella4[[#This Row],[Rejected Element]]</f>
        <v>#N/A</v>
      </c>
      <c r="AK1789" s="13" t="e">
        <f>Tabella4[[#This Row],[HC_ID]]&amp;": "&amp;Tabella4[[#This Row],[Share URL]]</f>
        <v>#N/A</v>
      </c>
      <c r="AL1789" s="13" t="e">
        <f>Tabella4[[#This Row],[HC_ID]]&amp;": "&amp;Tabella4[[#This Row],[Soluzione note aggiuntive]]</f>
        <v>#N/A</v>
      </c>
      <c r="AM1789" s="13"/>
    </row>
    <row r="1790" spans="1:39" ht="15" x14ac:dyDescent="0.3">
      <c r="A1790" s="41" t="str">
        <f>Tabella4[[#This Row],[UNI CEI EN 301549]]&amp;Tabella4[[#This Row],[Servizio]]</f>
        <v>11.2.5.3.1S010 Profilo</v>
      </c>
      <c r="B1790" s="42" t="str">
        <f>Tabella4[[#This Row],[IssueID]]&amp;Tabella4[[#This Row],[Servizio]]</f>
        <v>S010 Profilo</v>
      </c>
      <c r="C1790" s="41" t="s">
        <v>2888</v>
      </c>
      <c r="D1790" s="41" t="str">
        <f>"(#"&amp;Tabella4[[#This Row],['#ID]]&amp;")"</f>
        <v>(#AAD1789)</v>
      </c>
      <c r="E1790" s="13" t="s">
        <v>50</v>
      </c>
      <c r="F1790" s="13" t="s">
        <v>9</v>
      </c>
      <c r="G1790" s="13" t="s">
        <v>342</v>
      </c>
      <c r="H1790" s="13" t="s">
        <v>3285</v>
      </c>
      <c r="I1790" s="13" t="s">
        <v>63</v>
      </c>
      <c r="J1790" s="13" t="s">
        <v>3172</v>
      </c>
      <c r="K1790" t="s">
        <v>1745</v>
      </c>
      <c r="L1790" s="13" t="s">
        <v>3173</v>
      </c>
      <c r="M1790" t="s">
        <v>1744</v>
      </c>
      <c r="N1790" s="13"/>
      <c r="O1790" t="s">
        <v>1621</v>
      </c>
      <c r="P1790" s="13" t="s">
        <v>1665</v>
      </c>
      <c r="Q1790" s="13" t="s">
        <v>1742</v>
      </c>
      <c r="R1790" s="13"/>
      <c r="S1790" s="13" t="s">
        <v>3183</v>
      </c>
      <c r="T1790" s="13" t="s">
        <v>3184</v>
      </c>
      <c r="U1790" s="13">
        <f>COUNTIFS(Tabella4[Rejected Element],Tabella4[[#This Row],[Rejected Element]])</f>
        <v>1254</v>
      </c>
      <c r="V1790" s="13" t="s">
        <v>1728</v>
      </c>
      <c r="W1790" s="13" t="s">
        <v>3133</v>
      </c>
      <c r="X1790" s="13" t="str">
        <f>Tabella4[[#This Row],[User Impact]]</f>
        <v>2 - Serious</v>
      </c>
      <c r="Y1790" s="13" t="str">
        <f>_xlfn.CONCAT("APP INDABOX ANDROID - ",Tabella4[[#This Row],[UNI CEI EN 301549]]," ",_xlfn.XLOOKUP(Tabella4[[#This Row],[Criterio]],Tabella5[ID],Tabella5[Criterio di successo],"")," - ",Tabella4[[#This Row],[Servizio]])</f>
        <v>APP INDABOX ANDROID - 11.2.5.3.1 Etichetta nel nome - S010 Profilo</v>
      </c>
      <c r="Z17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(#AAD1789)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790" s="13"/>
      <c r="AB1790" s="13"/>
      <c r="AC1790" s="13"/>
      <c r="AD1790" s="13"/>
      <c r="AE1790" s="13" t="e">
        <f>_xlfn.XLOOKUP(Tabella4[[#This Row],[ID Silk]],outTable[ID Silk],outTable[Numero ticket  ],,0,1)</f>
        <v>#N/A</v>
      </c>
      <c r="AF1790" s="13"/>
      <c r="AG1790" s="13"/>
      <c r="AH1790" s="13" t="e">
        <f>Tabella4[[#This Row],[Caricato su Silk]]&amp;Tabella4[[#This Row],[HC_01]]</f>
        <v>#N/A</v>
      </c>
      <c r="AI1790" s="13" t="e">
        <f>Tabella4[[#This Row],[HC_ID]]&amp;": "&amp;Tabella4[[#This Row],[Descrizione]]</f>
        <v>#N/A</v>
      </c>
      <c r="AJ1790" s="13" t="e">
        <f>Tabella4[[#This Row],[HC_ID]]&amp;": - "&amp;Tabella4[[#This Row],[Detail]]&amp;" con selettore: "&amp;Tabella4[[#This Row],[Rejected Element]]</f>
        <v>#N/A</v>
      </c>
      <c r="AK1790" s="13" t="e">
        <f>Tabella4[[#This Row],[HC_ID]]&amp;": "&amp;Tabella4[[#This Row],[Share URL]]</f>
        <v>#N/A</v>
      </c>
      <c r="AL1790" s="13" t="e">
        <f>Tabella4[[#This Row],[HC_ID]]&amp;": "&amp;Tabella4[[#This Row],[Soluzione note aggiuntive]]</f>
        <v>#N/A</v>
      </c>
      <c r="AM1790" s="13"/>
    </row>
    <row r="1791" spans="1:39" ht="15" x14ac:dyDescent="0.3">
      <c r="A1791" s="41" t="str">
        <f>Tabella4[[#This Row],[UNI CEI EN 301549]]&amp;Tabella4[[#This Row],[Servizio]]</f>
        <v>11.1.3.2.1S010 Profilo</v>
      </c>
      <c r="B1791" s="42" t="str">
        <f>Tabella4[[#This Row],[IssueID]]&amp;Tabella4[[#This Row],[Servizio]]</f>
        <v>S010 Profilo</v>
      </c>
      <c r="C1791" s="41" t="s">
        <v>2889</v>
      </c>
      <c r="D1791" s="41" t="str">
        <f>"(#"&amp;Tabella4[[#This Row],['#ID]]&amp;")"</f>
        <v>(#AAD1790)</v>
      </c>
      <c r="E1791" s="13" t="s">
        <v>50</v>
      </c>
      <c r="F1791" s="13" t="s">
        <v>9</v>
      </c>
      <c r="G1791" s="13" t="s">
        <v>57</v>
      </c>
      <c r="H1791" s="13" t="s">
        <v>3287</v>
      </c>
      <c r="I1791" s="13" t="s">
        <v>62</v>
      </c>
      <c r="J1791" s="13" t="s">
        <v>3176</v>
      </c>
      <c r="K1791" t="s">
        <v>1749</v>
      </c>
      <c r="L1791" s="13" t="s">
        <v>3177</v>
      </c>
      <c r="M1791" t="s">
        <v>1744</v>
      </c>
      <c r="N1791" s="13"/>
      <c r="O1791" t="s">
        <v>1621</v>
      </c>
      <c r="P1791" s="13" t="s">
        <v>1665</v>
      </c>
      <c r="Q1791" s="13" t="s">
        <v>1742</v>
      </c>
      <c r="R1791" s="13"/>
      <c r="S1791" s="13" t="s">
        <v>3189</v>
      </c>
      <c r="T1791" s="13" t="s">
        <v>3190</v>
      </c>
      <c r="U1791" s="13">
        <f>COUNTIFS(Tabella4[Rejected Element],Tabella4[[#This Row],[Rejected Element]])</f>
        <v>1254</v>
      </c>
      <c r="V1791" s="13" t="s">
        <v>1728</v>
      </c>
      <c r="W1791" s="13" t="s">
        <v>3133</v>
      </c>
      <c r="X1791" s="13" t="str">
        <f>Tabella4[[#This Row],[User Impact]]</f>
        <v>1 - Critical</v>
      </c>
      <c r="Y1791" s="13" t="str">
        <f>_xlfn.CONCAT("APP INDABOX ANDROID - ",Tabella4[[#This Row],[UNI CEI EN 301549]]," ",_xlfn.XLOOKUP(Tabella4[[#This Row],[Criterio]],Tabella5[ID],Tabella5[Criterio di successo],"")," - ",Tabella4[[#This Row],[Servizio]])</f>
        <v>APP INDABOX ANDROID - 11.1.3.2.1 Sequenza significativa - S010 Profilo</v>
      </c>
      <c r="Z17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(#AAD1790)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91" s="13"/>
      <c r="AB1791" s="13"/>
      <c r="AC1791" s="13"/>
      <c r="AD1791" s="13"/>
      <c r="AE1791" s="13" t="e">
        <f>_xlfn.XLOOKUP(Tabella4[[#This Row],[ID Silk]],outTable[ID Silk],outTable[Numero ticket  ],,0,1)</f>
        <v>#N/A</v>
      </c>
      <c r="AF1791" s="13"/>
      <c r="AG1791" s="13"/>
      <c r="AH1791" s="13" t="e">
        <f>Tabella4[[#This Row],[Caricato su Silk]]&amp;Tabella4[[#This Row],[HC_01]]</f>
        <v>#N/A</v>
      </c>
      <c r="AI1791" s="13" t="e">
        <f>Tabella4[[#This Row],[HC_ID]]&amp;": "&amp;Tabella4[[#This Row],[Descrizione]]</f>
        <v>#N/A</v>
      </c>
      <c r="AJ1791" s="13" t="e">
        <f>Tabella4[[#This Row],[HC_ID]]&amp;": - "&amp;Tabella4[[#This Row],[Detail]]&amp;" con selettore: "&amp;Tabella4[[#This Row],[Rejected Element]]</f>
        <v>#N/A</v>
      </c>
      <c r="AK1791" s="13" t="e">
        <f>Tabella4[[#This Row],[HC_ID]]&amp;": "&amp;Tabella4[[#This Row],[Share URL]]</f>
        <v>#N/A</v>
      </c>
      <c r="AL1791" s="13" t="e">
        <f>Tabella4[[#This Row],[HC_ID]]&amp;": "&amp;Tabella4[[#This Row],[Soluzione note aggiuntive]]</f>
        <v>#N/A</v>
      </c>
      <c r="AM1791" s="13"/>
    </row>
    <row r="1792" spans="1:39" ht="15" x14ac:dyDescent="0.3">
      <c r="A1792" s="41" t="str">
        <f>Tabella4[[#This Row],[UNI CEI EN 301549]]&amp;Tabella4[[#This Row],[Servizio]]</f>
        <v>11.2.5.8.1S010 Profilo</v>
      </c>
      <c r="B1792" s="42" t="str">
        <f>Tabella4[[#This Row],[IssueID]]&amp;Tabella4[[#This Row],[Servizio]]</f>
        <v>S010 Profilo</v>
      </c>
      <c r="C1792" s="41" t="s">
        <v>2890</v>
      </c>
      <c r="D1792" s="41" t="str">
        <f>"(#"&amp;Tabella4[[#This Row],['#ID]]&amp;")"</f>
        <v>(#AAD1791)</v>
      </c>
      <c r="E1792" s="13" t="s">
        <v>50</v>
      </c>
      <c r="F1792" s="13" t="s">
        <v>10</v>
      </c>
      <c r="G1792" s="13" t="s">
        <v>56</v>
      </c>
      <c r="H1792" s="13" t="s">
        <v>3283</v>
      </c>
      <c r="I1792" s="13" t="s">
        <v>63</v>
      </c>
      <c r="J1792" s="13" t="s">
        <v>1736</v>
      </c>
      <c r="K1792" t="s">
        <v>1748</v>
      </c>
      <c r="L1792" s="13" t="s">
        <v>3175</v>
      </c>
      <c r="M1792" t="s">
        <v>1744</v>
      </c>
      <c r="N1792" s="13"/>
      <c r="O1792" t="s">
        <v>1621</v>
      </c>
      <c r="P1792" s="13" t="s">
        <v>1665</v>
      </c>
      <c r="Q1792" s="13" t="s">
        <v>1742</v>
      </c>
      <c r="R1792" s="13"/>
      <c r="S1792" s="13" t="s">
        <v>3187</v>
      </c>
      <c r="T1792" s="13" t="s">
        <v>3188</v>
      </c>
      <c r="U1792" s="13">
        <f>COUNTIFS(Tabella4[Rejected Element],Tabella4[[#This Row],[Rejected Element]])</f>
        <v>1254</v>
      </c>
      <c r="V1792" s="13" t="s">
        <v>1728</v>
      </c>
      <c r="W1792" s="13" t="s">
        <v>3133</v>
      </c>
      <c r="X1792" s="13" t="str">
        <f>Tabella4[[#This Row],[User Impact]]</f>
        <v>2 - Serious</v>
      </c>
      <c r="Y1792" s="13" t="str">
        <f>_xlfn.CONCAT("APP INDABOX ANDROID - ",Tabella4[[#This Row],[UNI CEI EN 301549]]," ",_xlfn.XLOOKUP(Tabella4[[#This Row],[Criterio]],Tabella5[ID],Tabella5[Criterio di successo],"")," - ",Tabella4[[#This Row],[Servizio]])</f>
        <v>APP INDABOX ANDROID - 11.2.5.8.1 Dimensione dell'obiettivo (minimo) - S010 Profilo</v>
      </c>
      <c r="Z17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(#AAD1791)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792" s="13"/>
      <c r="AB1792" s="13"/>
      <c r="AC1792" s="13"/>
      <c r="AD1792" s="13"/>
      <c r="AE1792" s="13" t="e">
        <f>_xlfn.XLOOKUP(Tabella4[[#This Row],[ID Silk]],outTable[ID Silk],outTable[Numero ticket  ],,0,1)</f>
        <v>#N/A</v>
      </c>
      <c r="AF1792" s="13"/>
      <c r="AG1792" s="13"/>
      <c r="AH1792" s="13" t="e">
        <f>Tabella4[[#This Row],[Caricato su Silk]]&amp;Tabella4[[#This Row],[HC_01]]</f>
        <v>#N/A</v>
      </c>
      <c r="AI1792" s="13" t="e">
        <f>Tabella4[[#This Row],[HC_ID]]&amp;": "&amp;Tabella4[[#This Row],[Descrizione]]</f>
        <v>#N/A</v>
      </c>
      <c r="AJ1792" s="13" t="e">
        <f>Tabella4[[#This Row],[HC_ID]]&amp;": - "&amp;Tabella4[[#This Row],[Detail]]&amp;" con selettore: "&amp;Tabella4[[#This Row],[Rejected Element]]</f>
        <v>#N/A</v>
      </c>
      <c r="AK1792" s="13" t="e">
        <f>Tabella4[[#This Row],[HC_ID]]&amp;": "&amp;Tabella4[[#This Row],[Share URL]]</f>
        <v>#N/A</v>
      </c>
      <c r="AL1792" s="13" t="e">
        <f>Tabella4[[#This Row],[HC_ID]]&amp;": "&amp;Tabella4[[#This Row],[Soluzione note aggiuntive]]</f>
        <v>#N/A</v>
      </c>
      <c r="AM1792" s="13"/>
    </row>
    <row r="1793" spans="1:39" ht="15" x14ac:dyDescent="0.3">
      <c r="A1793" s="41" t="str">
        <f>Tabella4[[#This Row],[UNI CEI EN 301549]]&amp;Tabella4[[#This Row],[Servizio]]</f>
        <v>11.2.5.5.1S010 Profilo</v>
      </c>
      <c r="B1793" s="42" t="str">
        <f>Tabella4[[#This Row],[IssueID]]&amp;Tabella4[[#This Row],[Servizio]]</f>
        <v>S010 Profilo</v>
      </c>
      <c r="C1793" s="41" t="s">
        <v>2891</v>
      </c>
      <c r="D1793" s="41" t="str">
        <f>"(#"&amp;Tabella4[[#This Row],['#ID]]&amp;")"</f>
        <v>(#AAD1792)</v>
      </c>
      <c r="E1793" s="13" t="s">
        <v>50</v>
      </c>
      <c r="F1793" s="13" t="s">
        <v>3168</v>
      </c>
      <c r="G1793" s="13" t="s">
        <v>346</v>
      </c>
      <c r="H1793" s="13" t="s">
        <v>3286</v>
      </c>
      <c r="I1793" s="13" t="s">
        <v>64</v>
      </c>
      <c r="J1793" s="13" t="s">
        <v>1736</v>
      </c>
      <c r="K1793" t="s">
        <v>1747</v>
      </c>
      <c r="L1793" s="13" t="s">
        <v>3174</v>
      </c>
      <c r="M1793" t="s">
        <v>1744</v>
      </c>
      <c r="N1793" s="13"/>
      <c r="O1793" t="s">
        <v>1621</v>
      </c>
      <c r="P1793" s="13" t="s">
        <v>1665</v>
      </c>
      <c r="Q1793" s="13" t="s">
        <v>1742</v>
      </c>
      <c r="R1793" s="13"/>
      <c r="S1793" s="13" t="s">
        <v>3185</v>
      </c>
      <c r="T1793" s="13" t="s">
        <v>3186</v>
      </c>
      <c r="U1793" s="13">
        <f>COUNTIFS(Tabella4[Rejected Element],Tabella4[[#This Row],[Rejected Element]])</f>
        <v>1254</v>
      </c>
      <c r="V1793" s="13" t="s">
        <v>1728</v>
      </c>
      <c r="W1793" s="13" t="s">
        <v>3133</v>
      </c>
      <c r="X1793" s="13" t="str">
        <f>Tabella4[[#This Row],[User Impact]]</f>
        <v>3 - Moderate</v>
      </c>
      <c r="Y1793" s="13" t="str">
        <f>_xlfn.CONCAT("APP INDABOX ANDROID - ",Tabella4[[#This Row],[UNI CEI EN 301549]]," ",_xlfn.XLOOKUP(Tabella4[[#This Row],[Criterio]],Tabella5[ID],Tabella5[Criterio di successo],"")," - ",Tabella4[[#This Row],[Servizio]])</f>
        <v>APP INDABOX ANDROID - 11.2.5.5.1 Dimensione dell'obiettivo (avanzato) - S010 Profilo</v>
      </c>
      <c r="Z17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(#AAD1792)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793" s="13"/>
      <c r="AB1793" s="13"/>
      <c r="AC1793" s="13"/>
      <c r="AD1793" s="13"/>
      <c r="AE1793" s="13" t="e">
        <f>_xlfn.XLOOKUP(Tabella4[[#This Row],[ID Silk]],outTable[ID Silk],outTable[Numero ticket  ],,0,1)</f>
        <v>#N/A</v>
      </c>
      <c r="AF1793" s="13"/>
      <c r="AG1793" s="13"/>
      <c r="AH1793" s="13" t="e">
        <f>Tabella4[[#This Row],[Caricato su Silk]]&amp;Tabella4[[#This Row],[HC_01]]</f>
        <v>#N/A</v>
      </c>
      <c r="AI1793" s="13" t="e">
        <f>Tabella4[[#This Row],[HC_ID]]&amp;": "&amp;Tabella4[[#This Row],[Descrizione]]</f>
        <v>#N/A</v>
      </c>
      <c r="AJ1793" s="13" t="e">
        <f>Tabella4[[#This Row],[HC_ID]]&amp;": - "&amp;Tabella4[[#This Row],[Detail]]&amp;" con selettore: "&amp;Tabella4[[#This Row],[Rejected Element]]</f>
        <v>#N/A</v>
      </c>
      <c r="AK1793" s="13" t="e">
        <f>Tabella4[[#This Row],[HC_ID]]&amp;": "&amp;Tabella4[[#This Row],[Share URL]]</f>
        <v>#N/A</v>
      </c>
      <c r="AL1793" s="13" t="e">
        <f>Tabella4[[#This Row],[HC_ID]]&amp;": "&amp;Tabella4[[#This Row],[Soluzione note aggiuntive]]</f>
        <v>#N/A</v>
      </c>
      <c r="AM1793" s="13"/>
    </row>
    <row r="1794" spans="1:39" ht="15" x14ac:dyDescent="0.3">
      <c r="A1794" s="41" t="str">
        <f>Tabella4[[#This Row],[UNI CEI EN 301549]]&amp;Tabella4[[#This Row],[Servizio]]</f>
        <v>11.2.5.3.1S010 Profilo</v>
      </c>
      <c r="B1794" s="42" t="str">
        <f>Tabella4[[#This Row],[IssueID]]&amp;Tabella4[[#This Row],[Servizio]]</f>
        <v>S010 Profilo</v>
      </c>
      <c r="C1794" s="41" t="s">
        <v>2892</v>
      </c>
      <c r="D1794" s="41" t="str">
        <f>"(#"&amp;Tabella4[[#This Row],['#ID]]&amp;")"</f>
        <v>(#AAD1793)</v>
      </c>
      <c r="E1794" s="13" t="s">
        <v>50</v>
      </c>
      <c r="F1794" s="13" t="s">
        <v>9</v>
      </c>
      <c r="G1794" s="13" t="s">
        <v>342</v>
      </c>
      <c r="H1794" s="13" t="s">
        <v>3285</v>
      </c>
      <c r="I1794" s="13" t="s">
        <v>63</v>
      </c>
      <c r="J1794" s="13" t="s">
        <v>3172</v>
      </c>
      <c r="K1794" t="s">
        <v>1745</v>
      </c>
      <c r="L1794" s="13" t="s">
        <v>3173</v>
      </c>
      <c r="M1794" t="s">
        <v>1744</v>
      </c>
      <c r="N1794" s="13"/>
      <c r="O1794" t="s">
        <v>1621</v>
      </c>
      <c r="P1794" s="13" t="s">
        <v>1665</v>
      </c>
      <c r="Q1794" s="13" t="s">
        <v>1742</v>
      </c>
      <c r="R1794" s="13"/>
      <c r="S1794" s="13" t="s">
        <v>3183</v>
      </c>
      <c r="T1794" s="13" t="s">
        <v>3184</v>
      </c>
      <c r="U1794" s="13">
        <f>COUNTIFS(Tabella4[Rejected Element],Tabella4[[#This Row],[Rejected Element]])</f>
        <v>1254</v>
      </c>
      <c r="V1794" s="13" t="s">
        <v>1728</v>
      </c>
      <c r="W1794" s="13" t="s">
        <v>3133</v>
      </c>
      <c r="X1794" s="13" t="str">
        <f>Tabella4[[#This Row],[User Impact]]</f>
        <v>2 - Serious</v>
      </c>
      <c r="Y1794" s="13" t="str">
        <f>_xlfn.CONCAT("APP INDABOX ANDROID - ",Tabella4[[#This Row],[UNI CEI EN 301549]]," ",_xlfn.XLOOKUP(Tabella4[[#This Row],[Criterio]],Tabella5[ID],Tabella5[Criterio di successo],"")," - ",Tabella4[[#This Row],[Servizio]])</f>
        <v>APP INDABOX ANDROID - 11.2.5.3.1 Etichetta nel nome - S010 Profilo</v>
      </c>
      <c r="Z17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(#AAD1793)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794" s="13"/>
      <c r="AB1794" s="13"/>
      <c r="AC1794" s="13"/>
      <c r="AD1794" s="13"/>
      <c r="AE1794" s="13" t="e">
        <f>_xlfn.XLOOKUP(Tabella4[[#This Row],[ID Silk]],outTable[ID Silk],outTable[Numero ticket  ],,0,1)</f>
        <v>#N/A</v>
      </c>
      <c r="AF1794" s="13"/>
      <c r="AG1794" s="13"/>
      <c r="AH1794" s="13" t="e">
        <f>Tabella4[[#This Row],[Caricato su Silk]]&amp;Tabella4[[#This Row],[HC_01]]</f>
        <v>#N/A</v>
      </c>
      <c r="AI1794" s="13" t="e">
        <f>Tabella4[[#This Row],[HC_ID]]&amp;": "&amp;Tabella4[[#This Row],[Descrizione]]</f>
        <v>#N/A</v>
      </c>
      <c r="AJ1794" s="13" t="e">
        <f>Tabella4[[#This Row],[HC_ID]]&amp;": - "&amp;Tabella4[[#This Row],[Detail]]&amp;" con selettore: "&amp;Tabella4[[#This Row],[Rejected Element]]</f>
        <v>#N/A</v>
      </c>
      <c r="AK1794" s="13" t="e">
        <f>Tabella4[[#This Row],[HC_ID]]&amp;": "&amp;Tabella4[[#This Row],[Share URL]]</f>
        <v>#N/A</v>
      </c>
      <c r="AL1794" s="13" t="e">
        <f>Tabella4[[#This Row],[HC_ID]]&amp;": "&amp;Tabella4[[#This Row],[Soluzione note aggiuntive]]</f>
        <v>#N/A</v>
      </c>
      <c r="AM1794" s="13"/>
    </row>
    <row r="1795" spans="1:39" ht="15" x14ac:dyDescent="0.3">
      <c r="A1795" s="41" t="str">
        <f>Tabella4[[#This Row],[UNI CEI EN 301549]]&amp;Tabella4[[#This Row],[Servizio]]</f>
        <v>11.1.3.2.1S010 Profilo</v>
      </c>
      <c r="B1795" s="42" t="str">
        <f>Tabella4[[#This Row],[IssueID]]&amp;Tabella4[[#This Row],[Servizio]]</f>
        <v>S010 Profilo</v>
      </c>
      <c r="C1795" s="41" t="s">
        <v>2893</v>
      </c>
      <c r="D1795" s="41" t="str">
        <f>"(#"&amp;Tabella4[[#This Row],['#ID]]&amp;")"</f>
        <v>(#AAD1794)</v>
      </c>
      <c r="E1795" s="13" t="s">
        <v>50</v>
      </c>
      <c r="F1795" s="13" t="s">
        <v>9</v>
      </c>
      <c r="G1795" s="13" t="s">
        <v>57</v>
      </c>
      <c r="H1795" s="13" t="s">
        <v>3287</v>
      </c>
      <c r="I1795" s="13" t="s">
        <v>62</v>
      </c>
      <c r="J1795" s="13" t="s">
        <v>3176</v>
      </c>
      <c r="K1795" t="s">
        <v>1749</v>
      </c>
      <c r="L1795" s="13" t="s">
        <v>3177</v>
      </c>
      <c r="M1795" t="s">
        <v>1744</v>
      </c>
      <c r="N1795" s="13"/>
      <c r="O1795" t="s">
        <v>1621</v>
      </c>
      <c r="P1795" s="13" t="s">
        <v>1665</v>
      </c>
      <c r="Q1795" s="13" t="s">
        <v>1742</v>
      </c>
      <c r="R1795" s="13"/>
      <c r="S1795" s="13" t="s">
        <v>3189</v>
      </c>
      <c r="T1795" s="13" t="s">
        <v>3190</v>
      </c>
      <c r="U1795" s="13">
        <f>COUNTIFS(Tabella4[Rejected Element],Tabella4[[#This Row],[Rejected Element]])</f>
        <v>1254</v>
      </c>
      <c r="V1795" s="13" t="s">
        <v>1728</v>
      </c>
      <c r="W1795" s="13" t="s">
        <v>3133</v>
      </c>
      <c r="X1795" s="13" t="str">
        <f>Tabella4[[#This Row],[User Impact]]</f>
        <v>1 - Critical</v>
      </c>
      <c r="Y1795" s="13" t="str">
        <f>_xlfn.CONCAT("APP INDABOX ANDROID - ",Tabella4[[#This Row],[UNI CEI EN 301549]]," ",_xlfn.XLOOKUP(Tabella4[[#This Row],[Criterio]],Tabella5[ID],Tabella5[Criterio di successo],"")," - ",Tabella4[[#This Row],[Servizio]])</f>
        <v>APP INDABOX ANDROID - 11.1.3.2.1 Sequenza significativa - S010 Profilo</v>
      </c>
      <c r="Z17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(#AAD1794)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95" s="13"/>
      <c r="AB1795" s="13"/>
      <c r="AC1795" s="13"/>
      <c r="AD1795" s="13"/>
      <c r="AE1795" s="13" t="e">
        <f>_xlfn.XLOOKUP(Tabella4[[#This Row],[ID Silk]],outTable[ID Silk],outTable[Numero ticket  ],,0,1)</f>
        <v>#N/A</v>
      </c>
      <c r="AF1795" s="13"/>
      <c r="AG1795" s="13"/>
      <c r="AH1795" s="13" t="e">
        <f>Tabella4[[#This Row],[Caricato su Silk]]&amp;Tabella4[[#This Row],[HC_01]]</f>
        <v>#N/A</v>
      </c>
      <c r="AI1795" s="13" t="e">
        <f>Tabella4[[#This Row],[HC_ID]]&amp;": "&amp;Tabella4[[#This Row],[Descrizione]]</f>
        <v>#N/A</v>
      </c>
      <c r="AJ1795" s="13" t="e">
        <f>Tabella4[[#This Row],[HC_ID]]&amp;": - "&amp;Tabella4[[#This Row],[Detail]]&amp;" con selettore: "&amp;Tabella4[[#This Row],[Rejected Element]]</f>
        <v>#N/A</v>
      </c>
      <c r="AK1795" s="13" t="e">
        <f>Tabella4[[#This Row],[HC_ID]]&amp;": "&amp;Tabella4[[#This Row],[Share URL]]</f>
        <v>#N/A</v>
      </c>
      <c r="AL1795" s="13" t="e">
        <f>Tabella4[[#This Row],[HC_ID]]&amp;": "&amp;Tabella4[[#This Row],[Soluzione note aggiuntive]]</f>
        <v>#N/A</v>
      </c>
      <c r="AM1795" s="13"/>
    </row>
    <row r="1796" spans="1:39" ht="15" x14ac:dyDescent="0.3">
      <c r="A1796" s="41" t="str">
        <f>Tabella4[[#This Row],[UNI CEI EN 301549]]&amp;Tabella4[[#This Row],[Servizio]]</f>
        <v>11.2.5.8.1S010 Profilo</v>
      </c>
      <c r="B1796" s="42" t="str">
        <f>Tabella4[[#This Row],[IssueID]]&amp;Tabella4[[#This Row],[Servizio]]</f>
        <v>S010 Profilo</v>
      </c>
      <c r="C1796" s="41" t="s">
        <v>2894</v>
      </c>
      <c r="D1796" s="41" t="str">
        <f>"(#"&amp;Tabella4[[#This Row],['#ID]]&amp;")"</f>
        <v>(#AAD1795)</v>
      </c>
      <c r="E1796" s="13" t="s">
        <v>50</v>
      </c>
      <c r="F1796" s="13" t="s">
        <v>10</v>
      </c>
      <c r="G1796" s="13" t="s">
        <v>56</v>
      </c>
      <c r="H1796" s="13" t="s">
        <v>3283</v>
      </c>
      <c r="I1796" s="13" t="s">
        <v>63</v>
      </c>
      <c r="J1796" s="13" t="s">
        <v>1736</v>
      </c>
      <c r="K1796" t="s">
        <v>1748</v>
      </c>
      <c r="L1796" s="13" t="s">
        <v>3175</v>
      </c>
      <c r="M1796" t="s">
        <v>1744</v>
      </c>
      <c r="N1796" s="13"/>
      <c r="O1796" t="s">
        <v>1621</v>
      </c>
      <c r="P1796" s="13" t="s">
        <v>1665</v>
      </c>
      <c r="Q1796" s="13" t="s">
        <v>1742</v>
      </c>
      <c r="R1796" s="13"/>
      <c r="S1796" s="13" t="s">
        <v>3187</v>
      </c>
      <c r="T1796" s="13" t="s">
        <v>3188</v>
      </c>
      <c r="U1796" s="13">
        <f>COUNTIFS(Tabella4[Rejected Element],Tabella4[[#This Row],[Rejected Element]])</f>
        <v>1254</v>
      </c>
      <c r="V1796" s="13" t="s">
        <v>1728</v>
      </c>
      <c r="W1796" s="13" t="s">
        <v>3133</v>
      </c>
      <c r="X1796" s="13" t="str">
        <f>Tabella4[[#This Row],[User Impact]]</f>
        <v>2 - Serious</v>
      </c>
      <c r="Y1796" s="13" t="str">
        <f>_xlfn.CONCAT("APP INDABOX ANDROID - ",Tabella4[[#This Row],[UNI CEI EN 301549]]," ",_xlfn.XLOOKUP(Tabella4[[#This Row],[Criterio]],Tabella5[ID],Tabella5[Criterio di successo],"")," - ",Tabella4[[#This Row],[Servizio]])</f>
        <v>APP INDABOX ANDROID - 11.2.5.8.1 Dimensione dell'obiettivo (minimo) - S010 Profilo</v>
      </c>
      <c r="Z17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(#AAD1795)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796" s="13"/>
      <c r="AB1796" s="13"/>
      <c r="AC1796" s="13"/>
      <c r="AD1796" s="13"/>
      <c r="AE1796" s="13" t="e">
        <f>_xlfn.XLOOKUP(Tabella4[[#This Row],[ID Silk]],outTable[ID Silk],outTable[Numero ticket  ],,0,1)</f>
        <v>#N/A</v>
      </c>
      <c r="AF1796" s="13"/>
      <c r="AG1796" s="13"/>
      <c r="AH1796" s="13" t="e">
        <f>Tabella4[[#This Row],[Caricato su Silk]]&amp;Tabella4[[#This Row],[HC_01]]</f>
        <v>#N/A</v>
      </c>
      <c r="AI1796" s="13" t="e">
        <f>Tabella4[[#This Row],[HC_ID]]&amp;": "&amp;Tabella4[[#This Row],[Descrizione]]</f>
        <v>#N/A</v>
      </c>
      <c r="AJ1796" s="13" t="e">
        <f>Tabella4[[#This Row],[HC_ID]]&amp;": - "&amp;Tabella4[[#This Row],[Detail]]&amp;" con selettore: "&amp;Tabella4[[#This Row],[Rejected Element]]</f>
        <v>#N/A</v>
      </c>
      <c r="AK1796" s="13" t="e">
        <f>Tabella4[[#This Row],[HC_ID]]&amp;": "&amp;Tabella4[[#This Row],[Share URL]]</f>
        <v>#N/A</v>
      </c>
      <c r="AL1796" s="13" t="e">
        <f>Tabella4[[#This Row],[HC_ID]]&amp;": "&amp;Tabella4[[#This Row],[Soluzione note aggiuntive]]</f>
        <v>#N/A</v>
      </c>
      <c r="AM1796" s="13"/>
    </row>
    <row r="1797" spans="1:39" ht="15" x14ac:dyDescent="0.3">
      <c r="A1797" s="41" t="str">
        <f>Tabella4[[#This Row],[UNI CEI EN 301549]]&amp;Tabella4[[#This Row],[Servizio]]</f>
        <v>11.2.5.5.1S010 Profilo</v>
      </c>
      <c r="B1797" s="42" t="str">
        <f>Tabella4[[#This Row],[IssueID]]&amp;Tabella4[[#This Row],[Servizio]]</f>
        <v>S010 Profilo</v>
      </c>
      <c r="C1797" s="41" t="s">
        <v>2895</v>
      </c>
      <c r="D1797" s="41" t="str">
        <f>"(#"&amp;Tabella4[[#This Row],['#ID]]&amp;")"</f>
        <v>(#AAD1796)</v>
      </c>
      <c r="E1797" s="13" t="s">
        <v>50</v>
      </c>
      <c r="F1797" s="13" t="s">
        <v>3168</v>
      </c>
      <c r="G1797" s="13" t="s">
        <v>346</v>
      </c>
      <c r="H1797" s="13" t="s">
        <v>3286</v>
      </c>
      <c r="I1797" s="13" t="s">
        <v>64</v>
      </c>
      <c r="J1797" s="13" t="s">
        <v>1736</v>
      </c>
      <c r="K1797" t="s">
        <v>1747</v>
      </c>
      <c r="L1797" s="13" t="s">
        <v>3174</v>
      </c>
      <c r="M1797" t="s">
        <v>1744</v>
      </c>
      <c r="N1797" s="13"/>
      <c r="O1797" t="s">
        <v>1621</v>
      </c>
      <c r="P1797" s="13" t="s">
        <v>1665</v>
      </c>
      <c r="Q1797" s="13" t="s">
        <v>1742</v>
      </c>
      <c r="R1797" s="13"/>
      <c r="S1797" s="13" t="s">
        <v>3185</v>
      </c>
      <c r="T1797" s="13" t="s">
        <v>3186</v>
      </c>
      <c r="U1797" s="13">
        <f>COUNTIFS(Tabella4[Rejected Element],Tabella4[[#This Row],[Rejected Element]])</f>
        <v>1254</v>
      </c>
      <c r="V1797" s="13" t="s">
        <v>1728</v>
      </c>
      <c r="W1797" s="13" t="s">
        <v>3133</v>
      </c>
      <c r="X1797" s="13" t="str">
        <f>Tabella4[[#This Row],[User Impact]]</f>
        <v>3 - Moderate</v>
      </c>
      <c r="Y1797" s="13" t="str">
        <f>_xlfn.CONCAT("APP INDABOX ANDROID - ",Tabella4[[#This Row],[UNI CEI EN 301549]]," ",_xlfn.XLOOKUP(Tabella4[[#This Row],[Criterio]],Tabella5[ID],Tabella5[Criterio di successo],"")," - ",Tabella4[[#This Row],[Servizio]])</f>
        <v>APP INDABOX ANDROID - 11.2.5.5.1 Dimensione dell'obiettivo (avanzato) - S010 Profilo</v>
      </c>
      <c r="Z17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(#AAD1796)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797" s="13"/>
      <c r="AB1797" s="13"/>
      <c r="AC1797" s="13"/>
      <c r="AD1797" s="13"/>
      <c r="AE1797" s="13" t="e">
        <f>_xlfn.XLOOKUP(Tabella4[[#This Row],[ID Silk]],outTable[ID Silk],outTable[Numero ticket  ],,0,1)</f>
        <v>#N/A</v>
      </c>
      <c r="AF1797" s="13"/>
      <c r="AG1797" s="13"/>
      <c r="AH1797" s="13" t="e">
        <f>Tabella4[[#This Row],[Caricato su Silk]]&amp;Tabella4[[#This Row],[HC_01]]</f>
        <v>#N/A</v>
      </c>
      <c r="AI1797" s="13" t="e">
        <f>Tabella4[[#This Row],[HC_ID]]&amp;": "&amp;Tabella4[[#This Row],[Descrizione]]</f>
        <v>#N/A</v>
      </c>
      <c r="AJ1797" s="13" t="e">
        <f>Tabella4[[#This Row],[HC_ID]]&amp;": - "&amp;Tabella4[[#This Row],[Detail]]&amp;" con selettore: "&amp;Tabella4[[#This Row],[Rejected Element]]</f>
        <v>#N/A</v>
      </c>
      <c r="AK1797" s="13" t="e">
        <f>Tabella4[[#This Row],[HC_ID]]&amp;": "&amp;Tabella4[[#This Row],[Share URL]]</f>
        <v>#N/A</v>
      </c>
      <c r="AL1797" s="13" t="e">
        <f>Tabella4[[#This Row],[HC_ID]]&amp;": "&amp;Tabella4[[#This Row],[Soluzione note aggiuntive]]</f>
        <v>#N/A</v>
      </c>
      <c r="AM1797" s="13"/>
    </row>
    <row r="1798" spans="1:39" ht="15" x14ac:dyDescent="0.3">
      <c r="A1798" s="41" t="str">
        <f>Tabella4[[#This Row],[UNI CEI EN 301549]]&amp;Tabella4[[#This Row],[Servizio]]</f>
        <v>11.2.5.3.1S010 Profilo</v>
      </c>
      <c r="B1798" s="42" t="str">
        <f>Tabella4[[#This Row],[IssueID]]&amp;Tabella4[[#This Row],[Servizio]]</f>
        <v>S010 Profilo</v>
      </c>
      <c r="C1798" s="41" t="s">
        <v>2896</v>
      </c>
      <c r="D1798" s="41" t="str">
        <f>"(#"&amp;Tabella4[[#This Row],['#ID]]&amp;")"</f>
        <v>(#AAD1797)</v>
      </c>
      <c r="E1798" s="13" t="s">
        <v>50</v>
      </c>
      <c r="F1798" s="13" t="s">
        <v>9</v>
      </c>
      <c r="G1798" s="13" t="s">
        <v>342</v>
      </c>
      <c r="H1798" s="13" t="s">
        <v>3285</v>
      </c>
      <c r="I1798" s="13" t="s">
        <v>63</v>
      </c>
      <c r="J1798" s="13" t="s">
        <v>3172</v>
      </c>
      <c r="K1798" t="s">
        <v>1745</v>
      </c>
      <c r="L1798" s="13" t="s">
        <v>3173</v>
      </c>
      <c r="M1798" t="s">
        <v>1744</v>
      </c>
      <c r="N1798" s="13"/>
      <c r="O1798" t="s">
        <v>1621</v>
      </c>
      <c r="P1798" s="13" t="s">
        <v>1665</v>
      </c>
      <c r="Q1798" s="13" t="s">
        <v>1742</v>
      </c>
      <c r="R1798" s="13"/>
      <c r="S1798" s="13" t="s">
        <v>3183</v>
      </c>
      <c r="T1798" s="13" t="s">
        <v>3184</v>
      </c>
      <c r="U1798" s="13">
        <f>COUNTIFS(Tabella4[Rejected Element],Tabella4[[#This Row],[Rejected Element]])</f>
        <v>1254</v>
      </c>
      <c r="V1798" s="13" t="s">
        <v>1728</v>
      </c>
      <c r="W1798" s="13" t="s">
        <v>3133</v>
      </c>
      <c r="X1798" s="13" t="str">
        <f>Tabella4[[#This Row],[User Impact]]</f>
        <v>2 - Serious</v>
      </c>
      <c r="Y1798" s="13" t="str">
        <f>_xlfn.CONCAT("APP INDABOX ANDROID - ",Tabella4[[#This Row],[UNI CEI EN 301549]]," ",_xlfn.XLOOKUP(Tabella4[[#This Row],[Criterio]],Tabella5[ID],Tabella5[Criterio di successo],"")," - ",Tabella4[[#This Row],[Servizio]])</f>
        <v>APP INDABOX ANDROID - 11.2.5.3.1 Etichetta nel nome - S010 Profilo</v>
      </c>
      <c r="Z17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(#AAD1797)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798" s="13"/>
      <c r="AB1798" s="13"/>
      <c r="AC1798" s="13"/>
      <c r="AD1798" s="13"/>
      <c r="AE1798" s="13" t="e">
        <f>_xlfn.XLOOKUP(Tabella4[[#This Row],[ID Silk]],outTable[ID Silk],outTable[Numero ticket  ],,0,1)</f>
        <v>#N/A</v>
      </c>
      <c r="AF1798" s="13"/>
      <c r="AG1798" s="13"/>
      <c r="AH1798" s="13" t="e">
        <f>Tabella4[[#This Row],[Caricato su Silk]]&amp;Tabella4[[#This Row],[HC_01]]</f>
        <v>#N/A</v>
      </c>
      <c r="AI1798" s="13" t="e">
        <f>Tabella4[[#This Row],[HC_ID]]&amp;": "&amp;Tabella4[[#This Row],[Descrizione]]</f>
        <v>#N/A</v>
      </c>
      <c r="AJ1798" s="13" t="e">
        <f>Tabella4[[#This Row],[HC_ID]]&amp;": - "&amp;Tabella4[[#This Row],[Detail]]&amp;" con selettore: "&amp;Tabella4[[#This Row],[Rejected Element]]</f>
        <v>#N/A</v>
      </c>
      <c r="AK1798" s="13" t="e">
        <f>Tabella4[[#This Row],[HC_ID]]&amp;": "&amp;Tabella4[[#This Row],[Share URL]]</f>
        <v>#N/A</v>
      </c>
      <c r="AL1798" s="13" t="e">
        <f>Tabella4[[#This Row],[HC_ID]]&amp;": "&amp;Tabella4[[#This Row],[Soluzione note aggiuntive]]</f>
        <v>#N/A</v>
      </c>
      <c r="AM1798" s="13"/>
    </row>
    <row r="1799" spans="1:39" ht="15" x14ac:dyDescent="0.3">
      <c r="A1799" s="41" t="str">
        <f>Tabella4[[#This Row],[UNI CEI EN 301549]]&amp;Tabella4[[#This Row],[Servizio]]</f>
        <v>11.1.3.2.1S010 Profilo</v>
      </c>
      <c r="B1799" s="42" t="str">
        <f>Tabella4[[#This Row],[IssueID]]&amp;Tabella4[[#This Row],[Servizio]]</f>
        <v>S010 Profilo</v>
      </c>
      <c r="C1799" s="41" t="s">
        <v>2897</v>
      </c>
      <c r="D1799" s="41" t="str">
        <f>"(#"&amp;Tabella4[[#This Row],['#ID]]&amp;")"</f>
        <v>(#AAD1798)</v>
      </c>
      <c r="E1799" s="13" t="s">
        <v>50</v>
      </c>
      <c r="F1799" s="13" t="s">
        <v>9</v>
      </c>
      <c r="G1799" s="13" t="s">
        <v>57</v>
      </c>
      <c r="H1799" s="13" t="s">
        <v>3287</v>
      </c>
      <c r="I1799" s="13" t="s">
        <v>62</v>
      </c>
      <c r="J1799" s="13" t="s">
        <v>3176</v>
      </c>
      <c r="K1799" t="s">
        <v>1749</v>
      </c>
      <c r="L1799" s="13" t="s">
        <v>3177</v>
      </c>
      <c r="M1799" t="s">
        <v>1744</v>
      </c>
      <c r="N1799" s="13"/>
      <c r="O1799" t="s">
        <v>1621</v>
      </c>
      <c r="P1799" s="13" t="s">
        <v>1665</v>
      </c>
      <c r="Q1799" s="13" t="s">
        <v>1742</v>
      </c>
      <c r="R1799" s="13"/>
      <c r="S1799" s="13" t="s">
        <v>3189</v>
      </c>
      <c r="T1799" s="13" t="s">
        <v>3190</v>
      </c>
      <c r="U1799" s="13">
        <f>COUNTIFS(Tabella4[Rejected Element],Tabella4[[#This Row],[Rejected Element]])</f>
        <v>1254</v>
      </c>
      <c r="V1799" s="13" t="s">
        <v>1728</v>
      </c>
      <c r="W1799" s="13" t="s">
        <v>3133</v>
      </c>
      <c r="X1799" s="13" t="str">
        <f>Tabella4[[#This Row],[User Impact]]</f>
        <v>1 - Critical</v>
      </c>
      <c r="Y1799" s="13" t="str">
        <f>_xlfn.CONCAT("APP INDABOX ANDROID - ",Tabella4[[#This Row],[UNI CEI EN 301549]]," ",_xlfn.XLOOKUP(Tabella4[[#This Row],[Criterio]],Tabella5[ID],Tabella5[Criterio di successo],"")," - ",Tabella4[[#This Row],[Servizio]])</f>
        <v>APP INDABOX ANDROID - 11.1.3.2.1 Sequenza significativa - S010 Profilo</v>
      </c>
      <c r="Z17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(#AAD1798)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799" s="13"/>
      <c r="AB1799" s="13"/>
      <c r="AC1799" s="13"/>
      <c r="AD1799" s="13"/>
      <c r="AE1799" s="13" t="e">
        <f>_xlfn.XLOOKUP(Tabella4[[#This Row],[ID Silk]],outTable[ID Silk],outTable[Numero ticket  ],,0,1)</f>
        <v>#N/A</v>
      </c>
      <c r="AF1799" s="13"/>
      <c r="AG1799" s="13"/>
      <c r="AH1799" s="13" t="e">
        <f>Tabella4[[#This Row],[Caricato su Silk]]&amp;Tabella4[[#This Row],[HC_01]]</f>
        <v>#N/A</v>
      </c>
      <c r="AI1799" s="13" t="e">
        <f>Tabella4[[#This Row],[HC_ID]]&amp;": "&amp;Tabella4[[#This Row],[Descrizione]]</f>
        <v>#N/A</v>
      </c>
      <c r="AJ1799" s="13" t="e">
        <f>Tabella4[[#This Row],[HC_ID]]&amp;": - "&amp;Tabella4[[#This Row],[Detail]]&amp;" con selettore: "&amp;Tabella4[[#This Row],[Rejected Element]]</f>
        <v>#N/A</v>
      </c>
      <c r="AK1799" s="13" t="e">
        <f>Tabella4[[#This Row],[HC_ID]]&amp;": "&amp;Tabella4[[#This Row],[Share URL]]</f>
        <v>#N/A</v>
      </c>
      <c r="AL1799" s="13" t="e">
        <f>Tabella4[[#This Row],[HC_ID]]&amp;": "&amp;Tabella4[[#This Row],[Soluzione note aggiuntive]]</f>
        <v>#N/A</v>
      </c>
      <c r="AM1799" s="13"/>
    </row>
    <row r="1800" spans="1:39" ht="15" x14ac:dyDescent="0.3">
      <c r="A1800" s="41" t="str">
        <f>Tabella4[[#This Row],[UNI CEI EN 301549]]&amp;Tabella4[[#This Row],[Servizio]]</f>
        <v>11.2.5.8.1S010 Profilo</v>
      </c>
      <c r="B1800" s="42" t="str">
        <f>Tabella4[[#This Row],[IssueID]]&amp;Tabella4[[#This Row],[Servizio]]</f>
        <v>S010 Profilo</v>
      </c>
      <c r="C1800" s="41" t="s">
        <v>2898</v>
      </c>
      <c r="D1800" s="41" t="str">
        <f>"(#"&amp;Tabella4[[#This Row],['#ID]]&amp;")"</f>
        <v>(#AAD1799)</v>
      </c>
      <c r="E1800" s="13" t="s">
        <v>50</v>
      </c>
      <c r="F1800" s="13" t="s">
        <v>10</v>
      </c>
      <c r="G1800" s="13" t="s">
        <v>56</v>
      </c>
      <c r="H1800" s="13" t="s">
        <v>3283</v>
      </c>
      <c r="I1800" s="13" t="s">
        <v>63</v>
      </c>
      <c r="J1800" s="13" t="s">
        <v>1736</v>
      </c>
      <c r="K1800" t="s">
        <v>1748</v>
      </c>
      <c r="L1800" s="13" t="s">
        <v>3175</v>
      </c>
      <c r="M1800" t="s">
        <v>1744</v>
      </c>
      <c r="N1800" s="13"/>
      <c r="O1800" t="s">
        <v>1621</v>
      </c>
      <c r="P1800" s="13" t="s">
        <v>1665</v>
      </c>
      <c r="Q1800" s="13" t="s">
        <v>1742</v>
      </c>
      <c r="R1800" s="13"/>
      <c r="S1800" s="13" t="s">
        <v>3187</v>
      </c>
      <c r="T1800" s="13" t="s">
        <v>3188</v>
      </c>
      <c r="U1800" s="13">
        <f>COUNTIFS(Tabella4[Rejected Element],Tabella4[[#This Row],[Rejected Element]])</f>
        <v>1254</v>
      </c>
      <c r="V1800" s="13" t="s">
        <v>1728</v>
      </c>
      <c r="W1800" s="13" t="s">
        <v>3133</v>
      </c>
      <c r="X1800" s="13" t="str">
        <f>Tabella4[[#This Row],[User Impact]]</f>
        <v>2 - Serious</v>
      </c>
      <c r="Y1800" s="13" t="str">
        <f>_xlfn.CONCAT("APP INDABOX ANDROID - ",Tabella4[[#This Row],[UNI CEI EN 301549]]," ",_xlfn.XLOOKUP(Tabella4[[#This Row],[Criterio]],Tabella5[ID],Tabella5[Criterio di successo],"")," - ",Tabella4[[#This Row],[Servizio]])</f>
        <v>APP INDABOX ANDROID - 11.2.5.8.1 Dimensione dell'obiettivo (minimo) - S010 Profilo</v>
      </c>
      <c r="Z18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(#AAD1799)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00" s="13"/>
      <c r="AB1800" s="13"/>
      <c r="AC1800" s="13"/>
      <c r="AD1800" s="13"/>
      <c r="AE1800" s="13" t="e">
        <f>_xlfn.XLOOKUP(Tabella4[[#This Row],[ID Silk]],outTable[ID Silk],outTable[Numero ticket  ],,0,1)</f>
        <v>#N/A</v>
      </c>
      <c r="AF1800" s="13"/>
      <c r="AG1800" s="13"/>
      <c r="AH1800" s="13" t="e">
        <f>Tabella4[[#This Row],[Caricato su Silk]]&amp;Tabella4[[#This Row],[HC_01]]</f>
        <v>#N/A</v>
      </c>
      <c r="AI1800" s="13" t="e">
        <f>Tabella4[[#This Row],[HC_ID]]&amp;": "&amp;Tabella4[[#This Row],[Descrizione]]</f>
        <v>#N/A</v>
      </c>
      <c r="AJ1800" s="13" t="e">
        <f>Tabella4[[#This Row],[HC_ID]]&amp;": - "&amp;Tabella4[[#This Row],[Detail]]&amp;" con selettore: "&amp;Tabella4[[#This Row],[Rejected Element]]</f>
        <v>#N/A</v>
      </c>
      <c r="AK1800" s="13" t="e">
        <f>Tabella4[[#This Row],[HC_ID]]&amp;": "&amp;Tabella4[[#This Row],[Share URL]]</f>
        <v>#N/A</v>
      </c>
      <c r="AL1800" s="13" t="e">
        <f>Tabella4[[#This Row],[HC_ID]]&amp;": "&amp;Tabella4[[#This Row],[Soluzione note aggiuntive]]</f>
        <v>#N/A</v>
      </c>
      <c r="AM1800" s="13"/>
    </row>
    <row r="1801" spans="1:39" ht="15" x14ac:dyDescent="0.3">
      <c r="A1801" s="41" t="str">
        <f>Tabella4[[#This Row],[UNI CEI EN 301549]]&amp;Tabella4[[#This Row],[Servizio]]</f>
        <v>11.2.5.5.1S010 Profilo</v>
      </c>
      <c r="B1801" s="42" t="str">
        <f>Tabella4[[#This Row],[IssueID]]&amp;Tabella4[[#This Row],[Servizio]]</f>
        <v>S010 Profilo</v>
      </c>
      <c r="C1801" s="41" t="s">
        <v>2899</v>
      </c>
      <c r="D1801" s="41" t="str">
        <f>"(#"&amp;Tabella4[[#This Row],['#ID]]&amp;")"</f>
        <v>(#AAD1800)</v>
      </c>
      <c r="E1801" s="13" t="s">
        <v>50</v>
      </c>
      <c r="F1801" s="13" t="s">
        <v>3168</v>
      </c>
      <c r="G1801" s="13" t="s">
        <v>346</v>
      </c>
      <c r="H1801" s="13" t="s">
        <v>3286</v>
      </c>
      <c r="I1801" s="13" t="s">
        <v>64</v>
      </c>
      <c r="J1801" s="13" t="s">
        <v>1736</v>
      </c>
      <c r="K1801" t="s">
        <v>1747</v>
      </c>
      <c r="L1801" s="13" t="s">
        <v>3174</v>
      </c>
      <c r="M1801" t="s">
        <v>1744</v>
      </c>
      <c r="N1801" s="13"/>
      <c r="O1801" t="s">
        <v>1621</v>
      </c>
      <c r="P1801" s="13" t="s">
        <v>1665</v>
      </c>
      <c r="Q1801" s="13" t="s">
        <v>1742</v>
      </c>
      <c r="R1801" s="13"/>
      <c r="S1801" s="13" t="s">
        <v>3185</v>
      </c>
      <c r="T1801" s="13" t="s">
        <v>3186</v>
      </c>
      <c r="U1801" s="13">
        <f>COUNTIFS(Tabella4[Rejected Element],Tabella4[[#This Row],[Rejected Element]])</f>
        <v>1254</v>
      </c>
      <c r="V1801" s="13" t="s">
        <v>1728</v>
      </c>
      <c r="W1801" s="13" t="s">
        <v>3133</v>
      </c>
      <c r="X1801" s="13" t="str">
        <f>Tabella4[[#This Row],[User Impact]]</f>
        <v>3 - Moderate</v>
      </c>
      <c r="Y1801" s="13" t="str">
        <f>_xlfn.CONCAT("APP INDABOX ANDROID - ",Tabella4[[#This Row],[UNI CEI EN 301549]]," ",_xlfn.XLOOKUP(Tabella4[[#This Row],[Criterio]],Tabella5[ID],Tabella5[Criterio di successo],"")," - ",Tabella4[[#This Row],[Servizio]])</f>
        <v>APP INDABOX ANDROID - 11.2.5.5.1 Dimensione dell'obiettivo (avanzato) - S010 Profilo</v>
      </c>
      <c r="Z18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(#AAD1800)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01" s="13"/>
      <c r="AB1801" s="13"/>
      <c r="AC1801" s="13"/>
      <c r="AD1801" s="13"/>
      <c r="AE1801" s="13" t="e">
        <f>_xlfn.XLOOKUP(Tabella4[[#This Row],[ID Silk]],outTable[ID Silk],outTable[Numero ticket  ],,0,1)</f>
        <v>#N/A</v>
      </c>
      <c r="AF1801" s="13"/>
      <c r="AG1801" s="13"/>
      <c r="AH1801" s="13" t="e">
        <f>Tabella4[[#This Row],[Caricato su Silk]]&amp;Tabella4[[#This Row],[HC_01]]</f>
        <v>#N/A</v>
      </c>
      <c r="AI1801" s="13" t="e">
        <f>Tabella4[[#This Row],[HC_ID]]&amp;": "&amp;Tabella4[[#This Row],[Descrizione]]</f>
        <v>#N/A</v>
      </c>
      <c r="AJ1801" s="13" t="e">
        <f>Tabella4[[#This Row],[HC_ID]]&amp;": - "&amp;Tabella4[[#This Row],[Detail]]&amp;" con selettore: "&amp;Tabella4[[#This Row],[Rejected Element]]</f>
        <v>#N/A</v>
      </c>
      <c r="AK1801" s="13" t="e">
        <f>Tabella4[[#This Row],[HC_ID]]&amp;": "&amp;Tabella4[[#This Row],[Share URL]]</f>
        <v>#N/A</v>
      </c>
      <c r="AL1801" s="13" t="e">
        <f>Tabella4[[#This Row],[HC_ID]]&amp;": "&amp;Tabella4[[#This Row],[Soluzione note aggiuntive]]</f>
        <v>#N/A</v>
      </c>
      <c r="AM1801" s="13"/>
    </row>
    <row r="1802" spans="1:39" ht="15" x14ac:dyDescent="0.3">
      <c r="A1802" s="41" t="str">
        <f>Tabella4[[#This Row],[UNI CEI EN 301549]]&amp;Tabella4[[#This Row],[Servizio]]</f>
        <v>11.2.5.3.1S010 Profilo</v>
      </c>
      <c r="B1802" s="42" t="str">
        <f>Tabella4[[#This Row],[IssueID]]&amp;Tabella4[[#This Row],[Servizio]]</f>
        <v>S010 Profilo</v>
      </c>
      <c r="C1802" s="41" t="s">
        <v>2900</v>
      </c>
      <c r="D1802" s="41" t="str">
        <f>"(#"&amp;Tabella4[[#This Row],['#ID]]&amp;")"</f>
        <v>(#AAD1801)</v>
      </c>
      <c r="E1802" s="13" t="s">
        <v>50</v>
      </c>
      <c r="F1802" s="13" t="s">
        <v>9</v>
      </c>
      <c r="G1802" s="13" t="s">
        <v>342</v>
      </c>
      <c r="H1802" s="13" t="s">
        <v>3285</v>
      </c>
      <c r="I1802" s="13" t="s">
        <v>63</v>
      </c>
      <c r="J1802" s="13" t="s">
        <v>3172</v>
      </c>
      <c r="K1802" t="s">
        <v>1745</v>
      </c>
      <c r="L1802" s="13" t="s">
        <v>3173</v>
      </c>
      <c r="M1802" t="s">
        <v>1744</v>
      </c>
      <c r="N1802" s="13"/>
      <c r="O1802" t="s">
        <v>1621</v>
      </c>
      <c r="P1802" s="13" t="s">
        <v>1665</v>
      </c>
      <c r="Q1802" s="13" t="s">
        <v>1742</v>
      </c>
      <c r="R1802" s="13"/>
      <c r="S1802" s="13" t="s">
        <v>3183</v>
      </c>
      <c r="T1802" s="13" t="s">
        <v>3184</v>
      </c>
      <c r="U1802" s="13">
        <f>COUNTIFS(Tabella4[Rejected Element],Tabella4[[#This Row],[Rejected Element]])</f>
        <v>1254</v>
      </c>
      <c r="V1802" s="13" t="s">
        <v>1728</v>
      </c>
      <c r="W1802" s="13" t="s">
        <v>3133</v>
      </c>
      <c r="X1802" s="13" t="str">
        <f>Tabella4[[#This Row],[User Impact]]</f>
        <v>2 - Serious</v>
      </c>
      <c r="Y1802" s="13" t="str">
        <f>_xlfn.CONCAT("APP INDABOX ANDROID - ",Tabella4[[#This Row],[UNI CEI EN 301549]]," ",_xlfn.XLOOKUP(Tabella4[[#This Row],[Criterio]],Tabella5[ID],Tabella5[Criterio di successo],"")," - ",Tabella4[[#This Row],[Servizio]])</f>
        <v>APP INDABOX ANDROID - 11.2.5.3.1 Etichetta nel nome - S010 Profilo</v>
      </c>
      <c r="Z18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(#AAD1801)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02" s="13"/>
      <c r="AB1802" s="13"/>
      <c r="AC1802" s="13"/>
      <c r="AD1802" s="13"/>
      <c r="AE1802" s="13" t="e">
        <f>_xlfn.XLOOKUP(Tabella4[[#This Row],[ID Silk]],outTable[ID Silk],outTable[Numero ticket  ],,0,1)</f>
        <v>#N/A</v>
      </c>
      <c r="AF1802" s="13"/>
      <c r="AG1802" s="13"/>
      <c r="AH1802" s="13" t="e">
        <f>Tabella4[[#This Row],[Caricato su Silk]]&amp;Tabella4[[#This Row],[HC_01]]</f>
        <v>#N/A</v>
      </c>
      <c r="AI1802" s="13" t="e">
        <f>Tabella4[[#This Row],[HC_ID]]&amp;": "&amp;Tabella4[[#This Row],[Descrizione]]</f>
        <v>#N/A</v>
      </c>
      <c r="AJ1802" s="13" t="e">
        <f>Tabella4[[#This Row],[HC_ID]]&amp;": - "&amp;Tabella4[[#This Row],[Detail]]&amp;" con selettore: "&amp;Tabella4[[#This Row],[Rejected Element]]</f>
        <v>#N/A</v>
      </c>
      <c r="AK1802" s="13" t="e">
        <f>Tabella4[[#This Row],[HC_ID]]&amp;": "&amp;Tabella4[[#This Row],[Share URL]]</f>
        <v>#N/A</v>
      </c>
      <c r="AL1802" s="13" t="e">
        <f>Tabella4[[#This Row],[HC_ID]]&amp;": "&amp;Tabella4[[#This Row],[Soluzione note aggiuntive]]</f>
        <v>#N/A</v>
      </c>
      <c r="AM1802" s="13"/>
    </row>
    <row r="1803" spans="1:39" ht="15" x14ac:dyDescent="0.3">
      <c r="A1803" s="41" t="str">
        <f>Tabella4[[#This Row],[UNI CEI EN 301549]]&amp;Tabella4[[#This Row],[Servizio]]</f>
        <v>11.1.3.2.1S010 Profilo</v>
      </c>
      <c r="B1803" s="42" t="str">
        <f>Tabella4[[#This Row],[IssueID]]&amp;Tabella4[[#This Row],[Servizio]]</f>
        <v>S010 Profilo</v>
      </c>
      <c r="C1803" s="41" t="s">
        <v>2901</v>
      </c>
      <c r="D1803" s="41" t="str">
        <f>"(#"&amp;Tabella4[[#This Row],['#ID]]&amp;")"</f>
        <v>(#AAD1802)</v>
      </c>
      <c r="E1803" s="13" t="s">
        <v>50</v>
      </c>
      <c r="F1803" s="13" t="s">
        <v>9</v>
      </c>
      <c r="G1803" s="13" t="s">
        <v>57</v>
      </c>
      <c r="H1803" s="13" t="s">
        <v>3287</v>
      </c>
      <c r="I1803" s="13" t="s">
        <v>62</v>
      </c>
      <c r="J1803" s="13" t="s">
        <v>3176</v>
      </c>
      <c r="K1803" t="s">
        <v>1749</v>
      </c>
      <c r="L1803" s="13" t="s">
        <v>3177</v>
      </c>
      <c r="M1803" t="s">
        <v>1744</v>
      </c>
      <c r="N1803" s="13"/>
      <c r="O1803" t="s">
        <v>1621</v>
      </c>
      <c r="P1803" s="13" t="s">
        <v>1665</v>
      </c>
      <c r="Q1803" s="13" t="s">
        <v>1742</v>
      </c>
      <c r="R1803" s="13"/>
      <c r="S1803" s="13" t="s">
        <v>3189</v>
      </c>
      <c r="T1803" s="13" t="s">
        <v>3190</v>
      </c>
      <c r="U1803" s="13">
        <f>COUNTIFS(Tabella4[Rejected Element],Tabella4[[#This Row],[Rejected Element]])</f>
        <v>1254</v>
      </c>
      <c r="V1803" s="13" t="s">
        <v>1728</v>
      </c>
      <c r="W1803" s="13" t="s">
        <v>3133</v>
      </c>
      <c r="X1803" s="13" t="str">
        <f>Tabella4[[#This Row],[User Impact]]</f>
        <v>1 - Critical</v>
      </c>
      <c r="Y1803" s="13" t="str">
        <f>_xlfn.CONCAT("APP INDABOX ANDROID - ",Tabella4[[#This Row],[UNI CEI EN 301549]]," ",_xlfn.XLOOKUP(Tabella4[[#This Row],[Criterio]],Tabella5[ID],Tabella5[Criterio di successo],"")," - ",Tabella4[[#This Row],[Servizio]])</f>
        <v>APP INDABOX ANDROID - 11.1.3.2.1 Sequenza significativa - S010 Profilo</v>
      </c>
      <c r="Z18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(#AAD1802)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03" s="13"/>
      <c r="AB1803" s="13"/>
      <c r="AC1803" s="13"/>
      <c r="AD1803" s="13"/>
      <c r="AE1803" s="13" t="e">
        <f>_xlfn.XLOOKUP(Tabella4[[#This Row],[ID Silk]],outTable[ID Silk],outTable[Numero ticket  ],,0,1)</f>
        <v>#N/A</v>
      </c>
      <c r="AF1803" s="13"/>
      <c r="AG1803" s="13"/>
      <c r="AH1803" s="13" t="e">
        <f>Tabella4[[#This Row],[Caricato su Silk]]&amp;Tabella4[[#This Row],[HC_01]]</f>
        <v>#N/A</v>
      </c>
      <c r="AI1803" s="13" t="e">
        <f>Tabella4[[#This Row],[HC_ID]]&amp;": "&amp;Tabella4[[#This Row],[Descrizione]]</f>
        <v>#N/A</v>
      </c>
      <c r="AJ1803" s="13" t="e">
        <f>Tabella4[[#This Row],[HC_ID]]&amp;": - "&amp;Tabella4[[#This Row],[Detail]]&amp;" con selettore: "&amp;Tabella4[[#This Row],[Rejected Element]]</f>
        <v>#N/A</v>
      </c>
      <c r="AK1803" s="13" t="e">
        <f>Tabella4[[#This Row],[HC_ID]]&amp;": "&amp;Tabella4[[#This Row],[Share URL]]</f>
        <v>#N/A</v>
      </c>
      <c r="AL1803" s="13" t="e">
        <f>Tabella4[[#This Row],[HC_ID]]&amp;": "&amp;Tabella4[[#This Row],[Soluzione note aggiuntive]]</f>
        <v>#N/A</v>
      </c>
      <c r="AM1803" s="13"/>
    </row>
    <row r="1804" spans="1:39" ht="15" x14ac:dyDescent="0.3">
      <c r="A1804" s="41" t="str">
        <f>Tabella4[[#This Row],[UNI CEI EN 301549]]&amp;Tabella4[[#This Row],[Servizio]]</f>
        <v>11.1.3.2.1S010 Profilo</v>
      </c>
      <c r="B1804" s="42" t="str">
        <f>Tabella4[[#This Row],[IssueID]]&amp;Tabella4[[#This Row],[Servizio]]</f>
        <v>S010 Profilo</v>
      </c>
      <c r="C1804" s="41" t="s">
        <v>2902</v>
      </c>
      <c r="D1804" s="41" t="str">
        <f>"(#"&amp;Tabella4[[#This Row],['#ID]]&amp;")"</f>
        <v>(#AAD1803)</v>
      </c>
      <c r="E1804" s="13" t="s">
        <v>50</v>
      </c>
      <c r="F1804" s="13" t="s">
        <v>9</v>
      </c>
      <c r="G1804" s="13" t="s">
        <v>57</v>
      </c>
      <c r="H1804" s="13" t="s">
        <v>3287</v>
      </c>
      <c r="I1804" s="13" t="s">
        <v>62</v>
      </c>
      <c r="J1804" s="13" t="s">
        <v>3176</v>
      </c>
      <c r="K1804" t="s">
        <v>1749</v>
      </c>
      <c r="L1804" s="13" t="s">
        <v>3177</v>
      </c>
      <c r="M1804" t="s">
        <v>1744</v>
      </c>
      <c r="N1804" s="13"/>
      <c r="O1804" t="s">
        <v>1621</v>
      </c>
      <c r="P1804" s="13" t="s">
        <v>1665</v>
      </c>
      <c r="Q1804" s="13" t="s">
        <v>1742</v>
      </c>
      <c r="R1804" s="13"/>
      <c r="S1804" s="13" t="s">
        <v>3189</v>
      </c>
      <c r="T1804" s="13" t="s">
        <v>3190</v>
      </c>
      <c r="U1804" s="13">
        <f>COUNTIFS(Tabella4[Rejected Element],Tabella4[[#This Row],[Rejected Element]])</f>
        <v>1254</v>
      </c>
      <c r="V1804" s="13" t="s">
        <v>1728</v>
      </c>
      <c r="W1804" s="13" t="s">
        <v>3133</v>
      </c>
      <c r="X1804" s="13" t="str">
        <f>Tabella4[[#This Row],[User Impact]]</f>
        <v>1 - Critical</v>
      </c>
      <c r="Y1804" s="13" t="str">
        <f>_xlfn.CONCAT("APP INDABOX ANDROID - ",Tabella4[[#This Row],[UNI CEI EN 301549]]," ",_xlfn.XLOOKUP(Tabella4[[#This Row],[Criterio]],Tabella5[ID],Tabella5[Criterio di successo],"")," - ",Tabella4[[#This Row],[Servizio]])</f>
        <v>APP INDABOX ANDROID - 11.1.3.2.1 Sequenza significativa - S010 Profilo</v>
      </c>
      <c r="Z18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(#AAD1803)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04" s="13"/>
      <c r="AB1804" s="13"/>
      <c r="AC1804" s="13"/>
      <c r="AD1804" s="13"/>
      <c r="AE1804" s="13" t="e">
        <f>_xlfn.XLOOKUP(Tabella4[[#This Row],[ID Silk]],outTable[ID Silk],outTable[Numero ticket  ],,0,1)</f>
        <v>#N/A</v>
      </c>
      <c r="AF1804" s="13"/>
      <c r="AG1804" s="13"/>
      <c r="AH1804" s="13" t="e">
        <f>Tabella4[[#This Row],[Caricato su Silk]]&amp;Tabella4[[#This Row],[HC_01]]</f>
        <v>#N/A</v>
      </c>
      <c r="AI1804" s="13" t="e">
        <f>Tabella4[[#This Row],[HC_ID]]&amp;": "&amp;Tabella4[[#This Row],[Descrizione]]</f>
        <v>#N/A</v>
      </c>
      <c r="AJ1804" s="13" t="e">
        <f>Tabella4[[#This Row],[HC_ID]]&amp;": - "&amp;Tabella4[[#This Row],[Detail]]&amp;" con selettore: "&amp;Tabella4[[#This Row],[Rejected Element]]</f>
        <v>#N/A</v>
      </c>
      <c r="AK1804" s="13" t="e">
        <f>Tabella4[[#This Row],[HC_ID]]&amp;": "&amp;Tabella4[[#This Row],[Share URL]]</f>
        <v>#N/A</v>
      </c>
      <c r="AL1804" s="13" t="e">
        <f>Tabella4[[#This Row],[HC_ID]]&amp;": "&amp;Tabella4[[#This Row],[Soluzione note aggiuntive]]</f>
        <v>#N/A</v>
      </c>
      <c r="AM1804" s="13"/>
    </row>
    <row r="1805" spans="1:39" ht="15" x14ac:dyDescent="0.3">
      <c r="A1805" s="41" t="str">
        <f>Tabella4[[#This Row],[UNI CEI EN 301549]]&amp;Tabella4[[#This Row],[Servizio]]</f>
        <v>11.1.3.2.1S010 Profilo</v>
      </c>
      <c r="B1805" s="42" t="str">
        <f>Tabella4[[#This Row],[IssueID]]&amp;Tabella4[[#This Row],[Servizio]]</f>
        <v>S010 Profilo</v>
      </c>
      <c r="C1805" s="41" t="s">
        <v>2903</v>
      </c>
      <c r="D1805" s="41" t="str">
        <f>"(#"&amp;Tabella4[[#This Row],['#ID]]&amp;")"</f>
        <v>(#AAD1804)</v>
      </c>
      <c r="E1805" s="13" t="s">
        <v>50</v>
      </c>
      <c r="F1805" s="13" t="s">
        <v>9</v>
      </c>
      <c r="G1805" s="13" t="s">
        <v>57</v>
      </c>
      <c r="H1805" s="13" t="s">
        <v>3287</v>
      </c>
      <c r="I1805" s="13" t="s">
        <v>62</v>
      </c>
      <c r="J1805" s="13" t="s">
        <v>3176</v>
      </c>
      <c r="K1805" t="s">
        <v>1749</v>
      </c>
      <c r="L1805" s="13" t="s">
        <v>3177</v>
      </c>
      <c r="M1805" t="s">
        <v>1744</v>
      </c>
      <c r="N1805" s="13"/>
      <c r="O1805" t="s">
        <v>1621</v>
      </c>
      <c r="P1805" s="13" t="s">
        <v>1665</v>
      </c>
      <c r="Q1805" s="13" t="s">
        <v>1742</v>
      </c>
      <c r="R1805" s="13"/>
      <c r="S1805" s="13" t="s">
        <v>3189</v>
      </c>
      <c r="T1805" s="13" t="s">
        <v>3190</v>
      </c>
      <c r="U1805" s="13">
        <f>COUNTIFS(Tabella4[Rejected Element],Tabella4[[#This Row],[Rejected Element]])</f>
        <v>1254</v>
      </c>
      <c r="V1805" s="13" t="s">
        <v>1728</v>
      </c>
      <c r="W1805" s="13" t="s">
        <v>3133</v>
      </c>
      <c r="X1805" s="13" t="str">
        <f>Tabella4[[#This Row],[User Impact]]</f>
        <v>1 - Critical</v>
      </c>
      <c r="Y1805" s="13" t="str">
        <f>_xlfn.CONCAT("APP INDABOX ANDROID - ",Tabella4[[#This Row],[UNI CEI EN 301549]]," ",_xlfn.XLOOKUP(Tabella4[[#This Row],[Criterio]],Tabella5[ID],Tabella5[Criterio di successo],"")," - ",Tabella4[[#This Row],[Servizio]])</f>
        <v>APP INDABOX ANDROID - 11.1.3.2.1 Sequenza significativa - S010 Profilo</v>
      </c>
      <c r="Z18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(#AAD1804)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05" s="13"/>
      <c r="AB1805" s="13"/>
      <c r="AC1805" s="13"/>
      <c r="AD1805" s="13"/>
      <c r="AE1805" s="13" t="e">
        <f>_xlfn.XLOOKUP(Tabella4[[#This Row],[ID Silk]],outTable[ID Silk],outTable[Numero ticket  ],,0,1)</f>
        <v>#N/A</v>
      </c>
      <c r="AF1805" s="13"/>
      <c r="AG1805" s="13"/>
      <c r="AH1805" s="13" t="e">
        <f>Tabella4[[#This Row],[Caricato su Silk]]&amp;Tabella4[[#This Row],[HC_01]]</f>
        <v>#N/A</v>
      </c>
      <c r="AI1805" s="13" t="e">
        <f>Tabella4[[#This Row],[HC_ID]]&amp;": "&amp;Tabella4[[#This Row],[Descrizione]]</f>
        <v>#N/A</v>
      </c>
      <c r="AJ1805" s="13" t="e">
        <f>Tabella4[[#This Row],[HC_ID]]&amp;": - "&amp;Tabella4[[#This Row],[Detail]]&amp;" con selettore: "&amp;Tabella4[[#This Row],[Rejected Element]]</f>
        <v>#N/A</v>
      </c>
      <c r="AK1805" s="13" t="e">
        <f>Tabella4[[#This Row],[HC_ID]]&amp;": "&amp;Tabella4[[#This Row],[Share URL]]</f>
        <v>#N/A</v>
      </c>
      <c r="AL1805" s="13" t="e">
        <f>Tabella4[[#This Row],[HC_ID]]&amp;": "&amp;Tabella4[[#This Row],[Soluzione note aggiuntive]]</f>
        <v>#N/A</v>
      </c>
      <c r="AM1805" s="13"/>
    </row>
    <row r="1806" spans="1:39" ht="15" x14ac:dyDescent="0.3">
      <c r="A1806" s="41" t="str">
        <f>Tabella4[[#This Row],[UNI CEI EN 301549]]&amp;Tabella4[[#This Row],[Servizio]]</f>
        <v>11.2.5.3.1S010 Profilo</v>
      </c>
      <c r="B1806" s="42" t="str">
        <f>Tabella4[[#This Row],[IssueID]]&amp;Tabella4[[#This Row],[Servizio]]</f>
        <v>S010 Profilo</v>
      </c>
      <c r="C1806" s="41" t="s">
        <v>2904</v>
      </c>
      <c r="D1806" s="41" t="str">
        <f>"(#"&amp;Tabella4[[#This Row],['#ID]]&amp;")"</f>
        <v>(#AAD1805)</v>
      </c>
      <c r="E1806" s="13" t="s">
        <v>50</v>
      </c>
      <c r="F1806" s="13" t="s">
        <v>9</v>
      </c>
      <c r="G1806" s="13" t="s">
        <v>342</v>
      </c>
      <c r="H1806" s="13" t="s">
        <v>3285</v>
      </c>
      <c r="I1806" s="13" t="s">
        <v>63</v>
      </c>
      <c r="J1806" s="13" t="s">
        <v>3172</v>
      </c>
      <c r="K1806" t="s">
        <v>1745</v>
      </c>
      <c r="L1806" s="13" t="s">
        <v>3173</v>
      </c>
      <c r="M1806" t="s">
        <v>1744</v>
      </c>
      <c r="N1806" s="13"/>
      <c r="O1806" t="s">
        <v>1621</v>
      </c>
      <c r="P1806" s="13" t="s">
        <v>1665</v>
      </c>
      <c r="Q1806" s="13" t="s">
        <v>1742</v>
      </c>
      <c r="R1806" s="13"/>
      <c r="S1806" s="13" t="s">
        <v>3183</v>
      </c>
      <c r="T1806" s="13" t="s">
        <v>3184</v>
      </c>
      <c r="U1806" s="13">
        <f>COUNTIFS(Tabella4[Rejected Element],Tabella4[[#This Row],[Rejected Element]])</f>
        <v>1254</v>
      </c>
      <c r="V1806" s="13" t="s">
        <v>1728</v>
      </c>
      <c r="W1806" s="13" t="s">
        <v>3133</v>
      </c>
      <c r="X1806" s="13" t="str">
        <f>Tabella4[[#This Row],[User Impact]]</f>
        <v>2 - Serious</v>
      </c>
      <c r="Y1806" s="13" t="str">
        <f>_xlfn.CONCAT("APP INDABOX ANDROID - ",Tabella4[[#This Row],[UNI CEI EN 301549]]," ",_xlfn.XLOOKUP(Tabella4[[#This Row],[Criterio]],Tabella5[ID],Tabella5[Criterio di successo],"")," - ",Tabella4[[#This Row],[Servizio]])</f>
        <v>APP INDABOX ANDROID - 11.2.5.3.1 Etichetta nel nome - S010 Profilo</v>
      </c>
      <c r="Z18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(#AAD1805)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06" s="13"/>
      <c r="AB1806" s="13"/>
      <c r="AC1806" s="13"/>
      <c r="AD1806" s="13"/>
      <c r="AE1806" s="13" t="e">
        <f>_xlfn.XLOOKUP(Tabella4[[#This Row],[ID Silk]],outTable[ID Silk],outTable[Numero ticket  ],,0,1)</f>
        <v>#N/A</v>
      </c>
      <c r="AF1806" s="13"/>
      <c r="AG1806" s="13"/>
      <c r="AH1806" s="13" t="e">
        <f>Tabella4[[#This Row],[Caricato su Silk]]&amp;Tabella4[[#This Row],[HC_01]]</f>
        <v>#N/A</v>
      </c>
      <c r="AI1806" s="13" t="e">
        <f>Tabella4[[#This Row],[HC_ID]]&amp;": "&amp;Tabella4[[#This Row],[Descrizione]]</f>
        <v>#N/A</v>
      </c>
      <c r="AJ1806" s="13" t="e">
        <f>Tabella4[[#This Row],[HC_ID]]&amp;": - "&amp;Tabella4[[#This Row],[Detail]]&amp;" con selettore: "&amp;Tabella4[[#This Row],[Rejected Element]]</f>
        <v>#N/A</v>
      </c>
      <c r="AK1806" s="13" t="e">
        <f>Tabella4[[#This Row],[HC_ID]]&amp;": "&amp;Tabella4[[#This Row],[Share URL]]</f>
        <v>#N/A</v>
      </c>
      <c r="AL1806" s="13" t="e">
        <f>Tabella4[[#This Row],[HC_ID]]&amp;": "&amp;Tabella4[[#This Row],[Soluzione note aggiuntive]]</f>
        <v>#N/A</v>
      </c>
      <c r="AM1806" s="13"/>
    </row>
    <row r="1807" spans="1:39" ht="15" x14ac:dyDescent="0.3">
      <c r="A1807" s="41" t="str">
        <f>Tabella4[[#This Row],[UNI CEI EN 301549]]&amp;Tabella4[[#This Row],[Servizio]]</f>
        <v>11.2.5.8.1S010 Profilo</v>
      </c>
      <c r="B1807" s="42" t="str">
        <f>Tabella4[[#This Row],[IssueID]]&amp;Tabella4[[#This Row],[Servizio]]</f>
        <v>S010 Profilo</v>
      </c>
      <c r="C1807" s="41" t="s">
        <v>2905</v>
      </c>
      <c r="D1807" s="41" t="str">
        <f>"(#"&amp;Tabella4[[#This Row],['#ID]]&amp;")"</f>
        <v>(#AAD1806)</v>
      </c>
      <c r="E1807" s="13" t="s">
        <v>50</v>
      </c>
      <c r="F1807" s="13" t="s">
        <v>10</v>
      </c>
      <c r="G1807" s="13" t="s">
        <v>56</v>
      </c>
      <c r="H1807" s="13" t="s">
        <v>3283</v>
      </c>
      <c r="I1807" s="13" t="s">
        <v>63</v>
      </c>
      <c r="J1807" s="13" t="s">
        <v>1736</v>
      </c>
      <c r="K1807" t="s">
        <v>1748</v>
      </c>
      <c r="L1807" s="13" t="s">
        <v>3175</v>
      </c>
      <c r="M1807" t="s">
        <v>1744</v>
      </c>
      <c r="N1807" s="13"/>
      <c r="O1807" t="s">
        <v>1621</v>
      </c>
      <c r="P1807" s="13" t="s">
        <v>1665</v>
      </c>
      <c r="Q1807" s="13" t="s">
        <v>1742</v>
      </c>
      <c r="R1807" s="13"/>
      <c r="S1807" s="13" t="s">
        <v>3187</v>
      </c>
      <c r="T1807" s="13" t="s">
        <v>3188</v>
      </c>
      <c r="U1807" s="13">
        <f>COUNTIFS(Tabella4[Rejected Element],Tabella4[[#This Row],[Rejected Element]])</f>
        <v>1254</v>
      </c>
      <c r="V1807" s="13" t="s">
        <v>1728</v>
      </c>
      <c r="W1807" s="13" t="s">
        <v>3133</v>
      </c>
      <c r="X1807" s="13" t="str">
        <f>Tabella4[[#This Row],[User Impact]]</f>
        <v>2 - Serious</v>
      </c>
      <c r="Y1807" s="13" t="str">
        <f>_xlfn.CONCAT("APP INDABOX ANDROID - ",Tabella4[[#This Row],[UNI CEI EN 301549]]," ",_xlfn.XLOOKUP(Tabella4[[#This Row],[Criterio]],Tabella5[ID],Tabella5[Criterio di successo],"")," - ",Tabella4[[#This Row],[Servizio]])</f>
        <v>APP INDABOX ANDROID - 11.2.5.8.1 Dimensione dell'obiettivo (minimo) - S010 Profilo</v>
      </c>
      <c r="Z18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(#AAD1806)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07" s="13"/>
      <c r="AB1807" s="13"/>
      <c r="AC1807" s="13"/>
      <c r="AD1807" s="13"/>
      <c r="AE1807" s="13" t="e">
        <f>_xlfn.XLOOKUP(Tabella4[[#This Row],[ID Silk]],outTable[ID Silk],outTable[Numero ticket  ],,0,1)</f>
        <v>#N/A</v>
      </c>
      <c r="AF1807" s="13"/>
      <c r="AG1807" s="13"/>
      <c r="AH1807" s="13" t="e">
        <f>Tabella4[[#This Row],[Caricato su Silk]]&amp;Tabella4[[#This Row],[HC_01]]</f>
        <v>#N/A</v>
      </c>
      <c r="AI1807" s="13" t="e">
        <f>Tabella4[[#This Row],[HC_ID]]&amp;": "&amp;Tabella4[[#This Row],[Descrizione]]</f>
        <v>#N/A</v>
      </c>
      <c r="AJ1807" s="13" t="e">
        <f>Tabella4[[#This Row],[HC_ID]]&amp;": - "&amp;Tabella4[[#This Row],[Detail]]&amp;" con selettore: "&amp;Tabella4[[#This Row],[Rejected Element]]</f>
        <v>#N/A</v>
      </c>
      <c r="AK1807" s="13" t="e">
        <f>Tabella4[[#This Row],[HC_ID]]&amp;": "&amp;Tabella4[[#This Row],[Share URL]]</f>
        <v>#N/A</v>
      </c>
      <c r="AL1807" s="13" t="e">
        <f>Tabella4[[#This Row],[HC_ID]]&amp;": "&amp;Tabella4[[#This Row],[Soluzione note aggiuntive]]</f>
        <v>#N/A</v>
      </c>
      <c r="AM1807" s="13"/>
    </row>
    <row r="1808" spans="1:39" ht="15" x14ac:dyDescent="0.3">
      <c r="A1808" s="41" t="str">
        <f>Tabella4[[#This Row],[UNI CEI EN 301549]]&amp;Tabella4[[#This Row],[Servizio]]</f>
        <v>11.2.5.5.1S010 Profilo</v>
      </c>
      <c r="B1808" s="42" t="str">
        <f>Tabella4[[#This Row],[IssueID]]&amp;Tabella4[[#This Row],[Servizio]]</f>
        <v>S010 Profilo</v>
      </c>
      <c r="C1808" s="41" t="s">
        <v>2906</v>
      </c>
      <c r="D1808" s="41" t="str">
        <f>"(#"&amp;Tabella4[[#This Row],['#ID]]&amp;")"</f>
        <v>(#AAD1807)</v>
      </c>
      <c r="E1808" s="13" t="s">
        <v>50</v>
      </c>
      <c r="F1808" s="13" t="s">
        <v>3168</v>
      </c>
      <c r="G1808" s="13" t="s">
        <v>346</v>
      </c>
      <c r="H1808" s="13" t="s">
        <v>3286</v>
      </c>
      <c r="I1808" s="13" t="s">
        <v>64</v>
      </c>
      <c r="J1808" s="13" t="s">
        <v>1736</v>
      </c>
      <c r="K1808" t="s">
        <v>1747</v>
      </c>
      <c r="L1808" s="13" t="s">
        <v>3174</v>
      </c>
      <c r="M1808" t="s">
        <v>1744</v>
      </c>
      <c r="N1808" s="13"/>
      <c r="O1808" t="s">
        <v>1621</v>
      </c>
      <c r="P1808" s="13" t="s">
        <v>1665</v>
      </c>
      <c r="Q1808" s="13" t="s">
        <v>1742</v>
      </c>
      <c r="R1808" s="13"/>
      <c r="S1808" s="13" t="s">
        <v>3185</v>
      </c>
      <c r="T1808" s="13" t="s">
        <v>3186</v>
      </c>
      <c r="U1808" s="13">
        <f>COUNTIFS(Tabella4[Rejected Element],Tabella4[[#This Row],[Rejected Element]])</f>
        <v>1254</v>
      </c>
      <c r="V1808" s="13" t="s">
        <v>1728</v>
      </c>
      <c r="W1808" s="13" t="s">
        <v>3133</v>
      </c>
      <c r="X1808" s="13" t="str">
        <f>Tabella4[[#This Row],[User Impact]]</f>
        <v>3 - Moderate</v>
      </c>
      <c r="Y1808" s="13" t="str">
        <f>_xlfn.CONCAT("APP INDABOX ANDROID - ",Tabella4[[#This Row],[UNI CEI EN 301549]]," ",_xlfn.XLOOKUP(Tabella4[[#This Row],[Criterio]],Tabella5[ID],Tabella5[Criterio di successo],"")," - ",Tabella4[[#This Row],[Servizio]])</f>
        <v>APP INDABOX ANDROID - 11.2.5.5.1 Dimensione dell'obiettivo (avanzato) - S010 Profilo</v>
      </c>
      <c r="Z18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(#AAD1807)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08" s="13"/>
      <c r="AB1808" s="13"/>
      <c r="AC1808" s="13"/>
      <c r="AD1808" s="13"/>
      <c r="AE1808" s="13" t="e">
        <f>_xlfn.XLOOKUP(Tabella4[[#This Row],[ID Silk]],outTable[ID Silk],outTable[Numero ticket  ],,0,1)</f>
        <v>#N/A</v>
      </c>
      <c r="AF1808" s="13"/>
      <c r="AG1808" s="13"/>
      <c r="AH1808" s="13" t="e">
        <f>Tabella4[[#This Row],[Caricato su Silk]]&amp;Tabella4[[#This Row],[HC_01]]</f>
        <v>#N/A</v>
      </c>
      <c r="AI1808" s="13" t="e">
        <f>Tabella4[[#This Row],[HC_ID]]&amp;": "&amp;Tabella4[[#This Row],[Descrizione]]</f>
        <v>#N/A</v>
      </c>
      <c r="AJ1808" s="13" t="e">
        <f>Tabella4[[#This Row],[HC_ID]]&amp;": - "&amp;Tabella4[[#This Row],[Detail]]&amp;" con selettore: "&amp;Tabella4[[#This Row],[Rejected Element]]</f>
        <v>#N/A</v>
      </c>
      <c r="AK1808" s="13" t="e">
        <f>Tabella4[[#This Row],[HC_ID]]&amp;": "&amp;Tabella4[[#This Row],[Share URL]]</f>
        <v>#N/A</v>
      </c>
      <c r="AL1808" s="13" t="e">
        <f>Tabella4[[#This Row],[HC_ID]]&amp;": "&amp;Tabella4[[#This Row],[Soluzione note aggiuntive]]</f>
        <v>#N/A</v>
      </c>
      <c r="AM1808" s="13"/>
    </row>
    <row r="1809" spans="1:39" ht="15" x14ac:dyDescent="0.3">
      <c r="A1809" s="41" t="str">
        <f>Tabella4[[#This Row],[UNI CEI EN 301549]]&amp;Tabella4[[#This Row],[Servizio]]</f>
        <v>11.2.5.3.1S010 Profilo</v>
      </c>
      <c r="B1809" s="42" t="str">
        <f>Tabella4[[#This Row],[IssueID]]&amp;Tabella4[[#This Row],[Servizio]]</f>
        <v>S010 Profilo</v>
      </c>
      <c r="C1809" s="41" t="s">
        <v>2907</v>
      </c>
      <c r="D1809" s="41" t="str">
        <f>"(#"&amp;Tabella4[[#This Row],['#ID]]&amp;")"</f>
        <v>(#AAD1808)</v>
      </c>
      <c r="E1809" s="13" t="s">
        <v>50</v>
      </c>
      <c r="F1809" s="13" t="s">
        <v>9</v>
      </c>
      <c r="G1809" s="13" t="s">
        <v>342</v>
      </c>
      <c r="H1809" s="13" t="s">
        <v>3285</v>
      </c>
      <c r="I1809" s="13" t="s">
        <v>63</v>
      </c>
      <c r="J1809" s="13" t="s">
        <v>3172</v>
      </c>
      <c r="K1809" t="s">
        <v>1745</v>
      </c>
      <c r="L1809" s="13" t="s">
        <v>3173</v>
      </c>
      <c r="M1809" t="s">
        <v>1744</v>
      </c>
      <c r="N1809" s="13"/>
      <c r="O1809" t="s">
        <v>1621</v>
      </c>
      <c r="P1809" s="13" t="s">
        <v>1665</v>
      </c>
      <c r="Q1809" s="13" t="s">
        <v>1742</v>
      </c>
      <c r="R1809" s="13"/>
      <c r="S1809" s="13" t="s">
        <v>3183</v>
      </c>
      <c r="T1809" s="13" t="s">
        <v>3184</v>
      </c>
      <c r="U1809" s="13">
        <f>COUNTIFS(Tabella4[Rejected Element],Tabella4[[#This Row],[Rejected Element]])</f>
        <v>1254</v>
      </c>
      <c r="V1809" s="13" t="s">
        <v>1728</v>
      </c>
      <c r="W1809" s="13" t="s">
        <v>3133</v>
      </c>
      <c r="X1809" s="13" t="str">
        <f>Tabella4[[#This Row],[User Impact]]</f>
        <v>2 - Serious</v>
      </c>
      <c r="Y1809" s="13" t="str">
        <f>_xlfn.CONCAT("APP INDABOX ANDROID - ",Tabella4[[#This Row],[UNI CEI EN 301549]]," ",_xlfn.XLOOKUP(Tabella4[[#This Row],[Criterio]],Tabella5[ID],Tabella5[Criterio di successo],"")," - ",Tabella4[[#This Row],[Servizio]])</f>
        <v>APP INDABOX ANDROID - 11.2.5.3.1 Etichetta nel nome - S010 Profilo</v>
      </c>
      <c r="Z18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(#AAD1808)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09" s="13"/>
      <c r="AB1809" s="13"/>
      <c r="AC1809" s="13"/>
      <c r="AD1809" s="13"/>
      <c r="AE1809" s="13" t="e">
        <f>_xlfn.XLOOKUP(Tabella4[[#This Row],[ID Silk]],outTable[ID Silk],outTable[Numero ticket  ],,0,1)</f>
        <v>#N/A</v>
      </c>
      <c r="AF1809" s="13"/>
      <c r="AG1809" s="13"/>
      <c r="AH1809" s="13" t="e">
        <f>Tabella4[[#This Row],[Caricato su Silk]]&amp;Tabella4[[#This Row],[HC_01]]</f>
        <v>#N/A</v>
      </c>
      <c r="AI1809" s="13" t="e">
        <f>Tabella4[[#This Row],[HC_ID]]&amp;": "&amp;Tabella4[[#This Row],[Descrizione]]</f>
        <v>#N/A</v>
      </c>
      <c r="AJ1809" s="13" t="e">
        <f>Tabella4[[#This Row],[HC_ID]]&amp;": - "&amp;Tabella4[[#This Row],[Detail]]&amp;" con selettore: "&amp;Tabella4[[#This Row],[Rejected Element]]</f>
        <v>#N/A</v>
      </c>
      <c r="AK1809" s="13" t="e">
        <f>Tabella4[[#This Row],[HC_ID]]&amp;": "&amp;Tabella4[[#This Row],[Share URL]]</f>
        <v>#N/A</v>
      </c>
      <c r="AL1809" s="13" t="e">
        <f>Tabella4[[#This Row],[HC_ID]]&amp;": "&amp;Tabella4[[#This Row],[Soluzione note aggiuntive]]</f>
        <v>#N/A</v>
      </c>
      <c r="AM1809" s="13"/>
    </row>
    <row r="1810" spans="1:39" ht="15" x14ac:dyDescent="0.3">
      <c r="A1810" s="41" t="str">
        <f>Tabella4[[#This Row],[UNI CEI EN 301549]]&amp;Tabella4[[#This Row],[Servizio]]</f>
        <v>11.1.3.2.1S010 Profilo</v>
      </c>
      <c r="B1810" s="42" t="str">
        <f>Tabella4[[#This Row],[IssueID]]&amp;Tabella4[[#This Row],[Servizio]]</f>
        <v>S010 Profilo</v>
      </c>
      <c r="C1810" s="41" t="s">
        <v>2908</v>
      </c>
      <c r="D1810" s="41" t="str">
        <f>"(#"&amp;Tabella4[[#This Row],['#ID]]&amp;")"</f>
        <v>(#AAD1809)</v>
      </c>
      <c r="E1810" s="13" t="s">
        <v>50</v>
      </c>
      <c r="F1810" s="13" t="s">
        <v>9</v>
      </c>
      <c r="G1810" s="13" t="s">
        <v>57</v>
      </c>
      <c r="H1810" s="13" t="s">
        <v>3287</v>
      </c>
      <c r="I1810" s="13" t="s">
        <v>62</v>
      </c>
      <c r="J1810" s="13" t="s">
        <v>3176</v>
      </c>
      <c r="K1810" t="s">
        <v>1749</v>
      </c>
      <c r="L1810" s="13" t="s">
        <v>3177</v>
      </c>
      <c r="M1810" t="s">
        <v>1744</v>
      </c>
      <c r="N1810" s="13"/>
      <c r="O1810" t="s">
        <v>1621</v>
      </c>
      <c r="P1810" s="13" t="s">
        <v>1665</v>
      </c>
      <c r="Q1810" s="13" t="s">
        <v>1742</v>
      </c>
      <c r="R1810" s="13"/>
      <c r="S1810" s="13" t="s">
        <v>3189</v>
      </c>
      <c r="T1810" s="13" t="s">
        <v>3190</v>
      </c>
      <c r="U1810" s="13">
        <f>COUNTIFS(Tabella4[Rejected Element],Tabella4[[#This Row],[Rejected Element]])</f>
        <v>1254</v>
      </c>
      <c r="V1810" s="13" t="s">
        <v>1728</v>
      </c>
      <c r="W1810" s="13" t="s">
        <v>3133</v>
      </c>
      <c r="X1810" s="13" t="str">
        <f>Tabella4[[#This Row],[User Impact]]</f>
        <v>1 - Critical</v>
      </c>
      <c r="Y1810" s="13" t="str">
        <f>_xlfn.CONCAT("APP INDABOX ANDROID - ",Tabella4[[#This Row],[UNI CEI EN 301549]]," ",_xlfn.XLOOKUP(Tabella4[[#This Row],[Criterio]],Tabella5[ID],Tabella5[Criterio di successo],"")," - ",Tabella4[[#This Row],[Servizio]])</f>
        <v>APP INDABOX ANDROID - 11.1.3.2.1 Sequenza significativa - S010 Profilo</v>
      </c>
      <c r="Z18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(#AAD1809)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10" s="13"/>
      <c r="AB1810" s="13"/>
      <c r="AC1810" s="13"/>
      <c r="AD1810" s="13"/>
      <c r="AE1810" s="13" t="e">
        <f>_xlfn.XLOOKUP(Tabella4[[#This Row],[ID Silk]],outTable[ID Silk],outTable[Numero ticket  ],,0,1)</f>
        <v>#N/A</v>
      </c>
      <c r="AF1810" s="13"/>
      <c r="AG1810" s="13"/>
      <c r="AH1810" s="13" t="e">
        <f>Tabella4[[#This Row],[Caricato su Silk]]&amp;Tabella4[[#This Row],[HC_01]]</f>
        <v>#N/A</v>
      </c>
      <c r="AI1810" s="13" t="e">
        <f>Tabella4[[#This Row],[HC_ID]]&amp;": "&amp;Tabella4[[#This Row],[Descrizione]]</f>
        <v>#N/A</v>
      </c>
      <c r="AJ1810" s="13" t="e">
        <f>Tabella4[[#This Row],[HC_ID]]&amp;": - "&amp;Tabella4[[#This Row],[Detail]]&amp;" con selettore: "&amp;Tabella4[[#This Row],[Rejected Element]]</f>
        <v>#N/A</v>
      </c>
      <c r="AK1810" s="13" t="e">
        <f>Tabella4[[#This Row],[HC_ID]]&amp;": "&amp;Tabella4[[#This Row],[Share URL]]</f>
        <v>#N/A</v>
      </c>
      <c r="AL1810" s="13" t="e">
        <f>Tabella4[[#This Row],[HC_ID]]&amp;": "&amp;Tabella4[[#This Row],[Soluzione note aggiuntive]]</f>
        <v>#N/A</v>
      </c>
      <c r="AM1810" s="13"/>
    </row>
    <row r="1811" spans="1:39" ht="15" x14ac:dyDescent="0.3">
      <c r="A1811" s="41" t="str">
        <f>Tabella4[[#This Row],[UNI CEI EN 301549]]&amp;Tabella4[[#This Row],[Servizio]]</f>
        <v>11.2.5.8.1S010 Profilo</v>
      </c>
      <c r="B1811" s="42" t="str">
        <f>Tabella4[[#This Row],[IssueID]]&amp;Tabella4[[#This Row],[Servizio]]</f>
        <v>S010 Profilo</v>
      </c>
      <c r="C1811" s="41" t="s">
        <v>2909</v>
      </c>
      <c r="D1811" s="41" t="str">
        <f>"(#"&amp;Tabella4[[#This Row],['#ID]]&amp;")"</f>
        <v>(#AAD1810)</v>
      </c>
      <c r="E1811" s="13" t="s">
        <v>50</v>
      </c>
      <c r="F1811" s="13" t="s">
        <v>10</v>
      </c>
      <c r="G1811" s="13" t="s">
        <v>56</v>
      </c>
      <c r="H1811" s="13" t="s">
        <v>3283</v>
      </c>
      <c r="I1811" s="13" t="s">
        <v>63</v>
      </c>
      <c r="J1811" s="13" t="s">
        <v>1736</v>
      </c>
      <c r="K1811" t="s">
        <v>1748</v>
      </c>
      <c r="L1811" s="13" t="s">
        <v>3175</v>
      </c>
      <c r="M1811" t="s">
        <v>1744</v>
      </c>
      <c r="N1811" s="13"/>
      <c r="O1811" t="s">
        <v>1621</v>
      </c>
      <c r="P1811" s="13" t="s">
        <v>1665</v>
      </c>
      <c r="Q1811" s="13" t="s">
        <v>1742</v>
      </c>
      <c r="R1811" s="13"/>
      <c r="S1811" s="13" t="s">
        <v>3187</v>
      </c>
      <c r="T1811" s="13" t="s">
        <v>3188</v>
      </c>
      <c r="U1811" s="13">
        <f>COUNTIFS(Tabella4[Rejected Element],Tabella4[[#This Row],[Rejected Element]])</f>
        <v>1254</v>
      </c>
      <c r="V1811" s="13" t="s">
        <v>1728</v>
      </c>
      <c r="W1811" s="13" t="s">
        <v>3133</v>
      </c>
      <c r="X1811" s="13" t="str">
        <f>Tabella4[[#This Row],[User Impact]]</f>
        <v>2 - Serious</v>
      </c>
      <c r="Y1811" s="13" t="str">
        <f>_xlfn.CONCAT("APP INDABOX ANDROID - ",Tabella4[[#This Row],[UNI CEI EN 301549]]," ",_xlfn.XLOOKUP(Tabella4[[#This Row],[Criterio]],Tabella5[ID],Tabella5[Criterio di successo],"")," - ",Tabella4[[#This Row],[Servizio]])</f>
        <v>APP INDABOX ANDROID - 11.2.5.8.1 Dimensione dell'obiettivo (minimo) - S010 Profilo</v>
      </c>
      <c r="Z18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(#AAD1810)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11" s="13"/>
      <c r="AB1811" s="13"/>
      <c r="AC1811" s="13"/>
      <c r="AD1811" s="13"/>
      <c r="AE1811" s="13" t="e">
        <f>_xlfn.XLOOKUP(Tabella4[[#This Row],[ID Silk]],outTable[ID Silk],outTable[Numero ticket  ],,0,1)</f>
        <v>#N/A</v>
      </c>
      <c r="AF1811" s="13"/>
      <c r="AG1811" s="13"/>
      <c r="AH1811" s="13" t="e">
        <f>Tabella4[[#This Row],[Caricato su Silk]]&amp;Tabella4[[#This Row],[HC_01]]</f>
        <v>#N/A</v>
      </c>
      <c r="AI1811" s="13" t="e">
        <f>Tabella4[[#This Row],[HC_ID]]&amp;": "&amp;Tabella4[[#This Row],[Descrizione]]</f>
        <v>#N/A</v>
      </c>
      <c r="AJ1811" s="13" t="e">
        <f>Tabella4[[#This Row],[HC_ID]]&amp;": - "&amp;Tabella4[[#This Row],[Detail]]&amp;" con selettore: "&amp;Tabella4[[#This Row],[Rejected Element]]</f>
        <v>#N/A</v>
      </c>
      <c r="AK1811" s="13" t="e">
        <f>Tabella4[[#This Row],[HC_ID]]&amp;": "&amp;Tabella4[[#This Row],[Share URL]]</f>
        <v>#N/A</v>
      </c>
      <c r="AL1811" s="13" t="e">
        <f>Tabella4[[#This Row],[HC_ID]]&amp;": "&amp;Tabella4[[#This Row],[Soluzione note aggiuntive]]</f>
        <v>#N/A</v>
      </c>
      <c r="AM1811" s="13"/>
    </row>
    <row r="1812" spans="1:39" ht="15" x14ac:dyDescent="0.3">
      <c r="A1812" s="41" t="str">
        <f>Tabella4[[#This Row],[UNI CEI EN 301549]]&amp;Tabella4[[#This Row],[Servizio]]</f>
        <v>11.2.5.5.1S010 Profilo</v>
      </c>
      <c r="B1812" s="42" t="str">
        <f>Tabella4[[#This Row],[IssueID]]&amp;Tabella4[[#This Row],[Servizio]]</f>
        <v>S010 Profilo</v>
      </c>
      <c r="C1812" s="41" t="s">
        <v>2910</v>
      </c>
      <c r="D1812" s="41" t="str">
        <f>"(#"&amp;Tabella4[[#This Row],['#ID]]&amp;")"</f>
        <v>(#AAD1811)</v>
      </c>
      <c r="E1812" s="13" t="s">
        <v>50</v>
      </c>
      <c r="F1812" s="13" t="s">
        <v>3168</v>
      </c>
      <c r="G1812" s="13" t="s">
        <v>346</v>
      </c>
      <c r="H1812" s="13" t="s">
        <v>3286</v>
      </c>
      <c r="I1812" s="13" t="s">
        <v>64</v>
      </c>
      <c r="J1812" s="13" t="s">
        <v>1736</v>
      </c>
      <c r="K1812" t="s">
        <v>1747</v>
      </c>
      <c r="L1812" s="13" t="s">
        <v>3174</v>
      </c>
      <c r="M1812" t="s">
        <v>1744</v>
      </c>
      <c r="N1812" s="13"/>
      <c r="O1812" t="s">
        <v>1621</v>
      </c>
      <c r="P1812" s="13" t="s">
        <v>1665</v>
      </c>
      <c r="Q1812" s="13" t="s">
        <v>1742</v>
      </c>
      <c r="R1812" s="13"/>
      <c r="S1812" s="13" t="s">
        <v>3185</v>
      </c>
      <c r="T1812" s="13" t="s">
        <v>3186</v>
      </c>
      <c r="U1812" s="13">
        <f>COUNTIFS(Tabella4[Rejected Element],Tabella4[[#This Row],[Rejected Element]])</f>
        <v>1254</v>
      </c>
      <c r="V1812" s="13" t="s">
        <v>1728</v>
      </c>
      <c r="W1812" s="13" t="s">
        <v>3133</v>
      </c>
      <c r="X1812" s="13" t="str">
        <f>Tabella4[[#This Row],[User Impact]]</f>
        <v>3 - Moderate</v>
      </c>
      <c r="Y1812" s="13" t="str">
        <f>_xlfn.CONCAT("APP INDABOX ANDROID - ",Tabella4[[#This Row],[UNI CEI EN 301549]]," ",_xlfn.XLOOKUP(Tabella4[[#This Row],[Criterio]],Tabella5[ID],Tabella5[Criterio di successo],"")," - ",Tabella4[[#This Row],[Servizio]])</f>
        <v>APP INDABOX ANDROID - 11.2.5.5.1 Dimensione dell'obiettivo (avanzato) - S010 Profilo</v>
      </c>
      <c r="Z18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(#AAD1811)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12" s="13"/>
      <c r="AB1812" s="13"/>
      <c r="AC1812" s="13"/>
      <c r="AD1812" s="13"/>
      <c r="AE1812" s="13" t="e">
        <f>_xlfn.XLOOKUP(Tabella4[[#This Row],[ID Silk]],outTable[ID Silk],outTable[Numero ticket  ],,0,1)</f>
        <v>#N/A</v>
      </c>
      <c r="AF1812" s="13"/>
      <c r="AG1812" s="13"/>
      <c r="AH1812" s="13" t="e">
        <f>Tabella4[[#This Row],[Caricato su Silk]]&amp;Tabella4[[#This Row],[HC_01]]</f>
        <v>#N/A</v>
      </c>
      <c r="AI1812" s="13" t="e">
        <f>Tabella4[[#This Row],[HC_ID]]&amp;": "&amp;Tabella4[[#This Row],[Descrizione]]</f>
        <v>#N/A</v>
      </c>
      <c r="AJ1812" s="13" t="e">
        <f>Tabella4[[#This Row],[HC_ID]]&amp;": - "&amp;Tabella4[[#This Row],[Detail]]&amp;" con selettore: "&amp;Tabella4[[#This Row],[Rejected Element]]</f>
        <v>#N/A</v>
      </c>
      <c r="AK1812" s="13" t="e">
        <f>Tabella4[[#This Row],[HC_ID]]&amp;": "&amp;Tabella4[[#This Row],[Share URL]]</f>
        <v>#N/A</v>
      </c>
      <c r="AL1812" s="13" t="e">
        <f>Tabella4[[#This Row],[HC_ID]]&amp;": "&amp;Tabella4[[#This Row],[Soluzione note aggiuntive]]</f>
        <v>#N/A</v>
      </c>
      <c r="AM1812" s="13"/>
    </row>
    <row r="1813" spans="1:39" ht="15" x14ac:dyDescent="0.3">
      <c r="A1813" s="41" t="str">
        <f>Tabella4[[#This Row],[UNI CEI EN 301549]]&amp;Tabella4[[#This Row],[Servizio]]</f>
        <v>11.2.5.3.1S010 Profilo</v>
      </c>
      <c r="B1813" s="42" t="str">
        <f>Tabella4[[#This Row],[IssueID]]&amp;Tabella4[[#This Row],[Servizio]]</f>
        <v>S010 Profilo</v>
      </c>
      <c r="C1813" s="41" t="s">
        <v>2911</v>
      </c>
      <c r="D1813" s="41" t="str">
        <f>"(#"&amp;Tabella4[[#This Row],['#ID]]&amp;")"</f>
        <v>(#AAD1812)</v>
      </c>
      <c r="E1813" s="13" t="s">
        <v>50</v>
      </c>
      <c r="F1813" s="13" t="s">
        <v>9</v>
      </c>
      <c r="G1813" s="13" t="s">
        <v>342</v>
      </c>
      <c r="H1813" s="13" t="s">
        <v>3285</v>
      </c>
      <c r="I1813" s="13" t="s">
        <v>63</v>
      </c>
      <c r="J1813" s="13" t="s">
        <v>3172</v>
      </c>
      <c r="K1813" t="s">
        <v>1745</v>
      </c>
      <c r="L1813" s="13" t="s">
        <v>3173</v>
      </c>
      <c r="M1813" t="s">
        <v>1744</v>
      </c>
      <c r="N1813" s="13"/>
      <c r="O1813" t="s">
        <v>1621</v>
      </c>
      <c r="P1813" s="13" t="s">
        <v>1665</v>
      </c>
      <c r="Q1813" s="13" t="s">
        <v>1742</v>
      </c>
      <c r="R1813" s="13"/>
      <c r="S1813" s="13" t="s">
        <v>3183</v>
      </c>
      <c r="T1813" s="13" t="s">
        <v>3184</v>
      </c>
      <c r="U1813" s="13">
        <f>COUNTIFS(Tabella4[Rejected Element],Tabella4[[#This Row],[Rejected Element]])</f>
        <v>1254</v>
      </c>
      <c r="V1813" s="13" t="s">
        <v>1728</v>
      </c>
      <c r="W1813" s="13" t="s">
        <v>3133</v>
      </c>
      <c r="X1813" s="13" t="str">
        <f>Tabella4[[#This Row],[User Impact]]</f>
        <v>2 - Serious</v>
      </c>
      <c r="Y1813" s="13" t="str">
        <f>_xlfn.CONCAT("APP INDABOX ANDROID - ",Tabella4[[#This Row],[UNI CEI EN 301549]]," ",_xlfn.XLOOKUP(Tabella4[[#This Row],[Criterio]],Tabella5[ID],Tabella5[Criterio di successo],"")," - ",Tabella4[[#This Row],[Servizio]])</f>
        <v>APP INDABOX ANDROID - 11.2.5.3.1 Etichetta nel nome - S010 Profilo</v>
      </c>
      <c r="Z18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(#AAD1812)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13" s="13"/>
      <c r="AB1813" s="13"/>
      <c r="AC1813" s="13"/>
      <c r="AD1813" s="13"/>
      <c r="AE1813" s="13" t="e">
        <f>_xlfn.XLOOKUP(Tabella4[[#This Row],[ID Silk]],outTable[ID Silk],outTable[Numero ticket  ],,0,1)</f>
        <v>#N/A</v>
      </c>
      <c r="AF1813" s="13"/>
      <c r="AG1813" s="13"/>
      <c r="AH1813" s="13" t="e">
        <f>Tabella4[[#This Row],[Caricato su Silk]]&amp;Tabella4[[#This Row],[HC_01]]</f>
        <v>#N/A</v>
      </c>
      <c r="AI1813" s="13" t="e">
        <f>Tabella4[[#This Row],[HC_ID]]&amp;": "&amp;Tabella4[[#This Row],[Descrizione]]</f>
        <v>#N/A</v>
      </c>
      <c r="AJ1813" s="13" t="e">
        <f>Tabella4[[#This Row],[HC_ID]]&amp;": - "&amp;Tabella4[[#This Row],[Detail]]&amp;" con selettore: "&amp;Tabella4[[#This Row],[Rejected Element]]</f>
        <v>#N/A</v>
      </c>
      <c r="AK1813" s="13" t="e">
        <f>Tabella4[[#This Row],[HC_ID]]&amp;": "&amp;Tabella4[[#This Row],[Share URL]]</f>
        <v>#N/A</v>
      </c>
      <c r="AL1813" s="13" t="e">
        <f>Tabella4[[#This Row],[HC_ID]]&amp;": "&amp;Tabella4[[#This Row],[Soluzione note aggiuntive]]</f>
        <v>#N/A</v>
      </c>
      <c r="AM1813" s="13"/>
    </row>
    <row r="1814" spans="1:39" ht="15" x14ac:dyDescent="0.3">
      <c r="A1814" s="41" t="str">
        <f>Tabella4[[#This Row],[UNI CEI EN 301549]]&amp;Tabella4[[#This Row],[Servizio]]</f>
        <v>11.1.3.2.1S010 Profilo</v>
      </c>
      <c r="B1814" s="42" t="str">
        <f>Tabella4[[#This Row],[IssueID]]&amp;Tabella4[[#This Row],[Servizio]]</f>
        <v>S010 Profilo</v>
      </c>
      <c r="C1814" s="41" t="s">
        <v>2912</v>
      </c>
      <c r="D1814" s="41" t="str">
        <f>"(#"&amp;Tabella4[[#This Row],['#ID]]&amp;")"</f>
        <v>(#AAD1813)</v>
      </c>
      <c r="E1814" s="13" t="s">
        <v>50</v>
      </c>
      <c r="F1814" s="13" t="s">
        <v>9</v>
      </c>
      <c r="G1814" s="13" t="s">
        <v>57</v>
      </c>
      <c r="H1814" s="13" t="s">
        <v>3287</v>
      </c>
      <c r="I1814" s="13" t="s">
        <v>62</v>
      </c>
      <c r="J1814" s="13" t="s">
        <v>3176</v>
      </c>
      <c r="K1814" t="s">
        <v>1749</v>
      </c>
      <c r="L1814" s="13" t="s">
        <v>3177</v>
      </c>
      <c r="M1814" t="s">
        <v>1744</v>
      </c>
      <c r="N1814" s="13"/>
      <c r="O1814" t="s">
        <v>1621</v>
      </c>
      <c r="P1814" s="13" t="s">
        <v>1665</v>
      </c>
      <c r="Q1814" s="13" t="s">
        <v>1742</v>
      </c>
      <c r="R1814" s="13"/>
      <c r="S1814" s="13" t="s">
        <v>3189</v>
      </c>
      <c r="T1814" s="13" t="s">
        <v>3190</v>
      </c>
      <c r="U1814" s="13">
        <f>COUNTIFS(Tabella4[Rejected Element],Tabella4[[#This Row],[Rejected Element]])</f>
        <v>1254</v>
      </c>
      <c r="V1814" s="13" t="s">
        <v>1728</v>
      </c>
      <c r="W1814" s="13" t="s">
        <v>3133</v>
      </c>
      <c r="X1814" s="13" t="str">
        <f>Tabella4[[#This Row],[User Impact]]</f>
        <v>1 - Critical</v>
      </c>
      <c r="Y1814" s="13" t="str">
        <f>_xlfn.CONCAT("APP INDABOX ANDROID - ",Tabella4[[#This Row],[UNI CEI EN 301549]]," ",_xlfn.XLOOKUP(Tabella4[[#This Row],[Criterio]],Tabella5[ID],Tabella5[Criterio di successo],"")," - ",Tabella4[[#This Row],[Servizio]])</f>
        <v>APP INDABOX ANDROID - 11.1.3.2.1 Sequenza significativa - S010 Profilo</v>
      </c>
      <c r="Z18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(#AAD1813)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14" s="13"/>
      <c r="AB1814" s="13"/>
      <c r="AC1814" s="13"/>
      <c r="AD1814" s="13"/>
      <c r="AE1814" s="13" t="e">
        <f>_xlfn.XLOOKUP(Tabella4[[#This Row],[ID Silk]],outTable[ID Silk],outTable[Numero ticket  ],,0,1)</f>
        <v>#N/A</v>
      </c>
      <c r="AF1814" s="13"/>
      <c r="AG1814" s="13"/>
      <c r="AH1814" s="13" t="e">
        <f>Tabella4[[#This Row],[Caricato su Silk]]&amp;Tabella4[[#This Row],[HC_01]]</f>
        <v>#N/A</v>
      </c>
      <c r="AI1814" s="13" t="e">
        <f>Tabella4[[#This Row],[HC_ID]]&amp;": "&amp;Tabella4[[#This Row],[Descrizione]]</f>
        <v>#N/A</v>
      </c>
      <c r="AJ1814" s="13" t="e">
        <f>Tabella4[[#This Row],[HC_ID]]&amp;": - "&amp;Tabella4[[#This Row],[Detail]]&amp;" con selettore: "&amp;Tabella4[[#This Row],[Rejected Element]]</f>
        <v>#N/A</v>
      </c>
      <c r="AK1814" s="13" t="e">
        <f>Tabella4[[#This Row],[HC_ID]]&amp;": "&amp;Tabella4[[#This Row],[Share URL]]</f>
        <v>#N/A</v>
      </c>
      <c r="AL1814" s="13" t="e">
        <f>Tabella4[[#This Row],[HC_ID]]&amp;": "&amp;Tabella4[[#This Row],[Soluzione note aggiuntive]]</f>
        <v>#N/A</v>
      </c>
      <c r="AM1814" s="13"/>
    </row>
    <row r="1815" spans="1:39" ht="15" x14ac:dyDescent="0.3">
      <c r="A1815" s="41" t="str">
        <f>Tabella4[[#This Row],[UNI CEI EN 301549]]&amp;Tabella4[[#This Row],[Servizio]]</f>
        <v>11.2.5.3.1S010 Profilo</v>
      </c>
      <c r="B1815" s="42" t="str">
        <f>Tabella4[[#This Row],[IssueID]]&amp;Tabella4[[#This Row],[Servizio]]</f>
        <v>S010 Profilo</v>
      </c>
      <c r="C1815" s="41" t="s">
        <v>2913</v>
      </c>
      <c r="D1815" s="41" t="str">
        <f>"(#"&amp;Tabella4[[#This Row],['#ID]]&amp;")"</f>
        <v>(#AAD1814)</v>
      </c>
      <c r="E1815" s="13" t="s">
        <v>50</v>
      </c>
      <c r="F1815" s="13" t="s">
        <v>9</v>
      </c>
      <c r="G1815" s="13" t="s">
        <v>342</v>
      </c>
      <c r="H1815" s="13" t="s">
        <v>3285</v>
      </c>
      <c r="I1815" s="13" t="s">
        <v>63</v>
      </c>
      <c r="J1815" s="13" t="s">
        <v>3172</v>
      </c>
      <c r="K1815" t="s">
        <v>1745</v>
      </c>
      <c r="L1815" s="13" t="s">
        <v>3173</v>
      </c>
      <c r="M1815" t="s">
        <v>1744</v>
      </c>
      <c r="N1815" s="13"/>
      <c r="O1815" t="s">
        <v>1621</v>
      </c>
      <c r="P1815" s="13" t="s">
        <v>1665</v>
      </c>
      <c r="Q1815" s="13" t="s">
        <v>1742</v>
      </c>
      <c r="R1815" s="13"/>
      <c r="S1815" s="13" t="s">
        <v>3183</v>
      </c>
      <c r="T1815" s="13" t="s">
        <v>3184</v>
      </c>
      <c r="U1815" s="13">
        <f>COUNTIFS(Tabella4[Rejected Element],Tabella4[[#This Row],[Rejected Element]])</f>
        <v>1254</v>
      </c>
      <c r="V1815" s="13" t="s">
        <v>1728</v>
      </c>
      <c r="W1815" s="13" t="s">
        <v>3133</v>
      </c>
      <c r="X1815" s="13" t="str">
        <f>Tabella4[[#This Row],[User Impact]]</f>
        <v>2 - Serious</v>
      </c>
      <c r="Y1815" s="13" t="str">
        <f>_xlfn.CONCAT("APP INDABOX ANDROID - ",Tabella4[[#This Row],[UNI CEI EN 301549]]," ",_xlfn.XLOOKUP(Tabella4[[#This Row],[Criterio]],Tabella5[ID],Tabella5[Criterio di successo],"")," - ",Tabella4[[#This Row],[Servizio]])</f>
        <v>APP INDABOX ANDROID - 11.2.5.3.1 Etichetta nel nome - S010 Profilo</v>
      </c>
      <c r="Z18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(#AAD1814)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15" s="13"/>
      <c r="AB1815" s="13"/>
      <c r="AC1815" s="13"/>
      <c r="AD1815" s="13"/>
      <c r="AE1815" s="13" t="e">
        <f>_xlfn.XLOOKUP(Tabella4[[#This Row],[ID Silk]],outTable[ID Silk],outTable[Numero ticket  ],,0,1)</f>
        <v>#N/A</v>
      </c>
      <c r="AF1815" s="13"/>
      <c r="AG1815" s="13"/>
      <c r="AH1815" s="13" t="e">
        <f>Tabella4[[#This Row],[Caricato su Silk]]&amp;Tabella4[[#This Row],[HC_01]]</f>
        <v>#N/A</v>
      </c>
      <c r="AI1815" s="13" t="e">
        <f>Tabella4[[#This Row],[HC_ID]]&amp;": "&amp;Tabella4[[#This Row],[Descrizione]]</f>
        <v>#N/A</v>
      </c>
      <c r="AJ1815" s="13" t="e">
        <f>Tabella4[[#This Row],[HC_ID]]&amp;": - "&amp;Tabella4[[#This Row],[Detail]]&amp;" con selettore: "&amp;Tabella4[[#This Row],[Rejected Element]]</f>
        <v>#N/A</v>
      </c>
      <c r="AK1815" s="13" t="e">
        <f>Tabella4[[#This Row],[HC_ID]]&amp;": "&amp;Tabella4[[#This Row],[Share URL]]</f>
        <v>#N/A</v>
      </c>
      <c r="AL1815" s="13" t="e">
        <f>Tabella4[[#This Row],[HC_ID]]&amp;": "&amp;Tabella4[[#This Row],[Soluzione note aggiuntive]]</f>
        <v>#N/A</v>
      </c>
      <c r="AM1815" s="13"/>
    </row>
    <row r="1816" spans="1:39" ht="15" x14ac:dyDescent="0.3">
      <c r="A1816" s="41" t="str">
        <f>Tabella4[[#This Row],[UNI CEI EN 301549]]&amp;Tabella4[[#This Row],[Servizio]]</f>
        <v>11.1.3.2.1S010 Profilo</v>
      </c>
      <c r="B1816" s="42" t="str">
        <f>Tabella4[[#This Row],[IssueID]]&amp;Tabella4[[#This Row],[Servizio]]</f>
        <v>S010 Profilo</v>
      </c>
      <c r="C1816" s="41" t="s">
        <v>2914</v>
      </c>
      <c r="D1816" s="41" t="str">
        <f>"(#"&amp;Tabella4[[#This Row],['#ID]]&amp;")"</f>
        <v>(#AAD1815)</v>
      </c>
      <c r="E1816" s="13" t="s">
        <v>50</v>
      </c>
      <c r="F1816" s="13" t="s">
        <v>9</v>
      </c>
      <c r="G1816" s="13" t="s">
        <v>57</v>
      </c>
      <c r="H1816" s="13" t="s">
        <v>3287</v>
      </c>
      <c r="I1816" s="13" t="s">
        <v>62</v>
      </c>
      <c r="J1816" s="13" t="s">
        <v>3176</v>
      </c>
      <c r="K1816" t="s">
        <v>1749</v>
      </c>
      <c r="L1816" s="13" t="s">
        <v>3177</v>
      </c>
      <c r="M1816" t="s">
        <v>1744</v>
      </c>
      <c r="N1816" s="13"/>
      <c r="O1816" t="s">
        <v>1621</v>
      </c>
      <c r="P1816" s="13" t="s">
        <v>1665</v>
      </c>
      <c r="Q1816" s="13" t="s">
        <v>1742</v>
      </c>
      <c r="R1816" s="13"/>
      <c r="S1816" s="13" t="s">
        <v>3189</v>
      </c>
      <c r="T1816" s="13" t="s">
        <v>3190</v>
      </c>
      <c r="U1816" s="13">
        <f>COUNTIFS(Tabella4[Rejected Element],Tabella4[[#This Row],[Rejected Element]])</f>
        <v>1254</v>
      </c>
      <c r="V1816" s="13" t="s">
        <v>1728</v>
      </c>
      <c r="W1816" s="13" t="s">
        <v>3133</v>
      </c>
      <c r="X1816" s="13" t="str">
        <f>Tabella4[[#This Row],[User Impact]]</f>
        <v>1 - Critical</v>
      </c>
      <c r="Y1816" s="13" t="str">
        <f>_xlfn.CONCAT("APP INDABOX ANDROID - ",Tabella4[[#This Row],[UNI CEI EN 301549]]," ",_xlfn.XLOOKUP(Tabella4[[#This Row],[Criterio]],Tabella5[ID],Tabella5[Criterio di successo],"")," - ",Tabella4[[#This Row],[Servizio]])</f>
        <v>APP INDABOX ANDROID - 11.1.3.2.1 Sequenza significativa - S010 Profilo</v>
      </c>
      <c r="Z18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(#AAD1815)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16" s="13"/>
      <c r="AB1816" s="13"/>
      <c r="AC1816" s="13"/>
      <c r="AD1816" s="13"/>
      <c r="AE1816" s="13" t="e">
        <f>_xlfn.XLOOKUP(Tabella4[[#This Row],[ID Silk]],outTable[ID Silk],outTable[Numero ticket  ],,0,1)</f>
        <v>#N/A</v>
      </c>
      <c r="AF1816" s="13"/>
      <c r="AG1816" s="13"/>
      <c r="AH1816" s="13" t="e">
        <f>Tabella4[[#This Row],[Caricato su Silk]]&amp;Tabella4[[#This Row],[HC_01]]</f>
        <v>#N/A</v>
      </c>
      <c r="AI1816" s="13" t="e">
        <f>Tabella4[[#This Row],[HC_ID]]&amp;": "&amp;Tabella4[[#This Row],[Descrizione]]</f>
        <v>#N/A</v>
      </c>
      <c r="AJ1816" s="13" t="e">
        <f>Tabella4[[#This Row],[HC_ID]]&amp;": - "&amp;Tabella4[[#This Row],[Detail]]&amp;" con selettore: "&amp;Tabella4[[#This Row],[Rejected Element]]</f>
        <v>#N/A</v>
      </c>
      <c r="AK1816" s="13" t="e">
        <f>Tabella4[[#This Row],[HC_ID]]&amp;": "&amp;Tabella4[[#This Row],[Share URL]]</f>
        <v>#N/A</v>
      </c>
      <c r="AL1816" s="13" t="e">
        <f>Tabella4[[#This Row],[HC_ID]]&amp;": "&amp;Tabella4[[#This Row],[Soluzione note aggiuntive]]</f>
        <v>#N/A</v>
      </c>
      <c r="AM1816" s="13"/>
    </row>
    <row r="1817" spans="1:39" ht="15" x14ac:dyDescent="0.3">
      <c r="A1817" s="41" t="str">
        <f>Tabella4[[#This Row],[UNI CEI EN 301549]]&amp;Tabella4[[#This Row],[Servizio]]</f>
        <v>11.2.5.8.1S010 Profilo</v>
      </c>
      <c r="B1817" s="42" t="str">
        <f>Tabella4[[#This Row],[IssueID]]&amp;Tabella4[[#This Row],[Servizio]]</f>
        <v>S010 Profilo</v>
      </c>
      <c r="C1817" s="41" t="s">
        <v>2915</v>
      </c>
      <c r="D1817" s="41" t="str">
        <f>"(#"&amp;Tabella4[[#This Row],['#ID]]&amp;")"</f>
        <v>(#AAD1816)</v>
      </c>
      <c r="E1817" s="13" t="s">
        <v>50</v>
      </c>
      <c r="F1817" s="13" t="s">
        <v>10</v>
      </c>
      <c r="G1817" s="13" t="s">
        <v>56</v>
      </c>
      <c r="H1817" s="13" t="s">
        <v>3283</v>
      </c>
      <c r="I1817" s="13" t="s">
        <v>63</v>
      </c>
      <c r="J1817" s="13" t="s">
        <v>1736</v>
      </c>
      <c r="K1817" t="s">
        <v>1748</v>
      </c>
      <c r="L1817" s="13" t="s">
        <v>3175</v>
      </c>
      <c r="M1817" t="s">
        <v>1744</v>
      </c>
      <c r="N1817" s="13"/>
      <c r="O1817" t="s">
        <v>1621</v>
      </c>
      <c r="P1817" s="13" t="s">
        <v>1665</v>
      </c>
      <c r="Q1817" s="13" t="s">
        <v>1742</v>
      </c>
      <c r="R1817" s="13"/>
      <c r="S1817" s="13" t="s">
        <v>3187</v>
      </c>
      <c r="T1817" s="13" t="s">
        <v>3188</v>
      </c>
      <c r="U1817" s="13">
        <f>COUNTIFS(Tabella4[Rejected Element],Tabella4[[#This Row],[Rejected Element]])</f>
        <v>1254</v>
      </c>
      <c r="V1817" s="13" t="s">
        <v>1728</v>
      </c>
      <c r="W1817" s="13" t="s">
        <v>3133</v>
      </c>
      <c r="X1817" s="13" t="str">
        <f>Tabella4[[#This Row],[User Impact]]</f>
        <v>2 - Serious</v>
      </c>
      <c r="Y1817" s="13" t="str">
        <f>_xlfn.CONCAT("APP INDABOX ANDROID - ",Tabella4[[#This Row],[UNI CEI EN 301549]]," ",_xlfn.XLOOKUP(Tabella4[[#This Row],[Criterio]],Tabella5[ID],Tabella5[Criterio di successo],"")," - ",Tabella4[[#This Row],[Servizio]])</f>
        <v>APP INDABOX ANDROID - 11.2.5.8.1 Dimensione dell'obiettivo (minimo) - S010 Profilo</v>
      </c>
      <c r="Z18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(#AAD1816)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17" s="13"/>
      <c r="AB1817" s="13"/>
      <c r="AC1817" s="13"/>
      <c r="AD1817" s="13"/>
      <c r="AE1817" s="13" t="e">
        <f>_xlfn.XLOOKUP(Tabella4[[#This Row],[ID Silk]],outTable[ID Silk],outTable[Numero ticket  ],,0,1)</f>
        <v>#N/A</v>
      </c>
      <c r="AF1817" s="13"/>
      <c r="AG1817" s="13"/>
      <c r="AH1817" s="13" t="e">
        <f>Tabella4[[#This Row],[Caricato su Silk]]&amp;Tabella4[[#This Row],[HC_01]]</f>
        <v>#N/A</v>
      </c>
      <c r="AI1817" s="13" t="e">
        <f>Tabella4[[#This Row],[HC_ID]]&amp;": "&amp;Tabella4[[#This Row],[Descrizione]]</f>
        <v>#N/A</v>
      </c>
      <c r="AJ1817" s="13" t="e">
        <f>Tabella4[[#This Row],[HC_ID]]&amp;": - "&amp;Tabella4[[#This Row],[Detail]]&amp;" con selettore: "&amp;Tabella4[[#This Row],[Rejected Element]]</f>
        <v>#N/A</v>
      </c>
      <c r="AK1817" s="13" t="e">
        <f>Tabella4[[#This Row],[HC_ID]]&amp;": "&amp;Tabella4[[#This Row],[Share URL]]</f>
        <v>#N/A</v>
      </c>
      <c r="AL1817" s="13" t="e">
        <f>Tabella4[[#This Row],[HC_ID]]&amp;": "&amp;Tabella4[[#This Row],[Soluzione note aggiuntive]]</f>
        <v>#N/A</v>
      </c>
      <c r="AM1817" s="13"/>
    </row>
    <row r="1818" spans="1:39" ht="15" x14ac:dyDescent="0.3">
      <c r="A1818" s="41" t="str">
        <f>Tabella4[[#This Row],[UNI CEI EN 301549]]&amp;Tabella4[[#This Row],[Servizio]]</f>
        <v>11.2.5.5.1S010 Profilo</v>
      </c>
      <c r="B1818" s="42" t="str">
        <f>Tabella4[[#This Row],[IssueID]]&amp;Tabella4[[#This Row],[Servizio]]</f>
        <v>S010 Profilo</v>
      </c>
      <c r="C1818" s="41" t="s">
        <v>2916</v>
      </c>
      <c r="D1818" s="41" t="str">
        <f>"(#"&amp;Tabella4[[#This Row],['#ID]]&amp;")"</f>
        <v>(#AAD1817)</v>
      </c>
      <c r="E1818" s="13" t="s">
        <v>50</v>
      </c>
      <c r="F1818" s="13" t="s">
        <v>3168</v>
      </c>
      <c r="G1818" s="13" t="s">
        <v>346</v>
      </c>
      <c r="H1818" s="13" t="s">
        <v>3286</v>
      </c>
      <c r="I1818" s="13" t="s">
        <v>64</v>
      </c>
      <c r="J1818" s="13" t="s">
        <v>1736</v>
      </c>
      <c r="K1818" t="s">
        <v>1747</v>
      </c>
      <c r="L1818" s="13" t="s">
        <v>3174</v>
      </c>
      <c r="M1818" t="s">
        <v>1744</v>
      </c>
      <c r="N1818" s="13"/>
      <c r="O1818" t="s">
        <v>1621</v>
      </c>
      <c r="P1818" s="13" t="s">
        <v>1665</v>
      </c>
      <c r="Q1818" s="13" t="s">
        <v>1742</v>
      </c>
      <c r="R1818" s="13"/>
      <c r="S1818" s="13" t="s">
        <v>3185</v>
      </c>
      <c r="T1818" s="13" t="s">
        <v>3186</v>
      </c>
      <c r="U1818" s="13">
        <f>COUNTIFS(Tabella4[Rejected Element],Tabella4[[#This Row],[Rejected Element]])</f>
        <v>1254</v>
      </c>
      <c r="V1818" s="13" t="s">
        <v>1728</v>
      </c>
      <c r="W1818" s="13" t="s">
        <v>3133</v>
      </c>
      <c r="X1818" s="13" t="str">
        <f>Tabella4[[#This Row],[User Impact]]</f>
        <v>3 - Moderate</v>
      </c>
      <c r="Y1818" s="13" t="str">
        <f>_xlfn.CONCAT("APP INDABOX ANDROID - ",Tabella4[[#This Row],[UNI CEI EN 301549]]," ",_xlfn.XLOOKUP(Tabella4[[#This Row],[Criterio]],Tabella5[ID],Tabella5[Criterio di successo],"")," - ",Tabella4[[#This Row],[Servizio]])</f>
        <v>APP INDABOX ANDROID - 11.2.5.5.1 Dimensione dell'obiettivo (avanzato) - S010 Profilo</v>
      </c>
      <c r="Z18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(#AAD1817)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18" s="13"/>
      <c r="AB1818" s="13"/>
      <c r="AC1818" s="13"/>
      <c r="AD1818" s="13"/>
      <c r="AE1818" s="13" t="e">
        <f>_xlfn.XLOOKUP(Tabella4[[#This Row],[ID Silk]],outTable[ID Silk],outTable[Numero ticket  ],,0,1)</f>
        <v>#N/A</v>
      </c>
      <c r="AF1818" s="13"/>
      <c r="AG1818" s="13"/>
      <c r="AH1818" s="13" t="e">
        <f>Tabella4[[#This Row],[Caricato su Silk]]&amp;Tabella4[[#This Row],[HC_01]]</f>
        <v>#N/A</v>
      </c>
      <c r="AI1818" s="13" t="e">
        <f>Tabella4[[#This Row],[HC_ID]]&amp;": "&amp;Tabella4[[#This Row],[Descrizione]]</f>
        <v>#N/A</v>
      </c>
      <c r="AJ1818" s="13" t="e">
        <f>Tabella4[[#This Row],[HC_ID]]&amp;": - "&amp;Tabella4[[#This Row],[Detail]]&amp;" con selettore: "&amp;Tabella4[[#This Row],[Rejected Element]]</f>
        <v>#N/A</v>
      </c>
      <c r="AK1818" s="13" t="e">
        <f>Tabella4[[#This Row],[HC_ID]]&amp;": "&amp;Tabella4[[#This Row],[Share URL]]</f>
        <v>#N/A</v>
      </c>
      <c r="AL1818" s="13" t="e">
        <f>Tabella4[[#This Row],[HC_ID]]&amp;": "&amp;Tabella4[[#This Row],[Soluzione note aggiuntive]]</f>
        <v>#N/A</v>
      </c>
      <c r="AM1818" s="13"/>
    </row>
    <row r="1819" spans="1:39" ht="15" x14ac:dyDescent="0.3">
      <c r="A1819" s="41" t="str">
        <f>Tabella4[[#This Row],[UNI CEI EN 301549]]&amp;Tabella4[[#This Row],[Servizio]]</f>
        <v>11.2.5.3.1S010 Profilo</v>
      </c>
      <c r="B1819" s="42" t="str">
        <f>Tabella4[[#This Row],[IssueID]]&amp;Tabella4[[#This Row],[Servizio]]</f>
        <v>S010 Profilo</v>
      </c>
      <c r="C1819" s="41" t="s">
        <v>2917</v>
      </c>
      <c r="D1819" s="41" t="str">
        <f>"(#"&amp;Tabella4[[#This Row],['#ID]]&amp;")"</f>
        <v>(#AAD1818)</v>
      </c>
      <c r="E1819" s="13" t="s">
        <v>50</v>
      </c>
      <c r="F1819" s="13" t="s">
        <v>9</v>
      </c>
      <c r="G1819" s="13" t="s">
        <v>342</v>
      </c>
      <c r="H1819" s="13" t="s">
        <v>3285</v>
      </c>
      <c r="I1819" s="13" t="s">
        <v>63</v>
      </c>
      <c r="J1819" s="13" t="s">
        <v>3172</v>
      </c>
      <c r="K1819" t="s">
        <v>1745</v>
      </c>
      <c r="L1819" s="13" t="s">
        <v>3173</v>
      </c>
      <c r="M1819" t="s">
        <v>1744</v>
      </c>
      <c r="N1819" s="13"/>
      <c r="O1819" t="s">
        <v>1621</v>
      </c>
      <c r="P1819" s="13" t="s">
        <v>1665</v>
      </c>
      <c r="Q1819" s="13" t="s">
        <v>1742</v>
      </c>
      <c r="R1819" s="13"/>
      <c r="S1819" s="13" t="s">
        <v>3183</v>
      </c>
      <c r="T1819" s="13" t="s">
        <v>3184</v>
      </c>
      <c r="U1819" s="13">
        <f>COUNTIFS(Tabella4[Rejected Element],Tabella4[[#This Row],[Rejected Element]])</f>
        <v>1254</v>
      </c>
      <c r="V1819" s="13" t="s">
        <v>1728</v>
      </c>
      <c r="W1819" s="13" t="s">
        <v>3133</v>
      </c>
      <c r="X1819" s="13" t="str">
        <f>Tabella4[[#This Row],[User Impact]]</f>
        <v>2 - Serious</v>
      </c>
      <c r="Y1819" s="13" t="str">
        <f>_xlfn.CONCAT("APP INDABOX ANDROID - ",Tabella4[[#This Row],[UNI CEI EN 301549]]," ",_xlfn.XLOOKUP(Tabella4[[#This Row],[Criterio]],Tabella5[ID],Tabella5[Criterio di successo],"")," - ",Tabella4[[#This Row],[Servizio]])</f>
        <v>APP INDABOX ANDROID - 11.2.5.3.1 Etichetta nel nome - S010 Profilo</v>
      </c>
      <c r="Z18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(#AAD1818)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19" s="13"/>
      <c r="AB1819" s="13"/>
      <c r="AC1819" s="13"/>
      <c r="AD1819" s="13"/>
      <c r="AE1819" s="13" t="e">
        <f>_xlfn.XLOOKUP(Tabella4[[#This Row],[ID Silk]],outTable[ID Silk],outTable[Numero ticket  ],,0,1)</f>
        <v>#N/A</v>
      </c>
      <c r="AF1819" s="13"/>
      <c r="AG1819" s="13"/>
      <c r="AH1819" s="13" t="e">
        <f>Tabella4[[#This Row],[Caricato su Silk]]&amp;Tabella4[[#This Row],[HC_01]]</f>
        <v>#N/A</v>
      </c>
      <c r="AI1819" s="13" t="e">
        <f>Tabella4[[#This Row],[HC_ID]]&amp;": "&amp;Tabella4[[#This Row],[Descrizione]]</f>
        <v>#N/A</v>
      </c>
      <c r="AJ1819" s="13" t="e">
        <f>Tabella4[[#This Row],[HC_ID]]&amp;": - "&amp;Tabella4[[#This Row],[Detail]]&amp;" con selettore: "&amp;Tabella4[[#This Row],[Rejected Element]]</f>
        <v>#N/A</v>
      </c>
      <c r="AK1819" s="13" t="e">
        <f>Tabella4[[#This Row],[HC_ID]]&amp;": "&amp;Tabella4[[#This Row],[Share URL]]</f>
        <v>#N/A</v>
      </c>
      <c r="AL1819" s="13" t="e">
        <f>Tabella4[[#This Row],[HC_ID]]&amp;": "&amp;Tabella4[[#This Row],[Soluzione note aggiuntive]]</f>
        <v>#N/A</v>
      </c>
      <c r="AM1819" s="13"/>
    </row>
    <row r="1820" spans="1:39" ht="15" x14ac:dyDescent="0.3">
      <c r="A1820" s="41" t="str">
        <f>Tabella4[[#This Row],[UNI CEI EN 301549]]&amp;Tabella4[[#This Row],[Servizio]]</f>
        <v>11.1.3.2.1S010 Profilo</v>
      </c>
      <c r="B1820" s="42" t="str">
        <f>Tabella4[[#This Row],[IssueID]]&amp;Tabella4[[#This Row],[Servizio]]</f>
        <v>S010 Profilo</v>
      </c>
      <c r="C1820" s="41" t="s">
        <v>2918</v>
      </c>
      <c r="D1820" s="41" t="str">
        <f>"(#"&amp;Tabella4[[#This Row],['#ID]]&amp;")"</f>
        <v>(#AAD1819)</v>
      </c>
      <c r="E1820" s="13" t="s">
        <v>50</v>
      </c>
      <c r="F1820" s="13" t="s">
        <v>9</v>
      </c>
      <c r="G1820" s="13" t="s">
        <v>57</v>
      </c>
      <c r="H1820" s="13" t="s">
        <v>3287</v>
      </c>
      <c r="I1820" s="13" t="s">
        <v>62</v>
      </c>
      <c r="J1820" s="13" t="s">
        <v>3176</v>
      </c>
      <c r="K1820" t="s">
        <v>1749</v>
      </c>
      <c r="L1820" s="13" t="s">
        <v>3177</v>
      </c>
      <c r="M1820" t="s">
        <v>1744</v>
      </c>
      <c r="N1820" s="13"/>
      <c r="O1820" t="s">
        <v>1621</v>
      </c>
      <c r="P1820" s="13" t="s">
        <v>1665</v>
      </c>
      <c r="Q1820" s="13" t="s">
        <v>1742</v>
      </c>
      <c r="R1820" s="13"/>
      <c r="S1820" s="13" t="s">
        <v>3189</v>
      </c>
      <c r="T1820" s="13" t="s">
        <v>3190</v>
      </c>
      <c r="U1820" s="13">
        <f>COUNTIFS(Tabella4[Rejected Element],Tabella4[[#This Row],[Rejected Element]])</f>
        <v>1254</v>
      </c>
      <c r="V1820" s="13" t="s">
        <v>1728</v>
      </c>
      <c r="W1820" s="13" t="s">
        <v>3133</v>
      </c>
      <c r="X1820" s="13" t="str">
        <f>Tabella4[[#This Row],[User Impact]]</f>
        <v>1 - Critical</v>
      </c>
      <c r="Y1820" s="13" t="str">
        <f>_xlfn.CONCAT("APP INDABOX ANDROID - ",Tabella4[[#This Row],[UNI CEI EN 301549]]," ",_xlfn.XLOOKUP(Tabella4[[#This Row],[Criterio]],Tabella5[ID],Tabella5[Criterio di successo],"")," - ",Tabella4[[#This Row],[Servizio]])</f>
        <v>APP INDABOX ANDROID - 11.1.3.2.1 Sequenza significativa - S010 Profilo</v>
      </c>
      <c r="Z18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(#AAD1819)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20" s="13"/>
      <c r="AB1820" s="13"/>
      <c r="AC1820" s="13"/>
      <c r="AD1820" s="13"/>
      <c r="AE1820" s="13" t="e">
        <f>_xlfn.XLOOKUP(Tabella4[[#This Row],[ID Silk]],outTable[ID Silk],outTable[Numero ticket  ],,0,1)</f>
        <v>#N/A</v>
      </c>
      <c r="AF1820" s="13"/>
      <c r="AG1820" s="13"/>
      <c r="AH1820" s="13" t="e">
        <f>Tabella4[[#This Row],[Caricato su Silk]]&amp;Tabella4[[#This Row],[HC_01]]</f>
        <v>#N/A</v>
      </c>
      <c r="AI1820" s="13" t="e">
        <f>Tabella4[[#This Row],[HC_ID]]&amp;": "&amp;Tabella4[[#This Row],[Descrizione]]</f>
        <v>#N/A</v>
      </c>
      <c r="AJ1820" s="13" t="e">
        <f>Tabella4[[#This Row],[HC_ID]]&amp;": - "&amp;Tabella4[[#This Row],[Detail]]&amp;" con selettore: "&amp;Tabella4[[#This Row],[Rejected Element]]</f>
        <v>#N/A</v>
      </c>
      <c r="AK1820" s="13" t="e">
        <f>Tabella4[[#This Row],[HC_ID]]&amp;": "&amp;Tabella4[[#This Row],[Share URL]]</f>
        <v>#N/A</v>
      </c>
      <c r="AL1820" s="13" t="e">
        <f>Tabella4[[#This Row],[HC_ID]]&amp;": "&amp;Tabella4[[#This Row],[Soluzione note aggiuntive]]</f>
        <v>#N/A</v>
      </c>
      <c r="AM1820" s="13"/>
    </row>
    <row r="1821" spans="1:39" ht="15" x14ac:dyDescent="0.3">
      <c r="A1821" s="41" t="str">
        <f>Tabella4[[#This Row],[UNI CEI EN 301549]]&amp;Tabella4[[#This Row],[Servizio]]</f>
        <v>11.2.5.3.1S010 Profilo</v>
      </c>
      <c r="B1821" s="42" t="str">
        <f>Tabella4[[#This Row],[IssueID]]&amp;Tabella4[[#This Row],[Servizio]]</f>
        <v>S010 Profilo</v>
      </c>
      <c r="C1821" s="41" t="s">
        <v>2919</v>
      </c>
      <c r="D1821" s="41" t="str">
        <f>"(#"&amp;Tabella4[[#This Row],['#ID]]&amp;")"</f>
        <v>(#AAD1820)</v>
      </c>
      <c r="E1821" s="13" t="s">
        <v>50</v>
      </c>
      <c r="F1821" s="13" t="s">
        <v>9</v>
      </c>
      <c r="G1821" s="13" t="s">
        <v>342</v>
      </c>
      <c r="H1821" s="13" t="s">
        <v>3285</v>
      </c>
      <c r="I1821" s="13" t="s">
        <v>63</v>
      </c>
      <c r="J1821" s="13" t="s">
        <v>3172</v>
      </c>
      <c r="K1821" t="s">
        <v>1745</v>
      </c>
      <c r="L1821" s="13" t="s">
        <v>3173</v>
      </c>
      <c r="M1821" t="s">
        <v>1744</v>
      </c>
      <c r="N1821" s="13"/>
      <c r="O1821" t="s">
        <v>1621</v>
      </c>
      <c r="P1821" s="13" t="s">
        <v>1665</v>
      </c>
      <c r="Q1821" s="13" t="s">
        <v>1742</v>
      </c>
      <c r="R1821" s="13"/>
      <c r="S1821" s="13" t="s">
        <v>3183</v>
      </c>
      <c r="T1821" s="13" t="s">
        <v>3184</v>
      </c>
      <c r="U1821" s="13">
        <f>COUNTIFS(Tabella4[Rejected Element],Tabella4[[#This Row],[Rejected Element]])</f>
        <v>1254</v>
      </c>
      <c r="V1821" s="13" t="s">
        <v>1728</v>
      </c>
      <c r="W1821" s="13" t="s">
        <v>3133</v>
      </c>
      <c r="X1821" s="13" t="str">
        <f>Tabella4[[#This Row],[User Impact]]</f>
        <v>2 - Serious</v>
      </c>
      <c r="Y1821" s="13" t="str">
        <f>_xlfn.CONCAT("APP INDABOX ANDROID - ",Tabella4[[#This Row],[UNI CEI EN 301549]]," ",_xlfn.XLOOKUP(Tabella4[[#This Row],[Criterio]],Tabella5[ID],Tabella5[Criterio di successo],"")," - ",Tabella4[[#This Row],[Servizio]])</f>
        <v>APP INDABOX ANDROID - 11.2.5.3.1 Etichetta nel nome - S010 Profilo</v>
      </c>
      <c r="Z18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(#AAD1820)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21" s="13"/>
      <c r="AB1821" s="13"/>
      <c r="AC1821" s="13"/>
      <c r="AD1821" s="13"/>
      <c r="AE1821" s="13" t="e">
        <f>_xlfn.XLOOKUP(Tabella4[[#This Row],[ID Silk]],outTable[ID Silk],outTable[Numero ticket  ],,0,1)</f>
        <v>#N/A</v>
      </c>
      <c r="AF1821" s="13"/>
      <c r="AG1821" s="13"/>
      <c r="AH1821" s="13" t="e">
        <f>Tabella4[[#This Row],[Caricato su Silk]]&amp;Tabella4[[#This Row],[HC_01]]</f>
        <v>#N/A</v>
      </c>
      <c r="AI1821" s="13" t="e">
        <f>Tabella4[[#This Row],[HC_ID]]&amp;": "&amp;Tabella4[[#This Row],[Descrizione]]</f>
        <v>#N/A</v>
      </c>
      <c r="AJ1821" s="13" t="e">
        <f>Tabella4[[#This Row],[HC_ID]]&amp;": - "&amp;Tabella4[[#This Row],[Detail]]&amp;" con selettore: "&amp;Tabella4[[#This Row],[Rejected Element]]</f>
        <v>#N/A</v>
      </c>
      <c r="AK1821" s="13" t="e">
        <f>Tabella4[[#This Row],[HC_ID]]&amp;": "&amp;Tabella4[[#This Row],[Share URL]]</f>
        <v>#N/A</v>
      </c>
      <c r="AL1821" s="13" t="e">
        <f>Tabella4[[#This Row],[HC_ID]]&amp;": "&amp;Tabella4[[#This Row],[Soluzione note aggiuntive]]</f>
        <v>#N/A</v>
      </c>
      <c r="AM1821" s="13"/>
    </row>
    <row r="1822" spans="1:39" ht="15" x14ac:dyDescent="0.3">
      <c r="A1822" s="41" t="str">
        <f>Tabella4[[#This Row],[UNI CEI EN 301549]]&amp;Tabella4[[#This Row],[Servizio]]</f>
        <v>11.2.5.3.1S010 Profilo</v>
      </c>
      <c r="B1822" s="42" t="str">
        <f>Tabella4[[#This Row],[IssueID]]&amp;Tabella4[[#This Row],[Servizio]]</f>
        <v>S010 Profilo</v>
      </c>
      <c r="C1822" s="41" t="s">
        <v>2920</v>
      </c>
      <c r="D1822" s="41" t="str">
        <f>"(#"&amp;Tabella4[[#This Row],['#ID]]&amp;")"</f>
        <v>(#AAD1821)</v>
      </c>
      <c r="E1822" s="13" t="s">
        <v>50</v>
      </c>
      <c r="F1822" s="13" t="s">
        <v>9</v>
      </c>
      <c r="G1822" s="13" t="s">
        <v>342</v>
      </c>
      <c r="H1822" s="13" t="s">
        <v>3285</v>
      </c>
      <c r="I1822" s="13" t="s">
        <v>63</v>
      </c>
      <c r="J1822" s="13" t="s">
        <v>3172</v>
      </c>
      <c r="K1822" t="s">
        <v>1745</v>
      </c>
      <c r="L1822" s="13" t="s">
        <v>3173</v>
      </c>
      <c r="M1822" t="s">
        <v>1744</v>
      </c>
      <c r="N1822" s="13"/>
      <c r="O1822" t="s">
        <v>1621</v>
      </c>
      <c r="P1822" s="13" t="s">
        <v>1665</v>
      </c>
      <c r="Q1822" s="13" t="s">
        <v>1742</v>
      </c>
      <c r="R1822" s="13"/>
      <c r="S1822" s="13" t="s">
        <v>3183</v>
      </c>
      <c r="T1822" s="13" t="s">
        <v>3184</v>
      </c>
      <c r="U1822" s="13">
        <f>COUNTIFS(Tabella4[Rejected Element],Tabella4[[#This Row],[Rejected Element]])</f>
        <v>1254</v>
      </c>
      <c r="V1822" s="13" t="s">
        <v>1728</v>
      </c>
      <c r="W1822" s="13" t="s">
        <v>3133</v>
      </c>
      <c r="X1822" s="13" t="str">
        <f>Tabella4[[#This Row],[User Impact]]</f>
        <v>2 - Serious</v>
      </c>
      <c r="Y1822" s="13" t="str">
        <f>_xlfn.CONCAT("APP INDABOX ANDROID - ",Tabella4[[#This Row],[UNI CEI EN 301549]]," ",_xlfn.XLOOKUP(Tabella4[[#This Row],[Criterio]],Tabella5[ID],Tabella5[Criterio di successo],"")," - ",Tabella4[[#This Row],[Servizio]])</f>
        <v>APP INDABOX ANDROID - 11.2.5.3.1 Etichetta nel nome - S010 Profilo</v>
      </c>
      <c r="Z18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(#AAD1821)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22" s="13"/>
      <c r="AB1822" s="13"/>
      <c r="AC1822" s="13"/>
      <c r="AD1822" s="13"/>
      <c r="AE1822" s="13" t="e">
        <f>_xlfn.XLOOKUP(Tabella4[[#This Row],[ID Silk]],outTable[ID Silk],outTable[Numero ticket  ],,0,1)</f>
        <v>#N/A</v>
      </c>
      <c r="AF1822" s="13"/>
      <c r="AG1822" s="13"/>
      <c r="AH1822" s="13" t="e">
        <f>Tabella4[[#This Row],[Caricato su Silk]]&amp;Tabella4[[#This Row],[HC_01]]</f>
        <v>#N/A</v>
      </c>
      <c r="AI1822" s="13" t="e">
        <f>Tabella4[[#This Row],[HC_ID]]&amp;": "&amp;Tabella4[[#This Row],[Descrizione]]</f>
        <v>#N/A</v>
      </c>
      <c r="AJ1822" s="13" t="e">
        <f>Tabella4[[#This Row],[HC_ID]]&amp;": - "&amp;Tabella4[[#This Row],[Detail]]&amp;" con selettore: "&amp;Tabella4[[#This Row],[Rejected Element]]</f>
        <v>#N/A</v>
      </c>
      <c r="AK1822" s="13" t="e">
        <f>Tabella4[[#This Row],[HC_ID]]&amp;": "&amp;Tabella4[[#This Row],[Share URL]]</f>
        <v>#N/A</v>
      </c>
      <c r="AL1822" s="13" t="e">
        <f>Tabella4[[#This Row],[HC_ID]]&amp;": "&amp;Tabella4[[#This Row],[Soluzione note aggiuntive]]</f>
        <v>#N/A</v>
      </c>
      <c r="AM1822" s="13"/>
    </row>
    <row r="1823" spans="1:39" ht="15" x14ac:dyDescent="0.3">
      <c r="A1823" s="41" t="str">
        <f>Tabella4[[#This Row],[UNI CEI EN 301549]]&amp;Tabella4[[#This Row],[Servizio]]</f>
        <v>11.1.3.2.1S010 Profilo</v>
      </c>
      <c r="B1823" s="42" t="str">
        <f>Tabella4[[#This Row],[IssueID]]&amp;Tabella4[[#This Row],[Servizio]]</f>
        <v>S010 Profilo</v>
      </c>
      <c r="C1823" s="41" t="s">
        <v>2921</v>
      </c>
      <c r="D1823" s="41" t="str">
        <f>"(#"&amp;Tabella4[[#This Row],['#ID]]&amp;")"</f>
        <v>(#AAD1822)</v>
      </c>
      <c r="E1823" s="13" t="s">
        <v>50</v>
      </c>
      <c r="F1823" s="13" t="s">
        <v>9</v>
      </c>
      <c r="G1823" s="13" t="s">
        <v>57</v>
      </c>
      <c r="H1823" s="13" t="s">
        <v>3287</v>
      </c>
      <c r="I1823" s="13" t="s">
        <v>62</v>
      </c>
      <c r="J1823" s="13" t="s">
        <v>3176</v>
      </c>
      <c r="K1823" t="s">
        <v>1749</v>
      </c>
      <c r="L1823" s="13" t="s">
        <v>3177</v>
      </c>
      <c r="M1823" t="s">
        <v>1744</v>
      </c>
      <c r="N1823" s="13"/>
      <c r="O1823" t="s">
        <v>1621</v>
      </c>
      <c r="P1823" s="13" t="s">
        <v>1665</v>
      </c>
      <c r="Q1823" s="13" t="s">
        <v>1742</v>
      </c>
      <c r="R1823" s="13"/>
      <c r="S1823" s="13" t="s">
        <v>3189</v>
      </c>
      <c r="T1823" s="13" t="s">
        <v>3190</v>
      </c>
      <c r="U1823" s="13">
        <f>COUNTIFS(Tabella4[Rejected Element],Tabella4[[#This Row],[Rejected Element]])</f>
        <v>1254</v>
      </c>
      <c r="V1823" s="13" t="s">
        <v>1728</v>
      </c>
      <c r="W1823" s="13" t="s">
        <v>3133</v>
      </c>
      <c r="X1823" s="13" t="str">
        <f>Tabella4[[#This Row],[User Impact]]</f>
        <v>1 - Critical</v>
      </c>
      <c r="Y1823" s="13" t="str">
        <f>_xlfn.CONCAT("APP INDABOX ANDROID - ",Tabella4[[#This Row],[UNI CEI EN 301549]]," ",_xlfn.XLOOKUP(Tabella4[[#This Row],[Criterio]],Tabella5[ID],Tabella5[Criterio di successo],"")," - ",Tabella4[[#This Row],[Servizio]])</f>
        <v>APP INDABOX ANDROID - 11.1.3.2.1 Sequenza significativa - S010 Profilo</v>
      </c>
      <c r="Z18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(#AAD1822)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23" s="13"/>
      <c r="AB1823" s="13"/>
      <c r="AC1823" s="13"/>
      <c r="AD1823" s="13"/>
      <c r="AE1823" s="13" t="e">
        <f>_xlfn.XLOOKUP(Tabella4[[#This Row],[ID Silk]],outTable[ID Silk],outTable[Numero ticket  ],,0,1)</f>
        <v>#N/A</v>
      </c>
      <c r="AF1823" s="13"/>
      <c r="AG1823" s="13"/>
      <c r="AH1823" s="13" t="e">
        <f>Tabella4[[#This Row],[Caricato su Silk]]&amp;Tabella4[[#This Row],[HC_01]]</f>
        <v>#N/A</v>
      </c>
      <c r="AI1823" s="13" t="e">
        <f>Tabella4[[#This Row],[HC_ID]]&amp;": "&amp;Tabella4[[#This Row],[Descrizione]]</f>
        <v>#N/A</v>
      </c>
      <c r="AJ1823" s="13" t="e">
        <f>Tabella4[[#This Row],[HC_ID]]&amp;": - "&amp;Tabella4[[#This Row],[Detail]]&amp;" con selettore: "&amp;Tabella4[[#This Row],[Rejected Element]]</f>
        <v>#N/A</v>
      </c>
      <c r="AK1823" s="13" t="e">
        <f>Tabella4[[#This Row],[HC_ID]]&amp;": "&amp;Tabella4[[#This Row],[Share URL]]</f>
        <v>#N/A</v>
      </c>
      <c r="AL1823" s="13" t="e">
        <f>Tabella4[[#This Row],[HC_ID]]&amp;": "&amp;Tabella4[[#This Row],[Soluzione note aggiuntive]]</f>
        <v>#N/A</v>
      </c>
      <c r="AM1823" s="13"/>
    </row>
    <row r="1824" spans="1:39" ht="15" x14ac:dyDescent="0.3">
      <c r="A1824" s="41" t="str">
        <f>Tabella4[[#This Row],[UNI CEI EN 301549]]&amp;Tabella4[[#This Row],[Servizio]]</f>
        <v>11.2.5.3.1S010 Profilo</v>
      </c>
      <c r="B1824" s="42" t="str">
        <f>Tabella4[[#This Row],[IssueID]]&amp;Tabella4[[#This Row],[Servizio]]</f>
        <v>S010 Profilo</v>
      </c>
      <c r="C1824" s="41" t="s">
        <v>2922</v>
      </c>
      <c r="D1824" s="41" t="str">
        <f>"(#"&amp;Tabella4[[#This Row],['#ID]]&amp;")"</f>
        <v>(#AAD1823)</v>
      </c>
      <c r="E1824" s="13" t="s">
        <v>50</v>
      </c>
      <c r="F1824" s="13" t="s">
        <v>9</v>
      </c>
      <c r="G1824" s="13" t="s">
        <v>342</v>
      </c>
      <c r="H1824" s="13" t="s">
        <v>3285</v>
      </c>
      <c r="I1824" s="13" t="s">
        <v>63</v>
      </c>
      <c r="J1824" s="13" t="s">
        <v>3172</v>
      </c>
      <c r="K1824" t="s">
        <v>1745</v>
      </c>
      <c r="L1824" s="13" t="s">
        <v>3173</v>
      </c>
      <c r="M1824" t="s">
        <v>1744</v>
      </c>
      <c r="N1824" s="13"/>
      <c r="O1824" t="s">
        <v>1621</v>
      </c>
      <c r="P1824" s="13" t="s">
        <v>1665</v>
      </c>
      <c r="Q1824" s="13" t="s">
        <v>1742</v>
      </c>
      <c r="R1824" s="13"/>
      <c r="S1824" s="13" t="s">
        <v>3183</v>
      </c>
      <c r="T1824" s="13" t="s">
        <v>3184</v>
      </c>
      <c r="U1824" s="13">
        <f>COUNTIFS(Tabella4[Rejected Element],Tabella4[[#This Row],[Rejected Element]])</f>
        <v>1254</v>
      </c>
      <c r="V1824" s="13" t="s">
        <v>1728</v>
      </c>
      <c r="W1824" s="13" t="s">
        <v>3133</v>
      </c>
      <c r="X1824" s="13" t="str">
        <f>Tabella4[[#This Row],[User Impact]]</f>
        <v>2 - Serious</v>
      </c>
      <c r="Y1824" s="13" t="str">
        <f>_xlfn.CONCAT("APP INDABOX ANDROID - ",Tabella4[[#This Row],[UNI CEI EN 301549]]," ",_xlfn.XLOOKUP(Tabella4[[#This Row],[Criterio]],Tabella5[ID],Tabella5[Criterio di successo],"")," - ",Tabella4[[#This Row],[Servizio]])</f>
        <v>APP INDABOX ANDROID - 11.2.5.3.1 Etichetta nel nome - S010 Profilo</v>
      </c>
      <c r="Z18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(#AAD1823)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24" s="13"/>
      <c r="AB1824" s="13"/>
      <c r="AC1824" s="13"/>
      <c r="AD1824" s="13"/>
      <c r="AE1824" s="13" t="e">
        <f>_xlfn.XLOOKUP(Tabella4[[#This Row],[ID Silk]],outTable[ID Silk],outTable[Numero ticket  ],,0,1)</f>
        <v>#N/A</v>
      </c>
      <c r="AF1824" s="13"/>
      <c r="AG1824" s="13"/>
      <c r="AH1824" s="13" t="e">
        <f>Tabella4[[#This Row],[Caricato su Silk]]&amp;Tabella4[[#This Row],[HC_01]]</f>
        <v>#N/A</v>
      </c>
      <c r="AI1824" s="13" t="e">
        <f>Tabella4[[#This Row],[HC_ID]]&amp;": "&amp;Tabella4[[#This Row],[Descrizione]]</f>
        <v>#N/A</v>
      </c>
      <c r="AJ1824" s="13" t="e">
        <f>Tabella4[[#This Row],[HC_ID]]&amp;": - "&amp;Tabella4[[#This Row],[Detail]]&amp;" con selettore: "&amp;Tabella4[[#This Row],[Rejected Element]]</f>
        <v>#N/A</v>
      </c>
      <c r="AK1824" s="13" t="e">
        <f>Tabella4[[#This Row],[HC_ID]]&amp;": "&amp;Tabella4[[#This Row],[Share URL]]</f>
        <v>#N/A</v>
      </c>
      <c r="AL1824" s="13" t="e">
        <f>Tabella4[[#This Row],[HC_ID]]&amp;": "&amp;Tabella4[[#This Row],[Soluzione note aggiuntive]]</f>
        <v>#N/A</v>
      </c>
      <c r="AM1824" s="13"/>
    </row>
    <row r="1825" spans="1:39" ht="15" x14ac:dyDescent="0.3">
      <c r="A1825" s="41" t="str">
        <f>Tabella4[[#This Row],[UNI CEI EN 301549]]&amp;Tabella4[[#This Row],[Servizio]]</f>
        <v>11.2.5.3.1S010 Profilo</v>
      </c>
      <c r="B1825" s="42" t="str">
        <f>Tabella4[[#This Row],[IssueID]]&amp;Tabella4[[#This Row],[Servizio]]</f>
        <v>S010 Profilo</v>
      </c>
      <c r="C1825" s="41" t="s">
        <v>2923</v>
      </c>
      <c r="D1825" s="41" t="str">
        <f>"(#"&amp;Tabella4[[#This Row],['#ID]]&amp;")"</f>
        <v>(#AAD1824)</v>
      </c>
      <c r="E1825" s="13" t="s">
        <v>50</v>
      </c>
      <c r="F1825" s="13" t="s">
        <v>9</v>
      </c>
      <c r="G1825" s="13" t="s">
        <v>342</v>
      </c>
      <c r="H1825" s="13" t="s">
        <v>3285</v>
      </c>
      <c r="I1825" s="13" t="s">
        <v>63</v>
      </c>
      <c r="J1825" s="13" t="s">
        <v>3172</v>
      </c>
      <c r="K1825" t="s">
        <v>1745</v>
      </c>
      <c r="L1825" s="13" t="s">
        <v>3173</v>
      </c>
      <c r="M1825" t="s">
        <v>1744</v>
      </c>
      <c r="N1825" s="13"/>
      <c r="O1825" t="s">
        <v>1621</v>
      </c>
      <c r="P1825" s="13" t="s">
        <v>1665</v>
      </c>
      <c r="Q1825" s="13" t="s">
        <v>1742</v>
      </c>
      <c r="R1825" s="13"/>
      <c r="S1825" s="13" t="s">
        <v>3183</v>
      </c>
      <c r="T1825" s="13" t="s">
        <v>3184</v>
      </c>
      <c r="U1825" s="13">
        <f>COUNTIFS(Tabella4[Rejected Element],Tabella4[[#This Row],[Rejected Element]])</f>
        <v>1254</v>
      </c>
      <c r="V1825" s="13" t="s">
        <v>1728</v>
      </c>
      <c r="W1825" s="13" t="s">
        <v>3133</v>
      </c>
      <c r="X1825" s="13" t="str">
        <f>Tabella4[[#This Row],[User Impact]]</f>
        <v>2 - Serious</v>
      </c>
      <c r="Y1825" s="13" t="str">
        <f>_xlfn.CONCAT("APP INDABOX ANDROID - ",Tabella4[[#This Row],[UNI CEI EN 301549]]," ",_xlfn.XLOOKUP(Tabella4[[#This Row],[Criterio]],Tabella5[ID],Tabella5[Criterio di successo],"")," - ",Tabella4[[#This Row],[Servizio]])</f>
        <v>APP INDABOX ANDROID - 11.2.5.3.1 Etichetta nel nome - S010 Profilo</v>
      </c>
      <c r="Z18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(#AAD1824)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25" s="13"/>
      <c r="AB1825" s="13"/>
      <c r="AC1825" s="13"/>
      <c r="AD1825" s="13"/>
      <c r="AE1825" s="13" t="e">
        <f>_xlfn.XLOOKUP(Tabella4[[#This Row],[ID Silk]],outTable[ID Silk],outTable[Numero ticket  ],,0,1)</f>
        <v>#N/A</v>
      </c>
      <c r="AF1825" s="13"/>
      <c r="AG1825" s="13"/>
      <c r="AH1825" s="13" t="e">
        <f>Tabella4[[#This Row],[Caricato su Silk]]&amp;Tabella4[[#This Row],[HC_01]]</f>
        <v>#N/A</v>
      </c>
      <c r="AI1825" s="13" t="e">
        <f>Tabella4[[#This Row],[HC_ID]]&amp;": "&amp;Tabella4[[#This Row],[Descrizione]]</f>
        <v>#N/A</v>
      </c>
      <c r="AJ1825" s="13" t="e">
        <f>Tabella4[[#This Row],[HC_ID]]&amp;": - "&amp;Tabella4[[#This Row],[Detail]]&amp;" con selettore: "&amp;Tabella4[[#This Row],[Rejected Element]]</f>
        <v>#N/A</v>
      </c>
      <c r="AK1825" s="13" t="e">
        <f>Tabella4[[#This Row],[HC_ID]]&amp;": "&amp;Tabella4[[#This Row],[Share URL]]</f>
        <v>#N/A</v>
      </c>
      <c r="AL1825" s="13" t="e">
        <f>Tabella4[[#This Row],[HC_ID]]&amp;": "&amp;Tabella4[[#This Row],[Soluzione note aggiuntive]]</f>
        <v>#N/A</v>
      </c>
      <c r="AM1825" s="13"/>
    </row>
    <row r="1826" spans="1:39" ht="15" x14ac:dyDescent="0.3">
      <c r="A1826" s="41" t="str">
        <f>Tabella4[[#This Row],[UNI CEI EN 301549]]&amp;Tabella4[[#This Row],[Servizio]]</f>
        <v>11.1.3.2.1S010 Profilo</v>
      </c>
      <c r="B1826" s="42" t="str">
        <f>Tabella4[[#This Row],[IssueID]]&amp;Tabella4[[#This Row],[Servizio]]</f>
        <v>S010 Profilo</v>
      </c>
      <c r="C1826" s="41" t="s">
        <v>2924</v>
      </c>
      <c r="D1826" s="41" t="str">
        <f>"(#"&amp;Tabella4[[#This Row],['#ID]]&amp;")"</f>
        <v>(#AAD1825)</v>
      </c>
      <c r="E1826" s="13" t="s">
        <v>50</v>
      </c>
      <c r="F1826" s="13" t="s">
        <v>9</v>
      </c>
      <c r="G1826" s="13" t="s">
        <v>57</v>
      </c>
      <c r="H1826" s="13" t="s">
        <v>3287</v>
      </c>
      <c r="I1826" s="13" t="s">
        <v>62</v>
      </c>
      <c r="J1826" s="13" t="s">
        <v>3176</v>
      </c>
      <c r="K1826" t="s">
        <v>1749</v>
      </c>
      <c r="L1826" s="13" t="s">
        <v>3177</v>
      </c>
      <c r="M1826" t="s">
        <v>1744</v>
      </c>
      <c r="N1826" s="13"/>
      <c r="O1826" t="s">
        <v>1621</v>
      </c>
      <c r="P1826" s="13" t="s">
        <v>1665</v>
      </c>
      <c r="Q1826" s="13" t="s">
        <v>1742</v>
      </c>
      <c r="R1826" s="13"/>
      <c r="S1826" s="13" t="s">
        <v>3189</v>
      </c>
      <c r="T1826" s="13" t="s">
        <v>3190</v>
      </c>
      <c r="U1826" s="13">
        <f>COUNTIFS(Tabella4[Rejected Element],Tabella4[[#This Row],[Rejected Element]])</f>
        <v>1254</v>
      </c>
      <c r="V1826" s="13" t="s">
        <v>1728</v>
      </c>
      <c r="W1826" s="13" t="s">
        <v>3133</v>
      </c>
      <c r="X1826" s="13" t="str">
        <f>Tabella4[[#This Row],[User Impact]]</f>
        <v>1 - Critical</v>
      </c>
      <c r="Y1826" s="13" t="str">
        <f>_xlfn.CONCAT("APP INDABOX ANDROID - ",Tabella4[[#This Row],[UNI CEI EN 301549]]," ",_xlfn.XLOOKUP(Tabella4[[#This Row],[Criterio]],Tabella5[ID],Tabella5[Criterio di successo],"")," - ",Tabella4[[#This Row],[Servizio]])</f>
        <v>APP INDABOX ANDROID - 11.1.3.2.1 Sequenza significativa - S010 Profilo</v>
      </c>
      <c r="Z18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(#AAD1825)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26" s="13"/>
      <c r="AB1826" s="13"/>
      <c r="AC1826" s="13"/>
      <c r="AD1826" s="13"/>
      <c r="AE1826" s="13" t="e">
        <f>_xlfn.XLOOKUP(Tabella4[[#This Row],[ID Silk]],outTable[ID Silk],outTable[Numero ticket  ],,0,1)</f>
        <v>#N/A</v>
      </c>
      <c r="AF1826" s="13"/>
      <c r="AG1826" s="13"/>
      <c r="AH1826" s="13" t="e">
        <f>Tabella4[[#This Row],[Caricato su Silk]]&amp;Tabella4[[#This Row],[HC_01]]</f>
        <v>#N/A</v>
      </c>
      <c r="AI1826" s="13" t="e">
        <f>Tabella4[[#This Row],[HC_ID]]&amp;": "&amp;Tabella4[[#This Row],[Descrizione]]</f>
        <v>#N/A</v>
      </c>
      <c r="AJ1826" s="13" t="e">
        <f>Tabella4[[#This Row],[HC_ID]]&amp;": - "&amp;Tabella4[[#This Row],[Detail]]&amp;" con selettore: "&amp;Tabella4[[#This Row],[Rejected Element]]</f>
        <v>#N/A</v>
      </c>
      <c r="AK1826" s="13" t="e">
        <f>Tabella4[[#This Row],[HC_ID]]&amp;": "&amp;Tabella4[[#This Row],[Share URL]]</f>
        <v>#N/A</v>
      </c>
      <c r="AL1826" s="13" t="e">
        <f>Tabella4[[#This Row],[HC_ID]]&amp;": "&amp;Tabella4[[#This Row],[Soluzione note aggiuntive]]</f>
        <v>#N/A</v>
      </c>
      <c r="AM1826" s="13"/>
    </row>
    <row r="1827" spans="1:39" ht="15" x14ac:dyDescent="0.3">
      <c r="A1827" s="41" t="str">
        <f>Tabella4[[#This Row],[UNI CEI EN 301549]]&amp;Tabella4[[#This Row],[Servizio]]</f>
        <v>11.2.5.3.1S010 Profilo</v>
      </c>
      <c r="B1827" s="42" t="str">
        <f>Tabella4[[#This Row],[IssueID]]&amp;Tabella4[[#This Row],[Servizio]]</f>
        <v>S010 Profilo</v>
      </c>
      <c r="C1827" s="41" t="s">
        <v>2925</v>
      </c>
      <c r="D1827" s="41" t="str">
        <f>"(#"&amp;Tabella4[[#This Row],['#ID]]&amp;")"</f>
        <v>(#AAD1826)</v>
      </c>
      <c r="E1827" s="13" t="s">
        <v>50</v>
      </c>
      <c r="F1827" s="13" t="s">
        <v>9</v>
      </c>
      <c r="G1827" s="13" t="s">
        <v>342</v>
      </c>
      <c r="H1827" s="13" t="s">
        <v>3285</v>
      </c>
      <c r="I1827" s="13" t="s">
        <v>63</v>
      </c>
      <c r="J1827" s="13" t="s">
        <v>3172</v>
      </c>
      <c r="K1827" t="s">
        <v>1745</v>
      </c>
      <c r="L1827" s="13" t="s">
        <v>3173</v>
      </c>
      <c r="M1827" t="s">
        <v>1744</v>
      </c>
      <c r="N1827" s="13"/>
      <c r="O1827" t="s">
        <v>1621</v>
      </c>
      <c r="P1827" s="13" t="s">
        <v>1665</v>
      </c>
      <c r="Q1827" s="13" t="s">
        <v>1742</v>
      </c>
      <c r="R1827" s="13"/>
      <c r="S1827" s="13" t="s">
        <v>3183</v>
      </c>
      <c r="T1827" s="13" t="s">
        <v>3184</v>
      </c>
      <c r="U1827" s="13">
        <f>COUNTIFS(Tabella4[Rejected Element],Tabella4[[#This Row],[Rejected Element]])</f>
        <v>1254</v>
      </c>
      <c r="V1827" s="13" t="s">
        <v>1728</v>
      </c>
      <c r="W1827" s="13" t="s">
        <v>3133</v>
      </c>
      <c r="X1827" s="13" t="str">
        <f>Tabella4[[#This Row],[User Impact]]</f>
        <v>2 - Serious</v>
      </c>
      <c r="Y1827" s="13" t="str">
        <f>_xlfn.CONCAT("APP INDABOX ANDROID - ",Tabella4[[#This Row],[UNI CEI EN 301549]]," ",_xlfn.XLOOKUP(Tabella4[[#This Row],[Criterio]],Tabella5[ID],Tabella5[Criterio di successo],"")," - ",Tabella4[[#This Row],[Servizio]])</f>
        <v>APP INDABOX ANDROID - 11.2.5.3.1 Etichetta nel nome - S010 Profilo</v>
      </c>
      <c r="Z18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(#AAD1826)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27" s="13"/>
      <c r="AB1827" s="13"/>
      <c r="AC1827" s="13"/>
      <c r="AD1827" s="13"/>
      <c r="AE1827" s="13" t="e">
        <f>_xlfn.XLOOKUP(Tabella4[[#This Row],[ID Silk]],outTable[ID Silk],outTable[Numero ticket  ],,0,1)</f>
        <v>#N/A</v>
      </c>
      <c r="AF1827" s="13"/>
      <c r="AG1827" s="13"/>
      <c r="AH1827" s="13" t="e">
        <f>Tabella4[[#This Row],[Caricato su Silk]]&amp;Tabella4[[#This Row],[HC_01]]</f>
        <v>#N/A</v>
      </c>
      <c r="AI1827" s="13" t="e">
        <f>Tabella4[[#This Row],[HC_ID]]&amp;": "&amp;Tabella4[[#This Row],[Descrizione]]</f>
        <v>#N/A</v>
      </c>
      <c r="AJ1827" s="13" t="e">
        <f>Tabella4[[#This Row],[HC_ID]]&amp;": - "&amp;Tabella4[[#This Row],[Detail]]&amp;" con selettore: "&amp;Tabella4[[#This Row],[Rejected Element]]</f>
        <v>#N/A</v>
      </c>
      <c r="AK1827" s="13" t="e">
        <f>Tabella4[[#This Row],[HC_ID]]&amp;": "&amp;Tabella4[[#This Row],[Share URL]]</f>
        <v>#N/A</v>
      </c>
      <c r="AL1827" s="13" t="e">
        <f>Tabella4[[#This Row],[HC_ID]]&amp;": "&amp;Tabella4[[#This Row],[Soluzione note aggiuntive]]</f>
        <v>#N/A</v>
      </c>
      <c r="AM1827" s="13"/>
    </row>
    <row r="1828" spans="1:39" ht="15" x14ac:dyDescent="0.3">
      <c r="A1828" s="41" t="str">
        <f>Tabella4[[#This Row],[UNI CEI EN 301549]]&amp;Tabella4[[#This Row],[Servizio]]</f>
        <v>11.1.3.2.1S010 Profilo</v>
      </c>
      <c r="B1828" s="42" t="str">
        <f>Tabella4[[#This Row],[IssueID]]&amp;Tabella4[[#This Row],[Servizio]]</f>
        <v>S010 Profilo</v>
      </c>
      <c r="C1828" s="41" t="s">
        <v>2926</v>
      </c>
      <c r="D1828" s="41" t="str">
        <f>"(#"&amp;Tabella4[[#This Row],['#ID]]&amp;")"</f>
        <v>(#AAD1827)</v>
      </c>
      <c r="E1828" s="13" t="s">
        <v>50</v>
      </c>
      <c r="F1828" s="13" t="s">
        <v>9</v>
      </c>
      <c r="G1828" s="13" t="s">
        <v>57</v>
      </c>
      <c r="H1828" s="13" t="s">
        <v>3287</v>
      </c>
      <c r="I1828" s="13" t="s">
        <v>62</v>
      </c>
      <c r="J1828" s="13" t="s">
        <v>3176</v>
      </c>
      <c r="K1828" t="s">
        <v>1749</v>
      </c>
      <c r="L1828" s="13" t="s">
        <v>3177</v>
      </c>
      <c r="M1828" t="s">
        <v>1744</v>
      </c>
      <c r="N1828" s="13"/>
      <c r="O1828" t="s">
        <v>1621</v>
      </c>
      <c r="P1828" s="13" t="s">
        <v>1665</v>
      </c>
      <c r="Q1828" s="13" t="s">
        <v>1742</v>
      </c>
      <c r="R1828" s="13"/>
      <c r="S1828" s="13" t="s">
        <v>3189</v>
      </c>
      <c r="T1828" s="13" t="s">
        <v>3190</v>
      </c>
      <c r="U1828" s="13">
        <f>COUNTIFS(Tabella4[Rejected Element],Tabella4[[#This Row],[Rejected Element]])</f>
        <v>1254</v>
      </c>
      <c r="V1828" s="13" t="s">
        <v>1728</v>
      </c>
      <c r="W1828" s="13" t="s">
        <v>3133</v>
      </c>
      <c r="X1828" s="13" t="str">
        <f>Tabella4[[#This Row],[User Impact]]</f>
        <v>1 - Critical</v>
      </c>
      <c r="Y1828" s="13" t="str">
        <f>_xlfn.CONCAT("APP INDABOX ANDROID - ",Tabella4[[#This Row],[UNI CEI EN 301549]]," ",_xlfn.XLOOKUP(Tabella4[[#This Row],[Criterio]],Tabella5[ID],Tabella5[Criterio di successo],"")," - ",Tabella4[[#This Row],[Servizio]])</f>
        <v>APP INDABOX ANDROID - 11.1.3.2.1 Sequenza significativa - S010 Profilo</v>
      </c>
      <c r="Z18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(#AAD1827)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https://axe-mobile.deque.com/scan?userId=747da6b3-5f03-493b-bc9b-3a10276b7d6b&amp;packageName=com.android.chrome&amp;resultId=019874fe-7fbb-7419-bd65-1f53889bdee1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28" s="13"/>
      <c r="AB1828" s="13"/>
      <c r="AC1828" s="13"/>
      <c r="AD1828" s="13"/>
      <c r="AE1828" s="13" t="e">
        <f>_xlfn.XLOOKUP(Tabella4[[#This Row],[ID Silk]],outTable[ID Silk],outTable[Numero ticket  ],,0,1)</f>
        <v>#N/A</v>
      </c>
      <c r="AF1828" s="13"/>
      <c r="AG1828" s="13"/>
      <c r="AH1828" s="13" t="e">
        <f>Tabella4[[#This Row],[Caricato su Silk]]&amp;Tabella4[[#This Row],[HC_01]]</f>
        <v>#N/A</v>
      </c>
      <c r="AI1828" s="13" t="e">
        <f>Tabella4[[#This Row],[HC_ID]]&amp;": "&amp;Tabella4[[#This Row],[Descrizione]]</f>
        <v>#N/A</v>
      </c>
      <c r="AJ1828" s="13" t="e">
        <f>Tabella4[[#This Row],[HC_ID]]&amp;": - "&amp;Tabella4[[#This Row],[Detail]]&amp;" con selettore: "&amp;Tabella4[[#This Row],[Rejected Element]]</f>
        <v>#N/A</v>
      </c>
      <c r="AK1828" s="13" t="e">
        <f>Tabella4[[#This Row],[HC_ID]]&amp;": "&amp;Tabella4[[#This Row],[Share URL]]</f>
        <v>#N/A</v>
      </c>
      <c r="AL1828" s="13" t="e">
        <f>Tabella4[[#This Row],[HC_ID]]&amp;": "&amp;Tabella4[[#This Row],[Soluzione note aggiuntive]]</f>
        <v>#N/A</v>
      </c>
      <c r="AM1828" s="13"/>
    </row>
    <row r="1829" spans="1:39" ht="15" x14ac:dyDescent="0.3">
      <c r="A1829" s="41" t="str">
        <f>Tabella4[[#This Row],[UNI CEI EN 301549]]&amp;Tabella4[[#This Row],[Servizio]]</f>
        <v>11.1.3.4.1S010 Profilo</v>
      </c>
      <c r="B1829" s="42" t="str">
        <f>Tabella4[[#This Row],[IssueID]]&amp;Tabella4[[#This Row],[Servizio]]</f>
        <v>S010 Profilo</v>
      </c>
      <c r="C1829" s="41" t="s">
        <v>2927</v>
      </c>
      <c r="D1829" s="41" t="str">
        <f>"(#"&amp;Tabella4[[#This Row],['#ID]]&amp;")"</f>
        <v>(#AAD1828)</v>
      </c>
      <c r="E1829" s="13" t="s">
        <v>50</v>
      </c>
      <c r="F1829" s="13" t="s">
        <v>10</v>
      </c>
      <c r="G1829" s="13" t="s">
        <v>160</v>
      </c>
      <c r="H1829" s="13" t="s">
        <v>3284</v>
      </c>
      <c r="I1829" s="13" t="s">
        <v>63</v>
      </c>
      <c r="J1829" s="13" t="s">
        <v>3170</v>
      </c>
      <c r="K1829" t="s">
        <v>1743</v>
      </c>
      <c r="L1829" s="13" t="s">
        <v>3171</v>
      </c>
      <c r="M1829" t="s">
        <v>1744</v>
      </c>
      <c r="N1829" s="13"/>
      <c r="O1829" t="s">
        <v>1622</v>
      </c>
      <c r="P1829" s="13" t="s">
        <v>1666</v>
      </c>
      <c r="Q1829" s="13" t="s">
        <v>1742</v>
      </c>
      <c r="R1829" s="13"/>
      <c r="S1829" s="13" t="s">
        <v>3181</v>
      </c>
      <c r="T1829" s="13" t="s">
        <v>3182</v>
      </c>
      <c r="U1829" s="13">
        <f>COUNTIFS(Tabella4[Rejected Element],Tabella4[[#This Row],[Rejected Element]])</f>
        <v>1254</v>
      </c>
      <c r="V1829" s="13" t="s">
        <v>1728</v>
      </c>
      <c r="W1829" s="13" t="s">
        <v>3127</v>
      </c>
      <c r="X1829" s="13" t="str">
        <f>Tabella4[[#This Row],[User Impact]]</f>
        <v>2 - Serious</v>
      </c>
      <c r="Y1829" s="13" t="str">
        <f>_xlfn.CONCAT("APP INDABOX ANDROID - ",Tabella4[[#This Row],[UNI CEI EN 301549]]," ",_xlfn.XLOOKUP(Tabella4[[#This Row],[Criterio]],Tabella5[ID],Tabella5[Criterio di successo],"")," - ",Tabella4[[#This Row],[Servizio]])</f>
        <v>APP INDABOX ANDROID - 11.1.3.4.1 Orientamento - S010 Profilo</v>
      </c>
      <c r="Z18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S010 Profilo (#AAD1828)
S010 Profilo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Rimuovi android:screenOrientation="portrait" per supportare sia landscape che portrait, salvo che non sia un requisito.
File di log (occorrenze rilevate: 5): https://posteitaliane.sharepoint.com/:x:/r/teams/ACCESSIBILITRISULTATIVERIFICHETECNICHE/Shared%20Documents/TGPOSTE_APP/TGPOSTE_APP/LOG/Log.xlsx?d=w630300a71bd74143a1658fe5ab688bc4&amp;csf=1&amp;web=1&amp;e=Y9XHGL
Link al dettaglio requisito WCAG: </v>
      </c>
      <c r="AA1829" s="13"/>
      <c r="AB1829" s="13"/>
      <c r="AC1829" s="13"/>
      <c r="AD1829" s="13"/>
      <c r="AE1829" s="13" t="e">
        <f>_xlfn.XLOOKUP(Tabella4[[#This Row],[ID Silk]],outTable[ID Silk],outTable[Numero ticket  ],,0,1)</f>
        <v>#N/A</v>
      </c>
      <c r="AF1829" s="13"/>
      <c r="AG1829" s="13"/>
      <c r="AH1829" s="13" t="e">
        <f>Tabella4[[#This Row],[Caricato su Silk]]&amp;Tabella4[[#This Row],[HC_01]]</f>
        <v>#N/A</v>
      </c>
      <c r="AI1829" s="13" t="e">
        <f>Tabella4[[#This Row],[HC_ID]]&amp;": "&amp;Tabella4[[#This Row],[Descrizione]]</f>
        <v>#N/A</v>
      </c>
      <c r="AJ1829" s="13" t="e">
        <f>Tabella4[[#This Row],[HC_ID]]&amp;": - "&amp;Tabella4[[#This Row],[Detail]]&amp;" con selettore: "&amp;Tabella4[[#This Row],[Rejected Element]]</f>
        <v>#N/A</v>
      </c>
      <c r="AK1829" s="13" t="e">
        <f>Tabella4[[#This Row],[HC_ID]]&amp;": "&amp;Tabella4[[#This Row],[Share URL]]</f>
        <v>#N/A</v>
      </c>
      <c r="AL1829" s="13" t="e">
        <f>Tabella4[[#This Row],[HC_ID]]&amp;": "&amp;Tabella4[[#This Row],[Soluzione note aggiuntive]]</f>
        <v>#N/A</v>
      </c>
      <c r="AM1829" s="13"/>
    </row>
    <row r="1830" spans="1:39" ht="15" x14ac:dyDescent="0.3">
      <c r="A1830" s="41" t="str">
        <f>Tabella4[[#This Row],[UNI CEI EN 301549]]&amp;Tabella4[[#This Row],[Servizio]]</f>
        <v>11.2.5.3.1S010 Profilo</v>
      </c>
      <c r="B1830" s="42" t="str">
        <f>Tabella4[[#This Row],[IssueID]]&amp;Tabella4[[#This Row],[Servizio]]</f>
        <v>S010 Profilo</v>
      </c>
      <c r="C1830" s="41" t="s">
        <v>2928</v>
      </c>
      <c r="D1830" s="41" t="str">
        <f>"(#"&amp;Tabella4[[#This Row],['#ID]]&amp;")"</f>
        <v>(#AAD1829)</v>
      </c>
      <c r="E1830" s="13" t="s">
        <v>50</v>
      </c>
      <c r="F1830" s="13" t="s">
        <v>9</v>
      </c>
      <c r="G1830" s="13" t="s">
        <v>342</v>
      </c>
      <c r="H1830" s="13" t="s">
        <v>3285</v>
      </c>
      <c r="I1830" s="13" t="s">
        <v>63</v>
      </c>
      <c r="J1830" s="13" t="s">
        <v>3172</v>
      </c>
      <c r="K1830" t="s">
        <v>1745</v>
      </c>
      <c r="L1830" s="13" t="s">
        <v>3173</v>
      </c>
      <c r="M1830" t="s">
        <v>1746</v>
      </c>
      <c r="N1830" s="13"/>
      <c r="O1830" t="s">
        <v>1622</v>
      </c>
      <c r="P1830" s="13" t="s">
        <v>1666</v>
      </c>
      <c r="Q1830" s="13" t="s">
        <v>1742</v>
      </c>
      <c r="R1830" s="13"/>
      <c r="S1830" s="13" t="s">
        <v>3183</v>
      </c>
      <c r="T1830" s="13" t="s">
        <v>3184</v>
      </c>
      <c r="U1830" s="13">
        <f>COUNTIFS(Tabella4[Rejected Element],Tabella4[[#This Row],[Rejected Element]])</f>
        <v>42</v>
      </c>
      <c r="V1830" s="13" t="s">
        <v>1728</v>
      </c>
      <c r="W1830" s="13" t="s">
        <v>3127</v>
      </c>
      <c r="X1830" s="13" t="str">
        <f>Tabella4[[#This Row],[User Impact]]</f>
        <v>2 - Serious</v>
      </c>
      <c r="Y1830" s="13" t="str">
        <f>_xlfn.CONCAT("APP INDABOX ANDROID - ",Tabella4[[#This Row],[UNI CEI EN 301549]]," ",_xlfn.XLOOKUP(Tabella4[[#This Row],[Criterio]],Tabella5[ID],Tabella5[Criterio di successo],"")," - ",Tabella4[[#This Row],[Servizio]])</f>
        <v>APP INDABOX ANDROID - 11.2.5.3.1 Etichetta nel nome - S010 Profilo</v>
      </c>
      <c r="Z18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(#AAD1829)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https://axe-mobile.deque.com/scan?userId=747da6b3-5f03-493b-bc9b-3a10276b7d6b&amp;packageName=com.android.chrome&amp;resultId=01987579-e0de-7322-81ff-e99e2a9f00ae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30" s="13"/>
      <c r="AB1830" s="13"/>
      <c r="AC1830" s="13"/>
      <c r="AD1830" s="13"/>
      <c r="AE1830" s="13" t="e">
        <f>_xlfn.XLOOKUP(Tabella4[[#This Row],[ID Silk]],outTable[ID Silk],outTable[Numero ticket  ],,0,1)</f>
        <v>#N/A</v>
      </c>
      <c r="AF1830" s="13"/>
      <c r="AG1830" s="13"/>
      <c r="AH1830" s="13" t="e">
        <f>Tabella4[[#This Row],[Caricato su Silk]]&amp;Tabella4[[#This Row],[HC_01]]</f>
        <v>#N/A</v>
      </c>
      <c r="AI1830" s="13" t="e">
        <f>Tabella4[[#This Row],[HC_ID]]&amp;": "&amp;Tabella4[[#This Row],[Descrizione]]</f>
        <v>#N/A</v>
      </c>
      <c r="AJ1830" s="13" t="e">
        <f>Tabella4[[#This Row],[HC_ID]]&amp;": - "&amp;Tabella4[[#This Row],[Detail]]&amp;" con selettore: "&amp;Tabella4[[#This Row],[Rejected Element]]</f>
        <v>#N/A</v>
      </c>
      <c r="AK1830" s="13" t="e">
        <f>Tabella4[[#This Row],[HC_ID]]&amp;": "&amp;Tabella4[[#This Row],[Share URL]]</f>
        <v>#N/A</v>
      </c>
      <c r="AL1830" s="13" t="e">
        <f>Tabella4[[#This Row],[HC_ID]]&amp;": "&amp;Tabella4[[#This Row],[Soluzione note aggiuntive]]</f>
        <v>#N/A</v>
      </c>
      <c r="AM1830" s="13"/>
    </row>
    <row r="1831" spans="1:39" ht="15" x14ac:dyDescent="0.3">
      <c r="A1831" s="41" t="str">
        <f>Tabella4[[#This Row],[UNI CEI EN 301549]]&amp;Tabella4[[#This Row],[Servizio]]</f>
        <v>11.2.5.5.1S010 Profilo</v>
      </c>
      <c r="B1831" s="42" t="str">
        <f>Tabella4[[#This Row],[IssueID]]&amp;Tabella4[[#This Row],[Servizio]]</f>
        <v>S010 Profilo</v>
      </c>
      <c r="C1831" s="41" t="s">
        <v>2929</v>
      </c>
      <c r="D1831" s="41" t="str">
        <f>"(#"&amp;Tabella4[[#This Row],['#ID]]&amp;")"</f>
        <v>(#AAD1830)</v>
      </c>
      <c r="E1831" s="13" t="s">
        <v>50</v>
      </c>
      <c r="F1831" s="13" t="s">
        <v>3168</v>
      </c>
      <c r="G1831" s="13" t="s">
        <v>346</v>
      </c>
      <c r="H1831" s="13" t="s">
        <v>3286</v>
      </c>
      <c r="I1831" s="13" t="s">
        <v>64</v>
      </c>
      <c r="J1831" s="13" t="s">
        <v>1736</v>
      </c>
      <c r="K1831" t="s">
        <v>1747</v>
      </c>
      <c r="L1831" s="13" t="s">
        <v>3174</v>
      </c>
      <c r="M1831" t="s">
        <v>1744</v>
      </c>
      <c r="N1831" s="13"/>
      <c r="O1831" t="s">
        <v>1622</v>
      </c>
      <c r="P1831" s="13" t="s">
        <v>1666</v>
      </c>
      <c r="Q1831" s="13" t="s">
        <v>1742</v>
      </c>
      <c r="R1831" s="13"/>
      <c r="S1831" s="13" t="s">
        <v>3185</v>
      </c>
      <c r="T1831" s="13" t="s">
        <v>3186</v>
      </c>
      <c r="U1831" s="13">
        <f>COUNTIFS(Tabella4[Rejected Element],Tabella4[[#This Row],[Rejected Element]])</f>
        <v>1254</v>
      </c>
      <c r="V1831" s="13" t="s">
        <v>1728</v>
      </c>
      <c r="W1831" s="13" t="s">
        <v>3127</v>
      </c>
      <c r="X1831" s="13" t="str">
        <f>Tabella4[[#This Row],[User Impact]]</f>
        <v>3 - Moderate</v>
      </c>
      <c r="Y1831" s="13" t="str">
        <f>_xlfn.CONCAT("APP INDABOX ANDROID - ",Tabella4[[#This Row],[UNI CEI EN 301549]]," ",_xlfn.XLOOKUP(Tabella4[[#This Row],[Criterio]],Tabella5[ID],Tabella5[Criterio di successo],"")," - ",Tabella4[[#This Row],[Servizio]])</f>
        <v>APP INDABOX ANDROID - 11.2.5.5.1 Dimensione dell'obiettivo (avanzato) - S010 Profilo</v>
      </c>
      <c r="Z18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(#AAD1830)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31" s="13"/>
      <c r="AB1831" s="13"/>
      <c r="AC1831" s="13"/>
      <c r="AD1831" s="13"/>
      <c r="AE1831" s="13" t="e">
        <f>_xlfn.XLOOKUP(Tabella4[[#This Row],[ID Silk]],outTable[ID Silk],outTable[Numero ticket  ],,0,1)</f>
        <v>#N/A</v>
      </c>
      <c r="AF1831" s="13"/>
      <c r="AG1831" s="13"/>
      <c r="AH1831" s="13" t="e">
        <f>Tabella4[[#This Row],[Caricato su Silk]]&amp;Tabella4[[#This Row],[HC_01]]</f>
        <v>#N/A</v>
      </c>
      <c r="AI1831" s="13" t="e">
        <f>Tabella4[[#This Row],[HC_ID]]&amp;": "&amp;Tabella4[[#This Row],[Descrizione]]</f>
        <v>#N/A</v>
      </c>
      <c r="AJ1831" s="13" t="e">
        <f>Tabella4[[#This Row],[HC_ID]]&amp;": - "&amp;Tabella4[[#This Row],[Detail]]&amp;" con selettore: "&amp;Tabella4[[#This Row],[Rejected Element]]</f>
        <v>#N/A</v>
      </c>
      <c r="AK1831" s="13" t="e">
        <f>Tabella4[[#This Row],[HC_ID]]&amp;": "&amp;Tabella4[[#This Row],[Share URL]]</f>
        <v>#N/A</v>
      </c>
      <c r="AL1831" s="13" t="e">
        <f>Tabella4[[#This Row],[HC_ID]]&amp;": "&amp;Tabella4[[#This Row],[Soluzione note aggiuntive]]</f>
        <v>#N/A</v>
      </c>
      <c r="AM1831" s="13"/>
    </row>
    <row r="1832" spans="1:39" ht="15" x14ac:dyDescent="0.3">
      <c r="A1832" s="41" t="str">
        <f>Tabella4[[#This Row],[UNI CEI EN 301549]]&amp;Tabella4[[#This Row],[Servizio]]</f>
        <v>11.2.5.8.1S010 Profilo</v>
      </c>
      <c r="B1832" s="42" t="str">
        <f>Tabella4[[#This Row],[IssueID]]&amp;Tabella4[[#This Row],[Servizio]]</f>
        <v>S010 Profilo</v>
      </c>
      <c r="C1832" s="41" t="s">
        <v>2930</v>
      </c>
      <c r="D1832" s="41" t="str">
        <f>"(#"&amp;Tabella4[[#This Row],['#ID]]&amp;")"</f>
        <v>(#AAD1831)</v>
      </c>
      <c r="E1832" s="13" t="s">
        <v>50</v>
      </c>
      <c r="F1832" s="13" t="s">
        <v>10</v>
      </c>
      <c r="G1832" s="13" t="s">
        <v>56</v>
      </c>
      <c r="H1832" s="13" t="s">
        <v>3283</v>
      </c>
      <c r="I1832" s="13" t="s">
        <v>63</v>
      </c>
      <c r="J1832" s="13" t="s">
        <v>1736</v>
      </c>
      <c r="K1832" t="s">
        <v>1748</v>
      </c>
      <c r="L1832" s="13" t="s">
        <v>3175</v>
      </c>
      <c r="M1832" t="s">
        <v>1744</v>
      </c>
      <c r="N1832" s="13"/>
      <c r="O1832" t="s">
        <v>1622</v>
      </c>
      <c r="P1832" s="13" t="s">
        <v>1666</v>
      </c>
      <c r="Q1832" s="13" t="s">
        <v>1742</v>
      </c>
      <c r="R1832" s="13"/>
      <c r="S1832" s="13" t="s">
        <v>3187</v>
      </c>
      <c r="T1832" s="13" t="s">
        <v>3188</v>
      </c>
      <c r="U1832" s="13">
        <f>COUNTIFS(Tabella4[Rejected Element],Tabella4[[#This Row],[Rejected Element]])</f>
        <v>1254</v>
      </c>
      <c r="V1832" s="13" t="s">
        <v>1728</v>
      </c>
      <c r="W1832" s="13" t="s">
        <v>3127</v>
      </c>
      <c r="X1832" s="13" t="str">
        <f>Tabella4[[#This Row],[User Impact]]</f>
        <v>2 - Serious</v>
      </c>
      <c r="Y1832" s="13" t="str">
        <f>_xlfn.CONCAT("APP INDABOX ANDROID - ",Tabella4[[#This Row],[UNI CEI EN 301549]]," ",_xlfn.XLOOKUP(Tabella4[[#This Row],[Criterio]],Tabella5[ID],Tabella5[Criterio di successo],"")," - ",Tabella4[[#This Row],[Servizio]])</f>
        <v>APP INDABOX ANDROID - 11.2.5.8.1 Dimensione dell'obiettivo (minimo) - S010 Profilo</v>
      </c>
      <c r="Z18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(#AAD1831)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32" s="13"/>
      <c r="AB1832" s="13"/>
      <c r="AC1832" s="13"/>
      <c r="AD1832" s="13"/>
      <c r="AE1832" s="13" t="e">
        <f>_xlfn.XLOOKUP(Tabella4[[#This Row],[ID Silk]],outTable[ID Silk],outTable[Numero ticket  ],,0,1)</f>
        <v>#N/A</v>
      </c>
      <c r="AF1832" s="13"/>
      <c r="AG1832" s="13"/>
      <c r="AH1832" s="13" t="e">
        <f>Tabella4[[#This Row],[Caricato su Silk]]&amp;Tabella4[[#This Row],[HC_01]]</f>
        <v>#N/A</v>
      </c>
      <c r="AI1832" s="13" t="e">
        <f>Tabella4[[#This Row],[HC_ID]]&amp;": "&amp;Tabella4[[#This Row],[Descrizione]]</f>
        <v>#N/A</v>
      </c>
      <c r="AJ1832" s="13" t="e">
        <f>Tabella4[[#This Row],[HC_ID]]&amp;": - "&amp;Tabella4[[#This Row],[Detail]]&amp;" con selettore: "&amp;Tabella4[[#This Row],[Rejected Element]]</f>
        <v>#N/A</v>
      </c>
      <c r="AK1832" s="13" t="e">
        <f>Tabella4[[#This Row],[HC_ID]]&amp;": "&amp;Tabella4[[#This Row],[Share URL]]</f>
        <v>#N/A</v>
      </c>
      <c r="AL1832" s="13" t="e">
        <f>Tabella4[[#This Row],[HC_ID]]&amp;": "&amp;Tabella4[[#This Row],[Soluzione note aggiuntive]]</f>
        <v>#N/A</v>
      </c>
      <c r="AM1832" s="13"/>
    </row>
    <row r="1833" spans="1:39" ht="15" x14ac:dyDescent="0.3">
      <c r="A1833" s="41" t="str">
        <f>Tabella4[[#This Row],[UNI CEI EN 301549]]&amp;Tabella4[[#This Row],[Servizio]]</f>
        <v>11.2.5.3.1S010 Profilo</v>
      </c>
      <c r="B1833" s="42" t="str">
        <f>Tabella4[[#This Row],[IssueID]]&amp;Tabella4[[#This Row],[Servizio]]</f>
        <v>S010 Profilo</v>
      </c>
      <c r="C1833" s="41" t="s">
        <v>2931</v>
      </c>
      <c r="D1833" s="41" t="str">
        <f>"(#"&amp;Tabella4[[#This Row],['#ID]]&amp;")"</f>
        <v>(#AAD1832)</v>
      </c>
      <c r="E1833" s="13" t="s">
        <v>50</v>
      </c>
      <c r="F1833" s="13" t="s">
        <v>9</v>
      </c>
      <c r="G1833" s="13" t="s">
        <v>342</v>
      </c>
      <c r="H1833" s="13" t="s">
        <v>3285</v>
      </c>
      <c r="I1833" s="13" t="s">
        <v>63</v>
      </c>
      <c r="J1833" s="13" t="s">
        <v>3172</v>
      </c>
      <c r="K1833" t="s">
        <v>1745</v>
      </c>
      <c r="L1833" s="13" t="s">
        <v>3173</v>
      </c>
      <c r="M1833" t="s">
        <v>1744</v>
      </c>
      <c r="N1833" s="13"/>
      <c r="O1833" t="s">
        <v>1622</v>
      </c>
      <c r="P1833" s="13" t="s">
        <v>1666</v>
      </c>
      <c r="Q1833" s="13" t="s">
        <v>1742</v>
      </c>
      <c r="R1833" s="13"/>
      <c r="S1833" s="13" t="s">
        <v>3183</v>
      </c>
      <c r="T1833" s="13" t="s">
        <v>3184</v>
      </c>
      <c r="U1833" s="13">
        <f>COUNTIFS(Tabella4[Rejected Element],Tabella4[[#This Row],[Rejected Element]])</f>
        <v>1254</v>
      </c>
      <c r="V1833" s="13" t="s">
        <v>1728</v>
      </c>
      <c r="W1833" s="13" t="s">
        <v>3127</v>
      </c>
      <c r="X1833" s="13" t="str">
        <f>Tabella4[[#This Row],[User Impact]]</f>
        <v>2 - Serious</v>
      </c>
      <c r="Y1833" s="13" t="str">
        <f>_xlfn.CONCAT("APP INDABOX ANDROID - ",Tabella4[[#This Row],[UNI CEI EN 301549]]," ",_xlfn.XLOOKUP(Tabella4[[#This Row],[Criterio]],Tabella5[ID],Tabella5[Criterio di successo],"")," - ",Tabella4[[#This Row],[Servizio]])</f>
        <v>APP INDABOX ANDROID - 11.2.5.3.1 Etichetta nel nome - S010 Profilo</v>
      </c>
      <c r="Z18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(#AAD1832)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33" s="13"/>
      <c r="AB1833" s="13"/>
      <c r="AC1833" s="13"/>
      <c r="AD1833" s="13"/>
      <c r="AE1833" s="13" t="e">
        <f>_xlfn.XLOOKUP(Tabella4[[#This Row],[ID Silk]],outTable[ID Silk],outTable[Numero ticket  ],,0,1)</f>
        <v>#N/A</v>
      </c>
      <c r="AF1833" s="13"/>
      <c r="AG1833" s="13"/>
      <c r="AH1833" s="13" t="e">
        <f>Tabella4[[#This Row],[Caricato su Silk]]&amp;Tabella4[[#This Row],[HC_01]]</f>
        <v>#N/A</v>
      </c>
      <c r="AI1833" s="13" t="e">
        <f>Tabella4[[#This Row],[HC_ID]]&amp;": "&amp;Tabella4[[#This Row],[Descrizione]]</f>
        <v>#N/A</v>
      </c>
      <c r="AJ1833" s="13" t="e">
        <f>Tabella4[[#This Row],[HC_ID]]&amp;": - "&amp;Tabella4[[#This Row],[Detail]]&amp;" con selettore: "&amp;Tabella4[[#This Row],[Rejected Element]]</f>
        <v>#N/A</v>
      </c>
      <c r="AK1833" s="13" t="e">
        <f>Tabella4[[#This Row],[HC_ID]]&amp;": "&amp;Tabella4[[#This Row],[Share URL]]</f>
        <v>#N/A</v>
      </c>
      <c r="AL1833" s="13" t="e">
        <f>Tabella4[[#This Row],[HC_ID]]&amp;": "&amp;Tabella4[[#This Row],[Soluzione note aggiuntive]]</f>
        <v>#N/A</v>
      </c>
      <c r="AM1833" s="13"/>
    </row>
    <row r="1834" spans="1:39" ht="15" x14ac:dyDescent="0.3">
      <c r="A1834" s="41" t="str">
        <f>Tabella4[[#This Row],[UNI CEI EN 301549]]&amp;Tabella4[[#This Row],[Servizio]]</f>
        <v>11.1.3.2.1S010 Profilo</v>
      </c>
      <c r="B1834" s="42" t="str">
        <f>Tabella4[[#This Row],[IssueID]]&amp;Tabella4[[#This Row],[Servizio]]</f>
        <v>S010 Profilo</v>
      </c>
      <c r="C1834" s="41" t="s">
        <v>2932</v>
      </c>
      <c r="D1834" s="41" t="str">
        <f>"(#"&amp;Tabella4[[#This Row],['#ID]]&amp;")"</f>
        <v>(#AAD1833)</v>
      </c>
      <c r="E1834" s="13" t="s">
        <v>50</v>
      </c>
      <c r="F1834" s="13" t="s">
        <v>9</v>
      </c>
      <c r="G1834" s="13" t="s">
        <v>57</v>
      </c>
      <c r="H1834" s="13" t="s">
        <v>3287</v>
      </c>
      <c r="I1834" s="13" t="s">
        <v>62</v>
      </c>
      <c r="J1834" s="13" t="s">
        <v>3176</v>
      </c>
      <c r="K1834" t="s">
        <v>1749</v>
      </c>
      <c r="L1834" s="13" t="s">
        <v>3177</v>
      </c>
      <c r="M1834" t="s">
        <v>1744</v>
      </c>
      <c r="N1834" s="13"/>
      <c r="O1834" t="s">
        <v>1622</v>
      </c>
      <c r="P1834" s="13" t="s">
        <v>1666</v>
      </c>
      <c r="Q1834" s="13" t="s">
        <v>1742</v>
      </c>
      <c r="R1834" s="13"/>
      <c r="S1834" s="13" t="s">
        <v>3189</v>
      </c>
      <c r="T1834" s="13" t="s">
        <v>3190</v>
      </c>
      <c r="U1834" s="13">
        <f>COUNTIFS(Tabella4[Rejected Element],Tabella4[[#This Row],[Rejected Element]])</f>
        <v>1254</v>
      </c>
      <c r="V1834" s="13" t="s">
        <v>1728</v>
      </c>
      <c r="W1834" s="13" t="s">
        <v>3127</v>
      </c>
      <c r="X1834" s="13" t="str">
        <f>Tabella4[[#This Row],[User Impact]]</f>
        <v>1 - Critical</v>
      </c>
      <c r="Y1834" s="13" t="str">
        <f>_xlfn.CONCAT("APP INDABOX ANDROID - ",Tabella4[[#This Row],[UNI CEI EN 301549]]," ",_xlfn.XLOOKUP(Tabella4[[#This Row],[Criterio]],Tabella5[ID],Tabella5[Criterio di successo],"")," - ",Tabella4[[#This Row],[Servizio]])</f>
        <v>APP INDABOX ANDROID - 11.1.3.2.1 Sequenza significativa - S010 Profilo</v>
      </c>
      <c r="Z18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(#AAD1833)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34" s="13"/>
      <c r="AB1834" s="13"/>
      <c r="AC1834" s="13"/>
      <c r="AD1834" s="13"/>
      <c r="AE1834" s="13" t="e">
        <f>_xlfn.XLOOKUP(Tabella4[[#This Row],[ID Silk]],outTable[ID Silk],outTable[Numero ticket  ],,0,1)</f>
        <v>#N/A</v>
      </c>
      <c r="AF1834" s="13"/>
      <c r="AG1834" s="13"/>
      <c r="AH1834" s="13" t="e">
        <f>Tabella4[[#This Row],[Caricato su Silk]]&amp;Tabella4[[#This Row],[HC_01]]</f>
        <v>#N/A</v>
      </c>
      <c r="AI1834" s="13" t="e">
        <f>Tabella4[[#This Row],[HC_ID]]&amp;": "&amp;Tabella4[[#This Row],[Descrizione]]</f>
        <v>#N/A</v>
      </c>
      <c r="AJ1834" s="13" t="e">
        <f>Tabella4[[#This Row],[HC_ID]]&amp;": - "&amp;Tabella4[[#This Row],[Detail]]&amp;" con selettore: "&amp;Tabella4[[#This Row],[Rejected Element]]</f>
        <v>#N/A</v>
      </c>
      <c r="AK1834" s="13" t="e">
        <f>Tabella4[[#This Row],[HC_ID]]&amp;": "&amp;Tabella4[[#This Row],[Share URL]]</f>
        <v>#N/A</v>
      </c>
      <c r="AL1834" s="13" t="e">
        <f>Tabella4[[#This Row],[HC_ID]]&amp;": "&amp;Tabella4[[#This Row],[Soluzione note aggiuntive]]</f>
        <v>#N/A</v>
      </c>
      <c r="AM1834" s="13"/>
    </row>
    <row r="1835" spans="1:39" ht="15" x14ac:dyDescent="0.3">
      <c r="A1835" s="41" t="str">
        <f>Tabella4[[#This Row],[UNI CEI EN 301549]]&amp;Tabella4[[#This Row],[Servizio]]</f>
        <v>11.2.5.5.1S010 Profilo</v>
      </c>
      <c r="B1835" s="42" t="str">
        <f>Tabella4[[#This Row],[IssueID]]&amp;Tabella4[[#This Row],[Servizio]]</f>
        <v>S010 Profilo</v>
      </c>
      <c r="C1835" s="41" t="s">
        <v>2933</v>
      </c>
      <c r="D1835" s="41" t="str">
        <f>"(#"&amp;Tabella4[[#This Row],['#ID]]&amp;")"</f>
        <v>(#AAD1834)</v>
      </c>
      <c r="E1835" s="13" t="s">
        <v>50</v>
      </c>
      <c r="F1835" s="13" t="s">
        <v>3168</v>
      </c>
      <c r="G1835" s="13" t="s">
        <v>346</v>
      </c>
      <c r="H1835" s="13" t="s">
        <v>3286</v>
      </c>
      <c r="I1835" s="13" t="s">
        <v>64</v>
      </c>
      <c r="J1835" s="13" t="s">
        <v>1736</v>
      </c>
      <c r="K1835" t="s">
        <v>1747</v>
      </c>
      <c r="L1835" s="13" t="s">
        <v>3174</v>
      </c>
      <c r="M1835" t="s">
        <v>1744</v>
      </c>
      <c r="N1835" s="13"/>
      <c r="O1835" t="s">
        <v>1622</v>
      </c>
      <c r="P1835" s="13" t="s">
        <v>1666</v>
      </c>
      <c r="Q1835" s="13" t="s">
        <v>1742</v>
      </c>
      <c r="R1835" s="13"/>
      <c r="S1835" s="13" t="s">
        <v>3185</v>
      </c>
      <c r="T1835" s="13" t="s">
        <v>3186</v>
      </c>
      <c r="U1835" s="13">
        <f>COUNTIFS(Tabella4[Rejected Element],Tabella4[[#This Row],[Rejected Element]])</f>
        <v>1254</v>
      </c>
      <c r="V1835" s="13" t="s">
        <v>1728</v>
      </c>
      <c r="W1835" s="13" t="s">
        <v>3127</v>
      </c>
      <c r="X1835" s="13" t="str">
        <f>Tabella4[[#This Row],[User Impact]]</f>
        <v>3 - Moderate</v>
      </c>
      <c r="Y1835" s="13" t="str">
        <f>_xlfn.CONCAT("APP INDABOX ANDROID - ",Tabella4[[#This Row],[UNI CEI EN 301549]]," ",_xlfn.XLOOKUP(Tabella4[[#This Row],[Criterio]],Tabella5[ID],Tabella5[Criterio di successo],"")," - ",Tabella4[[#This Row],[Servizio]])</f>
        <v>APP INDABOX ANDROID - 11.2.5.5.1 Dimensione dell'obiettivo (avanzato) - S010 Profilo</v>
      </c>
      <c r="Z18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(#AAD1834)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35" s="13"/>
      <c r="AB1835" s="13"/>
      <c r="AC1835" s="13"/>
      <c r="AD1835" s="13"/>
      <c r="AE1835" s="13" t="e">
        <f>_xlfn.XLOOKUP(Tabella4[[#This Row],[ID Silk]],outTable[ID Silk],outTable[Numero ticket  ],,0,1)</f>
        <v>#N/A</v>
      </c>
      <c r="AF1835" s="13"/>
      <c r="AG1835" s="13"/>
      <c r="AH1835" s="13" t="e">
        <f>Tabella4[[#This Row],[Caricato su Silk]]&amp;Tabella4[[#This Row],[HC_01]]</f>
        <v>#N/A</v>
      </c>
      <c r="AI1835" s="13" t="e">
        <f>Tabella4[[#This Row],[HC_ID]]&amp;": "&amp;Tabella4[[#This Row],[Descrizione]]</f>
        <v>#N/A</v>
      </c>
      <c r="AJ1835" s="13" t="e">
        <f>Tabella4[[#This Row],[HC_ID]]&amp;": - "&amp;Tabella4[[#This Row],[Detail]]&amp;" con selettore: "&amp;Tabella4[[#This Row],[Rejected Element]]</f>
        <v>#N/A</v>
      </c>
      <c r="AK1835" s="13" t="e">
        <f>Tabella4[[#This Row],[HC_ID]]&amp;": "&amp;Tabella4[[#This Row],[Share URL]]</f>
        <v>#N/A</v>
      </c>
      <c r="AL1835" s="13" t="e">
        <f>Tabella4[[#This Row],[HC_ID]]&amp;": "&amp;Tabella4[[#This Row],[Soluzione note aggiuntive]]</f>
        <v>#N/A</v>
      </c>
      <c r="AM1835" s="13"/>
    </row>
    <row r="1836" spans="1:39" ht="15" x14ac:dyDescent="0.3">
      <c r="A1836" s="41" t="str">
        <f>Tabella4[[#This Row],[UNI CEI EN 301549]]&amp;Tabella4[[#This Row],[Servizio]]</f>
        <v>11.2.5.8.1S010 Profilo</v>
      </c>
      <c r="B1836" s="42" t="str">
        <f>Tabella4[[#This Row],[IssueID]]&amp;Tabella4[[#This Row],[Servizio]]</f>
        <v>S010 Profilo</v>
      </c>
      <c r="C1836" s="41" t="s">
        <v>2934</v>
      </c>
      <c r="D1836" s="41" t="str">
        <f>"(#"&amp;Tabella4[[#This Row],['#ID]]&amp;")"</f>
        <v>(#AAD1835)</v>
      </c>
      <c r="E1836" s="13" t="s">
        <v>50</v>
      </c>
      <c r="F1836" s="13" t="s">
        <v>10</v>
      </c>
      <c r="G1836" s="13" t="s">
        <v>56</v>
      </c>
      <c r="H1836" s="13" t="s">
        <v>3283</v>
      </c>
      <c r="I1836" s="13" t="s">
        <v>63</v>
      </c>
      <c r="J1836" s="13" t="s">
        <v>1736</v>
      </c>
      <c r="K1836" t="s">
        <v>1748</v>
      </c>
      <c r="L1836" s="13" t="s">
        <v>3175</v>
      </c>
      <c r="M1836" t="s">
        <v>1744</v>
      </c>
      <c r="N1836" s="13"/>
      <c r="O1836" t="s">
        <v>1622</v>
      </c>
      <c r="P1836" s="13" t="s">
        <v>1666</v>
      </c>
      <c r="Q1836" s="13" t="s">
        <v>1742</v>
      </c>
      <c r="R1836" s="13"/>
      <c r="S1836" s="13" t="s">
        <v>3187</v>
      </c>
      <c r="T1836" s="13" t="s">
        <v>3188</v>
      </c>
      <c r="U1836" s="13">
        <f>COUNTIFS(Tabella4[Rejected Element],Tabella4[[#This Row],[Rejected Element]])</f>
        <v>1254</v>
      </c>
      <c r="V1836" s="13" t="s">
        <v>1728</v>
      </c>
      <c r="W1836" s="13" t="s">
        <v>3127</v>
      </c>
      <c r="X1836" s="13" t="str">
        <f>Tabella4[[#This Row],[User Impact]]</f>
        <v>2 - Serious</v>
      </c>
      <c r="Y1836" s="13" t="str">
        <f>_xlfn.CONCAT("APP INDABOX ANDROID - ",Tabella4[[#This Row],[UNI CEI EN 301549]]," ",_xlfn.XLOOKUP(Tabella4[[#This Row],[Criterio]],Tabella5[ID],Tabella5[Criterio di successo],"")," - ",Tabella4[[#This Row],[Servizio]])</f>
        <v>APP INDABOX ANDROID - 11.2.5.8.1 Dimensione dell'obiettivo (minimo) - S010 Profilo</v>
      </c>
      <c r="Z18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(#AAD1835)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36" s="13"/>
      <c r="AB1836" s="13"/>
      <c r="AC1836" s="13"/>
      <c r="AD1836" s="13"/>
      <c r="AE1836" s="13" t="e">
        <f>_xlfn.XLOOKUP(Tabella4[[#This Row],[ID Silk]],outTable[ID Silk],outTable[Numero ticket  ],,0,1)</f>
        <v>#N/A</v>
      </c>
      <c r="AF1836" s="13"/>
      <c r="AG1836" s="13"/>
      <c r="AH1836" s="13" t="e">
        <f>Tabella4[[#This Row],[Caricato su Silk]]&amp;Tabella4[[#This Row],[HC_01]]</f>
        <v>#N/A</v>
      </c>
      <c r="AI1836" s="13" t="e">
        <f>Tabella4[[#This Row],[HC_ID]]&amp;": "&amp;Tabella4[[#This Row],[Descrizione]]</f>
        <v>#N/A</v>
      </c>
      <c r="AJ1836" s="13" t="e">
        <f>Tabella4[[#This Row],[HC_ID]]&amp;": - "&amp;Tabella4[[#This Row],[Detail]]&amp;" con selettore: "&amp;Tabella4[[#This Row],[Rejected Element]]</f>
        <v>#N/A</v>
      </c>
      <c r="AK1836" s="13" t="e">
        <f>Tabella4[[#This Row],[HC_ID]]&amp;": "&amp;Tabella4[[#This Row],[Share URL]]</f>
        <v>#N/A</v>
      </c>
      <c r="AL1836" s="13" t="e">
        <f>Tabella4[[#This Row],[HC_ID]]&amp;": "&amp;Tabella4[[#This Row],[Soluzione note aggiuntive]]</f>
        <v>#N/A</v>
      </c>
      <c r="AM1836" s="13"/>
    </row>
    <row r="1837" spans="1:39" ht="15" x14ac:dyDescent="0.3">
      <c r="A1837" s="41" t="str">
        <f>Tabella4[[#This Row],[UNI CEI EN 301549]]&amp;Tabella4[[#This Row],[Servizio]]</f>
        <v>11.2.5.3.1S010 Profilo</v>
      </c>
      <c r="B1837" s="42" t="str">
        <f>Tabella4[[#This Row],[IssueID]]&amp;Tabella4[[#This Row],[Servizio]]</f>
        <v>S010 Profilo</v>
      </c>
      <c r="C1837" s="41" t="s">
        <v>2935</v>
      </c>
      <c r="D1837" s="41" t="str">
        <f>"(#"&amp;Tabella4[[#This Row],['#ID]]&amp;")"</f>
        <v>(#AAD1836)</v>
      </c>
      <c r="E1837" s="13" t="s">
        <v>50</v>
      </c>
      <c r="F1837" s="13" t="s">
        <v>9</v>
      </c>
      <c r="G1837" s="13" t="s">
        <v>342</v>
      </c>
      <c r="H1837" s="13" t="s">
        <v>3285</v>
      </c>
      <c r="I1837" s="13" t="s">
        <v>63</v>
      </c>
      <c r="J1837" s="13" t="s">
        <v>3172</v>
      </c>
      <c r="K1837" t="s">
        <v>1745</v>
      </c>
      <c r="L1837" s="13" t="s">
        <v>3173</v>
      </c>
      <c r="M1837" t="s">
        <v>1744</v>
      </c>
      <c r="N1837" s="13"/>
      <c r="O1837" t="s">
        <v>1622</v>
      </c>
      <c r="P1837" s="13" t="s">
        <v>1666</v>
      </c>
      <c r="Q1837" s="13" t="s">
        <v>1742</v>
      </c>
      <c r="R1837" s="13"/>
      <c r="S1837" s="13" t="s">
        <v>3183</v>
      </c>
      <c r="T1837" s="13" t="s">
        <v>3184</v>
      </c>
      <c r="U1837" s="13">
        <f>COUNTIFS(Tabella4[Rejected Element],Tabella4[[#This Row],[Rejected Element]])</f>
        <v>1254</v>
      </c>
      <c r="V1837" s="13" t="s">
        <v>1728</v>
      </c>
      <c r="W1837" s="13" t="s">
        <v>3127</v>
      </c>
      <c r="X1837" s="13" t="str">
        <f>Tabella4[[#This Row],[User Impact]]</f>
        <v>2 - Serious</v>
      </c>
      <c r="Y1837" s="13" t="str">
        <f>_xlfn.CONCAT("APP INDABOX ANDROID - ",Tabella4[[#This Row],[UNI CEI EN 301549]]," ",_xlfn.XLOOKUP(Tabella4[[#This Row],[Criterio]],Tabella5[ID],Tabella5[Criterio di successo],"")," - ",Tabella4[[#This Row],[Servizio]])</f>
        <v>APP INDABOX ANDROID - 11.2.5.3.1 Etichetta nel nome - S010 Profilo</v>
      </c>
      <c r="Z18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(#AAD1836)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37" s="13"/>
      <c r="AB1837" s="13"/>
      <c r="AC1837" s="13"/>
      <c r="AD1837" s="13"/>
      <c r="AE1837" s="13" t="e">
        <f>_xlfn.XLOOKUP(Tabella4[[#This Row],[ID Silk]],outTable[ID Silk],outTable[Numero ticket  ],,0,1)</f>
        <v>#N/A</v>
      </c>
      <c r="AF1837" s="13"/>
      <c r="AG1837" s="13"/>
      <c r="AH1837" s="13" t="e">
        <f>Tabella4[[#This Row],[Caricato su Silk]]&amp;Tabella4[[#This Row],[HC_01]]</f>
        <v>#N/A</v>
      </c>
      <c r="AI1837" s="13" t="e">
        <f>Tabella4[[#This Row],[HC_ID]]&amp;": "&amp;Tabella4[[#This Row],[Descrizione]]</f>
        <v>#N/A</v>
      </c>
      <c r="AJ1837" s="13" t="e">
        <f>Tabella4[[#This Row],[HC_ID]]&amp;": - "&amp;Tabella4[[#This Row],[Detail]]&amp;" con selettore: "&amp;Tabella4[[#This Row],[Rejected Element]]</f>
        <v>#N/A</v>
      </c>
      <c r="AK1837" s="13" t="e">
        <f>Tabella4[[#This Row],[HC_ID]]&amp;": "&amp;Tabella4[[#This Row],[Share URL]]</f>
        <v>#N/A</v>
      </c>
      <c r="AL1837" s="13" t="e">
        <f>Tabella4[[#This Row],[HC_ID]]&amp;": "&amp;Tabella4[[#This Row],[Soluzione note aggiuntive]]</f>
        <v>#N/A</v>
      </c>
      <c r="AM1837" s="13"/>
    </row>
    <row r="1838" spans="1:39" ht="15" x14ac:dyDescent="0.3">
      <c r="A1838" s="41" t="str">
        <f>Tabella4[[#This Row],[UNI CEI EN 301549]]&amp;Tabella4[[#This Row],[Servizio]]</f>
        <v>11.1.3.2.1S010 Profilo</v>
      </c>
      <c r="B1838" s="42" t="str">
        <f>Tabella4[[#This Row],[IssueID]]&amp;Tabella4[[#This Row],[Servizio]]</f>
        <v>S010 Profilo</v>
      </c>
      <c r="C1838" s="41" t="s">
        <v>2936</v>
      </c>
      <c r="D1838" s="41" t="str">
        <f>"(#"&amp;Tabella4[[#This Row],['#ID]]&amp;")"</f>
        <v>(#AAD1837)</v>
      </c>
      <c r="E1838" s="13" t="s">
        <v>50</v>
      </c>
      <c r="F1838" s="13" t="s">
        <v>9</v>
      </c>
      <c r="G1838" s="13" t="s">
        <v>57</v>
      </c>
      <c r="H1838" s="13" t="s">
        <v>3287</v>
      </c>
      <c r="I1838" s="13" t="s">
        <v>62</v>
      </c>
      <c r="J1838" s="13" t="s">
        <v>3176</v>
      </c>
      <c r="K1838" t="s">
        <v>1749</v>
      </c>
      <c r="L1838" s="13" t="s">
        <v>3177</v>
      </c>
      <c r="M1838" t="s">
        <v>1744</v>
      </c>
      <c r="N1838" s="13"/>
      <c r="O1838" t="s">
        <v>1622</v>
      </c>
      <c r="P1838" s="13" t="s">
        <v>1666</v>
      </c>
      <c r="Q1838" s="13" t="s">
        <v>1742</v>
      </c>
      <c r="R1838" s="13"/>
      <c r="S1838" s="13" t="s">
        <v>3189</v>
      </c>
      <c r="T1838" s="13" t="s">
        <v>3190</v>
      </c>
      <c r="U1838" s="13">
        <f>COUNTIFS(Tabella4[Rejected Element],Tabella4[[#This Row],[Rejected Element]])</f>
        <v>1254</v>
      </c>
      <c r="V1838" s="13" t="s">
        <v>1728</v>
      </c>
      <c r="W1838" s="13" t="s">
        <v>3127</v>
      </c>
      <c r="X1838" s="13" t="str">
        <f>Tabella4[[#This Row],[User Impact]]</f>
        <v>1 - Critical</v>
      </c>
      <c r="Y1838" s="13" t="str">
        <f>_xlfn.CONCAT("APP INDABOX ANDROID - ",Tabella4[[#This Row],[UNI CEI EN 301549]]," ",_xlfn.XLOOKUP(Tabella4[[#This Row],[Criterio]],Tabella5[ID],Tabella5[Criterio di successo],"")," - ",Tabella4[[#This Row],[Servizio]])</f>
        <v>APP INDABOX ANDROID - 11.1.3.2.1 Sequenza significativa - S010 Profilo</v>
      </c>
      <c r="Z18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(#AAD1837)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38" s="13"/>
      <c r="AB1838" s="13"/>
      <c r="AC1838" s="13"/>
      <c r="AD1838" s="13"/>
      <c r="AE1838" s="13" t="e">
        <f>_xlfn.XLOOKUP(Tabella4[[#This Row],[ID Silk]],outTable[ID Silk],outTable[Numero ticket  ],,0,1)</f>
        <v>#N/A</v>
      </c>
      <c r="AF1838" s="13"/>
      <c r="AG1838" s="13"/>
      <c r="AH1838" s="13" t="e">
        <f>Tabella4[[#This Row],[Caricato su Silk]]&amp;Tabella4[[#This Row],[HC_01]]</f>
        <v>#N/A</v>
      </c>
      <c r="AI1838" s="13" t="e">
        <f>Tabella4[[#This Row],[HC_ID]]&amp;": "&amp;Tabella4[[#This Row],[Descrizione]]</f>
        <v>#N/A</v>
      </c>
      <c r="AJ1838" s="13" t="e">
        <f>Tabella4[[#This Row],[HC_ID]]&amp;": - "&amp;Tabella4[[#This Row],[Detail]]&amp;" con selettore: "&amp;Tabella4[[#This Row],[Rejected Element]]</f>
        <v>#N/A</v>
      </c>
      <c r="AK1838" s="13" t="e">
        <f>Tabella4[[#This Row],[HC_ID]]&amp;": "&amp;Tabella4[[#This Row],[Share URL]]</f>
        <v>#N/A</v>
      </c>
      <c r="AL1838" s="13" t="e">
        <f>Tabella4[[#This Row],[HC_ID]]&amp;": "&amp;Tabella4[[#This Row],[Soluzione note aggiuntive]]</f>
        <v>#N/A</v>
      </c>
      <c r="AM1838" s="13"/>
    </row>
    <row r="1839" spans="1:39" ht="15" x14ac:dyDescent="0.3">
      <c r="A1839" s="41" t="str">
        <f>Tabella4[[#This Row],[UNI CEI EN 301549]]&amp;Tabella4[[#This Row],[Servizio]]</f>
        <v>11.2.5.5.1S010 Profilo</v>
      </c>
      <c r="B1839" s="42" t="str">
        <f>Tabella4[[#This Row],[IssueID]]&amp;Tabella4[[#This Row],[Servizio]]</f>
        <v>S010 Profilo</v>
      </c>
      <c r="C1839" s="41" t="s">
        <v>2937</v>
      </c>
      <c r="D1839" s="41" t="str">
        <f>"(#"&amp;Tabella4[[#This Row],['#ID]]&amp;")"</f>
        <v>(#AAD1838)</v>
      </c>
      <c r="E1839" s="13" t="s">
        <v>50</v>
      </c>
      <c r="F1839" s="13" t="s">
        <v>3168</v>
      </c>
      <c r="G1839" s="13" t="s">
        <v>346</v>
      </c>
      <c r="H1839" s="13" t="s">
        <v>3286</v>
      </c>
      <c r="I1839" s="13" t="s">
        <v>64</v>
      </c>
      <c r="J1839" s="13" t="s">
        <v>1736</v>
      </c>
      <c r="K1839" t="s">
        <v>1747</v>
      </c>
      <c r="L1839" s="13" t="s">
        <v>3174</v>
      </c>
      <c r="M1839" t="s">
        <v>1744</v>
      </c>
      <c r="N1839" s="13"/>
      <c r="O1839" t="s">
        <v>1622</v>
      </c>
      <c r="P1839" s="13" t="s">
        <v>1666</v>
      </c>
      <c r="Q1839" s="13" t="s">
        <v>1742</v>
      </c>
      <c r="R1839" s="13"/>
      <c r="S1839" s="13" t="s">
        <v>3185</v>
      </c>
      <c r="T1839" s="13" t="s">
        <v>3186</v>
      </c>
      <c r="U1839" s="13">
        <f>COUNTIFS(Tabella4[Rejected Element],Tabella4[[#This Row],[Rejected Element]])</f>
        <v>1254</v>
      </c>
      <c r="V1839" s="13" t="s">
        <v>1728</v>
      </c>
      <c r="W1839" s="13" t="s">
        <v>3127</v>
      </c>
      <c r="X1839" s="13" t="str">
        <f>Tabella4[[#This Row],[User Impact]]</f>
        <v>3 - Moderate</v>
      </c>
      <c r="Y1839" s="13" t="str">
        <f>_xlfn.CONCAT("APP INDABOX ANDROID - ",Tabella4[[#This Row],[UNI CEI EN 301549]]," ",_xlfn.XLOOKUP(Tabella4[[#This Row],[Criterio]],Tabella5[ID],Tabella5[Criterio di successo],"")," - ",Tabella4[[#This Row],[Servizio]])</f>
        <v>APP INDABOX ANDROID - 11.2.5.5.1 Dimensione dell'obiettivo (avanzato) - S010 Profilo</v>
      </c>
      <c r="Z18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(#AAD1838)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39" s="13"/>
      <c r="AB1839" s="13"/>
      <c r="AC1839" s="13"/>
      <c r="AD1839" s="13"/>
      <c r="AE1839" s="13" t="e">
        <f>_xlfn.XLOOKUP(Tabella4[[#This Row],[ID Silk]],outTable[ID Silk],outTable[Numero ticket  ],,0,1)</f>
        <v>#N/A</v>
      </c>
      <c r="AF1839" s="13"/>
      <c r="AG1839" s="13"/>
      <c r="AH1839" s="13" t="e">
        <f>Tabella4[[#This Row],[Caricato su Silk]]&amp;Tabella4[[#This Row],[HC_01]]</f>
        <v>#N/A</v>
      </c>
      <c r="AI1839" s="13" t="e">
        <f>Tabella4[[#This Row],[HC_ID]]&amp;": "&amp;Tabella4[[#This Row],[Descrizione]]</f>
        <v>#N/A</v>
      </c>
      <c r="AJ1839" s="13" t="e">
        <f>Tabella4[[#This Row],[HC_ID]]&amp;": - "&amp;Tabella4[[#This Row],[Detail]]&amp;" con selettore: "&amp;Tabella4[[#This Row],[Rejected Element]]</f>
        <v>#N/A</v>
      </c>
      <c r="AK1839" s="13" t="e">
        <f>Tabella4[[#This Row],[HC_ID]]&amp;": "&amp;Tabella4[[#This Row],[Share URL]]</f>
        <v>#N/A</v>
      </c>
      <c r="AL1839" s="13" t="e">
        <f>Tabella4[[#This Row],[HC_ID]]&amp;": "&amp;Tabella4[[#This Row],[Soluzione note aggiuntive]]</f>
        <v>#N/A</v>
      </c>
      <c r="AM1839" s="13"/>
    </row>
    <row r="1840" spans="1:39" ht="15" x14ac:dyDescent="0.3">
      <c r="A1840" s="41" t="str">
        <f>Tabella4[[#This Row],[UNI CEI EN 301549]]&amp;Tabella4[[#This Row],[Servizio]]</f>
        <v>11.2.5.8.1S010 Profilo</v>
      </c>
      <c r="B1840" s="42" t="str">
        <f>Tabella4[[#This Row],[IssueID]]&amp;Tabella4[[#This Row],[Servizio]]</f>
        <v>S010 Profilo</v>
      </c>
      <c r="C1840" s="41" t="s">
        <v>2938</v>
      </c>
      <c r="D1840" s="41" t="str">
        <f>"(#"&amp;Tabella4[[#This Row],['#ID]]&amp;")"</f>
        <v>(#AAD1839)</v>
      </c>
      <c r="E1840" s="13" t="s">
        <v>50</v>
      </c>
      <c r="F1840" s="13" t="s">
        <v>10</v>
      </c>
      <c r="G1840" s="13" t="s">
        <v>56</v>
      </c>
      <c r="H1840" s="13" t="s">
        <v>3283</v>
      </c>
      <c r="I1840" s="13" t="s">
        <v>63</v>
      </c>
      <c r="J1840" s="13" t="s">
        <v>1736</v>
      </c>
      <c r="K1840" t="s">
        <v>1748</v>
      </c>
      <c r="L1840" s="13" t="s">
        <v>3175</v>
      </c>
      <c r="M1840" t="s">
        <v>1744</v>
      </c>
      <c r="N1840" s="13"/>
      <c r="O1840" t="s">
        <v>1622</v>
      </c>
      <c r="P1840" s="13" t="s">
        <v>1666</v>
      </c>
      <c r="Q1840" s="13" t="s">
        <v>1742</v>
      </c>
      <c r="R1840" s="13"/>
      <c r="S1840" s="13" t="s">
        <v>3187</v>
      </c>
      <c r="T1840" s="13" t="s">
        <v>3188</v>
      </c>
      <c r="U1840" s="13">
        <f>COUNTIFS(Tabella4[Rejected Element],Tabella4[[#This Row],[Rejected Element]])</f>
        <v>1254</v>
      </c>
      <c r="V1840" s="13" t="s">
        <v>1728</v>
      </c>
      <c r="W1840" s="13" t="s">
        <v>3127</v>
      </c>
      <c r="X1840" s="13" t="str">
        <f>Tabella4[[#This Row],[User Impact]]</f>
        <v>2 - Serious</v>
      </c>
      <c r="Y1840" s="13" t="str">
        <f>_xlfn.CONCAT("APP INDABOX ANDROID - ",Tabella4[[#This Row],[UNI CEI EN 301549]]," ",_xlfn.XLOOKUP(Tabella4[[#This Row],[Criterio]],Tabella5[ID],Tabella5[Criterio di successo],"")," - ",Tabella4[[#This Row],[Servizio]])</f>
        <v>APP INDABOX ANDROID - 11.2.5.8.1 Dimensione dell'obiettivo (minimo) - S010 Profilo</v>
      </c>
      <c r="Z18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(#AAD1839)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40" s="13"/>
      <c r="AB1840" s="13"/>
      <c r="AC1840" s="13"/>
      <c r="AD1840" s="13"/>
      <c r="AE1840" s="13" t="e">
        <f>_xlfn.XLOOKUP(Tabella4[[#This Row],[ID Silk]],outTable[ID Silk],outTable[Numero ticket  ],,0,1)</f>
        <v>#N/A</v>
      </c>
      <c r="AF1840" s="13"/>
      <c r="AG1840" s="13"/>
      <c r="AH1840" s="13" t="e">
        <f>Tabella4[[#This Row],[Caricato su Silk]]&amp;Tabella4[[#This Row],[HC_01]]</f>
        <v>#N/A</v>
      </c>
      <c r="AI1840" s="13" t="e">
        <f>Tabella4[[#This Row],[HC_ID]]&amp;": "&amp;Tabella4[[#This Row],[Descrizione]]</f>
        <v>#N/A</v>
      </c>
      <c r="AJ1840" s="13" t="e">
        <f>Tabella4[[#This Row],[HC_ID]]&amp;": - "&amp;Tabella4[[#This Row],[Detail]]&amp;" con selettore: "&amp;Tabella4[[#This Row],[Rejected Element]]</f>
        <v>#N/A</v>
      </c>
      <c r="AK1840" s="13" t="e">
        <f>Tabella4[[#This Row],[HC_ID]]&amp;": "&amp;Tabella4[[#This Row],[Share URL]]</f>
        <v>#N/A</v>
      </c>
      <c r="AL1840" s="13" t="e">
        <f>Tabella4[[#This Row],[HC_ID]]&amp;": "&amp;Tabella4[[#This Row],[Soluzione note aggiuntive]]</f>
        <v>#N/A</v>
      </c>
      <c r="AM1840" s="13"/>
    </row>
    <row r="1841" spans="1:39" ht="15" x14ac:dyDescent="0.3">
      <c r="A1841" s="41" t="str">
        <f>Tabella4[[#This Row],[UNI CEI EN 301549]]&amp;Tabella4[[#This Row],[Servizio]]</f>
        <v>11.2.5.3.1S010 Profilo</v>
      </c>
      <c r="B1841" s="42" t="str">
        <f>Tabella4[[#This Row],[IssueID]]&amp;Tabella4[[#This Row],[Servizio]]</f>
        <v>S010 Profilo</v>
      </c>
      <c r="C1841" s="41" t="s">
        <v>2939</v>
      </c>
      <c r="D1841" s="41" t="str">
        <f>"(#"&amp;Tabella4[[#This Row],['#ID]]&amp;")"</f>
        <v>(#AAD1840)</v>
      </c>
      <c r="E1841" s="13" t="s">
        <v>50</v>
      </c>
      <c r="F1841" s="13" t="s">
        <v>9</v>
      </c>
      <c r="G1841" s="13" t="s">
        <v>342</v>
      </c>
      <c r="H1841" s="13" t="s">
        <v>3285</v>
      </c>
      <c r="I1841" s="13" t="s">
        <v>63</v>
      </c>
      <c r="J1841" s="13" t="s">
        <v>3172</v>
      </c>
      <c r="K1841" t="s">
        <v>1745</v>
      </c>
      <c r="L1841" s="13" t="s">
        <v>3173</v>
      </c>
      <c r="M1841" t="s">
        <v>1744</v>
      </c>
      <c r="N1841" s="13"/>
      <c r="O1841" t="s">
        <v>1622</v>
      </c>
      <c r="P1841" s="13" t="s">
        <v>1666</v>
      </c>
      <c r="Q1841" s="13" t="s">
        <v>1742</v>
      </c>
      <c r="R1841" s="13"/>
      <c r="S1841" s="13" t="s">
        <v>3183</v>
      </c>
      <c r="T1841" s="13" t="s">
        <v>3184</v>
      </c>
      <c r="U1841" s="13">
        <f>COUNTIFS(Tabella4[Rejected Element],Tabella4[[#This Row],[Rejected Element]])</f>
        <v>1254</v>
      </c>
      <c r="V1841" s="13" t="s">
        <v>1728</v>
      </c>
      <c r="W1841" s="13" t="s">
        <v>3127</v>
      </c>
      <c r="X1841" s="13" t="str">
        <f>Tabella4[[#This Row],[User Impact]]</f>
        <v>2 - Serious</v>
      </c>
      <c r="Y1841" s="13" t="str">
        <f>_xlfn.CONCAT("APP INDABOX ANDROID - ",Tabella4[[#This Row],[UNI CEI EN 301549]]," ",_xlfn.XLOOKUP(Tabella4[[#This Row],[Criterio]],Tabella5[ID],Tabella5[Criterio di successo],"")," - ",Tabella4[[#This Row],[Servizio]])</f>
        <v>APP INDABOX ANDROID - 11.2.5.3.1 Etichetta nel nome - S010 Profilo</v>
      </c>
      <c r="Z18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(#AAD1840)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41" s="13"/>
      <c r="AB1841" s="13"/>
      <c r="AC1841" s="13"/>
      <c r="AD1841" s="13"/>
      <c r="AE1841" s="13" t="e">
        <f>_xlfn.XLOOKUP(Tabella4[[#This Row],[ID Silk]],outTable[ID Silk],outTable[Numero ticket  ],,0,1)</f>
        <v>#N/A</v>
      </c>
      <c r="AF1841" s="13"/>
      <c r="AG1841" s="13"/>
      <c r="AH1841" s="13" t="e">
        <f>Tabella4[[#This Row],[Caricato su Silk]]&amp;Tabella4[[#This Row],[HC_01]]</f>
        <v>#N/A</v>
      </c>
      <c r="AI1841" s="13" t="e">
        <f>Tabella4[[#This Row],[HC_ID]]&amp;": "&amp;Tabella4[[#This Row],[Descrizione]]</f>
        <v>#N/A</v>
      </c>
      <c r="AJ1841" s="13" t="e">
        <f>Tabella4[[#This Row],[HC_ID]]&amp;": - "&amp;Tabella4[[#This Row],[Detail]]&amp;" con selettore: "&amp;Tabella4[[#This Row],[Rejected Element]]</f>
        <v>#N/A</v>
      </c>
      <c r="AK1841" s="13" t="e">
        <f>Tabella4[[#This Row],[HC_ID]]&amp;": "&amp;Tabella4[[#This Row],[Share URL]]</f>
        <v>#N/A</v>
      </c>
      <c r="AL1841" s="13" t="e">
        <f>Tabella4[[#This Row],[HC_ID]]&amp;": "&amp;Tabella4[[#This Row],[Soluzione note aggiuntive]]</f>
        <v>#N/A</v>
      </c>
      <c r="AM1841" s="13"/>
    </row>
    <row r="1842" spans="1:39" ht="15" x14ac:dyDescent="0.3">
      <c r="A1842" s="41" t="str">
        <f>Tabella4[[#This Row],[UNI CEI EN 301549]]&amp;Tabella4[[#This Row],[Servizio]]</f>
        <v>11.1.3.2.1S010 Profilo</v>
      </c>
      <c r="B1842" s="42" t="str">
        <f>Tabella4[[#This Row],[IssueID]]&amp;Tabella4[[#This Row],[Servizio]]</f>
        <v>S010 Profilo</v>
      </c>
      <c r="C1842" s="41" t="s">
        <v>2940</v>
      </c>
      <c r="D1842" s="41" t="str">
        <f>"(#"&amp;Tabella4[[#This Row],['#ID]]&amp;")"</f>
        <v>(#AAD1841)</v>
      </c>
      <c r="E1842" s="13" t="s">
        <v>50</v>
      </c>
      <c r="F1842" s="13" t="s">
        <v>9</v>
      </c>
      <c r="G1842" s="13" t="s">
        <v>57</v>
      </c>
      <c r="H1842" s="13" t="s">
        <v>3287</v>
      </c>
      <c r="I1842" s="13" t="s">
        <v>62</v>
      </c>
      <c r="J1842" s="13" t="s">
        <v>3176</v>
      </c>
      <c r="K1842" t="s">
        <v>1749</v>
      </c>
      <c r="L1842" s="13" t="s">
        <v>3177</v>
      </c>
      <c r="M1842" t="s">
        <v>1744</v>
      </c>
      <c r="N1842" s="13"/>
      <c r="O1842" t="s">
        <v>1622</v>
      </c>
      <c r="P1842" s="13" t="s">
        <v>1666</v>
      </c>
      <c r="Q1842" s="13" t="s">
        <v>1742</v>
      </c>
      <c r="R1842" s="13"/>
      <c r="S1842" s="13" t="s">
        <v>3189</v>
      </c>
      <c r="T1842" s="13" t="s">
        <v>3190</v>
      </c>
      <c r="U1842" s="13">
        <f>COUNTIFS(Tabella4[Rejected Element],Tabella4[[#This Row],[Rejected Element]])</f>
        <v>1254</v>
      </c>
      <c r="V1842" s="13" t="s">
        <v>1728</v>
      </c>
      <c r="W1842" s="13" t="s">
        <v>3127</v>
      </c>
      <c r="X1842" s="13" t="str">
        <f>Tabella4[[#This Row],[User Impact]]</f>
        <v>1 - Critical</v>
      </c>
      <c r="Y1842" s="13" t="str">
        <f>_xlfn.CONCAT("APP INDABOX ANDROID - ",Tabella4[[#This Row],[UNI CEI EN 301549]]," ",_xlfn.XLOOKUP(Tabella4[[#This Row],[Criterio]],Tabella5[ID],Tabella5[Criterio di successo],"")," - ",Tabella4[[#This Row],[Servizio]])</f>
        <v>APP INDABOX ANDROID - 11.1.3.2.1 Sequenza significativa - S010 Profilo</v>
      </c>
      <c r="Z18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(#AAD1841)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42" s="13"/>
      <c r="AB1842" s="13"/>
      <c r="AC1842" s="13"/>
      <c r="AD1842" s="13"/>
      <c r="AE1842" s="13" t="e">
        <f>_xlfn.XLOOKUP(Tabella4[[#This Row],[ID Silk]],outTable[ID Silk],outTable[Numero ticket  ],,0,1)</f>
        <v>#N/A</v>
      </c>
      <c r="AF1842" s="13"/>
      <c r="AG1842" s="13"/>
      <c r="AH1842" s="13" t="e">
        <f>Tabella4[[#This Row],[Caricato su Silk]]&amp;Tabella4[[#This Row],[HC_01]]</f>
        <v>#N/A</v>
      </c>
      <c r="AI1842" s="13" t="e">
        <f>Tabella4[[#This Row],[HC_ID]]&amp;": "&amp;Tabella4[[#This Row],[Descrizione]]</f>
        <v>#N/A</v>
      </c>
      <c r="AJ1842" s="13" t="e">
        <f>Tabella4[[#This Row],[HC_ID]]&amp;": - "&amp;Tabella4[[#This Row],[Detail]]&amp;" con selettore: "&amp;Tabella4[[#This Row],[Rejected Element]]</f>
        <v>#N/A</v>
      </c>
      <c r="AK1842" s="13" t="e">
        <f>Tabella4[[#This Row],[HC_ID]]&amp;": "&amp;Tabella4[[#This Row],[Share URL]]</f>
        <v>#N/A</v>
      </c>
      <c r="AL1842" s="13" t="e">
        <f>Tabella4[[#This Row],[HC_ID]]&amp;": "&amp;Tabella4[[#This Row],[Soluzione note aggiuntive]]</f>
        <v>#N/A</v>
      </c>
      <c r="AM1842" s="13"/>
    </row>
    <row r="1843" spans="1:39" ht="15" x14ac:dyDescent="0.3">
      <c r="A1843" s="41" t="str">
        <f>Tabella4[[#This Row],[UNI CEI EN 301549]]&amp;Tabella4[[#This Row],[Servizio]]</f>
        <v>11.2.5.5.1S010 Profilo</v>
      </c>
      <c r="B1843" s="42" t="str">
        <f>Tabella4[[#This Row],[IssueID]]&amp;Tabella4[[#This Row],[Servizio]]</f>
        <v>S010 Profilo</v>
      </c>
      <c r="C1843" s="41" t="s">
        <v>2941</v>
      </c>
      <c r="D1843" s="41" t="str">
        <f>"(#"&amp;Tabella4[[#This Row],['#ID]]&amp;")"</f>
        <v>(#AAD1842)</v>
      </c>
      <c r="E1843" s="13" t="s">
        <v>50</v>
      </c>
      <c r="F1843" s="13" t="s">
        <v>3168</v>
      </c>
      <c r="G1843" s="13" t="s">
        <v>346</v>
      </c>
      <c r="H1843" s="13" t="s">
        <v>3286</v>
      </c>
      <c r="I1843" s="13" t="s">
        <v>64</v>
      </c>
      <c r="J1843" s="13" t="s">
        <v>1736</v>
      </c>
      <c r="K1843" t="s">
        <v>1747</v>
      </c>
      <c r="L1843" s="13" t="s">
        <v>3174</v>
      </c>
      <c r="M1843" t="s">
        <v>1744</v>
      </c>
      <c r="N1843" s="13"/>
      <c r="O1843" t="s">
        <v>1622</v>
      </c>
      <c r="P1843" s="13" t="s">
        <v>1666</v>
      </c>
      <c r="Q1843" s="13" t="s">
        <v>1742</v>
      </c>
      <c r="R1843" s="13"/>
      <c r="S1843" s="13" t="s">
        <v>3185</v>
      </c>
      <c r="T1843" s="13" t="s">
        <v>3186</v>
      </c>
      <c r="U1843" s="13">
        <f>COUNTIFS(Tabella4[Rejected Element],Tabella4[[#This Row],[Rejected Element]])</f>
        <v>1254</v>
      </c>
      <c r="V1843" s="13" t="s">
        <v>1728</v>
      </c>
      <c r="W1843" s="13" t="s">
        <v>3127</v>
      </c>
      <c r="X1843" s="13" t="str">
        <f>Tabella4[[#This Row],[User Impact]]</f>
        <v>3 - Moderate</v>
      </c>
      <c r="Y1843" s="13" t="str">
        <f>_xlfn.CONCAT("APP INDABOX ANDROID - ",Tabella4[[#This Row],[UNI CEI EN 301549]]," ",_xlfn.XLOOKUP(Tabella4[[#This Row],[Criterio]],Tabella5[ID],Tabella5[Criterio di successo],"")," - ",Tabella4[[#This Row],[Servizio]])</f>
        <v>APP INDABOX ANDROID - 11.2.5.5.1 Dimensione dell'obiettivo (avanzato) - S010 Profilo</v>
      </c>
      <c r="Z18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(#AAD1842)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43" s="13"/>
      <c r="AB1843" s="13"/>
      <c r="AC1843" s="13"/>
      <c r="AD1843" s="13"/>
      <c r="AE1843" s="13" t="e">
        <f>_xlfn.XLOOKUP(Tabella4[[#This Row],[ID Silk]],outTable[ID Silk],outTable[Numero ticket  ],,0,1)</f>
        <v>#N/A</v>
      </c>
      <c r="AF1843" s="13"/>
      <c r="AG1843" s="13"/>
      <c r="AH1843" s="13" t="e">
        <f>Tabella4[[#This Row],[Caricato su Silk]]&amp;Tabella4[[#This Row],[HC_01]]</f>
        <v>#N/A</v>
      </c>
      <c r="AI1843" s="13" t="e">
        <f>Tabella4[[#This Row],[HC_ID]]&amp;": "&amp;Tabella4[[#This Row],[Descrizione]]</f>
        <v>#N/A</v>
      </c>
      <c r="AJ1843" s="13" t="e">
        <f>Tabella4[[#This Row],[HC_ID]]&amp;": - "&amp;Tabella4[[#This Row],[Detail]]&amp;" con selettore: "&amp;Tabella4[[#This Row],[Rejected Element]]</f>
        <v>#N/A</v>
      </c>
      <c r="AK1843" s="13" t="e">
        <f>Tabella4[[#This Row],[HC_ID]]&amp;": "&amp;Tabella4[[#This Row],[Share URL]]</f>
        <v>#N/A</v>
      </c>
      <c r="AL1843" s="13" t="e">
        <f>Tabella4[[#This Row],[HC_ID]]&amp;": "&amp;Tabella4[[#This Row],[Soluzione note aggiuntive]]</f>
        <v>#N/A</v>
      </c>
      <c r="AM1843" s="13"/>
    </row>
    <row r="1844" spans="1:39" ht="15" x14ac:dyDescent="0.3">
      <c r="A1844" s="41" t="str">
        <f>Tabella4[[#This Row],[UNI CEI EN 301549]]&amp;Tabella4[[#This Row],[Servizio]]</f>
        <v>11.2.5.8.1S010 Profilo</v>
      </c>
      <c r="B1844" s="42" t="str">
        <f>Tabella4[[#This Row],[IssueID]]&amp;Tabella4[[#This Row],[Servizio]]</f>
        <v>S010 Profilo</v>
      </c>
      <c r="C1844" s="41" t="s">
        <v>2942</v>
      </c>
      <c r="D1844" s="41" t="str">
        <f>"(#"&amp;Tabella4[[#This Row],['#ID]]&amp;")"</f>
        <v>(#AAD1843)</v>
      </c>
      <c r="E1844" s="13" t="s">
        <v>50</v>
      </c>
      <c r="F1844" s="13" t="s">
        <v>10</v>
      </c>
      <c r="G1844" s="13" t="s">
        <v>56</v>
      </c>
      <c r="H1844" s="13" t="s">
        <v>3283</v>
      </c>
      <c r="I1844" s="13" t="s">
        <v>63</v>
      </c>
      <c r="J1844" s="13" t="s">
        <v>1736</v>
      </c>
      <c r="K1844" t="s">
        <v>1748</v>
      </c>
      <c r="L1844" s="13" t="s">
        <v>3175</v>
      </c>
      <c r="M1844" t="s">
        <v>1744</v>
      </c>
      <c r="N1844" s="13"/>
      <c r="O1844" t="s">
        <v>1622</v>
      </c>
      <c r="P1844" s="13" t="s">
        <v>1666</v>
      </c>
      <c r="Q1844" s="13" t="s">
        <v>1742</v>
      </c>
      <c r="R1844" s="13"/>
      <c r="S1844" s="13" t="s">
        <v>3187</v>
      </c>
      <c r="T1844" s="13" t="s">
        <v>3188</v>
      </c>
      <c r="U1844" s="13">
        <f>COUNTIFS(Tabella4[Rejected Element],Tabella4[[#This Row],[Rejected Element]])</f>
        <v>1254</v>
      </c>
      <c r="V1844" s="13" t="s">
        <v>1728</v>
      </c>
      <c r="W1844" s="13" t="s">
        <v>3127</v>
      </c>
      <c r="X1844" s="13" t="str">
        <f>Tabella4[[#This Row],[User Impact]]</f>
        <v>2 - Serious</v>
      </c>
      <c r="Y1844" s="13" t="str">
        <f>_xlfn.CONCAT("APP INDABOX ANDROID - ",Tabella4[[#This Row],[UNI CEI EN 301549]]," ",_xlfn.XLOOKUP(Tabella4[[#This Row],[Criterio]],Tabella5[ID],Tabella5[Criterio di successo],"")," - ",Tabella4[[#This Row],[Servizio]])</f>
        <v>APP INDABOX ANDROID - 11.2.5.8.1 Dimensione dell'obiettivo (minimo) - S010 Profilo</v>
      </c>
      <c r="Z18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(#AAD1843)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44" s="13"/>
      <c r="AB1844" s="13"/>
      <c r="AC1844" s="13"/>
      <c r="AD1844" s="13"/>
      <c r="AE1844" s="13" t="e">
        <f>_xlfn.XLOOKUP(Tabella4[[#This Row],[ID Silk]],outTable[ID Silk],outTable[Numero ticket  ],,0,1)</f>
        <v>#N/A</v>
      </c>
      <c r="AF1844" s="13"/>
      <c r="AG1844" s="13"/>
      <c r="AH1844" s="13" t="e">
        <f>Tabella4[[#This Row],[Caricato su Silk]]&amp;Tabella4[[#This Row],[HC_01]]</f>
        <v>#N/A</v>
      </c>
      <c r="AI1844" s="13" t="e">
        <f>Tabella4[[#This Row],[HC_ID]]&amp;": "&amp;Tabella4[[#This Row],[Descrizione]]</f>
        <v>#N/A</v>
      </c>
      <c r="AJ1844" s="13" t="e">
        <f>Tabella4[[#This Row],[HC_ID]]&amp;": - "&amp;Tabella4[[#This Row],[Detail]]&amp;" con selettore: "&amp;Tabella4[[#This Row],[Rejected Element]]</f>
        <v>#N/A</v>
      </c>
      <c r="AK1844" s="13" t="e">
        <f>Tabella4[[#This Row],[HC_ID]]&amp;": "&amp;Tabella4[[#This Row],[Share URL]]</f>
        <v>#N/A</v>
      </c>
      <c r="AL1844" s="13" t="e">
        <f>Tabella4[[#This Row],[HC_ID]]&amp;": "&amp;Tabella4[[#This Row],[Soluzione note aggiuntive]]</f>
        <v>#N/A</v>
      </c>
      <c r="AM1844" s="13"/>
    </row>
    <row r="1845" spans="1:39" ht="15" x14ac:dyDescent="0.3">
      <c r="A1845" s="41" t="str">
        <f>Tabella4[[#This Row],[UNI CEI EN 301549]]&amp;Tabella4[[#This Row],[Servizio]]</f>
        <v>11.2.5.3.1S010 Profilo</v>
      </c>
      <c r="B1845" s="42" t="str">
        <f>Tabella4[[#This Row],[IssueID]]&amp;Tabella4[[#This Row],[Servizio]]</f>
        <v>S010 Profilo</v>
      </c>
      <c r="C1845" s="41" t="s">
        <v>2943</v>
      </c>
      <c r="D1845" s="41" t="str">
        <f>"(#"&amp;Tabella4[[#This Row],['#ID]]&amp;")"</f>
        <v>(#AAD1844)</v>
      </c>
      <c r="E1845" s="13" t="s">
        <v>50</v>
      </c>
      <c r="F1845" s="13" t="s">
        <v>9</v>
      </c>
      <c r="G1845" s="13" t="s">
        <v>342</v>
      </c>
      <c r="H1845" s="13" t="s">
        <v>3285</v>
      </c>
      <c r="I1845" s="13" t="s">
        <v>63</v>
      </c>
      <c r="J1845" s="13" t="s">
        <v>3172</v>
      </c>
      <c r="K1845" t="s">
        <v>1745</v>
      </c>
      <c r="L1845" s="13" t="s">
        <v>3173</v>
      </c>
      <c r="M1845" t="s">
        <v>1744</v>
      </c>
      <c r="N1845" s="13"/>
      <c r="O1845" t="s">
        <v>1622</v>
      </c>
      <c r="P1845" s="13" t="s">
        <v>1666</v>
      </c>
      <c r="Q1845" s="13" t="s">
        <v>1742</v>
      </c>
      <c r="R1845" s="13"/>
      <c r="S1845" s="13" t="s">
        <v>3183</v>
      </c>
      <c r="T1845" s="13" t="s">
        <v>3184</v>
      </c>
      <c r="U1845" s="13">
        <f>COUNTIFS(Tabella4[Rejected Element],Tabella4[[#This Row],[Rejected Element]])</f>
        <v>1254</v>
      </c>
      <c r="V1845" s="13" t="s">
        <v>1728</v>
      </c>
      <c r="W1845" s="13" t="s">
        <v>3127</v>
      </c>
      <c r="X1845" s="13" t="str">
        <f>Tabella4[[#This Row],[User Impact]]</f>
        <v>2 - Serious</v>
      </c>
      <c r="Y1845" s="13" t="str">
        <f>_xlfn.CONCAT("APP INDABOX ANDROID - ",Tabella4[[#This Row],[UNI CEI EN 301549]]," ",_xlfn.XLOOKUP(Tabella4[[#This Row],[Criterio]],Tabella5[ID],Tabella5[Criterio di successo],"")," - ",Tabella4[[#This Row],[Servizio]])</f>
        <v>APP INDABOX ANDROID - 11.2.5.3.1 Etichetta nel nome - S010 Profilo</v>
      </c>
      <c r="Z18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(#AAD1844)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45" s="13"/>
      <c r="AB1845" s="13"/>
      <c r="AC1845" s="13"/>
      <c r="AD1845" s="13"/>
      <c r="AE1845" s="13" t="e">
        <f>_xlfn.XLOOKUP(Tabella4[[#This Row],[ID Silk]],outTable[ID Silk],outTable[Numero ticket  ],,0,1)</f>
        <v>#N/A</v>
      </c>
      <c r="AF1845" s="13"/>
      <c r="AG1845" s="13"/>
      <c r="AH1845" s="13" t="e">
        <f>Tabella4[[#This Row],[Caricato su Silk]]&amp;Tabella4[[#This Row],[HC_01]]</f>
        <v>#N/A</v>
      </c>
      <c r="AI1845" s="13" t="e">
        <f>Tabella4[[#This Row],[HC_ID]]&amp;": "&amp;Tabella4[[#This Row],[Descrizione]]</f>
        <v>#N/A</v>
      </c>
      <c r="AJ1845" s="13" t="e">
        <f>Tabella4[[#This Row],[HC_ID]]&amp;": - "&amp;Tabella4[[#This Row],[Detail]]&amp;" con selettore: "&amp;Tabella4[[#This Row],[Rejected Element]]</f>
        <v>#N/A</v>
      </c>
      <c r="AK1845" s="13" t="e">
        <f>Tabella4[[#This Row],[HC_ID]]&amp;": "&amp;Tabella4[[#This Row],[Share URL]]</f>
        <v>#N/A</v>
      </c>
      <c r="AL1845" s="13" t="e">
        <f>Tabella4[[#This Row],[HC_ID]]&amp;": "&amp;Tabella4[[#This Row],[Soluzione note aggiuntive]]</f>
        <v>#N/A</v>
      </c>
      <c r="AM1845" s="13"/>
    </row>
    <row r="1846" spans="1:39" ht="15" x14ac:dyDescent="0.3">
      <c r="A1846" s="41" t="str">
        <f>Tabella4[[#This Row],[UNI CEI EN 301549]]&amp;Tabella4[[#This Row],[Servizio]]</f>
        <v>11.1.3.2.1S010 Profilo</v>
      </c>
      <c r="B1846" s="42" t="str">
        <f>Tabella4[[#This Row],[IssueID]]&amp;Tabella4[[#This Row],[Servizio]]</f>
        <v>S010 Profilo</v>
      </c>
      <c r="C1846" s="41" t="s">
        <v>2944</v>
      </c>
      <c r="D1846" s="41" t="str">
        <f>"(#"&amp;Tabella4[[#This Row],['#ID]]&amp;")"</f>
        <v>(#AAD1845)</v>
      </c>
      <c r="E1846" s="13" t="s">
        <v>50</v>
      </c>
      <c r="F1846" s="13" t="s">
        <v>9</v>
      </c>
      <c r="G1846" s="13" t="s">
        <v>57</v>
      </c>
      <c r="H1846" s="13" t="s">
        <v>3287</v>
      </c>
      <c r="I1846" s="13" t="s">
        <v>62</v>
      </c>
      <c r="J1846" s="13" t="s">
        <v>3176</v>
      </c>
      <c r="K1846" t="s">
        <v>1749</v>
      </c>
      <c r="L1846" s="13" t="s">
        <v>3177</v>
      </c>
      <c r="M1846" t="s">
        <v>1744</v>
      </c>
      <c r="N1846" s="13"/>
      <c r="O1846" t="s">
        <v>1622</v>
      </c>
      <c r="P1846" s="13" t="s">
        <v>1666</v>
      </c>
      <c r="Q1846" s="13" t="s">
        <v>1742</v>
      </c>
      <c r="R1846" s="13"/>
      <c r="S1846" s="13" t="s">
        <v>3189</v>
      </c>
      <c r="T1846" s="13" t="s">
        <v>3190</v>
      </c>
      <c r="U1846" s="13">
        <f>COUNTIFS(Tabella4[Rejected Element],Tabella4[[#This Row],[Rejected Element]])</f>
        <v>1254</v>
      </c>
      <c r="V1846" s="13" t="s">
        <v>1728</v>
      </c>
      <c r="W1846" s="13" t="s">
        <v>3127</v>
      </c>
      <c r="X1846" s="13" t="str">
        <f>Tabella4[[#This Row],[User Impact]]</f>
        <v>1 - Critical</v>
      </c>
      <c r="Y1846" s="13" t="str">
        <f>_xlfn.CONCAT("APP INDABOX ANDROID - ",Tabella4[[#This Row],[UNI CEI EN 301549]]," ",_xlfn.XLOOKUP(Tabella4[[#This Row],[Criterio]],Tabella5[ID],Tabella5[Criterio di successo],"")," - ",Tabella4[[#This Row],[Servizio]])</f>
        <v>APP INDABOX ANDROID - 11.1.3.2.1 Sequenza significativa - S010 Profilo</v>
      </c>
      <c r="Z18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(#AAD1845)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46" s="13"/>
      <c r="AB1846" s="13"/>
      <c r="AC1846" s="13"/>
      <c r="AD1846" s="13"/>
      <c r="AE1846" s="13" t="e">
        <f>_xlfn.XLOOKUP(Tabella4[[#This Row],[ID Silk]],outTable[ID Silk],outTable[Numero ticket  ],,0,1)</f>
        <v>#N/A</v>
      </c>
      <c r="AF1846" s="13"/>
      <c r="AG1846" s="13"/>
      <c r="AH1846" s="13" t="e">
        <f>Tabella4[[#This Row],[Caricato su Silk]]&amp;Tabella4[[#This Row],[HC_01]]</f>
        <v>#N/A</v>
      </c>
      <c r="AI1846" s="13" t="e">
        <f>Tabella4[[#This Row],[HC_ID]]&amp;": "&amp;Tabella4[[#This Row],[Descrizione]]</f>
        <v>#N/A</v>
      </c>
      <c r="AJ1846" s="13" t="e">
        <f>Tabella4[[#This Row],[HC_ID]]&amp;": - "&amp;Tabella4[[#This Row],[Detail]]&amp;" con selettore: "&amp;Tabella4[[#This Row],[Rejected Element]]</f>
        <v>#N/A</v>
      </c>
      <c r="AK1846" s="13" t="e">
        <f>Tabella4[[#This Row],[HC_ID]]&amp;": "&amp;Tabella4[[#This Row],[Share URL]]</f>
        <v>#N/A</v>
      </c>
      <c r="AL1846" s="13" t="e">
        <f>Tabella4[[#This Row],[HC_ID]]&amp;": "&amp;Tabella4[[#This Row],[Soluzione note aggiuntive]]</f>
        <v>#N/A</v>
      </c>
      <c r="AM1846" s="13"/>
    </row>
    <row r="1847" spans="1:39" ht="15" x14ac:dyDescent="0.3">
      <c r="A1847" s="41" t="str">
        <f>Tabella4[[#This Row],[UNI CEI EN 301549]]&amp;Tabella4[[#This Row],[Servizio]]</f>
        <v>11.2.5.5.1S010 Profilo</v>
      </c>
      <c r="B1847" s="42" t="str">
        <f>Tabella4[[#This Row],[IssueID]]&amp;Tabella4[[#This Row],[Servizio]]</f>
        <v>S010 Profilo</v>
      </c>
      <c r="C1847" s="41" t="s">
        <v>2945</v>
      </c>
      <c r="D1847" s="41" t="str">
        <f>"(#"&amp;Tabella4[[#This Row],['#ID]]&amp;")"</f>
        <v>(#AAD1846)</v>
      </c>
      <c r="E1847" s="13" t="s">
        <v>50</v>
      </c>
      <c r="F1847" s="13" t="s">
        <v>3168</v>
      </c>
      <c r="G1847" s="13" t="s">
        <v>346</v>
      </c>
      <c r="H1847" s="13" t="s">
        <v>3286</v>
      </c>
      <c r="I1847" s="13" t="s">
        <v>64</v>
      </c>
      <c r="J1847" s="13" t="s">
        <v>1736</v>
      </c>
      <c r="K1847" t="s">
        <v>1747</v>
      </c>
      <c r="L1847" s="13" t="s">
        <v>3174</v>
      </c>
      <c r="M1847" t="s">
        <v>1744</v>
      </c>
      <c r="N1847" s="13"/>
      <c r="O1847" t="s">
        <v>1622</v>
      </c>
      <c r="P1847" s="13" t="s">
        <v>1666</v>
      </c>
      <c r="Q1847" s="13" t="s">
        <v>1742</v>
      </c>
      <c r="R1847" s="13"/>
      <c r="S1847" s="13" t="s">
        <v>3185</v>
      </c>
      <c r="T1847" s="13" t="s">
        <v>3186</v>
      </c>
      <c r="U1847" s="13">
        <f>COUNTIFS(Tabella4[Rejected Element],Tabella4[[#This Row],[Rejected Element]])</f>
        <v>1254</v>
      </c>
      <c r="V1847" s="13" t="s">
        <v>1728</v>
      </c>
      <c r="W1847" s="13" t="s">
        <v>3127</v>
      </c>
      <c r="X1847" s="13" t="str">
        <f>Tabella4[[#This Row],[User Impact]]</f>
        <v>3 - Moderate</v>
      </c>
      <c r="Y1847" s="13" t="str">
        <f>_xlfn.CONCAT("APP INDABOX ANDROID - ",Tabella4[[#This Row],[UNI CEI EN 301549]]," ",_xlfn.XLOOKUP(Tabella4[[#This Row],[Criterio]],Tabella5[ID],Tabella5[Criterio di successo],"")," - ",Tabella4[[#This Row],[Servizio]])</f>
        <v>APP INDABOX ANDROID - 11.2.5.5.1 Dimensione dell'obiettivo (avanzato) - S010 Profilo</v>
      </c>
      <c r="Z18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(#AAD1846)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47" s="13"/>
      <c r="AB1847" s="13"/>
      <c r="AC1847" s="13"/>
      <c r="AD1847" s="13"/>
      <c r="AE1847" s="13" t="e">
        <f>_xlfn.XLOOKUP(Tabella4[[#This Row],[ID Silk]],outTable[ID Silk],outTable[Numero ticket  ],,0,1)</f>
        <v>#N/A</v>
      </c>
      <c r="AF1847" s="13"/>
      <c r="AG1847" s="13"/>
      <c r="AH1847" s="13" t="e">
        <f>Tabella4[[#This Row],[Caricato su Silk]]&amp;Tabella4[[#This Row],[HC_01]]</f>
        <v>#N/A</v>
      </c>
      <c r="AI1847" s="13" t="e">
        <f>Tabella4[[#This Row],[HC_ID]]&amp;": "&amp;Tabella4[[#This Row],[Descrizione]]</f>
        <v>#N/A</v>
      </c>
      <c r="AJ1847" s="13" t="e">
        <f>Tabella4[[#This Row],[HC_ID]]&amp;": - "&amp;Tabella4[[#This Row],[Detail]]&amp;" con selettore: "&amp;Tabella4[[#This Row],[Rejected Element]]</f>
        <v>#N/A</v>
      </c>
      <c r="AK1847" s="13" t="e">
        <f>Tabella4[[#This Row],[HC_ID]]&amp;": "&amp;Tabella4[[#This Row],[Share URL]]</f>
        <v>#N/A</v>
      </c>
      <c r="AL1847" s="13" t="e">
        <f>Tabella4[[#This Row],[HC_ID]]&amp;": "&amp;Tabella4[[#This Row],[Soluzione note aggiuntive]]</f>
        <v>#N/A</v>
      </c>
      <c r="AM1847" s="13"/>
    </row>
    <row r="1848" spans="1:39" ht="15" x14ac:dyDescent="0.3">
      <c r="A1848" s="41" t="str">
        <f>Tabella4[[#This Row],[UNI CEI EN 301549]]&amp;Tabella4[[#This Row],[Servizio]]</f>
        <v>11.2.5.8.1S010 Profilo</v>
      </c>
      <c r="B1848" s="42" t="str">
        <f>Tabella4[[#This Row],[IssueID]]&amp;Tabella4[[#This Row],[Servizio]]</f>
        <v>S010 Profilo</v>
      </c>
      <c r="C1848" s="41" t="s">
        <v>2946</v>
      </c>
      <c r="D1848" s="41" t="str">
        <f>"(#"&amp;Tabella4[[#This Row],['#ID]]&amp;")"</f>
        <v>(#AAD1847)</v>
      </c>
      <c r="E1848" s="13" t="s">
        <v>50</v>
      </c>
      <c r="F1848" s="13" t="s">
        <v>10</v>
      </c>
      <c r="G1848" s="13" t="s">
        <v>56</v>
      </c>
      <c r="H1848" s="13" t="s">
        <v>3283</v>
      </c>
      <c r="I1848" s="13" t="s">
        <v>63</v>
      </c>
      <c r="J1848" s="13" t="s">
        <v>1736</v>
      </c>
      <c r="K1848" t="s">
        <v>1748</v>
      </c>
      <c r="L1848" s="13" t="s">
        <v>3175</v>
      </c>
      <c r="M1848" t="s">
        <v>1744</v>
      </c>
      <c r="N1848" s="13"/>
      <c r="O1848" t="s">
        <v>1622</v>
      </c>
      <c r="P1848" s="13" t="s">
        <v>1666</v>
      </c>
      <c r="Q1848" s="13" t="s">
        <v>1742</v>
      </c>
      <c r="R1848" s="13"/>
      <c r="S1848" s="13" t="s">
        <v>3187</v>
      </c>
      <c r="T1848" s="13" t="s">
        <v>3188</v>
      </c>
      <c r="U1848" s="13">
        <f>COUNTIFS(Tabella4[Rejected Element],Tabella4[[#This Row],[Rejected Element]])</f>
        <v>1254</v>
      </c>
      <c r="V1848" s="13" t="s">
        <v>1728</v>
      </c>
      <c r="W1848" s="13" t="s">
        <v>3127</v>
      </c>
      <c r="X1848" s="13" t="str">
        <f>Tabella4[[#This Row],[User Impact]]</f>
        <v>2 - Serious</v>
      </c>
      <c r="Y1848" s="13" t="str">
        <f>_xlfn.CONCAT("APP INDABOX ANDROID - ",Tabella4[[#This Row],[UNI CEI EN 301549]]," ",_xlfn.XLOOKUP(Tabella4[[#This Row],[Criterio]],Tabella5[ID],Tabella5[Criterio di successo],"")," - ",Tabella4[[#This Row],[Servizio]])</f>
        <v>APP INDABOX ANDROID - 11.2.5.8.1 Dimensione dell'obiettivo (minimo) - S010 Profilo</v>
      </c>
      <c r="Z18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(#AAD1847)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48" s="13"/>
      <c r="AB1848" s="13"/>
      <c r="AC1848" s="13"/>
      <c r="AD1848" s="13"/>
      <c r="AE1848" s="13" t="e">
        <f>_xlfn.XLOOKUP(Tabella4[[#This Row],[ID Silk]],outTable[ID Silk],outTable[Numero ticket  ],,0,1)</f>
        <v>#N/A</v>
      </c>
      <c r="AF1848" s="13"/>
      <c r="AG1848" s="13"/>
      <c r="AH1848" s="13" t="e">
        <f>Tabella4[[#This Row],[Caricato su Silk]]&amp;Tabella4[[#This Row],[HC_01]]</f>
        <v>#N/A</v>
      </c>
      <c r="AI1848" s="13" t="e">
        <f>Tabella4[[#This Row],[HC_ID]]&amp;": "&amp;Tabella4[[#This Row],[Descrizione]]</f>
        <v>#N/A</v>
      </c>
      <c r="AJ1848" s="13" t="e">
        <f>Tabella4[[#This Row],[HC_ID]]&amp;": - "&amp;Tabella4[[#This Row],[Detail]]&amp;" con selettore: "&amp;Tabella4[[#This Row],[Rejected Element]]</f>
        <v>#N/A</v>
      </c>
      <c r="AK1848" s="13" t="e">
        <f>Tabella4[[#This Row],[HC_ID]]&amp;": "&amp;Tabella4[[#This Row],[Share URL]]</f>
        <v>#N/A</v>
      </c>
      <c r="AL1848" s="13" t="e">
        <f>Tabella4[[#This Row],[HC_ID]]&amp;": "&amp;Tabella4[[#This Row],[Soluzione note aggiuntive]]</f>
        <v>#N/A</v>
      </c>
      <c r="AM1848" s="13"/>
    </row>
    <row r="1849" spans="1:39" ht="15" x14ac:dyDescent="0.3">
      <c r="A1849" s="41" t="str">
        <f>Tabella4[[#This Row],[UNI CEI EN 301549]]&amp;Tabella4[[#This Row],[Servizio]]</f>
        <v>11.2.5.3.1S010 Profilo</v>
      </c>
      <c r="B1849" s="42" t="str">
        <f>Tabella4[[#This Row],[IssueID]]&amp;Tabella4[[#This Row],[Servizio]]</f>
        <v>S010 Profilo</v>
      </c>
      <c r="C1849" s="41" t="s">
        <v>2947</v>
      </c>
      <c r="D1849" s="41" t="str">
        <f>"(#"&amp;Tabella4[[#This Row],['#ID]]&amp;")"</f>
        <v>(#AAD1848)</v>
      </c>
      <c r="E1849" s="13" t="s">
        <v>50</v>
      </c>
      <c r="F1849" s="13" t="s">
        <v>9</v>
      </c>
      <c r="G1849" s="13" t="s">
        <v>342</v>
      </c>
      <c r="H1849" s="13" t="s">
        <v>3285</v>
      </c>
      <c r="I1849" s="13" t="s">
        <v>63</v>
      </c>
      <c r="J1849" s="13" t="s">
        <v>3172</v>
      </c>
      <c r="K1849" t="s">
        <v>1745</v>
      </c>
      <c r="L1849" s="13" t="s">
        <v>3173</v>
      </c>
      <c r="M1849" t="s">
        <v>1744</v>
      </c>
      <c r="N1849" s="13"/>
      <c r="O1849" t="s">
        <v>1622</v>
      </c>
      <c r="P1849" s="13" t="s">
        <v>1666</v>
      </c>
      <c r="Q1849" s="13" t="s">
        <v>1742</v>
      </c>
      <c r="R1849" s="13"/>
      <c r="S1849" s="13" t="s">
        <v>3183</v>
      </c>
      <c r="T1849" s="13" t="s">
        <v>3184</v>
      </c>
      <c r="U1849" s="13">
        <f>COUNTIFS(Tabella4[Rejected Element],Tabella4[[#This Row],[Rejected Element]])</f>
        <v>1254</v>
      </c>
      <c r="V1849" s="13" t="s">
        <v>1728</v>
      </c>
      <c r="W1849" s="13" t="s">
        <v>3127</v>
      </c>
      <c r="X1849" s="13" t="str">
        <f>Tabella4[[#This Row],[User Impact]]</f>
        <v>2 - Serious</v>
      </c>
      <c r="Y1849" s="13" t="str">
        <f>_xlfn.CONCAT("APP INDABOX ANDROID - ",Tabella4[[#This Row],[UNI CEI EN 301549]]," ",_xlfn.XLOOKUP(Tabella4[[#This Row],[Criterio]],Tabella5[ID],Tabella5[Criterio di successo],"")," - ",Tabella4[[#This Row],[Servizio]])</f>
        <v>APP INDABOX ANDROID - 11.2.5.3.1 Etichetta nel nome - S010 Profilo</v>
      </c>
      <c r="Z18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(#AAD1848)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49" s="13"/>
      <c r="AB1849" s="13"/>
      <c r="AC1849" s="13"/>
      <c r="AD1849" s="13"/>
      <c r="AE1849" s="13" t="e">
        <f>_xlfn.XLOOKUP(Tabella4[[#This Row],[ID Silk]],outTable[ID Silk],outTable[Numero ticket  ],,0,1)</f>
        <v>#N/A</v>
      </c>
      <c r="AF1849" s="13"/>
      <c r="AG1849" s="13"/>
      <c r="AH1849" s="13" t="e">
        <f>Tabella4[[#This Row],[Caricato su Silk]]&amp;Tabella4[[#This Row],[HC_01]]</f>
        <v>#N/A</v>
      </c>
      <c r="AI1849" s="13" t="e">
        <f>Tabella4[[#This Row],[HC_ID]]&amp;": "&amp;Tabella4[[#This Row],[Descrizione]]</f>
        <v>#N/A</v>
      </c>
      <c r="AJ1849" s="13" t="e">
        <f>Tabella4[[#This Row],[HC_ID]]&amp;": - "&amp;Tabella4[[#This Row],[Detail]]&amp;" con selettore: "&amp;Tabella4[[#This Row],[Rejected Element]]</f>
        <v>#N/A</v>
      </c>
      <c r="AK1849" s="13" t="e">
        <f>Tabella4[[#This Row],[HC_ID]]&amp;": "&amp;Tabella4[[#This Row],[Share URL]]</f>
        <v>#N/A</v>
      </c>
      <c r="AL1849" s="13" t="e">
        <f>Tabella4[[#This Row],[HC_ID]]&amp;": "&amp;Tabella4[[#This Row],[Soluzione note aggiuntive]]</f>
        <v>#N/A</v>
      </c>
      <c r="AM1849" s="13"/>
    </row>
    <row r="1850" spans="1:39" ht="15" x14ac:dyDescent="0.3">
      <c r="A1850" s="41" t="str">
        <f>Tabella4[[#This Row],[UNI CEI EN 301549]]&amp;Tabella4[[#This Row],[Servizio]]</f>
        <v>11.1.3.2.1S010 Profilo</v>
      </c>
      <c r="B1850" s="42" t="str">
        <f>Tabella4[[#This Row],[IssueID]]&amp;Tabella4[[#This Row],[Servizio]]</f>
        <v>S010 Profilo</v>
      </c>
      <c r="C1850" s="41" t="s">
        <v>2948</v>
      </c>
      <c r="D1850" s="41" t="str">
        <f>"(#"&amp;Tabella4[[#This Row],['#ID]]&amp;")"</f>
        <v>(#AAD1849)</v>
      </c>
      <c r="E1850" s="13" t="s">
        <v>50</v>
      </c>
      <c r="F1850" s="13" t="s">
        <v>9</v>
      </c>
      <c r="G1850" s="13" t="s">
        <v>57</v>
      </c>
      <c r="H1850" s="13" t="s">
        <v>3287</v>
      </c>
      <c r="I1850" s="13" t="s">
        <v>62</v>
      </c>
      <c r="J1850" s="13" t="s">
        <v>3176</v>
      </c>
      <c r="K1850" t="s">
        <v>1749</v>
      </c>
      <c r="L1850" s="13" t="s">
        <v>3177</v>
      </c>
      <c r="M1850" t="s">
        <v>1744</v>
      </c>
      <c r="N1850" s="13"/>
      <c r="O1850" t="s">
        <v>1622</v>
      </c>
      <c r="P1850" s="13" t="s">
        <v>1666</v>
      </c>
      <c r="Q1850" s="13" t="s">
        <v>1742</v>
      </c>
      <c r="R1850" s="13"/>
      <c r="S1850" s="13" t="s">
        <v>3189</v>
      </c>
      <c r="T1850" s="13" t="s">
        <v>3190</v>
      </c>
      <c r="U1850" s="13">
        <f>COUNTIFS(Tabella4[Rejected Element],Tabella4[[#This Row],[Rejected Element]])</f>
        <v>1254</v>
      </c>
      <c r="V1850" s="13" t="s">
        <v>1728</v>
      </c>
      <c r="W1850" s="13" t="s">
        <v>3127</v>
      </c>
      <c r="X1850" s="13" t="str">
        <f>Tabella4[[#This Row],[User Impact]]</f>
        <v>1 - Critical</v>
      </c>
      <c r="Y1850" s="13" t="str">
        <f>_xlfn.CONCAT("APP INDABOX ANDROID - ",Tabella4[[#This Row],[UNI CEI EN 301549]]," ",_xlfn.XLOOKUP(Tabella4[[#This Row],[Criterio]],Tabella5[ID],Tabella5[Criterio di successo],"")," - ",Tabella4[[#This Row],[Servizio]])</f>
        <v>APP INDABOX ANDROID - 11.1.3.2.1 Sequenza significativa - S010 Profilo</v>
      </c>
      <c r="Z18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(#AAD1849)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50" s="13"/>
      <c r="AB1850" s="13"/>
      <c r="AC1850" s="13"/>
      <c r="AD1850" s="13"/>
      <c r="AE1850" s="13" t="e">
        <f>_xlfn.XLOOKUP(Tabella4[[#This Row],[ID Silk]],outTable[ID Silk],outTable[Numero ticket  ],,0,1)</f>
        <v>#N/A</v>
      </c>
      <c r="AF1850" s="13"/>
      <c r="AG1850" s="13"/>
      <c r="AH1850" s="13" t="e">
        <f>Tabella4[[#This Row],[Caricato su Silk]]&amp;Tabella4[[#This Row],[HC_01]]</f>
        <v>#N/A</v>
      </c>
      <c r="AI1850" s="13" t="e">
        <f>Tabella4[[#This Row],[HC_ID]]&amp;": "&amp;Tabella4[[#This Row],[Descrizione]]</f>
        <v>#N/A</v>
      </c>
      <c r="AJ1850" s="13" t="e">
        <f>Tabella4[[#This Row],[HC_ID]]&amp;": - "&amp;Tabella4[[#This Row],[Detail]]&amp;" con selettore: "&amp;Tabella4[[#This Row],[Rejected Element]]</f>
        <v>#N/A</v>
      </c>
      <c r="AK1850" s="13" t="e">
        <f>Tabella4[[#This Row],[HC_ID]]&amp;": "&amp;Tabella4[[#This Row],[Share URL]]</f>
        <v>#N/A</v>
      </c>
      <c r="AL1850" s="13" t="e">
        <f>Tabella4[[#This Row],[HC_ID]]&amp;": "&amp;Tabella4[[#This Row],[Soluzione note aggiuntive]]</f>
        <v>#N/A</v>
      </c>
      <c r="AM1850" s="13"/>
    </row>
    <row r="1851" spans="1:39" ht="15" x14ac:dyDescent="0.3">
      <c r="A1851" s="41" t="str">
        <f>Tabella4[[#This Row],[UNI CEI EN 301549]]&amp;Tabella4[[#This Row],[Servizio]]</f>
        <v>11.2.5.5.1S010 Profilo</v>
      </c>
      <c r="B1851" s="42" t="str">
        <f>Tabella4[[#This Row],[IssueID]]&amp;Tabella4[[#This Row],[Servizio]]</f>
        <v>S010 Profilo</v>
      </c>
      <c r="C1851" s="41" t="s">
        <v>2949</v>
      </c>
      <c r="D1851" s="41" t="str">
        <f>"(#"&amp;Tabella4[[#This Row],['#ID]]&amp;")"</f>
        <v>(#AAD1850)</v>
      </c>
      <c r="E1851" s="13" t="s">
        <v>50</v>
      </c>
      <c r="F1851" s="13" t="s">
        <v>3168</v>
      </c>
      <c r="G1851" s="13" t="s">
        <v>346</v>
      </c>
      <c r="H1851" s="13" t="s">
        <v>3286</v>
      </c>
      <c r="I1851" s="13" t="s">
        <v>64</v>
      </c>
      <c r="J1851" s="13" t="s">
        <v>1736</v>
      </c>
      <c r="K1851" t="s">
        <v>1747</v>
      </c>
      <c r="L1851" s="13" t="s">
        <v>3174</v>
      </c>
      <c r="M1851" t="s">
        <v>1744</v>
      </c>
      <c r="N1851" s="13"/>
      <c r="O1851" t="s">
        <v>1622</v>
      </c>
      <c r="P1851" s="13" t="s">
        <v>1666</v>
      </c>
      <c r="Q1851" s="13" t="s">
        <v>1742</v>
      </c>
      <c r="R1851" s="13"/>
      <c r="S1851" s="13" t="s">
        <v>3185</v>
      </c>
      <c r="T1851" s="13" t="s">
        <v>3186</v>
      </c>
      <c r="U1851" s="13">
        <f>COUNTIFS(Tabella4[Rejected Element],Tabella4[[#This Row],[Rejected Element]])</f>
        <v>1254</v>
      </c>
      <c r="V1851" s="13" t="s">
        <v>1728</v>
      </c>
      <c r="W1851" s="13" t="s">
        <v>3127</v>
      </c>
      <c r="X1851" s="13" t="str">
        <f>Tabella4[[#This Row],[User Impact]]</f>
        <v>3 - Moderate</v>
      </c>
      <c r="Y1851" s="13" t="str">
        <f>_xlfn.CONCAT("APP INDABOX ANDROID - ",Tabella4[[#This Row],[UNI CEI EN 301549]]," ",_xlfn.XLOOKUP(Tabella4[[#This Row],[Criterio]],Tabella5[ID],Tabella5[Criterio di successo],"")," - ",Tabella4[[#This Row],[Servizio]])</f>
        <v>APP INDABOX ANDROID - 11.2.5.5.1 Dimensione dell'obiettivo (avanzato) - S010 Profilo</v>
      </c>
      <c r="Z18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(#AAD1850)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51" s="13"/>
      <c r="AB1851" s="13"/>
      <c r="AC1851" s="13"/>
      <c r="AD1851" s="13"/>
      <c r="AE1851" s="13" t="e">
        <f>_xlfn.XLOOKUP(Tabella4[[#This Row],[ID Silk]],outTable[ID Silk],outTable[Numero ticket  ],,0,1)</f>
        <v>#N/A</v>
      </c>
      <c r="AF1851" s="13"/>
      <c r="AG1851" s="13"/>
      <c r="AH1851" s="13" t="e">
        <f>Tabella4[[#This Row],[Caricato su Silk]]&amp;Tabella4[[#This Row],[HC_01]]</f>
        <v>#N/A</v>
      </c>
      <c r="AI1851" s="13" t="e">
        <f>Tabella4[[#This Row],[HC_ID]]&amp;": "&amp;Tabella4[[#This Row],[Descrizione]]</f>
        <v>#N/A</v>
      </c>
      <c r="AJ1851" s="13" t="e">
        <f>Tabella4[[#This Row],[HC_ID]]&amp;": - "&amp;Tabella4[[#This Row],[Detail]]&amp;" con selettore: "&amp;Tabella4[[#This Row],[Rejected Element]]</f>
        <v>#N/A</v>
      </c>
      <c r="AK1851" s="13" t="e">
        <f>Tabella4[[#This Row],[HC_ID]]&amp;": "&amp;Tabella4[[#This Row],[Share URL]]</f>
        <v>#N/A</v>
      </c>
      <c r="AL1851" s="13" t="e">
        <f>Tabella4[[#This Row],[HC_ID]]&amp;": "&amp;Tabella4[[#This Row],[Soluzione note aggiuntive]]</f>
        <v>#N/A</v>
      </c>
      <c r="AM1851" s="13"/>
    </row>
    <row r="1852" spans="1:39" ht="15" x14ac:dyDescent="0.3">
      <c r="A1852" s="41" t="str">
        <f>Tabella4[[#This Row],[UNI CEI EN 301549]]&amp;Tabella4[[#This Row],[Servizio]]</f>
        <v>11.2.5.8.1S010 Profilo</v>
      </c>
      <c r="B1852" s="42" t="str">
        <f>Tabella4[[#This Row],[IssueID]]&amp;Tabella4[[#This Row],[Servizio]]</f>
        <v>S010 Profilo</v>
      </c>
      <c r="C1852" s="41" t="s">
        <v>2950</v>
      </c>
      <c r="D1852" s="41" t="str">
        <f>"(#"&amp;Tabella4[[#This Row],['#ID]]&amp;")"</f>
        <v>(#AAD1851)</v>
      </c>
      <c r="E1852" s="13" t="s">
        <v>50</v>
      </c>
      <c r="F1852" s="13" t="s">
        <v>10</v>
      </c>
      <c r="G1852" s="13" t="s">
        <v>56</v>
      </c>
      <c r="H1852" s="13" t="s">
        <v>3283</v>
      </c>
      <c r="I1852" s="13" t="s">
        <v>63</v>
      </c>
      <c r="J1852" s="13" t="s">
        <v>1736</v>
      </c>
      <c r="K1852" t="s">
        <v>1748</v>
      </c>
      <c r="L1852" s="13" t="s">
        <v>3175</v>
      </c>
      <c r="M1852" t="s">
        <v>1744</v>
      </c>
      <c r="N1852" s="13"/>
      <c r="O1852" t="s">
        <v>1622</v>
      </c>
      <c r="P1852" s="13" t="s">
        <v>1666</v>
      </c>
      <c r="Q1852" s="13" t="s">
        <v>1742</v>
      </c>
      <c r="R1852" s="13"/>
      <c r="S1852" s="13" t="s">
        <v>3187</v>
      </c>
      <c r="T1852" s="13" t="s">
        <v>3188</v>
      </c>
      <c r="U1852" s="13">
        <f>COUNTIFS(Tabella4[Rejected Element],Tabella4[[#This Row],[Rejected Element]])</f>
        <v>1254</v>
      </c>
      <c r="V1852" s="13" t="s">
        <v>1728</v>
      </c>
      <c r="W1852" s="13" t="s">
        <v>3127</v>
      </c>
      <c r="X1852" s="13" t="str">
        <f>Tabella4[[#This Row],[User Impact]]</f>
        <v>2 - Serious</v>
      </c>
      <c r="Y1852" s="13" t="str">
        <f>_xlfn.CONCAT("APP INDABOX ANDROID - ",Tabella4[[#This Row],[UNI CEI EN 301549]]," ",_xlfn.XLOOKUP(Tabella4[[#This Row],[Criterio]],Tabella5[ID],Tabella5[Criterio di successo],"")," - ",Tabella4[[#This Row],[Servizio]])</f>
        <v>APP INDABOX ANDROID - 11.2.5.8.1 Dimensione dell'obiettivo (minimo) - S010 Profilo</v>
      </c>
      <c r="Z18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(#AAD1851)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52" s="13"/>
      <c r="AB1852" s="13"/>
      <c r="AC1852" s="13"/>
      <c r="AD1852" s="13"/>
      <c r="AE1852" s="13" t="e">
        <f>_xlfn.XLOOKUP(Tabella4[[#This Row],[ID Silk]],outTable[ID Silk],outTable[Numero ticket  ],,0,1)</f>
        <v>#N/A</v>
      </c>
      <c r="AF1852" s="13"/>
      <c r="AG1852" s="13"/>
      <c r="AH1852" s="13" t="e">
        <f>Tabella4[[#This Row],[Caricato su Silk]]&amp;Tabella4[[#This Row],[HC_01]]</f>
        <v>#N/A</v>
      </c>
      <c r="AI1852" s="13" t="e">
        <f>Tabella4[[#This Row],[HC_ID]]&amp;": "&amp;Tabella4[[#This Row],[Descrizione]]</f>
        <v>#N/A</v>
      </c>
      <c r="AJ1852" s="13" t="e">
        <f>Tabella4[[#This Row],[HC_ID]]&amp;": - "&amp;Tabella4[[#This Row],[Detail]]&amp;" con selettore: "&amp;Tabella4[[#This Row],[Rejected Element]]</f>
        <v>#N/A</v>
      </c>
      <c r="AK1852" s="13" t="e">
        <f>Tabella4[[#This Row],[HC_ID]]&amp;": "&amp;Tabella4[[#This Row],[Share URL]]</f>
        <v>#N/A</v>
      </c>
      <c r="AL1852" s="13" t="e">
        <f>Tabella4[[#This Row],[HC_ID]]&amp;": "&amp;Tabella4[[#This Row],[Soluzione note aggiuntive]]</f>
        <v>#N/A</v>
      </c>
      <c r="AM1852" s="13"/>
    </row>
    <row r="1853" spans="1:39" ht="15" x14ac:dyDescent="0.3">
      <c r="A1853" s="41" t="str">
        <f>Tabella4[[#This Row],[UNI CEI EN 301549]]&amp;Tabella4[[#This Row],[Servizio]]</f>
        <v>11.2.5.3.1S010 Profilo</v>
      </c>
      <c r="B1853" s="42" t="str">
        <f>Tabella4[[#This Row],[IssueID]]&amp;Tabella4[[#This Row],[Servizio]]</f>
        <v>S010 Profilo</v>
      </c>
      <c r="C1853" s="41" t="s">
        <v>2951</v>
      </c>
      <c r="D1853" s="41" t="str">
        <f>"(#"&amp;Tabella4[[#This Row],['#ID]]&amp;")"</f>
        <v>(#AAD1852)</v>
      </c>
      <c r="E1853" s="13" t="s">
        <v>50</v>
      </c>
      <c r="F1853" s="13" t="s">
        <v>9</v>
      </c>
      <c r="G1853" s="13" t="s">
        <v>342</v>
      </c>
      <c r="H1853" s="13" t="s">
        <v>3285</v>
      </c>
      <c r="I1853" s="13" t="s">
        <v>63</v>
      </c>
      <c r="J1853" s="13" t="s">
        <v>3172</v>
      </c>
      <c r="K1853" t="s">
        <v>1745</v>
      </c>
      <c r="L1853" s="13" t="s">
        <v>3173</v>
      </c>
      <c r="M1853" t="s">
        <v>1744</v>
      </c>
      <c r="N1853" s="13"/>
      <c r="O1853" t="s">
        <v>1622</v>
      </c>
      <c r="P1853" s="13" t="s">
        <v>1666</v>
      </c>
      <c r="Q1853" s="13" t="s">
        <v>1742</v>
      </c>
      <c r="R1853" s="13"/>
      <c r="S1853" s="13" t="s">
        <v>3183</v>
      </c>
      <c r="T1853" s="13" t="s">
        <v>3184</v>
      </c>
      <c r="U1853" s="13">
        <f>COUNTIFS(Tabella4[Rejected Element],Tabella4[[#This Row],[Rejected Element]])</f>
        <v>1254</v>
      </c>
      <c r="V1853" s="13" t="s">
        <v>1728</v>
      </c>
      <c r="W1853" s="13" t="s">
        <v>3127</v>
      </c>
      <c r="X1853" s="13" t="str">
        <f>Tabella4[[#This Row],[User Impact]]</f>
        <v>2 - Serious</v>
      </c>
      <c r="Y1853" s="13" t="str">
        <f>_xlfn.CONCAT("APP INDABOX ANDROID - ",Tabella4[[#This Row],[UNI CEI EN 301549]]," ",_xlfn.XLOOKUP(Tabella4[[#This Row],[Criterio]],Tabella5[ID],Tabella5[Criterio di successo],"")," - ",Tabella4[[#This Row],[Servizio]])</f>
        <v>APP INDABOX ANDROID - 11.2.5.3.1 Etichetta nel nome - S010 Profilo</v>
      </c>
      <c r="Z18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(#AAD1852)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53" s="13"/>
      <c r="AB1853" s="13"/>
      <c r="AC1853" s="13"/>
      <c r="AD1853" s="13"/>
      <c r="AE1853" s="13" t="e">
        <f>_xlfn.XLOOKUP(Tabella4[[#This Row],[ID Silk]],outTable[ID Silk],outTable[Numero ticket  ],,0,1)</f>
        <v>#N/A</v>
      </c>
      <c r="AF1853" s="13"/>
      <c r="AG1853" s="13"/>
      <c r="AH1853" s="13" t="e">
        <f>Tabella4[[#This Row],[Caricato su Silk]]&amp;Tabella4[[#This Row],[HC_01]]</f>
        <v>#N/A</v>
      </c>
      <c r="AI1853" s="13" t="e">
        <f>Tabella4[[#This Row],[HC_ID]]&amp;": "&amp;Tabella4[[#This Row],[Descrizione]]</f>
        <v>#N/A</v>
      </c>
      <c r="AJ1853" s="13" t="e">
        <f>Tabella4[[#This Row],[HC_ID]]&amp;": - "&amp;Tabella4[[#This Row],[Detail]]&amp;" con selettore: "&amp;Tabella4[[#This Row],[Rejected Element]]</f>
        <v>#N/A</v>
      </c>
      <c r="AK1853" s="13" t="e">
        <f>Tabella4[[#This Row],[HC_ID]]&amp;": "&amp;Tabella4[[#This Row],[Share URL]]</f>
        <v>#N/A</v>
      </c>
      <c r="AL1853" s="13" t="e">
        <f>Tabella4[[#This Row],[HC_ID]]&amp;": "&amp;Tabella4[[#This Row],[Soluzione note aggiuntive]]</f>
        <v>#N/A</v>
      </c>
      <c r="AM1853" s="13"/>
    </row>
    <row r="1854" spans="1:39" ht="15" x14ac:dyDescent="0.3">
      <c r="A1854" s="41" t="str">
        <f>Tabella4[[#This Row],[UNI CEI EN 301549]]&amp;Tabella4[[#This Row],[Servizio]]</f>
        <v>11.1.3.2.1S010 Profilo</v>
      </c>
      <c r="B1854" s="42" t="str">
        <f>Tabella4[[#This Row],[IssueID]]&amp;Tabella4[[#This Row],[Servizio]]</f>
        <v>S010 Profilo</v>
      </c>
      <c r="C1854" s="41" t="s">
        <v>2952</v>
      </c>
      <c r="D1854" s="41" t="str">
        <f>"(#"&amp;Tabella4[[#This Row],['#ID]]&amp;")"</f>
        <v>(#AAD1853)</v>
      </c>
      <c r="E1854" s="13" t="s">
        <v>50</v>
      </c>
      <c r="F1854" s="13" t="s">
        <v>9</v>
      </c>
      <c r="G1854" s="13" t="s">
        <v>57</v>
      </c>
      <c r="H1854" s="13" t="s">
        <v>3287</v>
      </c>
      <c r="I1854" s="13" t="s">
        <v>62</v>
      </c>
      <c r="J1854" s="13" t="s">
        <v>3176</v>
      </c>
      <c r="K1854" t="s">
        <v>1749</v>
      </c>
      <c r="L1854" s="13" t="s">
        <v>3177</v>
      </c>
      <c r="M1854" t="s">
        <v>1744</v>
      </c>
      <c r="N1854" s="13"/>
      <c r="O1854" t="s">
        <v>1622</v>
      </c>
      <c r="P1854" s="13" t="s">
        <v>1666</v>
      </c>
      <c r="Q1854" s="13" t="s">
        <v>1742</v>
      </c>
      <c r="R1854" s="13"/>
      <c r="S1854" s="13" t="s">
        <v>3189</v>
      </c>
      <c r="T1854" s="13" t="s">
        <v>3190</v>
      </c>
      <c r="U1854" s="13">
        <f>COUNTIFS(Tabella4[Rejected Element],Tabella4[[#This Row],[Rejected Element]])</f>
        <v>1254</v>
      </c>
      <c r="V1854" s="13" t="s">
        <v>1728</v>
      </c>
      <c r="W1854" s="13" t="s">
        <v>3127</v>
      </c>
      <c r="X1854" s="13" t="str">
        <f>Tabella4[[#This Row],[User Impact]]</f>
        <v>1 - Critical</v>
      </c>
      <c r="Y1854" s="13" t="str">
        <f>_xlfn.CONCAT("APP INDABOX ANDROID - ",Tabella4[[#This Row],[UNI CEI EN 301549]]," ",_xlfn.XLOOKUP(Tabella4[[#This Row],[Criterio]],Tabella5[ID],Tabella5[Criterio di successo],"")," - ",Tabella4[[#This Row],[Servizio]])</f>
        <v>APP INDABOX ANDROID - 11.1.3.2.1 Sequenza significativa - S010 Profilo</v>
      </c>
      <c r="Z18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(#AAD1853)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54" s="13"/>
      <c r="AB1854" s="13"/>
      <c r="AC1854" s="13"/>
      <c r="AD1854" s="13"/>
      <c r="AE1854" s="13" t="e">
        <f>_xlfn.XLOOKUP(Tabella4[[#This Row],[ID Silk]],outTable[ID Silk],outTable[Numero ticket  ],,0,1)</f>
        <v>#N/A</v>
      </c>
      <c r="AF1854" s="13"/>
      <c r="AG1854" s="13"/>
      <c r="AH1854" s="13" t="e">
        <f>Tabella4[[#This Row],[Caricato su Silk]]&amp;Tabella4[[#This Row],[HC_01]]</f>
        <v>#N/A</v>
      </c>
      <c r="AI1854" s="13" t="e">
        <f>Tabella4[[#This Row],[HC_ID]]&amp;": "&amp;Tabella4[[#This Row],[Descrizione]]</f>
        <v>#N/A</v>
      </c>
      <c r="AJ1854" s="13" t="e">
        <f>Tabella4[[#This Row],[HC_ID]]&amp;": - "&amp;Tabella4[[#This Row],[Detail]]&amp;" con selettore: "&amp;Tabella4[[#This Row],[Rejected Element]]</f>
        <v>#N/A</v>
      </c>
      <c r="AK1854" s="13" t="e">
        <f>Tabella4[[#This Row],[HC_ID]]&amp;": "&amp;Tabella4[[#This Row],[Share URL]]</f>
        <v>#N/A</v>
      </c>
      <c r="AL1854" s="13" t="e">
        <f>Tabella4[[#This Row],[HC_ID]]&amp;": "&amp;Tabella4[[#This Row],[Soluzione note aggiuntive]]</f>
        <v>#N/A</v>
      </c>
      <c r="AM1854" s="13"/>
    </row>
    <row r="1855" spans="1:39" ht="15" x14ac:dyDescent="0.3">
      <c r="A1855" s="41" t="str">
        <f>Tabella4[[#This Row],[UNI CEI EN 301549]]&amp;Tabella4[[#This Row],[Servizio]]</f>
        <v>11.1.3.2.1S010 Profilo</v>
      </c>
      <c r="B1855" s="42" t="str">
        <f>Tabella4[[#This Row],[IssueID]]&amp;Tabella4[[#This Row],[Servizio]]</f>
        <v>S010 Profilo</v>
      </c>
      <c r="C1855" s="41" t="s">
        <v>2953</v>
      </c>
      <c r="D1855" s="41" t="str">
        <f>"(#"&amp;Tabella4[[#This Row],['#ID]]&amp;")"</f>
        <v>(#AAD1854)</v>
      </c>
      <c r="E1855" s="13" t="s">
        <v>50</v>
      </c>
      <c r="F1855" s="13" t="s">
        <v>9</v>
      </c>
      <c r="G1855" s="13" t="s">
        <v>57</v>
      </c>
      <c r="H1855" s="13" t="s">
        <v>3287</v>
      </c>
      <c r="I1855" s="13" t="s">
        <v>62</v>
      </c>
      <c r="J1855" s="13" t="s">
        <v>3176</v>
      </c>
      <c r="K1855" t="s">
        <v>1749</v>
      </c>
      <c r="L1855" s="13" t="s">
        <v>3177</v>
      </c>
      <c r="M1855" t="s">
        <v>1744</v>
      </c>
      <c r="N1855" s="13"/>
      <c r="O1855" t="s">
        <v>1622</v>
      </c>
      <c r="P1855" s="13" t="s">
        <v>1666</v>
      </c>
      <c r="Q1855" s="13" t="s">
        <v>1742</v>
      </c>
      <c r="R1855" s="13"/>
      <c r="S1855" s="13" t="s">
        <v>3189</v>
      </c>
      <c r="T1855" s="13" t="s">
        <v>3190</v>
      </c>
      <c r="U1855" s="13">
        <f>COUNTIFS(Tabella4[Rejected Element],Tabella4[[#This Row],[Rejected Element]])</f>
        <v>1254</v>
      </c>
      <c r="V1855" s="13" t="s">
        <v>1728</v>
      </c>
      <c r="W1855" s="13" t="s">
        <v>3127</v>
      </c>
      <c r="X1855" s="13" t="str">
        <f>Tabella4[[#This Row],[User Impact]]</f>
        <v>1 - Critical</v>
      </c>
      <c r="Y1855" s="13" t="str">
        <f>_xlfn.CONCAT("APP INDABOX ANDROID - ",Tabella4[[#This Row],[UNI CEI EN 301549]]," ",_xlfn.XLOOKUP(Tabella4[[#This Row],[Criterio]],Tabella5[ID],Tabella5[Criterio di successo],"")," - ",Tabella4[[#This Row],[Servizio]])</f>
        <v>APP INDABOX ANDROID - 11.1.3.2.1 Sequenza significativa - S010 Profilo</v>
      </c>
      <c r="Z18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(#AAD1854)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https://axe-mobile.deque.com/scan?userId=747da6b3-5f03-493b-bc9b-3a10276b7d6b&amp;packageName=com.android.chrome&amp;resultId=01987579-e0de-7322-81ff-e99e2a9f00ae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55" s="13"/>
      <c r="AB1855" s="13"/>
      <c r="AC1855" s="13"/>
      <c r="AD1855" s="13"/>
      <c r="AE1855" s="13" t="e">
        <f>_xlfn.XLOOKUP(Tabella4[[#This Row],[ID Silk]],outTable[ID Silk],outTable[Numero ticket  ],,0,1)</f>
        <v>#N/A</v>
      </c>
      <c r="AF1855" s="13"/>
      <c r="AG1855" s="13"/>
      <c r="AH1855" s="13" t="e">
        <f>Tabella4[[#This Row],[Caricato su Silk]]&amp;Tabella4[[#This Row],[HC_01]]</f>
        <v>#N/A</v>
      </c>
      <c r="AI1855" s="13" t="e">
        <f>Tabella4[[#This Row],[HC_ID]]&amp;": "&amp;Tabella4[[#This Row],[Descrizione]]</f>
        <v>#N/A</v>
      </c>
      <c r="AJ1855" s="13" t="e">
        <f>Tabella4[[#This Row],[HC_ID]]&amp;": - "&amp;Tabella4[[#This Row],[Detail]]&amp;" con selettore: "&amp;Tabella4[[#This Row],[Rejected Element]]</f>
        <v>#N/A</v>
      </c>
      <c r="AK1855" s="13" t="e">
        <f>Tabella4[[#This Row],[HC_ID]]&amp;": "&amp;Tabella4[[#This Row],[Share URL]]</f>
        <v>#N/A</v>
      </c>
      <c r="AL1855" s="13" t="e">
        <f>Tabella4[[#This Row],[HC_ID]]&amp;": "&amp;Tabella4[[#This Row],[Soluzione note aggiuntive]]</f>
        <v>#N/A</v>
      </c>
      <c r="AM1855" s="13"/>
    </row>
    <row r="1856" spans="1:39" ht="15" x14ac:dyDescent="0.3">
      <c r="A1856" s="41" t="str">
        <f>Tabella4[[#This Row],[UNI CEI EN 301549]]&amp;Tabella4[[#This Row],[Servizio]]</f>
        <v>11.1.3.4.1S010 Profilo</v>
      </c>
      <c r="B1856" s="42" t="str">
        <f>Tabella4[[#This Row],[IssueID]]&amp;Tabella4[[#This Row],[Servizio]]</f>
        <v>S010 Profilo</v>
      </c>
      <c r="C1856" s="41" t="s">
        <v>2954</v>
      </c>
      <c r="D1856" s="41" t="str">
        <f>"(#"&amp;Tabella4[[#This Row],['#ID]]&amp;")"</f>
        <v>(#AAD1855)</v>
      </c>
      <c r="E1856" s="13" t="s">
        <v>50</v>
      </c>
      <c r="F1856" s="13" t="s">
        <v>10</v>
      </c>
      <c r="G1856" s="13" t="s">
        <v>160</v>
      </c>
      <c r="H1856" s="13" t="s">
        <v>3284</v>
      </c>
      <c r="I1856" s="13" t="s">
        <v>63</v>
      </c>
      <c r="J1856" s="13" t="s">
        <v>3170</v>
      </c>
      <c r="K1856" t="s">
        <v>1743</v>
      </c>
      <c r="L1856" s="13" t="s">
        <v>3171</v>
      </c>
      <c r="M1856" t="s">
        <v>1744</v>
      </c>
      <c r="N1856" s="13"/>
      <c r="O1856" t="s">
        <v>1623</v>
      </c>
      <c r="P1856" s="13" t="s">
        <v>1667</v>
      </c>
      <c r="Q1856" s="13" t="s">
        <v>1742</v>
      </c>
      <c r="R1856" s="13"/>
      <c r="S1856" s="13" t="s">
        <v>3181</v>
      </c>
      <c r="T1856" s="13" t="s">
        <v>3182</v>
      </c>
      <c r="U1856" s="13">
        <f>COUNTIFS(Tabella4[Rejected Element],Tabella4[[#This Row],[Rejected Element]])</f>
        <v>1254</v>
      </c>
      <c r="V1856" s="13" t="s">
        <v>1728</v>
      </c>
      <c r="W1856" s="13" t="s">
        <v>3129</v>
      </c>
      <c r="X1856" s="13" t="str">
        <f>Tabella4[[#This Row],[User Impact]]</f>
        <v>2 - Serious</v>
      </c>
      <c r="Y1856" s="13" t="str">
        <f>_xlfn.CONCAT("APP INDABOX ANDROID - ",Tabella4[[#This Row],[UNI CEI EN 301549]]," ",_xlfn.XLOOKUP(Tabella4[[#This Row],[Criterio]],Tabella5[ID],Tabella5[Criterio di successo],"")," - ",Tabella4[[#This Row],[Servizio]])</f>
        <v>APP INDABOX ANDROID - 11.1.3.4.1 Orientamento - S010 Profilo</v>
      </c>
      <c r="Z18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S010 Profilo (#AAD1855)
S010 Profilo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android:screenOrientation="portrait" per supportare sia landscape che portrait, salvo che non sia un requisito.
File di log (occorrenze rilevate: 5): https://posteitaliane.sharepoint.com/:x:/r/teams/ACCESSIBILITRISULTATIVERIFICHETECNICHE/Shared%20Documents/TGPOSTE_APP/TGPOSTE_APP/LOG/Log.xlsx?d=w630300a71bd74143a1658fe5ab688bc4&amp;csf=1&amp;web=1&amp;e=Y9XHGL
Link al dettaglio requisito WCAG: </v>
      </c>
      <c r="AA1856" s="13"/>
      <c r="AB1856" s="13"/>
      <c r="AC1856" s="13"/>
      <c r="AD1856" s="13"/>
      <c r="AE1856" s="13" t="e">
        <f>_xlfn.XLOOKUP(Tabella4[[#This Row],[ID Silk]],outTable[ID Silk],outTable[Numero ticket  ],,0,1)</f>
        <v>#N/A</v>
      </c>
      <c r="AF1856" s="13"/>
      <c r="AG1856" s="13"/>
      <c r="AH1856" s="13" t="e">
        <f>Tabella4[[#This Row],[Caricato su Silk]]&amp;Tabella4[[#This Row],[HC_01]]</f>
        <v>#N/A</v>
      </c>
      <c r="AI1856" s="13" t="e">
        <f>Tabella4[[#This Row],[HC_ID]]&amp;": "&amp;Tabella4[[#This Row],[Descrizione]]</f>
        <v>#N/A</v>
      </c>
      <c r="AJ1856" s="13" t="e">
        <f>Tabella4[[#This Row],[HC_ID]]&amp;": - "&amp;Tabella4[[#This Row],[Detail]]&amp;" con selettore: "&amp;Tabella4[[#This Row],[Rejected Element]]</f>
        <v>#N/A</v>
      </c>
      <c r="AK1856" s="13" t="e">
        <f>Tabella4[[#This Row],[HC_ID]]&amp;": "&amp;Tabella4[[#This Row],[Share URL]]</f>
        <v>#N/A</v>
      </c>
      <c r="AL1856" s="13" t="e">
        <f>Tabella4[[#This Row],[HC_ID]]&amp;": "&amp;Tabella4[[#This Row],[Soluzione note aggiuntive]]</f>
        <v>#N/A</v>
      </c>
      <c r="AM1856" s="13"/>
    </row>
    <row r="1857" spans="1:39" ht="15" x14ac:dyDescent="0.3">
      <c r="A1857" s="41" t="str">
        <f>Tabella4[[#This Row],[UNI CEI EN 301549]]&amp;Tabella4[[#This Row],[Servizio]]</f>
        <v>11.2.5.3.1S010 Profilo</v>
      </c>
      <c r="B1857" s="42" t="str">
        <f>Tabella4[[#This Row],[IssueID]]&amp;Tabella4[[#This Row],[Servizio]]</f>
        <v>S010 Profilo</v>
      </c>
      <c r="C1857" s="41" t="s">
        <v>2955</v>
      </c>
      <c r="D1857" s="41" t="str">
        <f>"(#"&amp;Tabella4[[#This Row],['#ID]]&amp;")"</f>
        <v>(#AAD1856)</v>
      </c>
      <c r="E1857" s="13" t="s">
        <v>50</v>
      </c>
      <c r="F1857" s="13" t="s">
        <v>9</v>
      </c>
      <c r="G1857" s="13" t="s">
        <v>342</v>
      </c>
      <c r="H1857" s="13" t="s">
        <v>3285</v>
      </c>
      <c r="I1857" s="13" t="s">
        <v>63</v>
      </c>
      <c r="J1857" s="13" t="s">
        <v>3172</v>
      </c>
      <c r="K1857" t="s">
        <v>1745</v>
      </c>
      <c r="L1857" s="13" t="s">
        <v>3173</v>
      </c>
      <c r="M1857" t="s">
        <v>1746</v>
      </c>
      <c r="N1857" s="13"/>
      <c r="O1857" t="s">
        <v>1623</v>
      </c>
      <c r="P1857" s="13" t="s">
        <v>1667</v>
      </c>
      <c r="Q1857" s="13" t="s">
        <v>1742</v>
      </c>
      <c r="R1857" s="13"/>
      <c r="S1857" s="13" t="s">
        <v>3183</v>
      </c>
      <c r="T1857" s="13" t="s">
        <v>3184</v>
      </c>
      <c r="U1857" s="13">
        <f>COUNTIFS(Tabella4[Rejected Element],Tabella4[[#This Row],[Rejected Element]])</f>
        <v>42</v>
      </c>
      <c r="V1857" s="13" t="s">
        <v>1728</v>
      </c>
      <c r="W1857" s="13" t="s">
        <v>3129</v>
      </c>
      <c r="X1857" s="13" t="str">
        <f>Tabella4[[#This Row],[User Impact]]</f>
        <v>2 - Serious</v>
      </c>
      <c r="Y1857" s="13" t="str">
        <f>_xlfn.CONCAT("APP INDABOX ANDROID - ",Tabella4[[#This Row],[UNI CEI EN 301549]]," ",_xlfn.XLOOKUP(Tabella4[[#This Row],[Criterio]],Tabella5[ID],Tabella5[Criterio di successo],"")," - ",Tabella4[[#This Row],[Servizio]])</f>
        <v>APP INDABOX ANDROID - 11.2.5.3.1 Etichetta nel nome - S010 Profilo</v>
      </c>
      <c r="Z18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(#AAD1856)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https://axe-mobile.deque.com/scan?userId=747da6b3-5f03-493b-bc9b-3a10276b7d6b&amp;packageName=com.android.chrome&amp;resultId=01987577-95c2-778a-9d9d-4633938aa3ad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57" s="13"/>
      <c r="AB1857" s="13"/>
      <c r="AC1857" s="13"/>
      <c r="AD1857" s="13"/>
      <c r="AE1857" s="13" t="e">
        <f>_xlfn.XLOOKUP(Tabella4[[#This Row],[ID Silk]],outTable[ID Silk],outTable[Numero ticket  ],,0,1)</f>
        <v>#N/A</v>
      </c>
      <c r="AF1857" s="13"/>
      <c r="AG1857" s="13"/>
      <c r="AH1857" s="13" t="e">
        <f>Tabella4[[#This Row],[Caricato su Silk]]&amp;Tabella4[[#This Row],[HC_01]]</f>
        <v>#N/A</v>
      </c>
      <c r="AI1857" s="13" t="e">
        <f>Tabella4[[#This Row],[HC_ID]]&amp;": "&amp;Tabella4[[#This Row],[Descrizione]]</f>
        <v>#N/A</v>
      </c>
      <c r="AJ1857" s="13" t="e">
        <f>Tabella4[[#This Row],[HC_ID]]&amp;": - "&amp;Tabella4[[#This Row],[Detail]]&amp;" con selettore: "&amp;Tabella4[[#This Row],[Rejected Element]]</f>
        <v>#N/A</v>
      </c>
      <c r="AK1857" s="13" t="e">
        <f>Tabella4[[#This Row],[HC_ID]]&amp;": "&amp;Tabella4[[#This Row],[Share URL]]</f>
        <v>#N/A</v>
      </c>
      <c r="AL1857" s="13" t="e">
        <f>Tabella4[[#This Row],[HC_ID]]&amp;": "&amp;Tabella4[[#This Row],[Soluzione note aggiuntive]]</f>
        <v>#N/A</v>
      </c>
      <c r="AM1857" s="13"/>
    </row>
    <row r="1858" spans="1:39" ht="15" x14ac:dyDescent="0.3">
      <c r="A1858" s="41" t="str">
        <f>Tabella4[[#This Row],[UNI CEI EN 301549]]&amp;Tabella4[[#This Row],[Servizio]]</f>
        <v>11.2.5.5.1S010 Profilo</v>
      </c>
      <c r="B1858" s="42" t="str">
        <f>Tabella4[[#This Row],[IssueID]]&amp;Tabella4[[#This Row],[Servizio]]</f>
        <v>S010 Profilo</v>
      </c>
      <c r="C1858" s="41" t="s">
        <v>2956</v>
      </c>
      <c r="D1858" s="41" t="str">
        <f>"(#"&amp;Tabella4[[#This Row],['#ID]]&amp;")"</f>
        <v>(#AAD1857)</v>
      </c>
      <c r="E1858" s="13" t="s">
        <v>50</v>
      </c>
      <c r="F1858" s="13" t="s">
        <v>3168</v>
      </c>
      <c r="G1858" s="13" t="s">
        <v>346</v>
      </c>
      <c r="H1858" s="13" t="s">
        <v>3286</v>
      </c>
      <c r="I1858" s="13" t="s">
        <v>64</v>
      </c>
      <c r="J1858" s="13" t="s">
        <v>1736</v>
      </c>
      <c r="K1858" t="s">
        <v>1747</v>
      </c>
      <c r="L1858" s="13" t="s">
        <v>3174</v>
      </c>
      <c r="M1858" t="s">
        <v>1744</v>
      </c>
      <c r="N1858" s="13"/>
      <c r="O1858" t="s">
        <v>1623</v>
      </c>
      <c r="P1858" s="13" t="s">
        <v>1667</v>
      </c>
      <c r="Q1858" s="13" t="s">
        <v>1742</v>
      </c>
      <c r="R1858" s="13"/>
      <c r="S1858" s="13" t="s">
        <v>3185</v>
      </c>
      <c r="T1858" s="13" t="s">
        <v>3186</v>
      </c>
      <c r="U1858" s="13">
        <f>COUNTIFS(Tabella4[Rejected Element],Tabella4[[#This Row],[Rejected Element]])</f>
        <v>1254</v>
      </c>
      <c r="V1858" s="13" t="s">
        <v>1728</v>
      </c>
      <c r="W1858" s="13" t="s">
        <v>3129</v>
      </c>
      <c r="X1858" s="13" t="str">
        <f>Tabella4[[#This Row],[User Impact]]</f>
        <v>3 - Moderate</v>
      </c>
      <c r="Y1858" s="13" t="str">
        <f>_xlfn.CONCAT("APP INDABOX ANDROID - ",Tabella4[[#This Row],[UNI CEI EN 301549]]," ",_xlfn.XLOOKUP(Tabella4[[#This Row],[Criterio]],Tabella5[ID],Tabella5[Criterio di successo],"")," - ",Tabella4[[#This Row],[Servizio]])</f>
        <v>APP INDABOX ANDROID - 11.2.5.5.1 Dimensione dell'obiettivo (avanzato) - S010 Profilo</v>
      </c>
      <c r="Z18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(#AAD1857)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58" s="13"/>
      <c r="AB1858" s="13"/>
      <c r="AC1858" s="13"/>
      <c r="AD1858" s="13"/>
      <c r="AE1858" s="13" t="e">
        <f>_xlfn.XLOOKUP(Tabella4[[#This Row],[ID Silk]],outTable[ID Silk],outTable[Numero ticket  ],,0,1)</f>
        <v>#N/A</v>
      </c>
      <c r="AF1858" s="13"/>
      <c r="AG1858" s="13"/>
      <c r="AH1858" s="13" t="e">
        <f>Tabella4[[#This Row],[Caricato su Silk]]&amp;Tabella4[[#This Row],[HC_01]]</f>
        <v>#N/A</v>
      </c>
      <c r="AI1858" s="13" t="e">
        <f>Tabella4[[#This Row],[HC_ID]]&amp;": "&amp;Tabella4[[#This Row],[Descrizione]]</f>
        <v>#N/A</v>
      </c>
      <c r="AJ1858" s="13" t="e">
        <f>Tabella4[[#This Row],[HC_ID]]&amp;": - "&amp;Tabella4[[#This Row],[Detail]]&amp;" con selettore: "&amp;Tabella4[[#This Row],[Rejected Element]]</f>
        <v>#N/A</v>
      </c>
      <c r="AK1858" s="13" t="e">
        <f>Tabella4[[#This Row],[HC_ID]]&amp;": "&amp;Tabella4[[#This Row],[Share URL]]</f>
        <v>#N/A</v>
      </c>
      <c r="AL1858" s="13" t="e">
        <f>Tabella4[[#This Row],[HC_ID]]&amp;": "&amp;Tabella4[[#This Row],[Soluzione note aggiuntive]]</f>
        <v>#N/A</v>
      </c>
      <c r="AM1858" s="13"/>
    </row>
    <row r="1859" spans="1:39" ht="15" x14ac:dyDescent="0.3">
      <c r="A1859" s="41" t="str">
        <f>Tabella4[[#This Row],[UNI CEI EN 301549]]&amp;Tabella4[[#This Row],[Servizio]]</f>
        <v>11.2.5.8.1S010 Profilo</v>
      </c>
      <c r="B1859" s="42" t="str">
        <f>Tabella4[[#This Row],[IssueID]]&amp;Tabella4[[#This Row],[Servizio]]</f>
        <v>S010 Profilo</v>
      </c>
      <c r="C1859" s="41" t="s">
        <v>2957</v>
      </c>
      <c r="D1859" s="41" t="str">
        <f>"(#"&amp;Tabella4[[#This Row],['#ID]]&amp;")"</f>
        <v>(#AAD1858)</v>
      </c>
      <c r="E1859" s="13" t="s">
        <v>50</v>
      </c>
      <c r="F1859" s="13" t="s">
        <v>10</v>
      </c>
      <c r="G1859" s="13" t="s">
        <v>56</v>
      </c>
      <c r="H1859" s="13" t="s">
        <v>3283</v>
      </c>
      <c r="I1859" s="13" t="s">
        <v>63</v>
      </c>
      <c r="J1859" s="13" t="s">
        <v>1736</v>
      </c>
      <c r="K1859" t="s">
        <v>1748</v>
      </c>
      <c r="L1859" s="13" t="s">
        <v>3175</v>
      </c>
      <c r="M1859" t="s">
        <v>1744</v>
      </c>
      <c r="N1859" s="13"/>
      <c r="O1859" t="s">
        <v>1623</v>
      </c>
      <c r="P1859" s="13" t="s">
        <v>1667</v>
      </c>
      <c r="Q1859" s="13" t="s">
        <v>1742</v>
      </c>
      <c r="R1859" s="13"/>
      <c r="S1859" s="13" t="s">
        <v>3187</v>
      </c>
      <c r="T1859" s="13" t="s">
        <v>3188</v>
      </c>
      <c r="U1859" s="13">
        <f>COUNTIFS(Tabella4[Rejected Element],Tabella4[[#This Row],[Rejected Element]])</f>
        <v>1254</v>
      </c>
      <c r="V1859" s="13" t="s">
        <v>1728</v>
      </c>
      <c r="W1859" s="13" t="s">
        <v>3129</v>
      </c>
      <c r="X1859" s="13" t="str">
        <f>Tabella4[[#This Row],[User Impact]]</f>
        <v>2 - Serious</v>
      </c>
      <c r="Y1859" s="13" t="str">
        <f>_xlfn.CONCAT("APP INDABOX ANDROID - ",Tabella4[[#This Row],[UNI CEI EN 301549]]," ",_xlfn.XLOOKUP(Tabella4[[#This Row],[Criterio]],Tabella5[ID],Tabella5[Criterio di successo],"")," - ",Tabella4[[#This Row],[Servizio]])</f>
        <v>APP INDABOX ANDROID - 11.2.5.8.1 Dimensione dell'obiettivo (minimo) - S010 Profilo</v>
      </c>
      <c r="Z18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(#AAD1858)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59" s="13"/>
      <c r="AB1859" s="13"/>
      <c r="AC1859" s="13"/>
      <c r="AD1859" s="13"/>
      <c r="AE1859" s="13" t="e">
        <f>_xlfn.XLOOKUP(Tabella4[[#This Row],[ID Silk]],outTable[ID Silk],outTable[Numero ticket  ],,0,1)</f>
        <v>#N/A</v>
      </c>
      <c r="AF1859" s="13"/>
      <c r="AG1859" s="13"/>
      <c r="AH1859" s="13" t="e">
        <f>Tabella4[[#This Row],[Caricato su Silk]]&amp;Tabella4[[#This Row],[HC_01]]</f>
        <v>#N/A</v>
      </c>
      <c r="AI1859" s="13" t="e">
        <f>Tabella4[[#This Row],[HC_ID]]&amp;": "&amp;Tabella4[[#This Row],[Descrizione]]</f>
        <v>#N/A</v>
      </c>
      <c r="AJ1859" s="13" t="e">
        <f>Tabella4[[#This Row],[HC_ID]]&amp;": - "&amp;Tabella4[[#This Row],[Detail]]&amp;" con selettore: "&amp;Tabella4[[#This Row],[Rejected Element]]</f>
        <v>#N/A</v>
      </c>
      <c r="AK1859" s="13" t="e">
        <f>Tabella4[[#This Row],[HC_ID]]&amp;": "&amp;Tabella4[[#This Row],[Share URL]]</f>
        <v>#N/A</v>
      </c>
      <c r="AL1859" s="13" t="e">
        <f>Tabella4[[#This Row],[HC_ID]]&amp;": "&amp;Tabella4[[#This Row],[Soluzione note aggiuntive]]</f>
        <v>#N/A</v>
      </c>
      <c r="AM1859" s="13"/>
    </row>
    <row r="1860" spans="1:39" ht="15" x14ac:dyDescent="0.3">
      <c r="A1860" s="41" t="str">
        <f>Tabella4[[#This Row],[UNI CEI EN 301549]]&amp;Tabella4[[#This Row],[Servizio]]</f>
        <v>11.2.5.3.1S010 Profilo</v>
      </c>
      <c r="B1860" s="42" t="str">
        <f>Tabella4[[#This Row],[IssueID]]&amp;Tabella4[[#This Row],[Servizio]]</f>
        <v>S010 Profilo</v>
      </c>
      <c r="C1860" s="41" t="s">
        <v>2958</v>
      </c>
      <c r="D1860" s="41" t="str">
        <f>"(#"&amp;Tabella4[[#This Row],['#ID]]&amp;")"</f>
        <v>(#AAD1859)</v>
      </c>
      <c r="E1860" s="13" t="s">
        <v>50</v>
      </c>
      <c r="F1860" s="13" t="s">
        <v>9</v>
      </c>
      <c r="G1860" s="13" t="s">
        <v>342</v>
      </c>
      <c r="H1860" s="13" t="s">
        <v>3285</v>
      </c>
      <c r="I1860" s="13" t="s">
        <v>63</v>
      </c>
      <c r="J1860" s="13" t="s">
        <v>3172</v>
      </c>
      <c r="K1860" t="s">
        <v>1745</v>
      </c>
      <c r="L1860" s="13" t="s">
        <v>3173</v>
      </c>
      <c r="M1860" t="s">
        <v>1744</v>
      </c>
      <c r="N1860" s="13"/>
      <c r="O1860" t="s">
        <v>1623</v>
      </c>
      <c r="P1860" s="13" t="s">
        <v>1667</v>
      </c>
      <c r="Q1860" s="13" t="s">
        <v>1742</v>
      </c>
      <c r="R1860" s="13"/>
      <c r="S1860" s="13" t="s">
        <v>3183</v>
      </c>
      <c r="T1860" s="13" t="s">
        <v>3184</v>
      </c>
      <c r="U1860" s="13">
        <f>COUNTIFS(Tabella4[Rejected Element],Tabella4[[#This Row],[Rejected Element]])</f>
        <v>1254</v>
      </c>
      <c r="V1860" s="13" t="s">
        <v>1728</v>
      </c>
      <c r="W1860" s="13" t="s">
        <v>3129</v>
      </c>
      <c r="X1860" s="13" t="str">
        <f>Tabella4[[#This Row],[User Impact]]</f>
        <v>2 - Serious</v>
      </c>
      <c r="Y1860" s="13" t="str">
        <f>_xlfn.CONCAT("APP INDABOX ANDROID - ",Tabella4[[#This Row],[UNI CEI EN 301549]]," ",_xlfn.XLOOKUP(Tabella4[[#This Row],[Criterio]],Tabella5[ID],Tabella5[Criterio di successo],"")," - ",Tabella4[[#This Row],[Servizio]])</f>
        <v>APP INDABOX ANDROID - 11.2.5.3.1 Etichetta nel nome - S010 Profilo</v>
      </c>
      <c r="Z18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(#AAD1859)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60" s="13"/>
      <c r="AB1860" s="13"/>
      <c r="AC1860" s="13"/>
      <c r="AD1860" s="13"/>
      <c r="AE1860" s="13" t="e">
        <f>_xlfn.XLOOKUP(Tabella4[[#This Row],[ID Silk]],outTable[ID Silk],outTable[Numero ticket  ],,0,1)</f>
        <v>#N/A</v>
      </c>
      <c r="AF1860" s="13"/>
      <c r="AG1860" s="13"/>
      <c r="AH1860" s="13" t="e">
        <f>Tabella4[[#This Row],[Caricato su Silk]]&amp;Tabella4[[#This Row],[HC_01]]</f>
        <v>#N/A</v>
      </c>
      <c r="AI1860" s="13" t="e">
        <f>Tabella4[[#This Row],[HC_ID]]&amp;": "&amp;Tabella4[[#This Row],[Descrizione]]</f>
        <v>#N/A</v>
      </c>
      <c r="AJ1860" s="13" t="e">
        <f>Tabella4[[#This Row],[HC_ID]]&amp;": - "&amp;Tabella4[[#This Row],[Detail]]&amp;" con selettore: "&amp;Tabella4[[#This Row],[Rejected Element]]</f>
        <v>#N/A</v>
      </c>
      <c r="AK1860" s="13" t="e">
        <f>Tabella4[[#This Row],[HC_ID]]&amp;": "&amp;Tabella4[[#This Row],[Share URL]]</f>
        <v>#N/A</v>
      </c>
      <c r="AL1860" s="13" t="e">
        <f>Tabella4[[#This Row],[HC_ID]]&amp;": "&amp;Tabella4[[#This Row],[Soluzione note aggiuntive]]</f>
        <v>#N/A</v>
      </c>
      <c r="AM1860" s="13"/>
    </row>
    <row r="1861" spans="1:39" ht="15" x14ac:dyDescent="0.3">
      <c r="A1861" s="41" t="str">
        <f>Tabella4[[#This Row],[UNI CEI EN 301549]]&amp;Tabella4[[#This Row],[Servizio]]</f>
        <v>11.1.3.2.1S010 Profilo</v>
      </c>
      <c r="B1861" s="42" t="str">
        <f>Tabella4[[#This Row],[IssueID]]&amp;Tabella4[[#This Row],[Servizio]]</f>
        <v>S010 Profilo</v>
      </c>
      <c r="C1861" s="41" t="s">
        <v>2959</v>
      </c>
      <c r="D1861" s="41" t="str">
        <f>"(#"&amp;Tabella4[[#This Row],['#ID]]&amp;")"</f>
        <v>(#AAD1860)</v>
      </c>
      <c r="E1861" s="13" t="s">
        <v>50</v>
      </c>
      <c r="F1861" s="13" t="s">
        <v>9</v>
      </c>
      <c r="G1861" s="13" t="s">
        <v>57</v>
      </c>
      <c r="H1861" s="13" t="s">
        <v>3287</v>
      </c>
      <c r="I1861" s="13" t="s">
        <v>62</v>
      </c>
      <c r="J1861" s="13" t="s">
        <v>3176</v>
      </c>
      <c r="K1861" t="s">
        <v>1749</v>
      </c>
      <c r="L1861" s="13" t="s">
        <v>3177</v>
      </c>
      <c r="M1861" t="s">
        <v>1744</v>
      </c>
      <c r="N1861" s="13"/>
      <c r="O1861" t="s">
        <v>1623</v>
      </c>
      <c r="P1861" s="13" t="s">
        <v>1667</v>
      </c>
      <c r="Q1861" s="13" t="s">
        <v>1742</v>
      </c>
      <c r="R1861" s="13"/>
      <c r="S1861" s="13" t="s">
        <v>3189</v>
      </c>
      <c r="T1861" s="13" t="s">
        <v>3190</v>
      </c>
      <c r="U1861" s="13">
        <f>COUNTIFS(Tabella4[Rejected Element],Tabella4[[#This Row],[Rejected Element]])</f>
        <v>1254</v>
      </c>
      <c r="V1861" s="13" t="s">
        <v>1728</v>
      </c>
      <c r="W1861" s="13" t="s">
        <v>3129</v>
      </c>
      <c r="X1861" s="13" t="str">
        <f>Tabella4[[#This Row],[User Impact]]</f>
        <v>1 - Critical</v>
      </c>
      <c r="Y1861" s="13" t="str">
        <f>_xlfn.CONCAT("APP INDABOX ANDROID - ",Tabella4[[#This Row],[UNI CEI EN 301549]]," ",_xlfn.XLOOKUP(Tabella4[[#This Row],[Criterio]],Tabella5[ID],Tabella5[Criterio di successo],"")," - ",Tabella4[[#This Row],[Servizio]])</f>
        <v>APP INDABOX ANDROID - 11.1.3.2.1 Sequenza significativa - S010 Profilo</v>
      </c>
      <c r="Z18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(#AAD1860)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61" s="13"/>
      <c r="AB1861" s="13"/>
      <c r="AC1861" s="13"/>
      <c r="AD1861" s="13"/>
      <c r="AE1861" s="13" t="e">
        <f>_xlfn.XLOOKUP(Tabella4[[#This Row],[ID Silk]],outTable[ID Silk],outTable[Numero ticket  ],,0,1)</f>
        <v>#N/A</v>
      </c>
      <c r="AF1861" s="13"/>
      <c r="AG1861" s="13"/>
      <c r="AH1861" s="13" t="e">
        <f>Tabella4[[#This Row],[Caricato su Silk]]&amp;Tabella4[[#This Row],[HC_01]]</f>
        <v>#N/A</v>
      </c>
      <c r="AI1861" s="13" t="e">
        <f>Tabella4[[#This Row],[HC_ID]]&amp;": "&amp;Tabella4[[#This Row],[Descrizione]]</f>
        <v>#N/A</v>
      </c>
      <c r="AJ1861" s="13" t="e">
        <f>Tabella4[[#This Row],[HC_ID]]&amp;": - "&amp;Tabella4[[#This Row],[Detail]]&amp;" con selettore: "&amp;Tabella4[[#This Row],[Rejected Element]]</f>
        <v>#N/A</v>
      </c>
      <c r="AK1861" s="13" t="e">
        <f>Tabella4[[#This Row],[HC_ID]]&amp;": "&amp;Tabella4[[#This Row],[Share URL]]</f>
        <v>#N/A</v>
      </c>
      <c r="AL1861" s="13" t="e">
        <f>Tabella4[[#This Row],[HC_ID]]&amp;": "&amp;Tabella4[[#This Row],[Soluzione note aggiuntive]]</f>
        <v>#N/A</v>
      </c>
      <c r="AM1861" s="13"/>
    </row>
    <row r="1862" spans="1:39" ht="15" x14ac:dyDescent="0.3">
      <c r="A1862" s="41" t="str">
        <f>Tabella4[[#This Row],[UNI CEI EN 301549]]&amp;Tabella4[[#This Row],[Servizio]]</f>
        <v>11.2.5.5.1S010 Profilo</v>
      </c>
      <c r="B1862" s="42" t="str">
        <f>Tabella4[[#This Row],[IssueID]]&amp;Tabella4[[#This Row],[Servizio]]</f>
        <v>S010 Profilo</v>
      </c>
      <c r="C1862" s="41" t="s">
        <v>2960</v>
      </c>
      <c r="D1862" s="41" t="str">
        <f>"(#"&amp;Tabella4[[#This Row],['#ID]]&amp;")"</f>
        <v>(#AAD1861)</v>
      </c>
      <c r="E1862" s="13" t="s">
        <v>50</v>
      </c>
      <c r="F1862" s="13" t="s">
        <v>3168</v>
      </c>
      <c r="G1862" s="13" t="s">
        <v>346</v>
      </c>
      <c r="H1862" s="13" t="s">
        <v>3286</v>
      </c>
      <c r="I1862" s="13" t="s">
        <v>64</v>
      </c>
      <c r="J1862" s="13" t="s">
        <v>1736</v>
      </c>
      <c r="K1862" t="s">
        <v>1747</v>
      </c>
      <c r="L1862" s="13" t="s">
        <v>3174</v>
      </c>
      <c r="M1862" t="s">
        <v>1744</v>
      </c>
      <c r="N1862" s="13"/>
      <c r="O1862" t="s">
        <v>1623</v>
      </c>
      <c r="P1862" s="13" t="s">
        <v>1667</v>
      </c>
      <c r="Q1862" s="13" t="s">
        <v>1742</v>
      </c>
      <c r="R1862" s="13"/>
      <c r="S1862" s="13" t="s">
        <v>3185</v>
      </c>
      <c r="T1862" s="13" t="s">
        <v>3186</v>
      </c>
      <c r="U1862" s="13">
        <f>COUNTIFS(Tabella4[Rejected Element],Tabella4[[#This Row],[Rejected Element]])</f>
        <v>1254</v>
      </c>
      <c r="V1862" s="13" t="s">
        <v>1728</v>
      </c>
      <c r="W1862" s="13" t="s">
        <v>3129</v>
      </c>
      <c r="X1862" s="13" t="str">
        <f>Tabella4[[#This Row],[User Impact]]</f>
        <v>3 - Moderate</v>
      </c>
      <c r="Y1862" s="13" t="str">
        <f>_xlfn.CONCAT("APP INDABOX ANDROID - ",Tabella4[[#This Row],[UNI CEI EN 301549]]," ",_xlfn.XLOOKUP(Tabella4[[#This Row],[Criterio]],Tabella5[ID],Tabella5[Criterio di successo],"")," - ",Tabella4[[#This Row],[Servizio]])</f>
        <v>APP INDABOX ANDROID - 11.2.5.5.1 Dimensione dell'obiettivo (avanzato) - S010 Profilo</v>
      </c>
      <c r="Z18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(#AAD1861)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62" s="13"/>
      <c r="AB1862" s="13"/>
      <c r="AC1862" s="13"/>
      <c r="AD1862" s="13"/>
      <c r="AE1862" s="13" t="e">
        <f>_xlfn.XLOOKUP(Tabella4[[#This Row],[ID Silk]],outTable[ID Silk],outTable[Numero ticket  ],,0,1)</f>
        <v>#N/A</v>
      </c>
      <c r="AF1862" s="13"/>
      <c r="AG1862" s="13"/>
      <c r="AH1862" s="13" t="e">
        <f>Tabella4[[#This Row],[Caricato su Silk]]&amp;Tabella4[[#This Row],[HC_01]]</f>
        <v>#N/A</v>
      </c>
      <c r="AI1862" s="13" t="e">
        <f>Tabella4[[#This Row],[HC_ID]]&amp;": "&amp;Tabella4[[#This Row],[Descrizione]]</f>
        <v>#N/A</v>
      </c>
      <c r="AJ1862" s="13" t="e">
        <f>Tabella4[[#This Row],[HC_ID]]&amp;": - "&amp;Tabella4[[#This Row],[Detail]]&amp;" con selettore: "&amp;Tabella4[[#This Row],[Rejected Element]]</f>
        <v>#N/A</v>
      </c>
      <c r="AK1862" s="13" t="e">
        <f>Tabella4[[#This Row],[HC_ID]]&amp;": "&amp;Tabella4[[#This Row],[Share URL]]</f>
        <v>#N/A</v>
      </c>
      <c r="AL1862" s="13" t="e">
        <f>Tabella4[[#This Row],[HC_ID]]&amp;": "&amp;Tabella4[[#This Row],[Soluzione note aggiuntive]]</f>
        <v>#N/A</v>
      </c>
      <c r="AM1862" s="13"/>
    </row>
    <row r="1863" spans="1:39" ht="15" x14ac:dyDescent="0.3">
      <c r="A1863" s="41" t="str">
        <f>Tabella4[[#This Row],[UNI CEI EN 301549]]&amp;Tabella4[[#This Row],[Servizio]]</f>
        <v>11.2.5.8.1S010 Profilo</v>
      </c>
      <c r="B1863" s="42" t="str">
        <f>Tabella4[[#This Row],[IssueID]]&amp;Tabella4[[#This Row],[Servizio]]</f>
        <v>S010 Profilo</v>
      </c>
      <c r="C1863" s="41" t="s">
        <v>2961</v>
      </c>
      <c r="D1863" s="41" t="str">
        <f>"(#"&amp;Tabella4[[#This Row],['#ID]]&amp;")"</f>
        <v>(#AAD1862)</v>
      </c>
      <c r="E1863" s="13" t="s">
        <v>50</v>
      </c>
      <c r="F1863" s="13" t="s">
        <v>10</v>
      </c>
      <c r="G1863" s="13" t="s">
        <v>56</v>
      </c>
      <c r="H1863" s="13" t="s">
        <v>3283</v>
      </c>
      <c r="I1863" s="13" t="s">
        <v>63</v>
      </c>
      <c r="J1863" s="13" t="s">
        <v>1736</v>
      </c>
      <c r="K1863" t="s">
        <v>1748</v>
      </c>
      <c r="L1863" s="13" t="s">
        <v>3175</v>
      </c>
      <c r="M1863" t="s">
        <v>1744</v>
      </c>
      <c r="N1863" s="13"/>
      <c r="O1863" t="s">
        <v>1623</v>
      </c>
      <c r="P1863" s="13" t="s">
        <v>1667</v>
      </c>
      <c r="Q1863" s="13" t="s">
        <v>1742</v>
      </c>
      <c r="R1863" s="13"/>
      <c r="S1863" s="13" t="s">
        <v>3187</v>
      </c>
      <c r="T1863" s="13" t="s">
        <v>3188</v>
      </c>
      <c r="U1863" s="13">
        <f>COUNTIFS(Tabella4[Rejected Element],Tabella4[[#This Row],[Rejected Element]])</f>
        <v>1254</v>
      </c>
      <c r="V1863" s="13" t="s">
        <v>1728</v>
      </c>
      <c r="W1863" s="13" t="s">
        <v>3129</v>
      </c>
      <c r="X1863" s="13" t="str">
        <f>Tabella4[[#This Row],[User Impact]]</f>
        <v>2 - Serious</v>
      </c>
      <c r="Y1863" s="13" t="str">
        <f>_xlfn.CONCAT("APP INDABOX ANDROID - ",Tabella4[[#This Row],[UNI CEI EN 301549]]," ",_xlfn.XLOOKUP(Tabella4[[#This Row],[Criterio]],Tabella5[ID],Tabella5[Criterio di successo],"")," - ",Tabella4[[#This Row],[Servizio]])</f>
        <v>APP INDABOX ANDROID - 11.2.5.8.1 Dimensione dell'obiettivo (minimo) - S010 Profilo</v>
      </c>
      <c r="Z18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(#AAD1862)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63" s="13"/>
      <c r="AB1863" s="13"/>
      <c r="AC1863" s="13"/>
      <c r="AD1863" s="13"/>
      <c r="AE1863" s="13" t="e">
        <f>_xlfn.XLOOKUP(Tabella4[[#This Row],[ID Silk]],outTable[ID Silk],outTable[Numero ticket  ],,0,1)</f>
        <v>#N/A</v>
      </c>
      <c r="AF1863" s="13"/>
      <c r="AG1863" s="13"/>
      <c r="AH1863" s="13" t="e">
        <f>Tabella4[[#This Row],[Caricato su Silk]]&amp;Tabella4[[#This Row],[HC_01]]</f>
        <v>#N/A</v>
      </c>
      <c r="AI1863" s="13" t="e">
        <f>Tabella4[[#This Row],[HC_ID]]&amp;": "&amp;Tabella4[[#This Row],[Descrizione]]</f>
        <v>#N/A</v>
      </c>
      <c r="AJ1863" s="13" t="e">
        <f>Tabella4[[#This Row],[HC_ID]]&amp;": - "&amp;Tabella4[[#This Row],[Detail]]&amp;" con selettore: "&amp;Tabella4[[#This Row],[Rejected Element]]</f>
        <v>#N/A</v>
      </c>
      <c r="AK1863" s="13" t="e">
        <f>Tabella4[[#This Row],[HC_ID]]&amp;": "&amp;Tabella4[[#This Row],[Share URL]]</f>
        <v>#N/A</v>
      </c>
      <c r="AL1863" s="13" t="e">
        <f>Tabella4[[#This Row],[HC_ID]]&amp;": "&amp;Tabella4[[#This Row],[Soluzione note aggiuntive]]</f>
        <v>#N/A</v>
      </c>
      <c r="AM1863" s="13"/>
    </row>
    <row r="1864" spans="1:39" ht="15" x14ac:dyDescent="0.3">
      <c r="A1864" s="41" t="str">
        <f>Tabella4[[#This Row],[UNI CEI EN 301549]]&amp;Tabella4[[#This Row],[Servizio]]</f>
        <v>11.2.5.3.1S010 Profilo</v>
      </c>
      <c r="B1864" s="42" t="str">
        <f>Tabella4[[#This Row],[IssueID]]&amp;Tabella4[[#This Row],[Servizio]]</f>
        <v>S010 Profilo</v>
      </c>
      <c r="C1864" s="41" t="s">
        <v>2962</v>
      </c>
      <c r="D1864" s="41" t="str">
        <f>"(#"&amp;Tabella4[[#This Row],['#ID]]&amp;")"</f>
        <v>(#AAD1863)</v>
      </c>
      <c r="E1864" s="13" t="s">
        <v>50</v>
      </c>
      <c r="F1864" s="13" t="s">
        <v>9</v>
      </c>
      <c r="G1864" s="13" t="s">
        <v>342</v>
      </c>
      <c r="H1864" s="13" t="s">
        <v>3285</v>
      </c>
      <c r="I1864" s="13" t="s">
        <v>63</v>
      </c>
      <c r="J1864" s="13" t="s">
        <v>3172</v>
      </c>
      <c r="K1864" t="s">
        <v>1745</v>
      </c>
      <c r="L1864" s="13" t="s">
        <v>3173</v>
      </c>
      <c r="M1864" t="s">
        <v>1744</v>
      </c>
      <c r="N1864" s="13"/>
      <c r="O1864" t="s">
        <v>1623</v>
      </c>
      <c r="P1864" s="13" t="s">
        <v>1667</v>
      </c>
      <c r="Q1864" s="13" t="s">
        <v>1742</v>
      </c>
      <c r="R1864" s="13"/>
      <c r="S1864" s="13" t="s">
        <v>3183</v>
      </c>
      <c r="T1864" s="13" t="s">
        <v>3184</v>
      </c>
      <c r="U1864" s="13">
        <f>COUNTIFS(Tabella4[Rejected Element],Tabella4[[#This Row],[Rejected Element]])</f>
        <v>1254</v>
      </c>
      <c r="V1864" s="13" t="s">
        <v>1728</v>
      </c>
      <c r="W1864" s="13" t="s">
        <v>3129</v>
      </c>
      <c r="X1864" s="13" t="str">
        <f>Tabella4[[#This Row],[User Impact]]</f>
        <v>2 - Serious</v>
      </c>
      <c r="Y1864" s="13" t="str">
        <f>_xlfn.CONCAT("APP INDABOX ANDROID - ",Tabella4[[#This Row],[UNI CEI EN 301549]]," ",_xlfn.XLOOKUP(Tabella4[[#This Row],[Criterio]],Tabella5[ID],Tabella5[Criterio di successo],"")," - ",Tabella4[[#This Row],[Servizio]])</f>
        <v>APP INDABOX ANDROID - 11.2.5.3.1 Etichetta nel nome - S010 Profilo</v>
      </c>
      <c r="Z18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(#AAD1863)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64" s="13"/>
      <c r="AB1864" s="13"/>
      <c r="AC1864" s="13"/>
      <c r="AD1864" s="13"/>
      <c r="AE1864" s="13" t="e">
        <f>_xlfn.XLOOKUP(Tabella4[[#This Row],[ID Silk]],outTable[ID Silk],outTable[Numero ticket  ],,0,1)</f>
        <v>#N/A</v>
      </c>
      <c r="AF1864" s="13"/>
      <c r="AG1864" s="13"/>
      <c r="AH1864" s="13" t="e">
        <f>Tabella4[[#This Row],[Caricato su Silk]]&amp;Tabella4[[#This Row],[HC_01]]</f>
        <v>#N/A</v>
      </c>
      <c r="AI1864" s="13" t="e">
        <f>Tabella4[[#This Row],[HC_ID]]&amp;": "&amp;Tabella4[[#This Row],[Descrizione]]</f>
        <v>#N/A</v>
      </c>
      <c r="AJ1864" s="13" t="e">
        <f>Tabella4[[#This Row],[HC_ID]]&amp;": - "&amp;Tabella4[[#This Row],[Detail]]&amp;" con selettore: "&amp;Tabella4[[#This Row],[Rejected Element]]</f>
        <v>#N/A</v>
      </c>
      <c r="AK1864" s="13" t="e">
        <f>Tabella4[[#This Row],[HC_ID]]&amp;": "&amp;Tabella4[[#This Row],[Share URL]]</f>
        <v>#N/A</v>
      </c>
      <c r="AL1864" s="13" t="e">
        <f>Tabella4[[#This Row],[HC_ID]]&amp;": "&amp;Tabella4[[#This Row],[Soluzione note aggiuntive]]</f>
        <v>#N/A</v>
      </c>
      <c r="AM1864" s="13"/>
    </row>
    <row r="1865" spans="1:39" ht="15" x14ac:dyDescent="0.3">
      <c r="A1865" s="41" t="str">
        <f>Tabella4[[#This Row],[UNI CEI EN 301549]]&amp;Tabella4[[#This Row],[Servizio]]</f>
        <v>11.1.3.2.1S010 Profilo</v>
      </c>
      <c r="B1865" s="42" t="str">
        <f>Tabella4[[#This Row],[IssueID]]&amp;Tabella4[[#This Row],[Servizio]]</f>
        <v>S010 Profilo</v>
      </c>
      <c r="C1865" s="41" t="s">
        <v>2963</v>
      </c>
      <c r="D1865" s="41" t="str">
        <f>"(#"&amp;Tabella4[[#This Row],['#ID]]&amp;")"</f>
        <v>(#AAD1864)</v>
      </c>
      <c r="E1865" s="13" t="s">
        <v>50</v>
      </c>
      <c r="F1865" s="13" t="s">
        <v>9</v>
      </c>
      <c r="G1865" s="13" t="s">
        <v>57</v>
      </c>
      <c r="H1865" s="13" t="s">
        <v>3287</v>
      </c>
      <c r="I1865" s="13" t="s">
        <v>62</v>
      </c>
      <c r="J1865" s="13" t="s">
        <v>3176</v>
      </c>
      <c r="K1865" t="s">
        <v>1749</v>
      </c>
      <c r="L1865" s="13" t="s">
        <v>3177</v>
      </c>
      <c r="M1865" t="s">
        <v>1744</v>
      </c>
      <c r="N1865" s="13"/>
      <c r="O1865" t="s">
        <v>1623</v>
      </c>
      <c r="P1865" s="13" t="s">
        <v>1667</v>
      </c>
      <c r="Q1865" s="13" t="s">
        <v>1742</v>
      </c>
      <c r="R1865" s="13"/>
      <c r="S1865" s="13" t="s">
        <v>3189</v>
      </c>
      <c r="T1865" s="13" t="s">
        <v>3190</v>
      </c>
      <c r="U1865" s="13">
        <f>COUNTIFS(Tabella4[Rejected Element],Tabella4[[#This Row],[Rejected Element]])</f>
        <v>1254</v>
      </c>
      <c r="V1865" s="13" t="s">
        <v>1728</v>
      </c>
      <c r="W1865" s="13" t="s">
        <v>3129</v>
      </c>
      <c r="X1865" s="13" t="str">
        <f>Tabella4[[#This Row],[User Impact]]</f>
        <v>1 - Critical</v>
      </c>
      <c r="Y1865" s="13" t="str">
        <f>_xlfn.CONCAT("APP INDABOX ANDROID - ",Tabella4[[#This Row],[UNI CEI EN 301549]]," ",_xlfn.XLOOKUP(Tabella4[[#This Row],[Criterio]],Tabella5[ID],Tabella5[Criterio di successo],"")," - ",Tabella4[[#This Row],[Servizio]])</f>
        <v>APP INDABOX ANDROID - 11.1.3.2.1 Sequenza significativa - S010 Profilo</v>
      </c>
      <c r="Z18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(#AAD1864)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65" s="13"/>
      <c r="AB1865" s="13"/>
      <c r="AC1865" s="13"/>
      <c r="AD1865" s="13"/>
      <c r="AE1865" s="13" t="e">
        <f>_xlfn.XLOOKUP(Tabella4[[#This Row],[ID Silk]],outTable[ID Silk],outTable[Numero ticket  ],,0,1)</f>
        <v>#N/A</v>
      </c>
      <c r="AF1865" s="13"/>
      <c r="AG1865" s="13"/>
      <c r="AH1865" s="13" t="e">
        <f>Tabella4[[#This Row],[Caricato su Silk]]&amp;Tabella4[[#This Row],[HC_01]]</f>
        <v>#N/A</v>
      </c>
      <c r="AI1865" s="13" t="e">
        <f>Tabella4[[#This Row],[HC_ID]]&amp;": "&amp;Tabella4[[#This Row],[Descrizione]]</f>
        <v>#N/A</v>
      </c>
      <c r="AJ1865" s="13" t="e">
        <f>Tabella4[[#This Row],[HC_ID]]&amp;": - "&amp;Tabella4[[#This Row],[Detail]]&amp;" con selettore: "&amp;Tabella4[[#This Row],[Rejected Element]]</f>
        <v>#N/A</v>
      </c>
      <c r="AK1865" s="13" t="e">
        <f>Tabella4[[#This Row],[HC_ID]]&amp;": "&amp;Tabella4[[#This Row],[Share URL]]</f>
        <v>#N/A</v>
      </c>
      <c r="AL1865" s="13" t="e">
        <f>Tabella4[[#This Row],[HC_ID]]&amp;": "&amp;Tabella4[[#This Row],[Soluzione note aggiuntive]]</f>
        <v>#N/A</v>
      </c>
      <c r="AM1865" s="13"/>
    </row>
    <row r="1866" spans="1:39" ht="15" x14ac:dyDescent="0.3">
      <c r="A1866" s="41" t="str">
        <f>Tabella4[[#This Row],[UNI CEI EN 301549]]&amp;Tabella4[[#This Row],[Servizio]]</f>
        <v>11.2.5.5.1S010 Profilo</v>
      </c>
      <c r="B1866" s="42" t="str">
        <f>Tabella4[[#This Row],[IssueID]]&amp;Tabella4[[#This Row],[Servizio]]</f>
        <v>S010 Profilo</v>
      </c>
      <c r="C1866" s="41" t="s">
        <v>2964</v>
      </c>
      <c r="D1866" s="41" t="str">
        <f>"(#"&amp;Tabella4[[#This Row],['#ID]]&amp;")"</f>
        <v>(#AAD1865)</v>
      </c>
      <c r="E1866" s="13" t="s">
        <v>50</v>
      </c>
      <c r="F1866" s="13" t="s">
        <v>3168</v>
      </c>
      <c r="G1866" s="13" t="s">
        <v>346</v>
      </c>
      <c r="H1866" s="13" t="s">
        <v>3286</v>
      </c>
      <c r="I1866" s="13" t="s">
        <v>64</v>
      </c>
      <c r="J1866" s="13" t="s">
        <v>1736</v>
      </c>
      <c r="K1866" t="s">
        <v>1747</v>
      </c>
      <c r="L1866" s="13" t="s">
        <v>3174</v>
      </c>
      <c r="M1866" t="s">
        <v>1744</v>
      </c>
      <c r="N1866" s="13"/>
      <c r="O1866" t="s">
        <v>1623</v>
      </c>
      <c r="P1866" s="13" t="s">
        <v>1667</v>
      </c>
      <c r="Q1866" s="13" t="s">
        <v>1742</v>
      </c>
      <c r="R1866" s="13"/>
      <c r="S1866" s="13" t="s">
        <v>3185</v>
      </c>
      <c r="T1866" s="13" t="s">
        <v>3186</v>
      </c>
      <c r="U1866" s="13">
        <f>COUNTIFS(Tabella4[Rejected Element],Tabella4[[#This Row],[Rejected Element]])</f>
        <v>1254</v>
      </c>
      <c r="V1866" s="13" t="s">
        <v>1728</v>
      </c>
      <c r="W1866" s="13" t="s">
        <v>3129</v>
      </c>
      <c r="X1866" s="13" t="str">
        <f>Tabella4[[#This Row],[User Impact]]</f>
        <v>3 - Moderate</v>
      </c>
      <c r="Y1866" s="13" t="str">
        <f>_xlfn.CONCAT("APP INDABOX ANDROID - ",Tabella4[[#This Row],[UNI CEI EN 301549]]," ",_xlfn.XLOOKUP(Tabella4[[#This Row],[Criterio]],Tabella5[ID],Tabella5[Criterio di successo],"")," - ",Tabella4[[#This Row],[Servizio]])</f>
        <v>APP INDABOX ANDROID - 11.2.5.5.1 Dimensione dell'obiettivo (avanzato) - S010 Profilo</v>
      </c>
      <c r="Z18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(#AAD1865)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66" s="13"/>
      <c r="AB1866" s="13"/>
      <c r="AC1866" s="13"/>
      <c r="AD1866" s="13"/>
      <c r="AE1866" s="13" t="e">
        <f>_xlfn.XLOOKUP(Tabella4[[#This Row],[ID Silk]],outTable[ID Silk],outTable[Numero ticket  ],,0,1)</f>
        <v>#N/A</v>
      </c>
      <c r="AF1866" s="13"/>
      <c r="AG1866" s="13"/>
      <c r="AH1866" s="13" t="e">
        <f>Tabella4[[#This Row],[Caricato su Silk]]&amp;Tabella4[[#This Row],[HC_01]]</f>
        <v>#N/A</v>
      </c>
      <c r="AI1866" s="13" t="e">
        <f>Tabella4[[#This Row],[HC_ID]]&amp;": "&amp;Tabella4[[#This Row],[Descrizione]]</f>
        <v>#N/A</v>
      </c>
      <c r="AJ1866" s="13" t="e">
        <f>Tabella4[[#This Row],[HC_ID]]&amp;": - "&amp;Tabella4[[#This Row],[Detail]]&amp;" con selettore: "&amp;Tabella4[[#This Row],[Rejected Element]]</f>
        <v>#N/A</v>
      </c>
      <c r="AK1866" s="13" t="e">
        <f>Tabella4[[#This Row],[HC_ID]]&amp;": "&amp;Tabella4[[#This Row],[Share URL]]</f>
        <v>#N/A</v>
      </c>
      <c r="AL1866" s="13" t="e">
        <f>Tabella4[[#This Row],[HC_ID]]&amp;": "&amp;Tabella4[[#This Row],[Soluzione note aggiuntive]]</f>
        <v>#N/A</v>
      </c>
      <c r="AM1866" s="13"/>
    </row>
    <row r="1867" spans="1:39" ht="15" x14ac:dyDescent="0.3">
      <c r="A1867" s="41" t="str">
        <f>Tabella4[[#This Row],[UNI CEI EN 301549]]&amp;Tabella4[[#This Row],[Servizio]]</f>
        <v>11.2.5.8.1S010 Profilo</v>
      </c>
      <c r="B1867" s="42" t="str">
        <f>Tabella4[[#This Row],[IssueID]]&amp;Tabella4[[#This Row],[Servizio]]</f>
        <v>S010 Profilo</v>
      </c>
      <c r="C1867" s="41" t="s">
        <v>2965</v>
      </c>
      <c r="D1867" s="41" t="str">
        <f>"(#"&amp;Tabella4[[#This Row],['#ID]]&amp;")"</f>
        <v>(#AAD1866)</v>
      </c>
      <c r="E1867" s="13" t="s">
        <v>50</v>
      </c>
      <c r="F1867" s="13" t="s">
        <v>10</v>
      </c>
      <c r="G1867" s="13" t="s">
        <v>56</v>
      </c>
      <c r="H1867" s="13" t="s">
        <v>3283</v>
      </c>
      <c r="I1867" s="13" t="s">
        <v>63</v>
      </c>
      <c r="J1867" s="13" t="s">
        <v>1736</v>
      </c>
      <c r="K1867" t="s">
        <v>1748</v>
      </c>
      <c r="L1867" s="13" t="s">
        <v>3175</v>
      </c>
      <c r="M1867" t="s">
        <v>1744</v>
      </c>
      <c r="N1867" s="13"/>
      <c r="O1867" t="s">
        <v>1623</v>
      </c>
      <c r="P1867" s="13" t="s">
        <v>1667</v>
      </c>
      <c r="Q1867" s="13" t="s">
        <v>1742</v>
      </c>
      <c r="R1867" s="13"/>
      <c r="S1867" s="13" t="s">
        <v>3187</v>
      </c>
      <c r="T1867" s="13" t="s">
        <v>3188</v>
      </c>
      <c r="U1867" s="13">
        <f>COUNTIFS(Tabella4[Rejected Element],Tabella4[[#This Row],[Rejected Element]])</f>
        <v>1254</v>
      </c>
      <c r="V1867" s="13" t="s">
        <v>1728</v>
      </c>
      <c r="W1867" s="13" t="s">
        <v>3129</v>
      </c>
      <c r="X1867" s="13" t="str">
        <f>Tabella4[[#This Row],[User Impact]]</f>
        <v>2 - Serious</v>
      </c>
      <c r="Y1867" s="13" t="str">
        <f>_xlfn.CONCAT("APP INDABOX ANDROID - ",Tabella4[[#This Row],[UNI CEI EN 301549]]," ",_xlfn.XLOOKUP(Tabella4[[#This Row],[Criterio]],Tabella5[ID],Tabella5[Criterio di successo],"")," - ",Tabella4[[#This Row],[Servizio]])</f>
        <v>APP INDABOX ANDROID - 11.2.5.8.1 Dimensione dell'obiettivo (minimo) - S010 Profilo</v>
      </c>
      <c r="Z18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(#AAD1866)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67" s="13"/>
      <c r="AB1867" s="13"/>
      <c r="AC1867" s="13"/>
      <c r="AD1867" s="13"/>
      <c r="AE1867" s="13" t="e">
        <f>_xlfn.XLOOKUP(Tabella4[[#This Row],[ID Silk]],outTable[ID Silk],outTable[Numero ticket  ],,0,1)</f>
        <v>#N/A</v>
      </c>
      <c r="AF1867" s="13"/>
      <c r="AG1867" s="13"/>
      <c r="AH1867" s="13" t="e">
        <f>Tabella4[[#This Row],[Caricato su Silk]]&amp;Tabella4[[#This Row],[HC_01]]</f>
        <v>#N/A</v>
      </c>
      <c r="AI1867" s="13" t="e">
        <f>Tabella4[[#This Row],[HC_ID]]&amp;": "&amp;Tabella4[[#This Row],[Descrizione]]</f>
        <v>#N/A</v>
      </c>
      <c r="AJ1867" s="13" t="e">
        <f>Tabella4[[#This Row],[HC_ID]]&amp;": - "&amp;Tabella4[[#This Row],[Detail]]&amp;" con selettore: "&amp;Tabella4[[#This Row],[Rejected Element]]</f>
        <v>#N/A</v>
      </c>
      <c r="AK1867" s="13" t="e">
        <f>Tabella4[[#This Row],[HC_ID]]&amp;": "&amp;Tabella4[[#This Row],[Share URL]]</f>
        <v>#N/A</v>
      </c>
      <c r="AL1867" s="13" t="e">
        <f>Tabella4[[#This Row],[HC_ID]]&amp;": "&amp;Tabella4[[#This Row],[Soluzione note aggiuntive]]</f>
        <v>#N/A</v>
      </c>
      <c r="AM1867" s="13"/>
    </row>
    <row r="1868" spans="1:39" ht="15" x14ac:dyDescent="0.3">
      <c r="A1868" s="41" t="str">
        <f>Tabella4[[#This Row],[UNI CEI EN 301549]]&amp;Tabella4[[#This Row],[Servizio]]</f>
        <v>11.2.5.3.1S010 Profilo</v>
      </c>
      <c r="B1868" s="42" t="str">
        <f>Tabella4[[#This Row],[IssueID]]&amp;Tabella4[[#This Row],[Servizio]]</f>
        <v>S010 Profilo</v>
      </c>
      <c r="C1868" s="41" t="s">
        <v>2966</v>
      </c>
      <c r="D1868" s="41" t="str">
        <f>"(#"&amp;Tabella4[[#This Row],['#ID]]&amp;")"</f>
        <v>(#AAD1867)</v>
      </c>
      <c r="E1868" s="13" t="s">
        <v>50</v>
      </c>
      <c r="F1868" s="13" t="s">
        <v>9</v>
      </c>
      <c r="G1868" s="13" t="s">
        <v>342</v>
      </c>
      <c r="H1868" s="13" t="s">
        <v>3285</v>
      </c>
      <c r="I1868" s="13" t="s">
        <v>63</v>
      </c>
      <c r="J1868" s="13" t="s">
        <v>3172</v>
      </c>
      <c r="K1868" t="s">
        <v>1745</v>
      </c>
      <c r="L1868" s="13" t="s">
        <v>3173</v>
      </c>
      <c r="M1868" t="s">
        <v>1744</v>
      </c>
      <c r="N1868" s="13"/>
      <c r="O1868" t="s">
        <v>1623</v>
      </c>
      <c r="P1868" s="13" t="s">
        <v>1667</v>
      </c>
      <c r="Q1868" s="13" t="s">
        <v>1742</v>
      </c>
      <c r="R1868" s="13"/>
      <c r="S1868" s="13" t="s">
        <v>3183</v>
      </c>
      <c r="T1868" s="13" t="s">
        <v>3184</v>
      </c>
      <c r="U1868" s="13">
        <f>COUNTIFS(Tabella4[Rejected Element],Tabella4[[#This Row],[Rejected Element]])</f>
        <v>1254</v>
      </c>
      <c r="V1868" s="13" t="s">
        <v>1728</v>
      </c>
      <c r="W1868" s="13" t="s">
        <v>3129</v>
      </c>
      <c r="X1868" s="13" t="str">
        <f>Tabella4[[#This Row],[User Impact]]</f>
        <v>2 - Serious</v>
      </c>
      <c r="Y1868" s="13" t="str">
        <f>_xlfn.CONCAT("APP INDABOX ANDROID - ",Tabella4[[#This Row],[UNI CEI EN 301549]]," ",_xlfn.XLOOKUP(Tabella4[[#This Row],[Criterio]],Tabella5[ID],Tabella5[Criterio di successo],"")," - ",Tabella4[[#This Row],[Servizio]])</f>
        <v>APP INDABOX ANDROID - 11.2.5.3.1 Etichetta nel nome - S010 Profilo</v>
      </c>
      <c r="Z18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(#AAD1867)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68" s="13"/>
      <c r="AB1868" s="13"/>
      <c r="AC1868" s="13"/>
      <c r="AD1868" s="13"/>
      <c r="AE1868" s="13" t="e">
        <f>_xlfn.XLOOKUP(Tabella4[[#This Row],[ID Silk]],outTable[ID Silk],outTable[Numero ticket  ],,0,1)</f>
        <v>#N/A</v>
      </c>
      <c r="AF1868" s="13"/>
      <c r="AG1868" s="13"/>
      <c r="AH1868" s="13" t="e">
        <f>Tabella4[[#This Row],[Caricato su Silk]]&amp;Tabella4[[#This Row],[HC_01]]</f>
        <v>#N/A</v>
      </c>
      <c r="AI1868" s="13" t="e">
        <f>Tabella4[[#This Row],[HC_ID]]&amp;": "&amp;Tabella4[[#This Row],[Descrizione]]</f>
        <v>#N/A</v>
      </c>
      <c r="AJ1868" s="13" t="e">
        <f>Tabella4[[#This Row],[HC_ID]]&amp;": - "&amp;Tabella4[[#This Row],[Detail]]&amp;" con selettore: "&amp;Tabella4[[#This Row],[Rejected Element]]</f>
        <v>#N/A</v>
      </c>
      <c r="AK1868" s="13" t="e">
        <f>Tabella4[[#This Row],[HC_ID]]&amp;": "&amp;Tabella4[[#This Row],[Share URL]]</f>
        <v>#N/A</v>
      </c>
      <c r="AL1868" s="13" t="e">
        <f>Tabella4[[#This Row],[HC_ID]]&amp;": "&amp;Tabella4[[#This Row],[Soluzione note aggiuntive]]</f>
        <v>#N/A</v>
      </c>
      <c r="AM1868" s="13"/>
    </row>
    <row r="1869" spans="1:39" ht="15" x14ac:dyDescent="0.3">
      <c r="A1869" s="41" t="str">
        <f>Tabella4[[#This Row],[UNI CEI EN 301549]]&amp;Tabella4[[#This Row],[Servizio]]</f>
        <v>11.1.3.2.1S010 Profilo</v>
      </c>
      <c r="B1869" s="42" t="str">
        <f>Tabella4[[#This Row],[IssueID]]&amp;Tabella4[[#This Row],[Servizio]]</f>
        <v>S010 Profilo</v>
      </c>
      <c r="C1869" s="41" t="s">
        <v>2967</v>
      </c>
      <c r="D1869" s="41" t="str">
        <f>"(#"&amp;Tabella4[[#This Row],['#ID]]&amp;")"</f>
        <v>(#AAD1868)</v>
      </c>
      <c r="E1869" s="13" t="s">
        <v>50</v>
      </c>
      <c r="F1869" s="13" t="s">
        <v>9</v>
      </c>
      <c r="G1869" s="13" t="s">
        <v>57</v>
      </c>
      <c r="H1869" s="13" t="s">
        <v>3287</v>
      </c>
      <c r="I1869" s="13" t="s">
        <v>62</v>
      </c>
      <c r="J1869" s="13" t="s">
        <v>3176</v>
      </c>
      <c r="K1869" t="s">
        <v>1749</v>
      </c>
      <c r="L1869" s="13" t="s">
        <v>3177</v>
      </c>
      <c r="M1869" t="s">
        <v>1744</v>
      </c>
      <c r="N1869" s="13"/>
      <c r="O1869" t="s">
        <v>1623</v>
      </c>
      <c r="P1869" s="13" t="s">
        <v>1667</v>
      </c>
      <c r="Q1869" s="13" t="s">
        <v>1742</v>
      </c>
      <c r="R1869" s="13"/>
      <c r="S1869" s="13" t="s">
        <v>3189</v>
      </c>
      <c r="T1869" s="13" t="s">
        <v>3190</v>
      </c>
      <c r="U1869" s="13">
        <f>COUNTIFS(Tabella4[Rejected Element],Tabella4[[#This Row],[Rejected Element]])</f>
        <v>1254</v>
      </c>
      <c r="V1869" s="13" t="s">
        <v>1728</v>
      </c>
      <c r="W1869" s="13" t="s">
        <v>3129</v>
      </c>
      <c r="X1869" s="13" t="str">
        <f>Tabella4[[#This Row],[User Impact]]</f>
        <v>1 - Critical</v>
      </c>
      <c r="Y1869" s="13" t="str">
        <f>_xlfn.CONCAT("APP INDABOX ANDROID - ",Tabella4[[#This Row],[UNI CEI EN 301549]]," ",_xlfn.XLOOKUP(Tabella4[[#This Row],[Criterio]],Tabella5[ID],Tabella5[Criterio di successo],"")," - ",Tabella4[[#This Row],[Servizio]])</f>
        <v>APP INDABOX ANDROID - 11.1.3.2.1 Sequenza significativa - S010 Profilo</v>
      </c>
      <c r="Z18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(#AAD1868)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69" s="13"/>
      <c r="AB1869" s="13"/>
      <c r="AC1869" s="13"/>
      <c r="AD1869" s="13"/>
      <c r="AE1869" s="13" t="e">
        <f>_xlfn.XLOOKUP(Tabella4[[#This Row],[ID Silk]],outTable[ID Silk],outTable[Numero ticket  ],,0,1)</f>
        <v>#N/A</v>
      </c>
      <c r="AF1869" s="13"/>
      <c r="AG1869" s="13"/>
      <c r="AH1869" s="13" t="e">
        <f>Tabella4[[#This Row],[Caricato su Silk]]&amp;Tabella4[[#This Row],[HC_01]]</f>
        <v>#N/A</v>
      </c>
      <c r="AI1869" s="13" t="e">
        <f>Tabella4[[#This Row],[HC_ID]]&amp;": "&amp;Tabella4[[#This Row],[Descrizione]]</f>
        <v>#N/A</v>
      </c>
      <c r="AJ1869" s="13" t="e">
        <f>Tabella4[[#This Row],[HC_ID]]&amp;": - "&amp;Tabella4[[#This Row],[Detail]]&amp;" con selettore: "&amp;Tabella4[[#This Row],[Rejected Element]]</f>
        <v>#N/A</v>
      </c>
      <c r="AK1869" s="13" t="e">
        <f>Tabella4[[#This Row],[HC_ID]]&amp;": "&amp;Tabella4[[#This Row],[Share URL]]</f>
        <v>#N/A</v>
      </c>
      <c r="AL1869" s="13" t="e">
        <f>Tabella4[[#This Row],[HC_ID]]&amp;": "&amp;Tabella4[[#This Row],[Soluzione note aggiuntive]]</f>
        <v>#N/A</v>
      </c>
      <c r="AM1869" s="13"/>
    </row>
    <row r="1870" spans="1:39" ht="15" x14ac:dyDescent="0.3">
      <c r="A1870" s="41" t="str">
        <f>Tabella4[[#This Row],[UNI CEI EN 301549]]&amp;Tabella4[[#This Row],[Servizio]]</f>
        <v>11.2.5.5.1S010 Profilo</v>
      </c>
      <c r="B1870" s="42" t="str">
        <f>Tabella4[[#This Row],[IssueID]]&amp;Tabella4[[#This Row],[Servizio]]</f>
        <v>S010 Profilo</v>
      </c>
      <c r="C1870" s="41" t="s">
        <v>2968</v>
      </c>
      <c r="D1870" s="41" t="str">
        <f>"(#"&amp;Tabella4[[#This Row],['#ID]]&amp;")"</f>
        <v>(#AAD1869)</v>
      </c>
      <c r="E1870" s="13" t="s">
        <v>50</v>
      </c>
      <c r="F1870" s="13" t="s">
        <v>3168</v>
      </c>
      <c r="G1870" s="13" t="s">
        <v>346</v>
      </c>
      <c r="H1870" s="13" t="s">
        <v>3286</v>
      </c>
      <c r="I1870" s="13" t="s">
        <v>64</v>
      </c>
      <c r="J1870" s="13" t="s">
        <v>1736</v>
      </c>
      <c r="K1870" t="s">
        <v>1747</v>
      </c>
      <c r="L1870" s="13" t="s">
        <v>3174</v>
      </c>
      <c r="M1870" t="s">
        <v>1744</v>
      </c>
      <c r="N1870" s="13"/>
      <c r="O1870" t="s">
        <v>1623</v>
      </c>
      <c r="P1870" s="13" t="s">
        <v>1667</v>
      </c>
      <c r="Q1870" s="13" t="s">
        <v>1742</v>
      </c>
      <c r="R1870" s="13"/>
      <c r="S1870" s="13" t="s">
        <v>3185</v>
      </c>
      <c r="T1870" s="13" t="s">
        <v>3186</v>
      </c>
      <c r="U1870" s="13">
        <f>COUNTIFS(Tabella4[Rejected Element],Tabella4[[#This Row],[Rejected Element]])</f>
        <v>1254</v>
      </c>
      <c r="V1870" s="13" t="s">
        <v>1728</v>
      </c>
      <c r="W1870" s="13" t="s">
        <v>3129</v>
      </c>
      <c r="X1870" s="13" t="str">
        <f>Tabella4[[#This Row],[User Impact]]</f>
        <v>3 - Moderate</v>
      </c>
      <c r="Y1870" s="13" t="str">
        <f>_xlfn.CONCAT("APP INDABOX ANDROID - ",Tabella4[[#This Row],[UNI CEI EN 301549]]," ",_xlfn.XLOOKUP(Tabella4[[#This Row],[Criterio]],Tabella5[ID],Tabella5[Criterio di successo],"")," - ",Tabella4[[#This Row],[Servizio]])</f>
        <v>APP INDABOX ANDROID - 11.2.5.5.1 Dimensione dell'obiettivo (avanzato) - S010 Profilo</v>
      </c>
      <c r="Z18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(#AAD1869)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70" s="13"/>
      <c r="AB1870" s="13"/>
      <c r="AC1870" s="13"/>
      <c r="AD1870" s="13"/>
      <c r="AE1870" s="13" t="e">
        <f>_xlfn.XLOOKUP(Tabella4[[#This Row],[ID Silk]],outTable[ID Silk],outTable[Numero ticket  ],,0,1)</f>
        <v>#N/A</v>
      </c>
      <c r="AF1870" s="13"/>
      <c r="AG1870" s="13"/>
      <c r="AH1870" s="13" t="e">
        <f>Tabella4[[#This Row],[Caricato su Silk]]&amp;Tabella4[[#This Row],[HC_01]]</f>
        <v>#N/A</v>
      </c>
      <c r="AI1870" s="13" t="e">
        <f>Tabella4[[#This Row],[HC_ID]]&amp;": "&amp;Tabella4[[#This Row],[Descrizione]]</f>
        <v>#N/A</v>
      </c>
      <c r="AJ1870" s="13" t="e">
        <f>Tabella4[[#This Row],[HC_ID]]&amp;": - "&amp;Tabella4[[#This Row],[Detail]]&amp;" con selettore: "&amp;Tabella4[[#This Row],[Rejected Element]]</f>
        <v>#N/A</v>
      </c>
      <c r="AK1870" s="13" t="e">
        <f>Tabella4[[#This Row],[HC_ID]]&amp;": "&amp;Tabella4[[#This Row],[Share URL]]</f>
        <v>#N/A</v>
      </c>
      <c r="AL1870" s="13" t="e">
        <f>Tabella4[[#This Row],[HC_ID]]&amp;": "&amp;Tabella4[[#This Row],[Soluzione note aggiuntive]]</f>
        <v>#N/A</v>
      </c>
      <c r="AM1870" s="13"/>
    </row>
    <row r="1871" spans="1:39" ht="15" x14ac:dyDescent="0.3">
      <c r="A1871" s="41" t="str">
        <f>Tabella4[[#This Row],[UNI CEI EN 301549]]&amp;Tabella4[[#This Row],[Servizio]]</f>
        <v>11.2.5.8.1S010 Profilo</v>
      </c>
      <c r="B1871" s="42" t="str">
        <f>Tabella4[[#This Row],[IssueID]]&amp;Tabella4[[#This Row],[Servizio]]</f>
        <v>S010 Profilo</v>
      </c>
      <c r="C1871" s="41" t="s">
        <v>2969</v>
      </c>
      <c r="D1871" s="41" t="str">
        <f>"(#"&amp;Tabella4[[#This Row],['#ID]]&amp;")"</f>
        <v>(#AAD1870)</v>
      </c>
      <c r="E1871" s="13" t="s">
        <v>50</v>
      </c>
      <c r="F1871" s="13" t="s">
        <v>10</v>
      </c>
      <c r="G1871" s="13" t="s">
        <v>56</v>
      </c>
      <c r="H1871" s="13" t="s">
        <v>3283</v>
      </c>
      <c r="I1871" s="13" t="s">
        <v>63</v>
      </c>
      <c r="J1871" s="13" t="s">
        <v>1736</v>
      </c>
      <c r="K1871" t="s">
        <v>1748</v>
      </c>
      <c r="L1871" s="13" t="s">
        <v>3175</v>
      </c>
      <c r="M1871" t="s">
        <v>1744</v>
      </c>
      <c r="N1871" s="13"/>
      <c r="O1871" t="s">
        <v>1623</v>
      </c>
      <c r="P1871" s="13" t="s">
        <v>1667</v>
      </c>
      <c r="Q1871" s="13" t="s">
        <v>1742</v>
      </c>
      <c r="R1871" s="13"/>
      <c r="S1871" s="13" t="s">
        <v>3187</v>
      </c>
      <c r="T1871" s="13" t="s">
        <v>3188</v>
      </c>
      <c r="U1871" s="13">
        <f>COUNTIFS(Tabella4[Rejected Element],Tabella4[[#This Row],[Rejected Element]])</f>
        <v>1254</v>
      </c>
      <c r="V1871" s="13" t="s">
        <v>1728</v>
      </c>
      <c r="W1871" s="13" t="s">
        <v>3129</v>
      </c>
      <c r="X1871" s="13" t="str">
        <f>Tabella4[[#This Row],[User Impact]]</f>
        <v>2 - Serious</v>
      </c>
      <c r="Y1871" s="13" t="str">
        <f>_xlfn.CONCAT("APP INDABOX ANDROID - ",Tabella4[[#This Row],[UNI CEI EN 301549]]," ",_xlfn.XLOOKUP(Tabella4[[#This Row],[Criterio]],Tabella5[ID],Tabella5[Criterio di successo],"")," - ",Tabella4[[#This Row],[Servizio]])</f>
        <v>APP INDABOX ANDROID - 11.2.5.8.1 Dimensione dell'obiettivo (minimo) - S010 Profilo</v>
      </c>
      <c r="Z18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(#AAD1870)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71" s="13"/>
      <c r="AB1871" s="13"/>
      <c r="AC1871" s="13"/>
      <c r="AD1871" s="13"/>
      <c r="AE1871" s="13" t="e">
        <f>_xlfn.XLOOKUP(Tabella4[[#This Row],[ID Silk]],outTable[ID Silk],outTable[Numero ticket  ],,0,1)</f>
        <v>#N/A</v>
      </c>
      <c r="AF1871" s="13"/>
      <c r="AG1871" s="13"/>
      <c r="AH1871" s="13" t="e">
        <f>Tabella4[[#This Row],[Caricato su Silk]]&amp;Tabella4[[#This Row],[HC_01]]</f>
        <v>#N/A</v>
      </c>
      <c r="AI1871" s="13" t="e">
        <f>Tabella4[[#This Row],[HC_ID]]&amp;": "&amp;Tabella4[[#This Row],[Descrizione]]</f>
        <v>#N/A</v>
      </c>
      <c r="AJ1871" s="13" t="e">
        <f>Tabella4[[#This Row],[HC_ID]]&amp;": - "&amp;Tabella4[[#This Row],[Detail]]&amp;" con selettore: "&amp;Tabella4[[#This Row],[Rejected Element]]</f>
        <v>#N/A</v>
      </c>
      <c r="AK1871" s="13" t="e">
        <f>Tabella4[[#This Row],[HC_ID]]&amp;": "&amp;Tabella4[[#This Row],[Share URL]]</f>
        <v>#N/A</v>
      </c>
      <c r="AL1871" s="13" t="e">
        <f>Tabella4[[#This Row],[HC_ID]]&amp;": "&amp;Tabella4[[#This Row],[Soluzione note aggiuntive]]</f>
        <v>#N/A</v>
      </c>
      <c r="AM1871" s="13"/>
    </row>
    <row r="1872" spans="1:39" ht="15" x14ac:dyDescent="0.3">
      <c r="A1872" s="41" t="str">
        <f>Tabella4[[#This Row],[UNI CEI EN 301549]]&amp;Tabella4[[#This Row],[Servizio]]</f>
        <v>11.2.5.3.1S010 Profilo</v>
      </c>
      <c r="B1872" s="42" t="str">
        <f>Tabella4[[#This Row],[IssueID]]&amp;Tabella4[[#This Row],[Servizio]]</f>
        <v>S010 Profilo</v>
      </c>
      <c r="C1872" s="41" t="s">
        <v>2970</v>
      </c>
      <c r="D1872" s="41" t="str">
        <f>"(#"&amp;Tabella4[[#This Row],['#ID]]&amp;")"</f>
        <v>(#AAD1871)</v>
      </c>
      <c r="E1872" s="13" t="s">
        <v>50</v>
      </c>
      <c r="F1872" s="13" t="s">
        <v>9</v>
      </c>
      <c r="G1872" s="13" t="s">
        <v>342</v>
      </c>
      <c r="H1872" s="13" t="s">
        <v>3285</v>
      </c>
      <c r="I1872" s="13" t="s">
        <v>63</v>
      </c>
      <c r="J1872" s="13" t="s">
        <v>3172</v>
      </c>
      <c r="K1872" t="s">
        <v>1745</v>
      </c>
      <c r="L1872" s="13" t="s">
        <v>3173</v>
      </c>
      <c r="M1872" t="s">
        <v>1744</v>
      </c>
      <c r="N1872" s="13"/>
      <c r="O1872" t="s">
        <v>1623</v>
      </c>
      <c r="P1872" s="13" t="s">
        <v>1667</v>
      </c>
      <c r="Q1872" s="13" t="s">
        <v>1742</v>
      </c>
      <c r="R1872" s="13"/>
      <c r="S1872" s="13" t="s">
        <v>3183</v>
      </c>
      <c r="T1872" s="13" t="s">
        <v>3184</v>
      </c>
      <c r="U1872" s="13">
        <f>COUNTIFS(Tabella4[Rejected Element],Tabella4[[#This Row],[Rejected Element]])</f>
        <v>1254</v>
      </c>
      <c r="V1872" s="13" t="s">
        <v>1728</v>
      </c>
      <c r="W1872" s="13" t="s">
        <v>3129</v>
      </c>
      <c r="X1872" s="13" t="str">
        <f>Tabella4[[#This Row],[User Impact]]</f>
        <v>2 - Serious</v>
      </c>
      <c r="Y1872" s="13" t="str">
        <f>_xlfn.CONCAT("APP INDABOX ANDROID - ",Tabella4[[#This Row],[UNI CEI EN 301549]]," ",_xlfn.XLOOKUP(Tabella4[[#This Row],[Criterio]],Tabella5[ID],Tabella5[Criterio di successo],"")," - ",Tabella4[[#This Row],[Servizio]])</f>
        <v>APP INDABOX ANDROID - 11.2.5.3.1 Etichetta nel nome - S010 Profilo</v>
      </c>
      <c r="Z18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(#AAD1871)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72" s="13"/>
      <c r="AB1872" s="13"/>
      <c r="AC1872" s="13"/>
      <c r="AD1872" s="13"/>
      <c r="AE1872" s="13" t="e">
        <f>_xlfn.XLOOKUP(Tabella4[[#This Row],[ID Silk]],outTable[ID Silk],outTable[Numero ticket  ],,0,1)</f>
        <v>#N/A</v>
      </c>
      <c r="AF1872" s="13"/>
      <c r="AG1872" s="13"/>
      <c r="AH1872" s="13" t="e">
        <f>Tabella4[[#This Row],[Caricato su Silk]]&amp;Tabella4[[#This Row],[HC_01]]</f>
        <v>#N/A</v>
      </c>
      <c r="AI1872" s="13" t="e">
        <f>Tabella4[[#This Row],[HC_ID]]&amp;": "&amp;Tabella4[[#This Row],[Descrizione]]</f>
        <v>#N/A</v>
      </c>
      <c r="AJ1872" s="13" t="e">
        <f>Tabella4[[#This Row],[HC_ID]]&amp;": - "&amp;Tabella4[[#This Row],[Detail]]&amp;" con selettore: "&amp;Tabella4[[#This Row],[Rejected Element]]</f>
        <v>#N/A</v>
      </c>
      <c r="AK1872" s="13" t="e">
        <f>Tabella4[[#This Row],[HC_ID]]&amp;": "&amp;Tabella4[[#This Row],[Share URL]]</f>
        <v>#N/A</v>
      </c>
      <c r="AL1872" s="13" t="e">
        <f>Tabella4[[#This Row],[HC_ID]]&amp;": "&amp;Tabella4[[#This Row],[Soluzione note aggiuntive]]</f>
        <v>#N/A</v>
      </c>
      <c r="AM1872" s="13"/>
    </row>
    <row r="1873" spans="1:39" ht="15" x14ac:dyDescent="0.3">
      <c r="A1873" s="41" t="str">
        <f>Tabella4[[#This Row],[UNI CEI EN 301549]]&amp;Tabella4[[#This Row],[Servizio]]</f>
        <v>11.1.3.2.1S010 Profilo</v>
      </c>
      <c r="B1873" s="42" t="str">
        <f>Tabella4[[#This Row],[IssueID]]&amp;Tabella4[[#This Row],[Servizio]]</f>
        <v>S010 Profilo</v>
      </c>
      <c r="C1873" s="41" t="s">
        <v>2971</v>
      </c>
      <c r="D1873" s="41" t="str">
        <f>"(#"&amp;Tabella4[[#This Row],['#ID]]&amp;")"</f>
        <v>(#AAD1872)</v>
      </c>
      <c r="E1873" s="13" t="s">
        <v>50</v>
      </c>
      <c r="F1873" s="13" t="s">
        <v>9</v>
      </c>
      <c r="G1873" s="13" t="s">
        <v>57</v>
      </c>
      <c r="H1873" s="13" t="s">
        <v>3287</v>
      </c>
      <c r="I1873" s="13" t="s">
        <v>62</v>
      </c>
      <c r="J1873" s="13" t="s">
        <v>3176</v>
      </c>
      <c r="K1873" t="s">
        <v>1749</v>
      </c>
      <c r="L1873" s="13" t="s">
        <v>3177</v>
      </c>
      <c r="M1873" t="s">
        <v>1744</v>
      </c>
      <c r="N1873" s="13"/>
      <c r="O1873" t="s">
        <v>1623</v>
      </c>
      <c r="P1873" s="13" t="s">
        <v>1667</v>
      </c>
      <c r="Q1873" s="13" t="s">
        <v>1742</v>
      </c>
      <c r="R1873" s="13"/>
      <c r="S1873" s="13" t="s">
        <v>3189</v>
      </c>
      <c r="T1873" s="13" t="s">
        <v>3190</v>
      </c>
      <c r="U1873" s="13">
        <f>COUNTIFS(Tabella4[Rejected Element],Tabella4[[#This Row],[Rejected Element]])</f>
        <v>1254</v>
      </c>
      <c r="V1873" s="13" t="s">
        <v>1728</v>
      </c>
      <c r="W1873" s="13" t="s">
        <v>3129</v>
      </c>
      <c r="X1873" s="13" t="str">
        <f>Tabella4[[#This Row],[User Impact]]</f>
        <v>1 - Critical</v>
      </c>
      <c r="Y1873" s="13" t="str">
        <f>_xlfn.CONCAT("APP INDABOX ANDROID - ",Tabella4[[#This Row],[UNI CEI EN 301549]]," ",_xlfn.XLOOKUP(Tabella4[[#This Row],[Criterio]],Tabella5[ID],Tabella5[Criterio di successo],"")," - ",Tabella4[[#This Row],[Servizio]])</f>
        <v>APP INDABOX ANDROID - 11.1.3.2.1 Sequenza significativa - S010 Profilo</v>
      </c>
      <c r="Z18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(#AAD1872)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73" s="13"/>
      <c r="AB1873" s="13"/>
      <c r="AC1873" s="13"/>
      <c r="AD1873" s="13"/>
      <c r="AE1873" s="13" t="e">
        <f>_xlfn.XLOOKUP(Tabella4[[#This Row],[ID Silk]],outTable[ID Silk],outTable[Numero ticket  ],,0,1)</f>
        <v>#N/A</v>
      </c>
      <c r="AF1873" s="13"/>
      <c r="AG1873" s="13"/>
      <c r="AH1873" s="13" t="e">
        <f>Tabella4[[#This Row],[Caricato su Silk]]&amp;Tabella4[[#This Row],[HC_01]]</f>
        <v>#N/A</v>
      </c>
      <c r="AI1873" s="13" t="e">
        <f>Tabella4[[#This Row],[HC_ID]]&amp;": "&amp;Tabella4[[#This Row],[Descrizione]]</f>
        <v>#N/A</v>
      </c>
      <c r="AJ1873" s="13" t="e">
        <f>Tabella4[[#This Row],[HC_ID]]&amp;": - "&amp;Tabella4[[#This Row],[Detail]]&amp;" con selettore: "&amp;Tabella4[[#This Row],[Rejected Element]]</f>
        <v>#N/A</v>
      </c>
      <c r="AK1873" s="13" t="e">
        <f>Tabella4[[#This Row],[HC_ID]]&amp;": "&amp;Tabella4[[#This Row],[Share URL]]</f>
        <v>#N/A</v>
      </c>
      <c r="AL1873" s="13" t="e">
        <f>Tabella4[[#This Row],[HC_ID]]&amp;": "&amp;Tabella4[[#This Row],[Soluzione note aggiuntive]]</f>
        <v>#N/A</v>
      </c>
      <c r="AM1873" s="13"/>
    </row>
    <row r="1874" spans="1:39" ht="15" x14ac:dyDescent="0.3">
      <c r="A1874" s="41" t="str">
        <f>Tabella4[[#This Row],[UNI CEI EN 301549]]&amp;Tabella4[[#This Row],[Servizio]]</f>
        <v>11.2.5.5.1S010 Profilo</v>
      </c>
      <c r="B1874" s="42" t="str">
        <f>Tabella4[[#This Row],[IssueID]]&amp;Tabella4[[#This Row],[Servizio]]</f>
        <v>S010 Profilo</v>
      </c>
      <c r="C1874" s="41" t="s">
        <v>2972</v>
      </c>
      <c r="D1874" s="41" t="str">
        <f>"(#"&amp;Tabella4[[#This Row],['#ID]]&amp;")"</f>
        <v>(#AAD1873)</v>
      </c>
      <c r="E1874" s="13" t="s">
        <v>50</v>
      </c>
      <c r="F1874" s="13" t="s">
        <v>3168</v>
      </c>
      <c r="G1874" s="13" t="s">
        <v>346</v>
      </c>
      <c r="H1874" s="13" t="s">
        <v>3286</v>
      </c>
      <c r="I1874" s="13" t="s">
        <v>64</v>
      </c>
      <c r="J1874" s="13" t="s">
        <v>1736</v>
      </c>
      <c r="K1874" t="s">
        <v>1747</v>
      </c>
      <c r="L1874" s="13" t="s">
        <v>3174</v>
      </c>
      <c r="M1874" t="s">
        <v>1744</v>
      </c>
      <c r="N1874" s="13"/>
      <c r="O1874" t="s">
        <v>1623</v>
      </c>
      <c r="P1874" s="13" t="s">
        <v>1667</v>
      </c>
      <c r="Q1874" s="13" t="s">
        <v>1742</v>
      </c>
      <c r="R1874" s="13"/>
      <c r="S1874" s="13" t="s">
        <v>3185</v>
      </c>
      <c r="T1874" s="13" t="s">
        <v>3186</v>
      </c>
      <c r="U1874" s="13">
        <f>COUNTIFS(Tabella4[Rejected Element],Tabella4[[#This Row],[Rejected Element]])</f>
        <v>1254</v>
      </c>
      <c r="V1874" s="13" t="s">
        <v>1728</v>
      </c>
      <c r="W1874" s="13" t="s">
        <v>3129</v>
      </c>
      <c r="X1874" s="13" t="str">
        <f>Tabella4[[#This Row],[User Impact]]</f>
        <v>3 - Moderate</v>
      </c>
      <c r="Y1874" s="13" t="str">
        <f>_xlfn.CONCAT("APP INDABOX ANDROID - ",Tabella4[[#This Row],[UNI CEI EN 301549]]," ",_xlfn.XLOOKUP(Tabella4[[#This Row],[Criterio]],Tabella5[ID],Tabella5[Criterio di successo],"")," - ",Tabella4[[#This Row],[Servizio]])</f>
        <v>APP INDABOX ANDROID - 11.2.5.5.1 Dimensione dell'obiettivo (avanzato) - S010 Profilo</v>
      </c>
      <c r="Z18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(#AAD1873)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74" s="13"/>
      <c r="AB1874" s="13"/>
      <c r="AC1874" s="13"/>
      <c r="AD1874" s="13"/>
      <c r="AE1874" s="13" t="e">
        <f>_xlfn.XLOOKUP(Tabella4[[#This Row],[ID Silk]],outTable[ID Silk],outTable[Numero ticket  ],,0,1)</f>
        <v>#N/A</v>
      </c>
      <c r="AF1874" s="13"/>
      <c r="AG1874" s="13"/>
      <c r="AH1874" s="13" t="e">
        <f>Tabella4[[#This Row],[Caricato su Silk]]&amp;Tabella4[[#This Row],[HC_01]]</f>
        <v>#N/A</v>
      </c>
      <c r="AI1874" s="13" t="e">
        <f>Tabella4[[#This Row],[HC_ID]]&amp;": "&amp;Tabella4[[#This Row],[Descrizione]]</f>
        <v>#N/A</v>
      </c>
      <c r="AJ1874" s="13" t="e">
        <f>Tabella4[[#This Row],[HC_ID]]&amp;": - "&amp;Tabella4[[#This Row],[Detail]]&amp;" con selettore: "&amp;Tabella4[[#This Row],[Rejected Element]]</f>
        <v>#N/A</v>
      </c>
      <c r="AK1874" s="13" t="e">
        <f>Tabella4[[#This Row],[HC_ID]]&amp;": "&amp;Tabella4[[#This Row],[Share URL]]</f>
        <v>#N/A</v>
      </c>
      <c r="AL1874" s="13" t="e">
        <f>Tabella4[[#This Row],[HC_ID]]&amp;": "&amp;Tabella4[[#This Row],[Soluzione note aggiuntive]]</f>
        <v>#N/A</v>
      </c>
      <c r="AM1874" s="13"/>
    </row>
    <row r="1875" spans="1:39" ht="15" x14ac:dyDescent="0.3">
      <c r="A1875" s="41" t="str">
        <f>Tabella4[[#This Row],[UNI CEI EN 301549]]&amp;Tabella4[[#This Row],[Servizio]]</f>
        <v>11.2.5.8.1S010 Profilo</v>
      </c>
      <c r="B1875" s="42" t="str">
        <f>Tabella4[[#This Row],[IssueID]]&amp;Tabella4[[#This Row],[Servizio]]</f>
        <v>S010 Profilo</v>
      </c>
      <c r="C1875" s="41" t="s">
        <v>2973</v>
      </c>
      <c r="D1875" s="41" t="str">
        <f>"(#"&amp;Tabella4[[#This Row],['#ID]]&amp;")"</f>
        <v>(#AAD1874)</v>
      </c>
      <c r="E1875" s="13" t="s">
        <v>50</v>
      </c>
      <c r="F1875" s="13" t="s">
        <v>10</v>
      </c>
      <c r="G1875" s="13" t="s">
        <v>56</v>
      </c>
      <c r="H1875" s="13" t="s">
        <v>3283</v>
      </c>
      <c r="I1875" s="13" t="s">
        <v>63</v>
      </c>
      <c r="J1875" s="13" t="s">
        <v>1736</v>
      </c>
      <c r="K1875" t="s">
        <v>1748</v>
      </c>
      <c r="L1875" s="13" t="s">
        <v>3175</v>
      </c>
      <c r="M1875" t="s">
        <v>1744</v>
      </c>
      <c r="N1875" s="13"/>
      <c r="O1875" t="s">
        <v>1623</v>
      </c>
      <c r="P1875" s="13" t="s">
        <v>1667</v>
      </c>
      <c r="Q1875" s="13" t="s">
        <v>1742</v>
      </c>
      <c r="R1875" s="13"/>
      <c r="S1875" s="13" t="s">
        <v>3187</v>
      </c>
      <c r="T1875" s="13" t="s">
        <v>3188</v>
      </c>
      <c r="U1875" s="13">
        <f>COUNTIFS(Tabella4[Rejected Element],Tabella4[[#This Row],[Rejected Element]])</f>
        <v>1254</v>
      </c>
      <c r="V1875" s="13" t="s">
        <v>1728</v>
      </c>
      <c r="W1875" s="13" t="s">
        <v>3129</v>
      </c>
      <c r="X1875" s="13" t="str">
        <f>Tabella4[[#This Row],[User Impact]]</f>
        <v>2 - Serious</v>
      </c>
      <c r="Y1875" s="13" t="str">
        <f>_xlfn.CONCAT("APP INDABOX ANDROID - ",Tabella4[[#This Row],[UNI CEI EN 301549]]," ",_xlfn.XLOOKUP(Tabella4[[#This Row],[Criterio]],Tabella5[ID],Tabella5[Criterio di successo],"")," - ",Tabella4[[#This Row],[Servizio]])</f>
        <v>APP INDABOX ANDROID - 11.2.5.8.1 Dimensione dell'obiettivo (minimo) - S010 Profilo</v>
      </c>
      <c r="Z18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(#AAD1874)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75" s="13"/>
      <c r="AB1875" s="13"/>
      <c r="AC1875" s="13"/>
      <c r="AD1875" s="13"/>
      <c r="AE1875" s="13" t="e">
        <f>_xlfn.XLOOKUP(Tabella4[[#This Row],[ID Silk]],outTable[ID Silk],outTable[Numero ticket  ],,0,1)</f>
        <v>#N/A</v>
      </c>
      <c r="AF1875" s="13"/>
      <c r="AG1875" s="13"/>
      <c r="AH1875" s="13" t="e">
        <f>Tabella4[[#This Row],[Caricato su Silk]]&amp;Tabella4[[#This Row],[HC_01]]</f>
        <v>#N/A</v>
      </c>
      <c r="AI1875" s="13" t="e">
        <f>Tabella4[[#This Row],[HC_ID]]&amp;": "&amp;Tabella4[[#This Row],[Descrizione]]</f>
        <v>#N/A</v>
      </c>
      <c r="AJ1875" s="13" t="e">
        <f>Tabella4[[#This Row],[HC_ID]]&amp;": - "&amp;Tabella4[[#This Row],[Detail]]&amp;" con selettore: "&amp;Tabella4[[#This Row],[Rejected Element]]</f>
        <v>#N/A</v>
      </c>
      <c r="AK1875" s="13" t="e">
        <f>Tabella4[[#This Row],[HC_ID]]&amp;": "&amp;Tabella4[[#This Row],[Share URL]]</f>
        <v>#N/A</v>
      </c>
      <c r="AL1875" s="13" t="e">
        <f>Tabella4[[#This Row],[HC_ID]]&amp;": "&amp;Tabella4[[#This Row],[Soluzione note aggiuntive]]</f>
        <v>#N/A</v>
      </c>
      <c r="AM1875" s="13"/>
    </row>
    <row r="1876" spans="1:39" ht="15" x14ac:dyDescent="0.3">
      <c r="A1876" s="41" t="str">
        <f>Tabella4[[#This Row],[UNI CEI EN 301549]]&amp;Tabella4[[#This Row],[Servizio]]</f>
        <v>11.2.5.3.1S010 Profilo</v>
      </c>
      <c r="B1876" s="42" t="str">
        <f>Tabella4[[#This Row],[IssueID]]&amp;Tabella4[[#This Row],[Servizio]]</f>
        <v>S010 Profilo</v>
      </c>
      <c r="C1876" s="41" t="s">
        <v>2974</v>
      </c>
      <c r="D1876" s="41" t="str">
        <f>"(#"&amp;Tabella4[[#This Row],['#ID]]&amp;")"</f>
        <v>(#AAD1875)</v>
      </c>
      <c r="E1876" s="13" t="s">
        <v>50</v>
      </c>
      <c r="F1876" s="13" t="s">
        <v>9</v>
      </c>
      <c r="G1876" s="13" t="s">
        <v>342</v>
      </c>
      <c r="H1876" s="13" t="s">
        <v>3285</v>
      </c>
      <c r="I1876" s="13" t="s">
        <v>63</v>
      </c>
      <c r="J1876" s="13" t="s">
        <v>3172</v>
      </c>
      <c r="K1876" t="s">
        <v>1745</v>
      </c>
      <c r="L1876" s="13" t="s">
        <v>3173</v>
      </c>
      <c r="M1876" t="s">
        <v>1744</v>
      </c>
      <c r="N1876" s="13"/>
      <c r="O1876" t="s">
        <v>1623</v>
      </c>
      <c r="P1876" s="13" t="s">
        <v>1667</v>
      </c>
      <c r="Q1876" s="13" t="s">
        <v>1742</v>
      </c>
      <c r="R1876" s="13"/>
      <c r="S1876" s="13" t="s">
        <v>3183</v>
      </c>
      <c r="T1876" s="13" t="s">
        <v>3184</v>
      </c>
      <c r="U1876" s="13">
        <f>COUNTIFS(Tabella4[Rejected Element],Tabella4[[#This Row],[Rejected Element]])</f>
        <v>1254</v>
      </c>
      <c r="V1876" s="13" t="s">
        <v>1728</v>
      </c>
      <c r="W1876" s="13" t="s">
        <v>3129</v>
      </c>
      <c r="X1876" s="13" t="str">
        <f>Tabella4[[#This Row],[User Impact]]</f>
        <v>2 - Serious</v>
      </c>
      <c r="Y1876" s="13" t="str">
        <f>_xlfn.CONCAT("APP INDABOX ANDROID - ",Tabella4[[#This Row],[UNI CEI EN 301549]]," ",_xlfn.XLOOKUP(Tabella4[[#This Row],[Criterio]],Tabella5[ID],Tabella5[Criterio di successo],"")," - ",Tabella4[[#This Row],[Servizio]])</f>
        <v>APP INDABOX ANDROID - 11.2.5.3.1 Etichetta nel nome - S010 Profilo</v>
      </c>
      <c r="Z18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(#AAD1875)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76" s="13"/>
      <c r="AB1876" s="13"/>
      <c r="AC1876" s="13"/>
      <c r="AD1876" s="13"/>
      <c r="AE1876" s="13" t="e">
        <f>_xlfn.XLOOKUP(Tabella4[[#This Row],[ID Silk]],outTable[ID Silk],outTable[Numero ticket  ],,0,1)</f>
        <v>#N/A</v>
      </c>
      <c r="AF1876" s="13"/>
      <c r="AG1876" s="13"/>
      <c r="AH1876" s="13" t="e">
        <f>Tabella4[[#This Row],[Caricato su Silk]]&amp;Tabella4[[#This Row],[HC_01]]</f>
        <v>#N/A</v>
      </c>
      <c r="AI1876" s="13" t="e">
        <f>Tabella4[[#This Row],[HC_ID]]&amp;": "&amp;Tabella4[[#This Row],[Descrizione]]</f>
        <v>#N/A</v>
      </c>
      <c r="AJ1876" s="13" t="e">
        <f>Tabella4[[#This Row],[HC_ID]]&amp;": - "&amp;Tabella4[[#This Row],[Detail]]&amp;" con selettore: "&amp;Tabella4[[#This Row],[Rejected Element]]</f>
        <v>#N/A</v>
      </c>
      <c r="AK1876" s="13" t="e">
        <f>Tabella4[[#This Row],[HC_ID]]&amp;": "&amp;Tabella4[[#This Row],[Share URL]]</f>
        <v>#N/A</v>
      </c>
      <c r="AL1876" s="13" t="e">
        <f>Tabella4[[#This Row],[HC_ID]]&amp;": "&amp;Tabella4[[#This Row],[Soluzione note aggiuntive]]</f>
        <v>#N/A</v>
      </c>
      <c r="AM1876" s="13"/>
    </row>
    <row r="1877" spans="1:39" ht="15" x14ac:dyDescent="0.3">
      <c r="A1877" s="41" t="str">
        <f>Tabella4[[#This Row],[UNI CEI EN 301549]]&amp;Tabella4[[#This Row],[Servizio]]</f>
        <v>11.1.3.2.1S010 Profilo</v>
      </c>
      <c r="B1877" s="42" t="str">
        <f>Tabella4[[#This Row],[IssueID]]&amp;Tabella4[[#This Row],[Servizio]]</f>
        <v>S010 Profilo</v>
      </c>
      <c r="C1877" s="41" t="s">
        <v>2975</v>
      </c>
      <c r="D1877" s="41" t="str">
        <f>"(#"&amp;Tabella4[[#This Row],['#ID]]&amp;")"</f>
        <v>(#AAD1876)</v>
      </c>
      <c r="E1877" s="13" t="s">
        <v>50</v>
      </c>
      <c r="F1877" s="13" t="s">
        <v>9</v>
      </c>
      <c r="G1877" s="13" t="s">
        <v>57</v>
      </c>
      <c r="H1877" s="13" t="s">
        <v>3287</v>
      </c>
      <c r="I1877" s="13" t="s">
        <v>62</v>
      </c>
      <c r="J1877" s="13" t="s">
        <v>3176</v>
      </c>
      <c r="K1877" t="s">
        <v>1749</v>
      </c>
      <c r="L1877" s="13" t="s">
        <v>3177</v>
      </c>
      <c r="M1877" t="s">
        <v>1744</v>
      </c>
      <c r="N1877" s="13"/>
      <c r="O1877" t="s">
        <v>1623</v>
      </c>
      <c r="P1877" s="13" t="s">
        <v>1667</v>
      </c>
      <c r="Q1877" s="13" t="s">
        <v>1742</v>
      </c>
      <c r="R1877" s="13"/>
      <c r="S1877" s="13" t="s">
        <v>3189</v>
      </c>
      <c r="T1877" s="13" t="s">
        <v>3190</v>
      </c>
      <c r="U1877" s="13">
        <f>COUNTIFS(Tabella4[Rejected Element],Tabella4[[#This Row],[Rejected Element]])</f>
        <v>1254</v>
      </c>
      <c r="V1877" s="13" t="s">
        <v>1728</v>
      </c>
      <c r="W1877" s="13" t="s">
        <v>3129</v>
      </c>
      <c r="X1877" s="13" t="str">
        <f>Tabella4[[#This Row],[User Impact]]</f>
        <v>1 - Critical</v>
      </c>
      <c r="Y1877" s="13" t="str">
        <f>_xlfn.CONCAT("APP INDABOX ANDROID - ",Tabella4[[#This Row],[UNI CEI EN 301549]]," ",_xlfn.XLOOKUP(Tabella4[[#This Row],[Criterio]],Tabella5[ID],Tabella5[Criterio di successo],"")," - ",Tabella4[[#This Row],[Servizio]])</f>
        <v>APP INDABOX ANDROID - 11.1.3.2.1 Sequenza significativa - S010 Profilo</v>
      </c>
      <c r="Z18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(#AAD1876)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77" s="13"/>
      <c r="AB1877" s="13"/>
      <c r="AC1877" s="13"/>
      <c r="AD1877" s="13"/>
      <c r="AE1877" s="13" t="e">
        <f>_xlfn.XLOOKUP(Tabella4[[#This Row],[ID Silk]],outTable[ID Silk],outTable[Numero ticket  ],,0,1)</f>
        <v>#N/A</v>
      </c>
      <c r="AF1877" s="13"/>
      <c r="AG1877" s="13"/>
      <c r="AH1877" s="13" t="e">
        <f>Tabella4[[#This Row],[Caricato su Silk]]&amp;Tabella4[[#This Row],[HC_01]]</f>
        <v>#N/A</v>
      </c>
      <c r="AI1877" s="13" t="e">
        <f>Tabella4[[#This Row],[HC_ID]]&amp;": "&amp;Tabella4[[#This Row],[Descrizione]]</f>
        <v>#N/A</v>
      </c>
      <c r="AJ1877" s="13" t="e">
        <f>Tabella4[[#This Row],[HC_ID]]&amp;": - "&amp;Tabella4[[#This Row],[Detail]]&amp;" con selettore: "&amp;Tabella4[[#This Row],[Rejected Element]]</f>
        <v>#N/A</v>
      </c>
      <c r="AK1877" s="13" t="e">
        <f>Tabella4[[#This Row],[HC_ID]]&amp;": "&amp;Tabella4[[#This Row],[Share URL]]</f>
        <v>#N/A</v>
      </c>
      <c r="AL1877" s="13" t="e">
        <f>Tabella4[[#This Row],[HC_ID]]&amp;": "&amp;Tabella4[[#This Row],[Soluzione note aggiuntive]]</f>
        <v>#N/A</v>
      </c>
      <c r="AM1877" s="13"/>
    </row>
    <row r="1878" spans="1:39" ht="15" x14ac:dyDescent="0.3">
      <c r="A1878" s="41" t="str">
        <f>Tabella4[[#This Row],[UNI CEI EN 301549]]&amp;Tabella4[[#This Row],[Servizio]]</f>
        <v>11.2.5.5.1S010 Profilo</v>
      </c>
      <c r="B1878" s="42" t="str">
        <f>Tabella4[[#This Row],[IssueID]]&amp;Tabella4[[#This Row],[Servizio]]</f>
        <v>S010 Profilo</v>
      </c>
      <c r="C1878" s="41" t="s">
        <v>2976</v>
      </c>
      <c r="D1878" s="41" t="str">
        <f>"(#"&amp;Tabella4[[#This Row],['#ID]]&amp;")"</f>
        <v>(#AAD1877)</v>
      </c>
      <c r="E1878" s="13" t="s">
        <v>50</v>
      </c>
      <c r="F1878" s="13" t="s">
        <v>3168</v>
      </c>
      <c r="G1878" s="13" t="s">
        <v>346</v>
      </c>
      <c r="H1878" s="13" t="s">
        <v>3286</v>
      </c>
      <c r="I1878" s="13" t="s">
        <v>64</v>
      </c>
      <c r="J1878" s="13" t="s">
        <v>1736</v>
      </c>
      <c r="K1878" t="s">
        <v>1747</v>
      </c>
      <c r="L1878" s="13" t="s">
        <v>3174</v>
      </c>
      <c r="M1878" t="s">
        <v>1744</v>
      </c>
      <c r="N1878" s="13"/>
      <c r="O1878" t="s">
        <v>1623</v>
      </c>
      <c r="P1878" s="13" t="s">
        <v>1667</v>
      </c>
      <c r="Q1878" s="13" t="s">
        <v>1742</v>
      </c>
      <c r="R1878" s="13"/>
      <c r="S1878" s="13" t="s">
        <v>3185</v>
      </c>
      <c r="T1878" s="13" t="s">
        <v>3186</v>
      </c>
      <c r="U1878" s="13">
        <f>COUNTIFS(Tabella4[Rejected Element],Tabella4[[#This Row],[Rejected Element]])</f>
        <v>1254</v>
      </c>
      <c r="V1878" s="13" t="s">
        <v>1728</v>
      </c>
      <c r="W1878" s="13" t="s">
        <v>3129</v>
      </c>
      <c r="X1878" s="13" t="str">
        <f>Tabella4[[#This Row],[User Impact]]</f>
        <v>3 - Moderate</v>
      </c>
      <c r="Y1878" s="13" t="str">
        <f>_xlfn.CONCAT("APP INDABOX ANDROID - ",Tabella4[[#This Row],[UNI CEI EN 301549]]," ",_xlfn.XLOOKUP(Tabella4[[#This Row],[Criterio]],Tabella5[ID],Tabella5[Criterio di successo],"")," - ",Tabella4[[#This Row],[Servizio]])</f>
        <v>APP INDABOX ANDROID - 11.2.5.5.1 Dimensione dell'obiettivo (avanzato) - S010 Profilo</v>
      </c>
      <c r="Z18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(#AAD1877)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78" s="13"/>
      <c r="AB1878" s="13"/>
      <c r="AC1878" s="13"/>
      <c r="AD1878" s="13"/>
      <c r="AE1878" s="13" t="e">
        <f>_xlfn.XLOOKUP(Tabella4[[#This Row],[ID Silk]],outTable[ID Silk],outTable[Numero ticket  ],,0,1)</f>
        <v>#N/A</v>
      </c>
      <c r="AF1878" s="13"/>
      <c r="AG1878" s="13"/>
      <c r="AH1878" s="13" t="e">
        <f>Tabella4[[#This Row],[Caricato su Silk]]&amp;Tabella4[[#This Row],[HC_01]]</f>
        <v>#N/A</v>
      </c>
      <c r="AI1878" s="13" t="e">
        <f>Tabella4[[#This Row],[HC_ID]]&amp;": "&amp;Tabella4[[#This Row],[Descrizione]]</f>
        <v>#N/A</v>
      </c>
      <c r="AJ1878" s="13" t="e">
        <f>Tabella4[[#This Row],[HC_ID]]&amp;": - "&amp;Tabella4[[#This Row],[Detail]]&amp;" con selettore: "&amp;Tabella4[[#This Row],[Rejected Element]]</f>
        <v>#N/A</v>
      </c>
      <c r="AK1878" s="13" t="e">
        <f>Tabella4[[#This Row],[HC_ID]]&amp;": "&amp;Tabella4[[#This Row],[Share URL]]</f>
        <v>#N/A</v>
      </c>
      <c r="AL1878" s="13" t="e">
        <f>Tabella4[[#This Row],[HC_ID]]&amp;": "&amp;Tabella4[[#This Row],[Soluzione note aggiuntive]]</f>
        <v>#N/A</v>
      </c>
      <c r="AM1878" s="13"/>
    </row>
    <row r="1879" spans="1:39" ht="15" x14ac:dyDescent="0.3">
      <c r="A1879" s="41" t="str">
        <f>Tabella4[[#This Row],[UNI CEI EN 301549]]&amp;Tabella4[[#This Row],[Servizio]]</f>
        <v>11.2.5.8.1S010 Profilo</v>
      </c>
      <c r="B1879" s="42" t="str">
        <f>Tabella4[[#This Row],[IssueID]]&amp;Tabella4[[#This Row],[Servizio]]</f>
        <v>S010 Profilo</v>
      </c>
      <c r="C1879" s="41" t="s">
        <v>2977</v>
      </c>
      <c r="D1879" s="41" t="str">
        <f>"(#"&amp;Tabella4[[#This Row],['#ID]]&amp;")"</f>
        <v>(#AAD1878)</v>
      </c>
      <c r="E1879" s="13" t="s">
        <v>50</v>
      </c>
      <c r="F1879" s="13" t="s">
        <v>10</v>
      </c>
      <c r="G1879" s="13" t="s">
        <v>56</v>
      </c>
      <c r="H1879" s="13" t="s">
        <v>3283</v>
      </c>
      <c r="I1879" s="13" t="s">
        <v>63</v>
      </c>
      <c r="J1879" s="13" t="s">
        <v>1736</v>
      </c>
      <c r="K1879" t="s">
        <v>1748</v>
      </c>
      <c r="L1879" s="13" t="s">
        <v>3175</v>
      </c>
      <c r="M1879" t="s">
        <v>1744</v>
      </c>
      <c r="N1879" s="13"/>
      <c r="O1879" t="s">
        <v>1623</v>
      </c>
      <c r="P1879" s="13" t="s">
        <v>1667</v>
      </c>
      <c r="Q1879" s="13" t="s">
        <v>1742</v>
      </c>
      <c r="R1879" s="13"/>
      <c r="S1879" s="13" t="s">
        <v>3187</v>
      </c>
      <c r="T1879" s="13" t="s">
        <v>3188</v>
      </c>
      <c r="U1879" s="13">
        <f>COUNTIFS(Tabella4[Rejected Element],Tabella4[[#This Row],[Rejected Element]])</f>
        <v>1254</v>
      </c>
      <c r="V1879" s="13" t="s">
        <v>1728</v>
      </c>
      <c r="W1879" s="13" t="s">
        <v>3129</v>
      </c>
      <c r="X1879" s="13" t="str">
        <f>Tabella4[[#This Row],[User Impact]]</f>
        <v>2 - Serious</v>
      </c>
      <c r="Y1879" s="13" t="str">
        <f>_xlfn.CONCAT("APP INDABOX ANDROID - ",Tabella4[[#This Row],[UNI CEI EN 301549]]," ",_xlfn.XLOOKUP(Tabella4[[#This Row],[Criterio]],Tabella5[ID],Tabella5[Criterio di successo],"")," - ",Tabella4[[#This Row],[Servizio]])</f>
        <v>APP INDABOX ANDROID - 11.2.5.8.1 Dimensione dell'obiettivo (minimo) - S010 Profilo</v>
      </c>
      <c r="Z18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(#AAD1878)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79" s="13"/>
      <c r="AB1879" s="13"/>
      <c r="AC1879" s="13"/>
      <c r="AD1879" s="13"/>
      <c r="AE1879" s="13" t="e">
        <f>_xlfn.XLOOKUP(Tabella4[[#This Row],[ID Silk]],outTable[ID Silk],outTable[Numero ticket  ],,0,1)</f>
        <v>#N/A</v>
      </c>
      <c r="AF1879" s="13"/>
      <c r="AG1879" s="13"/>
      <c r="AH1879" s="13" t="e">
        <f>Tabella4[[#This Row],[Caricato su Silk]]&amp;Tabella4[[#This Row],[HC_01]]</f>
        <v>#N/A</v>
      </c>
      <c r="AI1879" s="13" t="e">
        <f>Tabella4[[#This Row],[HC_ID]]&amp;": "&amp;Tabella4[[#This Row],[Descrizione]]</f>
        <v>#N/A</v>
      </c>
      <c r="AJ1879" s="13" t="e">
        <f>Tabella4[[#This Row],[HC_ID]]&amp;": - "&amp;Tabella4[[#This Row],[Detail]]&amp;" con selettore: "&amp;Tabella4[[#This Row],[Rejected Element]]</f>
        <v>#N/A</v>
      </c>
      <c r="AK1879" s="13" t="e">
        <f>Tabella4[[#This Row],[HC_ID]]&amp;": "&amp;Tabella4[[#This Row],[Share URL]]</f>
        <v>#N/A</v>
      </c>
      <c r="AL1879" s="13" t="e">
        <f>Tabella4[[#This Row],[HC_ID]]&amp;": "&amp;Tabella4[[#This Row],[Soluzione note aggiuntive]]</f>
        <v>#N/A</v>
      </c>
      <c r="AM1879" s="13"/>
    </row>
    <row r="1880" spans="1:39" ht="15" x14ac:dyDescent="0.3">
      <c r="A1880" s="41" t="str">
        <f>Tabella4[[#This Row],[UNI CEI EN 301549]]&amp;Tabella4[[#This Row],[Servizio]]</f>
        <v>11.2.5.3.1S010 Profilo</v>
      </c>
      <c r="B1880" s="42" t="str">
        <f>Tabella4[[#This Row],[IssueID]]&amp;Tabella4[[#This Row],[Servizio]]</f>
        <v>S010 Profilo</v>
      </c>
      <c r="C1880" s="41" t="s">
        <v>2978</v>
      </c>
      <c r="D1880" s="41" t="str">
        <f>"(#"&amp;Tabella4[[#This Row],['#ID]]&amp;")"</f>
        <v>(#AAD1879)</v>
      </c>
      <c r="E1880" s="13" t="s">
        <v>50</v>
      </c>
      <c r="F1880" s="13" t="s">
        <v>9</v>
      </c>
      <c r="G1880" s="13" t="s">
        <v>342</v>
      </c>
      <c r="H1880" s="13" t="s">
        <v>3285</v>
      </c>
      <c r="I1880" s="13" t="s">
        <v>63</v>
      </c>
      <c r="J1880" s="13" t="s">
        <v>3172</v>
      </c>
      <c r="K1880" t="s">
        <v>1745</v>
      </c>
      <c r="L1880" s="13" t="s">
        <v>3173</v>
      </c>
      <c r="M1880" t="s">
        <v>1744</v>
      </c>
      <c r="N1880" s="13"/>
      <c r="O1880" t="s">
        <v>1623</v>
      </c>
      <c r="P1880" s="13" t="s">
        <v>1667</v>
      </c>
      <c r="Q1880" s="13" t="s">
        <v>1742</v>
      </c>
      <c r="R1880" s="13"/>
      <c r="S1880" s="13" t="s">
        <v>3183</v>
      </c>
      <c r="T1880" s="13" t="s">
        <v>3184</v>
      </c>
      <c r="U1880" s="13">
        <f>COUNTIFS(Tabella4[Rejected Element],Tabella4[[#This Row],[Rejected Element]])</f>
        <v>1254</v>
      </c>
      <c r="V1880" s="13" t="s">
        <v>1728</v>
      </c>
      <c r="W1880" s="13" t="s">
        <v>3129</v>
      </c>
      <c r="X1880" s="13" t="str">
        <f>Tabella4[[#This Row],[User Impact]]</f>
        <v>2 - Serious</v>
      </c>
      <c r="Y1880" s="13" t="str">
        <f>_xlfn.CONCAT("APP INDABOX ANDROID - ",Tabella4[[#This Row],[UNI CEI EN 301549]]," ",_xlfn.XLOOKUP(Tabella4[[#This Row],[Criterio]],Tabella5[ID],Tabella5[Criterio di successo],"")," - ",Tabella4[[#This Row],[Servizio]])</f>
        <v>APP INDABOX ANDROID - 11.2.5.3.1 Etichetta nel nome - S010 Profilo</v>
      </c>
      <c r="Z18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(#AAD1879)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80" s="13"/>
      <c r="AB1880" s="13"/>
      <c r="AC1880" s="13"/>
      <c r="AD1880" s="13"/>
      <c r="AE1880" s="13" t="e">
        <f>_xlfn.XLOOKUP(Tabella4[[#This Row],[ID Silk]],outTable[ID Silk],outTable[Numero ticket  ],,0,1)</f>
        <v>#N/A</v>
      </c>
      <c r="AF1880" s="13"/>
      <c r="AG1880" s="13"/>
      <c r="AH1880" s="13" t="e">
        <f>Tabella4[[#This Row],[Caricato su Silk]]&amp;Tabella4[[#This Row],[HC_01]]</f>
        <v>#N/A</v>
      </c>
      <c r="AI1880" s="13" t="e">
        <f>Tabella4[[#This Row],[HC_ID]]&amp;": "&amp;Tabella4[[#This Row],[Descrizione]]</f>
        <v>#N/A</v>
      </c>
      <c r="AJ1880" s="13" t="e">
        <f>Tabella4[[#This Row],[HC_ID]]&amp;": - "&amp;Tabella4[[#This Row],[Detail]]&amp;" con selettore: "&amp;Tabella4[[#This Row],[Rejected Element]]</f>
        <v>#N/A</v>
      </c>
      <c r="AK1880" s="13" t="e">
        <f>Tabella4[[#This Row],[HC_ID]]&amp;": "&amp;Tabella4[[#This Row],[Share URL]]</f>
        <v>#N/A</v>
      </c>
      <c r="AL1880" s="13" t="e">
        <f>Tabella4[[#This Row],[HC_ID]]&amp;": "&amp;Tabella4[[#This Row],[Soluzione note aggiuntive]]</f>
        <v>#N/A</v>
      </c>
      <c r="AM1880" s="13"/>
    </row>
    <row r="1881" spans="1:39" ht="15" x14ac:dyDescent="0.3">
      <c r="A1881" s="41" t="str">
        <f>Tabella4[[#This Row],[UNI CEI EN 301549]]&amp;Tabella4[[#This Row],[Servizio]]</f>
        <v>11.1.3.2.1S010 Profilo</v>
      </c>
      <c r="B1881" s="42" t="str">
        <f>Tabella4[[#This Row],[IssueID]]&amp;Tabella4[[#This Row],[Servizio]]</f>
        <v>S010 Profilo</v>
      </c>
      <c r="C1881" s="41" t="s">
        <v>2979</v>
      </c>
      <c r="D1881" s="41" t="str">
        <f>"(#"&amp;Tabella4[[#This Row],['#ID]]&amp;")"</f>
        <v>(#AAD1880)</v>
      </c>
      <c r="E1881" s="13" t="s">
        <v>50</v>
      </c>
      <c r="F1881" s="13" t="s">
        <v>9</v>
      </c>
      <c r="G1881" s="13" t="s">
        <v>57</v>
      </c>
      <c r="H1881" s="13" t="s">
        <v>3287</v>
      </c>
      <c r="I1881" s="13" t="s">
        <v>62</v>
      </c>
      <c r="J1881" s="13" t="s">
        <v>3176</v>
      </c>
      <c r="K1881" t="s">
        <v>1749</v>
      </c>
      <c r="L1881" s="13" t="s">
        <v>3177</v>
      </c>
      <c r="M1881" t="s">
        <v>1744</v>
      </c>
      <c r="N1881" s="13"/>
      <c r="O1881" t="s">
        <v>1623</v>
      </c>
      <c r="P1881" s="13" t="s">
        <v>1667</v>
      </c>
      <c r="Q1881" s="13" t="s">
        <v>1742</v>
      </c>
      <c r="R1881" s="13"/>
      <c r="S1881" s="13" t="s">
        <v>3189</v>
      </c>
      <c r="T1881" s="13" t="s">
        <v>3190</v>
      </c>
      <c r="U1881" s="13">
        <f>COUNTIFS(Tabella4[Rejected Element],Tabella4[[#This Row],[Rejected Element]])</f>
        <v>1254</v>
      </c>
      <c r="V1881" s="13" t="s">
        <v>1728</v>
      </c>
      <c r="W1881" s="13" t="s">
        <v>3129</v>
      </c>
      <c r="X1881" s="13" t="str">
        <f>Tabella4[[#This Row],[User Impact]]</f>
        <v>1 - Critical</v>
      </c>
      <c r="Y1881" s="13" t="str">
        <f>_xlfn.CONCAT("APP INDABOX ANDROID - ",Tabella4[[#This Row],[UNI CEI EN 301549]]," ",_xlfn.XLOOKUP(Tabella4[[#This Row],[Criterio]],Tabella5[ID],Tabella5[Criterio di successo],"")," - ",Tabella4[[#This Row],[Servizio]])</f>
        <v>APP INDABOX ANDROID - 11.1.3.2.1 Sequenza significativa - S010 Profilo</v>
      </c>
      <c r="Z18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(#AAD1880)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81" s="13"/>
      <c r="AB1881" s="13"/>
      <c r="AC1881" s="13"/>
      <c r="AD1881" s="13"/>
      <c r="AE1881" s="13" t="e">
        <f>_xlfn.XLOOKUP(Tabella4[[#This Row],[ID Silk]],outTable[ID Silk],outTable[Numero ticket  ],,0,1)</f>
        <v>#N/A</v>
      </c>
      <c r="AF1881" s="13"/>
      <c r="AG1881" s="13"/>
      <c r="AH1881" s="13" t="e">
        <f>Tabella4[[#This Row],[Caricato su Silk]]&amp;Tabella4[[#This Row],[HC_01]]</f>
        <v>#N/A</v>
      </c>
      <c r="AI1881" s="13" t="e">
        <f>Tabella4[[#This Row],[HC_ID]]&amp;": "&amp;Tabella4[[#This Row],[Descrizione]]</f>
        <v>#N/A</v>
      </c>
      <c r="AJ1881" s="13" t="e">
        <f>Tabella4[[#This Row],[HC_ID]]&amp;": - "&amp;Tabella4[[#This Row],[Detail]]&amp;" con selettore: "&amp;Tabella4[[#This Row],[Rejected Element]]</f>
        <v>#N/A</v>
      </c>
      <c r="AK1881" s="13" t="e">
        <f>Tabella4[[#This Row],[HC_ID]]&amp;": "&amp;Tabella4[[#This Row],[Share URL]]</f>
        <v>#N/A</v>
      </c>
      <c r="AL1881" s="13" t="e">
        <f>Tabella4[[#This Row],[HC_ID]]&amp;": "&amp;Tabella4[[#This Row],[Soluzione note aggiuntive]]</f>
        <v>#N/A</v>
      </c>
      <c r="AM1881" s="13"/>
    </row>
    <row r="1882" spans="1:39" ht="15" x14ac:dyDescent="0.3">
      <c r="A1882" s="41" t="str">
        <f>Tabella4[[#This Row],[UNI CEI EN 301549]]&amp;Tabella4[[#This Row],[Servizio]]</f>
        <v>11.1.3.2.1S010 Profilo</v>
      </c>
      <c r="B1882" s="42" t="str">
        <f>Tabella4[[#This Row],[IssueID]]&amp;Tabella4[[#This Row],[Servizio]]</f>
        <v>S010 Profilo</v>
      </c>
      <c r="C1882" s="41" t="s">
        <v>2980</v>
      </c>
      <c r="D1882" s="41" t="str">
        <f>"(#"&amp;Tabella4[[#This Row],['#ID]]&amp;")"</f>
        <v>(#AAD1881)</v>
      </c>
      <c r="E1882" s="13" t="s">
        <v>50</v>
      </c>
      <c r="F1882" s="13" t="s">
        <v>9</v>
      </c>
      <c r="G1882" s="13" t="s">
        <v>57</v>
      </c>
      <c r="H1882" s="13" t="s">
        <v>3287</v>
      </c>
      <c r="I1882" s="13" t="s">
        <v>62</v>
      </c>
      <c r="J1882" s="13" t="s">
        <v>3176</v>
      </c>
      <c r="K1882" t="s">
        <v>1749</v>
      </c>
      <c r="L1882" s="13" t="s">
        <v>3177</v>
      </c>
      <c r="M1882" t="s">
        <v>1744</v>
      </c>
      <c r="N1882" s="13"/>
      <c r="O1882" t="s">
        <v>1623</v>
      </c>
      <c r="P1882" s="13" t="s">
        <v>1667</v>
      </c>
      <c r="Q1882" s="13" t="s">
        <v>1742</v>
      </c>
      <c r="R1882" s="13"/>
      <c r="S1882" s="13" t="s">
        <v>3189</v>
      </c>
      <c r="T1882" s="13" t="s">
        <v>3190</v>
      </c>
      <c r="U1882" s="13">
        <f>COUNTIFS(Tabella4[Rejected Element],Tabella4[[#This Row],[Rejected Element]])</f>
        <v>1254</v>
      </c>
      <c r="V1882" s="13" t="s">
        <v>1728</v>
      </c>
      <c r="W1882" s="13" t="s">
        <v>3129</v>
      </c>
      <c r="X1882" s="13" t="str">
        <f>Tabella4[[#This Row],[User Impact]]</f>
        <v>1 - Critical</v>
      </c>
      <c r="Y1882" s="13" t="str">
        <f>_xlfn.CONCAT("APP INDABOX ANDROID - ",Tabella4[[#This Row],[UNI CEI EN 301549]]," ",_xlfn.XLOOKUP(Tabella4[[#This Row],[Criterio]],Tabella5[ID],Tabella5[Criterio di successo],"")," - ",Tabella4[[#This Row],[Servizio]])</f>
        <v>APP INDABOX ANDROID - 11.1.3.2.1 Sequenza significativa - S010 Profilo</v>
      </c>
      <c r="Z18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(#AAD1881)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82" s="13"/>
      <c r="AB1882" s="13"/>
      <c r="AC1882" s="13"/>
      <c r="AD1882" s="13"/>
      <c r="AE1882" s="13" t="e">
        <f>_xlfn.XLOOKUP(Tabella4[[#This Row],[ID Silk]],outTable[ID Silk],outTable[Numero ticket  ],,0,1)</f>
        <v>#N/A</v>
      </c>
      <c r="AF1882" s="13"/>
      <c r="AG1882" s="13"/>
      <c r="AH1882" s="13" t="e">
        <f>Tabella4[[#This Row],[Caricato su Silk]]&amp;Tabella4[[#This Row],[HC_01]]</f>
        <v>#N/A</v>
      </c>
      <c r="AI1882" s="13" t="e">
        <f>Tabella4[[#This Row],[HC_ID]]&amp;": "&amp;Tabella4[[#This Row],[Descrizione]]</f>
        <v>#N/A</v>
      </c>
      <c r="AJ1882" s="13" t="e">
        <f>Tabella4[[#This Row],[HC_ID]]&amp;": - "&amp;Tabella4[[#This Row],[Detail]]&amp;" con selettore: "&amp;Tabella4[[#This Row],[Rejected Element]]</f>
        <v>#N/A</v>
      </c>
      <c r="AK1882" s="13" t="e">
        <f>Tabella4[[#This Row],[HC_ID]]&amp;": "&amp;Tabella4[[#This Row],[Share URL]]</f>
        <v>#N/A</v>
      </c>
      <c r="AL1882" s="13" t="e">
        <f>Tabella4[[#This Row],[HC_ID]]&amp;": "&amp;Tabella4[[#This Row],[Soluzione note aggiuntive]]</f>
        <v>#N/A</v>
      </c>
      <c r="AM1882" s="13"/>
    </row>
    <row r="1883" spans="1:39" ht="15" x14ac:dyDescent="0.3">
      <c r="A1883" s="41" t="str">
        <f>Tabella4[[#This Row],[UNI CEI EN 301549]]&amp;Tabella4[[#This Row],[Servizio]]</f>
        <v>11.2.5.5.1S010 Profilo</v>
      </c>
      <c r="B1883" s="42" t="str">
        <f>Tabella4[[#This Row],[IssueID]]&amp;Tabella4[[#This Row],[Servizio]]</f>
        <v>S010 Profilo</v>
      </c>
      <c r="C1883" s="41" t="s">
        <v>2981</v>
      </c>
      <c r="D1883" s="41" t="str">
        <f>"(#"&amp;Tabella4[[#This Row],['#ID]]&amp;")"</f>
        <v>(#AAD1882)</v>
      </c>
      <c r="E1883" s="13" t="s">
        <v>50</v>
      </c>
      <c r="F1883" s="13" t="s">
        <v>3168</v>
      </c>
      <c r="G1883" s="13" t="s">
        <v>346</v>
      </c>
      <c r="H1883" s="13" t="s">
        <v>3286</v>
      </c>
      <c r="I1883" s="13" t="s">
        <v>64</v>
      </c>
      <c r="J1883" s="13" t="s">
        <v>1736</v>
      </c>
      <c r="K1883" t="s">
        <v>1747</v>
      </c>
      <c r="L1883" s="13" t="s">
        <v>3174</v>
      </c>
      <c r="M1883" t="s">
        <v>1744</v>
      </c>
      <c r="N1883" s="13"/>
      <c r="O1883" t="s">
        <v>1623</v>
      </c>
      <c r="P1883" s="13" t="s">
        <v>1667</v>
      </c>
      <c r="Q1883" s="13" t="s">
        <v>1742</v>
      </c>
      <c r="R1883" s="13"/>
      <c r="S1883" s="13" t="s">
        <v>3185</v>
      </c>
      <c r="T1883" s="13" t="s">
        <v>3186</v>
      </c>
      <c r="U1883" s="13">
        <f>COUNTIFS(Tabella4[Rejected Element],Tabella4[[#This Row],[Rejected Element]])</f>
        <v>1254</v>
      </c>
      <c r="V1883" s="13" t="s">
        <v>1728</v>
      </c>
      <c r="W1883" s="13" t="s">
        <v>3129</v>
      </c>
      <c r="X1883" s="13" t="str">
        <f>Tabella4[[#This Row],[User Impact]]</f>
        <v>3 - Moderate</v>
      </c>
      <c r="Y1883" s="13" t="str">
        <f>_xlfn.CONCAT("APP INDABOX ANDROID - ",Tabella4[[#This Row],[UNI CEI EN 301549]]," ",_xlfn.XLOOKUP(Tabella4[[#This Row],[Criterio]],Tabella5[ID],Tabella5[Criterio di successo],"")," - ",Tabella4[[#This Row],[Servizio]])</f>
        <v>APP INDABOX ANDROID - 11.2.5.5.1 Dimensione dell'obiettivo (avanzato) - S010 Profilo</v>
      </c>
      <c r="Z18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(#AAD1882)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83" s="13"/>
      <c r="AB1883" s="13"/>
      <c r="AC1883" s="13"/>
      <c r="AD1883" s="13"/>
      <c r="AE1883" s="13" t="e">
        <f>_xlfn.XLOOKUP(Tabella4[[#This Row],[ID Silk]],outTable[ID Silk],outTable[Numero ticket  ],,0,1)</f>
        <v>#N/A</v>
      </c>
      <c r="AF1883" s="13"/>
      <c r="AG1883" s="13"/>
      <c r="AH1883" s="13" t="e">
        <f>Tabella4[[#This Row],[Caricato su Silk]]&amp;Tabella4[[#This Row],[HC_01]]</f>
        <v>#N/A</v>
      </c>
      <c r="AI1883" s="13" t="e">
        <f>Tabella4[[#This Row],[HC_ID]]&amp;": "&amp;Tabella4[[#This Row],[Descrizione]]</f>
        <v>#N/A</v>
      </c>
      <c r="AJ1883" s="13" t="e">
        <f>Tabella4[[#This Row],[HC_ID]]&amp;": - "&amp;Tabella4[[#This Row],[Detail]]&amp;" con selettore: "&amp;Tabella4[[#This Row],[Rejected Element]]</f>
        <v>#N/A</v>
      </c>
      <c r="AK1883" s="13" t="e">
        <f>Tabella4[[#This Row],[HC_ID]]&amp;": "&amp;Tabella4[[#This Row],[Share URL]]</f>
        <v>#N/A</v>
      </c>
      <c r="AL1883" s="13" t="e">
        <f>Tabella4[[#This Row],[HC_ID]]&amp;": "&amp;Tabella4[[#This Row],[Soluzione note aggiuntive]]</f>
        <v>#N/A</v>
      </c>
      <c r="AM1883" s="13"/>
    </row>
    <row r="1884" spans="1:39" ht="15" x14ac:dyDescent="0.3">
      <c r="A1884" s="41" t="str">
        <f>Tabella4[[#This Row],[UNI CEI EN 301549]]&amp;Tabella4[[#This Row],[Servizio]]</f>
        <v>11.2.5.8.1S010 Profilo</v>
      </c>
      <c r="B1884" s="42" t="str">
        <f>Tabella4[[#This Row],[IssueID]]&amp;Tabella4[[#This Row],[Servizio]]</f>
        <v>S010 Profilo</v>
      </c>
      <c r="C1884" s="41" t="s">
        <v>2982</v>
      </c>
      <c r="D1884" s="41" t="str">
        <f>"(#"&amp;Tabella4[[#This Row],['#ID]]&amp;")"</f>
        <v>(#AAD1883)</v>
      </c>
      <c r="E1884" s="13" t="s">
        <v>50</v>
      </c>
      <c r="F1884" s="13" t="s">
        <v>10</v>
      </c>
      <c r="G1884" s="13" t="s">
        <v>56</v>
      </c>
      <c r="H1884" s="13" t="s">
        <v>3283</v>
      </c>
      <c r="I1884" s="13" t="s">
        <v>63</v>
      </c>
      <c r="J1884" s="13" t="s">
        <v>1736</v>
      </c>
      <c r="K1884" t="s">
        <v>1748</v>
      </c>
      <c r="L1884" s="13" t="s">
        <v>3175</v>
      </c>
      <c r="M1884" t="s">
        <v>1744</v>
      </c>
      <c r="N1884" s="13"/>
      <c r="O1884" t="s">
        <v>1623</v>
      </c>
      <c r="P1884" s="13" t="s">
        <v>1667</v>
      </c>
      <c r="Q1884" s="13" t="s">
        <v>1742</v>
      </c>
      <c r="R1884" s="13"/>
      <c r="S1884" s="13" t="s">
        <v>3187</v>
      </c>
      <c r="T1884" s="13" t="s">
        <v>3188</v>
      </c>
      <c r="U1884" s="13">
        <f>COUNTIFS(Tabella4[Rejected Element],Tabella4[[#This Row],[Rejected Element]])</f>
        <v>1254</v>
      </c>
      <c r="V1884" s="13" t="s">
        <v>1728</v>
      </c>
      <c r="W1884" s="13" t="s">
        <v>3129</v>
      </c>
      <c r="X1884" s="13" t="str">
        <f>Tabella4[[#This Row],[User Impact]]</f>
        <v>2 - Serious</v>
      </c>
      <c r="Y1884" s="13" t="str">
        <f>_xlfn.CONCAT("APP INDABOX ANDROID - ",Tabella4[[#This Row],[UNI CEI EN 301549]]," ",_xlfn.XLOOKUP(Tabella4[[#This Row],[Criterio]],Tabella5[ID],Tabella5[Criterio di successo],"")," - ",Tabella4[[#This Row],[Servizio]])</f>
        <v>APP INDABOX ANDROID - 11.2.5.8.1 Dimensione dell'obiettivo (minimo) - S010 Profilo</v>
      </c>
      <c r="Z18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S010 Profilo (#AAD1883)
S010 Profilo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Aggiungi margini o padding di almeno 8dp tra elementi interattivi adiacenti.
File di log (occorrenze rilevate: 62): https://posteitaliane.sharepoint.com/:x:/r/teams/ACCESSIBILITRISULTATIVERIFICHETECNICHE/Shared%20Documents/TGPOSTE_APP/TGPOSTE_APP/LOG/Log.xlsx?d=w630300a71bd74143a1658fe5ab688bc4&amp;csf=1&amp;web=1&amp;e=Y9XHGL
Link al dettaglio requisito WCAG: </v>
      </c>
      <c r="AA1884" s="13"/>
      <c r="AB1884" s="13"/>
      <c r="AC1884" s="13"/>
      <c r="AD1884" s="13"/>
      <c r="AE1884" s="13" t="e">
        <f>_xlfn.XLOOKUP(Tabella4[[#This Row],[ID Silk]],outTable[ID Silk],outTable[Numero ticket  ],,0,1)</f>
        <v>#N/A</v>
      </c>
      <c r="AF1884" s="13"/>
      <c r="AG1884" s="13"/>
      <c r="AH1884" s="13" t="e">
        <f>Tabella4[[#This Row],[Caricato su Silk]]&amp;Tabella4[[#This Row],[HC_01]]</f>
        <v>#N/A</v>
      </c>
      <c r="AI1884" s="13" t="e">
        <f>Tabella4[[#This Row],[HC_ID]]&amp;": "&amp;Tabella4[[#This Row],[Descrizione]]</f>
        <v>#N/A</v>
      </c>
      <c r="AJ1884" s="13" t="e">
        <f>Tabella4[[#This Row],[HC_ID]]&amp;": - "&amp;Tabella4[[#This Row],[Detail]]&amp;" con selettore: "&amp;Tabella4[[#This Row],[Rejected Element]]</f>
        <v>#N/A</v>
      </c>
      <c r="AK1884" s="13" t="e">
        <f>Tabella4[[#This Row],[HC_ID]]&amp;": "&amp;Tabella4[[#This Row],[Share URL]]</f>
        <v>#N/A</v>
      </c>
      <c r="AL1884" s="13" t="e">
        <f>Tabella4[[#This Row],[HC_ID]]&amp;": "&amp;Tabella4[[#This Row],[Soluzione note aggiuntive]]</f>
        <v>#N/A</v>
      </c>
      <c r="AM1884" s="13"/>
    </row>
    <row r="1885" spans="1:39" ht="15" x14ac:dyDescent="0.3">
      <c r="A1885" s="41" t="str">
        <f>Tabella4[[#This Row],[UNI CEI EN 301549]]&amp;Tabella4[[#This Row],[Servizio]]</f>
        <v>11.2.5.3.1S010 Profilo</v>
      </c>
      <c r="B1885" s="42" t="str">
        <f>Tabella4[[#This Row],[IssueID]]&amp;Tabella4[[#This Row],[Servizio]]</f>
        <v>S010 Profilo</v>
      </c>
      <c r="C1885" s="41" t="s">
        <v>2983</v>
      </c>
      <c r="D1885" s="41" t="str">
        <f>"(#"&amp;Tabella4[[#This Row],['#ID]]&amp;")"</f>
        <v>(#AAD1884)</v>
      </c>
      <c r="E1885" s="13" t="s">
        <v>50</v>
      </c>
      <c r="F1885" s="13" t="s">
        <v>9</v>
      </c>
      <c r="G1885" s="13" t="s">
        <v>342</v>
      </c>
      <c r="H1885" s="13" t="s">
        <v>3285</v>
      </c>
      <c r="I1885" s="13" t="s">
        <v>63</v>
      </c>
      <c r="J1885" s="13" t="s">
        <v>3172</v>
      </c>
      <c r="K1885" t="s">
        <v>1745</v>
      </c>
      <c r="L1885" s="13" t="s">
        <v>3173</v>
      </c>
      <c r="M1885" t="s">
        <v>1744</v>
      </c>
      <c r="N1885" s="13"/>
      <c r="O1885" t="s">
        <v>1623</v>
      </c>
      <c r="P1885" s="13" t="s">
        <v>1667</v>
      </c>
      <c r="Q1885" s="13" t="s">
        <v>1742</v>
      </c>
      <c r="R1885" s="13"/>
      <c r="S1885" s="13" t="s">
        <v>3183</v>
      </c>
      <c r="T1885" s="13" t="s">
        <v>3184</v>
      </c>
      <c r="U1885" s="13">
        <f>COUNTIFS(Tabella4[Rejected Element],Tabella4[[#This Row],[Rejected Element]])</f>
        <v>1254</v>
      </c>
      <c r="V1885" s="13" t="s">
        <v>1728</v>
      </c>
      <c r="W1885" s="13" t="s">
        <v>3129</v>
      </c>
      <c r="X1885" s="13" t="str">
        <f>Tabella4[[#This Row],[User Impact]]</f>
        <v>2 - Serious</v>
      </c>
      <c r="Y1885" s="13" t="str">
        <f>_xlfn.CONCAT("APP INDABOX ANDROID - ",Tabella4[[#This Row],[UNI CEI EN 301549]]," ",_xlfn.XLOOKUP(Tabella4[[#This Row],[Criterio]],Tabella5[ID],Tabella5[Criterio di successo],"")," - ",Tabella4[[#This Row],[Servizio]])</f>
        <v>APP INDABOX ANDROID - 11.2.5.3.1 Etichetta nel nome - S010 Profilo</v>
      </c>
      <c r="Z18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(#AAD1884)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85" s="13"/>
      <c r="AB1885" s="13"/>
      <c r="AC1885" s="13"/>
      <c r="AD1885" s="13"/>
      <c r="AE1885" s="13" t="e">
        <f>_xlfn.XLOOKUP(Tabella4[[#This Row],[ID Silk]],outTable[ID Silk],outTable[Numero ticket  ],,0,1)</f>
        <v>#N/A</v>
      </c>
      <c r="AF1885" s="13"/>
      <c r="AG1885" s="13"/>
      <c r="AH1885" s="13" t="e">
        <f>Tabella4[[#This Row],[Caricato su Silk]]&amp;Tabella4[[#This Row],[HC_01]]</f>
        <v>#N/A</v>
      </c>
      <c r="AI1885" s="13" t="e">
        <f>Tabella4[[#This Row],[HC_ID]]&amp;": "&amp;Tabella4[[#This Row],[Descrizione]]</f>
        <v>#N/A</v>
      </c>
      <c r="AJ1885" s="13" t="e">
        <f>Tabella4[[#This Row],[HC_ID]]&amp;": - "&amp;Tabella4[[#This Row],[Detail]]&amp;" con selettore: "&amp;Tabella4[[#This Row],[Rejected Element]]</f>
        <v>#N/A</v>
      </c>
      <c r="AK1885" s="13" t="e">
        <f>Tabella4[[#This Row],[HC_ID]]&amp;": "&amp;Tabella4[[#This Row],[Share URL]]</f>
        <v>#N/A</v>
      </c>
      <c r="AL1885" s="13" t="e">
        <f>Tabella4[[#This Row],[HC_ID]]&amp;": "&amp;Tabella4[[#This Row],[Soluzione note aggiuntive]]</f>
        <v>#N/A</v>
      </c>
      <c r="AM1885" s="13"/>
    </row>
    <row r="1886" spans="1:39" ht="15" x14ac:dyDescent="0.3">
      <c r="A1886" s="41" t="str">
        <f>Tabella4[[#This Row],[UNI CEI EN 301549]]&amp;Tabella4[[#This Row],[Servizio]]</f>
        <v>11.1.3.2.1S010 Profilo</v>
      </c>
      <c r="B1886" s="42" t="str">
        <f>Tabella4[[#This Row],[IssueID]]&amp;Tabella4[[#This Row],[Servizio]]</f>
        <v>S010 Profilo</v>
      </c>
      <c r="C1886" s="41" t="s">
        <v>2984</v>
      </c>
      <c r="D1886" s="41" t="str">
        <f>"(#"&amp;Tabella4[[#This Row],['#ID]]&amp;")"</f>
        <v>(#AAD1885)</v>
      </c>
      <c r="E1886" s="13" t="s">
        <v>50</v>
      </c>
      <c r="F1886" s="13" t="s">
        <v>9</v>
      </c>
      <c r="G1886" s="13" t="s">
        <v>57</v>
      </c>
      <c r="H1886" s="13" t="s">
        <v>3287</v>
      </c>
      <c r="I1886" s="13" t="s">
        <v>62</v>
      </c>
      <c r="J1886" s="13" t="s">
        <v>3176</v>
      </c>
      <c r="K1886" t="s">
        <v>1749</v>
      </c>
      <c r="L1886" s="13" t="s">
        <v>3177</v>
      </c>
      <c r="M1886" t="s">
        <v>1744</v>
      </c>
      <c r="N1886" s="13"/>
      <c r="O1886" t="s">
        <v>1623</v>
      </c>
      <c r="P1886" s="13" t="s">
        <v>1667</v>
      </c>
      <c r="Q1886" s="13" t="s">
        <v>1742</v>
      </c>
      <c r="R1886" s="13"/>
      <c r="S1886" s="13" t="s">
        <v>3189</v>
      </c>
      <c r="T1886" s="13" t="s">
        <v>3190</v>
      </c>
      <c r="U1886" s="13">
        <f>COUNTIFS(Tabella4[Rejected Element],Tabella4[[#This Row],[Rejected Element]])</f>
        <v>1254</v>
      </c>
      <c r="V1886" s="13" t="s">
        <v>1728</v>
      </c>
      <c r="W1886" s="13" t="s">
        <v>3129</v>
      </c>
      <c r="X1886" s="13" t="str">
        <f>Tabella4[[#This Row],[User Impact]]</f>
        <v>1 - Critical</v>
      </c>
      <c r="Y1886" s="13" t="str">
        <f>_xlfn.CONCAT("APP INDABOX ANDROID - ",Tabella4[[#This Row],[UNI CEI EN 301549]]," ",_xlfn.XLOOKUP(Tabella4[[#This Row],[Criterio]],Tabella5[ID],Tabella5[Criterio di successo],"")," - ",Tabella4[[#This Row],[Servizio]])</f>
        <v>APP INDABOX ANDROID - 11.1.3.2.1 Sequenza significativa - S010 Profilo</v>
      </c>
      <c r="Z18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(#AAD1885)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86" s="13"/>
      <c r="AB1886" s="13"/>
      <c r="AC1886" s="13"/>
      <c r="AD1886" s="13"/>
      <c r="AE1886" s="13" t="e">
        <f>_xlfn.XLOOKUP(Tabella4[[#This Row],[ID Silk]],outTable[ID Silk],outTable[Numero ticket  ],,0,1)</f>
        <v>#N/A</v>
      </c>
      <c r="AF1886" s="13"/>
      <c r="AG1886" s="13"/>
      <c r="AH1886" s="13" t="e">
        <f>Tabella4[[#This Row],[Caricato su Silk]]&amp;Tabella4[[#This Row],[HC_01]]</f>
        <v>#N/A</v>
      </c>
      <c r="AI1886" s="13" t="e">
        <f>Tabella4[[#This Row],[HC_ID]]&amp;": "&amp;Tabella4[[#This Row],[Descrizione]]</f>
        <v>#N/A</v>
      </c>
      <c r="AJ1886" s="13" t="e">
        <f>Tabella4[[#This Row],[HC_ID]]&amp;": - "&amp;Tabella4[[#This Row],[Detail]]&amp;" con selettore: "&amp;Tabella4[[#This Row],[Rejected Element]]</f>
        <v>#N/A</v>
      </c>
      <c r="AK1886" s="13" t="e">
        <f>Tabella4[[#This Row],[HC_ID]]&amp;": "&amp;Tabella4[[#This Row],[Share URL]]</f>
        <v>#N/A</v>
      </c>
      <c r="AL1886" s="13" t="e">
        <f>Tabella4[[#This Row],[HC_ID]]&amp;": "&amp;Tabella4[[#This Row],[Soluzione note aggiuntive]]</f>
        <v>#N/A</v>
      </c>
      <c r="AM1886" s="13"/>
    </row>
    <row r="1887" spans="1:39" ht="15" x14ac:dyDescent="0.3">
      <c r="A1887" s="41" t="str">
        <f>Tabella4[[#This Row],[UNI CEI EN 301549]]&amp;Tabella4[[#This Row],[Servizio]]</f>
        <v>11.2.5.5.1S010 Profilo</v>
      </c>
      <c r="B1887" s="42" t="str">
        <f>Tabella4[[#This Row],[IssueID]]&amp;Tabella4[[#This Row],[Servizio]]</f>
        <v>S010 Profilo</v>
      </c>
      <c r="C1887" s="41" t="s">
        <v>2985</v>
      </c>
      <c r="D1887" s="41" t="str">
        <f>"(#"&amp;Tabella4[[#This Row],['#ID]]&amp;")"</f>
        <v>(#AAD1886)</v>
      </c>
      <c r="E1887" s="13" t="s">
        <v>50</v>
      </c>
      <c r="F1887" s="13" t="s">
        <v>3168</v>
      </c>
      <c r="G1887" s="13" t="s">
        <v>346</v>
      </c>
      <c r="H1887" s="13" t="s">
        <v>3286</v>
      </c>
      <c r="I1887" s="13" t="s">
        <v>64</v>
      </c>
      <c r="J1887" s="13" t="s">
        <v>1736</v>
      </c>
      <c r="K1887" t="s">
        <v>1747</v>
      </c>
      <c r="L1887" s="13" t="s">
        <v>3174</v>
      </c>
      <c r="M1887" t="s">
        <v>1744</v>
      </c>
      <c r="N1887" s="13"/>
      <c r="O1887" t="s">
        <v>1623</v>
      </c>
      <c r="P1887" s="13" t="s">
        <v>1667</v>
      </c>
      <c r="Q1887" s="13" t="s">
        <v>1742</v>
      </c>
      <c r="R1887" s="13"/>
      <c r="S1887" s="13" t="s">
        <v>3185</v>
      </c>
      <c r="T1887" s="13" t="s">
        <v>3186</v>
      </c>
      <c r="U1887" s="13">
        <f>COUNTIFS(Tabella4[Rejected Element],Tabella4[[#This Row],[Rejected Element]])</f>
        <v>1254</v>
      </c>
      <c r="V1887" s="13" t="s">
        <v>1728</v>
      </c>
      <c r="W1887" s="13" t="s">
        <v>3129</v>
      </c>
      <c r="X1887" s="13" t="str">
        <f>Tabella4[[#This Row],[User Impact]]</f>
        <v>3 - Moderate</v>
      </c>
      <c r="Y1887" s="13" t="str">
        <f>_xlfn.CONCAT("APP INDABOX ANDROID - ",Tabella4[[#This Row],[UNI CEI EN 301549]]," ",_xlfn.XLOOKUP(Tabella4[[#This Row],[Criterio]],Tabella5[ID],Tabella5[Criterio di successo],"")," - ",Tabella4[[#This Row],[Servizio]])</f>
        <v>APP INDABOX ANDROID - 11.2.5.5.1 Dimensione dell'obiettivo (avanzato) - S010 Profilo</v>
      </c>
      <c r="Z18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(#AAD1886)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87" s="13"/>
      <c r="AB1887" s="13"/>
      <c r="AC1887" s="13"/>
      <c r="AD1887" s="13"/>
      <c r="AE1887" s="13" t="e">
        <f>_xlfn.XLOOKUP(Tabella4[[#This Row],[ID Silk]],outTable[ID Silk],outTable[Numero ticket  ],,0,1)</f>
        <v>#N/A</v>
      </c>
      <c r="AF1887" s="13"/>
      <c r="AG1887" s="13"/>
      <c r="AH1887" s="13" t="e">
        <f>Tabella4[[#This Row],[Caricato su Silk]]&amp;Tabella4[[#This Row],[HC_01]]</f>
        <v>#N/A</v>
      </c>
      <c r="AI1887" s="13" t="e">
        <f>Tabella4[[#This Row],[HC_ID]]&amp;": "&amp;Tabella4[[#This Row],[Descrizione]]</f>
        <v>#N/A</v>
      </c>
      <c r="AJ1887" s="13" t="e">
        <f>Tabella4[[#This Row],[HC_ID]]&amp;": - "&amp;Tabella4[[#This Row],[Detail]]&amp;" con selettore: "&amp;Tabella4[[#This Row],[Rejected Element]]</f>
        <v>#N/A</v>
      </c>
      <c r="AK1887" s="13" t="e">
        <f>Tabella4[[#This Row],[HC_ID]]&amp;": "&amp;Tabella4[[#This Row],[Share URL]]</f>
        <v>#N/A</v>
      </c>
      <c r="AL1887" s="13" t="e">
        <f>Tabella4[[#This Row],[HC_ID]]&amp;": "&amp;Tabella4[[#This Row],[Soluzione note aggiuntive]]</f>
        <v>#N/A</v>
      </c>
      <c r="AM1887" s="13"/>
    </row>
    <row r="1888" spans="1:39" ht="15" x14ac:dyDescent="0.3">
      <c r="A1888" s="41" t="str">
        <f>Tabella4[[#This Row],[UNI CEI EN 301549]]&amp;Tabella4[[#This Row],[Servizio]]</f>
        <v>11.2.5.3.1S010 Profilo</v>
      </c>
      <c r="B1888" s="42" t="str">
        <f>Tabella4[[#This Row],[IssueID]]&amp;Tabella4[[#This Row],[Servizio]]</f>
        <v>S010 Profilo</v>
      </c>
      <c r="C1888" s="41" t="s">
        <v>2986</v>
      </c>
      <c r="D1888" s="41" t="str">
        <f>"(#"&amp;Tabella4[[#This Row],['#ID]]&amp;")"</f>
        <v>(#AAD1887)</v>
      </c>
      <c r="E1888" s="13" t="s">
        <v>50</v>
      </c>
      <c r="F1888" s="13" t="s">
        <v>9</v>
      </c>
      <c r="G1888" s="13" t="s">
        <v>342</v>
      </c>
      <c r="H1888" s="13" t="s">
        <v>3285</v>
      </c>
      <c r="I1888" s="13" t="s">
        <v>63</v>
      </c>
      <c r="J1888" s="13" t="s">
        <v>3172</v>
      </c>
      <c r="K1888" t="s">
        <v>1745</v>
      </c>
      <c r="L1888" s="13" t="s">
        <v>3173</v>
      </c>
      <c r="M1888" t="s">
        <v>1744</v>
      </c>
      <c r="N1888" s="13"/>
      <c r="O1888" t="s">
        <v>1623</v>
      </c>
      <c r="P1888" s="13" t="s">
        <v>1667</v>
      </c>
      <c r="Q1888" s="13" t="s">
        <v>1742</v>
      </c>
      <c r="R1888" s="13"/>
      <c r="S1888" s="13" t="s">
        <v>3183</v>
      </c>
      <c r="T1888" s="13" t="s">
        <v>3184</v>
      </c>
      <c r="U1888" s="13">
        <f>COUNTIFS(Tabella4[Rejected Element],Tabella4[[#This Row],[Rejected Element]])</f>
        <v>1254</v>
      </c>
      <c r="V1888" s="13" t="s">
        <v>1728</v>
      </c>
      <c r="W1888" s="13" t="s">
        <v>3129</v>
      </c>
      <c r="X1888" s="13" t="str">
        <f>Tabella4[[#This Row],[User Impact]]</f>
        <v>2 - Serious</v>
      </c>
      <c r="Y1888" s="13" t="str">
        <f>_xlfn.CONCAT("APP INDABOX ANDROID - ",Tabella4[[#This Row],[UNI CEI EN 301549]]," ",_xlfn.XLOOKUP(Tabella4[[#This Row],[Criterio]],Tabella5[ID],Tabella5[Criterio di successo],"")," - ",Tabella4[[#This Row],[Servizio]])</f>
        <v>APP INDABOX ANDROID - 11.2.5.3.1 Etichetta nel nome - S010 Profilo</v>
      </c>
      <c r="Z18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(#AAD1887)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88" s="13"/>
      <c r="AB1888" s="13"/>
      <c r="AC1888" s="13"/>
      <c r="AD1888" s="13"/>
      <c r="AE1888" s="13" t="e">
        <f>_xlfn.XLOOKUP(Tabella4[[#This Row],[ID Silk]],outTable[ID Silk],outTable[Numero ticket  ],,0,1)</f>
        <v>#N/A</v>
      </c>
      <c r="AF1888" s="13"/>
      <c r="AG1888" s="13"/>
      <c r="AH1888" s="13" t="e">
        <f>Tabella4[[#This Row],[Caricato su Silk]]&amp;Tabella4[[#This Row],[HC_01]]</f>
        <v>#N/A</v>
      </c>
      <c r="AI1888" s="13" t="e">
        <f>Tabella4[[#This Row],[HC_ID]]&amp;": "&amp;Tabella4[[#This Row],[Descrizione]]</f>
        <v>#N/A</v>
      </c>
      <c r="AJ1888" s="13" t="e">
        <f>Tabella4[[#This Row],[HC_ID]]&amp;": - "&amp;Tabella4[[#This Row],[Detail]]&amp;" con selettore: "&amp;Tabella4[[#This Row],[Rejected Element]]</f>
        <v>#N/A</v>
      </c>
      <c r="AK1888" s="13" t="e">
        <f>Tabella4[[#This Row],[HC_ID]]&amp;": "&amp;Tabella4[[#This Row],[Share URL]]</f>
        <v>#N/A</v>
      </c>
      <c r="AL1888" s="13" t="e">
        <f>Tabella4[[#This Row],[HC_ID]]&amp;": "&amp;Tabella4[[#This Row],[Soluzione note aggiuntive]]</f>
        <v>#N/A</v>
      </c>
      <c r="AM1888" s="13"/>
    </row>
    <row r="1889" spans="1:39" ht="15" x14ac:dyDescent="0.3">
      <c r="A1889" s="41" t="str">
        <f>Tabella4[[#This Row],[UNI CEI EN 301549]]&amp;Tabella4[[#This Row],[Servizio]]</f>
        <v>11.1.3.2.1S010 Profilo</v>
      </c>
      <c r="B1889" s="42" t="str">
        <f>Tabella4[[#This Row],[IssueID]]&amp;Tabella4[[#This Row],[Servizio]]</f>
        <v>S010 Profilo</v>
      </c>
      <c r="C1889" s="41" t="s">
        <v>2987</v>
      </c>
      <c r="D1889" s="41" t="str">
        <f>"(#"&amp;Tabella4[[#This Row],['#ID]]&amp;")"</f>
        <v>(#AAD1888)</v>
      </c>
      <c r="E1889" s="13" t="s">
        <v>50</v>
      </c>
      <c r="F1889" s="13" t="s">
        <v>9</v>
      </c>
      <c r="G1889" s="13" t="s">
        <v>57</v>
      </c>
      <c r="H1889" s="13" t="s">
        <v>3287</v>
      </c>
      <c r="I1889" s="13" t="s">
        <v>62</v>
      </c>
      <c r="J1889" s="13" t="s">
        <v>3176</v>
      </c>
      <c r="K1889" t="s">
        <v>1749</v>
      </c>
      <c r="L1889" s="13" t="s">
        <v>3177</v>
      </c>
      <c r="M1889" t="s">
        <v>1744</v>
      </c>
      <c r="N1889" s="13"/>
      <c r="O1889" t="s">
        <v>1623</v>
      </c>
      <c r="P1889" s="13" t="s">
        <v>1667</v>
      </c>
      <c r="Q1889" s="13" t="s">
        <v>1742</v>
      </c>
      <c r="R1889" s="13"/>
      <c r="S1889" s="13" t="s">
        <v>3189</v>
      </c>
      <c r="T1889" s="13" t="s">
        <v>3190</v>
      </c>
      <c r="U1889" s="13">
        <f>COUNTIFS(Tabella4[Rejected Element],Tabella4[[#This Row],[Rejected Element]])</f>
        <v>1254</v>
      </c>
      <c r="V1889" s="13" t="s">
        <v>1728</v>
      </c>
      <c r="W1889" s="13" t="s">
        <v>3129</v>
      </c>
      <c r="X1889" s="13" t="str">
        <f>Tabella4[[#This Row],[User Impact]]</f>
        <v>1 - Critical</v>
      </c>
      <c r="Y1889" s="13" t="str">
        <f>_xlfn.CONCAT("APP INDABOX ANDROID - ",Tabella4[[#This Row],[UNI CEI EN 301549]]," ",_xlfn.XLOOKUP(Tabella4[[#This Row],[Criterio]],Tabella5[ID],Tabella5[Criterio di successo],"")," - ",Tabella4[[#This Row],[Servizio]])</f>
        <v>APP INDABOX ANDROID - 11.1.3.2.1 Sequenza significativa - S010 Profilo</v>
      </c>
      <c r="Z18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(#AAD1888)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89" s="13"/>
      <c r="AB1889" s="13"/>
      <c r="AC1889" s="13"/>
      <c r="AD1889" s="13"/>
      <c r="AE1889" s="13" t="e">
        <f>_xlfn.XLOOKUP(Tabella4[[#This Row],[ID Silk]],outTable[ID Silk],outTable[Numero ticket  ],,0,1)</f>
        <v>#N/A</v>
      </c>
      <c r="AF1889" s="13"/>
      <c r="AG1889" s="13"/>
      <c r="AH1889" s="13" t="e">
        <f>Tabella4[[#This Row],[Caricato su Silk]]&amp;Tabella4[[#This Row],[HC_01]]</f>
        <v>#N/A</v>
      </c>
      <c r="AI1889" s="13" t="e">
        <f>Tabella4[[#This Row],[HC_ID]]&amp;": "&amp;Tabella4[[#This Row],[Descrizione]]</f>
        <v>#N/A</v>
      </c>
      <c r="AJ1889" s="13" t="e">
        <f>Tabella4[[#This Row],[HC_ID]]&amp;": - "&amp;Tabella4[[#This Row],[Detail]]&amp;" con selettore: "&amp;Tabella4[[#This Row],[Rejected Element]]</f>
        <v>#N/A</v>
      </c>
      <c r="AK1889" s="13" t="e">
        <f>Tabella4[[#This Row],[HC_ID]]&amp;": "&amp;Tabella4[[#This Row],[Share URL]]</f>
        <v>#N/A</v>
      </c>
      <c r="AL1889" s="13" t="e">
        <f>Tabella4[[#This Row],[HC_ID]]&amp;": "&amp;Tabella4[[#This Row],[Soluzione note aggiuntive]]</f>
        <v>#N/A</v>
      </c>
      <c r="AM1889" s="13"/>
    </row>
    <row r="1890" spans="1:39" ht="15" x14ac:dyDescent="0.3">
      <c r="A1890" s="41" t="str">
        <f>Tabella4[[#This Row],[UNI CEI EN 301549]]&amp;Tabella4[[#This Row],[Servizio]]</f>
        <v>11.2.5.3.1S010 Profilo</v>
      </c>
      <c r="B1890" s="42" t="str">
        <f>Tabella4[[#This Row],[IssueID]]&amp;Tabella4[[#This Row],[Servizio]]</f>
        <v>S010 Profilo</v>
      </c>
      <c r="C1890" s="41" t="s">
        <v>2988</v>
      </c>
      <c r="D1890" s="41" t="str">
        <f>"(#"&amp;Tabella4[[#This Row],['#ID]]&amp;")"</f>
        <v>(#AAD1889)</v>
      </c>
      <c r="E1890" s="13" t="s">
        <v>50</v>
      </c>
      <c r="F1890" s="13" t="s">
        <v>9</v>
      </c>
      <c r="G1890" s="13" t="s">
        <v>342</v>
      </c>
      <c r="H1890" s="13" t="s">
        <v>3285</v>
      </c>
      <c r="I1890" s="13" t="s">
        <v>63</v>
      </c>
      <c r="J1890" s="13" t="s">
        <v>3172</v>
      </c>
      <c r="K1890" t="s">
        <v>1745</v>
      </c>
      <c r="L1890" s="13" t="s">
        <v>3173</v>
      </c>
      <c r="M1890" t="s">
        <v>1744</v>
      </c>
      <c r="N1890" s="13"/>
      <c r="O1890" t="s">
        <v>1623</v>
      </c>
      <c r="P1890" s="13" t="s">
        <v>1667</v>
      </c>
      <c r="Q1890" s="13" t="s">
        <v>1742</v>
      </c>
      <c r="R1890" s="13"/>
      <c r="S1890" s="13" t="s">
        <v>3183</v>
      </c>
      <c r="T1890" s="13" t="s">
        <v>3184</v>
      </c>
      <c r="U1890" s="13">
        <f>COUNTIFS(Tabella4[Rejected Element],Tabella4[[#This Row],[Rejected Element]])</f>
        <v>1254</v>
      </c>
      <c r="V1890" s="13" t="s">
        <v>1728</v>
      </c>
      <c r="W1890" s="13" t="s">
        <v>3129</v>
      </c>
      <c r="X1890" s="13" t="str">
        <f>Tabella4[[#This Row],[User Impact]]</f>
        <v>2 - Serious</v>
      </c>
      <c r="Y1890" s="13" t="str">
        <f>_xlfn.CONCAT("APP INDABOX ANDROID - ",Tabella4[[#This Row],[UNI CEI EN 301549]]," ",_xlfn.XLOOKUP(Tabella4[[#This Row],[Criterio]],Tabella5[ID],Tabella5[Criterio di successo],"")," - ",Tabella4[[#This Row],[Servizio]])</f>
        <v>APP INDABOX ANDROID - 11.2.5.3.1 Etichetta nel nome - S010 Profilo</v>
      </c>
      <c r="Z18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(#AAD1889)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90" s="13"/>
      <c r="AB1890" s="13"/>
      <c r="AC1890" s="13"/>
      <c r="AD1890" s="13"/>
      <c r="AE1890" s="13" t="e">
        <f>_xlfn.XLOOKUP(Tabella4[[#This Row],[ID Silk]],outTable[ID Silk],outTable[Numero ticket  ],,0,1)</f>
        <v>#N/A</v>
      </c>
      <c r="AF1890" s="13"/>
      <c r="AG1890" s="13"/>
      <c r="AH1890" s="13" t="e">
        <f>Tabella4[[#This Row],[Caricato su Silk]]&amp;Tabella4[[#This Row],[HC_01]]</f>
        <v>#N/A</v>
      </c>
      <c r="AI1890" s="13" t="e">
        <f>Tabella4[[#This Row],[HC_ID]]&amp;": "&amp;Tabella4[[#This Row],[Descrizione]]</f>
        <v>#N/A</v>
      </c>
      <c r="AJ1890" s="13" t="e">
        <f>Tabella4[[#This Row],[HC_ID]]&amp;": - "&amp;Tabella4[[#This Row],[Detail]]&amp;" con selettore: "&amp;Tabella4[[#This Row],[Rejected Element]]</f>
        <v>#N/A</v>
      </c>
      <c r="AK1890" s="13" t="e">
        <f>Tabella4[[#This Row],[HC_ID]]&amp;": "&amp;Tabella4[[#This Row],[Share URL]]</f>
        <v>#N/A</v>
      </c>
      <c r="AL1890" s="13" t="e">
        <f>Tabella4[[#This Row],[HC_ID]]&amp;": "&amp;Tabella4[[#This Row],[Soluzione note aggiuntive]]</f>
        <v>#N/A</v>
      </c>
      <c r="AM1890" s="13"/>
    </row>
    <row r="1891" spans="1:39" ht="15" x14ac:dyDescent="0.3">
      <c r="A1891" s="41" t="str">
        <f>Tabella4[[#This Row],[UNI CEI EN 301549]]&amp;Tabella4[[#This Row],[Servizio]]</f>
        <v>11.1.3.2.1S010 Profilo</v>
      </c>
      <c r="B1891" s="42" t="str">
        <f>Tabella4[[#This Row],[IssueID]]&amp;Tabella4[[#This Row],[Servizio]]</f>
        <v>S010 Profilo</v>
      </c>
      <c r="C1891" s="41" t="s">
        <v>2989</v>
      </c>
      <c r="D1891" s="41" t="str">
        <f>"(#"&amp;Tabella4[[#This Row],['#ID]]&amp;")"</f>
        <v>(#AAD1890)</v>
      </c>
      <c r="E1891" s="13" t="s">
        <v>50</v>
      </c>
      <c r="F1891" s="13" t="s">
        <v>9</v>
      </c>
      <c r="G1891" s="13" t="s">
        <v>57</v>
      </c>
      <c r="H1891" s="13" t="s">
        <v>3287</v>
      </c>
      <c r="I1891" s="13" t="s">
        <v>62</v>
      </c>
      <c r="J1891" s="13" t="s">
        <v>3176</v>
      </c>
      <c r="K1891" t="s">
        <v>1749</v>
      </c>
      <c r="L1891" s="13" t="s">
        <v>3177</v>
      </c>
      <c r="M1891" t="s">
        <v>1744</v>
      </c>
      <c r="N1891" s="13"/>
      <c r="O1891" t="s">
        <v>1623</v>
      </c>
      <c r="P1891" s="13" t="s">
        <v>1667</v>
      </c>
      <c r="Q1891" s="13" t="s">
        <v>1742</v>
      </c>
      <c r="R1891" s="13"/>
      <c r="S1891" s="13" t="s">
        <v>3189</v>
      </c>
      <c r="T1891" s="13" t="s">
        <v>3190</v>
      </c>
      <c r="U1891" s="13">
        <f>COUNTIFS(Tabella4[Rejected Element],Tabella4[[#This Row],[Rejected Element]])</f>
        <v>1254</v>
      </c>
      <c r="V1891" s="13" t="s">
        <v>1728</v>
      </c>
      <c r="W1891" s="13" t="s">
        <v>3129</v>
      </c>
      <c r="X1891" s="13" t="str">
        <f>Tabella4[[#This Row],[User Impact]]</f>
        <v>1 - Critical</v>
      </c>
      <c r="Y1891" s="13" t="str">
        <f>_xlfn.CONCAT("APP INDABOX ANDROID - ",Tabella4[[#This Row],[UNI CEI EN 301549]]," ",_xlfn.XLOOKUP(Tabella4[[#This Row],[Criterio]],Tabella5[ID],Tabella5[Criterio di successo],"")," - ",Tabella4[[#This Row],[Servizio]])</f>
        <v>APP INDABOX ANDROID - 11.1.3.2.1 Sequenza significativa - S010 Profilo</v>
      </c>
      <c r="Z18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(#AAD1890)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91" s="13"/>
      <c r="AB1891" s="13"/>
      <c r="AC1891" s="13"/>
      <c r="AD1891" s="13"/>
      <c r="AE1891" s="13" t="e">
        <f>_xlfn.XLOOKUP(Tabella4[[#This Row],[ID Silk]],outTable[ID Silk],outTable[Numero ticket  ],,0,1)</f>
        <v>#N/A</v>
      </c>
      <c r="AF1891" s="13"/>
      <c r="AG1891" s="13"/>
      <c r="AH1891" s="13" t="e">
        <f>Tabella4[[#This Row],[Caricato su Silk]]&amp;Tabella4[[#This Row],[HC_01]]</f>
        <v>#N/A</v>
      </c>
      <c r="AI1891" s="13" t="e">
        <f>Tabella4[[#This Row],[HC_ID]]&amp;": "&amp;Tabella4[[#This Row],[Descrizione]]</f>
        <v>#N/A</v>
      </c>
      <c r="AJ1891" s="13" t="e">
        <f>Tabella4[[#This Row],[HC_ID]]&amp;": - "&amp;Tabella4[[#This Row],[Detail]]&amp;" con selettore: "&amp;Tabella4[[#This Row],[Rejected Element]]</f>
        <v>#N/A</v>
      </c>
      <c r="AK1891" s="13" t="e">
        <f>Tabella4[[#This Row],[HC_ID]]&amp;": "&amp;Tabella4[[#This Row],[Share URL]]</f>
        <v>#N/A</v>
      </c>
      <c r="AL1891" s="13" t="e">
        <f>Tabella4[[#This Row],[HC_ID]]&amp;": "&amp;Tabella4[[#This Row],[Soluzione note aggiuntive]]</f>
        <v>#N/A</v>
      </c>
      <c r="AM1891" s="13"/>
    </row>
    <row r="1892" spans="1:39" ht="15" x14ac:dyDescent="0.3">
      <c r="A1892" s="41" t="str">
        <f>Tabella4[[#This Row],[UNI CEI EN 301549]]&amp;Tabella4[[#This Row],[Servizio]]</f>
        <v>11.2.5.5.1S010 Profilo</v>
      </c>
      <c r="B1892" s="42" t="str">
        <f>Tabella4[[#This Row],[IssueID]]&amp;Tabella4[[#This Row],[Servizio]]</f>
        <v>S010 Profilo</v>
      </c>
      <c r="C1892" s="41" t="s">
        <v>2990</v>
      </c>
      <c r="D1892" s="41" t="str">
        <f>"(#"&amp;Tabella4[[#This Row],['#ID]]&amp;")"</f>
        <v>(#AAD1891)</v>
      </c>
      <c r="E1892" s="13" t="s">
        <v>50</v>
      </c>
      <c r="F1892" s="13" t="s">
        <v>3168</v>
      </c>
      <c r="G1892" s="13" t="s">
        <v>346</v>
      </c>
      <c r="H1892" s="13" t="s">
        <v>3286</v>
      </c>
      <c r="I1892" s="13" t="s">
        <v>64</v>
      </c>
      <c r="J1892" s="13" t="s">
        <v>1736</v>
      </c>
      <c r="K1892" t="s">
        <v>1747</v>
      </c>
      <c r="L1892" s="13" t="s">
        <v>3174</v>
      </c>
      <c r="M1892" t="s">
        <v>1744</v>
      </c>
      <c r="N1892" s="13"/>
      <c r="O1892" t="s">
        <v>1623</v>
      </c>
      <c r="P1892" s="13" t="s">
        <v>1667</v>
      </c>
      <c r="Q1892" s="13" t="s">
        <v>1742</v>
      </c>
      <c r="R1892" s="13"/>
      <c r="S1892" s="13" t="s">
        <v>3185</v>
      </c>
      <c r="T1892" s="13" t="s">
        <v>3186</v>
      </c>
      <c r="U1892" s="13">
        <f>COUNTIFS(Tabella4[Rejected Element],Tabella4[[#This Row],[Rejected Element]])</f>
        <v>1254</v>
      </c>
      <c r="V1892" s="13" t="s">
        <v>1728</v>
      </c>
      <c r="W1892" s="13" t="s">
        <v>3129</v>
      </c>
      <c r="X1892" s="13" t="str">
        <f>Tabella4[[#This Row],[User Impact]]</f>
        <v>3 - Moderate</v>
      </c>
      <c r="Y1892" s="13" t="str">
        <f>_xlfn.CONCAT("APP INDABOX ANDROID - ",Tabella4[[#This Row],[UNI CEI EN 301549]]," ",_xlfn.XLOOKUP(Tabella4[[#This Row],[Criterio]],Tabella5[ID],Tabella5[Criterio di successo],"")," - ",Tabella4[[#This Row],[Servizio]])</f>
        <v>APP INDABOX ANDROID - 11.2.5.5.1 Dimensione dell'obiettivo (avanzato) - S010 Profilo</v>
      </c>
      <c r="Z18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(#AAD1891)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92" s="13"/>
      <c r="AB1892" s="13"/>
      <c r="AC1892" s="13"/>
      <c r="AD1892" s="13"/>
      <c r="AE1892" s="13" t="e">
        <f>_xlfn.XLOOKUP(Tabella4[[#This Row],[ID Silk]],outTable[ID Silk],outTable[Numero ticket  ],,0,1)</f>
        <v>#N/A</v>
      </c>
      <c r="AF1892" s="13"/>
      <c r="AG1892" s="13"/>
      <c r="AH1892" s="13" t="e">
        <f>Tabella4[[#This Row],[Caricato su Silk]]&amp;Tabella4[[#This Row],[HC_01]]</f>
        <v>#N/A</v>
      </c>
      <c r="AI1892" s="13" t="e">
        <f>Tabella4[[#This Row],[HC_ID]]&amp;": "&amp;Tabella4[[#This Row],[Descrizione]]</f>
        <v>#N/A</v>
      </c>
      <c r="AJ1892" s="13" t="e">
        <f>Tabella4[[#This Row],[HC_ID]]&amp;": - "&amp;Tabella4[[#This Row],[Detail]]&amp;" con selettore: "&amp;Tabella4[[#This Row],[Rejected Element]]</f>
        <v>#N/A</v>
      </c>
      <c r="AK1892" s="13" t="e">
        <f>Tabella4[[#This Row],[HC_ID]]&amp;": "&amp;Tabella4[[#This Row],[Share URL]]</f>
        <v>#N/A</v>
      </c>
      <c r="AL1892" s="13" t="e">
        <f>Tabella4[[#This Row],[HC_ID]]&amp;": "&amp;Tabella4[[#This Row],[Soluzione note aggiuntive]]</f>
        <v>#N/A</v>
      </c>
      <c r="AM1892" s="13"/>
    </row>
    <row r="1893" spans="1:39" ht="15" x14ac:dyDescent="0.3">
      <c r="A1893" s="41" t="str">
        <f>Tabella4[[#This Row],[UNI CEI EN 301549]]&amp;Tabella4[[#This Row],[Servizio]]</f>
        <v>11.2.5.3.1S010 Profilo</v>
      </c>
      <c r="B1893" s="42" t="str">
        <f>Tabella4[[#This Row],[IssueID]]&amp;Tabella4[[#This Row],[Servizio]]</f>
        <v>S010 Profilo</v>
      </c>
      <c r="C1893" s="41" t="s">
        <v>2991</v>
      </c>
      <c r="D1893" s="41" t="str">
        <f>"(#"&amp;Tabella4[[#This Row],['#ID]]&amp;")"</f>
        <v>(#AAD1892)</v>
      </c>
      <c r="E1893" s="13" t="s">
        <v>50</v>
      </c>
      <c r="F1893" s="13" t="s">
        <v>9</v>
      </c>
      <c r="G1893" s="13" t="s">
        <v>342</v>
      </c>
      <c r="H1893" s="13" t="s">
        <v>3285</v>
      </c>
      <c r="I1893" s="13" t="s">
        <v>63</v>
      </c>
      <c r="J1893" s="13" t="s">
        <v>3172</v>
      </c>
      <c r="K1893" t="s">
        <v>1745</v>
      </c>
      <c r="L1893" s="13" t="s">
        <v>3173</v>
      </c>
      <c r="M1893" t="s">
        <v>1744</v>
      </c>
      <c r="N1893" s="13"/>
      <c r="O1893" t="s">
        <v>1623</v>
      </c>
      <c r="P1893" s="13" t="s">
        <v>1667</v>
      </c>
      <c r="Q1893" s="13" t="s">
        <v>1742</v>
      </c>
      <c r="R1893" s="13"/>
      <c r="S1893" s="13" t="s">
        <v>3183</v>
      </c>
      <c r="T1893" s="13" t="s">
        <v>3184</v>
      </c>
      <c r="U1893" s="13">
        <f>COUNTIFS(Tabella4[Rejected Element],Tabella4[[#This Row],[Rejected Element]])</f>
        <v>1254</v>
      </c>
      <c r="V1893" s="13" t="s">
        <v>1728</v>
      </c>
      <c r="W1893" s="13" t="s">
        <v>3129</v>
      </c>
      <c r="X1893" s="13" t="str">
        <f>Tabella4[[#This Row],[User Impact]]</f>
        <v>2 - Serious</v>
      </c>
      <c r="Y1893" s="13" t="str">
        <f>_xlfn.CONCAT("APP INDABOX ANDROID - ",Tabella4[[#This Row],[UNI CEI EN 301549]]," ",_xlfn.XLOOKUP(Tabella4[[#This Row],[Criterio]],Tabella5[ID],Tabella5[Criterio di successo],"")," - ",Tabella4[[#This Row],[Servizio]])</f>
        <v>APP INDABOX ANDROID - 11.2.5.3.1 Etichetta nel nome - S010 Profilo</v>
      </c>
      <c r="Z18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(#AAD1892)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93" s="13"/>
      <c r="AB1893" s="13"/>
      <c r="AC1893" s="13"/>
      <c r="AD1893" s="13"/>
      <c r="AE1893" s="13" t="e">
        <f>_xlfn.XLOOKUP(Tabella4[[#This Row],[ID Silk]],outTable[ID Silk],outTable[Numero ticket  ],,0,1)</f>
        <v>#N/A</v>
      </c>
      <c r="AF1893" s="13"/>
      <c r="AG1893" s="13"/>
      <c r="AH1893" s="13" t="e">
        <f>Tabella4[[#This Row],[Caricato su Silk]]&amp;Tabella4[[#This Row],[HC_01]]</f>
        <v>#N/A</v>
      </c>
      <c r="AI1893" s="13" t="e">
        <f>Tabella4[[#This Row],[HC_ID]]&amp;": "&amp;Tabella4[[#This Row],[Descrizione]]</f>
        <v>#N/A</v>
      </c>
      <c r="AJ1893" s="13" t="e">
        <f>Tabella4[[#This Row],[HC_ID]]&amp;": - "&amp;Tabella4[[#This Row],[Detail]]&amp;" con selettore: "&amp;Tabella4[[#This Row],[Rejected Element]]</f>
        <v>#N/A</v>
      </c>
      <c r="AK1893" s="13" t="e">
        <f>Tabella4[[#This Row],[HC_ID]]&amp;": "&amp;Tabella4[[#This Row],[Share URL]]</f>
        <v>#N/A</v>
      </c>
      <c r="AL1893" s="13" t="e">
        <f>Tabella4[[#This Row],[HC_ID]]&amp;": "&amp;Tabella4[[#This Row],[Soluzione note aggiuntive]]</f>
        <v>#N/A</v>
      </c>
      <c r="AM1893" s="13"/>
    </row>
    <row r="1894" spans="1:39" ht="15" x14ac:dyDescent="0.3">
      <c r="A1894" s="41" t="str">
        <f>Tabella4[[#This Row],[UNI CEI EN 301549]]&amp;Tabella4[[#This Row],[Servizio]]</f>
        <v>11.1.3.2.1S010 Profilo</v>
      </c>
      <c r="B1894" s="42" t="str">
        <f>Tabella4[[#This Row],[IssueID]]&amp;Tabella4[[#This Row],[Servizio]]</f>
        <v>S010 Profilo</v>
      </c>
      <c r="C1894" s="41" t="s">
        <v>2992</v>
      </c>
      <c r="D1894" s="41" t="str">
        <f>"(#"&amp;Tabella4[[#This Row],['#ID]]&amp;")"</f>
        <v>(#AAD1893)</v>
      </c>
      <c r="E1894" s="13" t="s">
        <v>50</v>
      </c>
      <c r="F1894" s="13" t="s">
        <v>9</v>
      </c>
      <c r="G1894" s="13" t="s">
        <v>57</v>
      </c>
      <c r="H1894" s="13" t="s">
        <v>3287</v>
      </c>
      <c r="I1894" s="13" t="s">
        <v>62</v>
      </c>
      <c r="J1894" s="13" t="s">
        <v>3176</v>
      </c>
      <c r="K1894" t="s">
        <v>1749</v>
      </c>
      <c r="L1894" s="13" t="s">
        <v>3177</v>
      </c>
      <c r="M1894" t="s">
        <v>1744</v>
      </c>
      <c r="N1894" s="13"/>
      <c r="O1894" t="s">
        <v>1623</v>
      </c>
      <c r="P1894" s="13" t="s">
        <v>1667</v>
      </c>
      <c r="Q1894" s="13" t="s">
        <v>1742</v>
      </c>
      <c r="R1894" s="13"/>
      <c r="S1894" s="13" t="s">
        <v>3189</v>
      </c>
      <c r="T1894" s="13" t="s">
        <v>3190</v>
      </c>
      <c r="U1894" s="13">
        <f>COUNTIFS(Tabella4[Rejected Element],Tabella4[[#This Row],[Rejected Element]])</f>
        <v>1254</v>
      </c>
      <c r="V1894" s="13" t="s">
        <v>1728</v>
      </c>
      <c r="W1894" s="13" t="s">
        <v>3129</v>
      </c>
      <c r="X1894" s="13" t="str">
        <f>Tabella4[[#This Row],[User Impact]]</f>
        <v>1 - Critical</v>
      </c>
      <c r="Y1894" s="13" t="str">
        <f>_xlfn.CONCAT("APP INDABOX ANDROID - ",Tabella4[[#This Row],[UNI CEI EN 301549]]," ",_xlfn.XLOOKUP(Tabella4[[#This Row],[Criterio]],Tabella5[ID],Tabella5[Criterio di successo],"")," - ",Tabella4[[#This Row],[Servizio]])</f>
        <v>APP INDABOX ANDROID - 11.1.3.2.1 Sequenza significativa - S010 Profilo</v>
      </c>
      <c r="Z18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(#AAD1893)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94" s="13"/>
      <c r="AB1894" s="13"/>
      <c r="AC1894" s="13"/>
      <c r="AD1894" s="13"/>
      <c r="AE1894" s="13" t="e">
        <f>_xlfn.XLOOKUP(Tabella4[[#This Row],[ID Silk]],outTable[ID Silk],outTable[Numero ticket  ],,0,1)</f>
        <v>#N/A</v>
      </c>
      <c r="AF1894" s="13"/>
      <c r="AG1894" s="13"/>
      <c r="AH1894" s="13" t="e">
        <f>Tabella4[[#This Row],[Caricato su Silk]]&amp;Tabella4[[#This Row],[HC_01]]</f>
        <v>#N/A</v>
      </c>
      <c r="AI1894" s="13" t="e">
        <f>Tabella4[[#This Row],[HC_ID]]&amp;": "&amp;Tabella4[[#This Row],[Descrizione]]</f>
        <v>#N/A</v>
      </c>
      <c r="AJ1894" s="13" t="e">
        <f>Tabella4[[#This Row],[HC_ID]]&amp;": - "&amp;Tabella4[[#This Row],[Detail]]&amp;" con selettore: "&amp;Tabella4[[#This Row],[Rejected Element]]</f>
        <v>#N/A</v>
      </c>
      <c r="AK1894" s="13" t="e">
        <f>Tabella4[[#This Row],[HC_ID]]&amp;": "&amp;Tabella4[[#This Row],[Share URL]]</f>
        <v>#N/A</v>
      </c>
      <c r="AL1894" s="13" t="e">
        <f>Tabella4[[#This Row],[HC_ID]]&amp;": "&amp;Tabella4[[#This Row],[Soluzione note aggiuntive]]</f>
        <v>#N/A</v>
      </c>
      <c r="AM1894" s="13"/>
    </row>
    <row r="1895" spans="1:39" ht="15" x14ac:dyDescent="0.3">
      <c r="A1895" s="41" t="str">
        <f>Tabella4[[#This Row],[UNI CEI EN 301549]]&amp;Tabella4[[#This Row],[Servizio]]</f>
        <v>11.1.3.2.1S010 Profilo</v>
      </c>
      <c r="B1895" s="42" t="str">
        <f>Tabella4[[#This Row],[IssueID]]&amp;Tabella4[[#This Row],[Servizio]]</f>
        <v>S010 Profilo</v>
      </c>
      <c r="C1895" s="41" t="s">
        <v>2993</v>
      </c>
      <c r="D1895" s="41" t="str">
        <f>"(#"&amp;Tabella4[[#This Row],['#ID]]&amp;")"</f>
        <v>(#AAD1894)</v>
      </c>
      <c r="E1895" s="13" t="s">
        <v>50</v>
      </c>
      <c r="F1895" s="13" t="s">
        <v>9</v>
      </c>
      <c r="G1895" s="13" t="s">
        <v>57</v>
      </c>
      <c r="H1895" s="13" t="s">
        <v>3287</v>
      </c>
      <c r="I1895" s="13" t="s">
        <v>62</v>
      </c>
      <c r="J1895" s="13" t="s">
        <v>3176</v>
      </c>
      <c r="K1895" t="s">
        <v>1749</v>
      </c>
      <c r="L1895" s="13" t="s">
        <v>3177</v>
      </c>
      <c r="M1895" t="s">
        <v>1744</v>
      </c>
      <c r="N1895" s="13"/>
      <c r="O1895" t="s">
        <v>1623</v>
      </c>
      <c r="P1895" s="13" t="s">
        <v>1667</v>
      </c>
      <c r="Q1895" s="13" t="s">
        <v>1742</v>
      </c>
      <c r="R1895" s="13"/>
      <c r="S1895" s="13" t="s">
        <v>3189</v>
      </c>
      <c r="T1895" s="13" t="s">
        <v>3190</v>
      </c>
      <c r="U1895" s="13">
        <f>COUNTIFS(Tabella4[Rejected Element],Tabella4[[#This Row],[Rejected Element]])</f>
        <v>1254</v>
      </c>
      <c r="V1895" s="13" t="s">
        <v>1728</v>
      </c>
      <c r="W1895" s="13" t="s">
        <v>3129</v>
      </c>
      <c r="X1895" s="13" t="str">
        <f>Tabella4[[#This Row],[User Impact]]</f>
        <v>1 - Critical</v>
      </c>
      <c r="Y1895" s="13" t="str">
        <f>_xlfn.CONCAT("APP INDABOX ANDROID - ",Tabella4[[#This Row],[UNI CEI EN 301549]]," ",_xlfn.XLOOKUP(Tabella4[[#This Row],[Criterio]],Tabella5[ID],Tabella5[Criterio di successo],"")," - ",Tabella4[[#This Row],[Servizio]])</f>
        <v>APP INDABOX ANDROID - 11.1.3.2.1 Sequenza significativa - S010 Profilo</v>
      </c>
      <c r="Z18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(#AAD1894)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95" s="13"/>
      <c r="AB1895" s="13"/>
      <c r="AC1895" s="13"/>
      <c r="AD1895" s="13"/>
      <c r="AE1895" s="13" t="e">
        <f>_xlfn.XLOOKUP(Tabella4[[#This Row],[ID Silk]],outTable[ID Silk],outTable[Numero ticket  ],,0,1)</f>
        <v>#N/A</v>
      </c>
      <c r="AF1895" s="13"/>
      <c r="AG1895" s="13"/>
      <c r="AH1895" s="13" t="e">
        <f>Tabella4[[#This Row],[Caricato su Silk]]&amp;Tabella4[[#This Row],[HC_01]]</f>
        <v>#N/A</v>
      </c>
      <c r="AI1895" s="13" t="e">
        <f>Tabella4[[#This Row],[HC_ID]]&amp;": "&amp;Tabella4[[#This Row],[Descrizione]]</f>
        <v>#N/A</v>
      </c>
      <c r="AJ1895" s="13" t="e">
        <f>Tabella4[[#This Row],[HC_ID]]&amp;": - "&amp;Tabella4[[#This Row],[Detail]]&amp;" con selettore: "&amp;Tabella4[[#This Row],[Rejected Element]]</f>
        <v>#N/A</v>
      </c>
      <c r="AK1895" s="13" t="e">
        <f>Tabella4[[#This Row],[HC_ID]]&amp;": "&amp;Tabella4[[#This Row],[Share URL]]</f>
        <v>#N/A</v>
      </c>
      <c r="AL1895" s="13" t="e">
        <f>Tabella4[[#This Row],[HC_ID]]&amp;": "&amp;Tabella4[[#This Row],[Soluzione note aggiuntive]]</f>
        <v>#N/A</v>
      </c>
      <c r="AM1895" s="13"/>
    </row>
    <row r="1896" spans="1:39" ht="15" x14ac:dyDescent="0.3">
      <c r="A1896" s="41" t="str">
        <f>Tabella4[[#This Row],[UNI CEI EN 301549]]&amp;Tabella4[[#This Row],[Servizio]]</f>
        <v>11.2.5.3.1S010 Profilo</v>
      </c>
      <c r="B1896" s="42" t="str">
        <f>Tabella4[[#This Row],[IssueID]]&amp;Tabella4[[#This Row],[Servizio]]</f>
        <v>S010 Profilo</v>
      </c>
      <c r="C1896" s="41" t="s">
        <v>2994</v>
      </c>
      <c r="D1896" s="41" t="str">
        <f>"(#"&amp;Tabella4[[#This Row],['#ID]]&amp;")"</f>
        <v>(#AAD1895)</v>
      </c>
      <c r="E1896" s="13" t="s">
        <v>50</v>
      </c>
      <c r="F1896" s="13" t="s">
        <v>9</v>
      </c>
      <c r="G1896" s="13" t="s">
        <v>342</v>
      </c>
      <c r="H1896" s="13" t="s">
        <v>3285</v>
      </c>
      <c r="I1896" s="13" t="s">
        <v>63</v>
      </c>
      <c r="J1896" s="13" t="s">
        <v>3172</v>
      </c>
      <c r="K1896" t="s">
        <v>1745</v>
      </c>
      <c r="L1896" s="13" t="s">
        <v>3173</v>
      </c>
      <c r="M1896" t="s">
        <v>1744</v>
      </c>
      <c r="N1896" s="13"/>
      <c r="O1896" t="s">
        <v>1623</v>
      </c>
      <c r="P1896" s="13" t="s">
        <v>1667</v>
      </c>
      <c r="Q1896" s="13" t="s">
        <v>1742</v>
      </c>
      <c r="R1896" s="13"/>
      <c r="S1896" s="13" t="s">
        <v>3183</v>
      </c>
      <c r="T1896" s="13" t="s">
        <v>3184</v>
      </c>
      <c r="U1896" s="13">
        <f>COUNTIFS(Tabella4[Rejected Element],Tabella4[[#This Row],[Rejected Element]])</f>
        <v>1254</v>
      </c>
      <c r="V1896" s="13" t="s">
        <v>1728</v>
      </c>
      <c r="W1896" s="13" t="s">
        <v>3129</v>
      </c>
      <c r="X1896" s="13" t="str">
        <f>Tabella4[[#This Row],[User Impact]]</f>
        <v>2 - Serious</v>
      </c>
      <c r="Y1896" s="13" t="str">
        <f>_xlfn.CONCAT("APP INDABOX ANDROID - ",Tabella4[[#This Row],[UNI CEI EN 301549]]," ",_xlfn.XLOOKUP(Tabella4[[#This Row],[Criterio]],Tabella5[ID],Tabella5[Criterio di successo],"")," - ",Tabella4[[#This Row],[Servizio]])</f>
        <v>APP INDABOX ANDROID - 11.2.5.3.1 Etichetta nel nome - S010 Profilo</v>
      </c>
      <c r="Z18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(#AAD1895)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96" s="13"/>
      <c r="AB1896" s="13"/>
      <c r="AC1896" s="13"/>
      <c r="AD1896" s="13"/>
      <c r="AE1896" s="13" t="e">
        <f>_xlfn.XLOOKUP(Tabella4[[#This Row],[ID Silk]],outTable[ID Silk],outTable[Numero ticket  ],,0,1)</f>
        <v>#N/A</v>
      </c>
      <c r="AF1896" s="13"/>
      <c r="AG1896" s="13"/>
      <c r="AH1896" s="13" t="e">
        <f>Tabella4[[#This Row],[Caricato su Silk]]&amp;Tabella4[[#This Row],[HC_01]]</f>
        <v>#N/A</v>
      </c>
      <c r="AI1896" s="13" t="e">
        <f>Tabella4[[#This Row],[HC_ID]]&amp;": "&amp;Tabella4[[#This Row],[Descrizione]]</f>
        <v>#N/A</v>
      </c>
      <c r="AJ1896" s="13" t="e">
        <f>Tabella4[[#This Row],[HC_ID]]&amp;": - "&amp;Tabella4[[#This Row],[Detail]]&amp;" con selettore: "&amp;Tabella4[[#This Row],[Rejected Element]]</f>
        <v>#N/A</v>
      </c>
      <c r="AK1896" s="13" t="e">
        <f>Tabella4[[#This Row],[HC_ID]]&amp;": "&amp;Tabella4[[#This Row],[Share URL]]</f>
        <v>#N/A</v>
      </c>
      <c r="AL1896" s="13" t="e">
        <f>Tabella4[[#This Row],[HC_ID]]&amp;": "&amp;Tabella4[[#This Row],[Soluzione note aggiuntive]]</f>
        <v>#N/A</v>
      </c>
      <c r="AM1896" s="13"/>
    </row>
    <row r="1897" spans="1:39" ht="15" x14ac:dyDescent="0.3">
      <c r="A1897" s="41" t="str">
        <f>Tabella4[[#This Row],[UNI CEI EN 301549]]&amp;Tabella4[[#This Row],[Servizio]]</f>
        <v>11.1.3.2.1S010 Profilo</v>
      </c>
      <c r="B1897" s="42" t="str">
        <f>Tabella4[[#This Row],[IssueID]]&amp;Tabella4[[#This Row],[Servizio]]</f>
        <v>S010 Profilo</v>
      </c>
      <c r="C1897" s="41" t="s">
        <v>2995</v>
      </c>
      <c r="D1897" s="41" t="str">
        <f>"(#"&amp;Tabella4[[#This Row],['#ID]]&amp;")"</f>
        <v>(#AAD1896)</v>
      </c>
      <c r="E1897" s="13" t="s">
        <v>50</v>
      </c>
      <c r="F1897" s="13" t="s">
        <v>9</v>
      </c>
      <c r="G1897" s="13" t="s">
        <v>57</v>
      </c>
      <c r="H1897" s="13" t="s">
        <v>3287</v>
      </c>
      <c r="I1897" s="13" t="s">
        <v>62</v>
      </c>
      <c r="J1897" s="13" t="s">
        <v>3176</v>
      </c>
      <c r="K1897" t="s">
        <v>1749</v>
      </c>
      <c r="L1897" s="13" t="s">
        <v>3177</v>
      </c>
      <c r="M1897" t="s">
        <v>1744</v>
      </c>
      <c r="N1897" s="13"/>
      <c r="O1897" t="s">
        <v>1623</v>
      </c>
      <c r="P1897" s="13" t="s">
        <v>1667</v>
      </c>
      <c r="Q1897" s="13" t="s">
        <v>1742</v>
      </c>
      <c r="R1897" s="13"/>
      <c r="S1897" s="13" t="s">
        <v>3189</v>
      </c>
      <c r="T1897" s="13" t="s">
        <v>3190</v>
      </c>
      <c r="U1897" s="13">
        <f>COUNTIFS(Tabella4[Rejected Element],Tabella4[[#This Row],[Rejected Element]])</f>
        <v>1254</v>
      </c>
      <c r="V1897" s="13" t="s">
        <v>1728</v>
      </c>
      <c r="W1897" s="13" t="s">
        <v>3129</v>
      </c>
      <c r="X1897" s="13" t="str">
        <f>Tabella4[[#This Row],[User Impact]]</f>
        <v>1 - Critical</v>
      </c>
      <c r="Y1897" s="13" t="str">
        <f>_xlfn.CONCAT("APP INDABOX ANDROID - ",Tabella4[[#This Row],[UNI CEI EN 301549]]," ",_xlfn.XLOOKUP(Tabella4[[#This Row],[Criterio]],Tabella5[ID],Tabella5[Criterio di successo],"")," - ",Tabella4[[#This Row],[Servizio]])</f>
        <v>APP INDABOX ANDROID - 11.1.3.2.1 Sequenza significativa - S010 Profilo</v>
      </c>
      <c r="Z18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(#AAD1896)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897" s="13"/>
      <c r="AB1897" s="13"/>
      <c r="AC1897" s="13"/>
      <c r="AD1897" s="13"/>
      <c r="AE1897" s="13" t="e">
        <f>_xlfn.XLOOKUP(Tabella4[[#This Row],[ID Silk]],outTable[ID Silk],outTable[Numero ticket  ],,0,1)</f>
        <v>#N/A</v>
      </c>
      <c r="AF1897" s="13"/>
      <c r="AG1897" s="13"/>
      <c r="AH1897" s="13" t="e">
        <f>Tabella4[[#This Row],[Caricato su Silk]]&amp;Tabella4[[#This Row],[HC_01]]</f>
        <v>#N/A</v>
      </c>
      <c r="AI1897" s="13" t="e">
        <f>Tabella4[[#This Row],[HC_ID]]&amp;": "&amp;Tabella4[[#This Row],[Descrizione]]</f>
        <v>#N/A</v>
      </c>
      <c r="AJ1897" s="13" t="e">
        <f>Tabella4[[#This Row],[HC_ID]]&amp;": - "&amp;Tabella4[[#This Row],[Detail]]&amp;" con selettore: "&amp;Tabella4[[#This Row],[Rejected Element]]</f>
        <v>#N/A</v>
      </c>
      <c r="AK1897" s="13" t="e">
        <f>Tabella4[[#This Row],[HC_ID]]&amp;": "&amp;Tabella4[[#This Row],[Share URL]]</f>
        <v>#N/A</v>
      </c>
      <c r="AL1897" s="13" t="e">
        <f>Tabella4[[#This Row],[HC_ID]]&amp;": "&amp;Tabella4[[#This Row],[Soluzione note aggiuntive]]</f>
        <v>#N/A</v>
      </c>
      <c r="AM1897" s="13"/>
    </row>
    <row r="1898" spans="1:39" ht="15" x14ac:dyDescent="0.3">
      <c r="A1898" s="41" t="str">
        <f>Tabella4[[#This Row],[UNI CEI EN 301549]]&amp;Tabella4[[#This Row],[Servizio]]</f>
        <v>11.2.5.5.1S010 Profilo</v>
      </c>
      <c r="B1898" s="42" t="str">
        <f>Tabella4[[#This Row],[IssueID]]&amp;Tabella4[[#This Row],[Servizio]]</f>
        <v>S010 Profilo</v>
      </c>
      <c r="C1898" s="41" t="s">
        <v>2996</v>
      </c>
      <c r="D1898" s="41" t="str">
        <f>"(#"&amp;Tabella4[[#This Row],['#ID]]&amp;")"</f>
        <v>(#AAD1897)</v>
      </c>
      <c r="E1898" s="13" t="s">
        <v>50</v>
      </c>
      <c r="F1898" s="13" t="s">
        <v>3168</v>
      </c>
      <c r="G1898" s="13" t="s">
        <v>346</v>
      </c>
      <c r="H1898" s="13" t="s">
        <v>3286</v>
      </c>
      <c r="I1898" s="13" t="s">
        <v>64</v>
      </c>
      <c r="J1898" s="13" t="s">
        <v>1736</v>
      </c>
      <c r="K1898" t="s">
        <v>1747</v>
      </c>
      <c r="L1898" s="13" t="s">
        <v>3174</v>
      </c>
      <c r="M1898" t="s">
        <v>1744</v>
      </c>
      <c r="N1898" s="13"/>
      <c r="O1898" t="s">
        <v>1623</v>
      </c>
      <c r="P1898" s="13" t="s">
        <v>1667</v>
      </c>
      <c r="Q1898" s="13" t="s">
        <v>1742</v>
      </c>
      <c r="R1898" s="13"/>
      <c r="S1898" s="13" t="s">
        <v>3185</v>
      </c>
      <c r="T1898" s="13" t="s">
        <v>3186</v>
      </c>
      <c r="U1898" s="13">
        <f>COUNTIFS(Tabella4[Rejected Element],Tabella4[[#This Row],[Rejected Element]])</f>
        <v>1254</v>
      </c>
      <c r="V1898" s="13" t="s">
        <v>1728</v>
      </c>
      <c r="W1898" s="13" t="s">
        <v>3129</v>
      </c>
      <c r="X1898" s="13" t="str">
        <f>Tabella4[[#This Row],[User Impact]]</f>
        <v>3 - Moderate</v>
      </c>
      <c r="Y1898" s="13" t="str">
        <f>_xlfn.CONCAT("APP INDABOX ANDROID - ",Tabella4[[#This Row],[UNI CEI EN 301549]]," ",_xlfn.XLOOKUP(Tabella4[[#This Row],[Criterio]],Tabella5[ID],Tabella5[Criterio di successo],"")," - ",Tabella4[[#This Row],[Servizio]])</f>
        <v>APP INDABOX ANDROID - 11.2.5.5.1 Dimensione dell'obiettivo (avanzato) - S010 Profilo</v>
      </c>
      <c r="Z18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S010 Profilo (#AAD1897)
S010 Profilo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Estendi il padding o usa un contenitore cliccabile più grande per rispettare la dimensione minima.
File di log (occorrenze rilevate: 33): https://posteitaliane.sharepoint.com/:x:/r/teams/ACCESSIBILITRISULTATIVERIFICHETECNICHE/Shared%20Documents/TGPOSTE_APP/TGPOSTE_APP/LOG/Log.xlsx?d=w630300a71bd74143a1658fe5ab688bc4&amp;csf=1&amp;web=1&amp;e=Y9XHGL
Link al dettaglio requisito WCAG: </v>
      </c>
      <c r="AA1898" s="13"/>
      <c r="AB1898" s="13"/>
      <c r="AC1898" s="13"/>
      <c r="AD1898" s="13"/>
      <c r="AE1898" s="13" t="e">
        <f>_xlfn.XLOOKUP(Tabella4[[#This Row],[ID Silk]],outTable[ID Silk],outTable[Numero ticket  ],,0,1)</f>
        <v>#N/A</v>
      </c>
      <c r="AF1898" s="13"/>
      <c r="AG1898" s="13"/>
      <c r="AH1898" s="13" t="e">
        <f>Tabella4[[#This Row],[Caricato su Silk]]&amp;Tabella4[[#This Row],[HC_01]]</f>
        <v>#N/A</v>
      </c>
      <c r="AI1898" s="13" t="e">
        <f>Tabella4[[#This Row],[HC_ID]]&amp;": "&amp;Tabella4[[#This Row],[Descrizione]]</f>
        <v>#N/A</v>
      </c>
      <c r="AJ1898" s="13" t="e">
        <f>Tabella4[[#This Row],[HC_ID]]&amp;": - "&amp;Tabella4[[#This Row],[Detail]]&amp;" con selettore: "&amp;Tabella4[[#This Row],[Rejected Element]]</f>
        <v>#N/A</v>
      </c>
      <c r="AK1898" s="13" t="e">
        <f>Tabella4[[#This Row],[HC_ID]]&amp;": "&amp;Tabella4[[#This Row],[Share URL]]</f>
        <v>#N/A</v>
      </c>
      <c r="AL1898" s="13" t="e">
        <f>Tabella4[[#This Row],[HC_ID]]&amp;": "&amp;Tabella4[[#This Row],[Soluzione note aggiuntive]]</f>
        <v>#N/A</v>
      </c>
      <c r="AM1898" s="13"/>
    </row>
    <row r="1899" spans="1:39" ht="15" x14ac:dyDescent="0.3">
      <c r="A1899" s="41" t="str">
        <f>Tabella4[[#This Row],[UNI CEI EN 301549]]&amp;Tabella4[[#This Row],[Servizio]]</f>
        <v>11.2.5.3.1S010 Profilo</v>
      </c>
      <c r="B1899" s="42" t="str">
        <f>Tabella4[[#This Row],[IssueID]]&amp;Tabella4[[#This Row],[Servizio]]</f>
        <v>S010 Profilo</v>
      </c>
      <c r="C1899" s="41" t="s">
        <v>2997</v>
      </c>
      <c r="D1899" s="41" t="str">
        <f>"(#"&amp;Tabella4[[#This Row],['#ID]]&amp;")"</f>
        <v>(#AAD1898)</v>
      </c>
      <c r="E1899" s="13" t="s">
        <v>50</v>
      </c>
      <c r="F1899" s="13" t="s">
        <v>9</v>
      </c>
      <c r="G1899" s="13" t="s">
        <v>342</v>
      </c>
      <c r="H1899" s="13" t="s">
        <v>3285</v>
      </c>
      <c r="I1899" s="13" t="s">
        <v>63</v>
      </c>
      <c r="J1899" s="13" t="s">
        <v>3172</v>
      </c>
      <c r="K1899" t="s">
        <v>1745</v>
      </c>
      <c r="L1899" s="13" t="s">
        <v>3173</v>
      </c>
      <c r="M1899" t="s">
        <v>1744</v>
      </c>
      <c r="N1899" s="13"/>
      <c r="O1899" t="s">
        <v>1623</v>
      </c>
      <c r="P1899" s="13" t="s">
        <v>1667</v>
      </c>
      <c r="Q1899" s="13" t="s">
        <v>1742</v>
      </c>
      <c r="R1899" s="13"/>
      <c r="S1899" s="13" t="s">
        <v>3183</v>
      </c>
      <c r="T1899" s="13" t="s">
        <v>3184</v>
      </c>
      <c r="U1899" s="13">
        <f>COUNTIFS(Tabella4[Rejected Element],Tabella4[[#This Row],[Rejected Element]])</f>
        <v>1254</v>
      </c>
      <c r="V1899" s="13" t="s">
        <v>1728</v>
      </c>
      <c r="W1899" s="13" t="s">
        <v>3129</v>
      </c>
      <c r="X1899" s="13" t="str">
        <f>Tabella4[[#This Row],[User Impact]]</f>
        <v>2 - Serious</v>
      </c>
      <c r="Y1899" s="13" t="str">
        <f>_xlfn.CONCAT("APP INDABOX ANDROID - ",Tabella4[[#This Row],[UNI CEI EN 301549]]," ",_xlfn.XLOOKUP(Tabella4[[#This Row],[Criterio]],Tabella5[ID],Tabella5[Criterio di successo],"")," - ",Tabella4[[#This Row],[Servizio]])</f>
        <v>APP INDABOX ANDROID - 11.2.5.3.1 Etichetta nel nome - S010 Profilo</v>
      </c>
      <c r="Z18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S010 Profilo (#AAD1898)
S010 Profilo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Assicurati che contentDescription o labelFor contengano l’etichetta visibile dell’elemento.
File di log (occorrenze rilevate: 48): https://posteitaliane.sharepoint.com/:x:/r/teams/ACCESSIBILITRISULTATIVERIFICHETECNICHE/Shared%20Documents/TGPOSTE_APP/TGPOSTE_APP/LOG/Log.xlsx?d=w630300a71bd74143a1658fe5ab688bc4&amp;csf=1&amp;web=1&amp;e=Y9XHGL
Link al dettaglio requisito WCAG: </v>
      </c>
      <c r="AA1899" s="13"/>
      <c r="AB1899" s="13"/>
      <c r="AC1899" s="13"/>
      <c r="AD1899" s="13"/>
      <c r="AE1899" s="13" t="e">
        <f>_xlfn.XLOOKUP(Tabella4[[#This Row],[ID Silk]],outTable[ID Silk],outTable[Numero ticket  ],,0,1)</f>
        <v>#N/A</v>
      </c>
      <c r="AF1899" s="13"/>
      <c r="AG1899" s="13"/>
      <c r="AH1899" s="13" t="e">
        <f>Tabella4[[#This Row],[Caricato su Silk]]&amp;Tabella4[[#This Row],[HC_01]]</f>
        <v>#N/A</v>
      </c>
      <c r="AI1899" s="13" t="e">
        <f>Tabella4[[#This Row],[HC_ID]]&amp;": "&amp;Tabella4[[#This Row],[Descrizione]]</f>
        <v>#N/A</v>
      </c>
      <c r="AJ1899" s="13" t="e">
        <f>Tabella4[[#This Row],[HC_ID]]&amp;": - "&amp;Tabella4[[#This Row],[Detail]]&amp;" con selettore: "&amp;Tabella4[[#This Row],[Rejected Element]]</f>
        <v>#N/A</v>
      </c>
      <c r="AK1899" s="13" t="e">
        <f>Tabella4[[#This Row],[HC_ID]]&amp;": "&amp;Tabella4[[#This Row],[Share URL]]</f>
        <v>#N/A</v>
      </c>
      <c r="AL1899" s="13" t="e">
        <f>Tabella4[[#This Row],[HC_ID]]&amp;": "&amp;Tabella4[[#This Row],[Soluzione note aggiuntive]]</f>
        <v>#N/A</v>
      </c>
      <c r="AM1899" s="13"/>
    </row>
    <row r="1900" spans="1:39" ht="15" x14ac:dyDescent="0.3">
      <c r="A1900" s="41" t="str">
        <f>Tabella4[[#This Row],[UNI CEI EN 301549]]&amp;Tabella4[[#This Row],[Servizio]]</f>
        <v>11.1.3.2.1S010 Profilo</v>
      </c>
      <c r="B1900" s="42" t="str">
        <f>Tabella4[[#This Row],[IssueID]]&amp;Tabella4[[#This Row],[Servizio]]</f>
        <v>S010 Profilo</v>
      </c>
      <c r="C1900" s="41" t="s">
        <v>2998</v>
      </c>
      <c r="D1900" s="41" t="str">
        <f>"(#"&amp;Tabella4[[#This Row],['#ID]]&amp;")"</f>
        <v>(#AAD1899)</v>
      </c>
      <c r="E1900" s="13" t="s">
        <v>50</v>
      </c>
      <c r="F1900" s="13" t="s">
        <v>9</v>
      </c>
      <c r="G1900" s="13" t="s">
        <v>57</v>
      </c>
      <c r="H1900" s="13" t="s">
        <v>3287</v>
      </c>
      <c r="I1900" s="13" t="s">
        <v>62</v>
      </c>
      <c r="J1900" s="13" t="s">
        <v>3176</v>
      </c>
      <c r="K1900" t="s">
        <v>1749</v>
      </c>
      <c r="L1900" s="13" t="s">
        <v>3177</v>
      </c>
      <c r="M1900" t="s">
        <v>1744</v>
      </c>
      <c r="N1900" s="13"/>
      <c r="O1900" t="s">
        <v>1623</v>
      </c>
      <c r="P1900" s="13" t="s">
        <v>1667</v>
      </c>
      <c r="Q1900" s="13" t="s">
        <v>1742</v>
      </c>
      <c r="R1900" s="13"/>
      <c r="S1900" s="13" t="s">
        <v>3189</v>
      </c>
      <c r="T1900" s="13" t="s">
        <v>3190</v>
      </c>
      <c r="U1900" s="13">
        <f>COUNTIFS(Tabella4[Rejected Element],Tabella4[[#This Row],[Rejected Element]])</f>
        <v>1254</v>
      </c>
      <c r="V1900" s="13" t="s">
        <v>1728</v>
      </c>
      <c r="W1900" s="13" t="s">
        <v>3129</v>
      </c>
      <c r="X1900" s="13" t="str">
        <f>Tabella4[[#This Row],[User Impact]]</f>
        <v>1 - Critical</v>
      </c>
      <c r="Y1900" s="13" t="str">
        <f>_xlfn.CONCAT("APP INDABOX ANDROID - ",Tabella4[[#This Row],[UNI CEI EN 301549]]," ",_xlfn.XLOOKUP(Tabella4[[#This Row],[Criterio]],Tabella5[ID],Tabella5[Criterio di successo],"")," - ",Tabella4[[#This Row],[Servizio]])</f>
        <v>APP INDABOX ANDROID - 11.1.3.2.1 Sequenza significativa - S010 Profilo</v>
      </c>
      <c r="Z19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(#AAD1899)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900" s="13"/>
      <c r="AB1900" s="13"/>
      <c r="AC1900" s="13"/>
      <c r="AD1900" s="13"/>
      <c r="AE1900" s="13" t="e">
        <f>_xlfn.XLOOKUP(Tabella4[[#This Row],[ID Silk]],outTable[ID Silk],outTable[Numero ticket  ],,0,1)</f>
        <v>#N/A</v>
      </c>
      <c r="AF1900" s="13"/>
      <c r="AG1900" s="13"/>
      <c r="AH1900" s="13" t="e">
        <f>Tabella4[[#This Row],[Caricato su Silk]]&amp;Tabella4[[#This Row],[HC_01]]</f>
        <v>#N/A</v>
      </c>
      <c r="AI1900" s="13" t="e">
        <f>Tabella4[[#This Row],[HC_ID]]&amp;": "&amp;Tabella4[[#This Row],[Descrizione]]</f>
        <v>#N/A</v>
      </c>
      <c r="AJ1900" s="13" t="e">
        <f>Tabella4[[#This Row],[HC_ID]]&amp;": - "&amp;Tabella4[[#This Row],[Detail]]&amp;" con selettore: "&amp;Tabella4[[#This Row],[Rejected Element]]</f>
        <v>#N/A</v>
      </c>
      <c r="AK1900" s="13" t="e">
        <f>Tabella4[[#This Row],[HC_ID]]&amp;": "&amp;Tabella4[[#This Row],[Share URL]]</f>
        <v>#N/A</v>
      </c>
      <c r="AL1900" s="13" t="e">
        <f>Tabella4[[#This Row],[HC_ID]]&amp;": "&amp;Tabella4[[#This Row],[Soluzione note aggiuntive]]</f>
        <v>#N/A</v>
      </c>
      <c r="AM1900" s="13"/>
    </row>
    <row r="1901" spans="1:39" ht="15" x14ac:dyDescent="0.3">
      <c r="A1901" s="41" t="str">
        <f>Tabella4[[#This Row],[UNI CEI EN 301549]]&amp;Tabella4[[#This Row],[Servizio]]</f>
        <v>11.1.3.2.1S010 Profilo</v>
      </c>
      <c r="B1901" s="42" t="str">
        <f>Tabella4[[#This Row],[IssueID]]&amp;Tabella4[[#This Row],[Servizio]]</f>
        <v>S010 Profilo</v>
      </c>
      <c r="C1901" s="41" t="s">
        <v>2999</v>
      </c>
      <c r="D1901" s="41" t="str">
        <f>"(#"&amp;Tabella4[[#This Row],['#ID]]&amp;")"</f>
        <v>(#AAD1900)</v>
      </c>
      <c r="E1901" s="13" t="s">
        <v>50</v>
      </c>
      <c r="F1901" s="13" t="s">
        <v>9</v>
      </c>
      <c r="G1901" s="13" t="s">
        <v>57</v>
      </c>
      <c r="H1901" s="13" t="s">
        <v>3287</v>
      </c>
      <c r="I1901" s="13" t="s">
        <v>62</v>
      </c>
      <c r="J1901" s="13" t="s">
        <v>3176</v>
      </c>
      <c r="K1901" t="s">
        <v>1749</v>
      </c>
      <c r="L1901" s="13" t="s">
        <v>3177</v>
      </c>
      <c r="M1901" t="s">
        <v>1744</v>
      </c>
      <c r="N1901" s="13"/>
      <c r="O1901" t="s">
        <v>1623</v>
      </c>
      <c r="P1901" s="13" t="s">
        <v>1667</v>
      </c>
      <c r="Q1901" s="13" t="s">
        <v>1742</v>
      </c>
      <c r="R1901" s="13"/>
      <c r="S1901" s="13" t="s">
        <v>3189</v>
      </c>
      <c r="T1901" s="13" t="s">
        <v>3190</v>
      </c>
      <c r="U1901" s="13">
        <f>COUNTIFS(Tabella4[Rejected Element],Tabella4[[#This Row],[Rejected Element]])</f>
        <v>1254</v>
      </c>
      <c r="V1901" s="13" t="s">
        <v>1728</v>
      </c>
      <c r="W1901" s="13" t="s">
        <v>3129</v>
      </c>
      <c r="X1901" s="13" t="str">
        <f>Tabella4[[#This Row],[User Impact]]</f>
        <v>1 - Critical</v>
      </c>
      <c r="Y1901" s="13" t="str">
        <f>_xlfn.CONCAT("APP INDABOX ANDROID - ",Tabella4[[#This Row],[UNI CEI EN 301549]]," ",_xlfn.XLOOKUP(Tabella4[[#This Row],[Criterio]],Tabella5[ID],Tabella5[Criterio di successo],"")," - ",Tabella4[[#This Row],[Servizio]])</f>
        <v>APP INDABOX ANDROID - 11.1.3.2.1 Sequenza significativa - S010 Profilo</v>
      </c>
      <c r="Z19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(#AAD1900)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901" s="13"/>
      <c r="AB1901" s="13"/>
      <c r="AC1901" s="13"/>
      <c r="AD1901" s="13"/>
      <c r="AE1901" s="13" t="e">
        <f>_xlfn.XLOOKUP(Tabella4[[#This Row],[ID Silk]],outTable[ID Silk],outTable[Numero ticket  ],,0,1)</f>
        <v>#N/A</v>
      </c>
      <c r="AF1901" s="13"/>
      <c r="AG1901" s="13"/>
      <c r="AH1901" s="13" t="e">
        <f>Tabella4[[#This Row],[Caricato su Silk]]&amp;Tabella4[[#This Row],[HC_01]]</f>
        <v>#N/A</v>
      </c>
      <c r="AI1901" s="13" t="e">
        <f>Tabella4[[#This Row],[HC_ID]]&amp;": "&amp;Tabella4[[#This Row],[Descrizione]]</f>
        <v>#N/A</v>
      </c>
      <c r="AJ1901" s="13" t="e">
        <f>Tabella4[[#This Row],[HC_ID]]&amp;": - "&amp;Tabella4[[#This Row],[Detail]]&amp;" con selettore: "&amp;Tabella4[[#This Row],[Rejected Element]]</f>
        <v>#N/A</v>
      </c>
      <c r="AK1901" s="13" t="e">
        <f>Tabella4[[#This Row],[HC_ID]]&amp;": "&amp;Tabella4[[#This Row],[Share URL]]</f>
        <v>#N/A</v>
      </c>
      <c r="AL1901" s="13" t="e">
        <f>Tabella4[[#This Row],[HC_ID]]&amp;": "&amp;Tabella4[[#This Row],[Soluzione note aggiuntive]]</f>
        <v>#N/A</v>
      </c>
      <c r="AM1901" s="13"/>
    </row>
    <row r="1902" spans="1:39" ht="15" x14ac:dyDescent="0.3">
      <c r="A1902" s="41" t="str">
        <f>Tabella4[[#This Row],[UNI CEI EN 301549]]&amp;Tabella4[[#This Row],[Servizio]]</f>
        <v>11.1.3.2.1S010 Profilo</v>
      </c>
      <c r="B1902" s="42" t="str">
        <f>Tabella4[[#This Row],[IssueID]]&amp;Tabella4[[#This Row],[Servizio]]</f>
        <v>S010 Profilo</v>
      </c>
      <c r="C1902" s="41" t="s">
        <v>3000</v>
      </c>
      <c r="D1902" s="41" t="str">
        <f>"(#"&amp;Tabella4[[#This Row],['#ID]]&amp;")"</f>
        <v>(#AAD1901)</v>
      </c>
      <c r="E1902" s="13" t="s">
        <v>50</v>
      </c>
      <c r="F1902" s="13" t="s">
        <v>9</v>
      </c>
      <c r="G1902" s="13" t="s">
        <v>57</v>
      </c>
      <c r="H1902" s="13" t="s">
        <v>3287</v>
      </c>
      <c r="I1902" s="13" t="s">
        <v>62</v>
      </c>
      <c r="J1902" s="13" t="s">
        <v>3176</v>
      </c>
      <c r="K1902" t="s">
        <v>1749</v>
      </c>
      <c r="L1902" s="13" t="s">
        <v>3177</v>
      </c>
      <c r="M1902" t="s">
        <v>1744</v>
      </c>
      <c r="N1902" s="13"/>
      <c r="O1902" t="s">
        <v>1623</v>
      </c>
      <c r="P1902" s="13" t="s">
        <v>1667</v>
      </c>
      <c r="Q1902" s="13" t="s">
        <v>1742</v>
      </c>
      <c r="R1902" s="13"/>
      <c r="S1902" s="13" t="s">
        <v>3189</v>
      </c>
      <c r="T1902" s="13" t="s">
        <v>3190</v>
      </c>
      <c r="U1902" s="13">
        <f>COUNTIFS(Tabella4[Rejected Element],Tabella4[[#This Row],[Rejected Element]])</f>
        <v>1254</v>
      </c>
      <c r="V1902" s="13" t="s">
        <v>1728</v>
      </c>
      <c r="W1902" s="13" t="s">
        <v>3129</v>
      </c>
      <c r="X1902" s="13" t="str">
        <f>Tabella4[[#This Row],[User Impact]]</f>
        <v>1 - Critical</v>
      </c>
      <c r="Y1902" s="13" t="str">
        <f>_xlfn.CONCAT("APP INDABOX ANDROID - ",Tabella4[[#This Row],[UNI CEI EN 301549]]," ",_xlfn.XLOOKUP(Tabella4[[#This Row],[Criterio]],Tabella5[ID],Tabella5[Criterio di successo],"")," - ",Tabella4[[#This Row],[Servizio]])</f>
        <v>APP INDABOX ANDROID - 11.1.3.2.1 Sequenza significativa - S010 Profilo</v>
      </c>
      <c r="Z19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S010 Profilo (#AAD1901)
S010 Profilo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https://axe-mobile.deque.com/scan?userId=747da6b3-5f03-493b-bc9b-3a10276b7d6b&amp;packageName=com.android.chrome&amp;resultId=01987577-95c2-778a-9d9d-4633938aa3ad
Possibile metodologia risolutiva:
Rimuovi android:focusable="true" dal testo statico non interattivo.
File di log (occorrenze rilevate: 67): https://posteitaliane.sharepoint.com/:x:/r/teams/ACCESSIBILITRISULTATIVERIFICHETECNICHE/Shared%20Documents/TGPOSTE_APP/TGPOSTE_APP/LOG/Log.xlsx?d=w630300a71bd74143a1658fe5ab688bc4&amp;csf=1&amp;web=1&amp;e=Y9XHGL
Link al dettaglio requisito WCAG: </v>
      </c>
      <c r="AA1902" s="13"/>
      <c r="AB1902" s="13"/>
      <c r="AC1902" s="13"/>
      <c r="AD1902" s="13"/>
      <c r="AE1902" s="13" t="e">
        <f>_xlfn.XLOOKUP(Tabella4[[#This Row],[ID Silk]],outTable[ID Silk],outTable[Numero ticket  ],,0,1)</f>
        <v>#N/A</v>
      </c>
      <c r="AF1902" s="13"/>
      <c r="AG1902" s="13"/>
      <c r="AH1902" s="13" t="e">
        <f>Tabella4[[#This Row],[Caricato su Silk]]&amp;Tabella4[[#This Row],[HC_01]]</f>
        <v>#N/A</v>
      </c>
      <c r="AI1902" s="13" t="e">
        <f>Tabella4[[#This Row],[HC_ID]]&amp;": "&amp;Tabella4[[#This Row],[Descrizione]]</f>
        <v>#N/A</v>
      </c>
      <c r="AJ1902" s="13" t="e">
        <f>Tabella4[[#This Row],[HC_ID]]&amp;": - "&amp;Tabella4[[#This Row],[Detail]]&amp;" con selettore: "&amp;Tabella4[[#This Row],[Rejected Element]]</f>
        <v>#N/A</v>
      </c>
      <c r="AK1902" s="13" t="e">
        <f>Tabella4[[#This Row],[HC_ID]]&amp;": "&amp;Tabella4[[#This Row],[Share URL]]</f>
        <v>#N/A</v>
      </c>
      <c r="AL1902" s="13" t="e">
        <f>Tabella4[[#This Row],[HC_ID]]&amp;": "&amp;Tabella4[[#This Row],[Soluzione note aggiuntive]]</f>
        <v>#N/A</v>
      </c>
      <c r="AM1902" s="13"/>
    </row>
    <row r="1903" spans="1:39" ht="15" x14ac:dyDescent="0.3">
      <c r="A1903" s="41" t="str">
        <f>Tabella4[[#This Row],[UNI CEI EN 301549]]&amp;Tabella4[[#This Row],[Servizio]]</f>
        <v>11.1.3.4.1S002 Registrazione</v>
      </c>
      <c r="B1903" s="42" t="str">
        <f>Tabella4[[#This Row],[IssueID]]&amp;Tabella4[[#This Row],[Servizio]]</f>
        <v>S002 Registrazione</v>
      </c>
      <c r="C1903" s="41" t="s">
        <v>3001</v>
      </c>
      <c r="D1903" s="41" t="str">
        <f>"(#"&amp;Tabella4[[#This Row],['#ID]]&amp;")"</f>
        <v>(#AAD1902)</v>
      </c>
      <c r="E1903" s="13" t="s">
        <v>50</v>
      </c>
      <c r="F1903" s="13" t="s">
        <v>10</v>
      </c>
      <c r="G1903" s="13" t="s">
        <v>160</v>
      </c>
      <c r="H1903" s="13" t="s">
        <v>3284</v>
      </c>
      <c r="I1903" s="13" t="s">
        <v>63</v>
      </c>
      <c r="J1903" s="13" t="s">
        <v>3170</v>
      </c>
      <c r="K1903" t="s">
        <v>1743</v>
      </c>
      <c r="L1903" s="13" t="s">
        <v>3171</v>
      </c>
      <c r="M1903" t="s">
        <v>1744</v>
      </c>
      <c r="N1903" s="13"/>
      <c r="O1903" t="s">
        <v>1624</v>
      </c>
      <c r="P1903" s="13" t="s">
        <v>1668</v>
      </c>
      <c r="Q1903" s="13" t="s">
        <v>1742</v>
      </c>
      <c r="R1903" s="13"/>
      <c r="S1903" s="13" t="s">
        <v>3181</v>
      </c>
      <c r="T1903" s="13" t="s">
        <v>3182</v>
      </c>
      <c r="U1903" s="13">
        <f>COUNTIFS(Tabella4[Rejected Element],Tabella4[[#This Row],[Rejected Element]])</f>
        <v>1254</v>
      </c>
      <c r="V1903" s="13" t="s">
        <v>1720</v>
      </c>
      <c r="W1903" s="13" t="s">
        <v>3131</v>
      </c>
      <c r="X1903" s="13" t="str">
        <f>Tabella4[[#This Row],[User Impact]]</f>
        <v>2 - Serious</v>
      </c>
      <c r="Y1903" s="13" t="str">
        <f>_xlfn.CONCAT("APP INDABOX ANDROID - ",Tabella4[[#This Row],[UNI CEI EN 301549]]," ",_xlfn.XLOOKUP(Tabella4[[#This Row],[Criterio]],Tabella5[ID],Tabella5[Criterio di successo],"")," - ",Tabella4[[#This Row],[Servizio]])</f>
        <v>APP INDABOX ANDROID - 11.1.3.4.1 Orientamento - S002 Registrazione</v>
      </c>
      <c r="Z19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S002 Registrazione (#AAD1902)
S002 Registrazione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android:screenOrientation="portrait" per supportare sia landscape che portrait, salvo che non sia un requisito.
File di log (occorrenze rilevate: 2): https://posteitaliane.sharepoint.com/:x:/r/teams/ACCESSIBILITRISULTATIVERIFICHETECNICHE/Shared%20Documents/TGPOSTE_APP/TGPOSTE_APP/LOG/Log.xlsx?d=w630300a71bd74143a1658fe5ab688bc4&amp;csf=1&amp;web=1&amp;e=Y9XHGL
Link al dettaglio requisito WCAG: </v>
      </c>
      <c r="AA1903" s="13"/>
      <c r="AB1903" s="13"/>
      <c r="AC1903" s="13"/>
      <c r="AD1903" s="13"/>
      <c r="AE1903" s="13">
        <f>_xlfn.XLOOKUP(Tabella4[[#This Row],[ID Silk]],outTable[ID Silk],outTable[Numero ticket  ],,0,1)</f>
        <v>0</v>
      </c>
      <c r="AF1903" s="13"/>
      <c r="AG1903" s="13"/>
      <c r="AH1903" s="13" t="str">
        <f>Tabella4[[#This Row],[Caricato su Silk]]&amp;Tabella4[[#This Row],[HC_01]]</f>
        <v>0</v>
      </c>
      <c r="AI1903" s="13" t="str">
        <f>Tabella4[[#This Row],[HC_ID]]&amp;": "&amp;Tabella4[[#This Row],[Descrizione]]</f>
        <v>0: Le visualizzazioni devono essere conformi all'orientamento di visualizzazione preferito dall'utente. [Per saperne di più] (https://docs.deque.com/devtools-mobile/2024.2.14/en/android-screen-orientation)</v>
      </c>
      <c r="AJ1903" s="13" t="str">
        <f>Tabella4[[#This Row],[HC_ID]]&amp;": - "&amp;Tabella4[[#This Row],[Detail]]&amp;" con selettore: "&amp;Tabella4[[#This Row],[Rejected Element]]</f>
        <v>0: -  con selettore: No ID Available</v>
      </c>
      <c r="AK1903" s="13" t="str">
        <f>Tabella4[[#This Row],[HC_ID]]&amp;": "&amp;Tabella4[[#This Row],[Share URL]]</f>
        <v>0: https://axe-mobile.deque.com/scan?userId=747da6b3-5f03-493b-bc9b-3a10276b7d6b&amp;packageName=com.android.chrome&amp;resultId=019874ff-1b53-742b-918e-c4c079ed7db6</v>
      </c>
      <c r="AL1903" s="13" t="str">
        <f>Tabella4[[#This Row],[HC_ID]]&amp;": "&amp;Tabella4[[#This Row],[Soluzione note aggiuntive]]</f>
        <v>0: Rimuovi android:screenOrientation="portrait" per supportare sia landscape che portrait, salvo che non sia un requisito.</v>
      </c>
      <c r="AM1903" s="13"/>
    </row>
    <row r="1904" spans="1:39" ht="15" x14ac:dyDescent="0.3">
      <c r="A1904" s="41" t="str">
        <f>Tabella4[[#This Row],[UNI CEI EN 301549]]&amp;Tabella4[[#This Row],[Servizio]]</f>
        <v>11.2.5.3.1S002 Registrazione</v>
      </c>
      <c r="B1904" s="42" t="str">
        <f>Tabella4[[#This Row],[IssueID]]&amp;Tabella4[[#This Row],[Servizio]]</f>
        <v>S002 Registrazione</v>
      </c>
      <c r="C1904" s="41" t="s">
        <v>3002</v>
      </c>
      <c r="D1904" s="41" t="str">
        <f>"(#"&amp;Tabella4[[#This Row],['#ID]]&amp;")"</f>
        <v>(#AAD1903)</v>
      </c>
      <c r="E1904" s="13" t="s">
        <v>50</v>
      </c>
      <c r="F1904" s="13" t="s">
        <v>9</v>
      </c>
      <c r="G1904" s="13" t="s">
        <v>342</v>
      </c>
      <c r="H1904" s="13" t="s">
        <v>3285</v>
      </c>
      <c r="I1904" s="13" t="s">
        <v>63</v>
      </c>
      <c r="J1904" s="13" t="s">
        <v>3172</v>
      </c>
      <c r="K1904" t="s">
        <v>1745</v>
      </c>
      <c r="L1904" s="13" t="s">
        <v>3173</v>
      </c>
      <c r="M1904" t="s">
        <v>1746</v>
      </c>
      <c r="N1904" s="13"/>
      <c r="O1904" t="s">
        <v>1624</v>
      </c>
      <c r="P1904" s="13" t="s">
        <v>1668</v>
      </c>
      <c r="Q1904" s="13" t="s">
        <v>1742</v>
      </c>
      <c r="R1904" s="13"/>
      <c r="S1904" s="13" t="s">
        <v>3183</v>
      </c>
      <c r="T1904" s="13" t="s">
        <v>3184</v>
      </c>
      <c r="U1904" s="13">
        <f>COUNTIFS(Tabella4[Rejected Element],Tabella4[[#This Row],[Rejected Element]])</f>
        <v>42</v>
      </c>
      <c r="V1904" s="13" t="s">
        <v>1720</v>
      </c>
      <c r="W1904" s="13" t="s">
        <v>3131</v>
      </c>
      <c r="X1904" s="13" t="str">
        <f>Tabella4[[#This Row],[User Impact]]</f>
        <v>2 - Serious</v>
      </c>
      <c r="Y1904" s="13" t="str">
        <f>_xlfn.CONCAT("APP INDABOX ANDROID - ",Tabella4[[#This Row],[UNI CEI EN 301549]]," ",_xlfn.XLOOKUP(Tabella4[[#This Row],[Criterio]],Tabella5[ID],Tabella5[Criterio di successo],"")," - ",Tabella4[[#This Row],[Servizio]])</f>
        <v>APP INDABOX ANDROID - 11.2.5.3.1 Etichetta nel nome - S002 Registrazione</v>
      </c>
      <c r="Z19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(#AAD1903)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https://axe-mobile.deque.com/scan?userId=747da6b3-5f03-493b-bc9b-3a10276b7d6b&amp;packageName=com.android.chrome&amp;resultId=019874ff-1b53-742b-918e-c4c079ed7db6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1904" s="13"/>
      <c r="AB1904" s="13"/>
      <c r="AC1904" s="13"/>
      <c r="AD1904" s="13"/>
      <c r="AE1904" s="13" t="e">
        <f>_xlfn.XLOOKUP(Tabella4[[#This Row],[ID Silk]],outTable[ID Silk],outTable[Numero ticket  ],,0,1)</f>
        <v>#N/A</v>
      </c>
      <c r="AF1904" s="13"/>
      <c r="AG1904" s="13"/>
      <c r="AH1904" s="13" t="e">
        <f>Tabella4[[#This Row],[Caricato su Silk]]&amp;Tabella4[[#This Row],[HC_01]]</f>
        <v>#N/A</v>
      </c>
      <c r="AI1904" s="13" t="e">
        <f>Tabella4[[#This Row],[HC_ID]]&amp;": "&amp;Tabella4[[#This Row],[Descrizione]]</f>
        <v>#N/A</v>
      </c>
      <c r="AJ1904" s="13" t="e">
        <f>Tabella4[[#This Row],[HC_ID]]&amp;": - "&amp;Tabella4[[#This Row],[Detail]]&amp;" con selettore: "&amp;Tabella4[[#This Row],[Rejected Element]]</f>
        <v>#N/A</v>
      </c>
      <c r="AK1904" s="13" t="e">
        <f>Tabella4[[#This Row],[HC_ID]]&amp;": "&amp;Tabella4[[#This Row],[Share URL]]</f>
        <v>#N/A</v>
      </c>
      <c r="AL1904" s="13" t="e">
        <f>Tabella4[[#This Row],[HC_ID]]&amp;": "&amp;Tabella4[[#This Row],[Soluzione note aggiuntive]]</f>
        <v>#N/A</v>
      </c>
      <c r="AM1904" s="13"/>
    </row>
    <row r="1905" spans="1:39" ht="15" x14ac:dyDescent="0.3">
      <c r="A1905" s="41" t="str">
        <f>Tabella4[[#This Row],[UNI CEI EN 301549]]&amp;Tabella4[[#This Row],[Servizio]]</f>
        <v>11.2.5.5.1S002 Registrazione</v>
      </c>
      <c r="B1905" s="42" t="str">
        <f>Tabella4[[#This Row],[IssueID]]&amp;Tabella4[[#This Row],[Servizio]]</f>
        <v>S002 Registrazione</v>
      </c>
      <c r="C1905" s="41" t="s">
        <v>3003</v>
      </c>
      <c r="D1905" s="41" t="str">
        <f>"(#"&amp;Tabella4[[#This Row],['#ID]]&amp;")"</f>
        <v>(#AAD1904)</v>
      </c>
      <c r="E1905" s="13" t="s">
        <v>50</v>
      </c>
      <c r="F1905" s="13" t="s">
        <v>3168</v>
      </c>
      <c r="G1905" s="13" t="s">
        <v>346</v>
      </c>
      <c r="H1905" s="13" t="s">
        <v>3286</v>
      </c>
      <c r="I1905" s="13" t="s">
        <v>64</v>
      </c>
      <c r="J1905" s="13" t="s">
        <v>1736</v>
      </c>
      <c r="K1905" t="s">
        <v>1747</v>
      </c>
      <c r="L1905" s="13" t="s">
        <v>3174</v>
      </c>
      <c r="M1905" t="s">
        <v>1744</v>
      </c>
      <c r="N1905" s="13"/>
      <c r="O1905" t="s">
        <v>1624</v>
      </c>
      <c r="P1905" s="13" t="s">
        <v>1668</v>
      </c>
      <c r="Q1905" s="13" t="s">
        <v>1742</v>
      </c>
      <c r="R1905" s="13"/>
      <c r="S1905" s="13" t="s">
        <v>3185</v>
      </c>
      <c r="T1905" s="13" t="s">
        <v>3186</v>
      </c>
      <c r="U1905" s="13">
        <f>COUNTIFS(Tabella4[Rejected Element],Tabella4[[#This Row],[Rejected Element]])</f>
        <v>1254</v>
      </c>
      <c r="V1905" s="13" t="s">
        <v>1720</v>
      </c>
      <c r="W1905" s="13" t="s">
        <v>3131</v>
      </c>
      <c r="X1905" s="13" t="str">
        <f>Tabella4[[#This Row],[User Impact]]</f>
        <v>3 - Moderate</v>
      </c>
      <c r="Y1905" s="13" t="str">
        <f>_xlfn.CONCAT("APP INDABOX ANDROID - ",Tabella4[[#This Row],[UNI CEI EN 301549]]," ",_xlfn.XLOOKUP(Tabella4[[#This Row],[Criterio]],Tabella5[ID],Tabella5[Criterio di successo],"")," - ",Tabella4[[#This Row],[Servizio]])</f>
        <v>APP INDABOX ANDROID - 11.2.5.5.1 Dimensione dell'obiettivo (avanzato) - S002 Registrazione</v>
      </c>
      <c r="Z19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(#AAD1904)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1905" s="13"/>
      <c r="AB1905" s="13"/>
      <c r="AC1905" s="13"/>
      <c r="AD1905" s="13"/>
      <c r="AE1905" s="13" t="e">
        <f>_xlfn.XLOOKUP(Tabella4[[#This Row],[ID Silk]],outTable[ID Silk],outTable[Numero ticket  ],,0,1)</f>
        <v>#N/A</v>
      </c>
      <c r="AF1905" s="13"/>
      <c r="AG1905" s="13"/>
      <c r="AH1905" s="13" t="e">
        <f>Tabella4[[#This Row],[Caricato su Silk]]&amp;Tabella4[[#This Row],[HC_01]]</f>
        <v>#N/A</v>
      </c>
      <c r="AI1905" s="13" t="e">
        <f>Tabella4[[#This Row],[HC_ID]]&amp;": "&amp;Tabella4[[#This Row],[Descrizione]]</f>
        <v>#N/A</v>
      </c>
      <c r="AJ1905" s="13" t="e">
        <f>Tabella4[[#This Row],[HC_ID]]&amp;": - "&amp;Tabella4[[#This Row],[Detail]]&amp;" con selettore: "&amp;Tabella4[[#This Row],[Rejected Element]]</f>
        <v>#N/A</v>
      </c>
      <c r="AK1905" s="13" t="e">
        <f>Tabella4[[#This Row],[HC_ID]]&amp;": "&amp;Tabella4[[#This Row],[Share URL]]</f>
        <v>#N/A</v>
      </c>
      <c r="AL1905" s="13" t="e">
        <f>Tabella4[[#This Row],[HC_ID]]&amp;": "&amp;Tabella4[[#This Row],[Soluzione note aggiuntive]]</f>
        <v>#N/A</v>
      </c>
      <c r="AM1905" s="13"/>
    </row>
    <row r="1906" spans="1:39" ht="15" x14ac:dyDescent="0.3">
      <c r="A1906" s="41" t="str">
        <f>Tabella4[[#This Row],[UNI CEI EN 301549]]&amp;Tabella4[[#This Row],[Servizio]]</f>
        <v>11.2.5.3.1S002 Registrazione</v>
      </c>
      <c r="B1906" s="42" t="str">
        <f>Tabella4[[#This Row],[IssueID]]&amp;Tabella4[[#This Row],[Servizio]]</f>
        <v>S002 Registrazione</v>
      </c>
      <c r="C1906" s="41" t="s">
        <v>3004</v>
      </c>
      <c r="D1906" s="41" t="str">
        <f>"(#"&amp;Tabella4[[#This Row],['#ID]]&amp;")"</f>
        <v>(#AAD1905)</v>
      </c>
      <c r="E1906" s="13" t="s">
        <v>50</v>
      </c>
      <c r="F1906" s="13" t="s">
        <v>9</v>
      </c>
      <c r="G1906" s="13" t="s">
        <v>342</v>
      </c>
      <c r="H1906" s="13" t="s">
        <v>3285</v>
      </c>
      <c r="I1906" s="13" t="s">
        <v>63</v>
      </c>
      <c r="J1906" s="13" t="s">
        <v>3172</v>
      </c>
      <c r="K1906" t="s">
        <v>1745</v>
      </c>
      <c r="L1906" s="13" t="s">
        <v>3173</v>
      </c>
      <c r="M1906" t="s">
        <v>1744</v>
      </c>
      <c r="N1906" s="13"/>
      <c r="O1906" t="s">
        <v>1624</v>
      </c>
      <c r="P1906" s="13" t="s">
        <v>1668</v>
      </c>
      <c r="Q1906" s="13" t="s">
        <v>1742</v>
      </c>
      <c r="R1906" s="13"/>
      <c r="S1906" s="13" t="s">
        <v>3183</v>
      </c>
      <c r="T1906" s="13" t="s">
        <v>3184</v>
      </c>
      <c r="U1906" s="13">
        <f>COUNTIFS(Tabella4[Rejected Element],Tabella4[[#This Row],[Rejected Element]])</f>
        <v>1254</v>
      </c>
      <c r="V1906" s="13" t="s">
        <v>1720</v>
      </c>
      <c r="W1906" s="13" t="s">
        <v>3131</v>
      </c>
      <c r="X1906" s="13" t="str">
        <f>Tabella4[[#This Row],[User Impact]]</f>
        <v>2 - Serious</v>
      </c>
      <c r="Y1906" s="13" t="str">
        <f>_xlfn.CONCAT("APP INDABOX ANDROID - ",Tabella4[[#This Row],[UNI CEI EN 301549]]," ",_xlfn.XLOOKUP(Tabella4[[#This Row],[Criterio]],Tabella5[ID],Tabella5[Criterio di successo],"")," - ",Tabella4[[#This Row],[Servizio]])</f>
        <v>APP INDABOX ANDROID - 11.2.5.3.1 Etichetta nel nome - S002 Registrazione</v>
      </c>
      <c r="Z19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(#AAD1905)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1906" s="13"/>
      <c r="AB1906" s="13"/>
      <c r="AC1906" s="13"/>
      <c r="AD1906" s="13"/>
      <c r="AE1906" s="13" t="e">
        <f>_xlfn.XLOOKUP(Tabella4[[#This Row],[ID Silk]],outTable[ID Silk],outTable[Numero ticket  ],,0,1)</f>
        <v>#N/A</v>
      </c>
      <c r="AF1906" s="13"/>
      <c r="AG1906" s="13"/>
      <c r="AH1906" s="13" t="e">
        <f>Tabella4[[#This Row],[Caricato su Silk]]&amp;Tabella4[[#This Row],[HC_01]]</f>
        <v>#N/A</v>
      </c>
      <c r="AI1906" s="13" t="e">
        <f>Tabella4[[#This Row],[HC_ID]]&amp;": "&amp;Tabella4[[#This Row],[Descrizione]]</f>
        <v>#N/A</v>
      </c>
      <c r="AJ1906" s="13" t="e">
        <f>Tabella4[[#This Row],[HC_ID]]&amp;": - "&amp;Tabella4[[#This Row],[Detail]]&amp;" con selettore: "&amp;Tabella4[[#This Row],[Rejected Element]]</f>
        <v>#N/A</v>
      </c>
      <c r="AK1906" s="13" t="e">
        <f>Tabella4[[#This Row],[HC_ID]]&amp;": "&amp;Tabella4[[#This Row],[Share URL]]</f>
        <v>#N/A</v>
      </c>
      <c r="AL1906" s="13" t="e">
        <f>Tabella4[[#This Row],[HC_ID]]&amp;": "&amp;Tabella4[[#This Row],[Soluzione note aggiuntive]]</f>
        <v>#N/A</v>
      </c>
      <c r="AM1906" s="13"/>
    </row>
    <row r="1907" spans="1:39" ht="15" x14ac:dyDescent="0.3">
      <c r="A1907" s="41" t="str">
        <f>Tabella4[[#This Row],[UNI CEI EN 301549]]&amp;Tabella4[[#This Row],[Servizio]]</f>
        <v>11.2.5.8.1S002 Registrazione</v>
      </c>
      <c r="B1907" s="42" t="str">
        <f>Tabella4[[#This Row],[IssueID]]&amp;Tabella4[[#This Row],[Servizio]]</f>
        <v>S002 Registrazione</v>
      </c>
      <c r="C1907" s="41" t="s">
        <v>3005</v>
      </c>
      <c r="D1907" s="41" t="str">
        <f>"(#"&amp;Tabella4[[#This Row],['#ID]]&amp;")"</f>
        <v>(#AAD1906)</v>
      </c>
      <c r="E1907" s="13" t="s">
        <v>50</v>
      </c>
      <c r="F1907" s="13" t="s">
        <v>10</v>
      </c>
      <c r="G1907" s="13" t="s">
        <v>56</v>
      </c>
      <c r="H1907" s="13" t="s">
        <v>3283</v>
      </c>
      <c r="I1907" s="13" t="s">
        <v>63</v>
      </c>
      <c r="J1907" s="13" t="s">
        <v>1736</v>
      </c>
      <c r="K1907" t="s">
        <v>1748</v>
      </c>
      <c r="L1907" s="13" t="s">
        <v>3175</v>
      </c>
      <c r="M1907" t="s">
        <v>1744</v>
      </c>
      <c r="N1907" s="13"/>
      <c r="O1907" t="s">
        <v>1624</v>
      </c>
      <c r="P1907" s="13" t="s">
        <v>1668</v>
      </c>
      <c r="Q1907" s="13" t="s">
        <v>1742</v>
      </c>
      <c r="R1907" s="13"/>
      <c r="S1907" s="13" t="s">
        <v>3187</v>
      </c>
      <c r="T1907" s="13" t="s">
        <v>3188</v>
      </c>
      <c r="U1907" s="13">
        <f>COUNTIFS(Tabella4[Rejected Element],Tabella4[[#This Row],[Rejected Element]])</f>
        <v>1254</v>
      </c>
      <c r="V1907" s="13" t="s">
        <v>1720</v>
      </c>
      <c r="W1907" s="13" t="s">
        <v>3131</v>
      </c>
      <c r="X1907" s="13" t="str">
        <f>Tabella4[[#This Row],[User Impact]]</f>
        <v>2 - Serious</v>
      </c>
      <c r="Y1907" s="13" t="str">
        <f>_xlfn.CONCAT("APP INDABOX ANDROID - ",Tabella4[[#This Row],[UNI CEI EN 301549]]," ",_xlfn.XLOOKUP(Tabella4[[#This Row],[Criterio]],Tabella5[ID],Tabella5[Criterio di successo],"")," - ",Tabella4[[#This Row],[Servizio]])</f>
        <v>APP INDABOX ANDROID - 11.2.5.8.1 Dimensione dell'obiettivo (minimo) - S002 Registrazione</v>
      </c>
      <c r="Z19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(#AAD1906)
S002 Registrazione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907" s="13"/>
      <c r="AB1907" s="13"/>
      <c r="AC1907" s="13"/>
      <c r="AD1907" s="13"/>
      <c r="AE1907" s="13" t="e">
        <f>_xlfn.XLOOKUP(Tabella4[[#This Row],[ID Silk]],outTable[ID Silk],outTable[Numero ticket  ],,0,1)</f>
        <v>#N/A</v>
      </c>
      <c r="AF1907" s="13"/>
      <c r="AG1907" s="13"/>
      <c r="AH1907" s="13" t="e">
        <f>Tabella4[[#This Row],[Caricato su Silk]]&amp;Tabella4[[#This Row],[HC_01]]</f>
        <v>#N/A</v>
      </c>
      <c r="AI1907" s="13" t="e">
        <f>Tabella4[[#This Row],[HC_ID]]&amp;": "&amp;Tabella4[[#This Row],[Descrizione]]</f>
        <v>#N/A</v>
      </c>
      <c r="AJ1907" s="13" t="e">
        <f>Tabella4[[#This Row],[HC_ID]]&amp;": - "&amp;Tabella4[[#This Row],[Detail]]&amp;" con selettore: "&amp;Tabella4[[#This Row],[Rejected Element]]</f>
        <v>#N/A</v>
      </c>
      <c r="AK1907" s="13" t="e">
        <f>Tabella4[[#This Row],[HC_ID]]&amp;": "&amp;Tabella4[[#This Row],[Share URL]]</f>
        <v>#N/A</v>
      </c>
      <c r="AL1907" s="13" t="e">
        <f>Tabella4[[#This Row],[HC_ID]]&amp;": "&amp;Tabella4[[#This Row],[Soluzione note aggiuntive]]</f>
        <v>#N/A</v>
      </c>
      <c r="AM1907" s="13"/>
    </row>
    <row r="1908" spans="1:39" ht="15" x14ac:dyDescent="0.3">
      <c r="A1908" s="41" t="str">
        <f>Tabella4[[#This Row],[UNI CEI EN 301549]]&amp;Tabella4[[#This Row],[Servizio]]</f>
        <v>11.1.3.2.1S002 Registrazione</v>
      </c>
      <c r="B1908" s="42" t="str">
        <f>Tabella4[[#This Row],[IssueID]]&amp;Tabella4[[#This Row],[Servizio]]</f>
        <v>S002 Registrazione</v>
      </c>
      <c r="C1908" s="41" t="s">
        <v>3006</v>
      </c>
      <c r="D1908" s="41" t="str">
        <f>"(#"&amp;Tabella4[[#This Row],['#ID]]&amp;")"</f>
        <v>(#AAD1907)</v>
      </c>
      <c r="E1908" s="13" t="s">
        <v>50</v>
      </c>
      <c r="F1908" s="13" t="s">
        <v>9</v>
      </c>
      <c r="G1908" s="13" t="s">
        <v>57</v>
      </c>
      <c r="H1908" s="13" t="s">
        <v>3287</v>
      </c>
      <c r="I1908" s="13" t="s">
        <v>62</v>
      </c>
      <c r="J1908" s="13" t="s">
        <v>3176</v>
      </c>
      <c r="K1908" t="s">
        <v>1749</v>
      </c>
      <c r="L1908" s="13" t="s">
        <v>3177</v>
      </c>
      <c r="M1908" t="s">
        <v>1744</v>
      </c>
      <c r="N1908" s="13"/>
      <c r="O1908" t="s">
        <v>1624</v>
      </c>
      <c r="P1908" s="13" t="s">
        <v>1668</v>
      </c>
      <c r="Q1908" s="13" t="s">
        <v>1742</v>
      </c>
      <c r="R1908" s="13"/>
      <c r="S1908" s="13" t="s">
        <v>3189</v>
      </c>
      <c r="T1908" s="13" t="s">
        <v>3190</v>
      </c>
      <c r="U1908" s="13">
        <f>COUNTIFS(Tabella4[Rejected Element],Tabella4[[#This Row],[Rejected Element]])</f>
        <v>1254</v>
      </c>
      <c r="V1908" s="13" t="s">
        <v>1720</v>
      </c>
      <c r="W1908" s="13" t="s">
        <v>3131</v>
      </c>
      <c r="X1908" s="13" t="str">
        <f>Tabella4[[#This Row],[User Impact]]</f>
        <v>1 - Critical</v>
      </c>
      <c r="Y1908" s="13" t="str">
        <f>_xlfn.CONCAT("APP INDABOX ANDROID - ",Tabella4[[#This Row],[UNI CEI EN 301549]]," ",_xlfn.XLOOKUP(Tabella4[[#This Row],[Criterio]],Tabella5[ID],Tabella5[Criterio di successo],"")," - ",Tabella4[[#This Row],[Servizio]])</f>
        <v>APP INDABOX ANDROID - 11.1.3.2.1 Sequenza significativa - S002 Registrazione</v>
      </c>
      <c r="Z19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(#AAD1907)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08" s="13"/>
      <c r="AB1908" s="13"/>
      <c r="AC1908" s="13"/>
      <c r="AD1908" s="13"/>
      <c r="AE1908" s="13">
        <f>_xlfn.XLOOKUP(Tabella4[[#This Row],[ID Silk]],outTable[ID Silk],outTable[Numero ticket  ],,0,1)</f>
        <v>0</v>
      </c>
      <c r="AF1908" s="13"/>
      <c r="AG1908" s="13"/>
      <c r="AH1908" s="13" t="str">
        <f>Tabella4[[#This Row],[Caricato su Silk]]&amp;Tabella4[[#This Row],[HC_01]]</f>
        <v>0</v>
      </c>
      <c r="AI190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08" s="13" t="str">
        <f>Tabella4[[#This Row],[HC_ID]]&amp;": - "&amp;Tabella4[[#This Row],[Detail]]&amp;" con selettore: "&amp;Tabella4[[#This Row],[Rejected Element]]</f>
        <v>0: -  con selettore: No ID Available</v>
      </c>
      <c r="AK1908" s="13" t="str">
        <f>Tabella4[[#This Row],[HC_ID]]&amp;": "&amp;Tabella4[[#This Row],[Share URL]]</f>
        <v>0: https://axe-mobile.deque.com/scan?userId=747da6b3-5f03-493b-bc9b-3a10276b7d6b&amp;packageName=com.android.chrome&amp;resultId=019874ff-1b53-742b-918e-c4c079ed7db6</v>
      </c>
      <c r="AL1908" s="13" t="str">
        <f>Tabella4[[#This Row],[HC_ID]]&amp;": "&amp;Tabella4[[#This Row],[Soluzione note aggiuntive]]</f>
        <v>0: Rimuovi android:focusable="true" dal testo statico non interattivo.</v>
      </c>
      <c r="AM1908" s="13"/>
    </row>
    <row r="1909" spans="1:39" ht="15" x14ac:dyDescent="0.3">
      <c r="A1909" s="41" t="str">
        <f>Tabella4[[#This Row],[UNI CEI EN 301549]]&amp;Tabella4[[#This Row],[Servizio]]</f>
        <v>11.2.5.5.1S002 Registrazione</v>
      </c>
      <c r="B1909" s="42" t="str">
        <f>Tabella4[[#This Row],[IssueID]]&amp;Tabella4[[#This Row],[Servizio]]</f>
        <v>S002 Registrazione</v>
      </c>
      <c r="C1909" s="41" t="s">
        <v>3007</v>
      </c>
      <c r="D1909" s="41" t="str">
        <f>"(#"&amp;Tabella4[[#This Row],['#ID]]&amp;")"</f>
        <v>(#AAD1908)</v>
      </c>
      <c r="E1909" s="13" t="s">
        <v>50</v>
      </c>
      <c r="F1909" s="13" t="s">
        <v>3168</v>
      </c>
      <c r="G1909" s="13" t="s">
        <v>346</v>
      </c>
      <c r="H1909" s="13" t="s">
        <v>3286</v>
      </c>
      <c r="I1909" s="13" t="s">
        <v>64</v>
      </c>
      <c r="J1909" s="13" t="s">
        <v>1736</v>
      </c>
      <c r="K1909" t="s">
        <v>1747</v>
      </c>
      <c r="L1909" s="13" t="s">
        <v>3174</v>
      </c>
      <c r="M1909" t="s">
        <v>1744</v>
      </c>
      <c r="N1909" s="13"/>
      <c r="O1909" t="s">
        <v>1624</v>
      </c>
      <c r="P1909" s="13" t="s">
        <v>1668</v>
      </c>
      <c r="Q1909" s="13" t="s">
        <v>1742</v>
      </c>
      <c r="R1909" s="13"/>
      <c r="S1909" s="13" t="s">
        <v>3185</v>
      </c>
      <c r="T1909" s="13" t="s">
        <v>3186</v>
      </c>
      <c r="U1909" s="13">
        <f>COUNTIFS(Tabella4[Rejected Element],Tabella4[[#This Row],[Rejected Element]])</f>
        <v>1254</v>
      </c>
      <c r="V1909" s="13" t="s">
        <v>1720</v>
      </c>
      <c r="W1909" s="13" t="s">
        <v>3131</v>
      </c>
      <c r="X1909" s="13" t="str">
        <f>Tabella4[[#This Row],[User Impact]]</f>
        <v>3 - Moderate</v>
      </c>
      <c r="Y1909" s="13" t="str">
        <f>_xlfn.CONCAT("APP INDABOX ANDROID - ",Tabella4[[#This Row],[UNI CEI EN 301549]]," ",_xlfn.XLOOKUP(Tabella4[[#This Row],[Criterio]],Tabella5[ID],Tabella5[Criterio di successo],"")," - ",Tabella4[[#This Row],[Servizio]])</f>
        <v>APP INDABOX ANDROID - 11.2.5.5.1 Dimensione dell'obiettivo (avanzato) - S002 Registrazione</v>
      </c>
      <c r="Z19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(#AAD1908)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1909" s="13"/>
      <c r="AB1909" s="13"/>
      <c r="AC1909" s="13"/>
      <c r="AD1909" s="13"/>
      <c r="AE1909" s="13" t="e">
        <f>_xlfn.XLOOKUP(Tabella4[[#This Row],[ID Silk]],outTable[ID Silk],outTable[Numero ticket  ],,0,1)</f>
        <v>#N/A</v>
      </c>
      <c r="AF1909" s="13"/>
      <c r="AG1909" s="13"/>
      <c r="AH1909" s="13" t="e">
        <f>Tabella4[[#This Row],[Caricato su Silk]]&amp;Tabella4[[#This Row],[HC_01]]</f>
        <v>#N/A</v>
      </c>
      <c r="AI1909" s="13" t="e">
        <f>Tabella4[[#This Row],[HC_ID]]&amp;": "&amp;Tabella4[[#This Row],[Descrizione]]</f>
        <v>#N/A</v>
      </c>
      <c r="AJ1909" s="13" t="e">
        <f>Tabella4[[#This Row],[HC_ID]]&amp;": - "&amp;Tabella4[[#This Row],[Detail]]&amp;" con selettore: "&amp;Tabella4[[#This Row],[Rejected Element]]</f>
        <v>#N/A</v>
      </c>
      <c r="AK1909" s="13" t="e">
        <f>Tabella4[[#This Row],[HC_ID]]&amp;": "&amp;Tabella4[[#This Row],[Share URL]]</f>
        <v>#N/A</v>
      </c>
      <c r="AL1909" s="13" t="e">
        <f>Tabella4[[#This Row],[HC_ID]]&amp;": "&amp;Tabella4[[#This Row],[Soluzione note aggiuntive]]</f>
        <v>#N/A</v>
      </c>
      <c r="AM1909" s="13"/>
    </row>
    <row r="1910" spans="1:39" ht="15" x14ac:dyDescent="0.3">
      <c r="A1910" s="41" t="str">
        <f>Tabella4[[#This Row],[UNI CEI EN 301549]]&amp;Tabella4[[#This Row],[Servizio]]</f>
        <v>11.2.5.3.1S002 Registrazione</v>
      </c>
      <c r="B1910" s="42" t="str">
        <f>Tabella4[[#This Row],[IssueID]]&amp;Tabella4[[#This Row],[Servizio]]</f>
        <v>S002 Registrazione</v>
      </c>
      <c r="C1910" s="41" t="s">
        <v>3008</v>
      </c>
      <c r="D1910" s="41" t="str">
        <f>"(#"&amp;Tabella4[[#This Row],['#ID]]&amp;")"</f>
        <v>(#AAD1909)</v>
      </c>
      <c r="E1910" s="13" t="s">
        <v>50</v>
      </c>
      <c r="F1910" s="13" t="s">
        <v>9</v>
      </c>
      <c r="G1910" s="13" t="s">
        <v>342</v>
      </c>
      <c r="H1910" s="13" t="s">
        <v>3285</v>
      </c>
      <c r="I1910" s="13" t="s">
        <v>63</v>
      </c>
      <c r="J1910" s="13" t="s">
        <v>3172</v>
      </c>
      <c r="K1910" t="s">
        <v>1745</v>
      </c>
      <c r="L1910" s="13" t="s">
        <v>3173</v>
      </c>
      <c r="M1910" t="s">
        <v>1744</v>
      </c>
      <c r="N1910" s="13"/>
      <c r="O1910" t="s">
        <v>1624</v>
      </c>
      <c r="P1910" s="13" t="s">
        <v>1668</v>
      </c>
      <c r="Q1910" s="13" t="s">
        <v>1742</v>
      </c>
      <c r="R1910" s="13"/>
      <c r="S1910" s="13" t="s">
        <v>3183</v>
      </c>
      <c r="T1910" s="13" t="s">
        <v>3184</v>
      </c>
      <c r="U1910" s="13">
        <f>COUNTIFS(Tabella4[Rejected Element],Tabella4[[#This Row],[Rejected Element]])</f>
        <v>1254</v>
      </c>
      <c r="V1910" s="13" t="s">
        <v>1720</v>
      </c>
      <c r="W1910" s="13" t="s">
        <v>3131</v>
      </c>
      <c r="X1910" s="13" t="str">
        <f>Tabella4[[#This Row],[User Impact]]</f>
        <v>2 - Serious</v>
      </c>
      <c r="Y1910" s="13" t="str">
        <f>_xlfn.CONCAT("APP INDABOX ANDROID - ",Tabella4[[#This Row],[UNI CEI EN 301549]]," ",_xlfn.XLOOKUP(Tabella4[[#This Row],[Criterio]],Tabella5[ID],Tabella5[Criterio di successo],"")," - ",Tabella4[[#This Row],[Servizio]])</f>
        <v>APP INDABOX ANDROID - 11.2.5.3.1 Etichetta nel nome - S002 Registrazione</v>
      </c>
      <c r="Z19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(#AAD1909)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1910" s="13"/>
      <c r="AB1910" s="13"/>
      <c r="AC1910" s="13"/>
      <c r="AD1910" s="13"/>
      <c r="AE1910" s="13" t="e">
        <f>_xlfn.XLOOKUP(Tabella4[[#This Row],[ID Silk]],outTable[ID Silk],outTable[Numero ticket  ],,0,1)</f>
        <v>#N/A</v>
      </c>
      <c r="AF1910" s="13"/>
      <c r="AG1910" s="13"/>
      <c r="AH1910" s="13" t="e">
        <f>Tabella4[[#This Row],[Caricato su Silk]]&amp;Tabella4[[#This Row],[HC_01]]</f>
        <v>#N/A</v>
      </c>
      <c r="AI1910" s="13" t="e">
        <f>Tabella4[[#This Row],[HC_ID]]&amp;": "&amp;Tabella4[[#This Row],[Descrizione]]</f>
        <v>#N/A</v>
      </c>
      <c r="AJ1910" s="13" t="e">
        <f>Tabella4[[#This Row],[HC_ID]]&amp;": - "&amp;Tabella4[[#This Row],[Detail]]&amp;" con selettore: "&amp;Tabella4[[#This Row],[Rejected Element]]</f>
        <v>#N/A</v>
      </c>
      <c r="AK1910" s="13" t="e">
        <f>Tabella4[[#This Row],[HC_ID]]&amp;": "&amp;Tabella4[[#This Row],[Share URL]]</f>
        <v>#N/A</v>
      </c>
      <c r="AL1910" s="13" t="e">
        <f>Tabella4[[#This Row],[HC_ID]]&amp;": "&amp;Tabella4[[#This Row],[Soluzione note aggiuntive]]</f>
        <v>#N/A</v>
      </c>
      <c r="AM1910" s="13"/>
    </row>
    <row r="1911" spans="1:39" ht="15" x14ac:dyDescent="0.3">
      <c r="A1911" s="41" t="str">
        <f>Tabella4[[#This Row],[UNI CEI EN 301549]]&amp;Tabella4[[#This Row],[Servizio]]</f>
        <v>11.2.5.8.1S002 Registrazione</v>
      </c>
      <c r="B1911" s="42" t="str">
        <f>Tabella4[[#This Row],[IssueID]]&amp;Tabella4[[#This Row],[Servizio]]</f>
        <v>S002 Registrazione</v>
      </c>
      <c r="C1911" s="41" t="s">
        <v>3009</v>
      </c>
      <c r="D1911" s="41" t="str">
        <f>"(#"&amp;Tabella4[[#This Row],['#ID]]&amp;")"</f>
        <v>(#AAD1910)</v>
      </c>
      <c r="E1911" s="13" t="s">
        <v>50</v>
      </c>
      <c r="F1911" s="13" t="s">
        <v>10</v>
      </c>
      <c r="G1911" s="13" t="s">
        <v>56</v>
      </c>
      <c r="H1911" s="13" t="s">
        <v>3283</v>
      </c>
      <c r="I1911" s="13" t="s">
        <v>63</v>
      </c>
      <c r="J1911" s="13" t="s">
        <v>1736</v>
      </c>
      <c r="K1911" t="s">
        <v>1748</v>
      </c>
      <c r="L1911" s="13" t="s">
        <v>3175</v>
      </c>
      <c r="M1911" t="s">
        <v>1744</v>
      </c>
      <c r="N1911" s="13"/>
      <c r="O1911" t="s">
        <v>1624</v>
      </c>
      <c r="P1911" s="13" t="s">
        <v>1668</v>
      </c>
      <c r="Q1911" s="13" t="s">
        <v>1742</v>
      </c>
      <c r="R1911" s="13"/>
      <c r="S1911" s="13" t="s">
        <v>3187</v>
      </c>
      <c r="T1911" s="13" t="s">
        <v>3188</v>
      </c>
      <c r="U1911" s="13">
        <f>COUNTIFS(Tabella4[Rejected Element],Tabella4[[#This Row],[Rejected Element]])</f>
        <v>1254</v>
      </c>
      <c r="V1911" s="13" t="s">
        <v>1720</v>
      </c>
      <c r="W1911" s="13" t="s">
        <v>3131</v>
      </c>
      <c r="X1911" s="13" t="str">
        <f>Tabella4[[#This Row],[User Impact]]</f>
        <v>2 - Serious</v>
      </c>
      <c r="Y1911" s="13" t="str">
        <f>_xlfn.CONCAT("APP INDABOX ANDROID - ",Tabella4[[#This Row],[UNI CEI EN 301549]]," ",_xlfn.XLOOKUP(Tabella4[[#This Row],[Criterio]],Tabella5[ID],Tabella5[Criterio di successo],"")," - ",Tabella4[[#This Row],[Servizio]])</f>
        <v>APP INDABOX ANDROID - 11.2.5.8.1 Dimensione dell'obiettivo (minimo) - S002 Registrazione</v>
      </c>
      <c r="Z19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(#AAD1910)
S002 Registrazione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911" s="13"/>
      <c r="AB1911" s="13"/>
      <c r="AC1911" s="13"/>
      <c r="AD1911" s="13"/>
      <c r="AE1911" s="13" t="e">
        <f>_xlfn.XLOOKUP(Tabella4[[#This Row],[ID Silk]],outTable[ID Silk],outTable[Numero ticket  ],,0,1)</f>
        <v>#N/A</v>
      </c>
      <c r="AF1911" s="13"/>
      <c r="AG1911" s="13"/>
      <c r="AH1911" s="13" t="e">
        <f>Tabella4[[#This Row],[Caricato su Silk]]&amp;Tabella4[[#This Row],[HC_01]]</f>
        <v>#N/A</v>
      </c>
      <c r="AI1911" s="13" t="e">
        <f>Tabella4[[#This Row],[HC_ID]]&amp;": "&amp;Tabella4[[#This Row],[Descrizione]]</f>
        <v>#N/A</v>
      </c>
      <c r="AJ1911" s="13" t="e">
        <f>Tabella4[[#This Row],[HC_ID]]&amp;": - "&amp;Tabella4[[#This Row],[Detail]]&amp;" con selettore: "&amp;Tabella4[[#This Row],[Rejected Element]]</f>
        <v>#N/A</v>
      </c>
      <c r="AK1911" s="13" t="e">
        <f>Tabella4[[#This Row],[HC_ID]]&amp;": "&amp;Tabella4[[#This Row],[Share URL]]</f>
        <v>#N/A</v>
      </c>
      <c r="AL1911" s="13" t="e">
        <f>Tabella4[[#This Row],[HC_ID]]&amp;": "&amp;Tabella4[[#This Row],[Soluzione note aggiuntive]]</f>
        <v>#N/A</v>
      </c>
      <c r="AM1911" s="13"/>
    </row>
    <row r="1912" spans="1:39" ht="15" x14ac:dyDescent="0.3">
      <c r="A1912" s="41" t="str">
        <f>Tabella4[[#This Row],[UNI CEI EN 301549]]&amp;Tabella4[[#This Row],[Servizio]]</f>
        <v>11.1.3.2.1S002 Registrazione</v>
      </c>
      <c r="B1912" s="42" t="str">
        <f>Tabella4[[#This Row],[IssueID]]&amp;Tabella4[[#This Row],[Servizio]]</f>
        <v>S002 Registrazione</v>
      </c>
      <c r="C1912" s="41" t="s">
        <v>3010</v>
      </c>
      <c r="D1912" s="41" t="str">
        <f>"(#"&amp;Tabella4[[#This Row],['#ID]]&amp;")"</f>
        <v>(#AAD1911)</v>
      </c>
      <c r="E1912" s="13" t="s">
        <v>50</v>
      </c>
      <c r="F1912" s="13" t="s">
        <v>9</v>
      </c>
      <c r="G1912" s="13" t="s">
        <v>57</v>
      </c>
      <c r="H1912" s="13" t="s">
        <v>3287</v>
      </c>
      <c r="I1912" s="13" t="s">
        <v>62</v>
      </c>
      <c r="J1912" s="13" t="s">
        <v>3176</v>
      </c>
      <c r="K1912" t="s">
        <v>1749</v>
      </c>
      <c r="L1912" s="13" t="s">
        <v>3177</v>
      </c>
      <c r="M1912" t="s">
        <v>1744</v>
      </c>
      <c r="N1912" s="13"/>
      <c r="O1912" t="s">
        <v>1624</v>
      </c>
      <c r="P1912" s="13" t="s">
        <v>1668</v>
      </c>
      <c r="Q1912" s="13" t="s">
        <v>1742</v>
      </c>
      <c r="R1912" s="13"/>
      <c r="S1912" s="13" t="s">
        <v>3189</v>
      </c>
      <c r="T1912" s="13" t="s">
        <v>3190</v>
      </c>
      <c r="U1912" s="13">
        <f>COUNTIFS(Tabella4[Rejected Element],Tabella4[[#This Row],[Rejected Element]])</f>
        <v>1254</v>
      </c>
      <c r="V1912" s="13" t="s">
        <v>1720</v>
      </c>
      <c r="W1912" s="13" t="s">
        <v>3131</v>
      </c>
      <c r="X1912" s="13" t="str">
        <f>Tabella4[[#This Row],[User Impact]]</f>
        <v>1 - Critical</v>
      </c>
      <c r="Y1912" s="13" t="str">
        <f>_xlfn.CONCAT("APP INDABOX ANDROID - ",Tabella4[[#This Row],[UNI CEI EN 301549]]," ",_xlfn.XLOOKUP(Tabella4[[#This Row],[Criterio]],Tabella5[ID],Tabella5[Criterio di successo],"")," - ",Tabella4[[#This Row],[Servizio]])</f>
        <v>APP INDABOX ANDROID - 11.1.3.2.1 Sequenza significativa - S002 Registrazione</v>
      </c>
      <c r="Z19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(#AAD1911)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12" s="13"/>
      <c r="AB1912" s="13"/>
      <c r="AC1912" s="13"/>
      <c r="AD1912" s="13"/>
      <c r="AE1912" s="13">
        <f>_xlfn.XLOOKUP(Tabella4[[#This Row],[ID Silk]],outTable[ID Silk],outTable[Numero ticket  ],,0,1)</f>
        <v>0</v>
      </c>
      <c r="AF1912" s="13"/>
      <c r="AG1912" s="13"/>
      <c r="AH1912" s="13" t="str">
        <f>Tabella4[[#This Row],[Caricato su Silk]]&amp;Tabella4[[#This Row],[HC_01]]</f>
        <v>0</v>
      </c>
      <c r="AI191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12" s="13" t="str">
        <f>Tabella4[[#This Row],[HC_ID]]&amp;": - "&amp;Tabella4[[#This Row],[Detail]]&amp;" con selettore: "&amp;Tabella4[[#This Row],[Rejected Element]]</f>
        <v>0: -  con selettore: No ID Available</v>
      </c>
      <c r="AK1912" s="13" t="str">
        <f>Tabella4[[#This Row],[HC_ID]]&amp;": "&amp;Tabella4[[#This Row],[Share URL]]</f>
        <v>0: https://axe-mobile.deque.com/scan?userId=747da6b3-5f03-493b-bc9b-3a10276b7d6b&amp;packageName=com.android.chrome&amp;resultId=019874ff-1b53-742b-918e-c4c079ed7db6</v>
      </c>
      <c r="AL1912" s="13" t="str">
        <f>Tabella4[[#This Row],[HC_ID]]&amp;": "&amp;Tabella4[[#This Row],[Soluzione note aggiuntive]]</f>
        <v>0: Rimuovi android:focusable="true" dal testo statico non interattivo.</v>
      </c>
      <c r="AM1912" s="13"/>
    </row>
    <row r="1913" spans="1:39" ht="15" x14ac:dyDescent="0.3">
      <c r="A1913" s="41" t="str">
        <f>Tabella4[[#This Row],[UNI CEI EN 301549]]&amp;Tabella4[[#This Row],[Servizio]]</f>
        <v>11.2.5.5.1S002 Registrazione</v>
      </c>
      <c r="B1913" s="42" t="str">
        <f>Tabella4[[#This Row],[IssueID]]&amp;Tabella4[[#This Row],[Servizio]]</f>
        <v>S002 Registrazione</v>
      </c>
      <c r="C1913" s="41" t="s">
        <v>3011</v>
      </c>
      <c r="D1913" s="41" t="str">
        <f>"(#"&amp;Tabella4[[#This Row],['#ID]]&amp;")"</f>
        <v>(#AAD1912)</v>
      </c>
      <c r="E1913" s="13" t="s">
        <v>50</v>
      </c>
      <c r="F1913" s="13" t="s">
        <v>3168</v>
      </c>
      <c r="G1913" s="13" t="s">
        <v>346</v>
      </c>
      <c r="H1913" s="13" t="s">
        <v>3286</v>
      </c>
      <c r="I1913" s="13" t="s">
        <v>64</v>
      </c>
      <c r="J1913" s="13" t="s">
        <v>1736</v>
      </c>
      <c r="K1913" t="s">
        <v>1747</v>
      </c>
      <c r="L1913" s="13" t="s">
        <v>3174</v>
      </c>
      <c r="M1913" t="s">
        <v>1744</v>
      </c>
      <c r="N1913" s="13"/>
      <c r="O1913" t="s">
        <v>1624</v>
      </c>
      <c r="P1913" s="13" t="s">
        <v>1668</v>
      </c>
      <c r="Q1913" s="13" t="s">
        <v>1742</v>
      </c>
      <c r="R1913" s="13"/>
      <c r="S1913" s="13" t="s">
        <v>3185</v>
      </c>
      <c r="T1913" s="13" t="s">
        <v>3186</v>
      </c>
      <c r="U1913" s="13">
        <f>COUNTIFS(Tabella4[Rejected Element],Tabella4[[#This Row],[Rejected Element]])</f>
        <v>1254</v>
      </c>
      <c r="V1913" s="13" t="s">
        <v>1720</v>
      </c>
      <c r="W1913" s="13" t="s">
        <v>3131</v>
      </c>
      <c r="X1913" s="13" t="str">
        <f>Tabella4[[#This Row],[User Impact]]</f>
        <v>3 - Moderate</v>
      </c>
      <c r="Y1913" s="13" t="str">
        <f>_xlfn.CONCAT("APP INDABOX ANDROID - ",Tabella4[[#This Row],[UNI CEI EN 301549]]," ",_xlfn.XLOOKUP(Tabella4[[#This Row],[Criterio]],Tabella5[ID],Tabella5[Criterio di successo],"")," - ",Tabella4[[#This Row],[Servizio]])</f>
        <v>APP INDABOX ANDROID - 11.2.5.5.1 Dimensione dell'obiettivo (avanzato) - S002 Registrazione</v>
      </c>
      <c r="Z19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(#AAD1912)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1913" s="13"/>
      <c r="AB1913" s="13"/>
      <c r="AC1913" s="13"/>
      <c r="AD1913" s="13"/>
      <c r="AE1913" s="13" t="e">
        <f>_xlfn.XLOOKUP(Tabella4[[#This Row],[ID Silk]],outTable[ID Silk],outTable[Numero ticket  ],,0,1)</f>
        <v>#N/A</v>
      </c>
      <c r="AF1913" s="13"/>
      <c r="AG1913" s="13"/>
      <c r="AH1913" s="13" t="e">
        <f>Tabella4[[#This Row],[Caricato su Silk]]&amp;Tabella4[[#This Row],[HC_01]]</f>
        <v>#N/A</v>
      </c>
      <c r="AI1913" s="13" t="e">
        <f>Tabella4[[#This Row],[HC_ID]]&amp;": "&amp;Tabella4[[#This Row],[Descrizione]]</f>
        <v>#N/A</v>
      </c>
      <c r="AJ1913" s="13" t="e">
        <f>Tabella4[[#This Row],[HC_ID]]&amp;": - "&amp;Tabella4[[#This Row],[Detail]]&amp;" con selettore: "&amp;Tabella4[[#This Row],[Rejected Element]]</f>
        <v>#N/A</v>
      </c>
      <c r="AK1913" s="13" t="e">
        <f>Tabella4[[#This Row],[HC_ID]]&amp;": "&amp;Tabella4[[#This Row],[Share URL]]</f>
        <v>#N/A</v>
      </c>
      <c r="AL1913" s="13" t="e">
        <f>Tabella4[[#This Row],[HC_ID]]&amp;": "&amp;Tabella4[[#This Row],[Soluzione note aggiuntive]]</f>
        <v>#N/A</v>
      </c>
      <c r="AM1913" s="13"/>
    </row>
    <row r="1914" spans="1:39" ht="15" x14ac:dyDescent="0.3">
      <c r="A1914" s="41" t="str">
        <f>Tabella4[[#This Row],[UNI CEI EN 301549]]&amp;Tabella4[[#This Row],[Servizio]]</f>
        <v>11.2.5.3.1S002 Registrazione</v>
      </c>
      <c r="B1914" s="42" t="str">
        <f>Tabella4[[#This Row],[IssueID]]&amp;Tabella4[[#This Row],[Servizio]]</f>
        <v>S002 Registrazione</v>
      </c>
      <c r="C1914" s="41" t="s">
        <v>3012</v>
      </c>
      <c r="D1914" s="41" t="str">
        <f>"(#"&amp;Tabella4[[#This Row],['#ID]]&amp;")"</f>
        <v>(#AAD1913)</v>
      </c>
      <c r="E1914" s="13" t="s">
        <v>50</v>
      </c>
      <c r="F1914" s="13" t="s">
        <v>9</v>
      </c>
      <c r="G1914" s="13" t="s">
        <v>342</v>
      </c>
      <c r="H1914" s="13" t="s">
        <v>3285</v>
      </c>
      <c r="I1914" s="13" t="s">
        <v>63</v>
      </c>
      <c r="J1914" s="13" t="s">
        <v>3172</v>
      </c>
      <c r="K1914" t="s">
        <v>1745</v>
      </c>
      <c r="L1914" s="13" t="s">
        <v>3173</v>
      </c>
      <c r="M1914" t="s">
        <v>1744</v>
      </c>
      <c r="N1914" s="13"/>
      <c r="O1914" t="s">
        <v>1624</v>
      </c>
      <c r="P1914" s="13" t="s">
        <v>1668</v>
      </c>
      <c r="Q1914" s="13" t="s">
        <v>1742</v>
      </c>
      <c r="R1914" s="13"/>
      <c r="S1914" s="13" t="s">
        <v>3183</v>
      </c>
      <c r="T1914" s="13" t="s">
        <v>3184</v>
      </c>
      <c r="U1914" s="13">
        <f>COUNTIFS(Tabella4[Rejected Element],Tabella4[[#This Row],[Rejected Element]])</f>
        <v>1254</v>
      </c>
      <c r="V1914" s="13" t="s">
        <v>1720</v>
      </c>
      <c r="W1914" s="13" t="s">
        <v>3131</v>
      </c>
      <c r="X1914" s="13" t="str">
        <f>Tabella4[[#This Row],[User Impact]]</f>
        <v>2 - Serious</v>
      </c>
      <c r="Y1914" s="13" t="str">
        <f>_xlfn.CONCAT("APP INDABOX ANDROID - ",Tabella4[[#This Row],[UNI CEI EN 301549]]," ",_xlfn.XLOOKUP(Tabella4[[#This Row],[Criterio]],Tabella5[ID],Tabella5[Criterio di successo],"")," - ",Tabella4[[#This Row],[Servizio]])</f>
        <v>APP INDABOX ANDROID - 11.2.5.3.1 Etichetta nel nome - S002 Registrazione</v>
      </c>
      <c r="Z19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(#AAD1913)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1914" s="13"/>
      <c r="AB1914" s="13"/>
      <c r="AC1914" s="13"/>
      <c r="AD1914" s="13"/>
      <c r="AE1914" s="13" t="e">
        <f>_xlfn.XLOOKUP(Tabella4[[#This Row],[ID Silk]],outTable[ID Silk],outTable[Numero ticket  ],,0,1)</f>
        <v>#N/A</v>
      </c>
      <c r="AF1914" s="13"/>
      <c r="AG1914" s="13"/>
      <c r="AH1914" s="13" t="e">
        <f>Tabella4[[#This Row],[Caricato su Silk]]&amp;Tabella4[[#This Row],[HC_01]]</f>
        <v>#N/A</v>
      </c>
      <c r="AI1914" s="13" t="e">
        <f>Tabella4[[#This Row],[HC_ID]]&amp;": "&amp;Tabella4[[#This Row],[Descrizione]]</f>
        <v>#N/A</v>
      </c>
      <c r="AJ1914" s="13" t="e">
        <f>Tabella4[[#This Row],[HC_ID]]&amp;": - "&amp;Tabella4[[#This Row],[Detail]]&amp;" con selettore: "&amp;Tabella4[[#This Row],[Rejected Element]]</f>
        <v>#N/A</v>
      </c>
      <c r="AK1914" s="13" t="e">
        <f>Tabella4[[#This Row],[HC_ID]]&amp;": "&amp;Tabella4[[#This Row],[Share URL]]</f>
        <v>#N/A</v>
      </c>
      <c r="AL1914" s="13" t="e">
        <f>Tabella4[[#This Row],[HC_ID]]&amp;": "&amp;Tabella4[[#This Row],[Soluzione note aggiuntive]]</f>
        <v>#N/A</v>
      </c>
      <c r="AM1914" s="13"/>
    </row>
    <row r="1915" spans="1:39" ht="15" x14ac:dyDescent="0.3">
      <c r="A1915" s="41" t="str">
        <f>Tabella4[[#This Row],[UNI CEI EN 301549]]&amp;Tabella4[[#This Row],[Servizio]]</f>
        <v>11.1.3.2.1S002 Registrazione</v>
      </c>
      <c r="B1915" s="42" t="str">
        <f>Tabella4[[#This Row],[IssueID]]&amp;Tabella4[[#This Row],[Servizio]]</f>
        <v>S002 Registrazione</v>
      </c>
      <c r="C1915" s="41" t="s">
        <v>3013</v>
      </c>
      <c r="D1915" s="41" t="str">
        <f>"(#"&amp;Tabella4[[#This Row],['#ID]]&amp;")"</f>
        <v>(#AAD1914)</v>
      </c>
      <c r="E1915" s="13" t="s">
        <v>50</v>
      </c>
      <c r="F1915" s="13" t="s">
        <v>9</v>
      </c>
      <c r="G1915" s="13" t="s">
        <v>57</v>
      </c>
      <c r="H1915" s="13" t="s">
        <v>3287</v>
      </c>
      <c r="I1915" s="13" t="s">
        <v>62</v>
      </c>
      <c r="J1915" s="13" t="s">
        <v>3176</v>
      </c>
      <c r="K1915" t="s">
        <v>1749</v>
      </c>
      <c r="L1915" s="13" t="s">
        <v>3177</v>
      </c>
      <c r="M1915" t="s">
        <v>1744</v>
      </c>
      <c r="N1915" s="13"/>
      <c r="O1915" t="s">
        <v>1624</v>
      </c>
      <c r="P1915" s="13" t="s">
        <v>1668</v>
      </c>
      <c r="Q1915" s="13" t="s">
        <v>1742</v>
      </c>
      <c r="R1915" s="13"/>
      <c r="S1915" s="13" t="s">
        <v>3189</v>
      </c>
      <c r="T1915" s="13" t="s">
        <v>3190</v>
      </c>
      <c r="U1915" s="13">
        <f>COUNTIFS(Tabella4[Rejected Element],Tabella4[[#This Row],[Rejected Element]])</f>
        <v>1254</v>
      </c>
      <c r="V1915" s="13" t="s">
        <v>1720</v>
      </c>
      <c r="W1915" s="13" t="s">
        <v>3131</v>
      </c>
      <c r="X1915" s="13" t="str">
        <f>Tabella4[[#This Row],[User Impact]]</f>
        <v>1 - Critical</v>
      </c>
      <c r="Y1915" s="13" t="str">
        <f>_xlfn.CONCAT("APP INDABOX ANDROID - ",Tabella4[[#This Row],[UNI CEI EN 301549]]," ",_xlfn.XLOOKUP(Tabella4[[#This Row],[Criterio]],Tabella5[ID],Tabella5[Criterio di successo],"")," - ",Tabella4[[#This Row],[Servizio]])</f>
        <v>APP INDABOX ANDROID - 11.1.3.2.1 Sequenza significativa - S002 Registrazione</v>
      </c>
      <c r="Z19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(#AAD1914)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15" s="13"/>
      <c r="AB1915" s="13"/>
      <c r="AC1915" s="13"/>
      <c r="AD1915" s="13"/>
      <c r="AE1915" s="13">
        <f>_xlfn.XLOOKUP(Tabella4[[#This Row],[ID Silk]],outTable[ID Silk],outTable[Numero ticket  ],,0,1)</f>
        <v>0</v>
      </c>
      <c r="AF1915" s="13"/>
      <c r="AG1915" s="13"/>
      <c r="AH1915" s="13" t="str">
        <f>Tabella4[[#This Row],[Caricato su Silk]]&amp;Tabella4[[#This Row],[HC_01]]</f>
        <v>0</v>
      </c>
      <c r="AI1915"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15" s="13" t="str">
        <f>Tabella4[[#This Row],[HC_ID]]&amp;": - "&amp;Tabella4[[#This Row],[Detail]]&amp;" con selettore: "&amp;Tabella4[[#This Row],[Rejected Element]]</f>
        <v>0: -  con selettore: No ID Available</v>
      </c>
      <c r="AK1915" s="13" t="str">
        <f>Tabella4[[#This Row],[HC_ID]]&amp;": "&amp;Tabella4[[#This Row],[Share URL]]</f>
        <v>0: https://axe-mobile.deque.com/scan?userId=747da6b3-5f03-493b-bc9b-3a10276b7d6b&amp;packageName=com.android.chrome&amp;resultId=019874ff-1b53-742b-918e-c4c079ed7db6</v>
      </c>
      <c r="AL1915" s="13" t="str">
        <f>Tabella4[[#This Row],[HC_ID]]&amp;": "&amp;Tabella4[[#This Row],[Soluzione note aggiuntive]]</f>
        <v>0: Rimuovi android:focusable="true" dal testo statico non interattivo.</v>
      </c>
      <c r="AM1915" s="13"/>
    </row>
    <row r="1916" spans="1:39" ht="15" x14ac:dyDescent="0.3">
      <c r="A1916" s="41" t="str">
        <f>Tabella4[[#This Row],[UNI CEI EN 301549]]&amp;Tabella4[[#This Row],[Servizio]]</f>
        <v>11.2.5.5.1S002 Registrazione</v>
      </c>
      <c r="B1916" s="42" t="str">
        <f>Tabella4[[#This Row],[IssueID]]&amp;Tabella4[[#This Row],[Servizio]]</f>
        <v>S002 Registrazione</v>
      </c>
      <c r="C1916" s="41" t="s">
        <v>3014</v>
      </c>
      <c r="D1916" s="41" t="str">
        <f>"(#"&amp;Tabella4[[#This Row],['#ID]]&amp;")"</f>
        <v>(#AAD1915)</v>
      </c>
      <c r="E1916" s="13" t="s">
        <v>50</v>
      </c>
      <c r="F1916" s="13" t="s">
        <v>3168</v>
      </c>
      <c r="G1916" s="13" t="s">
        <v>346</v>
      </c>
      <c r="H1916" s="13" t="s">
        <v>3286</v>
      </c>
      <c r="I1916" s="13" t="s">
        <v>64</v>
      </c>
      <c r="J1916" s="13" t="s">
        <v>1736</v>
      </c>
      <c r="K1916" t="s">
        <v>1747</v>
      </c>
      <c r="L1916" s="13" t="s">
        <v>3174</v>
      </c>
      <c r="M1916" t="s">
        <v>1744</v>
      </c>
      <c r="N1916" s="13"/>
      <c r="O1916" t="s">
        <v>1624</v>
      </c>
      <c r="P1916" s="13" t="s">
        <v>1668</v>
      </c>
      <c r="Q1916" s="13" t="s">
        <v>1742</v>
      </c>
      <c r="R1916" s="13"/>
      <c r="S1916" s="13" t="s">
        <v>3185</v>
      </c>
      <c r="T1916" s="13" t="s">
        <v>3186</v>
      </c>
      <c r="U1916" s="13">
        <f>COUNTIFS(Tabella4[Rejected Element],Tabella4[[#This Row],[Rejected Element]])</f>
        <v>1254</v>
      </c>
      <c r="V1916" s="13" t="s">
        <v>1720</v>
      </c>
      <c r="W1916" s="13" t="s">
        <v>3131</v>
      </c>
      <c r="X1916" s="13" t="str">
        <f>Tabella4[[#This Row],[User Impact]]</f>
        <v>3 - Moderate</v>
      </c>
      <c r="Y1916" s="13" t="str">
        <f>_xlfn.CONCAT("APP INDABOX ANDROID - ",Tabella4[[#This Row],[UNI CEI EN 301549]]," ",_xlfn.XLOOKUP(Tabella4[[#This Row],[Criterio]],Tabella5[ID],Tabella5[Criterio di successo],"")," - ",Tabella4[[#This Row],[Servizio]])</f>
        <v>APP INDABOX ANDROID - 11.2.5.5.1 Dimensione dell'obiettivo (avanzato) - S002 Registrazione</v>
      </c>
      <c r="Z19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(#AAD1915)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1916" s="13"/>
      <c r="AB1916" s="13"/>
      <c r="AC1916" s="13"/>
      <c r="AD1916" s="13"/>
      <c r="AE1916" s="13" t="e">
        <f>_xlfn.XLOOKUP(Tabella4[[#This Row],[ID Silk]],outTable[ID Silk],outTable[Numero ticket  ],,0,1)</f>
        <v>#N/A</v>
      </c>
      <c r="AF1916" s="13"/>
      <c r="AG1916" s="13"/>
      <c r="AH1916" s="13" t="e">
        <f>Tabella4[[#This Row],[Caricato su Silk]]&amp;Tabella4[[#This Row],[HC_01]]</f>
        <v>#N/A</v>
      </c>
      <c r="AI1916" s="13" t="e">
        <f>Tabella4[[#This Row],[HC_ID]]&amp;": "&amp;Tabella4[[#This Row],[Descrizione]]</f>
        <v>#N/A</v>
      </c>
      <c r="AJ1916" s="13" t="e">
        <f>Tabella4[[#This Row],[HC_ID]]&amp;": - "&amp;Tabella4[[#This Row],[Detail]]&amp;" con selettore: "&amp;Tabella4[[#This Row],[Rejected Element]]</f>
        <v>#N/A</v>
      </c>
      <c r="AK1916" s="13" t="e">
        <f>Tabella4[[#This Row],[HC_ID]]&amp;": "&amp;Tabella4[[#This Row],[Share URL]]</f>
        <v>#N/A</v>
      </c>
      <c r="AL1916" s="13" t="e">
        <f>Tabella4[[#This Row],[HC_ID]]&amp;": "&amp;Tabella4[[#This Row],[Soluzione note aggiuntive]]</f>
        <v>#N/A</v>
      </c>
      <c r="AM1916" s="13"/>
    </row>
    <row r="1917" spans="1:39" ht="15" x14ac:dyDescent="0.3">
      <c r="A1917" s="41" t="str">
        <f>Tabella4[[#This Row],[UNI CEI EN 301549]]&amp;Tabella4[[#This Row],[Servizio]]</f>
        <v>11.2.5.3.1S002 Registrazione</v>
      </c>
      <c r="B1917" s="42" t="str">
        <f>Tabella4[[#This Row],[IssueID]]&amp;Tabella4[[#This Row],[Servizio]]</f>
        <v>S002 Registrazione</v>
      </c>
      <c r="C1917" s="41" t="s">
        <v>3015</v>
      </c>
      <c r="D1917" s="41" t="str">
        <f>"(#"&amp;Tabella4[[#This Row],['#ID]]&amp;")"</f>
        <v>(#AAD1916)</v>
      </c>
      <c r="E1917" s="13" t="s">
        <v>50</v>
      </c>
      <c r="F1917" s="13" t="s">
        <v>9</v>
      </c>
      <c r="G1917" s="13" t="s">
        <v>342</v>
      </c>
      <c r="H1917" s="13" t="s">
        <v>3285</v>
      </c>
      <c r="I1917" s="13" t="s">
        <v>63</v>
      </c>
      <c r="J1917" s="13" t="s">
        <v>3172</v>
      </c>
      <c r="K1917" t="s">
        <v>1745</v>
      </c>
      <c r="L1917" s="13" t="s">
        <v>3173</v>
      </c>
      <c r="M1917" t="s">
        <v>1744</v>
      </c>
      <c r="N1917" s="13"/>
      <c r="O1917" t="s">
        <v>1624</v>
      </c>
      <c r="P1917" s="13" t="s">
        <v>1668</v>
      </c>
      <c r="Q1917" s="13" t="s">
        <v>1742</v>
      </c>
      <c r="R1917" s="13"/>
      <c r="S1917" s="13" t="s">
        <v>3183</v>
      </c>
      <c r="T1917" s="13" t="s">
        <v>3184</v>
      </c>
      <c r="U1917" s="13">
        <f>COUNTIFS(Tabella4[Rejected Element],Tabella4[[#This Row],[Rejected Element]])</f>
        <v>1254</v>
      </c>
      <c r="V1917" s="13" t="s">
        <v>1720</v>
      </c>
      <c r="W1917" s="13" t="s">
        <v>3131</v>
      </c>
      <c r="X1917" s="13" t="str">
        <f>Tabella4[[#This Row],[User Impact]]</f>
        <v>2 - Serious</v>
      </c>
      <c r="Y1917" s="13" t="str">
        <f>_xlfn.CONCAT("APP INDABOX ANDROID - ",Tabella4[[#This Row],[UNI CEI EN 301549]]," ",_xlfn.XLOOKUP(Tabella4[[#This Row],[Criterio]],Tabella5[ID],Tabella5[Criterio di successo],"")," - ",Tabella4[[#This Row],[Servizio]])</f>
        <v>APP INDABOX ANDROID - 11.2.5.3.1 Etichetta nel nome - S002 Registrazione</v>
      </c>
      <c r="Z19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(#AAD1916)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1917" s="13"/>
      <c r="AB1917" s="13"/>
      <c r="AC1917" s="13"/>
      <c r="AD1917" s="13"/>
      <c r="AE1917" s="13" t="e">
        <f>_xlfn.XLOOKUP(Tabella4[[#This Row],[ID Silk]],outTable[ID Silk],outTable[Numero ticket  ],,0,1)</f>
        <v>#N/A</v>
      </c>
      <c r="AF1917" s="13"/>
      <c r="AG1917" s="13"/>
      <c r="AH1917" s="13" t="e">
        <f>Tabella4[[#This Row],[Caricato su Silk]]&amp;Tabella4[[#This Row],[HC_01]]</f>
        <v>#N/A</v>
      </c>
      <c r="AI1917" s="13" t="e">
        <f>Tabella4[[#This Row],[HC_ID]]&amp;": "&amp;Tabella4[[#This Row],[Descrizione]]</f>
        <v>#N/A</v>
      </c>
      <c r="AJ1917" s="13" t="e">
        <f>Tabella4[[#This Row],[HC_ID]]&amp;": - "&amp;Tabella4[[#This Row],[Detail]]&amp;" con selettore: "&amp;Tabella4[[#This Row],[Rejected Element]]</f>
        <v>#N/A</v>
      </c>
      <c r="AK1917" s="13" t="e">
        <f>Tabella4[[#This Row],[HC_ID]]&amp;": "&amp;Tabella4[[#This Row],[Share URL]]</f>
        <v>#N/A</v>
      </c>
      <c r="AL1917" s="13" t="e">
        <f>Tabella4[[#This Row],[HC_ID]]&amp;": "&amp;Tabella4[[#This Row],[Soluzione note aggiuntive]]</f>
        <v>#N/A</v>
      </c>
      <c r="AM1917" s="13"/>
    </row>
    <row r="1918" spans="1:39" ht="15" x14ac:dyDescent="0.3">
      <c r="A1918" s="41" t="str">
        <f>Tabella4[[#This Row],[UNI CEI EN 301549]]&amp;Tabella4[[#This Row],[Servizio]]</f>
        <v>11.2.5.8.1S002 Registrazione</v>
      </c>
      <c r="B1918" s="42" t="str">
        <f>Tabella4[[#This Row],[IssueID]]&amp;Tabella4[[#This Row],[Servizio]]</f>
        <v>S002 Registrazione</v>
      </c>
      <c r="C1918" s="41" t="s">
        <v>3016</v>
      </c>
      <c r="D1918" s="41" t="str">
        <f>"(#"&amp;Tabella4[[#This Row],['#ID]]&amp;")"</f>
        <v>(#AAD1917)</v>
      </c>
      <c r="E1918" s="13" t="s">
        <v>50</v>
      </c>
      <c r="F1918" s="13" t="s">
        <v>10</v>
      </c>
      <c r="G1918" s="13" t="s">
        <v>56</v>
      </c>
      <c r="H1918" s="13" t="s">
        <v>3283</v>
      </c>
      <c r="I1918" s="13" t="s">
        <v>63</v>
      </c>
      <c r="J1918" s="13" t="s">
        <v>1736</v>
      </c>
      <c r="K1918" t="s">
        <v>1748</v>
      </c>
      <c r="L1918" s="13" t="s">
        <v>3175</v>
      </c>
      <c r="M1918" t="s">
        <v>1744</v>
      </c>
      <c r="N1918" s="13"/>
      <c r="O1918" t="s">
        <v>1624</v>
      </c>
      <c r="P1918" s="13" t="s">
        <v>1668</v>
      </c>
      <c r="Q1918" s="13" t="s">
        <v>1742</v>
      </c>
      <c r="R1918" s="13"/>
      <c r="S1918" s="13" t="s">
        <v>3187</v>
      </c>
      <c r="T1918" s="13" t="s">
        <v>3188</v>
      </c>
      <c r="U1918" s="13">
        <f>COUNTIFS(Tabella4[Rejected Element],Tabella4[[#This Row],[Rejected Element]])</f>
        <v>1254</v>
      </c>
      <c r="V1918" s="13" t="s">
        <v>1720</v>
      </c>
      <c r="W1918" s="13" t="s">
        <v>3131</v>
      </c>
      <c r="X1918" s="13" t="str">
        <f>Tabella4[[#This Row],[User Impact]]</f>
        <v>2 - Serious</v>
      </c>
      <c r="Y1918" s="13" t="str">
        <f>_xlfn.CONCAT("APP INDABOX ANDROID - ",Tabella4[[#This Row],[UNI CEI EN 301549]]," ",_xlfn.XLOOKUP(Tabella4[[#This Row],[Criterio]],Tabella5[ID],Tabella5[Criterio di successo],"")," - ",Tabella4[[#This Row],[Servizio]])</f>
        <v>APP INDABOX ANDROID - 11.2.5.8.1 Dimensione dell'obiettivo (minimo) - S002 Registrazione</v>
      </c>
      <c r="Z19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(#AAD1917)
S002 Registrazione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918" s="13"/>
      <c r="AB1918" s="13"/>
      <c r="AC1918" s="13"/>
      <c r="AD1918" s="13"/>
      <c r="AE1918" s="13" t="e">
        <f>_xlfn.XLOOKUP(Tabella4[[#This Row],[ID Silk]],outTable[ID Silk],outTable[Numero ticket  ],,0,1)</f>
        <v>#N/A</v>
      </c>
      <c r="AF1918" s="13"/>
      <c r="AG1918" s="13"/>
      <c r="AH1918" s="13" t="e">
        <f>Tabella4[[#This Row],[Caricato su Silk]]&amp;Tabella4[[#This Row],[HC_01]]</f>
        <v>#N/A</v>
      </c>
      <c r="AI1918" s="13" t="e">
        <f>Tabella4[[#This Row],[HC_ID]]&amp;": "&amp;Tabella4[[#This Row],[Descrizione]]</f>
        <v>#N/A</v>
      </c>
      <c r="AJ1918" s="13" t="e">
        <f>Tabella4[[#This Row],[HC_ID]]&amp;": - "&amp;Tabella4[[#This Row],[Detail]]&amp;" con selettore: "&amp;Tabella4[[#This Row],[Rejected Element]]</f>
        <v>#N/A</v>
      </c>
      <c r="AK1918" s="13" t="e">
        <f>Tabella4[[#This Row],[HC_ID]]&amp;": "&amp;Tabella4[[#This Row],[Share URL]]</f>
        <v>#N/A</v>
      </c>
      <c r="AL1918" s="13" t="e">
        <f>Tabella4[[#This Row],[HC_ID]]&amp;": "&amp;Tabella4[[#This Row],[Soluzione note aggiuntive]]</f>
        <v>#N/A</v>
      </c>
      <c r="AM1918" s="13"/>
    </row>
    <row r="1919" spans="1:39" ht="15" x14ac:dyDescent="0.3">
      <c r="A1919" s="41" t="str">
        <f>Tabella4[[#This Row],[UNI CEI EN 301549]]&amp;Tabella4[[#This Row],[Servizio]]</f>
        <v>11.1.3.2.1S002 Registrazione</v>
      </c>
      <c r="B1919" s="42" t="str">
        <f>Tabella4[[#This Row],[IssueID]]&amp;Tabella4[[#This Row],[Servizio]]</f>
        <v>S002 Registrazione</v>
      </c>
      <c r="C1919" s="41" t="s">
        <v>3017</v>
      </c>
      <c r="D1919" s="41" t="str">
        <f>"(#"&amp;Tabella4[[#This Row],['#ID]]&amp;")"</f>
        <v>(#AAD1918)</v>
      </c>
      <c r="E1919" s="13" t="s">
        <v>50</v>
      </c>
      <c r="F1919" s="13" t="s">
        <v>9</v>
      </c>
      <c r="G1919" s="13" t="s">
        <v>57</v>
      </c>
      <c r="H1919" s="13" t="s">
        <v>3287</v>
      </c>
      <c r="I1919" s="13" t="s">
        <v>62</v>
      </c>
      <c r="J1919" s="13" t="s">
        <v>3176</v>
      </c>
      <c r="K1919" t="s">
        <v>1749</v>
      </c>
      <c r="L1919" s="13" t="s">
        <v>3177</v>
      </c>
      <c r="M1919" t="s">
        <v>1744</v>
      </c>
      <c r="N1919" s="13"/>
      <c r="O1919" t="s">
        <v>1624</v>
      </c>
      <c r="P1919" s="13" t="s">
        <v>1668</v>
      </c>
      <c r="Q1919" s="13" t="s">
        <v>1742</v>
      </c>
      <c r="R1919" s="13"/>
      <c r="S1919" s="13" t="s">
        <v>3189</v>
      </c>
      <c r="T1919" s="13" t="s">
        <v>3190</v>
      </c>
      <c r="U1919" s="13">
        <f>COUNTIFS(Tabella4[Rejected Element],Tabella4[[#This Row],[Rejected Element]])</f>
        <v>1254</v>
      </c>
      <c r="V1919" s="13" t="s">
        <v>1720</v>
      </c>
      <c r="W1919" s="13" t="s">
        <v>3131</v>
      </c>
      <c r="X1919" s="13" t="str">
        <f>Tabella4[[#This Row],[User Impact]]</f>
        <v>1 - Critical</v>
      </c>
      <c r="Y1919" s="13" t="str">
        <f>_xlfn.CONCAT("APP INDABOX ANDROID - ",Tabella4[[#This Row],[UNI CEI EN 301549]]," ",_xlfn.XLOOKUP(Tabella4[[#This Row],[Criterio]],Tabella5[ID],Tabella5[Criterio di successo],"")," - ",Tabella4[[#This Row],[Servizio]])</f>
        <v>APP INDABOX ANDROID - 11.1.3.2.1 Sequenza significativa - S002 Registrazione</v>
      </c>
      <c r="Z19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(#AAD1918)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19" s="13"/>
      <c r="AB1919" s="13"/>
      <c r="AC1919" s="13"/>
      <c r="AD1919" s="13"/>
      <c r="AE1919" s="13">
        <f>_xlfn.XLOOKUP(Tabella4[[#This Row],[ID Silk]],outTable[ID Silk],outTable[Numero ticket  ],,0,1)</f>
        <v>0</v>
      </c>
      <c r="AF1919" s="13"/>
      <c r="AG1919" s="13"/>
      <c r="AH1919" s="13" t="str">
        <f>Tabella4[[#This Row],[Caricato su Silk]]&amp;Tabella4[[#This Row],[HC_01]]</f>
        <v>0</v>
      </c>
      <c r="AI1919"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19" s="13" t="str">
        <f>Tabella4[[#This Row],[HC_ID]]&amp;": - "&amp;Tabella4[[#This Row],[Detail]]&amp;" con selettore: "&amp;Tabella4[[#This Row],[Rejected Element]]</f>
        <v>0: -  con selettore: No ID Available</v>
      </c>
      <c r="AK1919" s="13" t="str">
        <f>Tabella4[[#This Row],[HC_ID]]&amp;": "&amp;Tabella4[[#This Row],[Share URL]]</f>
        <v>0: https://axe-mobile.deque.com/scan?userId=747da6b3-5f03-493b-bc9b-3a10276b7d6b&amp;packageName=com.android.chrome&amp;resultId=019874ff-1b53-742b-918e-c4c079ed7db6</v>
      </c>
      <c r="AL1919" s="13" t="str">
        <f>Tabella4[[#This Row],[HC_ID]]&amp;": "&amp;Tabella4[[#This Row],[Soluzione note aggiuntive]]</f>
        <v>0: Rimuovi android:focusable="true" dal testo statico non interattivo.</v>
      </c>
      <c r="AM1919" s="13"/>
    </row>
    <row r="1920" spans="1:39" ht="15" x14ac:dyDescent="0.3">
      <c r="A1920" s="41" t="str">
        <f>Tabella4[[#This Row],[UNI CEI EN 301549]]&amp;Tabella4[[#This Row],[Servizio]]</f>
        <v>11.2.5.5.1S002 Registrazione</v>
      </c>
      <c r="B1920" s="42" t="str">
        <f>Tabella4[[#This Row],[IssueID]]&amp;Tabella4[[#This Row],[Servizio]]</f>
        <v>S002 Registrazione</v>
      </c>
      <c r="C1920" s="41" t="s">
        <v>3018</v>
      </c>
      <c r="D1920" s="41" t="str">
        <f>"(#"&amp;Tabella4[[#This Row],['#ID]]&amp;")"</f>
        <v>(#AAD1919)</v>
      </c>
      <c r="E1920" s="13" t="s">
        <v>50</v>
      </c>
      <c r="F1920" s="13" t="s">
        <v>3168</v>
      </c>
      <c r="G1920" s="13" t="s">
        <v>346</v>
      </c>
      <c r="H1920" s="13" t="s">
        <v>3286</v>
      </c>
      <c r="I1920" s="13" t="s">
        <v>64</v>
      </c>
      <c r="J1920" s="13" t="s">
        <v>1736</v>
      </c>
      <c r="K1920" t="s">
        <v>1747</v>
      </c>
      <c r="L1920" s="13" t="s">
        <v>3174</v>
      </c>
      <c r="M1920" t="s">
        <v>1744</v>
      </c>
      <c r="N1920" s="13"/>
      <c r="O1920" t="s">
        <v>1624</v>
      </c>
      <c r="P1920" s="13" t="s">
        <v>1668</v>
      </c>
      <c r="Q1920" s="13" t="s">
        <v>1742</v>
      </c>
      <c r="R1920" s="13"/>
      <c r="S1920" s="13" t="s">
        <v>3185</v>
      </c>
      <c r="T1920" s="13" t="s">
        <v>3186</v>
      </c>
      <c r="U1920" s="13">
        <f>COUNTIFS(Tabella4[Rejected Element],Tabella4[[#This Row],[Rejected Element]])</f>
        <v>1254</v>
      </c>
      <c r="V1920" s="13" t="s">
        <v>1720</v>
      </c>
      <c r="W1920" s="13" t="s">
        <v>3131</v>
      </c>
      <c r="X1920" s="13" t="str">
        <f>Tabella4[[#This Row],[User Impact]]</f>
        <v>3 - Moderate</v>
      </c>
      <c r="Y1920" s="13" t="str">
        <f>_xlfn.CONCAT("APP INDABOX ANDROID - ",Tabella4[[#This Row],[UNI CEI EN 301549]]," ",_xlfn.XLOOKUP(Tabella4[[#This Row],[Criterio]],Tabella5[ID],Tabella5[Criterio di successo],"")," - ",Tabella4[[#This Row],[Servizio]])</f>
        <v>APP INDABOX ANDROID - 11.2.5.5.1 Dimensione dell'obiettivo (avanzato) - S002 Registrazione</v>
      </c>
      <c r="Z19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(#AAD1919)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1920" s="13"/>
      <c r="AB1920" s="13"/>
      <c r="AC1920" s="13"/>
      <c r="AD1920" s="13"/>
      <c r="AE1920" s="13" t="e">
        <f>_xlfn.XLOOKUP(Tabella4[[#This Row],[ID Silk]],outTable[ID Silk],outTable[Numero ticket  ],,0,1)</f>
        <v>#N/A</v>
      </c>
      <c r="AF1920" s="13"/>
      <c r="AG1920" s="13"/>
      <c r="AH1920" s="13" t="e">
        <f>Tabella4[[#This Row],[Caricato su Silk]]&amp;Tabella4[[#This Row],[HC_01]]</f>
        <v>#N/A</v>
      </c>
      <c r="AI1920" s="13" t="e">
        <f>Tabella4[[#This Row],[HC_ID]]&amp;": "&amp;Tabella4[[#This Row],[Descrizione]]</f>
        <v>#N/A</v>
      </c>
      <c r="AJ1920" s="13" t="e">
        <f>Tabella4[[#This Row],[HC_ID]]&amp;": - "&amp;Tabella4[[#This Row],[Detail]]&amp;" con selettore: "&amp;Tabella4[[#This Row],[Rejected Element]]</f>
        <v>#N/A</v>
      </c>
      <c r="AK1920" s="13" t="e">
        <f>Tabella4[[#This Row],[HC_ID]]&amp;": "&amp;Tabella4[[#This Row],[Share URL]]</f>
        <v>#N/A</v>
      </c>
      <c r="AL1920" s="13" t="e">
        <f>Tabella4[[#This Row],[HC_ID]]&amp;": "&amp;Tabella4[[#This Row],[Soluzione note aggiuntive]]</f>
        <v>#N/A</v>
      </c>
      <c r="AM1920" s="13"/>
    </row>
    <row r="1921" spans="1:39" ht="15" x14ac:dyDescent="0.3">
      <c r="A1921" s="41" t="str">
        <f>Tabella4[[#This Row],[UNI CEI EN 301549]]&amp;Tabella4[[#This Row],[Servizio]]</f>
        <v>11.2.5.3.1S002 Registrazione</v>
      </c>
      <c r="B1921" s="42" t="str">
        <f>Tabella4[[#This Row],[IssueID]]&amp;Tabella4[[#This Row],[Servizio]]</f>
        <v>S002 Registrazione</v>
      </c>
      <c r="C1921" s="41" t="s">
        <v>3019</v>
      </c>
      <c r="D1921" s="41" t="str">
        <f>"(#"&amp;Tabella4[[#This Row],['#ID]]&amp;")"</f>
        <v>(#AAD1920)</v>
      </c>
      <c r="E1921" s="13" t="s">
        <v>50</v>
      </c>
      <c r="F1921" s="13" t="s">
        <v>9</v>
      </c>
      <c r="G1921" s="13" t="s">
        <v>342</v>
      </c>
      <c r="H1921" s="13" t="s">
        <v>3285</v>
      </c>
      <c r="I1921" s="13" t="s">
        <v>63</v>
      </c>
      <c r="J1921" s="13" t="s">
        <v>3172</v>
      </c>
      <c r="K1921" t="s">
        <v>1745</v>
      </c>
      <c r="L1921" s="13" t="s">
        <v>3173</v>
      </c>
      <c r="M1921" t="s">
        <v>1744</v>
      </c>
      <c r="N1921" s="13"/>
      <c r="O1921" t="s">
        <v>1624</v>
      </c>
      <c r="P1921" s="13" t="s">
        <v>1668</v>
      </c>
      <c r="Q1921" s="13" t="s">
        <v>1742</v>
      </c>
      <c r="R1921" s="13"/>
      <c r="S1921" s="13" t="s">
        <v>3183</v>
      </c>
      <c r="T1921" s="13" t="s">
        <v>3184</v>
      </c>
      <c r="U1921" s="13">
        <f>COUNTIFS(Tabella4[Rejected Element],Tabella4[[#This Row],[Rejected Element]])</f>
        <v>1254</v>
      </c>
      <c r="V1921" s="13" t="s">
        <v>1720</v>
      </c>
      <c r="W1921" s="13" t="s">
        <v>3131</v>
      </c>
      <c r="X1921" s="13" t="str">
        <f>Tabella4[[#This Row],[User Impact]]</f>
        <v>2 - Serious</v>
      </c>
      <c r="Y1921" s="13" t="str">
        <f>_xlfn.CONCAT("APP INDABOX ANDROID - ",Tabella4[[#This Row],[UNI CEI EN 301549]]," ",_xlfn.XLOOKUP(Tabella4[[#This Row],[Criterio]],Tabella5[ID],Tabella5[Criterio di successo],"")," - ",Tabella4[[#This Row],[Servizio]])</f>
        <v>APP INDABOX ANDROID - 11.2.5.3.1 Etichetta nel nome - S002 Registrazione</v>
      </c>
      <c r="Z19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(#AAD1920)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1921" s="13"/>
      <c r="AB1921" s="13"/>
      <c r="AC1921" s="13"/>
      <c r="AD1921" s="13"/>
      <c r="AE1921" s="13" t="e">
        <f>_xlfn.XLOOKUP(Tabella4[[#This Row],[ID Silk]],outTable[ID Silk],outTable[Numero ticket  ],,0,1)</f>
        <v>#N/A</v>
      </c>
      <c r="AF1921" s="13"/>
      <c r="AG1921" s="13"/>
      <c r="AH1921" s="13" t="e">
        <f>Tabella4[[#This Row],[Caricato su Silk]]&amp;Tabella4[[#This Row],[HC_01]]</f>
        <v>#N/A</v>
      </c>
      <c r="AI1921" s="13" t="e">
        <f>Tabella4[[#This Row],[HC_ID]]&amp;": "&amp;Tabella4[[#This Row],[Descrizione]]</f>
        <v>#N/A</v>
      </c>
      <c r="AJ1921" s="13" t="e">
        <f>Tabella4[[#This Row],[HC_ID]]&amp;": - "&amp;Tabella4[[#This Row],[Detail]]&amp;" con selettore: "&amp;Tabella4[[#This Row],[Rejected Element]]</f>
        <v>#N/A</v>
      </c>
      <c r="AK1921" s="13" t="e">
        <f>Tabella4[[#This Row],[HC_ID]]&amp;": "&amp;Tabella4[[#This Row],[Share URL]]</f>
        <v>#N/A</v>
      </c>
      <c r="AL1921" s="13" t="e">
        <f>Tabella4[[#This Row],[HC_ID]]&amp;": "&amp;Tabella4[[#This Row],[Soluzione note aggiuntive]]</f>
        <v>#N/A</v>
      </c>
      <c r="AM1921" s="13"/>
    </row>
    <row r="1922" spans="1:39" ht="15" x14ac:dyDescent="0.3">
      <c r="A1922" s="41" t="str">
        <f>Tabella4[[#This Row],[UNI CEI EN 301549]]&amp;Tabella4[[#This Row],[Servizio]]</f>
        <v>11.2.5.8.1S002 Registrazione</v>
      </c>
      <c r="B1922" s="42" t="str">
        <f>Tabella4[[#This Row],[IssueID]]&amp;Tabella4[[#This Row],[Servizio]]</f>
        <v>S002 Registrazione</v>
      </c>
      <c r="C1922" s="41" t="s">
        <v>3020</v>
      </c>
      <c r="D1922" s="41" t="str">
        <f>"(#"&amp;Tabella4[[#This Row],['#ID]]&amp;")"</f>
        <v>(#AAD1921)</v>
      </c>
      <c r="E1922" s="13" t="s">
        <v>50</v>
      </c>
      <c r="F1922" s="13" t="s">
        <v>10</v>
      </c>
      <c r="G1922" s="13" t="s">
        <v>56</v>
      </c>
      <c r="H1922" s="13" t="s">
        <v>3283</v>
      </c>
      <c r="I1922" s="13" t="s">
        <v>63</v>
      </c>
      <c r="J1922" s="13" t="s">
        <v>1736</v>
      </c>
      <c r="K1922" t="s">
        <v>1748</v>
      </c>
      <c r="L1922" s="13" t="s">
        <v>3175</v>
      </c>
      <c r="M1922" t="s">
        <v>1744</v>
      </c>
      <c r="N1922" s="13"/>
      <c r="O1922" t="s">
        <v>1624</v>
      </c>
      <c r="P1922" s="13" t="s">
        <v>1668</v>
      </c>
      <c r="Q1922" s="13" t="s">
        <v>1742</v>
      </c>
      <c r="R1922" s="13"/>
      <c r="S1922" s="13" t="s">
        <v>3187</v>
      </c>
      <c r="T1922" s="13" t="s">
        <v>3188</v>
      </c>
      <c r="U1922" s="13">
        <f>COUNTIFS(Tabella4[Rejected Element],Tabella4[[#This Row],[Rejected Element]])</f>
        <v>1254</v>
      </c>
      <c r="V1922" s="13" t="s">
        <v>1720</v>
      </c>
      <c r="W1922" s="13" t="s">
        <v>3131</v>
      </c>
      <c r="X1922" s="13" t="str">
        <f>Tabella4[[#This Row],[User Impact]]</f>
        <v>2 - Serious</v>
      </c>
      <c r="Y1922" s="13" t="str">
        <f>_xlfn.CONCAT("APP INDABOX ANDROID - ",Tabella4[[#This Row],[UNI CEI EN 301549]]," ",_xlfn.XLOOKUP(Tabella4[[#This Row],[Criterio]],Tabella5[ID],Tabella5[Criterio di successo],"")," - ",Tabella4[[#This Row],[Servizio]])</f>
        <v>APP INDABOX ANDROID - 11.2.5.8.1 Dimensione dell'obiettivo (minimo) - S002 Registrazione</v>
      </c>
      <c r="Z19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(#AAD1921)
S002 Registrazione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922" s="13"/>
      <c r="AB1922" s="13"/>
      <c r="AC1922" s="13"/>
      <c r="AD1922" s="13"/>
      <c r="AE1922" s="13" t="e">
        <f>_xlfn.XLOOKUP(Tabella4[[#This Row],[ID Silk]],outTable[ID Silk],outTable[Numero ticket  ],,0,1)</f>
        <v>#N/A</v>
      </c>
      <c r="AF1922" s="13"/>
      <c r="AG1922" s="13"/>
      <c r="AH1922" s="13" t="e">
        <f>Tabella4[[#This Row],[Caricato su Silk]]&amp;Tabella4[[#This Row],[HC_01]]</f>
        <v>#N/A</v>
      </c>
      <c r="AI1922" s="13" t="e">
        <f>Tabella4[[#This Row],[HC_ID]]&amp;": "&amp;Tabella4[[#This Row],[Descrizione]]</f>
        <v>#N/A</v>
      </c>
      <c r="AJ1922" s="13" t="e">
        <f>Tabella4[[#This Row],[HC_ID]]&amp;": - "&amp;Tabella4[[#This Row],[Detail]]&amp;" con selettore: "&amp;Tabella4[[#This Row],[Rejected Element]]</f>
        <v>#N/A</v>
      </c>
      <c r="AK1922" s="13" t="e">
        <f>Tabella4[[#This Row],[HC_ID]]&amp;": "&amp;Tabella4[[#This Row],[Share URL]]</f>
        <v>#N/A</v>
      </c>
      <c r="AL1922" s="13" t="e">
        <f>Tabella4[[#This Row],[HC_ID]]&amp;": "&amp;Tabella4[[#This Row],[Soluzione note aggiuntive]]</f>
        <v>#N/A</v>
      </c>
      <c r="AM1922" s="13"/>
    </row>
    <row r="1923" spans="1:39" ht="15" x14ac:dyDescent="0.3">
      <c r="A1923" s="41" t="str">
        <f>Tabella4[[#This Row],[UNI CEI EN 301549]]&amp;Tabella4[[#This Row],[Servizio]]</f>
        <v>11.1.3.2.1S002 Registrazione</v>
      </c>
      <c r="B1923" s="42" t="str">
        <f>Tabella4[[#This Row],[IssueID]]&amp;Tabella4[[#This Row],[Servizio]]</f>
        <v>S002 Registrazione</v>
      </c>
      <c r="C1923" s="41" t="s">
        <v>3021</v>
      </c>
      <c r="D1923" s="41" t="str">
        <f>"(#"&amp;Tabella4[[#This Row],['#ID]]&amp;")"</f>
        <v>(#AAD1922)</v>
      </c>
      <c r="E1923" s="13" t="s">
        <v>50</v>
      </c>
      <c r="F1923" s="13" t="s">
        <v>9</v>
      </c>
      <c r="G1923" s="13" t="s">
        <v>57</v>
      </c>
      <c r="H1923" s="13" t="s">
        <v>3287</v>
      </c>
      <c r="I1923" s="13" t="s">
        <v>62</v>
      </c>
      <c r="J1923" s="13" t="s">
        <v>3176</v>
      </c>
      <c r="K1923" t="s">
        <v>1749</v>
      </c>
      <c r="L1923" s="13" t="s">
        <v>3177</v>
      </c>
      <c r="M1923" t="s">
        <v>1744</v>
      </c>
      <c r="N1923" s="13"/>
      <c r="O1923" t="s">
        <v>1624</v>
      </c>
      <c r="P1923" s="13" t="s">
        <v>1668</v>
      </c>
      <c r="Q1923" s="13" t="s">
        <v>1742</v>
      </c>
      <c r="R1923" s="13"/>
      <c r="S1923" s="13" t="s">
        <v>3189</v>
      </c>
      <c r="T1923" s="13" t="s">
        <v>3190</v>
      </c>
      <c r="U1923" s="13">
        <f>COUNTIFS(Tabella4[Rejected Element],Tabella4[[#This Row],[Rejected Element]])</f>
        <v>1254</v>
      </c>
      <c r="V1923" s="13" t="s">
        <v>1720</v>
      </c>
      <c r="W1923" s="13" t="s">
        <v>3131</v>
      </c>
      <c r="X1923" s="13" t="str">
        <f>Tabella4[[#This Row],[User Impact]]</f>
        <v>1 - Critical</v>
      </c>
      <c r="Y1923" s="13" t="str">
        <f>_xlfn.CONCAT("APP INDABOX ANDROID - ",Tabella4[[#This Row],[UNI CEI EN 301549]]," ",_xlfn.XLOOKUP(Tabella4[[#This Row],[Criterio]],Tabella5[ID],Tabella5[Criterio di successo],"")," - ",Tabella4[[#This Row],[Servizio]])</f>
        <v>APP INDABOX ANDROID - 11.1.3.2.1 Sequenza significativa - S002 Registrazione</v>
      </c>
      <c r="Z19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(#AAD1922)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23" s="13"/>
      <c r="AB1923" s="13"/>
      <c r="AC1923" s="13"/>
      <c r="AD1923" s="13"/>
      <c r="AE1923" s="13">
        <f>_xlfn.XLOOKUP(Tabella4[[#This Row],[ID Silk]],outTable[ID Silk],outTable[Numero ticket  ],,0,1)</f>
        <v>0</v>
      </c>
      <c r="AF1923" s="13"/>
      <c r="AG1923" s="13"/>
      <c r="AH1923" s="13" t="str">
        <f>Tabella4[[#This Row],[Caricato su Silk]]&amp;Tabella4[[#This Row],[HC_01]]</f>
        <v>0</v>
      </c>
      <c r="AI192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23" s="13" t="str">
        <f>Tabella4[[#This Row],[HC_ID]]&amp;": - "&amp;Tabella4[[#This Row],[Detail]]&amp;" con selettore: "&amp;Tabella4[[#This Row],[Rejected Element]]</f>
        <v>0: -  con selettore: No ID Available</v>
      </c>
      <c r="AK1923" s="13" t="str">
        <f>Tabella4[[#This Row],[HC_ID]]&amp;": "&amp;Tabella4[[#This Row],[Share URL]]</f>
        <v>0: https://axe-mobile.deque.com/scan?userId=747da6b3-5f03-493b-bc9b-3a10276b7d6b&amp;packageName=com.android.chrome&amp;resultId=019874ff-1b53-742b-918e-c4c079ed7db6</v>
      </c>
      <c r="AL1923" s="13" t="str">
        <f>Tabella4[[#This Row],[HC_ID]]&amp;": "&amp;Tabella4[[#This Row],[Soluzione note aggiuntive]]</f>
        <v>0: Rimuovi android:focusable="true" dal testo statico non interattivo.</v>
      </c>
      <c r="AM1923" s="13"/>
    </row>
    <row r="1924" spans="1:39" ht="15" x14ac:dyDescent="0.3">
      <c r="A1924" s="41" t="str">
        <f>Tabella4[[#This Row],[UNI CEI EN 301549]]&amp;Tabella4[[#This Row],[Servizio]]</f>
        <v>11.2.5.5.1S002 Registrazione</v>
      </c>
      <c r="B1924" s="42" t="str">
        <f>Tabella4[[#This Row],[IssueID]]&amp;Tabella4[[#This Row],[Servizio]]</f>
        <v>S002 Registrazione</v>
      </c>
      <c r="C1924" s="41" t="s">
        <v>3022</v>
      </c>
      <c r="D1924" s="41" t="str">
        <f>"(#"&amp;Tabella4[[#This Row],['#ID]]&amp;")"</f>
        <v>(#AAD1923)</v>
      </c>
      <c r="E1924" s="13" t="s">
        <v>50</v>
      </c>
      <c r="F1924" s="13" t="s">
        <v>3168</v>
      </c>
      <c r="G1924" s="13" t="s">
        <v>346</v>
      </c>
      <c r="H1924" s="13" t="s">
        <v>3286</v>
      </c>
      <c r="I1924" s="13" t="s">
        <v>64</v>
      </c>
      <c r="J1924" s="13" t="s">
        <v>1736</v>
      </c>
      <c r="K1924" t="s">
        <v>1747</v>
      </c>
      <c r="L1924" s="13" t="s">
        <v>3174</v>
      </c>
      <c r="M1924" t="s">
        <v>1744</v>
      </c>
      <c r="N1924" s="13"/>
      <c r="O1924" t="s">
        <v>1624</v>
      </c>
      <c r="P1924" s="13" t="s">
        <v>1668</v>
      </c>
      <c r="Q1924" s="13" t="s">
        <v>1742</v>
      </c>
      <c r="R1924" s="13"/>
      <c r="S1924" s="13" t="s">
        <v>3185</v>
      </c>
      <c r="T1924" s="13" t="s">
        <v>3186</v>
      </c>
      <c r="U1924" s="13">
        <f>COUNTIFS(Tabella4[Rejected Element],Tabella4[[#This Row],[Rejected Element]])</f>
        <v>1254</v>
      </c>
      <c r="V1924" s="13" t="s">
        <v>1720</v>
      </c>
      <c r="W1924" s="13" t="s">
        <v>3131</v>
      </c>
      <c r="X1924" s="13" t="str">
        <f>Tabella4[[#This Row],[User Impact]]</f>
        <v>3 - Moderate</v>
      </c>
      <c r="Y1924" s="13" t="str">
        <f>_xlfn.CONCAT("APP INDABOX ANDROID - ",Tabella4[[#This Row],[UNI CEI EN 301549]]," ",_xlfn.XLOOKUP(Tabella4[[#This Row],[Criterio]],Tabella5[ID],Tabella5[Criterio di successo],"")," - ",Tabella4[[#This Row],[Servizio]])</f>
        <v>APP INDABOX ANDROID - 11.2.5.5.1 Dimensione dell'obiettivo (avanzato) - S002 Registrazione</v>
      </c>
      <c r="Z19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(#AAD1923)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1924" s="13"/>
      <c r="AB1924" s="13"/>
      <c r="AC1924" s="13"/>
      <c r="AD1924" s="13"/>
      <c r="AE1924" s="13" t="e">
        <f>_xlfn.XLOOKUP(Tabella4[[#This Row],[ID Silk]],outTable[ID Silk],outTable[Numero ticket  ],,0,1)</f>
        <v>#N/A</v>
      </c>
      <c r="AF1924" s="13"/>
      <c r="AG1924" s="13"/>
      <c r="AH1924" s="13" t="e">
        <f>Tabella4[[#This Row],[Caricato su Silk]]&amp;Tabella4[[#This Row],[HC_01]]</f>
        <v>#N/A</v>
      </c>
      <c r="AI1924" s="13" t="e">
        <f>Tabella4[[#This Row],[HC_ID]]&amp;": "&amp;Tabella4[[#This Row],[Descrizione]]</f>
        <v>#N/A</v>
      </c>
      <c r="AJ1924" s="13" t="e">
        <f>Tabella4[[#This Row],[HC_ID]]&amp;": - "&amp;Tabella4[[#This Row],[Detail]]&amp;" con selettore: "&amp;Tabella4[[#This Row],[Rejected Element]]</f>
        <v>#N/A</v>
      </c>
      <c r="AK1924" s="13" t="e">
        <f>Tabella4[[#This Row],[HC_ID]]&amp;": "&amp;Tabella4[[#This Row],[Share URL]]</f>
        <v>#N/A</v>
      </c>
      <c r="AL1924" s="13" t="e">
        <f>Tabella4[[#This Row],[HC_ID]]&amp;": "&amp;Tabella4[[#This Row],[Soluzione note aggiuntive]]</f>
        <v>#N/A</v>
      </c>
      <c r="AM1924" s="13"/>
    </row>
    <row r="1925" spans="1:39" ht="15" x14ac:dyDescent="0.3">
      <c r="A1925" s="41" t="str">
        <f>Tabella4[[#This Row],[UNI CEI EN 301549]]&amp;Tabella4[[#This Row],[Servizio]]</f>
        <v>11.2.5.3.1S002 Registrazione</v>
      </c>
      <c r="B1925" s="42" t="str">
        <f>Tabella4[[#This Row],[IssueID]]&amp;Tabella4[[#This Row],[Servizio]]</f>
        <v>S002 Registrazione</v>
      </c>
      <c r="C1925" s="41" t="s">
        <v>3023</v>
      </c>
      <c r="D1925" s="41" t="str">
        <f>"(#"&amp;Tabella4[[#This Row],['#ID]]&amp;")"</f>
        <v>(#AAD1924)</v>
      </c>
      <c r="E1925" s="13" t="s">
        <v>50</v>
      </c>
      <c r="F1925" s="13" t="s">
        <v>9</v>
      </c>
      <c r="G1925" s="13" t="s">
        <v>342</v>
      </c>
      <c r="H1925" s="13" t="s">
        <v>3285</v>
      </c>
      <c r="I1925" s="13" t="s">
        <v>63</v>
      </c>
      <c r="J1925" s="13" t="s">
        <v>3172</v>
      </c>
      <c r="K1925" t="s">
        <v>1745</v>
      </c>
      <c r="L1925" s="13" t="s">
        <v>3173</v>
      </c>
      <c r="M1925" t="s">
        <v>1744</v>
      </c>
      <c r="N1925" s="13"/>
      <c r="O1925" t="s">
        <v>1624</v>
      </c>
      <c r="P1925" s="13" t="s">
        <v>1668</v>
      </c>
      <c r="Q1925" s="13" t="s">
        <v>1742</v>
      </c>
      <c r="R1925" s="13"/>
      <c r="S1925" s="13" t="s">
        <v>3183</v>
      </c>
      <c r="T1925" s="13" t="s">
        <v>3184</v>
      </c>
      <c r="U1925" s="13">
        <f>COUNTIFS(Tabella4[Rejected Element],Tabella4[[#This Row],[Rejected Element]])</f>
        <v>1254</v>
      </c>
      <c r="V1925" s="13" t="s">
        <v>1720</v>
      </c>
      <c r="W1925" s="13" t="s">
        <v>3131</v>
      </c>
      <c r="X1925" s="13" t="str">
        <f>Tabella4[[#This Row],[User Impact]]</f>
        <v>2 - Serious</v>
      </c>
      <c r="Y1925" s="13" t="str">
        <f>_xlfn.CONCAT("APP INDABOX ANDROID - ",Tabella4[[#This Row],[UNI CEI EN 301549]]," ",_xlfn.XLOOKUP(Tabella4[[#This Row],[Criterio]],Tabella5[ID],Tabella5[Criterio di successo],"")," - ",Tabella4[[#This Row],[Servizio]])</f>
        <v>APP INDABOX ANDROID - 11.2.5.3.1 Etichetta nel nome - S002 Registrazione</v>
      </c>
      <c r="Z19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(#AAD1924)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1925" s="13"/>
      <c r="AB1925" s="13"/>
      <c r="AC1925" s="13"/>
      <c r="AD1925" s="13"/>
      <c r="AE1925" s="13" t="e">
        <f>_xlfn.XLOOKUP(Tabella4[[#This Row],[ID Silk]],outTable[ID Silk],outTable[Numero ticket  ],,0,1)</f>
        <v>#N/A</v>
      </c>
      <c r="AF1925" s="13"/>
      <c r="AG1925" s="13"/>
      <c r="AH1925" s="13" t="e">
        <f>Tabella4[[#This Row],[Caricato su Silk]]&amp;Tabella4[[#This Row],[HC_01]]</f>
        <v>#N/A</v>
      </c>
      <c r="AI1925" s="13" t="e">
        <f>Tabella4[[#This Row],[HC_ID]]&amp;": "&amp;Tabella4[[#This Row],[Descrizione]]</f>
        <v>#N/A</v>
      </c>
      <c r="AJ1925" s="13" t="e">
        <f>Tabella4[[#This Row],[HC_ID]]&amp;": - "&amp;Tabella4[[#This Row],[Detail]]&amp;" con selettore: "&amp;Tabella4[[#This Row],[Rejected Element]]</f>
        <v>#N/A</v>
      </c>
      <c r="AK1925" s="13" t="e">
        <f>Tabella4[[#This Row],[HC_ID]]&amp;": "&amp;Tabella4[[#This Row],[Share URL]]</f>
        <v>#N/A</v>
      </c>
      <c r="AL1925" s="13" t="e">
        <f>Tabella4[[#This Row],[HC_ID]]&amp;": "&amp;Tabella4[[#This Row],[Soluzione note aggiuntive]]</f>
        <v>#N/A</v>
      </c>
      <c r="AM1925" s="13"/>
    </row>
    <row r="1926" spans="1:39" ht="15" x14ac:dyDescent="0.3">
      <c r="A1926" s="41" t="str">
        <f>Tabella4[[#This Row],[UNI CEI EN 301549]]&amp;Tabella4[[#This Row],[Servizio]]</f>
        <v>11.2.5.8.1S002 Registrazione</v>
      </c>
      <c r="B1926" s="42" t="str">
        <f>Tabella4[[#This Row],[IssueID]]&amp;Tabella4[[#This Row],[Servizio]]</f>
        <v>S002 Registrazione</v>
      </c>
      <c r="C1926" s="41" t="s">
        <v>3024</v>
      </c>
      <c r="D1926" s="41" t="str">
        <f>"(#"&amp;Tabella4[[#This Row],['#ID]]&amp;")"</f>
        <v>(#AAD1925)</v>
      </c>
      <c r="E1926" s="13" t="s">
        <v>50</v>
      </c>
      <c r="F1926" s="13" t="s">
        <v>10</v>
      </c>
      <c r="G1926" s="13" t="s">
        <v>56</v>
      </c>
      <c r="H1926" s="13" t="s">
        <v>3283</v>
      </c>
      <c r="I1926" s="13" t="s">
        <v>63</v>
      </c>
      <c r="J1926" s="13" t="s">
        <v>1736</v>
      </c>
      <c r="K1926" t="s">
        <v>1748</v>
      </c>
      <c r="L1926" s="13" t="s">
        <v>3175</v>
      </c>
      <c r="M1926" t="s">
        <v>1744</v>
      </c>
      <c r="N1926" s="13"/>
      <c r="O1926" t="s">
        <v>1624</v>
      </c>
      <c r="P1926" s="13" t="s">
        <v>1668</v>
      </c>
      <c r="Q1926" s="13" t="s">
        <v>1742</v>
      </c>
      <c r="R1926" s="13"/>
      <c r="S1926" s="13" t="s">
        <v>3187</v>
      </c>
      <c r="T1926" s="13" t="s">
        <v>3188</v>
      </c>
      <c r="U1926" s="13">
        <f>COUNTIFS(Tabella4[Rejected Element],Tabella4[[#This Row],[Rejected Element]])</f>
        <v>1254</v>
      </c>
      <c r="V1926" s="13" t="s">
        <v>1720</v>
      </c>
      <c r="W1926" s="13" t="s">
        <v>3131</v>
      </c>
      <c r="X1926" s="13" t="str">
        <f>Tabella4[[#This Row],[User Impact]]</f>
        <v>2 - Serious</v>
      </c>
      <c r="Y1926" s="13" t="str">
        <f>_xlfn.CONCAT("APP INDABOX ANDROID - ",Tabella4[[#This Row],[UNI CEI EN 301549]]," ",_xlfn.XLOOKUP(Tabella4[[#This Row],[Criterio]],Tabella5[ID],Tabella5[Criterio di successo],"")," - ",Tabella4[[#This Row],[Servizio]])</f>
        <v>APP INDABOX ANDROID - 11.2.5.8.1 Dimensione dell'obiettivo (minimo) - S002 Registrazione</v>
      </c>
      <c r="Z19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(#AAD1925)
S002 Registrazione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926" s="13"/>
      <c r="AB1926" s="13"/>
      <c r="AC1926" s="13"/>
      <c r="AD1926" s="13"/>
      <c r="AE1926" s="13" t="e">
        <f>_xlfn.XLOOKUP(Tabella4[[#This Row],[ID Silk]],outTable[ID Silk],outTable[Numero ticket  ],,0,1)</f>
        <v>#N/A</v>
      </c>
      <c r="AF1926" s="13"/>
      <c r="AG1926" s="13"/>
      <c r="AH1926" s="13" t="e">
        <f>Tabella4[[#This Row],[Caricato su Silk]]&amp;Tabella4[[#This Row],[HC_01]]</f>
        <v>#N/A</v>
      </c>
      <c r="AI1926" s="13" t="e">
        <f>Tabella4[[#This Row],[HC_ID]]&amp;": "&amp;Tabella4[[#This Row],[Descrizione]]</f>
        <v>#N/A</v>
      </c>
      <c r="AJ1926" s="13" t="e">
        <f>Tabella4[[#This Row],[HC_ID]]&amp;": - "&amp;Tabella4[[#This Row],[Detail]]&amp;" con selettore: "&amp;Tabella4[[#This Row],[Rejected Element]]</f>
        <v>#N/A</v>
      </c>
      <c r="AK1926" s="13" t="e">
        <f>Tabella4[[#This Row],[HC_ID]]&amp;": "&amp;Tabella4[[#This Row],[Share URL]]</f>
        <v>#N/A</v>
      </c>
      <c r="AL1926" s="13" t="e">
        <f>Tabella4[[#This Row],[HC_ID]]&amp;": "&amp;Tabella4[[#This Row],[Soluzione note aggiuntive]]</f>
        <v>#N/A</v>
      </c>
      <c r="AM1926" s="13"/>
    </row>
    <row r="1927" spans="1:39" ht="15" x14ac:dyDescent="0.3">
      <c r="A1927" s="41" t="str">
        <f>Tabella4[[#This Row],[UNI CEI EN 301549]]&amp;Tabella4[[#This Row],[Servizio]]</f>
        <v>11.1.3.2.1S002 Registrazione</v>
      </c>
      <c r="B1927" s="42" t="str">
        <f>Tabella4[[#This Row],[IssueID]]&amp;Tabella4[[#This Row],[Servizio]]</f>
        <v>S002 Registrazione</v>
      </c>
      <c r="C1927" s="41" t="s">
        <v>3025</v>
      </c>
      <c r="D1927" s="41" t="str">
        <f>"(#"&amp;Tabella4[[#This Row],['#ID]]&amp;")"</f>
        <v>(#AAD1926)</v>
      </c>
      <c r="E1927" s="13" t="s">
        <v>50</v>
      </c>
      <c r="F1927" s="13" t="s">
        <v>9</v>
      </c>
      <c r="G1927" s="13" t="s">
        <v>57</v>
      </c>
      <c r="H1927" s="13" t="s">
        <v>3287</v>
      </c>
      <c r="I1927" s="13" t="s">
        <v>62</v>
      </c>
      <c r="J1927" s="13" t="s">
        <v>3176</v>
      </c>
      <c r="K1927" t="s">
        <v>1749</v>
      </c>
      <c r="L1927" s="13" t="s">
        <v>3177</v>
      </c>
      <c r="M1927" t="s">
        <v>1744</v>
      </c>
      <c r="N1927" s="13"/>
      <c r="O1927" t="s">
        <v>1624</v>
      </c>
      <c r="P1927" s="13" t="s">
        <v>1668</v>
      </c>
      <c r="Q1927" s="13" t="s">
        <v>1742</v>
      </c>
      <c r="R1927" s="13"/>
      <c r="S1927" s="13" t="s">
        <v>3189</v>
      </c>
      <c r="T1927" s="13" t="s">
        <v>3190</v>
      </c>
      <c r="U1927" s="13">
        <f>COUNTIFS(Tabella4[Rejected Element],Tabella4[[#This Row],[Rejected Element]])</f>
        <v>1254</v>
      </c>
      <c r="V1927" s="13" t="s">
        <v>1720</v>
      </c>
      <c r="W1927" s="13" t="s">
        <v>3131</v>
      </c>
      <c r="X1927" s="13" t="str">
        <f>Tabella4[[#This Row],[User Impact]]</f>
        <v>1 - Critical</v>
      </c>
      <c r="Y1927" s="13" t="str">
        <f>_xlfn.CONCAT("APP INDABOX ANDROID - ",Tabella4[[#This Row],[UNI CEI EN 301549]]," ",_xlfn.XLOOKUP(Tabella4[[#This Row],[Criterio]],Tabella5[ID],Tabella5[Criterio di successo],"")," - ",Tabella4[[#This Row],[Servizio]])</f>
        <v>APP INDABOX ANDROID - 11.1.3.2.1 Sequenza significativa - S002 Registrazione</v>
      </c>
      <c r="Z19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(#AAD1926)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27" s="13"/>
      <c r="AB1927" s="13"/>
      <c r="AC1927" s="13"/>
      <c r="AD1927" s="13"/>
      <c r="AE1927" s="13">
        <f>_xlfn.XLOOKUP(Tabella4[[#This Row],[ID Silk]],outTable[ID Silk],outTable[Numero ticket  ],,0,1)</f>
        <v>0</v>
      </c>
      <c r="AF1927" s="13"/>
      <c r="AG1927" s="13"/>
      <c r="AH1927" s="13" t="str">
        <f>Tabella4[[#This Row],[Caricato su Silk]]&amp;Tabella4[[#This Row],[HC_01]]</f>
        <v>0</v>
      </c>
      <c r="AI192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27" s="13" t="str">
        <f>Tabella4[[#This Row],[HC_ID]]&amp;": - "&amp;Tabella4[[#This Row],[Detail]]&amp;" con selettore: "&amp;Tabella4[[#This Row],[Rejected Element]]</f>
        <v>0: -  con selettore: No ID Available</v>
      </c>
      <c r="AK1927" s="13" t="str">
        <f>Tabella4[[#This Row],[HC_ID]]&amp;": "&amp;Tabella4[[#This Row],[Share URL]]</f>
        <v>0: https://axe-mobile.deque.com/scan?userId=747da6b3-5f03-493b-bc9b-3a10276b7d6b&amp;packageName=com.android.chrome&amp;resultId=019874ff-1b53-742b-918e-c4c079ed7db6</v>
      </c>
      <c r="AL1927" s="13" t="str">
        <f>Tabella4[[#This Row],[HC_ID]]&amp;": "&amp;Tabella4[[#This Row],[Soluzione note aggiuntive]]</f>
        <v>0: Rimuovi android:focusable="true" dal testo statico non interattivo.</v>
      </c>
      <c r="AM1927" s="13"/>
    </row>
    <row r="1928" spans="1:39" ht="15" x14ac:dyDescent="0.3">
      <c r="A1928" s="41" t="str">
        <f>Tabella4[[#This Row],[UNI CEI EN 301549]]&amp;Tabella4[[#This Row],[Servizio]]</f>
        <v>11.1.3.2.1S002 Registrazione</v>
      </c>
      <c r="B1928" s="42" t="str">
        <f>Tabella4[[#This Row],[IssueID]]&amp;Tabella4[[#This Row],[Servizio]]</f>
        <v>S002 Registrazione</v>
      </c>
      <c r="C1928" s="41" t="s">
        <v>3026</v>
      </c>
      <c r="D1928" s="41" t="str">
        <f>"(#"&amp;Tabella4[[#This Row],['#ID]]&amp;")"</f>
        <v>(#AAD1927)</v>
      </c>
      <c r="E1928" s="13" t="s">
        <v>50</v>
      </c>
      <c r="F1928" s="13" t="s">
        <v>9</v>
      </c>
      <c r="G1928" s="13" t="s">
        <v>57</v>
      </c>
      <c r="H1928" s="13" t="s">
        <v>3287</v>
      </c>
      <c r="I1928" s="13" t="s">
        <v>62</v>
      </c>
      <c r="J1928" s="13" t="s">
        <v>3176</v>
      </c>
      <c r="K1928" t="s">
        <v>1749</v>
      </c>
      <c r="L1928" s="13" t="s">
        <v>3177</v>
      </c>
      <c r="M1928" t="s">
        <v>1744</v>
      </c>
      <c r="N1928" s="13"/>
      <c r="O1928" t="s">
        <v>1624</v>
      </c>
      <c r="P1928" s="13" t="s">
        <v>1668</v>
      </c>
      <c r="Q1928" s="13" t="s">
        <v>1742</v>
      </c>
      <c r="R1928" s="13"/>
      <c r="S1928" s="13" t="s">
        <v>3189</v>
      </c>
      <c r="T1928" s="13" t="s">
        <v>3190</v>
      </c>
      <c r="U1928" s="13">
        <f>COUNTIFS(Tabella4[Rejected Element],Tabella4[[#This Row],[Rejected Element]])</f>
        <v>1254</v>
      </c>
      <c r="V1928" s="13" t="s">
        <v>1720</v>
      </c>
      <c r="W1928" s="13" t="s">
        <v>3131</v>
      </c>
      <c r="X1928" s="13" t="str">
        <f>Tabella4[[#This Row],[User Impact]]</f>
        <v>1 - Critical</v>
      </c>
      <c r="Y1928" s="13" t="str">
        <f>_xlfn.CONCAT("APP INDABOX ANDROID - ",Tabella4[[#This Row],[UNI CEI EN 301549]]," ",_xlfn.XLOOKUP(Tabella4[[#This Row],[Criterio]],Tabella5[ID],Tabella5[Criterio di successo],"")," - ",Tabella4[[#This Row],[Servizio]])</f>
        <v>APP INDABOX ANDROID - 11.1.3.2.1 Sequenza significativa - S002 Registrazione</v>
      </c>
      <c r="Z19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(#AAD1927)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28" s="13"/>
      <c r="AB1928" s="13"/>
      <c r="AC1928" s="13"/>
      <c r="AD1928" s="13"/>
      <c r="AE1928" s="13">
        <f>_xlfn.XLOOKUP(Tabella4[[#This Row],[ID Silk]],outTable[ID Silk],outTable[Numero ticket  ],,0,1)</f>
        <v>0</v>
      </c>
      <c r="AF1928" s="13"/>
      <c r="AG1928" s="13"/>
      <c r="AH1928" s="13" t="str">
        <f>Tabella4[[#This Row],[Caricato su Silk]]&amp;Tabella4[[#This Row],[HC_01]]</f>
        <v>0</v>
      </c>
      <c r="AI192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28" s="13" t="str">
        <f>Tabella4[[#This Row],[HC_ID]]&amp;": - "&amp;Tabella4[[#This Row],[Detail]]&amp;" con selettore: "&amp;Tabella4[[#This Row],[Rejected Element]]</f>
        <v>0: -  con selettore: No ID Available</v>
      </c>
      <c r="AK1928" s="13" t="str">
        <f>Tabella4[[#This Row],[HC_ID]]&amp;": "&amp;Tabella4[[#This Row],[Share URL]]</f>
        <v>0: https://axe-mobile.deque.com/scan?userId=747da6b3-5f03-493b-bc9b-3a10276b7d6b&amp;packageName=com.android.chrome&amp;resultId=019874ff-1b53-742b-918e-c4c079ed7db6</v>
      </c>
      <c r="AL1928" s="13" t="str">
        <f>Tabella4[[#This Row],[HC_ID]]&amp;": "&amp;Tabella4[[#This Row],[Soluzione note aggiuntive]]</f>
        <v>0: Rimuovi android:focusable="true" dal testo statico non interattivo.</v>
      </c>
      <c r="AM1928" s="13"/>
    </row>
    <row r="1929" spans="1:39" ht="15" x14ac:dyDescent="0.3">
      <c r="A1929" s="41" t="str">
        <f>Tabella4[[#This Row],[UNI CEI EN 301549]]&amp;Tabella4[[#This Row],[Servizio]]</f>
        <v>11.1.3.2.1S002 Registrazione</v>
      </c>
      <c r="B1929" s="42" t="str">
        <f>Tabella4[[#This Row],[IssueID]]&amp;Tabella4[[#This Row],[Servizio]]</f>
        <v>S002 Registrazione</v>
      </c>
      <c r="C1929" s="41" t="s">
        <v>3027</v>
      </c>
      <c r="D1929" s="41" t="str">
        <f>"(#"&amp;Tabella4[[#This Row],['#ID]]&amp;")"</f>
        <v>(#AAD1928)</v>
      </c>
      <c r="E1929" s="13" t="s">
        <v>50</v>
      </c>
      <c r="F1929" s="13" t="s">
        <v>9</v>
      </c>
      <c r="G1929" s="13" t="s">
        <v>57</v>
      </c>
      <c r="H1929" s="13" t="s">
        <v>3287</v>
      </c>
      <c r="I1929" s="13" t="s">
        <v>62</v>
      </c>
      <c r="J1929" s="13" t="s">
        <v>3176</v>
      </c>
      <c r="K1929" t="s">
        <v>1749</v>
      </c>
      <c r="L1929" s="13" t="s">
        <v>3177</v>
      </c>
      <c r="M1929" t="s">
        <v>1744</v>
      </c>
      <c r="N1929" s="13"/>
      <c r="O1929" t="s">
        <v>1624</v>
      </c>
      <c r="P1929" s="13" t="s">
        <v>1668</v>
      </c>
      <c r="Q1929" s="13" t="s">
        <v>1742</v>
      </c>
      <c r="R1929" s="13"/>
      <c r="S1929" s="13" t="s">
        <v>3189</v>
      </c>
      <c r="T1929" s="13" t="s">
        <v>3190</v>
      </c>
      <c r="U1929" s="13">
        <f>COUNTIFS(Tabella4[Rejected Element],Tabella4[[#This Row],[Rejected Element]])</f>
        <v>1254</v>
      </c>
      <c r="V1929" s="13" t="s">
        <v>1720</v>
      </c>
      <c r="W1929" s="13" t="s">
        <v>3131</v>
      </c>
      <c r="X1929" s="13" t="str">
        <f>Tabella4[[#This Row],[User Impact]]</f>
        <v>1 - Critical</v>
      </c>
      <c r="Y1929" s="13" t="str">
        <f>_xlfn.CONCAT("APP INDABOX ANDROID - ",Tabella4[[#This Row],[UNI CEI EN 301549]]," ",_xlfn.XLOOKUP(Tabella4[[#This Row],[Criterio]],Tabella5[ID],Tabella5[Criterio di successo],"")," - ",Tabella4[[#This Row],[Servizio]])</f>
        <v>APP INDABOX ANDROID - 11.1.3.2.1 Sequenza significativa - S002 Registrazione</v>
      </c>
      <c r="Z19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(#AAD1928)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29" s="13"/>
      <c r="AB1929" s="13"/>
      <c r="AC1929" s="13"/>
      <c r="AD1929" s="13"/>
      <c r="AE1929" s="13">
        <f>_xlfn.XLOOKUP(Tabella4[[#This Row],[ID Silk]],outTable[ID Silk],outTable[Numero ticket  ],,0,1)</f>
        <v>0</v>
      </c>
      <c r="AF1929" s="13"/>
      <c r="AG1929" s="13"/>
      <c r="AH1929" s="13" t="str">
        <f>Tabella4[[#This Row],[Caricato su Silk]]&amp;Tabella4[[#This Row],[HC_01]]</f>
        <v>0</v>
      </c>
      <c r="AI1929"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29" s="13" t="str">
        <f>Tabella4[[#This Row],[HC_ID]]&amp;": - "&amp;Tabella4[[#This Row],[Detail]]&amp;" con selettore: "&amp;Tabella4[[#This Row],[Rejected Element]]</f>
        <v>0: -  con selettore: No ID Available</v>
      </c>
      <c r="AK1929" s="13" t="str">
        <f>Tabella4[[#This Row],[HC_ID]]&amp;": "&amp;Tabella4[[#This Row],[Share URL]]</f>
        <v>0: https://axe-mobile.deque.com/scan?userId=747da6b3-5f03-493b-bc9b-3a10276b7d6b&amp;packageName=com.android.chrome&amp;resultId=019874ff-1b53-742b-918e-c4c079ed7db6</v>
      </c>
      <c r="AL1929" s="13" t="str">
        <f>Tabella4[[#This Row],[HC_ID]]&amp;": "&amp;Tabella4[[#This Row],[Soluzione note aggiuntive]]</f>
        <v>0: Rimuovi android:focusable="true" dal testo statico non interattivo.</v>
      </c>
      <c r="AM1929" s="13"/>
    </row>
    <row r="1930" spans="1:39" ht="15" x14ac:dyDescent="0.3">
      <c r="A1930" s="41" t="str">
        <f>Tabella4[[#This Row],[UNI CEI EN 301549]]&amp;Tabella4[[#This Row],[Servizio]]</f>
        <v>11.2.5.5.1S002 Registrazione</v>
      </c>
      <c r="B1930" s="42" t="str">
        <f>Tabella4[[#This Row],[IssueID]]&amp;Tabella4[[#This Row],[Servizio]]</f>
        <v>S002 Registrazione</v>
      </c>
      <c r="C1930" s="41" t="s">
        <v>3028</v>
      </c>
      <c r="D1930" s="41" t="str">
        <f>"(#"&amp;Tabella4[[#This Row],['#ID]]&amp;")"</f>
        <v>(#AAD1929)</v>
      </c>
      <c r="E1930" s="13" t="s">
        <v>50</v>
      </c>
      <c r="F1930" s="13" t="s">
        <v>3168</v>
      </c>
      <c r="G1930" s="13" t="s">
        <v>346</v>
      </c>
      <c r="H1930" s="13" t="s">
        <v>3286</v>
      </c>
      <c r="I1930" s="13" t="s">
        <v>64</v>
      </c>
      <c r="J1930" s="13" t="s">
        <v>1736</v>
      </c>
      <c r="K1930" t="s">
        <v>1747</v>
      </c>
      <c r="L1930" s="13" t="s">
        <v>3174</v>
      </c>
      <c r="M1930" t="s">
        <v>1744</v>
      </c>
      <c r="N1930" s="13"/>
      <c r="O1930" t="s">
        <v>1624</v>
      </c>
      <c r="P1930" s="13" t="s">
        <v>1668</v>
      </c>
      <c r="Q1930" s="13" t="s">
        <v>1742</v>
      </c>
      <c r="R1930" s="13"/>
      <c r="S1930" s="13" t="s">
        <v>3185</v>
      </c>
      <c r="T1930" s="13" t="s">
        <v>3186</v>
      </c>
      <c r="U1930" s="13">
        <f>COUNTIFS(Tabella4[Rejected Element],Tabella4[[#This Row],[Rejected Element]])</f>
        <v>1254</v>
      </c>
      <c r="V1930" s="13" t="s">
        <v>1720</v>
      </c>
      <c r="W1930" s="13" t="s">
        <v>3131</v>
      </c>
      <c r="X1930" s="13" t="str">
        <f>Tabella4[[#This Row],[User Impact]]</f>
        <v>3 - Moderate</v>
      </c>
      <c r="Y1930" s="13" t="str">
        <f>_xlfn.CONCAT("APP INDABOX ANDROID - ",Tabella4[[#This Row],[UNI CEI EN 301549]]," ",_xlfn.XLOOKUP(Tabella4[[#This Row],[Criterio]],Tabella5[ID],Tabella5[Criterio di successo],"")," - ",Tabella4[[#This Row],[Servizio]])</f>
        <v>APP INDABOX ANDROID - 11.2.5.5.1 Dimensione dell'obiettivo (avanzato) - S002 Registrazione</v>
      </c>
      <c r="Z19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(#AAD1929)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1930" s="13"/>
      <c r="AB1930" s="13"/>
      <c r="AC1930" s="13"/>
      <c r="AD1930" s="13"/>
      <c r="AE1930" s="13" t="e">
        <f>_xlfn.XLOOKUP(Tabella4[[#This Row],[ID Silk]],outTable[ID Silk],outTable[Numero ticket  ],,0,1)</f>
        <v>#N/A</v>
      </c>
      <c r="AF1930" s="13"/>
      <c r="AG1930" s="13"/>
      <c r="AH1930" s="13" t="e">
        <f>Tabella4[[#This Row],[Caricato su Silk]]&amp;Tabella4[[#This Row],[HC_01]]</f>
        <v>#N/A</v>
      </c>
      <c r="AI1930" s="13" t="e">
        <f>Tabella4[[#This Row],[HC_ID]]&amp;": "&amp;Tabella4[[#This Row],[Descrizione]]</f>
        <v>#N/A</v>
      </c>
      <c r="AJ1930" s="13" t="e">
        <f>Tabella4[[#This Row],[HC_ID]]&amp;": - "&amp;Tabella4[[#This Row],[Detail]]&amp;" con selettore: "&amp;Tabella4[[#This Row],[Rejected Element]]</f>
        <v>#N/A</v>
      </c>
      <c r="AK1930" s="13" t="e">
        <f>Tabella4[[#This Row],[HC_ID]]&amp;": "&amp;Tabella4[[#This Row],[Share URL]]</f>
        <v>#N/A</v>
      </c>
      <c r="AL1930" s="13" t="e">
        <f>Tabella4[[#This Row],[HC_ID]]&amp;": "&amp;Tabella4[[#This Row],[Soluzione note aggiuntive]]</f>
        <v>#N/A</v>
      </c>
      <c r="AM1930" s="13"/>
    </row>
    <row r="1931" spans="1:39" ht="15" x14ac:dyDescent="0.3">
      <c r="A1931" s="41" t="str">
        <f>Tabella4[[#This Row],[UNI CEI EN 301549]]&amp;Tabella4[[#This Row],[Servizio]]</f>
        <v>11.2.5.3.1S002 Registrazione</v>
      </c>
      <c r="B1931" s="42" t="str">
        <f>Tabella4[[#This Row],[IssueID]]&amp;Tabella4[[#This Row],[Servizio]]</f>
        <v>S002 Registrazione</v>
      </c>
      <c r="C1931" s="41" t="s">
        <v>3029</v>
      </c>
      <c r="D1931" s="41" t="str">
        <f>"(#"&amp;Tabella4[[#This Row],['#ID]]&amp;")"</f>
        <v>(#AAD1930)</v>
      </c>
      <c r="E1931" s="13" t="s">
        <v>50</v>
      </c>
      <c r="F1931" s="13" t="s">
        <v>9</v>
      </c>
      <c r="G1931" s="13" t="s">
        <v>342</v>
      </c>
      <c r="H1931" s="13" t="s">
        <v>3285</v>
      </c>
      <c r="I1931" s="13" t="s">
        <v>63</v>
      </c>
      <c r="J1931" s="13" t="s">
        <v>3172</v>
      </c>
      <c r="K1931" t="s">
        <v>1745</v>
      </c>
      <c r="L1931" s="13" t="s">
        <v>3173</v>
      </c>
      <c r="M1931" t="s">
        <v>1744</v>
      </c>
      <c r="N1931" s="13"/>
      <c r="O1931" t="s">
        <v>1624</v>
      </c>
      <c r="P1931" s="13" t="s">
        <v>1668</v>
      </c>
      <c r="Q1931" s="13" t="s">
        <v>1742</v>
      </c>
      <c r="R1931" s="13"/>
      <c r="S1931" s="13" t="s">
        <v>3183</v>
      </c>
      <c r="T1931" s="13" t="s">
        <v>3184</v>
      </c>
      <c r="U1931" s="13">
        <f>COUNTIFS(Tabella4[Rejected Element],Tabella4[[#This Row],[Rejected Element]])</f>
        <v>1254</v>
      </c>
      <c r="V1931" s="13" t="s">
        <v>1720</v>
      </c>
      <c r="W1931" s="13" t="s">
        <v>3131</v>
      </c>
      <c r="X1931" s="13" t="str">
        <f>Tabella4[[#This Row],[User Impact]]</f>
        <v>2 - Serious</v>
      </c>
      <c r="Y1931" s="13" t="str">
        <f>_xlfn.CONCAT("APP INDABOX ANDROID - ",Tabella4[[#This Row],[UNI CEI EN 301549]]," ",_xlfn.XLOOKUP(Tabella4[[#This Row],[Criterio]],Tabella5[ID],Tabella5[Criterio di successo],"")," - ",Tabella4[[#This Row],[Servizio]])</f>
        <v>APP INDABOX ANDROID - 11.2.5.3.1 Etichetta nel nome - S002 Registrazione</v>
      </c>
      <c r="Z19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(#AAD1930)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1931" s="13"/>
      <c r="AB1931" s="13"/>
      <c r="AC1931" s="13"/>
      <c r="AD1931" s="13"/>
      <c r="AE1931" s="13" t="e">
        <f>_xlfn.XLOOKUP(Tabella4[[#This Row],[ID Silk]],outTable[ID Silk],outTable[Numero ticket  ],,0,1)</f>
        <v>#N/A</v>
      </c>
      <c r="AF1931" s="13"/>
      <c r="AG1931" s="13"/>
      <c r="AH1931" s="13" t="e">
        <f>Tabella4[[#This Row],[Caricato su Silk]]&amp;Tabella4[[#This Row],[HC_01]]</f>
        <v>#N/A</v>
      </c>
      <c r="AI1931" s="13" t="e">
        <f>Tabella4[[#This Row],[HC_ID]]&amp;": "&amp;Tabella4[[#This Row],[Descrizione]]</f>
        <v>#N/A</v>
      </c>
      <c r="AJ1931" s="13" t="e">
        <f>Tabella4[[#This Row],[HC_ID]]&amp;": - "&amp;Tabella4[[#This Row],[Detail]]&amp;" con selettore: "&amp;Tabella4[[#This Row],[Rejected Element]]</f>
        <v>#N/A</v>
      </c>
      <c r="AK1931" s="13" t="e">
        <f>Tabella4[[#This Row],[HC_ID]]&amp;": "&amp;Tabella4[[#This Row],[Share URL]]</f>
        <v>#N/A</v>
      </c>
      <c r="AL1931" s="13" t="e">
        <f>Tabella4[[#This Row],[HC_ID]]&amp;": "&amp;Tabella4[[#This Row],[Soluzione note aggiuntive]]</f>
        <v>#N/A</v>
      </c>
      <c r="AM1931" s="13"/>
    </row>
    <row r="1932" spans="1:39" ht="15" x14ac:dyDescent="0.3">
      <c r="A1932" s="41" t="str">
        <f>Tabella4[[#This Row],[UNI CEI EN 301549]]&amp;Tabella4[[#This Row],[Servizio]]</f>
        <v>11.1.3.2.1S002 Registrazione</v>
      </c>
      <c r="B1932" s="42" t="str">
        <f>Tabella4[[#This Row],[IssueID]]&amp;Tabella4[[#This Row],[Servizio]]</f>
        <v>S002 Registrazione</v>
      </c>
      <c r="C1932" s="41" t="s">
        <v>3030</v>
      </c>
      <c r="D1932" s="41" t="str">
        <f>"(#"&amp;Tabella4[[#This Row],['#ID]]&amp;")"</f>
        <v>(#AAD1931)</v>
      </c>
      <c r="E1932" s="13" t="s">
        <v>50</v>
      </c>
      <c r="F1932" s="13" t="s">
        <v>9</v>
      </c>
      <c r="G1932" s="13" t="s">
        <v>57</v>
      </c>
      <c r="H1932" s="13" t="s">
        <v>3287</v>
      </c>
      <c r="I1932" s="13" t="s">
        <v>62</v>
      </c>
      <c r="J1932" s="13" t="s">
        <v>3176</v>
      </c>
      <c r="K1932" t="s">
        <v>1749</v>
      </c>
      <c r="L1932" s="13" t="s">
        <v>3177</v>
      </c>
      <c r="M1932" t="s">
        <v>1744</v>
      </c>
      <c r="N1932" s="13"/>
      <c r="O1932" t="s">
        <v>1624</v>
      </c>
      <c r="P1932" s="13" t="s">
        <v>1668</v>
      </c>
      <c r="Q1932" s="13" t="s">
        <v>1742</v>
      </c>
      <c r="R1932" s="13"/>
      <c r="S1932" s="13" t="s">
        <v>3189</v>
      </c>
      <c r="T1932" s="13" t="s">
        <v>3190</v>
      </c>
      <c r="U1932" s="13">
        <f>COUNTIFS(Tabella4[Rejected Element],Tabella4[[#This Row],[Rejected Element]])</f>
        <v>1254</v>
      </c>
      <c r="V1932" s="13" t="s">
        <v>1720</v>
      </c>
      <c r="W1932" s="13" t="s">
        <v>3131</v>
      </c>
      <c r="X1932" s="13" t="str">
        <f>Tabella4[[#This Row],[User Impact]]</f>
        <v>1 - Critical</v>
      </c>
      <c r="Y1932" s="13" t="str">
        <f>_xlfn.CONCAT("APP INDABOX ANDROID - ",Tabella4[[#This Row],[UNI CEI EN 301549]]," ",_xlfn.XLOOKUP(Tabella4[[#This Row],[Criterio]],Tabella5[ID],Tabella5[Criterio di successo],"")," - ",Tabella4[[#This Row],[Servizio]])</f>
        <v>APP INDABOX ANDROID - 11.1.3.2.1 Sequenza significativa - S002 Registrazione</v>
      </c>
      <c r="Z19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(#AAD1931)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32" s="13"/>
      <c r="AB1932" s="13"/>
      <c r="AC1932" s="13"/>
      <c r="AD1932" s="13"/>
      <c r="AE1932" s="13">
        <f>_xlfn.XLOOKUP(Tabella4[[#This Row],[ID Silk]],outTable[ID Silk],outTable[Numero ticket  ],,0,1)</f>
        <v>0</v>
      </c>
      <c r="AF1932" s="13"/>
      <c r="AG1932" s="13"/>
      <c r="AH1932" s="13" t="str">
        <f>Tabella4[[#This Row],[Caricato su Silk]]&amp;Tabella4[[#This Row],[HC_01]]</f>
        <v>0</v>
      </c>
      <c r="AI193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32" s="13" t="str">
        <f>Tabella4[[#This Row],[HC_ID]]&amp;": - "&amp;Tabella4[[#This Row],[Detail]]&amp;" con selettore: "&amp;Tabella4[[#This Row],[Rejected Element]]</f>
        <v>0: -  con selettore: No ID Available</v>
      </c>
      <c r="AK1932" s="13" t="str">
        <f>Tabella4[[#This Row],[HC_ID]]&amp;": "&amp;Tabella4[[#This Row],[Share URL]]</f>
        <v>0: https://axe-mobile.deque.com/scan?userId=747da6b3-5f03-493b-bc9b-3a10276b7d6b&amp;packageName=com.android.chrome&amp;resultId=019874ff-1b53-742b-918e-c4c079ed7db6</v>
      </c>
      <c r="AL1932" s="13" t="str">
        <f>Tabella4[[#This Row],[HC_ID]]&amp;": "&amp;Tabella4[[#This Row],[Soluzione note aggiuntive]]</f>
        <v>0: Rimuovi android:focusable="true" dal testo statico non interattivo.</v>
      </c>
      <c r="AM1932" s="13"/>
    </row>
    <row r="1933" spans="1:39" ht="15" x14ac:dyDescent="0.3">
      <c r="A1933" s="41" t="str">
        <f>Tabella4[[#This Row],[UNI CEI EN 301549]]&amp;Tabella4[[#This Row],[Servizio]]</f>
        <v>11.1.3.2.1S002 Registrazione</v>
      </c>
      <c r="B1933" s="42" t="str">
        <f>Tabella4[[#This Row],[IssueID]]&amp;Tabella4[[#This Row],[Servizio]]</f>
        <v>S002 Registrazione</v>
      </c>
      <c r="C1933" s="41" t="s">
        <v>3031</v>
      </c>
      <c r="D1933" s="41" t="str">
        <f>"(#"&amp;Tabella4[[#This Row],['#ID]]&amp;")"</f>
        <v>(#AAD1932)</v>
      </c>
      <c r="E1933" s="13" t="s">
        <v>50</v>
      </c>
      <c r="F1933" s="13" t="s">
        <v>9</v>
      </c>
      <c r="G1933" s="13" t="s">
        <v>57</v>
      </c>
      <c r="H1933" s="13" t="s">
        <v>3287</v>
      </c>
      <c r="I1933" s="13" t="s">
        <v>62</v>
      </c>
      <c r="J1933" s="13" t="s">
        <v>3176</v>
      </c>
      <c r="K1933" t="s">
        <v>1749</v>
      </c>
      <c r="L1933" s="13" t="s">
        <v>3177</v>
      </c>
      <c r="M1933" t="s">
        <v>1744</v>
      </c>
      <c r="N1933" s="13"/>
      <c r="O1933" t="s">
        <v>1624</v>
      </c>
      <c r="P1933" s="13" t="s">
        <v>1668</v>
      </c>
      <c r="Q1933" s="13" t="s">
        <v>1742</v>
      </c>
      <c r="R1933" s="13"/>
      <c r="S1933" s="13" t="s">
        <v>3189</v>
      </c>
      <c r="T1933" s="13" t="s">
        <v>3190</v>
      </c>
      <c r="U1933" s="13">
        <f>COUNTIFS(Tabella4[Rejected Element],Tabella4[[#This Row],[Rejected Element]])</f>
        <v>1254</v>
      </c>
      <c r="V1933" s="13" t="s">
        <v>1720</v>
      </c>
      <c r="W1933" s="13" t="s">
        <v>3131</v>
      </c>
      <c r="X1933" s="13" t="str">
        <f>Tabella4[[#This Row],[User Impact]]</f>
        <v>1 - Critical</v>
      </c>
      <c r="Y1933" s="13" t="str">
        <f>_xlfn.CONCAT("APP INDABOX ANDROID - ",Tabella4[[#This Row],[UNI CEI EN 301549]]," ",_xlfn.XLOOKUP(Tabella4[[#This Row],[Criterio]],Tabella5[ID],Tabella5[Criterio di successo],"")," - ",Tabella4[[#This Row],[Servizio]])</f>
        <v>APP INDABOX ANDROID - 11.1.3.2.1 Sequenza significativa - S002 Registrazione</v>
      </c>
      <c r="Z19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(#AAD1932)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33" s="13"/>
      <c r="AB1933" s="13"/>
      <c r="AC1933" s="13"/>
      <c r="AD1933" s="13"/>
      <c r="AE1933" s="13">
        <f>_xlfn.XLOOKUP(Tabella4[[#This Row],[ID Silk]],outTable[ID Silk],outTable[Numero ticket  ],,0,1)</f>
        <v>0</v>
      </c>
      <c r="AF1933" s="13"/>
      <c r="AG1933" s="13"/>
      <c r="AH1933" s="13" t="str">
        <f>Tabella4[[#This Row],[Caricato su Silk]]&amp;Tabella4[[#This Row],[HC_01]]</f>
        <v>0</v>
      </c>
      <c r="AI193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33" s="13" t="str">
        <f>Tabella4[[#This Row],[HC_ID]]&amp;": - "&amp;Tabella4[[#This Row],[Detail]]&amp;" con selettore: "&amp;Tabella4[[#This Row],[Rejected Element]]</f>
        <v>0: -  con selettore: No ID Available</v>
      </c>
      <c r="AK1933" s="13" t="str">
        <f>Tabella4[[#This Row],[HC_ID]]&amp;": "&amp;Tabella4[[#This Row],[Share URL]]</f>
        <v>0: https://axe-mobile.deque.com/scan?userId=747da6b3-5f03-493b-bc9b-3a10276b7d6b&amp;packageName=com.android.chrome&amp;resultId=019874ff-1b53-742b-918e-c4c079ed7db6</v>
      </c>
      <c r="AL1933" s="13" t="str">
        <f>Tabella4[[#This Row],[HC_ID]]&amp;": "&amp;Tabella4[[#This Row],[Soluzione note aggiuntive]]</f>
        <v>0: Rimuovi android:focusable="true" dal testo statico non interattivo.</v>
      </c>
      <c r="AM1933" s="13"/>
    </row>
    <row r="1934" spans="1:39" ht="15" x14ac:dyDescent="0.3">
      <c r="A1934" s="41" t="str">
        <f>Tabella4[[#This Row],[UNI CEI EN 301549]]&amp;Tabella4[[#This Row],[Servizio]]</f>
        <v>11.2.5.5.1S002 Registrazione</v>
      </c>
      <c r="B1934" s="42" t="str">
        <f>Tabella4[[#This Row],[IssueID]]&amp;Tabella4[[#This Row],[Servizio]]</f>
        <v>S002 Registrazione</v>
      </c>
      <c r="C1934" s="41" t="s">
        <v>3032</v>
      </c>
      <c r="D1934" s="41" t="str">
        <f>"(#"&amp;Tabella4[[#This Row],['#ID]]&amp;")"</f>
        <v>(#AAD1933)</v>
      </c>
      <c r="E1934" s="13" t="s">
        <v>50</v>
      </c>
      <c r="F1934" s="13" t="s">
        <v>3168</v>
      </c>
      <c r="G1934" s="13" t="s">
        <v>346</v>
      </c>
      <c r="H1934" s="13" t="s">
        <v>3286</v>
      </c>
      <c r="I1934" s="13" t="s">
        <v>64</v>
      </c>
      <c r="J1934" s="13" t="s">
        <v>1736</v>
      </c>
      <c r="K1934" t="s">
        <v>1747</v>
      </c>
      <c r="L1934" s="13" t="s">
        <v>3174</v>
      </c>
      <c r="M1934" t="s">
        <v>1744</v>
      </c>
      <c r="N1934" s="13"/>
      <c r="O1934" t="s">
        <v>1624</v>
      </c>
      <c r="P1934" s="13" t="s">
        <v>1668</v>
      </c>
      <c r="Q1934" s="13" t="s">
        <v>1742</v>
      </c>
      <c r="R1934" s="13"/>
      <c r="S1934" s="13" t="s">
        <v>3185</v>
      </c>
      <c r="T1934" s="13" t="s">
        <v>3186</v>
      </c>
      <c r="U1934" s="13">
        <f>COUNTIFS(Tabella4[Rejected Element],Tabella4[[#This Row],[Rejected Element]])</f>
        <v>1254</v>
      </c>
      <c r="V1934" s="13" t="s">
        <v>1720</v>
      </c>
      <c r="W1934" s="13" t="s">
        <v>3131</v>
      </c>
      <c r="X1934" s="13" t="str">
        <f>Tabella4[[#This Row],[User Impact]]</f>
        <v>3 - Moderate</v>
      </c>
      <c r="Y1934" s="13" t="str">
        <f>_xlfn.CONCAT("APP INDABOX ANDROID - ",Tabella4[[#This Row],[UNI CEI EN 301549]]," ",_xlfn.XLOOKUP(Tabella4[[#This Row],[Criterio]],Tabella5[ID],Tabella5[Criterio di successo],"")," - ",Tabella4[[#This Row],[Servizio]])</f>
        <v>APP INDABOX ANDROID - 11.2.5.5.1 Dimensione dell'obiettivo (avanzato) - S002 Registrazione</v>
      </c>
      <c r="Z19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(#AAD1933)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1934" s="13"/>
      <c r="AB1934" s="13"/>
      <c r="AC1934" s="13"/>
      <c r="AD1934" s="13"/>
      <c r="AE1934" s="13" t="e">
        <f>_xlfn.XLOOKUP(Tabella4[[#This Row],[ID Silk]],outTable[ID Silk],outTable[Numero ticket  ],,0,1)</f>
        <v>#N/A</v>
      </c>
      <c r="AF1934" s="13"/>
      <c r="AG1934" s="13"/>
      <c r="AH1934" s="13" t="e">
        <f>Tabella4[[#This Row],[Caricato su Silk]]&amp;Tabella4[[#This Row],[HC_01]]</f>
        <v>#N/A</v>
      </c>
      <c r="AI1934" s="13" t="e">
        <f>Tabella4[[#This Row],[HC_ID]]&amp;": "&amp;Tabella4[[#This Row],[Descrizione]]</f>
        <v>#N/A</v>
      </c>
      <c r="AJ1934" s="13" t="e">
        <f>Tabella4[[#This Row],[HC_ID]]&amp;": - "&amp;Tabella4[[#This Row],[Detail]]&amp;" con selettore: "&amp;Tabella4[[#This Row],[Rejected Element]]</f>
        <v>#N/A</v>
      </c>
      <c r="AK1934" s="13" t="e">
        <f>Tabella4[[#This Row],[HC_ID]]&amp;": "&amp;Tabella4[[#This Row],[Share URL]]</f>
        <v>#N/A</v>
      </c>
      <c r="AL1934" s="13" t="e">
        <f>Tabella4[[#This Row],[HC_ID]]&amp;": "&amp;Tabella4[[#This Row],[Soluzione note aggiuntive]]</f>
        <v>#N/A</v>
      </c>
      <c r="AM1934" s="13"/>
    </row>
    <row r="1935" spans="1:39" ht="15" x14ac:dyDescent="0.3">
      <c r="A1935" s="41" t="str">
        <f>Tabella4[[#This Row],[UNI CEI EN 301549]]&amp;Tabella4[[#This Row],[Servizio]]</f>
        <v>11.2.5.3.1S002 Registrazione</v>
      </c>
      <c r="B1935" s="42" t="str">
        <f>Tabella4[[#This Row],[IssueID]]&amp;Tabella4[[#This Row],[Servizio]]</f>
        <v>S002 Registrazione</v>
      </c>
      <c r="C1935" s="41" t="s">
        <v>3033</v>
      </c>
      <c r="D1935" s="41" t="str">
        <f>"(#"&amp;Tabella4[[#This Row],['#ID]]&amp;")"</f>
        <v>(#AAD1934)</v>
      </c>
      <c r="E1935" s="13" t="s">
        <v>50</v>
      </c>
      <c r="F1935" s="13" t="s">
        <v>9</v>
      </c>
      <c r="G1935" s="13" t="s">
        <v>342</v>
      </c>
      <c r="H1935" s="13" t="s">
        <v>3285</v>
      </c>
      <c r="I1935" s="13" t="s">
        <v>63</v>
      </c>
      <c r="J1935" s="13" t="s">
        <v>3172</v>
      </c>
      <c r="K1935" t="s">
        <v>1745</v>
      </c>
      <c r="L1935" s="13" t="s">
        <v>3173</v>
      </c>
      <c r="M1935" t="s">
        <v>1744</v>
      </c>
      <c r="N1935" s="13"/>
      <c r="O1935" t="s">
        <v>1624</v>
      </c>
      <c r="P1935" s="13" t="s">
        <v>1668</v>
      </c>
      <c r="Q1935" s="13" t="s">
        <v>1742</v>
      </c>
      <c r="R1935" s="13"/>
      <c r="S1935" s="13" t="s">
        <v>3183</v>
      </c>
      <c r="T1935" s="13" t="s">
        <v>3184</v>
      </c>
      <c r="U1935" s="13">
        <f>COUNTIFS(Tabella4[Rejected Element],Tabella4[[#This Row],[Rejected Element]])</f>
        <v>1254</v>
      </c>
      <c r="V1935" s="13" t="s">
        <v>1720</v>
      </c>
      <c r="W1935" s="13" t="s">
        <v>3131</v>
      </c>
      <c r="X1935" s="13" t="str">
        <f>Tabella4[[#This Row],[User Impact]]</f>
        <v>2 - Serious</v>
      </c>
      <c r="Y1935" s="13" t="str">
        <f>_xlfn.CONCAT("APP INDABOX ANDROID - ",Tabella4[[#This Row],[UNI CEI EN 301549]]," ",_xlfn.XLOOKUP(Tabella4[[#This Row],[Criterio]],Tabella5[ID],Tabella5[Criterio di successo],"")," - ",Tabella4[[#This Row],[Servizio]])</f>
        <v>APP INDABOX ANDROID - 11.2.5.3.1 Etichetta nel nome - S002 Registrazione</v>
      </c>
      <c r="Z19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(#AAD1934)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1935" s="13"/>
      <c r="AB1935" s="13"/>
      <c r="AC1935" s="13"/>
      <c r="AD1935" s="13"/>
      <c r="AE1935" s="13" t="e">
        <f>_xlfn.XLOOKUP(Tabella4[[#This Row],[ID Silk]],outTable[ID Silk],outTable[Numero ticket  ],,0,1)</f>
        <v>#N/A</v>
      </c>
      <c r="AF1935" s="13"/>
      <c r="AG1935" s="13"/>
      <c r="AH1935" s="13" t="e">
        <f>Tabella4[[#This Row],[Caricato su Silk]]&amp;Tabella4[[#This Row],[HC_01]]</f>
        <v>#N/A</v>
      </c>
      <c r="AI1935" s="13" t="e">
        <f>Tabella4[[#This Row],[HC_ID]]&amp;": "&amp;Tabella4[[#This Row],[Descrizione]]</f>
        <v>#N/A</v>
      </c>
      <c r="AJ1935" s="13" t="e">
        <f>Tabella4[[#This Row],[HC_ID]]&amp;": - "&amp;Tabella4[[#This Row],[Detail]]&amp;" con selettore: "&amp;Tabella4[[#This Row],[Rejected Element]]</f>
        <v>#N/A</v>
      </c>
      <c r="AK1935" s="13" t="e">
        <f>Tabella4[[#This Row],[HC_ID]]&amp;": "&amp;Tabella4[[#This Row],[Share URL]]</f>
        <v>#N/A</v>
      </c>
      <c r="AL1935" s="13" t="e">
        <f>Tabella4[[#This Row],[HC_ID]]&amp;": "&amp;Tabella4[[#This Row],[Soluzione note aggiuntive]]</f>
        <v>#N/A</v>
      </c>
      <c r="AM1935" s="13"/>
    </row>
    <row r="1936" spans="1:39" ht="15" x14ac:dyDescent="0.3">
      <c r="A1936" s="41" t="str">
        <f>Tabella4[[#This Row],[UNI CEI EN 301549]]&amp;Tabella4[[#This Row],[Servizio]]</f>
        <v>11.1.3.2.1S002 Registrazione</v>
      </c>
      <c r="B1936" s="42" t="str">
        <f>Tabella4[[#This Row],[IssueID]]&amp;Tabella4[[#This Row],[Servizio]]</f>
        <v>S002 Registrazione</v>
      </c>
      <c r="C1936" s="41" t="s">
        <v>3034</v>
      </c>
      <c r="D1936" s="41" t="str">
        <f>"(#"&amp;Tabella4[[#This Row],['#ID]]&amp;")"</f>
        <v>(#AAD1935)</v>
      </c>
      <c r="E1936" s="13" t="s">
        <v>50</v>
      </c>
      <c r="F1936" s="13" t="s">
        <v>9</v>
      </c>
      <c r="G1936" s="13" t="s">
        <v>57</v>
      </c>
      <c r="H1936" s="13" t="s">
        <v>3287</v>
      </c>
      <c r="I1936" s="13" t="s">
        <v>62</v>
      </c>
      <c r="J1936" s="13" t="s">
        <v>3176</v>
      </c>
      <c r="K1936" t="s">
        <v>1749</v>
      </c>
      <c r="L1936" s="13" t="s">
        <v>3177</v>
      </c>
      <c r="M1936" t="s">
        <v>1744</v>
      </c>
      <c r="N1936" s="13"/>
      <c r="O1936" t="s">
        <v>1624</v>
      </c>
      <c r="P1936" s="13" t="s">
        <v>1668</v>
      </c>
      <c r="Q1936" s="13" t="s">
        <v>1742</v>
      </c>
      <c r="R1936" s="13"/>
      <c r="S1936" s="13" t="s">
        <v>3189</v>
      </c>
      <c r="T1936" s="13" t="s">
        <v>3190</v>
      </c>
      <c r="U1936" s="13">
        <f>COUNTIFS(Tabella4[Rejected Element],Tabella4[[#This Row],[Rejected Element]])</f>
        <v>1254</v>
      </c>
      <c r="V1936" s="13" t="s">
        <v>1720</v>
      </c>
      <c r="W1936" s="13" t="s">
        <v>3131</v>
      </c>
      <c r="X1936" s="13" t="str">
        <f>Tabella4[[#This Row],[User Impact]]</f>
        <v>1 - Critical</v>
      </c>
      <c r="Y1936" s="13" t="str">
        <f>_xlfn.CONCAT("APP INDABOX ANDROID - ",Tabella4[[#This Row],[UNI CEI EN 301549]]," ",_xlfn.XLOOKUP(Tabella4[[#This Row],[Criterio]],Tabella5[ID],Tabella5[Criterio di successo],"")," - ",Tabella4[[#This Row],[Servizio]])</f>
        <v>APP INDABOX ANDROID - 11.1.3.2.1 Sequenza significativa - S002 Registrazione</v>
      </c>
      <c r="Z19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(#AAD1935)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36" s="13"/>
      <c r="AB1936" s="13"/>
      <c r="AC1936" s="13"/>
      <c r="AD1936" s="13"/>
      <c r="AE1936" s="13">
        <f>_xlfn.XLOOKUP(Tabella4[[#This Row],[ID Silk]],outTable[ID Silk],outTable[Numero ticket  ],,0,1)</f>
        <v>0</v>
      </c>
      <c r="AF1936" s="13"/>
      <c r="AG1936" s="13"/>
      <c r="AH1936" s="13" t="str">
        <f>Tabella4[[#This Row],[Caricato su Silk]]&amp;Tabella4[[#This Row],[HC_01]]</f>
        <v>0</v>
      </c>
      <c r="AI193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36" s="13" t="str">
        <f>Tabella4[[#This Row],[HC_ID]]&amp;": - "&amp;Tabella4[[#This Row],[Detail]]&amp;" con selettore: "&amp;Tabella4[[#This Row],[Rejected Element]]</f>
        <v>0: -  con selettore: No ID Available</v>
      </c>
      <c r="AK1936" s="13" t="str">
        <f>Tabella4[[#This Row],[HC_ID]]&amp;": "&amp;Tabella4[[#This Row],[Share URL]]</f>
        <v>0: https://axe-mobile.deque.com/scan?userId=747da6b3-5f03-493b-bc9b-3a10276b7d6b&amp;packageName=com.android.chrome&amp;resultId=019874ff-1b53-742b-918e-c4c079ed7db6</v>
      </c>
      <c r="AL1936" s="13" t="str">
        <f>Tabella4[[#This Row],[HC_ID]]&amp;": "&amp;Tabella4[[#This Row],[Soluzione note aggiuntive]]</f>
        <v>0: Rimuovi android:focusable="true" dal testo statico non interattivo.</v>
      </c>
      <c r="AM1936" s="13"/>
    </row>
    <row r="1937" spans="1:39" ht="15" x14ac:dyDescent="0.3">
      <c r="A1937" s="41" t="str">
        <f>Tabella4[[#This Row],[UNI CEI EN 301549]]&amp;Tabella4[[#This Row],[Servizio]]</f>
        <v>11.2.5.5.1S002 Registrazione</v>
      </c>
      <c r="B1937" s="42" t="str">
        <f>Tabella4[[#This Row],[IssueID]]&amp;Tabella4[[#This Row],[Servizio]]</f>
        <v>S002 Registrazione</v>
      </c>
      <c r="C1937" s="41" t="s">
        <v>3035</v>
      </c>
      <c r="D1937" s="41" t="str">
        <f>"(#"&amp;Tabella4[[#This Row],['#ID]]&amp;")"</f>
        <v>(#AAD1936)</v>
      </c>
      <c r="E1937" s="13" t="s">
        <v>50</v>
      </c>
      <c r="F1937" s="13" t="s">
        <v>3168</v>
      </c>
      <c r="G1937" s="13" t="s">
        <v>346</v>
      </c>
      <c r="H1937" s="13" t="s">
        <v>3286</v>
      </c>
      <c r="I1937" s="13" t="s">
        <v>64</v>
      </c>
      <c r="J1937" s="13" t="s">
        <v>1736</v>
      </c>
      <c r="K1937" t="s">
        <v>1747</v>
      </c>
      <c r="L1937" s="13" t="s">
        <v>3174</v>
      </c>
      <c r="M1937" t="s">
        <v>1744</v>
      </c>
      <c r="N1937" s="13"/>
      <c r="O1937" t="s">
        <v>1624</v>
      </c>
      <c r="P1937" s="13" t="s">
        <v>1668</v>
      </c>
      <c r="Q1937" s="13" t="s">
        <v>1742</v>
      </c>
      <c r="R1937" s="13"/>
      <c r="S1937" s="13" t="s">
        <v>3185</v>
      </c>
      <c r="T1937" s="13" t="s">
        <v>3186</v>
      </c>
      <c r="U1937" s="13">
        <f>COUNTIFS(Tabella4[Rejected Element],Tabella4[[#This Row],[Rejected Element]])</f>
        <v>1254</v>
      </c>
      <c r="V1937" s="13" t="s">
        <v>1720</v>
      </c>
      <c r="W1937" s="13" t="s">
        <v>3131</v>
      </c>
      <c r="X1937" s="13" t="str">
        <f>Tabella4[[#This Row],[User Impact]]</f>
        <v>3 - Moderate</v>
      </c>
      <c r="Y1937" s="13" t="str">
        <f>_xlfn.CONCAT("APP INDABOX ANDROID - ",Tabella4[[#This Row],[UNI CEI EN 301549]]," ",_xlfn.XLOOKUP(Tabella4[[#This Row],[Criterio]],Tabella5[ID],Tabella5[Criterio di successo],"")," - ",Tabella4[[#This Row],[Servizio]])</f>
        <v>APP INDABOX ANDROID - 11.2.5.5.1 Dimensione dell'obiettivo (avanzato) - S002 Registrazione</v>
      </c>
      <c r="Z19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(#AAD1936)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1937" s="13"/>
      <c r="AB1937" s="13"/>
      <c r="AC1937" s="13"/>
      <c r="AD1937" s="13"/>
      <c r="AE1937" s="13" t="e">
        <f>_xlfn.XLOOKUP(Tabella4[[#This Row],[ID Silk]],outTable[ID Silk],outTable[Numero ticket  ],,0,1)</f>
        <v>#N/A</v>
      </c>
      <c r="AF1937" s="13"/>
      <c r="AG1937" s="13"/>
      <c r="AH1937" s="13" t="e">
        <f>Tabella4[[#This Row],[Caricato su Silk]]&amp;Tabella4[[#This Row],[HC_01]]</f>
        <v>#N/A</v>
      </c>
      <c r="AI1937" s="13" t="e">
        <f>Tabella4[[#This Row],[HC_ID]]&amp;": "&amp;Tabella4[[#This Row],[Descrizione]]</f>
        <v>#N/A</v>
      </c>
      <c r="AJ1937" s="13" t="e">
        <f>Tabella4[[#This Row],[HC_ID]]&amp;": - "&amp;Tabella4[[#This Row],[Detail]]&amp;" con selettore: "&amp;Tabella4[[#This Row],[Rejected Element]]</f>
        <v>#N/A</v>
      </c>
      <c r="AK1937" s="13" t="e">
        <f>Tabella4[[#This Row],[HC_ID]]&amp;": "&amp;Tabella4[[#This Row],[Share URL]]</f>
        <v>#N/A</v>
      </c>
      <c r="AL1937" s="13" t="e">
        <f>Tabella4[[#This Row],[HC_ID]]&amp;": "&amp;Tabella4[[#This Row],[Soluzione note aggiuntive]]</f>
        <v>#N/A</v>
      </c>
      <c r="AM1937" s="13"/>
    </row>
    <row r="1938" spans="1:39" ht="15" x14ac:dyDescent="0.3">
      <c r="A1938" s="41" t="str">
        <f>Tabella4[[#This Row],[UNI CEI EN 301549]]&amp;Tabella4[[#This Row],[Servizio]]</f>
        <v>11.2.5.3.1S002 Registrazione</v>
      </c>
      <c r="B1938" s="42" t="str">
        <f>Tabella4[[#This Row],[IssueID]]&amp;Tabella4[[#This Row],[Servizio]]</f>
        <v>S002 Registrazione</v>
      </c>
      <c r="C1938" s="41" t="s">
        <v>3036</v>
      </c>
      <c r="D1938" s="41" t="str">
        <f>"(#"&amp;Tabella4[[#This Row],['#ID]]&amp;")"</f>
        <v>(#AAD1937)</v>
      </c>
      <c r="E1938" s="13" t="s">
        <v>50</v>
      </c>
      <c r="F1938" s="13" t="s">
        <v>9</v>
      </c>
      <c r="G1938" s="13" t="s">
        <v>342</v>
      </c>
      <c r="H1938" s="13" t="s">
        <v>3285</v>
      </c>
      <c r="I1938" s="13" t="s">
        <v>63</v>
      </c>
      <c r="J1938" s="13" t="s">
        <v>3172</v>
      </c>
      <c r="K1938" t="s">
        <v>1745</v>
      </c>
      <c r="L1938" s="13" t="s">
        <v>3173</v>
      </c>
      <c r="M1938" t="s">
        <v>1744</v>
      </c>
      <c r="N1938" s="13"/>
      <c r="O1938" t="s">
        <v>1624</v>
      </c>
      <c r="P1938" s="13" t="s">
        <v>1668</v>
      </c>
      <c r="Q1938" s="13" t="s">
        <v>1742</v>
      </c>
      <c r="R1938" s="13"/>
      <c r="S1938" s="13" t="s">
        <v>3183</v>
      </c>
      <c r="T1938" s="13" t="s">
        <v>3184</v>
      </c>
      <c r="U1938" s="13">
        <f>COUNTIFS(Tabella4[Rejected Element],Tabella4[[#This Row],[Rejected Element]])</f>
        <v>1254</v>
      </c>
      <c r="V1938" s="13" t="s">
        <v>1720</v>
      </c>
      <c r="W1938" s="13" t="s">
        <v>3131</v>
      </c>
      <c r="X1938" s="13" t="str">
        <f>Tabella4[[#This Row],[User Impact]]</f>
        <v>2 - Serious</v>
      </c>
      <c r="Y1938" s="13" t="str">
        <f>_xlfn.CONCAT("APP INDABOX ANDROID - ",Tabella4[[#This Row],[UNI CEI EN 301549]]," ",_xlfn.XLOOKUP(Tabella4[[#This Row],[Criterio]],Tabella5[ID],Tabella5[Criterio di successo],"")," - ",Tabella4[[#This Row],[Servizio]])</f>
        <v>APP INDABOX ANDROID - 11.2.5.3.1 Etichetta nel nome - S002 Registrazione</v>
      </c>
      <c r="Z19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(#AAD1937)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1938" s="13"/>
      <c r="AB1938" s="13"/>
      <c r="AC1938" s="13"/>
      <c r="AD1938" s="13"/>
      <c r="AE1938" s="13" t="e">
        <f>_xlfn.XLOOKUP(Tabella4[[#This Row],[ID Silk]],outTable[ID Silk],outTable[Numero ticket  ],,0,1)</f>
        <v>#N/A</v>
      </c>
      <c r="AF1938" s="13"/>
      <c r="AG1938" s="13"/>
      <c r="AH1938" s="13" t="e">
        <f>Tabella4[[#This Row],[Caricato su Silk]]&amp;Tabella4[[#This Row],[HC_01]]</f>
        <v>#N/A</v>
      </c>
      <c r="AI1938" s="13" t="e">
        <f>Tabella4[[#This Row],[HC_ID]]&amp;": "&amp;Tabella4[[#This Row],[Descrizione]]</f>
        <v>#N/A</v>
      </c>
      <c r="AJ1938" s="13" t="e">
        <f>Tabella4[[#This Row],[HC_ID]]&amp;": - "&amp;Tabella4[[#This Row],[Detail]]&amp;" con selettore: "&amp;Tabella4[[#This Row],[Rejected Element]]</f>
        <v>#N/A</v>
      </c>
      <c r="AK1938" s="13" t="e">
        <f>Tabella4[[#This Row],[HC_ID]]&amp;": "&amp;Tabella4[[#This Row],[Share URL]]</f>
        <v>#N/A</v>
      </c>
      <c r="AL1938" s="13" t="e">
        <f>Tabella4[[#This Row],[HC_ID]]&amp;": "&amp;Tabella4[[#This Row],[Soluzione note aggiuntive]]</f>
        <v>#N/A</v>
      </c>
      <c r="AM1938" s="13"/>
    </row>
    <row r="1939" spans="1:39" ht="15" x14ac:dyDescent="0.3">
      <c r="A1939" s="41" t="str">
        <f>Tabella4[[#This Row],[UNI CEI EN 301549]]&amp;Tabella4[[#This Row],[Servizio]]</f>
        <v>11.1.3.2.1S002 Registrazione</v>
      </c>
      <c r="B1939" s="42" t="str">
        <f>Tabella4[[#This Row],[IssueID]]&amp;Tabella4[[#This Row],[Servizio]]</f>
        <v>S002 Registrazione</v>
      </c>
      <c r="C1939" s="41" t="s">
        <v>3037</v>
      </c>
      <c r="D1939" s="41" t="str">
        <f>"(#"&amp;Tabella4[[#This Row],['#ID]]&amp;")"</f>
        <v>(#AAD1938)</v>
      </c>
      <c r="E1939" s="13" t="s">
        <v>50</v>
      </c>
      <c r="F1939" s="13" t="s">
        <v>9</v>
      </c>
      <c r="G1939" s="13" t="s">
        <v>57</v>
      </c>
      <c r="H1939" s="13" t="s">
        <v>3287</v>
      </c>
      <c r="I1939" s="13" t="s">
        <v>62</v>
      </c>
      <c r="J1939" s="13" t="s">
        <v>3176</v>
      </c>
      <c r="K1939" t="s">
        <v>1749</v>
      </c>
      <c r="L1939" s="13" t="s">
        <v>3177</v>
      </c>
      <c r="M1939" t="s">
        <v>1744</v>
      </c>
      <c r="N1939" s="13"/>
      <c r="O1939" t="s">
        <v>1624</v>
      </c>
      <c r="P1939" s="13" t="s">
        <v>1668</v>
      </c>
      <c r="Q1939" s="13" t="s">
        <v>1742</v>
      </c>
      <c r="R1939" s="13"/>
      <c r="S1939" s="13" t="s">
        <v>3189</v>
      </c>
      <c r="T1939" s="13" t="s">
        <v>3190</v>
      </c>
      <c r="U1939" s="13">
        <f>COUNTIFS(Tabella4[Rejected Element],Tabella4[[#This Row],[Rejected Element]])</f>
        <v>1254</v>
      </c>
      <c r="V1939" s="13" t="s">
        <v>1720</v>
      </c>
      <c r="W1939" s="13" t="s">
        <v>3131</v>
      </c>
      <c r="X1939" s="13" t="str">
        <f>Tabella4[[#This Row],[User Impact]]</f>
        <v>1 - Critical</v>
      </c>
      <c r="Y1939" s="13" t="str">
        <f>_xlfn.CONCAT("APP INDABOX ANDROID - ",Tabella4[[#This Row],[UNI CEI EN 301549]]," ",_xlfn.XLOOKUP(Tabella4[[#This Row],[Criterio]],Tabella5[ID],Tabella5[Criterio di successo],"")," - ",Tabella4[[#This Row],[Servizio]])</f>
        <v>APP INDABOX ANDROID - 11.1.3.2.1 Sequenza significativa - S002 Registrazione</v>
      </c>
      <c r="Z193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(#AAD1938)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39" s="13"/>
      <c r="AB1939" s="13"/>
      <c r="AC1939" s="13"/>
      <c r="AD1939" s="13"/>
      <c r="AE1939" s="13">
        <f>_xlfn.XLOOKUP(Tabella4[[#This Row],[ID Silk]],outTable[ID Silk],outTable[Numero ticket  ],,0,1)</f>
        <v>0</v>
      </c>
      <c r="AF1939" s="13"/>
      <c r="AG1939" s="13"/>
      <c r="AH1939" s="13" t="str">
        <f>Tabella4[[#This Row],[Caricato su Silk]]&amp;Tabella4[[#This Row],[HC_01]]</f>
        <v>0</v>
      </c>
      <c r="AI1939"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39" s="13" t="str">
        <f>Tabella4[[#This Row],[HC_ID]]&amp;": - "&amp;Tabella4[[#This Row],[Detail]]&amp;" con selettore: "&amp;Tabella4[[#This Row],[Rejected Element]]</f>
        <v>0: -  con selettore: No ID Available</v>
      </c>
      <c r="AK1939" s="13" t="str">
        <f>Tabella4[[#This Row],[HC_ID]]&amp;": "&amp;Tabella4[[#This Row],[Share URL]]</f>
        <v>0: https://axe-mobile.deque.com/scan?userId=747da6b3-5f03-493b-bc9b-3a10276b7d6b&amp;packageName=com.android.chrome&amp;resultId=019874ff-1b53-742b-918e-c4c079ed7db6</v>
      </c>
      <c r="AL1939" s="13" t="str">
        <f>Tabella4[[#This Row],[HC_ID]]&amp;": "&amp;Tabella4[[#This Row],[Soluzione note aggiuntive]]</f>
        <v>0: Rimuovi android:focusable="true" dal testo statico non interattivo.</v>
      </c>
      <c r="AM1939" s="13"/>
    </row>
    <row r="1940" spans="1:39" ht="15" x14ac:dyDescent="0.3">
      <c r="A1940" s="41" t="str">
        <f>Tabella4[[#This Row],[UNI CEI EN 301549]]&amp;Tabella4[[#This Row],[Servizio]]</f>
        <v>11.4.1.2.1S002 Registrazione</v>
      </c>
      <c r="B1940" s="42" t="str">
        <f>Tabella4[[#This Row],[IssueID]]&amp;Tabella4[[#This Row],[Servizio]]</f>
        <v>S002 Registrazione</v>
      </c>
      <c r="C1940" s="41" t="s">
        <v>3038</v>
      </c>
      <c r="D1940" s="41" t="str">
        <f>"(#"&amp;Tabella4[[#This Row],['#ID]]&amp;")"</f>
        <v>(#AAD1939)</v>
      </c>
      <c r="E1940" s="13" t="s">
        <v>50</v>
      </c>
      <c r="F1940" s="13" t="s">
        <v>9</v>
      </c>
      <c r="G1940" s="13" t="s">
        <v>386</v>
      </c>
      <c r="H1940" s="13" t="s">
        <v>150</v>
      </c>
      <c r="I1940" s="13" t="s">
        <v>63</v>
      </c>
      <c r="J1940" s="13" t="s">
        <v>1736</v>
      </c>
      <c r="K1940" t="s">
        <v>1762</v>
      </c>
      <c r="L1940" s="13" t="s">
        <v>3180</v>
      </c>
      <c r="M1940" t="s">
        <v>1744</v>
      </c>
      <c r="N1940" s="13"/>
      <c r="O1940" t="s">
        <v>1624</v>
      </c>
      <c r="P1940" s="13" t="s">
        <v>1668</v>
      </c>
      <c r="Q1940" s="13" t="s">
        <v>1742</v>
      </c>
      <c r="R1940" s="13"/>
      <c r="S1940" s="13" t="s">
        <v>3195</v>
      </c>
      <c r="T1940" s="13" t="s">
        <v>3196</v>
      </c>
      <c r="U1940" s="13">
        <f>COUNTIFS(Tabella4[Rejected Element],Tabella4[[#This Row],[Rejected Element]])</f>
        <v>1254</v>
      </c>
      <c r="V1940" s="13" t="s">
        <v>1720</v>
      </c>
      <c r="W1940" s="13" t="s">
        <v>3131</v>
      </c>
      <c r="X1940" s="13" t="str">
        <f>Tabella4[[#This Row],[User Impact]]</f>
        <v>2 - Serious</v>
      </c>
      <c r="Y1940" s="13" t="str">
        <f>_xlfn.CONCAT("APP INDABOX ANDROID - ",Tabella4[[#This Row],[UNI CEI EN 301549]]," ",_xlfn.XLOOKUP(Tabella4[[#This Row],[Criterio]],Tabella5[ID],Tabella5[Criterio di successo],"")," - ",Tabella4[[#This Row],[Servizio]])</f>
        <v>APP INDABOX ANDROID - 11.4.1.2.1 Nome, ruolo, valore - S002 Registrazione</v>
      </c>
      <c r="Z194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S002 Registrazione (#AAD1939)
S002 Registrazione
Requisito: WCAG 4.1.2
Disabilità afflitte: Blind;Low Vision;Mobility
Impatto Utente: 2 - Serious
Descrizione: CheckBoxName - Qualsiasi elemento CheckBox deve avere un nome accessibile disponibile per le tecnologie assistive come TalkBack e Voice Access. [Per saperne di più] (https://docs.deque.com/devtools-mobile/2024.2.14/en/android-checkbox-name)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Aggiungi un’etichetta visibile e/o android:contentDescription.
File di log (occorrenze rilevate: 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940" s="13"/>
      <c r="AB1940" s="13"/>
      <c r="AC1940" s="13"/>
      <c r="AD1940" s="13"/>
      <c r="AE1940" s="13" t="e">
        <f>_xlfn.XLOOKUP(Tabella4[[#This Row],[ID Silk]],outTable[ID Silk],outTable[Numero ticket  ],,0,1)</f>
        <v>#N/A</v>
      </c>
      <c r="AF1940" s="13"/>
      <c r="AG1940" s="13"/>
      <c r="AH1940" s="13" t="e">
        <f>Tabella4[[#This Row],[Caricato su Silk]]&amp;Tabella4[[#This Row],[HC_01]]</f>
        <v>#N/A</v>
      </c>
      <c r="AI1940" s="13" t="e">
        <f>Tabella4[[#This Row],[HC_ID]]&amp;": "&amp;Tabella4[[#This Row],[Descrizione]]</f>
        <v>#N/A</v>
      </c>
      <c r="AJ1940" s="13" t="e">
        <f>Tabella4[[#This Row],[HC_ID]]&amp;": - "&amp;Tabella4[[#This Row],[Detail]]&amp;" con selettore: "&amp;Tabella4[[#This Row],[Rejected Element]]</f>
        <v>#N/A</v>
      </c>
      <c r="AK1940" s="13" t="e">
        <f>Tabella4[[#This Row],[HC_ID]]&amp;": "&amp;Tabella4[[#This Row],[Share URL]]</f>
        <v>#N/A</v>
      </c>
      <c r="AL1940" s="13" t="e">
        <f>Tabella4[[#This Row],[HC_ID]]&amp;": "&amp;Tabella4[[#This Row],[Soluzione note aggiuntive]]</f>
        <v>#N/A</v>
      </c>
      <c r="AM1940" s="13"/>
    </row>
    <row r="1941" spans="1:39" ht="15" x14ac:dyDescent="0.3">
      <c r="A1941" s="41" t="str">
        <f>Tabella4[[#This Row],[UNI CEI EN 301549]]&amp;Tabella4[[#This Row],[Servizio]]</f>
        <v>11.1.3.2.1S002 Registrazione</v>
      </c>
      <c r="B1941" s="42" t="str">
        <f>Tabella4[[#This Row],[IssueID]]&amp;Tabella4[[#This Row],[Servizio]]</f>
        <v>S002 Registrazione</v>
      </c>
      <c r="C1941" s="41" t="s">
        <v>3039</v>
      </c>
      <c r="D1941" s="41" t="str">
        <f>"(#"&amp;Tabella4[[#This Row],['#ID]]&amp;")"</f>
        <v>(#AAD1940)</v>
      </c>
      <c r="E1941" s="13" t="s">
        <v>50</v>
      </c>
      <c r="F1941" s="13" t="s">
        <v>9</v>
      </c>
      <c r="G1941" s="13" t="s">
        <v>57</v>
      </c>
      <c r="H1941" s="13" t="s">
        <v>3287</v>
      </c>
      <c r="I1941" s="13" t="s">
        <v>62</v>
      </c>
      <c r="J1941" s="13" t="s">
        <v>3176</v>
      </c>
      <c r="K1941" t="s">
        <v>1749</v>
      </c>
      <c r="L1941" s="13" t="s">
        <v>3177</v>
      </c>
      <c r="M1941" t="s">
        <v>1744</v>
      </c>
      <c r="N1941" s="13"/>
      <c r="O1941" t="s">
        <v>1624</v>
      </c>
      <c r="P1941" s="13" t="s">
        <v>1668</v>
      </c>
      <c r="Q1941" s="13" t="s">
        <v>1742</v>
      </c>
      <c r="R1941" s="13"/>
      <c r="S1941" s="13" t="s">
        <v>3189</v>
      </c>
      <c r="T1941" s="13" t="s">
        <v>3190</v>
      </c>
      <c r="U1941" s="13">
        <f>COUNTIFS(Tabella4[Rejected Element],Tabella4[[#This Row],[Rejected Element]])</f>
        <v>1254</v>
      </c>
      <c r="V1941" s="13" t="s">
        <v>1720</v>
      </c>
      <c r="W1941" s="13" t="s">
        <v>3131</v>
      </c>
      <c r="X1941" s="13" t="str">
        <f>Tabella4[[#This Row],[User Impact]]</f>
        <v>1 - Critical</v>
      </c>
      <c r="Y1941" s="13" t="str">
        <f>_xlfn.CONCAT("APP INDABOX ANDROID - ",Tabella4[[#This Row],[UNI CEI EN 301549]]," ",_xlfn.XLOOKUP(Tabella4[[#This Row],[Criterio]],Tabella5[ID],Tabella5[Criterio di successo],"")," - ",Tabella4[[#This Row],[Servizio]])</f>
        <v>APP INDABOX ANDROID - 11.1.3.2.1 Sequenza significativa - S002 Registrazione</v>
      </c>
      <c r="Z194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(#AAD1940)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41" s="13"/>
      <c r="AB1941" s="13"/>
      <c r="AC1941" s="13"/>
      <c r="AD1941" s="13"/>
      <c r="AE1941" s="13">
        <f>_xlfn.XLOOKUP(Tabella4[[#This Row],[ID Silk]],outTable[ID Silk],outTable[Numero ticket  ],,0,1)</f>
        <v>0</v>
      </c>
      <c r="AF1941" s="13"/>
      <c r="AG1941" s="13"/>
      <c r="AH1941" s="13" t="str">
        <f>Tabella4[[#This Row],[Caricato su Silk]]&amp;Tabella4[[#This Row],[HC_01]]</f>
        <v>0</v>
      </c>
      <c r="AI1941"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41" s="13" t="str">
        <f>Tabella4[[#This Row],[HC_ID]]&amp;": - "&amp;Tabella4[[#This Row],[Detail]]&amp;" con selettore: "&amp;Tabella4[[#This Row],[Rejected Element]]</f>
        <v>0: -  con selettore: No ID Available</v>
      </c>
      <c r="AK1941" s="13" t="str">
        <f>Tabella4[[#This Row],[HC_ID]]&amp;": "&amp;Tabella4[[#This Row],[Share URL]]</f>
        <v>0: https://axe-mobile.deque.com/scan?userId=747da6b3-5f03-493b-bc9b-3a10276b7d6b&amp;packageName=com.android.chrome&amp;resultId=019874ff-1b53-742b-918e-c4c079ed7db6</v>
      </c>
      <c r="AL1941" s="13" t="str">
        <f>Tabella4[[#This Row],[HC_ID]]&amp;": "&amp;Tabella4[[#This Row],[Soluzione note aggiuntive]]</f>
        <v>0: Rimuovi android:focusable="true" dal testo statico non interattivo.</v>
      </c>
      <c r="AM1941" s="13"/>
    </row>
    <row r="1942" spans="1:39" ht="15" x14ac:dyDescent="0.3">
      <c r="A1942" s="41" t="str">
        <f>Tabella4[[#This Row],[UNI CEI EN 301549]]&amp;Tabella4[[#This Row],[Servizio]]</f>
        <v>11.2.5.5.1S002 Registrazione</v>
      </c>
      <c r="B1942" s="42" t="str">
        <f>Tabella4[[#This Row],[IssueID]]&amp;Tabella4[[#This Row],[Servizio]]</f>
        <v>S002 Registrazione</v>
      </c>
      <c r="C1942" s="41" t="s">
        <v>3040</v>
      </c>
      <c r="D1942" s="41" t="str">
        <f>"(#"&amp;Tabella4[[#This Row],['#ID]]&amp;")"</f>
        <v>(#AAD1941)</v>
      </c>
      <c r="E1942" s="13" t="s">
        <v>50</v>
      </c>
      <c r="F1942" s="13" t="s">
        <v>3168</v>
      </c>
      <c r="G1942" s="13" t="s">
        <v>346</v>
      </c>
      <c r="H1942" s="13" t="s">
        <v>3286</v>
      </c>
      <c r="I1942" s="13" t="s">
        <v>64</v>
      </c>
      <c r="J1942" s="13" t="s">
        <v>1736</v>
      </c>
      <c r="K1942" t="s">
        <v>1747</v>
      </c>
      <c r="L1942" s="13" t="s">
        <v>3174</v>
      </c>
      <c r="M1942" t="s">
        <v>1744</v>
      </c>
      <c r="N1942" s="13"/>
      <c r="O1942" t="s">
        <v>1624</v>
      </c>
      <c r="P1942" s="13" t="s">
        <v>1668</v>
      </c>
      <c r="Q1942" s="13" t="s">
        <v>1742</v>
      </c>
      <c r="R1942" s="13"/>
      <c r="S1942" s="13" t="s">
        <v>3185</v>
      </c>
      <c r="T1942" s="13" t="s">
        <v>3186</v>
      </c>
      <c r="U1942" s="13">
        <f>COUNTIFS(Tabella4[Rejected Element],Tabella4[[#This Row],[Rejected Element]])</f>
        <v>1254</v>
      </c>
      <c r="V1942" s="13" t="s">
        <v>1720</v>
      </c>
      <c r="W1942" s="13" t="s">
        <v>3131</v>
      </c>
      <c r="X1942" s="13" t="str">
        <f>Tabella4[[#This Row],[User Impact]]</f>
        <v>3 - Moderate</v>
      </c>
      <c r="Y1942" s="13" t="str">
        <f>_xlfn.CONCAT("APP INDABOX ANDROID - ",Tabella4[[#This Row],[UNI CEI EN 301549]]," ",_xlfn.XLOOKUP(Tabella4[[#This Row],[Criterio]],Tabella5[ID],Tabella5[Criterio di successo],"")," - ",Tabella4[[#This Row],[Servizio]])</f>
        <v>APP INDABOX ANDROID - 11.2.5.5.1 Dimensione dell'obiettivo (avanzato) - S002 Registrazione</v>
      </c>
      <c r="Z194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(#AAD1941)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1942" s="13"/>
      <c r="AB1942" s="13"/>
      <c r="AC1942" s="13"/>
      <c r="AD1942" s="13"/>
      <c r="AE1942" s="13" t="e">
        <f>_xlfn.XLOOKUP(Tabella4[[#This Row],[ID Silk]],outTable[ID Silk],outTable[Numero ticket  ],,0,1)</f>
        <v>#N/A</v>
      </c>
      <c r="AF1942" s="13"/>
      <c r="AG1942" s="13"/>
      <c r="AH1942" s="13" t="e">
        <f>Tabella4[[#This Row],[Caricato su Silk]]&amp;Tabella4[[#This Row],[HC_01]]</f>
        <v>#N/A</v>
      </c>
      <c r="AI1942" s="13" t="e">
        <f>Tabella4[[#This Row],[HC_ID]]&amp;": "&amp;Tabella4[[#This Row],[Descrizione]]</f>
        <v>#N/A</v>
      </c>
      <c r="AJ1942" s="13" t="e">
        <f>Tabella4[[#This Row],[HC_ID]]&amp;": - "&amp;Tabella4[[#This Row],[Detail]]&amp;" con selettore: "&amp;Tabella4[[#This Row],[Rejected Element]]</f>
        <v>#N/A</v>
      </c>
      <c r="AK1942" s="13" t="e">
        <f>Tabella4[[#This Row],[HC_ID]]&amp;": "&amp;Tabella4[[#This Row],[Share URL]]</f>
        <v>#N/A</v>
      </c>
      <c r="AL1942" s="13" t="e">
        <f>Tabella4[[#This Row],[HC_ID]]&amp;": "&amp;Tabella4[[#This Row],[Soluzione note aggiuntive]]</f>
        <v>#N/A</v>
      </c>
      <c r="AM1942" s="13"/>
    </row>
    <row r="1943" spans="1:39" ht="15" x14ac:dyDescent="0.3">
      <c r="A1943" s="41" t="str">
        <f>Tabella4[[#This Row],[UNI CEI EN 301549]]&amp;Tabella4[[#This Row],[Servizio]]</f>
        <v>11.2.5.3.1S002 Registrazione</v>
      </c>
      <c r="B1943" s="42" t="str">
        <f>Tabella4[[#This Row],[IssueID]]&amp;Tabella4[[#This Row],[Servizio]]</f>
        <v>S002 Registrazione</v>
      </c>
      <c r="C1943" s="41" t="s">
        <v>3041</v>
      </c>
      <c r="D1943" s="41" t="str">
        <f>"(#"&amp;Tabella4[[#This Row],['#ID]]&amp;")"</f>
        <v>(#AAD1942)</v>
      </c>
      <c r="E1943" s="13" t="s">
        <v>50</v>
      </c>
      <c r="F1943" s="13" t="s">
        <v>9</v>
      </c>
      <c r="G1943" s="13" t="s">
        <v>342</v>
      </c>
      <c r="H1943" s="13" t="s">
        <v>3285</v>
      </c>
      <c r="I1943" s="13" t="s">
        <v>63</v>
      </c>
      <c r="J1943" s="13" t="s">
        <v>3172</v>
      </c>
      <c r="K1943" t="s">
        <v>1745</v>
      </c>
      <c r="L1943" s="13" t="s">
        <v>3173</v>
      </c>
      <c r="M1943" t="s">
        <v>1744</v>
      </c>
      <c r="N1943" s="13"/>
      <c r="O1943" t="s">
        <v>1624</v>
      </c>
      <c r="P1943" s="13" t="s">
        <v>1668</v>
      </c>
      <c r="Q1943" s="13" t="s">
        <v>1742</v>
      </c>
      <c r="R1943" s="13"/>
      <c r="S1943" s="13" t="s">
        <v>3183</v>
      </c>
      <c r="T1943" s="13" t="s">
        <v>3184</v>
      </c>
      <c r="U1943" s="13">
        <f>COUNTIFS(Tabella4[Rejected Element],Tabella4[[#This Row],[Rejected Element]])</f>
        <v>1254</v>
      </c>
      <c r="V1943" s="13" t="s">
        <v>1720</v>
      </c>
      <c r="W1943" s="13" t="s">
        <v>3131</v>
      </c>
      <c r="X1943" s="13" t="str">
        <f>Tabella4[[#This Row],[User Impact]]</f>
        <v>2 - Serious</v>
      </c>
      <c r="Y1943" s="13" t="str">
        <f>_xlfn.CONCAT("APP INDABOX ANDROID - ",Tabella4[[#This Row],[UNI CEI EN 301549]]," ",_xlfn.XLOOKUP(Tabella4[[#This Row],[Criterio]],Tabella5[ID],Tabella5[Criterio di successo],"")," - ",Tabella4[[#This Row],[Servizio]])</f>
        <v>APP INDABOX ANDROID - 11.2.5.3.1 Etichetta nel nome - S002 Registrazione</v>
      </c>
      <c r="Z194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(#AAD1942)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1943" s="13"/>
      <c r="AB1943" s="13"/>
      <c r="AC1943" s="13"/>
      <c r="AD1943" s="13"/>
      <c r="AE1943" s="13" t="e">
        <f>_xlfn.XLOOKUP(Tabella4[[#This Row],[ID Silk]],outTable[ID Silk],outTable[Numero ticket  ],,0,1)</f>
        <v>#N/A</v>
      </c>
      <c r="AF1943" s="13"/>
      <c r="AG1943" s="13"/>
      <c r="AH1943" s="13" t="e">
        <f>Tabella4[[#This Row],[Caricato su Silk]]&amp;Tabella4[[#This Row],[HC_01]]</f>
        <v>#N/A</v>
      </c>
      <c r="AI1943" s="13" t="e">
        <f>Tabella4[[#This Row],[HC_ID]]&amp;": "&amp;Tabella4[[#This Row],[Descrizione]]</f>
        <v>#N/A</v>
      </c>
      <c r="AJ1943" s="13" t="e">
        <f>Tabella4[[#This Row],[HC_ID]]&amp;": - "&amp;Tabella4[[#This Row],[Detail]]&amp;" con selettore: "&amp;Tabella4[[#This Row],[Rejected Element]]</f>
        <v>#N/A</v>
      </c>
      <c r="AK1943" s="13" t="e">
        <f>Tabella4[[#This Row],[HC_ID]]&amp;": "&amp;Tabella4[[#This Row],[Share URL]]</f>
        <v>#N/A</v>
      </c>
      <c r="AL1943" s="13" t="e">
        <f>Tabella4[[#This Row],[HC_ID]]&amp;": "&amp;Tabella4[[#This Row],[Soluzione note aggiuntive]]</f>
        <v>#N/A</v>
      </c>
      <c r="AM1943" s="13"/>
    </row>
    <row r="1944" spans="1:39" ht="15" x14ac:dyDescent="0.3">
      <c r="A1944" s="41" t="str">
        <f>Tabella4[[#This Row],[UNI CEI EN 301549]]&amp;Tabella4[[#This Row],[Servizio]]</f>
        <v>11.2.5.8.1S002 Registrazione</v>
      </c>
      <c r="B1944" s="42" t="str">
        <f>Tabella4[[#This Row],[IssueID]]&amp;Tabella4[[#This Row],[Servizio]]</f>
        <v>S002 Registrazione</v>
      </c>
      <c r="C1944" s="41" t="s">
        <v>3042</v>
      </c>
      <c r="D1944" s="41" t="str">
        <f>"(#"&amp;Tabella4[[#This Row],['#ID]]&amp;")"</f>
        <v>(#AAD1943)</v>
      </c>
      <c r="E1944" s="13" t="s">
        <v>50</v>
      </c>
      <c r="F1944" s="13" t="s">
        <v>10</v>
      </c>
      <c r="G1944" s="13" t="s">
        <v>56</v>
      </c>
      <c r="H1944" s="13" t="s">
        <v>3283</v>
      </c>
      <c r="I1944" s="13" t="s">
        <v>63</v>
      </c>
      <c r="J1944" s="13" t="s">
        <v>1736</v>
      </c>
      <c r="K1944" t="s">
        <v>1748</v>
      </c>
      <c r="L1944" s="13" t="s">
        <v>3175</v>
      </c>
      <c r="M1944" t="s">
        <v>1744</v>
      </c>
      <c r="N1944" s="13"/>
      <c r="O1944" t="s">
        <v>1624</v>
      </c>
      <c r="P1944" s="13" t="s">
        <v>1668</v>
      </c>
      <c r="Q1944" s="13" t="s">
        <v>1742</v>
      </c>
      <c r="R1944" s="13"/>
      <c r="S1944" s="13" t="s">
        <v>3187</v>
      </c>
      <c r="T1944" s="13" t="s">
        <v>3188</v>
      </c>
      <c r="U1944" s="13">
        <f>COUNTIFS(Tabella4[Rejected Element],Tabella4[[#This Row],[Rejected Element]])</f>
        <v>1254</v>
      </c>
      <c r="V1944" s="13" t="s">
        <v>1720</v>
      </c>
      <c r="W1944" s="13" t="s">
        <v>3131</v>
      </c>
      <c r="X1944" s="13" t="str">
        <f>Tabella4[[#This Row],[User Impact]]</f>
        <v>2 - Serious</v>
      </c>
      <c r="Y1944" s="13" t="str">
        <f>_xlfn.CONCAT("APP INDABOX ANDROID - ",Tabella4[[#This Row],[UNI CEI EN 301549]]," ",_xlfn.XLOOKUP(Tabella4[[#This Row],[Criterio]],Tabella5[ID],Tabella5[Criterio di successo],"")," - ",Tabella4[[#This Row],[Servizio]])</f>
        <v>APP INDABOX ANDROID - 11.2.5.8.1 Dimensione dell'obiettivo (minimo) - S002 Registrazione</v>
      </c>
      <c r="Z194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(#AAD1943)
S002 Registrazione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944" s="13"/>
      <c r="AB1944" s="13"/>
      <c r="AC1944" s="13"/>
      <c r="AD1944" s="13"/>
      <c r="AE1944" s="13" t="e">
        <f>_xlfn.XLOOKUP(Tabella4[[#This Row],[ID Silk]],outTable[ID Silk],outTable[Numero ticket  ],,0,1)</f>
        <v>#N/A</v>
      </c>
      <c r="AF1944" s="13"/>
      <c r="AG1944" s="13"/>
      <c r="AH1944" s="13" t="e">
        <f>Tabella4[[#This Row],[Caricato su Silk]]&amp;Tabella4[[#This Row],[HC_01]]</f>
        <v>#N/A</v>
      </c>
      <c r="AI1944" s="13" t="e">
        <f>Tabella4[[#This Row],[HC_ID]]&amp;": "&amp;Tabella4[[#This Row],[Descrizione]]</f>
        <v>#N/A</v>
      </c>
      <c r="AJ1944" s="13" t="e">
        <f>Tabella4[[#This Row],[HC_ID]]&amp;": - "&amp;Tabella4[[#This Row],[Detail]]&amp;" con selettore: "&amp;Tabella4[[#This Row],[Rejected Element]]</f>
        <v>#N/A</v>
      </c>
      <c r="AK1944" s="13" t="e">
        <f>Tabella4[[#This Row],[HC_ID]]&amp;": "&amp;Tabella4[[#This Row],[Share URL]]</f>
        <v>#N/A</v>
      </c>
      <c r="AL1944" s="13" t="e">
        <f>Tabella4[[#This Row],[HC_ID]]&amp;": "&amp;Tabella4[[#This Row],[Soluzione note aggiuntive]]</f>
        <v>#N/A</v>
      </c>
      <c r="AM1944" s="13"/>
    </row>
    <row r="1945" spans="1:39" ht="15" x14ac:dyDescent="0.3">
      <c r="A1945" s="41" t="str">
        <f>Tabella4[[#This Row],[UNI CEI EN 301549]]&amp;Tabella4[[#This Row],[Servizio]]</f>
        <v>11.1.3.2.1S002 Registrazione</v>
      </c>
      <c r="B1945" s="42" t="str">
        <f>Tabella4[[#This Row],[IssueID]]&amp;Tabella4[[#This Row],[Servizio]]</f>
        <v>S002 Registrazione</v>
      </c>
      <c r="C1945" s="41" t="s">
        <v>3043</v>
      </c>
      <c r="D1945" s="41" t="str">
        <f>"(#"&amp;Tabella4[[#This Row],['#ID]]&amp;")"</f>
        <v>(#AAD1944)</v>
      </c>
      <c r="E1945" s="13" t="s">
        <v>50</v>
      </c>
      <c r="F1945" s="13" t="s">
        <v>9</v>
      </c>
      <c r="G1945" s="13" t="s">
        <v>57</v>
      </c>
      <c r="H1945" s="13" t="s">
        <v>3287</v>
      </c>
      <c r="I1945" s="13" t="s">
        <v>62</v>
      </c>
      <c r="J1945" s="13" t="s">
        <v>3176</v>
      </c>
      <c r="K1945" t="s">
        <v>1749</v>
      </c>
      <c r="L1945" s="13" t="s">
        <v>3177</v>
      </c>
      <c r="M1945" t="s">
        <v>1744</v>
      </c>
      <c r="N1945" s="13"/>
      <c r="O1945" t="s">
        <v>1624</v>
      </c>
      <c r="P1945" s="13" t="s">
        <v>1668</v>
      </c>
      <c r="Q1945" s="13" t="s">
        <v>1742</v>
      </c>
      <c r="R1945" s="13"/>
      <c r="S1945" s="13" t="s">
        <v>3189</v>
      </c>
      <c r="T1945" s="13" t="s">
        <v>3190</v>
      </c>
      <c r="U1945" s="13">
        <f>COUNTIFS(Tabella4[Rejected Element],Tabella4[[#This Row],[Rejected Element]])</f>
        <v>1254</v>
      </c>
      <c r="V1945" s="13" t="s">
        <v>1720</v>
      </c>
      <c r="W1945" s="13" t="s">
        <v>3131</v>
      </c>
      <c r="X1945" s="13" t="str">
        <f>Tabella4[[#This Row],[User Impact]]</f>
        <v>1 - Critical</v>
      </c>
      <c r="Y1945" s="13" t="str">
        <f>_xlfn.CONCAT("APP INDABOX ANDROID - ",Tabella4[[#This Row],[UNI CEI EN 301549]]," ",_xlfn.XLOOKUP(Tabella4[[#This Row],[Criterio]],Tabella5[ID],Tabella5[Criterio di successo],"")," - ",Tabella4[[#This Row],[Servizio]])</f>
        <v>APP INDABOX ANDROID - 11.1.3.2.1 Sequenza significativa - S002 Registrazione</v>
      </c>
      <c r="Z194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(#AAD1944)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45" s="13"/>
      <c r="AB1945" s="13"/>
      <c r="AC1945" s="13"/>
      <c r="AD1945" s="13"/>
      <c r="AE1945" s="13">
        <f>_xlfn.XLOOKUP(Tabella4[[#This Row],[ID Silk]],outTable[ID Silk],outTable[Numero ticket  ],,0,1)</f>
        <v>0</v>
      </c>
      <c r="AF1945" s="13"/>
      <c r="AG1945" s="13"/>
      <c r="AH1945" s="13" t="str">
        <f>Tabella4[[#This Row],[Caricato su Silk]]&amp;Tabella4[[#This Row],[HC_01]]</f>
        <v>0</v>
      </c>
      <c r="AI1945"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45" s="13" t="str">
        <f>Tabella4[[#This Row],[HC_ID]]&amp;": - "&amp;Tabella4[[#This Row],[Detail]]&amp;" con selettore: "&amp;Tabella4[[#This Row],[Rejected Element]]</f>
        <v>0: -  con selettore: No ID Available</v>
      </c>
      <c r="AK1945" s="13" t="str">
        <f>Tabella4[[#This Row],[HC_ID]]&amp;": "&amp;Tabella4[[#This Row],[Share URL]]</f>
        <v>0: https://axe-mobile.deque.com/scan?userId=747da6b3-5f03-493b-bc9b-3a10276b7d6b&amp;packageName=com.android.chrome&amp;resultId=019874ff-1b53-742b-918e-c4c079ed7db6</v>
      </c>
      <c r="AL1945" s="13" t="str">
        <f>Tabella4[[#This Row],[HC_ID]]&amp;": "&amp;Tabella4[[#This Row],[Soluzione note aggiuntive]]</f>
        <v>0: Rimuovi android:focusable="true" dal testo statico non interattivo.</v>
      </c>
      <c r="AM1945" s="13"/>
    </row>
    <row r="1946" spans="1:39" ht="15" x14ac:dyDescent="0.3">
      <c r="A1946" s="41" t="str">
        <f>Tabella4[[#This Row],[UNI CEI EN 301549]]&amp;Tabella4[[#This Row],[Servizio]]</f>
        <v>11.2.5.5.1S002 Registrazione</v>
      </c>
      <c r="B1946" s="42" t="str">
        <f>Tabella4[[#This Row],[IssueID]]&amp;Tabella4[[#This Row],[Servizio]]</f>
        <v>S002 Registrazione</v>
      </c>
      <c r="C1946" s="41" t="s">
        <v>3044</v>
      </c>
      <c r="D1946" s="41" t="str">
        <f>"(#"&amp;Tabella4[[#This Row],['#ID]]&amp;")"</f>
        <v>(#AAD1945)</v>
      </c>
      <c r="E1946" s="13" t="s">
        <v>50</v>
      </c>
      <c r="F1946" s="13" t="s">
        <v>3168</v>
      </c>
      <c r="G1946" s="13" t="s">
        <v>346</v>
      </c>
      <c r="H1946" s="13" t="s">
        <v>3286</v>
      </c>
      <c r="I1946" s="13" t="s">
        <v>64</v>
      </c>
      <c r="J1946" s="13" t="s">
        <v>1736</v>
      </c>
      <c r="K1946" t="s">
        <v>1747</v>
      </c>
      <c r="L1946" s="13" t="s">
        <v>3174</v>
      </c>
      <c r="M1946" t="s">
        <v>1744</v>
      </c>
      <c r="N1946" s="13"/>
      <c r="O1946" t="s">
        <v>1624</v>
      </c>
      <c r="P1946" s="13" t="s">
        <v>1668</v>
      </c>
      <c r="Q1946" s="13" t="s">
        <v>1742</v>
      </c>
      <c r="R1946" s="13"/>
      <c r="S1946" s="13" t="s">
        <v>3185</v>
      </c>
      <c r="T1946" s="13" t="s">
        <v>3186</v>
      </c>
      <c r="U1946" s="13">
        <f>COUNTIFS(Tabella4[Rejected Element],Tabella4[[#This Row],[Rejected Element]])</f>
        <v>1254</v>
      </c>
      <c r="V1946" s="13" t="s">
        <v>1720</v>
      </c>
      <c r="W1946" s="13" t="s">
        <v>3131</v>
      </c>
      <c r="X1946" s="13" t="str">
        <f>Tabella4[[#This Row],[User Impact]]</f>
        <v>3 - Moderate</v>
      </c>
      <c r="Y1946" s="13" t="str">
        <f>_xlfn.CONCAT("APP INDABOX ANDROID - ",Tabella4[[#This Row],[UNI CEI EN 301549]]," ",_xlfn.XLOOKUP(Tabella4[[#This Row],[Criterio]],Tabella5[ID],Tabella5[Criterio di successo],"")," - ",Tabella4[[#This Row],[Servizio]])</f>
        <v>APP INDABOX ANDROID - 11.2.5.5.1 Dimensione dell'obiettivo (avanzato) - S002 Registrazione</v>
      </c>
      <c r="Z194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S002 Registrazione (#AAD1945)
S002 Registrazione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Estendi il padding o usa un contenitore cliccabile più grande per rispettare la dimensione minima.
File di log (occorrenze rilevate: 17): https://posteitaliane.sharepoint.com/:x:/r/teams/ACCESSIBILITRISULTATIVERIFICHETECNICHE/Shared%20Documents/TGPOSTE_APP/TGPOSTE_APP/LOG/Log.xlsx?d=w630300a71bd74143a1658fe5ab688bc4&amp;csf=1&amp;web=1&amp;e=Y9XHGL
Link al dettaglio requisito WCAG: </v>
      </c>
      <c r="AA1946" s="13"/>
      <c r="AB1946" s="13"/>
      <c r="AC1946" s="13"/>
      <c r="AD1946" s="13"/>
      <c r="AE1946" s="13" t="e">
        <f>_xlfn.XLOOKUP(Tabella4[[#This Row],[ID Silk]],outTable[ID Silk],outTable[Numero ticket  ],,0,1)</f>
        <v>#N/A</v>
      </c>
      <c r="AF1946" s="13"/>
      <c r="AG1946" s="13"/>
      <c r="AH1946" s="13" t="e">
        <f>Tabella4[[#This Row],[Caricato su Silk]]&amp;Tabella4[[#This Row],[HC_01]]</f>
        <v>#N/A</v>
      </c>
      <c r="AI1946" s="13" t="e">
        <f>Tabella4[[#This Row],[HC_ID]]&amp;": "&amp;Tabella4[[#This Row],[Descrizione]]</f>
        <v>#N/A</v>
      </c>
      <c r="AJ1946" s="13" t="e">
        <f>Tabella4[[#This Row],[HC_ID]]&amp;": - "&amp;Tabella4[[#This Row],[Detail]]&amp;" con selettore: "&amp;Tabella4[[#This Row],[Rejected Element]]</f>
        <v>#N/A</v>
      </c>
      <c r="AK1946" s="13" t="e">
        <f>Tabella4[[#This Row],[HC_ID]]&amp;": "&amp;Tabella4[[#This Row],[Share URL]]</f>
        <v>#N/A</v>
      </c>
      <c r="AL1946" s="13" t="e">
        <f>Tabella4[[#This Row],[HC_ID]]&amp;": "&amp;Tabella4[[#This Row],[Soluzione note aggiuntive]]</f>
        <v>#N/A</v>
      </c>
      <c r="AM1946" s="13"/>
    </row>
    <row r="1947" spans="1:39" ht="15" x14ac:dyDescent="0.3">
      <c r="A1947" s="41" t="str">
        <f>Tabella4[[#This Row],[UNI CEI EN 301549]]&amp;Tabella4[[#This Row],[Servizio]]</f>
        <v>11.2.5.3.1S002 Registrazione</v>
      </c>
      <c r="B1947" s="42" t="str">
        <f>Tabella4[[#This Row],[IssueID]]&amp;Tabella4[[#This Row],[Servizio]]</f>
        <v>S002 Registrazione</v>
      </c>
      <c r="C1947" s="41" t="s">
        <v>3045</v>
      </c>
      <c r="D1947" s="41" t="str">
        <f>"(#"&amp;Tabella4[[#This Row],['#ID]]&amp;")"</f>
        <v>(#AAD1946)</v>
      </c>
      <c r="E1947" s="13" t="s">
        <v>50</v>
      </c>
      <c r="F1947" s="13" t="s">
        <v>9</v>
      </c>
      <c r="G1947" s="13" t="s">
        <v>342</v>
      </c>
      <c r="H1947" s="13" t="s">
        <v>3285</v>
      </c>
      <c r="I1947" s="13" t="s">
        <v>63</v>
      </c>
      <c r="J1947" s="13" t="s">
        <v>3172</v>
      </c>
      <c r="K1947" t="s">
        <v>1745</v>
      </c>
      <c r="L1947" s="13" t="s">
        <v>3173</v>
      </c>
      <c r="M1947" t="s">
        <v>1744</v>
      </c>
      <c r="N1947" s="13"/>
      <c r="O1947" t="s">
        <v>1624</v>
      </c>
      <c r="P1947" s="13" t="s">
        <v>1668</v>
      </c>
      <c r="Q1947" s="13" t="s">
        <v>1742</v>
      </c>
      <c r="R1947" s="13"/>
      <c r="S1947" s="13" t="s">
        <v>3183</v>
      </c>
      <c r="T1947" s="13" t="s">
        <v>3184</v>
      </c>
      <c r="U1947" s="13">
        <f>COUNTIFS(Tabella4[Rejected Element],Tabella4[[#This Row],[Rejected Element]])</f>
        <v>1254</v>
      </c>
      <c r="V1947" s="13" t="s">
        <v>1720</v>
      </c>
      <c r="W1947" s="13" t="s">
        <v>3131</v>
      </c>
      <c r="X1947" s="13" t="str">
        <f>Tabella4[[#This Row],[User Impact]]</f>
        <v>2 - Serious</v>
      </c>
      <c r="Y1947" s="13" t="str">
        <f>_xlfn.CONCAT("APP INDABOX ANDROID - ",Tabella4[[#This Row],[UNI CEI EN 301549]]," ",_xlfn.XLOOKUP(Tabella4[[#This Row],[Criterio]],Tabella5[ID],Tabella5[Criterio di successo],"")," - ",Tabella4[[#This Row],[Servizio]])</f>
        <v>APP INDABOX ANDROID - 11.2.5.3.1 Etichetta nel nome - S002 Registrazione</v>
      </c>
      <c r="Z194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S002 Registrazione (#AAD1946)
S002 Registrazione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Assicurati che contentDescription o labelFor contengano l’etichetta visibile dell’elemento.
File di log (occorrenze rilevate: 20): https://posteitaliane.sharepoint.com/:x:/r/teams/ACCESSIBILITRISULTATIVERIFICHETECNICHE/Shared%20Documents/TGPOSTE_APP/TGPOSTE_APP/LOG/Log.xlsx?d=w630300a71bd74143a1658fe5ab688bc4&amp;csf=1&amp;web=1&amp;e=Y9XHGL
Link al dettaglio requisito WCAG: </v>
      </c>
      <c r="AA1947" s="13"/>
      <c r="AB1947" s="13"/>
      <c r="AC1947" s="13"/>
      <c r="AD1947" s="13"/>
      <c r="AE1947" s="13" t="e">
        <f>_xlfn.XLOOKUP(Tabella4[[#This Row],[ID Silk]],outTable[ID Silk],outTable[Numero ticket  ],,0,1)</f>
        <v>#N/A</v>
      </c>
      <c r="AF1947" s="13"/>
      <c r="AG1947" s="13"/>
      <c r="AH1947" s="13" t="e">
        <f>Tabella4[[#This Row],[Caricato su Silk]]&amp;Tabella4[[#This Row],[HC_01]]</f>
        <v>#N/A</v>
      </c>
      <c r="AI1947" s="13" t="e">
        <f>Tabella4[[#This Row],[HC_ID]]&amp;": "&amp;Tabella4[[#This Row],[Descrizione]]</f>
        <v>#N/A</v>
      </c>
      <c r="AJ1947" s="13" t="e">
        <f>Tabella4[[#This Row],[HC_ID]]&amp;": - "&amp;Tabella4[[#This Row],[Detail]]&amp;" con selettore: "&amp;Tabella4[[#This Row],[Rejected Element]]</f>
        <v>#N/A</v>
      </c>
      <c r="AK1947" s="13" t="e">
        <f>Tabella4[[#This Row],[HC_ID]]&amp;": "&amp;Tabella4[[#This Row],[Share URL]]</f>
        <v>#N/A</v>
      </c>
      <c r="AL1947" s="13" t="e">
        <f>Tabella4[[#This Row],[HC_ID]]&amp;": "&amp;Tabella4[[#This Row],[Soluzione note aggiuntive]]</f>
        <v>#N/A</v>
      </c>
      <c r="AM1947" s="13"/>
    </row>
    <row r="1948" spans="1:39" ht="15" x14ac:dyDescent="0.3">
      <c r="A1948" s="41" t="str">
        <f>Tabella4[[#This Row],[UNI CEI EN 301549]]&amp;Tabella4[[#This Row],[Servizio]]</f>
        <v>11.2.5.8.1S002 Registrazione</v>
      </c>
      <c r="B1948" s="42" t="str">
        <f>Tabella4[[#This Row],[IssueID]]&amp;Tabella4[[#This Row],[Servizio]]</f>
        <v>S002 Registrazione</v>
      </c>
      <c r="C1948" s="41" t="s">
        <v>3046</v>
      </c>
      <c r="D1948" s="41" t="str">
        <f>"(#"&amp;Tabella4[[#This Row],['#ID]]&amp;")"</f>
        <v>(#AAD1947)</v>
      </c>
      <c r="E1948" s="13" t="s">
        <v>50</v>
      </c>
      <c r="F1948" s="13" t="s">
        <v>10</v>
      </c>
      <c r="G1948" s="13" t="s">
        <v>56</v>
      </c>
      <c r="H1948" s="13" t="s">
        <v>3283</v>
      </c>
      <c r="I1948" s="13" t="s">
        <v>63</v>
      </c>
      <c r="J1948" s="13" t="s">
        <v>1736</v>
      </c>
      <c r="K1948" t="s">
        <v>1748</v>
      </c>
      <c r="L1948" s="13" t="s">
        <v>3175</v>
      </c>
      <c r="M1948" t="s">
        <v>1744</v>
      </c>
      <c r="N1948" s="13"/>
      <c r="O1948" t="s">
        <v>1624</v>
      </c>
      <c r="P1948" s="13" t="s">
        <v>1668</v>
      </c>
      <c r="Q1948" s="13" t="s">
        <v>1742</v>
      </c>
      <c r="R1948" s="13"/>
      <c r="S1948" s="13" t="s">
        <v>3187</v>
      </c>
      <c r="T1948" s="13" t="s">
        <v>3188</v>
      </c>
      <c r="U1948" s="13">
        <f>COUNTIFS(Tabella4[Rejected Element],Tabella4[[#This Row],[Rejected Element]])</f>
        <v>1254</v>
      </c>
      <c r="V1948" s="13" t="s">
        <v>1720</v>
      </c>
      <c r="W1948" s="13" t="s">
        <v>3131</v>
      </c>
      <c r="X1948" s="13" t="str">
        <f>Tabella4[[#This Row],[User Impact]]</f>
        <v>2 - Serious</v>
      </c>
      <c r="Y1948" s="13" t="str">
        <f>_xlfn.CONCAT("APP INDABOX ANDROID - ",Tabella4[[#This Row],[UNI CEI EN 301549]]," ",_xlfn.XLOOKUP(Tabella4[[#This Row],[Criterio]],Tabella5[ID],Tabella5[Criterio di successo],"")," - ",Tabella4[[#This Row],[Servizio]])</f>
        <v>APP INDABOX ANDROID - 11.2.5.8.1 Dimensione dell'obiettivo (minimo) - S002 Registrazione</v>
      </c>
      <c r="Z194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S002 Registrazione (#AAD1947)
S002 Registrazione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Aggiungi margini o padding di almeno 8dp tra elementi interattivi adiacenti.
File di log (occorrenze rilevate: 31): https://posteitaliane.sharepoint.com/:x:/r/teams/ACCESSIBILITRISULTATIVERIFICHETECNICHE/Shared%20Documents/TGPOSTE_APP/TGPOSTE_APP/LOG/Log.xlsx?d=w630300a71bd74143a1658fe5ab688bc4&amp;csf=1&amp;web=1&amp;e=Y9XHGL
Link al dettaglio requisito WCAG: </v>
      </c>
      <c r="AA1948" s="13"/>
      <c r="AB1948" s="13"/>
      <c r="AC1948" s="13"/>
      <c r="AD1948" s="13"/>
      <c r="AE1948" s="13" t="e">
        <f>_xlfn.XLOOKUP(Tabella4[[#This Row],[ID Silk]],outTable[ID Silk],outTable[Numero ticket  ],,0,1)</f>
        <v>#N/A</v>
      </c>
      <c r="AF1948" s="13"/>
      <c r="AG1948" s="13"/>
      <c r="AH1948" s="13" t="e">
        <f>Tabella4[[#This Row],[Caricato su Silk]]&amp;Tabella4[[#This Row],[HC_01]]</f>
        <v>#N/A</v>
      </c>
      <c r="AI1948" s="13" t="e">
        <f>Tabella4[[#This Row],[HC_ID]]&amp;": "&amp;Tabella4[[#This Row],[Descrizione]]</f>
        <v>#N/A</v>
      </c>
      <c r="AJ1948" s="13" t="e">
        <f>Tabella4[[#This Row],[HC_ID]]&amp;": - "&amp;Tabella4[[#This Row],[Detail]]&amp;" con selettore: "&amp;Tabella4[[#This Row],[Rejected Element]]</f>
        <v>#N/A</v>
      </c>
      <c r="AK1948" s="13" t="e">
        <f>Tabella4[[#This Row],[HC_ID]]&amp;": "&amp;Tabella4[[#This Row],[Share URL]]</f>
        <v>#N/A</v>
      </c>
      <c r="AL1948" s="13" t="e">
        <f>Tabella4[[#This Row],[HC_ID]]&amp;": "&amp;Tabella4[[#This Row],[Soluzione note aggiuntive]]</f>
        <v>#N/A</v>
      </c>
      <c r="AM1948" s="13"/>
    </row>
    <row r="1949" spans="1:39" ht="15" x14ac:dyDescent="0.3">
      <c r="A1949" s="41" t="str">
        <f>Tabella4[[#This Row],[UNI CEI EN 301549]]&amp;Tabella4[[#This Row],[Servizio]]</f>
        <v>11.1.3.2.1S002 Registrazione</v>
      </c>
      <c r="B1949" s="42" t="str">
        <f>Tabella4[[#This Row],[IssueID]]&amp;Tabella4[[#This Row],[Servizio]]</f>
        <v>S002 Registrazione</v>
      </c>
      <c r="C1949" s="41" t="s">
        <v>3047</v>
      </c>
      <c r="D1949" s="41" t="str">
        <f>"(#"&amp;Tabella4[[#This Row],['#ID]]&amp;")"</f>
        <v>(#AAD1948)</v>
      </c>
      <c r="E1949" s="13" t="s">
        <v>50</v>
      </c>
      <c r="F1949" s="13" t="s">
        <v>9</v>
      </c>
      <c r="G1949" s="13" t="s">
        <v>57</v>
      </c>
      <c r="H1949" s="13" t="s">
        <v>3287</v>
      </c>
      <c r="I1949" s="13" t="s">
        <v>62</v>
      </c>
      <c r="J1949" s="13" t="s">
        <v>3176</v>
      </c>
      <c r="K1949" t="s">
        <v>1749</v>
      </c>
      <c r="L1949" s="13" t="s">
        <v>3177</v>
      </c>
      <c r="M1949" t="s">
        <v>1744</v>
      </c>
      <c r="N1949" s="13"/>
      <c r="O1949" t="s">
        <v>1624</v>
      </c>
      <c r="P1949" s="13" t="s">
        <v>1668</v>
      </c>
      <c r="Q1949" s="13" t="s">
        <v>1742</v>
      </c>
      <c r="R1949" s="13"/>
      <c r="S1949" s="13" t="s">
        <v>3189</v>
      </c>
      <c r="T1949" s="13" t="s">
        <v>3190</v>
      </c>
      <c r="U1949" s="13">
        <f>COUNTIFS(Tabella4[Rejected Element],Tabella4[[#This Row],[Rejected Element]])</f>
        <v>1254</v>
      </c>
      <c r="V1949" s="13" t="s">
        <v>1720</v>
      </c>
      <c r="W1949" s="13" t="s">
        <v>3131</v>
      </c>
      <c r="X1949" s="13" t="str">
        <f>Tabella4[[#This Row],[User Impact]]</f>
        <v>1 - Critical</v>
      </c>
      <c r="Y1949" s="13" t="str">
        <f>_xlfn.CONCAT("APP INDABOX ANDROID - ",Tabella4[[#This Row],[UNI CEI EN 301549]]," ",_xlfn.XLOOKUP(Tabella4[[#This Row],[Criterio]],Tabella5[ID],Tabella5[Criterio di successo],"")," - ",Tabella4[[#This Row],[Servizio]])</f>
        <v>APP INDABOX ANDROID - 11.1.3.2.1 Sequenza significativa - S002 Registrazione</v>
      </c>
      <c r="Z194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S002 Registrazione (#AAD1948)
S002 Registrazione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https://axe-mobile.deque.com/scan?userId=747da6b3-5f03-493b-bc9b-3a10276b7d6b&amp;packageName=com.android.chrome&amp;resultId=019874ff-1b53-742b-918e-c4c079ed7db6
Possibile metodologia risolutiva:
Rimuovi android:focusable="true" dal testo statico non interattivo.
File di log (occorrenze rilevate: 22): https://posteitaliane.sharepoint.com/:x:/r/teams/ACCESSIBILITRISULTATIVERIFICHETECNICHE/Shared%20Documents/TGPOSTE_APP/TGPOSTE_APP/LOG/Log.xlsx?d=w630300a71bd74143a1658fe5ab688bc4&amp;csf=1&amp;web=1&amp;e=Y9XHGL
Link al dettaglio requisito WCAG: </v>
      </c>
      <c r="AA1949" s="13"/>
      <c r="AB1949" s="13"/>
      <c r="AC1949" s="13"/>
      <c r="AD1949" s="13"/>
      <c r="AE1949" s="13">
        <f>_xlfn.XLOOKUP(Tabella4[[#This Row],[ID Silk]],outTable[ID Silk],outTable[Numero ticket  ],,0,1)</f>
        <v>0</v>
      </c>
      <c r="AF1949" s="13"/>
      <c r="AG1949" s="13"/>
      <c r="AH1949" s="13" t="str">
        <f>Tabella4[[#This Row],[Caricato su Silk]]&amp;Tabella4[[#This Row],[HC_01]]</f>
        <v>0</v>
      </c>
      <c r="AI1949"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49" s="13" t="str">
        <f>Tabella4[[#This Row],[HC_ID]]&amp;": - "&amp;Tabella4[[#This Row],[Detail]]&amp;" con selettore: "&amp;Tabella4[[#This Row],[Rejected Element]]</f>
        <v>0: -  con selettore: No ID Available</v>
      </c>
      <c r="AK1949" s="13" t="str">
        <f>Tabella4[[#This Row],[HC_ID]]&amp;": "&amp;Tabella4[[#This Row],[Share URL]]</f>
        <v>0: https://axe-mobile.deque.com/scan?userId=747da6b3-5f03-493b-bc9b-3a10276b7d6b&amp;packageName=com.android.chrome&amp;resultId=019874ff-1b53-742b-918e-c4c079ed7db6</v>
      </c>
      <c r="AL1949" s="13" t="str">
        <f>Tabella4[[#This Row],[HC_ID]]&amp;": "&amp;Tabella4[[#This Row],[Soluzione note aggiuntive]]</f>
        <v>0: Rimuovi android:focusable="true" dal testo statico non interattivo.</v>
      </c>
      <c r="AM1949" s="13"/>
    </row>
    <row r="1950" spans="1:39" ht="15" x14ac:dyDescent="0.3">
      <c r="A1950" s="41" t="str">
        <f>Tabella4[[#This Row],[UNI CEI EN 301549]]&amp;Tabella4[[#This Row],[Servizio]]</f>
        <v>11.1.3.4.1S001 Accedi</v>
      </c>
      <c r="B1950" s="42" t="str">
        <f>Tabella4[[#This Row],[IssueID]]&amp;Tabella4[[#This Row],[Servizio]]</f>
        <v>S001 Accedi</v>
      </c>
      <c r="C1950" s="41" t="s">
        <v>3048</v>
      </c>
      <c r="D1950" s="41" t="str">
        <f>"(#"&amp;Tabella4[[#This Row],['#ID]]&amp;")"</f>
        <v>(#AAD1949)</v>
      </c>
      <c r="E1950" s="13" t="s">
        <v>50</v>
      </c>
      <c r="F1950" s="13" t="s">
        <v>10</v>
      </c>
      <c r="G1950" s="13" t="s">
        <v>160</v>
      </c>
      <c r="H1950" s="13" t="s">
        <v>3284</v>
      </c>
      <c r="I1950" s="13" t="s">
        <v>63</v>
      </c>
      <c r="J1950" s="13" t="s">
        <v>3170</v>
      </c>
      <c r="K1950" t="s">
        <v>1743</v>
      </c>
      <c r="L1950" s="13" t="s">
        <v>3171</v>
      </c>
      <c r="M1950" t="s">
        <v>1744</v>
      </c>
      <c r="N1950" s="13"/>
      <c r="O1950" t="s">
        <v>1612</v>
      </c>
      <c r="P1950" s="13" t="s">
        <v>1656</v>
      </c>
      <c r="Q1950" s="13" t="s">
        <v>1742</v>
      </c>
      <c r="R1950" s="13"/>
      <c r="S1950" s="13" t="s">
        <v>3181</v>
      </c>
      <c r="T1950" s="13" t="s">
        <v>3182</v>
      </c>
      <c r="U1950" s="13">
        <f>COUNTIFS(Tabella4[Rejected Element],Tabella4[[#This Row],[Rejected Element]])</f>
        <v>1254</v>
      </c>
      <c r="V1950" s="13" t="s">
        <v>1719</v>
      </c>
      <c r="W1950" s="13" t="s">
        <v>3137</v>
      </c>
      <c r="X1950" s="13" t="str">
        <f>Tabella4[[#This Row],[User Impact]]</f>
        <v>2 - Serious</v>
      </c>
      <c r="Y1950" s="13" t="str">
        <f>_xlfn.CONCAT("APP INDABOX ANDROID - ",Tabella4[[#This Row],[UNI CEI EN 301549]]," ",_xlfn.XLOOKUP(Tabella4[[#This Row],[Criterio]],Tabella5[ID],Tabella5[Criterio di successo],"")," - ",Tabella4[[#This Row],[Servizio]])</f>
        <v>APP INDABOX ANDROID - 11.1.3.4.1 Orientamento - S001 Accedi</v>
      </c>
      <c r="Z195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S001 Accedi (#AAD1949)
S001 Accedi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android:screenOrientation="portrait" per supportare sia landscape che portrait, salvo che non sia un requisito.
File di log (occorrenze rilevate: 7): https://posteitaliane.sharepoint.com/:x:/r/teams/ACCESSIBILITRISULTATIVERIFICHETECNICHE/Shared%20Documents/TGPOSTE_APP/TGPOSTE_APP/LOG/Log.xlsx?d=w630300a71bd74143a1658fe5ab688bc4&amp;csf=1&amp;web=1&amp;e=Y9XHGL
Link al dettaglio requisito WCAG: </v>
      </c>
      <c r="AA1950" s="13"/>
      <c r="AB1950" s="13"/>
      <c r="AC1950" s="13"/>
      <c r="AD1950" s="13"/>
      <c r="AE1950" s="13">
        <f>_xlfn.XLOOKUP(Tabella4[[#This Row],[ID Silk]],outTable[ID Silk],outTable[Numero ticket  ],,0,1)</f>
        <v>0</v>
      </c>
      <c r="AF1950" s="13"/>
      <c r="AG1950" s="13"/>
      <c r="AH1950" s="13" t="str">
        <f>Tabella4[[#This Row],[Caricato su Silk]]&amp;Tabella4[[#This Row],[HC_01]]</f>
        <v>0</v>
      </c>
      <c r="AI1950" s="13" t="str">
        <f>Tabella4[[#This Row],[HC_ID]]&amp;": "&amp;Tabella4[[#This Row],[Descrizione]]</f>
        <v>0: Le visualizzazioni devono essere conformi all'orientamento di visualizzazione preferito dall'utente. [Per saperne di più] (https://docs.deque.com/devtools-mobile/2024.2.14/en/android-screen-orientation)</v>
      </c>
      <c r="AJ1950" s="13" t="str">
        <f>Tabella4[[#This Row],[HC_ID]]&amp;": - "&amp;Tabella4[[#This Row],[Detail]]&amp;" con selettore: "&amp;Tabella4[[#This Row],[Rejected Element]]</f>
        <v>0: -  con selettore: No ID Available</v>
      </c>
      <c r="AK1950" s="13" t="str">
        <f>Tabella4[[#This Row],[HC_ID]]&amp;": "&amp;Tabella4[[#This Row],[Share URL]]</f>
        <v>0: https://axe-mobile.deque.com/scan?userId=747da6b3-5f03-493b-bc9b-3a10276b7d6b&amp;packageName=com.android.chrome&amp;resultId=019874b6-b4db-71cf-b61c-3f04f6ecb1d6</v>
      </c>
      <c r="AL1950" s="13" t="str">
        <f>Tabella4[[#This Row],[HC_ID]]&amp;": "&amp;Tabella4[[#This Row],[Soluzione note aggiuntive]]</f>
        <v>0: Rimuovi android:screenOrientation="portrait" per supportare sia landscape che portrait, salvo che non sia un requisito.</v>
      </c>
      <c r="AM1950" s="13"/>
    </row>
    <row r="1951" spans="1:39" ht="15" x14ac:dyDescent="0.3">
      <c r="A1951" s="41" t="str">
        <f>Tabella4[[#This Row],[UNI CEI EN 301549]]&amp;Tabella4[[#This Row],[Servizio]]</f>
        <v>11.2.5.3.1S001 Accedi</v>
      </c>
      <c r="B1951" s="42" t="str">
        <f>Tabella4[[#This Row],[IssueID]]&amp;Tabella4[[#This Row],[Servizio]]</f>
        <v>S001 Accedi</v>
      </c>
      <c r="C1951" s="41" t="s">
        <v>3049</v>
      </c>
      <c r="D1951" s="41" t="str">
        <f>"(#"&amp;Tabella4[[#This Row],['#ID]]&amp;")"</f>
        <v>(#AAD1950)</v>
      </c>
      <c r="E1951" s="13" t="s">
        <v>50</v>
      </c>
      <c r="F1951" s="13" t="s">
        <v>9</v>
      </c>
      <c r="G1951" s="13" t="s">
        <v>342</v>
      </c>
      <c r="H1951" s="13" t="s">
        <v>3285</v>
      </c>
      <c r="I1951" s="13" t="s">
        <v>63</v>
      </c>
      <c r="J1951" s="13" t="s">
        <v>3172</v>
      </c>
      <c r="K1951" t="s">
        <v>1745</v>
      </c>
      <c r="L1951" s="13" t="s">
        <v>3173</v>
      </c>
      <c r="M1951" t="s">
        <v>1746</v>
      </c>
      <c r="N1951" s="13"/>
      <c r="O1951" t="s">
        <v>1612</v>
      </c>
      <c r="P1951" s="13" t="s">
        <v>1656</v>
      </c>
      <c r="Q1951" s="13" t="s">
        <v>1742</v>
      </c>
      <c r="R1951" s="13"/>
      <c r="S1951" s="13" t="s">
        <v>3183</v>
      </c>
      <c r="T1951" s="13" t="s">
        <v>3184</v>
      </c>
      <c r="U1951" s="13">
        <f>COUNTIFS(Tabella4[Rejected Element],Tabella4[[#This Row],[Rejected Element]])</f>
        <v>42</v>
      </c>
      <c r="V1951" s="13" t="s">
        <v>1719</v>
      </c>
      <c r="W1951" s="13" t="s">
        <v>3137</v>
      </c>
      <c r="X1951" s="13" t="str">
        <f>Tabella4[[#This Row],[User Impact]]</f>
        <v>2 - Serious</v>
      </c>
      <c r="Y1951" s="13" t="str">
        <f>_xlfn.CONCAT("APP INDABOX ANDROID - ",Tabella4[[#This Row],[UNI CEI EN 301549]]," ",_xlfn.XLOOKUP(Tabella4[[#This Row],[Criterio]],Tabella5[ID],Tabella5[Criterio di successo],"")," - ",Tabella4[[#This Row],[Servizio]])</f>
        <v>APP INDABOX ANDROID - 11.2.5.3.1 Etichetta nel nome - S001 Accedi</v>
      </c>
      <c r="Z195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(#AAD1950)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https://axe-mobile.deque.com/scan?userId=747da6b3-5f03-493b-bc9b-3a10276b7d6b&amp;packageName=com.android.chrome&amp;resultId=019874b6-b4db-71cf-b61c-3f04f6ecb1d6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951" s="13"/>
      <c r="AB1951" s="13"/>
      <c r="AC1951" s="13"/>
      <c r="AD1951" s="13"/>
      <c r="AE1951" s="13">
        <f>_xlfn.XLOOKUP(Tabella4[[#This Row],[ID Silk]],outTable[ID Silk],outTable[Numero ticket  ],,0,1)</f>
        <v>0</v>
      </c>
      <c r="AF1951" s="13"/>
      <c r="AG1951" s="13"/>
      <c r="AH1951" s="13" t="str">
        <f>Tabella4[[#This Row],[Caricato su Silk]]&amp;Tabella4[[#This Row],[HC_01]]</f>
        <v>0</v>
      </c>
      <c r="AI1951" s="13" t="str">
        <f>Tabella4[[#This Row],[HC_ID]]&amp;": "&amp;Tabella4[[#This Row],[Descrizione]]</f>
        <v>0: Una vista focalizzabile accessibile deve garantire che il nome sia incluso nell'etichetta visibile. [Per saperne di più] (https://docs.deque.com/devtools-mobile/2024.2.14/en/android-label-in-name)</v>
      </c>
      <c r="AJ1951" s="13" t="str">
        <f>Tabella4[[#This Row],[HC_ID]]&amp;": - "&amp;Tabella4[[#This Row],[Detail]]&amp;" con selettore: "&amp;Tabella4[[#This Row],[Rejected Element]]</f>
        <v>0: -  con selettore: logo</v>
      </c>
      <c r="AK1951" s="13" t="str">
        <f>Tabella4[[#This Row],[HC_ID]]&amp;": "&amp;Tabella4[[#This Row],[Share URL]]</f>
        <v>0: https://axe-mobile.deque.com/scan?userId=747da6b3-5f03-493b-bc9b-3a10276b7d6b&amp;packageName=com.android.chrome&amp;resultId=019874b6-b4db-71cf-b61c-3f04f6ecb1d6</v>
      </c>
      <c r="AL1951" s="13" t="str">
        <f>Tabella4[[#This Row],[HC_ID]]&amp;": "&amp;Tabella4[[#This Row],[Soluzione note aggiuntive]]</f>
        <v>0: Assicurati che contentDescription o labelFor contengano l’etichetta visibile dell’elemento.</v>
      </c>
      <c r="AM1951" s="13"/>
    </row>
    <row r="1952" spans="1:39" ht="15" x14ac:dyDescent="0.3">
      <c r="A1952" s="41" t="str">
        <f>Tabella4[[#This Row],[UNI CEI EN 301549]]&amp;Tabella4[[#This Row],[Servizio]]</f>
        <v>11.2.5.5.1S001 Accedi</v>
      </c>
      <c r="B1952" s="42" t="str">
        <f>Tabella4[[#This Row],[IssueID]]&amp;Tabella4[[#This Row],[Servizio]]</f>
        <v>S001 Accedi</v>
      </c>
      <c r="C1952" s="41" t="s">
        <v>3050</v>
      </c>
      <c r="D1952" s="41" t="str">
        <f>"(#"&amp;Tabella4[[#This Row],['#ID]]&amp;")"</f>
        <v>(#AAD1951)</v>
      </c>
      <c r="E1952" s="13" t="s">
        <v>50</v>
      </c>
      <c r="F1952" s="13" t="s">
        <v>3168</v>
      </c>
      <c r="G1952" s="13" t="s">
        <v>346</v>
      </c>
      <c r="H1952" s="13" t="s">
        <v>3286</v>
      </c>
      <c r="I1952" s="13" t="s">
        <v>64</v>
      </c>
      <c r="J1952" s="13" t="s">
        <v>1736</v>
      </c>
      <c r="K1952" t="s">
        <v>1747</v>
      </c>
      <c r="L1952" s="13" t="s">
        <v>3174</v>
      </c>
      <c r="M1952" t="s">
        <v>1744</v>
      </c>
      <c r="N1952" s="13"/>
      <c r="O1952" t="s">
        <v>1612</v>
      </c>
      <c r="P1952" s="13" t="s">
        <v>1656</v>
      </c>
      <c r="Q1952" s="13" t="s">
        <v>1742</v>
      </c>
      <c r="R1952" s="13"/>
      <c r="S1952" s="13" t="s">
        <v>3185</v>
      </c>
      <c r="T1952" s="13" t="s">
        <v>3186</v>
      </c>
      <c r="U1952" s="13">
        <f>COUNTIFS(Tabella4[Rejected Element],Tabella4[[#This Row],[Rejected Element]])</f>
        <v>1254</v>
      </c>
      <c r="V1952" s="13" t="s">
        <v>1719</v>
      </c>
      <c r="W1952" s="13" t="s">
        <v>3137</v>
      </c>
      <c r="X1952" s="13" t="str">
        <f>Tabella4[[#This Row],[User Impact]]</f>
        <v>3 - Moderate</v>
      </c>
      <c r="Y1952" s="13" t="str">
        <f>_xlfn.CONCAT("APP INDABOX ANDROID - ",Tabella4[[#This Row],[UNI CEI EN 301549]]," ",_xlfn.XLOOKUP(Tabella4[[#This Row],[Criterio]],Tabella5[ID],Tabella5[Criterio di successo],"")," - ",Tabella4[[#This Row],[Servizio]])</f>
        <v>APP INDABOX ANDROID - 11.2.5.5.1 Dimensione dell'obiettivo (avanzato) - S001 Accedi</v>
      </c>
      <c r="Z195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(#AAD1951)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952" s="13"/>
      <c r="AB1952" s="13"/>
      <c r="AC1952" s="13"/>
      <c r="AD1952" s="13"/>
      <c r="AE1952" s="13" t="e">
        <f>_xlfn.XLOOKUP(Tabella4[[#This Row],[ID Silk]],outTable[ID Silk],outTable[Numero ticket  ],,0,1)</f>
        <v>#N/A</v>
      </c>
      <c r="AF1952" s="13"/>
      <c r="AG1952" s="13"/>
      <c r="AH1952" s="13" t="e">
        <f>Tabella4[[#This Row],[Caricato su Silk]]&amp;Tabella4[[#This Row],[HC_01]]</f>
        <v>#N/A</v>
      </c>
      <c r="AI1952" s="13" t="e">
        <f>Tabella4[[#This Row],[HC_ID]]&amp;": "&amp;Tabella4[[#This Row],[Descrizione]]</f>
        <v>#N/A</v>
      </c>
      <c r="AJ1952" s="13" t="e">
        <f>Tabella4[[#This Row],[HC_ID]]&amp;": - "&amp;Tabella4[[#This Row],[Detail]]&amp;" con selettore: "&amp;Tabella4[[#This Row],[Rejected Element]]</f>
        <v>#N/A</v>
      </c>
      <c r="AK1952" s="13" t="e">
        <f>Tabella4[[#This Row],[HC_ID]]&amp;": "&amp;Tabella4[[#This Row],[Share URL]]</f>
        <v>#N/A</v>
      </c>
      <c r="AL1952" s="13" t="e">
        <f>Tabella4[[#This Row],[HC_ID]]&amp;": "&amp;Tabella4[[#This Row],[Soluzione note aggiuntive]]</f>
        <v>#N/A</v>
      </c>
      <c r="AM1952" s="13"/>
    </row>
    <row r="1953" spans="1:39" ht="15" x14ac:dyDescent="0.3">
      <c r="A1953" s="41" t="str">
        <f>Tabella4[[#This Row],[UNI CEI EN 301549]]&amp;Tabella4[[#This Row],[Servizio]]</f>
        <v>11.2.5.8.1S001 Accedi</v>
      </c>
      <c r="B1953" s="42" t="str">
        <f>Tabella4[[#This Row],[IssueID]]&amp;Tabella4[[#This Row],[Servizio]]</f>
        <v>S001 Accedi</v>
      </c>
      <c r="C1953" s="41" t="s">
        <v>3051</v>
      </c>
      <c r="D1953" s="41" t="str">
        <f>"(#"&amp;Tabella4[[#This Row],['#ID]]&amp;")"</f>
        <v>(#AAD1952)</v>
      </c>
      <c r="E1953" s="13" t="s">
        <v>50</v>
      </c>
      <c r="F1953" s="13" t="s">
        <v>10</v>
      </c>
      <c r="G1953" s="13" t="s">
        <v>56</v>
      </c>
      <c r="H1953" s="13" t="s">
        <v>3283</v>
      </c>
      <c r="I1953" s="13" t="s">
        <v>63</v>
      </c>
      <c r="J1953" s="13" t="s">
        <v>1736</v>
      </c>
      <c r="K1953" t="s">
        <v>1748</v>
      </c>
      <c r="L1953" s="13" t="s">
        <v>3175</v>
      </c>
      <c r="M1953" t="s">
        <v>1744</v>
      </c>
      <c r="N1953" s="13"/>
      <c r="O1953" t="s">
        <v>1612</v>
      </c>
      <c r="P1953" s="13" t="s">
        <v>1656</v>
      </c>
      <c r="Q1953" s="13" t="s">
        <v>1742</v>
      </c>
      <c r="R1953" s="13"/>
      <c r="S1953" s="13" t="s">
        <v>3187</v>
      </c>
      <c r="T1953" s="13" t="s">
        <v>3188</v>
      </c>
      <c r="U1953" s="13">
        <f>COUNTIFS(Tabella4[Rejected Element],Tabella4[[#This Row],[Rejected Element]])</f>
        <v>1254</v>
      </c>
      <c r="V1953" s="13" t="s">
        <v>1719</v>
      </c>
      <c r="W1953" s="13" t="s">
        <v>3137</v>
      </c>
      <c r="X1953" s="13" t="str">
        <f>Tabella4[[#This Row],[User Impact]]</f>
        <v>2 - Serious</v>
      </c>
      <c r="Y1953" s="13" t="str">
        <f>_xlfn.CONCAT("APP INDABOX ANDROID - ",Tabella4[[#This Row],[UNI CEI EN 301549]]," ",_xlfn.XLOOKUP(Tabella4[[#This Row],[Criterio]],Tabella5[ID],Tabella5[Criterio di successo],"")," - ",Tabella4[[#This Row],[Servizio]])</f>
        <v>APP INDABOX ANDROID - 11.2.5.8.1 Dimensione dell'obiettivo (minimo) - S001 Accedi</v>
      </c>
      <c r="Z195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(#AAD1952)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953" s="13"/>
      <c r="AB1953" s="13"/>
      <c r="AC1953" s="13"/>
      <c r="AD1953" s="13"/>
      <c r="AE1953" s="13" t="e">
        <f>_xlfn.XLOOKUP(Tabella4[[#This Row],[ID Silk]],outTable[ID Silk],outTable[Numero ticket  ],,0,1)</f>
        <v>#N/A</v>
      </c>
      <c r="AF1953" s="13"/>
      <c r="AG1953" s="13"/>
      <c r="AH1953" s="13" t="e">
        <f>Tabella4[[#This Row],[Caricato su Silk]]&amp;Tabella4[[#This Row],[HC_01]]</f>
        <v>#N/A</v>
      </c>
      <c r="AI1953" s="13" t="e">
        <f>Tabella4[[#This Row],[HC_ID]]&amp;": "&amp;Tabella4[[#This Row],[Descrizione]]</f>
        <v>#N/A</v>
      </c>
      <c r="AJ1953" s="13" t="e">
        <f>Tabella4[[#This Row],[HC_ID]]&amp;": - "&amp;Tabella4[[#This Row],[Detail]]&amp;" con selettore: "&amp;Tabella4[[#This Row],[Rejected Element]]</f>
        <v>#N/A</v>
      </c>
      <c r="AK1953" s="13" t="e">
        <f>Tabella4[[#This Row],[HC_ID]]&amp;": "&amp;Tabella4[[#This Row],[Share URL]]</f>
        <v>#N/A</v>
      </c>
      <c r="AL1953" s="13" t="e">
        <f>Tabella4[[#This Row],[HC_ID]]&amp;": "&amp;Tabella4[[#This Row],[Soluzione note aggiuntive]]</f>
        <v>#N/A</v>
      </c>
      <c r="AM1953" s="13"/>
    </row>
    <row r="1954" spans="1:39" ht="15" x14ac:dyDescent="0.3">
      <c r="A1954" s="41" t="str">
        <f>Tabella4[[#This Row],[UNI CEI EN 301549]]&amp;Tabella4[[#This Row],[Servizio]]</f>
        <v>11.2.5.3.1S001 Accedi</v>
      </c>
      <c r="B1954" s="42" t="str">
        <f>Tabella4[[#This Row],[IssueID]]&amp;Tabella4[[#This Row],[Servizio]]</f>
        <v>S001 Accedi</v>
      </c>
      <c r="C1954" s="41" t="s">
        <v>3052</v>
      </c>
      <c r="D1954" s="41" t="str">
        <f>"(#"&amp;Tabella4[[#This Row],['#ID]]&amp;")"</f>
        <v>(#AAD1953)</v>
      </c>
      <c r="E1954" s="13" t="s">
        <v>50</v>
      </c>
      <c r="F1954" s="13" t="s">
        <v>9</v>
      </c>
      <c r="G1954" s="13" t="s">
        <v>342</v>
      </c>
      <c r="H1954" s="13" t="s">
        <v>3285</v>
      </c>
      <c r="I1954" s="13" t="s">
        <v>63</v>
      </c>
      <c r="J1954" s="13" t="s">
        <v>3172</v>
      </c>
      <c r="K1954" t="s">
        <v>1745</v>
      </c>
      <c r="L1954" s="13" t="s">
        <v>3173</v>
      </c>
      <c r="M1954" t="s">
        <v>1744</v>
      </c>
      <c r="N1954" s="13"/>
      <c r="O1954" t="s">
        <v>1612</v>
      </c>
      <c r="P1954" s="13" t="s">
        <v>1656</v>
      </c>
      <c r="Q1954" s="13" t="s">
        <v>1742</v>
      </c>
      <c r="R1954" s="13"/>
      <c r="S1954" s="13" t="s">
        <v>3183</v>
      </c>
      <c r="T1954" s="13" t="s">
        <v>3184</v>
      </c>
      <c r="U1954" s="13">
        <f>COUNTIFS(Tabella4[Rejected Element],Tabella4[[#This Row],[Rejected Element]])</f>
        <v>1254</v>
      </c>
      <c r="V1954" s="13" t="s">
        <v>1719</v>
      </c>
      <c r="W1954" s="13" t="s">
        <v>3137</v>
      </c>
      <c r="X1954" s="13" t="str">
        <f>Tabella4[[#This Row],[User Impact]]</f>
        <v>2 - Serious</v>
      </c>
      <c r="Y1954" s="13" t="str">
        <f>_xlfn.CONCAT("APP INDABOX ANDROID - ",Tabella4[[#This Row],[UNI CEI EN 301549]]," ",_xlfn.XLOOKUP(Tabella4[[#This Row],[Criterio]],Tabella5[ID],Tabella5[Criterio di successo],"")," - ",Tabella4[[#This Row],[Servizio]])</f>
        <v>APP INDABOX ANDROID - 11.2.5.3.1 Etichetta nel nome - S001 Accedi</v>
      </c>
      <c r="Z195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(#AAD1953)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954" s="13"/>
      <c r="AB1954" s="13"/>
      <c r="AC1954" s="13"/>
      <c r="AD1954" s="13"/>
      <c r="AE1954" s="13">
        <f>_xlfn.XLOOKUP(Tabella4[[#This Row],[ID Silk]],outTable[ID Silk],outTable[Numero ticket  ],,0,1)</f>
        <v>0</v>
      </c>
      <c r="AF1954" s="13"/>
      <c r="AG1954" s="13"/>
      <c r="AH1954" s="13" t="str">
        <f>Tabella4[[#This Row],[Caricato su Silk]]&amp;Tabella4[[#This Row],[HC_01]]</f>
        <v>0</v>
      </c>
      <c r="AI1954" s="13" t="str">
        <f>Tabella4[[#This Row],[HC_ID]]&amp;": "&amp;Tabella4[[#This Row],[Descrizione]]</f>
        <v>0: Una vista focalizzabile accessibile deve garantire che il nome sia incluso nell'etichetta visibile. [Per saperne di più] (https://docs.deque.com/devtools-mobile/2024.2.14/en/android-label-in-name)</v>
      </c>
      <c r="AJ1954" s="13" t="str">
        <f>Tabella4[[#This Row],[HC_ID]]&amp;": - "&amp;Tabella4[[#This Row],[Detail]]&amp;" con selettore: "&amp;Tabella4[[#This Row],[Rejected Element]]</f>
        <v>0: -  con selettore: No ID Available</v>
      </c>
      <c r="AK1954" s="13" t="str">
        <f>Tabella4[[#This Row],[HC_ID]]&amp;": "&amp;Tabella4[[#This Row],[Share URL]]</f>
        <v>0: https://axe-mobile.deque.com/scan?userId=747da6b3-5f03-493b-bc9b-3a10276b7d6b&amp;packageName=com.android.chrome&amp;resultId=019874b6-b4db-71cf-b61c-3f04f6ecb1d6</v>
      </c>
      <c r="AL1954" s="13" t="str">
        <f>Tabella4[[#This Row],[HC_ID]]&amp;": "&amp;Tabella4[[#This Row],[Soluzione note aggiuntive]]</f>
        <v>0: Assicurati che contentDescription o labelFor contengano l’etichetta visibile dell’elemento.</v>
      </c>
      <c r="AM1954" s="13"/>
    </row>
    <row r="1955" spans="1:39" ht="15" x14ac:dyDescent="0.3">
      <c r="A1955" s="41" t="str">
        <f>Tabella4[[#This Row],[UNI CEI EN 301549]]&amp;Tabella4[[#This Row],[Servizio]]</f>
        <v>11.1.3.2.1S001 Accedi</v>
      </c>
      <c r="B1955" s="42" t="str">
        <f>Tabella4[[#This Row],[IssueID]]&amp;Tabella4[[#This Row],[Servizio]]</f>
        <v>S001 Accedi</v>
      </c>
      <c r="C1955" s="41" t="s">
        <v>3053</v>
      </c>
      <c r="D1955" s="41" t="str">
        <f>"(#"&amp;Tabella4[[#This Row],['#ID]]&amp;")"</f>
        <v>(#AAD1954)</v>
      </c>
      <c r="E1955" s="13" t="s">
        <v>50</v>
      </c>
      <c r="F1955" s="13" t="s">
        <v>9</v>
      </c>
      <c r="G1955" s="13" t="s">
        <v>57</v>
      </c>
      <c r="H1955" s="13" t="s">
        <v>3287</v>
      </c>
      <c r="I1955" s="13" t="s">
        <v>62</v>
      </c>
      <c r="J1955" s="13" t="s">
        <v>3176</v>
      </c>
      <c r="K1955" t="s">
        <v>1749</v>
      </c>
      <c r="L1955" s="13" t="s">
        <v>3177</v>
      </c>
      <c r="M1955" t="s">
        <v>1744</v>
      </c>
      <c r="N1955" s="13"/>
      <c r="O1955" t="s">
        <v>1612</v>
      </c>
      <c r="P1955" s="13" t="s">
        <v>1656</v>
      </c>
      <c r="Q1955" s="13" t="s">
        <v>1742</v>
      </c>
      <c r="R1955" s="13"/>
      <c r="S1955" s="13" t="s">
        <v>3189</v>
      </c>
      <c r="T1955" s="13" t="s">
        <v>3190</v>
      </c>
      <c r="U1955" s="13">
        <f>COUNTIFS(Tabella4[Rejected Element],Tabella4[[#This Row],[Rejected Element]])</f>
        <v>1254</v>
      </c>
      <c r="V1955" s="13" t="s">
        <v>1719</v>
      </c>
      <c r="W1955" s="13" t="s">
        <v>3137</v>
      </c>
      <c r="X1955" s="13" t="str">
        <f>Tabella4[[#This Row],[User Impact]]</f>
        <v>1 - Critical</v>
      </c>
      <c r="Y1955" s="13" t="str">
        <f>_xlfn.CONCAT("APP INDABOX ANDROID - ",Tabella4[[#This Row],[UNI CEI EN 301549]]," ",_xlfn.XLOOKUP(Tabella4[[#This Row],[Criterio]],Tabella5[ID],Tabella5[Criterio di successo],"")," - ",Tabella4[[#This Row],[Servizio]])</f>
        <v>APP INDABOX ANDROID - 11.1.3.2.1 Sequenza significativa - S001 Accedi</v>
      </c>
      <c r="Z195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(#AAD1954)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55" s="13"/>
      <c r="AB1955" s="13"/>
      <c r="AC1955" s="13"/>
      <c r="AD1955" s="13"/>
      <c r="AE1955" s="13">
        <f>_xlfn.XLOOKUP(Tabella4[[#This Row],[ID Silk]],outTable[ID Silk],outTable[Numero ticket  ],,0,1)</f>
        <v>0</v>
      </c>
      <c r="AF1955" s="13"/>
      <c r="AG1955" s="13"/>
      <c r="AH1955" s="13" t="str">
        <f>Tabella4[[#This Row],[Caricato su Silk]]&amp;Tabella4[[#This Row],[HC_01]]</f>
        <v>0</v>
      </c>
      <c r="AI1955"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55" s="13" t="str">
        <f>Tabella4[[#This Row],[HC_ID]]&amp;": - "&amp;Tabella4[[#This Row],[Detail]]&amp;" con selettore: "&amp;Tabella4[[#This Row],[Rejected Element]]</f>
        <v>0: -  con selettore: No ID Available</v>
      </c>
      <c r="AK1955" s="13" t="str">
        <f>Tabella4[[#This Row],[HC_ID]]&amp;": "&amp;Tabella4[[#This Row],[Share URL]]</f>
        <v>0: https://axe-mobile.deque.com/scan?userId=747da6b3-5f03-493b-bc9b-3a10276b7d6b&amp;packageName=com.android.chrome&amp;resultId=019874b6-b4db-71cf-b61c-3f04f6ecb1d6</v>
      </c>
      <c r="AL1955" s="13" t="str">
        <f>Tabella4[[#This Row],[HC_ID]]&amp;": "&amp;Tabella4[[#This Row],[Soluzione note aggiuntive]]</f>
        <v>0: Rimuovi android:focusable="true" dal testo statico non interattivo.</v>
      </c>
      <c r="AM1955" s="13"/>
    </row>
    <row r="1956" spans="1:39" ht="15" x14ac:dyDescent="0.3">
      <c r="A1956" s="41" t="str">
        <f>Tabella4[[#This Row],[UNI CEI EN 301549]]&amp;Tabella4[[#This Row],[Servizio]]</f>
        <v>11.2.5.5.1S001 Accedi</v>
      </c>
      <c r="B1956" s="42" t="str">
        <f>Tabella4[[#This Row],[IssueID]]&amp;Tabella4[[#This Row],[Servizio]]</f>
        <v>S001 Accedi</v>
      </c>
      <c r="C1956" s="41" t="s">
        <v>3054</v>
      </c>
      <c r="D1956" s="41" t="str">
        <f>"(#"&amp;Tabella4[[#This Row],['#ID]]&amp;")"</f>
        <v>(#AAD1955)</v>
      </c>
      <c r="E1956" s="13" t="s">
        <v>50</v>
      </c>
      <c r="F1956" s="13" t="s">
        <v>3168</v>
      </c>
      <c r="G1956" s="13" t="s">
        <v>346</v>
      </c>
      <c r="H1956" s="13" t="s">
        <v>3286</v>
      </c>
      <c r="I1956" s="13" t="s">
        <v>64</v>
      </c>
      <c r="J1956" s="13" t="s">
        <v>1736</v>
      </c>
      <c r="K1956" t="s">
        <v>1747</v>
      </c>
      <c r="L1956" s="13" t="s">
        <v>3174</v>
      </c>
      <c r="M1956" t="s">
        <v>1744</v>
      </c>
      <c r="N1956" s="13"/>
      <c r="O1956" t="s">
        <v>1612</v>
      </c>
      <c r="P1956" s="13" t="s">
        <v>1656</v>
      </c>
      <c r="Q1956" s="13" t="s">
        <v>1742</v>
      </c>
      <c r="R1956" s="13"/>
      <c r="S1956" s="13" t="s">
        <v>3185</v>
      </c>
      <c r="T1956" s="13" t="s">
        <v>3186</v>
      </c>
      <c r="U1956" s="13">
        <f>COUNTIFS(Tabella4[Rejected Element],Tabella4[[#This Row],[Rejected Element]])</f>
        <v>1254</v>
      </c>
      <c r="V1956" s="13" t="s">
        <v>1719</v>
      </c>
      <c r="W1956" s="13" t="s">
        <v>3137</v>
      </c>
      <c r="X1956" s="13" t="str">
        <f>Tabella4[[#This Row],[User Impact]]</f>
        <v>3 - Moderate</v>
      </c>
      <c r="Y1956" s="13" t="str">
        <f>_xlfn.CONCAT("APP INDABOX ANDROID - ",Tabella4[[#This Row],[UNI CEI EN 301549]]," ",_xlfn.XLOOKUP(Tabella4[[#This Row],[Criterio]],Tabella5[ID],Tabella5[Criterio di successo],"")," - ",Tabella4[[#This Row],[Servizio]])</f>
        <v>APP INDABOX ANDROID - 11.2.5.5.1 Dimensione dell'obiettivo (avanzato) - S001 Accedi</v>
      </c>
      <c r="Z195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(#AAD1955)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956" s="13"/>
      <c r="AB1956" s="13"/>
      <c r="AC1956" s="13"/>
      <c r="AD1956" s="13"/>
      <c r="AE1956" s="13" t="e">
        <f>_xlfn.XLOOKUP(Tabella4[[#This Row],[ID Silk]],outTable[ID Silk],outTable[Numero ticket  ],,0,1)</f>
        <v>#N/A</v>
      </c>
      <c r="AF1956" s="13"/>
      <c r="AG1956" s="13"/>
      <c r="AH1956" s="13" t="e">
        <f>Tabella4[[#This Row],[Caricato su Silk]]&amp;Tabella4[[#This Row],[HC_01]]</f>
        <v>#N/A</v>
      </c>
      <c r="AI1956" s="13" t="e">
        <f>Tabella4[[#This Row],[HC_ID]]&amp;": "&amp;Tabella4[[#This Row],[Descrizione]]</f>
        <v>#N/A</v>
      </c>
      <c r="AJ1956" s="13" t="e">
        <f>Tabella4[[#This Row],[HC_ID]]&amp;": - "&amp;Tabella4[[#This Row],[Detail]]&amp;" con selettore: "&amp;Tabella4[[#This Row],[Rejected Element]]</f>
        <v>#N/A</v>
      </c>
      <c r="AK1956" s="13" t="e">
        <f>Tabella4[[#This Row],[HC_ID]]&amp;": "&amp;Tabella4[[#This Row],[Share URL]]</f>
        <v>#N/A</v>
      </c>
      <c r="AL1956" s="13" t="e">
        <f>Tabella4[[#This Row],[HC_ID]]&amp;": "&amp;Tabella4[[#This Row],[Soluzione note aggiuntive]]</f>
        <v>#N/A</v>
      </c>
      <c r="AM1956" s="13"/>
    </row>
    <row r="1957" spans="1:39" ht="15" x14ac:dyDescent="0.3">
      <c r="A1957" s="41" t="str">
        <f>Tabella4[[#This Row],[UNI CEI EN 301549]]&amp;Tabella4[[#This Row],[Servizio]]</f>
        <v>11.2.5.8.1S001 Accedi</v>
      </c>
      <c r="B1957" s="42" t="str">
        <f>Tabella4[[#This Row],[IssueID]]&amp;Tabella4[[#This Row],[Servizio]]</f>
        <v>S001 Accedi</v>
      </c>
      <c r="C1957" s="41" t="s">
        <v>3055</v>
      </c>
      <c r="D1957" s="41" t="str">
        <f>"(#"&amp;Tabella4[[#This Row],['#ID]]&amp;")"</f>
        <v>(#AAD1956)</v>
      </c>
      <c r="E1957" s="13" t="s">
        <v>50</v>
      </c>
      <c r="F1957" s="13" t="s">
        <v>10</v>
      </c>
      <c r="G1957" s="13" t="s">
        <v>56</v>
      </c>
      <c r="H1957" s="13" t="s">
        <v>3283</v>
      </c>
      <c r="I1957" s="13" t="s">
        <v>63</v>
      </c>
      <c r="J1957" s="13" t="s">
        <v>1736</v>
      </c>
      <c r="K1957" t="s">
        <v>1748</v>
      </c>
      <c r="L1957" s="13" t="s">
        <v>3175</v>
      </c>
      <c r="M1957" t="s">
        <v>1744</v>
      </c>
      <c r="N1957" s="13"/>
      <c r="O1957" t="s">
        <v>1612</v>
      </c>
      <c r="P1957" s="13" t="s">
        <v>1656</v>
      </c>
      <c r="Q1957" s="13" t="s">
        <v>1742</v>
      </c>
      <c r="R1957" s="13"/>
      <c r="S1957" s="13" t="s">
        <v>3187</v>
      </c>
      <c r="T1957" s="13" t="s">
        <v>3188</v>
      </c>
      <c r="U1957" s="13">
        <f>COUNTIFS(Tabella4[Rejected Element],Tabella4[[#This Row],[Rejected Element]])</f>
        <v>1254</v>
      </c>
      <c r="V1957" s="13" t="s">
        <v>1719</v>
      </c>
      <c r="W1957" s="13" t="s">
        <v>3137</v>
      </c>
      <c r="X1957" s="13" t="str">
        <f>Tabella4[[#This Row],[User Impact]]</f>
        <v>2 - Serious</v>
      </c>
      <c r="Y1957" s="13" t="str">
        <f>_xlfn.CONCAT("APP INDABOX ANDROID - ",Tabella4[[#This Row],[UNI CEI EN 301549]]," ",_xlfn.XLOOKUP(Tabella4[[#This Row],[Criterio]],Tabella5[ID],Tabella5[Criterio di successo],"")," - ",Tabella4[[#This Row],[Servizio]])</f>
        <v>APP INDABOX ANDROID - 11.2.5.8.1 Dimensione dell'obiettivo (minimo) - S001 Accedi</v>
      </c>
      <c r="Z195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(#AAD1956)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957" s="13"/>
      <c r="AB1957" s="13"/>
      <c r="AC1957" s="13"/>
      <c r="AD1957" s="13"/>
      <c r="AE1957" s="13" t="e">
        <f>_xlfn.XLOOKUP(Tabella4[[#This Row],[ID Silk]],outTable[ID Silk],outTable[Numero ticket  ],,0,1)</f>
        <v>#N/A</v>
      </c>
      <c r="AF1957" s="13"/>
      <c r="AG1957" s="13"/>
      <c r="AH1957" s="13" t="e">
        <f>Tabella4[[#This Row],[Caricato su Silk]]&amp;Tabella4[[#This Row],[HC_01]]</f>
        <v>#N/A</v>
      </c>
      <c r="AI1957" s="13" t="e">
        <f>Tabella4[[#This Row],[HC_ID]]&amp;": "&amp;Tabella4[[#This Row],[Descrizione]]</f>
        <v>#N/A</v>
      </c>
      <c r="AJ1957" s="13" t="e">
        <f>Tabella4[[#This Row],[HC_ID]]&amp;": - "&amp;Tabella4[[#This Row],[Detail]]&amp;" con selettore: "&amp;Tabella4[[#This Row],[Rejected Element]]</f>
        <v>#N/A</v>
      </c>
      <c r="AK1957" s="13" t="e">
        <f>Tabella4[[#This Row],[HC_ID]]&amp;": "&amp;Tabella4[[#This Row],[Share URL]]</f>
        <v>#N/A</v>
      </c>
      <c r="AL1957" s="13" t="e">
        <f>Tabella4[[#This Row],[HC_ID]]&amp;": "&amp;Tabella4[[#This Row],[Soluzione note aggiuntive]]</f>
        <v>#N/A</v>
      </c>
      <c r="AM1957" s="13"/>
    </row>
    <row r="1958" spans="1:39" ht="15" x14ac:dyDescent="0.3">
      <c r="A1958" s="41" t="str">
        <f>Tabella4[[#This Row],[UNI CEI EN 301549]]&amp;Tabella4[[#This Row],[Servizio]]</f>
        <v>11.2.5.3.1S001 Accedi</v>
      </c>
      <c r="B1958" s="42" t="str">
        <f>Tabella4[[#This Row],[IssueID]]&amp;Tabella4[[#This Row],[Servizio]]</f>
        <v>S001 Accedi</v>
      </c>
      <c r="C1958" s="41" t="s">
        <v>3056</v>
      </c>
      <c r="D1958" s="41" t="str">
        <f>"(#"&amp;Tabella4[[#This Row],['#ID]]&amp;")"</f>
        <v>(#AAD1957)</v>
      </c>
      <c r="E1958" s="13" t="s">
        <v>50</v>
      </c>
      <c r="F1958" s="13" t="s">
        <v>9</v>
      </c>
      <c r="G1958" s="13" t="s">
        <v>342</v>
      </c>
      <c r="H1958" s="13" t="s">
        <v>3285</v>
      </c>
      <c r="I1958" s="13" t="s">
        <v>63</v>
      </c>
      <c r="J1958" s="13" t="s">
        <v>3172</v>
      </c>
      <c r="K1958" t="s">
        <v>1745</v>
      </c>
      <c r="L1958" s="13" t="s">
        <v>3173</v>
      </c>
      <c r="M1958" t="s">
        <v>1744</v>
      </c>
      <c r="N1958" s="13"/>
      <c r="O1958" t="s">
        <v>1612</v>
      </c>
      <c r="P1958" s="13" t="s">
        <v>1656</v>
      </c>
      <c r="Q1958" s="13" t="s">
        <v>1742</v>
      </c>
      <c r="R1958" s="13"/>
      <c r="S1958" s="13" t="s">
        <v>3183</v>
      </c>
      <c r="T1958" s="13" t="s">
        <v>3184</v>
      </c>
      <c r="U1958" s="13">
        <f>COUNTIFS(Tabella4[Rejected Element],Tabella4[[#This Row],[Rejected Element]])</f>
        <v>1254</v>
      </c>
      <c r="V1958" s="13" t="s">
        <v>1719</v>
      </c>
      <c r="W1958" s="13" t="s">
        <v>3137</v>
      </c>
      <c r="X1958" s="13" t="str">
        <f>Tabella4[[#This Row],[User Impact]]</f>
        <v>2 - Serious</v>
      </c>
      <c r="Y1958" s="13" t="str">
        <f>_xlfn.CONCAT("APP INDABOX ANDROID - ",Tabella4[[#This Row],[UNI CEI EN 301549]]," ",_xlfn.XLOOKUP(Tabella4[[#This Row],[Criterio]],Tabella5[ID],Tabella5[Criterio di successo],"")," - ",Tabella4[[#This Row],[Servizio]])</f>
        <v>APP INDABOX ANDROID - 11.2.5.3.1 Etichetta nel nome - S001 Accedi</v>
      </c>
      <c r="Z195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(#AAD1957)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958" s="13"/>
      <c r="AB1958" s="13"/>
      <c r="AC1958" s="13"/>
      <c r="AD1958" s="13"/>
      <c r="AE1958" s="13">
        <f>_xlfn.XLOOKUP(Tabella4[[#This Row],[ID Silk]],outTable[ID Silk],outTable[Numero ticket  ],,0,1)</f>
        <v>0</v>
      </c>
      <c r="AF1958" s="13"/>
      <c r="AG1958" s="13"/>
      <c r="AH1958" s="13" t="str">
        <f>Tabella4[[#This Row],[Caricato su Silk]]&amp;Tabella4[[#This Row],[HC_01]]</f>
        <v>0</v>
      </c>
      <c r="AI1958" s="13" t="str">
        <f>Tabella4[[#This Row],[HC_ID]]&amp;": "&amp;Tabella4[[#This Row],[Descrizione]]</f>
        <v>0: Una vista focalizzabile accessibile deve garantire che il nome sia incluso nell'etichetta visibile. [Per saperne di più] (https://docs.deque.com/devtools-mobile/2024.2.14/en/android-label-in-name)</v>
      </c>
      <c r="AJ1958" s="13" t="str">
        <f>Tabella4[[#This Row],[HC_ID]]&amp;": - "&amp;Tabella4[[#This Row],[Detail]]&amp;" con selettore: "&amp;Tabella4[[#This Row],[Rejected Element]]</f>
        <v>0: -  con selettore: No ID Available</v>
      </c>
      <c r="AK1958" s="13" t="str">
        <f>Tabella4[[#This Row],[HC_ID]]&amp;": "&amp;Tabella4[[#This Row],[Share URL]]</f>
        <v>0: https://axe-mobile.deque.com/scan?userId=747da6b3-5f03-493b-bc9b-3a10276b7d6b&amp;packageName=com.android.chrome&amp;resultId=019874b6-b4db-71cf-b61c-3f04f6ecb1d6</v>
      </c>
      <c r="AL1958" s="13" t="str">
        <f>Tabella4[[#This Row],[HC_ID]]&amp;": "&amp;Tabella4[[#This Row],[Soluzione note aggiuntive]]</f>
        <v>0: Assicurati che contentDescription o labelFor contengano l’etichetta visibile dell’elemento.</v>
      </c>
      <c r="AM1958" s="13"/>
    </row>
    <row r="1959" spans="1:39" ht="15" x14ac:dyDescent="0.3">
      <c r="A1959" s="41" t="str">
        <f>Tabella4[[#This Row],[UNI CEI EN 301549]]&amp;Tabella4[[#This Row],[Servizio]]</f>
        <v>11.1.3.2.1S001 Accedi</v>
      </c>
      <c r="B1959" s="42" t="str">
        <f>Tabella4[[#This Row],[IssueID]]&amp;Tabella4[[#This Row],[Servizio]]</f>
        <v>S001 Accedi</v>
      </c>
      <c r="C1959" s="41" t="s">
        <v>3057</v>
      </c>
      <c r="D1959" s="41" t="str">
        <f>"(#"&amp;Tabella4[[#This Row],['#ID]]&amp;")"</f>
        <v>(#AAD1958)</v>
      </c>
      <c r="E1959" s="13" t="s">
        <v>50</v>
      </c>
      <c r="F1959" s="13" t="s">
        <v>9</v>
      </c>
      <c r="G1959" s="13" t="s">
        <v>57</v>
      </c>
      <c r="H1959" s="13" t="s">
        <v>3287</v>
      </c>
      <c r="I1959" s="13" t="s">
        <v>62</v>
      </c>
      <c r="J1959" s="13" t="s">
        <v>3176</v>
      </c>
      <c r="K1959" t="s">
        <v>1749</v>
      </c>
      <c r="L1959" s="13" t="s">
        <v>3177</v>
      </c>
      <c r="M1959" t="s">
        <v>1744</v>
      </c>
      <c r="N1959" s="13"/>
      <c r="O1959" t="s">
        <v>1612</v>
      </c>
      <c r="P1959" s="13" t="s">
        <v>1656</v>
      </c>
      <c r="Q1959" s="13" t="s">
        <v>1742</v>
      </c>
      <c r="R1959" s="13"/>
      <c r="S1959" s="13" t="s">
        <v>3189</v>
      </c>
      <c r="T1959" s="13" t="s">
        <v>3190</v>
      </c>
      <c r="U1959" s="13">
        <f>COUNTIFS(Tabella4[Rejected Element],Tabella4[[#This Row],[Rejected Element]])</f>
        <v>1254</v>
      </c>
      <c r="V1959" s="13" t="s">
        <v>1719</v>
      </c>
      <c r="W1959" s="13" t="s">
        <v>3137</v>
      </c>
      <c r="X1959" s="13" t="str">
        <f>Tabella4[[#This Row],[User Impact]]</f>
        <v>1 - Critical</v>
      </c>
      <c r="Y1959" s="13" t="str">
        <f>_xlfn.CONCAT("APP INDABOX ANDROID - ",Tabella4[[#This Row],[UNI CEI EN 301549]]," ",_xlfn.XLOOKUP(Tabella4[[#This Row],[Criterio]],Tabella5[ID],Tabella5[Criterio di successo],"")," - ",Tabella4[[#This Row],[Servizio]])</f>
        <v>APP INDABOX ANDROID - 11.1.3.2.1 Sequenza significativa - S001 Accedi</v>
      </c>
      <c r="Z195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(#AAD1958)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59" s="13"/>
      <c r="AB1959" s="13"/>
      <c r="AC1959" s="13"/>
      <c r="AD1959" s="13"/>
      <c r="AE1959" s="13">
        <f>_xlfn.XLOOKUP(Tabella4[[#This Row],[ID Silk]],outTable[ID Silk],outTable[Numero ticket  ],,0,1)</f>
        <v>0</v>
      </c>
      <c r="AF1959" s="13"/>
      <c r="AG1959" s="13"/>
      <c r="AH1959" s="13" t="str">
        <f>Tabella4[[#This Row],[Caricato su Silk]]&amp;Tabella4[[#This Row],[HC_01]]</f>
        <v>0</v>
      </c>
      <c r="AI1959"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59" s="13" t="str">
        <f>Tabella4[[#This Row],[HC_ID]]&amp;": - "&amp;Tabella4[[#This Row],[Detail]]&amp;" con selettore: "&amp;Tabella4[[#This Row],[Rejected Element]]</f>
        <v>0: -  con selettore: No ID Available</v>
      </c>
      <c r="AK1959" s="13" t="str">
        <f>Tabella4[[#This Row],[HC_ID]]&amp;": "&amp;Tabella4[[#This Row],[Share URL]]</f>
        <v>0: https://axe-mobile.deque.com/scan?userId=747da6b3-5f03-493b-bc9b-3a10276b7d6b&amp;packageName=com.android.chrome&amp;resultId=019874b6-b4db-71cf-b61c-3f04f6ecb1d6</v>
      </c>
      <c r="AL1959" s="13" t="str">
        <f>Tabella4[[#This Row],[HC_ID]]&amp;": "&amp;Tabella4[[#This Row],[Soluzione note aggiuntive]]</f>
        <v>0: Rimuovi android:focusable="true" dal testo statico non interattivo.</v>
      </c>
      <c r="AM1959" s="13"/>
    </row>
    <row r="1960" spans="1:39" ht="15" x14ac:dyDescent="0.3">
      <c r="A1960" s="41" t="str">
        <f>Tabella4[[#This Row],[UNI CEI EN 301549]]&amp;Tabella4[[#This Row],[Servizio]]</f>
        <v>11.2.5.5.1S001 Accedi</v>
      </c>
      <c r="B1960" s="42" t="str">
        <f>Tabella4[[#This Row],[IssueID]]&amp;Tabella4[[#This Row],[Servizio]]</f>
        <v>S001 Accedi</v>
      </c>
      <c r="C1960" s="41" t="s">
        <v>3058</v>
      </c>
      <c r="D1960" s="41" t="str">
        <f>"(#"&amp;Tabella4[[#This Row],['#ID]]&amp;")"</f>
        <v>(#AAD1959)</v>
      </c>
      <c r="E1960" s="13" t="s">
        <v>50</v>
      </c>
      <c r="F1960" s="13" t="s">
        <v>3168</v>
      </c>
      <c r="G1960" s="13" t="s">
        <v>346</v>
      </c>
      <c r="H1960" s="13" t="s">
        <v>3286</v>
      </c>
      <c r="I1960" s="13" t="s">
        <v>64</v>
      </c>
      <c r="J1960" s="13" t="s">
        <v>1736</v>
      </c>
      <c r="K1960" t="s">
        <v>1747</v>
      </c>
      <c r="L1960" s="13" t="s">
        <v>3174</v>
      </c>
      <c r="M1960" t="s">
        <v>1744</v>
      </c>
      <c r="N1960" s="13"/>
      <c r="O1960" t="s">
        <v>1612</v>
      </c>
      <c r="P1960" s="13" t="s">
        <v>1656</v>
      </c>
      <c r="Q1960" s="13" t="s">
        <v>1742</v>
      </c>
      <c r="R1960" s="13"/>
      <c r="S1960" s="13" t="s">
        <v>3185</v>
      </c>
      <c r="T1960" s="13" t="s">
        <v>3186</v>
      </c>
      <c r="U1960" s="13">
        <f>COUNTIFS(Tabella4[Rejected Element],Tabella4[[#This Row],[Rejected Element]])</f>
        <v>1254</v>
      </c>
      <c r="V1960" s="13" t="s">
        <v>1719</v>
      </c>
      <c r="W1960" s="13" t="s">
        <v>3137</v>
      </c>
      <c r="X1960" s="13" t="str">
        <f>Tabella4[[#This Row],[User Impact]]</f>
        <v>3 - Moderate</v>
      </c>
      <c r="Y1960" s="13" t="str">
        <f>_xlfn.CONCAT("APP INDABOX ANDROID - ",Tabella4[[#This Row],[UNI CEI EN 301549]]," ",_xlfn.XLOOKUP(Tabella4[[#This Row],[Criterio]],Tabella5[ID],Tabella5[Criterio di successo],"")," - ",Tabella4[[#This Row],[Servizio]])</f>
        <v>APP INDABOX ANDROID - 11.2.5.5.1 Dimensione dell'obiettivo (avanzato) - S001 Accedi</v>
      </c>
      <c r="Z196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(#AAD1959)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960" s="13"/>
      <c r="AB1960" s="13"/>
      <c r="AC1960" s="13"/>
      <c r="AD1960" s="13"/>
      <c r="AE1960" s="13" t="e">
        <f>_xlfn.XLOOKUP(Tabella4[[#This Row],[ID Silk]],outTable[ID Silk],outTable[Numero ticket  ],,0,1)</f>
        <v>#N/A</v>
      </c>
      <c r="AF1960" s="13"/>
      <c r="AG1960" s="13"/>
      <c r="AH1960" s="13" t="e">
        <f>Tabella4[[#This Row],[Caricato su Silk]]&amp;Tabella4[[#This Row],[HC_01]]</f>
        <v>#N/A</v>
      </c>
      <c r="AI1960" s="13" t="e">
        <f>Tabella4[[#This Row],[HC_ID]]&amp;": "&amp;Tabella4[[#This Row],[Descrizione]]</f>
        <v>#N/A</v>
      </c>
      <c r="AJ1960" s="13" t="e">
        <f>Tabella4[[#This Row],[HC_ID]]&amp;": - "&amp;Tabella4[[#This Row],[Detail]]&amp;" con selettore: "&amp;Tabella4[[#This Row],[Rejected Element]]</f>
        <v>#N/A</v>
      </c>
      <c r="AK1960" s="13" t="e">
        <f>Tabella4[[#This Row],[HC_ID]]&amp;": "&amp;Tabella4[[#This Row],[Share URL]]</f>
        <v>#N/A</v>
      </c>
      <c r="AL1960" s="13" t="e">
        <f>Tabella4[[#This Row],[HC_ID]]&amp;": "&amp;Tabella4[[#This Row],[Soluzione note aggiuntive]]</f>
        <v>#N/A</v>
      </c>
      <c r="AM1960" s="13"/>
    </row>
    <row r="1961" spans="1:39" ht="15" x14ac:dyDescent="0.3">
      <c r="A1961" s="41" t="str">
        <f>Tabella4[[#This Row],[UNI CEI EN 301549]]&amp;Tabella4[[#This Row],[Servizio]]</f>
        <v>11.2.5.8.1S001 Accedi</v>
      </c>
      <c r="B1961" s="42" t="str">
        <f>Tabella4[[#This Row],[IssueID]]&amp;Tabella4[[#This Row],[Servizio]]</f>
        <v>S001 Accedi</v>
      </c>
      <c r="C1961" s="41" t="s">
        <v>3059</v>
      </c>
      <c r="D1961" s="41" t="str">
        <f>"(#"&amp;Tabella4[[#This Row],['#ID]]&amp;")"</f>
        <v>(#AAD1960)</v>
      </c>
      <c r="E1961" s="13" t="s">
        <v>50</v>
      </c>
      <c r="F1961" s="13" t="s">
        <v>10</v>
      </c>
      <c r="G1961" s="13" t="s">
        <v>56</v>
      </c>
      <c r="H1961" s="13" t="s">
        <v>3283</v>
      </c>
      <c r="I1961" s="13" t="s">
        <v>63</v>
      </c>
      <c r="J1961" s="13" t="s">
        <v>1736</v>
      </c>
      <c r="K1961" t="s">
        <v>1748</v>
      </c>
      <c r="L1961" s="13" t="s">
        <v>3175</v>
      </c>
      <c r="M1961" t="s">
        <v>1744</v>
      </c>
      <c r="N1961" s="13"/>
      <c r="O1961" t="s">
        <v>1612</v>
      </c>
      <c r="P1961" s="13" t="s">
        <v>1656</v>
      </c>
      <c r="Q1961" s="13" t="s">
        <v>1742</v>
      </c>
      <c r="R1961" s="13"/>
      <c r="S1961" s="13" t="s">
        <v>3187</v>
      </c>
      <c r="T1961" s="13" t="s">
        <v>3188</v>
      </c>
      <c r="U1961" s="13">
        <f>COUNTIFS(Tabella4[Rejected Element],Tabella4[[#This Row],[Rejected Element]])</f>
        <v>1254</v>
      </c>
      <c r="V1961" s="13" t="s">
        <v>1719</v>
      </c>
      <c r="W1961" s="13" t="s">
        <v>3137</v>
      </c>
      <c r="X1961" s="13" t="str">
        <f>Tabella4[[#This Row],[User Impact]]</f>
        <v>2 - Serious</v>
      </c>
      <c r="Y1961" s="13" t="str">
        <f>_xlfn.CONCAT("APP INDABOX ANDROID - ",Tabella4[[#This Row],[UNI CEI EN 301549]]," ",_xlfn.XLOOKUP(Tabella4[[#This Row],[Criterio]],Tabella5[ID],Tabella5[Criterio di successo],"")," - ",Tabella4[[#This Row],[Servizio]])</f>
        <v>APP INDABOX ANDROID - 11.2.5.8.1 Dimensione dell'obiettivo (minimo) - S001 Accedi</v>
      </c>
      <c r="Z196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(#AAD1960)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961" s="13"/>
      <c r="AB1961" s="13"/>
      <c r="AC1961" s="13"/>
      <c r="AD1961" s="13"/>
      <c r="AE1961" s="13" t="e">
        <f>_xlfn.XLOOKUP(Tabella4[[#This Row],[ID Silk]],outTable[ID Silk],outTable[Numero ticket  ],,0,1)</f>
        <v>#N/A</v>
      </c>
      <c r="AF1961" s="13"/>
      <c r="AG1961" s="13"/>
      <c r="AH1961" s="13" t="e">
        <f>Tabella4[[#This Row],[Caricato su Silk]]&amp;Tabella4[[#This Row],[HC_01]]</f>
        <v>#N/A</v>
      </c>
      <c r="AI1961" s="13" t="e">
        <f>Tabella4[[#This Row],[HC_ID]]&amp;": "&amp;Tabella4[[#This Row],[Descrizione]]</f>
        <v>#N/A</v>
      </c>
      <c r="AJ1961" s="13" t="e">
        <f>Tabella4[[#This Row],[HC_ID]]&amp;": - "&amp;Tabella4[[#This Row],[Detail]]&amp;" con selettore: "&amp;Tabella4[[#This Row],[Rejected Element]]</f>
        <v>#N/A</v>
      </c>
      <c r="AK1961" s="13" t="e">
        <f>Tabella4[[#This Row],[HC_ID]]&amp;": "&amp;Tabella4[[#This Row],[Share URL]]</f>
        <v>#N/A</v>
      </c>
      <c r="AL1961" s="13" t="e">
        <f>Tabella4[[#This Row],[HC_ID]]&amp;": "&amp;Tabella4[[#This Row],[Soluzione note aggiuntive]]</f>
        <v>#N/A</v>
      </c>
      <c r="AM1961" s="13"/>
    </row>
    <row r="1962" spans="1:39" ht="15" x14ac:dyDescent="0.3">
      <c r="A1962" s="41" t="str">
        <f>Tabella4[[#This Row],[UNI CEI EN 301549]]&amp;Tabella4[[#This Row],[Servizio]]</f>
        <v>11.2.5.3.1S001 Accedi</v>
      </c>
      <c r="B1962" s="42" t="str">
        <f>Tabella4[[#This Row],[IssueID]]&amp;Tabella4[[#This Row],[Servizio]]</f>
        <v>S001 Accedi</v>
      </c>
      <c r="C1962" s="41" t="s">
        <v>3060</v>
      </c>
      <c r="D1962" s="41" t="str">
        <f>"(#"&amp;Tabella4[[#This Row],['#ID]]&amp;")"</f>
        <v>(#AAD1961)</v>
      </c>
      <c r="E1962" s="13" t="s">
        <v>50</v>
      </c>
      <c r="F1962" s="13" t="s">
        <v>9</v>
      </c>
      <c r="G1962" s="13" t="s">
        <v>342</v>
      </c>
      <c r="H1962" s="13" t="s">
        <v>3285</v>
      </c>
      <c r="I1962" s="13" t="s">
        <v>63</v>
      </c>
      <c r="J1962" s="13" t="s">
        <v>3172</v>
      </c>
      <c r="K1962" t="s">
        <v>1745</v>
      </c>
      <c r="L1962" s="13" t="s">
        <v>3173</v>
      </c>
      <c r="M1962" t="s">
        <v>1744</v>
      </c>
      <c r="N1962" s="13"/>
      <c r="O1962" t="s">
        <v>1612</v>
      </c>
      <c r="P1962" s="13" t="s">
        <v>1656</v>
      </c>
      <c r="Q1962" s="13" t="s">
        <v>1742</v>
      </c>
      <c r="R1962" s="13"/>
      <c r="S1962" s="13" t="s">
        <v>3183</v>
      </c>
      <c r="T1962" s="13" t="s">
        <v>3184</v>
      </c>
      <c r="U1962" s="13">
        <f>COUNTIFS(Tabella4[Rejected Element],Tabella4[[#This Row],[Rejected Element]])</f>
        <v>1254</v>
      </c>
      <c r="V1962" s="13" t="s">
        <v>1719</v>
      </c>
      <c r="W1962" s="13" t="s">
        <v>3137</v>
      </c>
      <c r="X1962" s="13" t="str">
        <f>Tabella4[[#This Row],[User Impact]]</f>
        <v>2 - Serious</v>
      </c>
      <c r="Y1962" s="13" t="str">
        <f>_xlfn.CONCAT("APP INDABOX ANDROID - ",Tabella4[[#This Row],[UNI CEI EN 301549]]," ",_xlfn.XLOOKUP(Tabella4[[#This Row],[Criterio]],Tabella5[ID],Tabella5[Criterio di successo],"")," - ",Tabella4[[#This Row],[Servizio]])</f>
        <v>APP INDABOX ANDROID - 11.2.5.3.1 Etichetta nel nome - S001 Accedi</v>
      </c>
      <c r="Z196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(#AAD1961)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962" s="13"/>
      <c r="AB1962" s="13"/>
      <c r="AC1962" s="13"/>
      <c r="AD1962" s="13"/>
      <c r="AE1962" s="13">
        <f>_xlfn.XLOOKUP(Tabella4[[#This Row],[ID Silk]],outTable[ID Silk],outTable[Numero ticket  ],,0,1)</f>
        <v>0</v>
      </c>
      <c r="AF1962" s="13"/>
      <c r="AG1962" s="13"/>
      <c r="AH1962" s="13" t="str">
        <f>Tabella4[[#This Row],[Caricato su Silk]]&amp;Tabella4[[#This Row],[HC_01]]</f>
        <v>0</v>
      </c>
      <c r="AI1962" s="13" t="str">
        <f>Tabella4[[#This Row],[HC_ID]]&amp;": "&amp;Tabella4[[#This Row],[Descrizione]]</f>
        <v>0: Una vista focalizzabile accessibile deve garantire che il nome sia incluso nell'etichetta visibile. [Per saperne di più] (https://docs.deque.com/devtools-mobile/2024.2.14/en/android-label-in-name)</v>
      </c>
      <c r="AJ1962" s="13" t="str">
        <f>Tabella4[[#This Row],[HC_ID]]&amp;": - "&amp;Tabella4[[#This Row],[Detail]]&amp;" con selettore: "&amp;Tabella4[[#This Row],[Rejected Element]]</f>
        <v>0: -  con selettore: No ID Available</v>
      </c>
      <c r="AK1962" s="13" t="str">
        <f>Tabella4[[#This Row],[HC_ID]]&amp;": "&amp;Tabella4[[#This Row],[Share URL]]</f>
        <v>0: https://axe-mobile.deque.com/scan?userId=747da6b3-5f03-493b-bc9b-3a10276b7d6b&amp;packageName=com.android.chrome&amp;resultId=019874b6-b4db-71cf-b61c-3f04f6ecb1d6</v>
      </c>
      <c r="AL1962" s="13" t="str">
        <f>Tabella4[[#This Row],[HC_ID]]&amp;": "&amp;Tabella4[[#This Row],[Soluzione note aggiuntive]]</f>
        <v>0: Assicurati che contentDescription o labelFor contengano l’etichetta visibile dell’elemento.</v>
      </c>
      <c r="AM1962" s="13"/>
    </row>
    <row r="1963" spans="1:39" ht="15" x14ac:dyDescent="0.3">
      <c r="A1963" s="41" t="str">
        <f>Tabella4[[#This Row],[UNI CEI EN 301549]]&amp;Tabella4[[#This Row],[Servizio]]</f>
        <v>11.1.3.2.1S001 Accedi</v>
      </c>
      <c r="B1963" s="42" t="str">
        <f>Tabella4[[#This Row],[IssueID]]&amp;Tabella4[[#This Row],[Servizio]]</f>
        <v>S001 Accedi</v>
      </c>
      <c r="C1963" s="41" t="s">
        <v>3061</v>
      </c>
      <c r="D1963" s="41" t="str">
        <f>"(#"&amp;Tabella4[[#This Row],['#ID]]&amp;")"</f>
        <v>(#AAD1962)</v>
      </c>
      <c r="E1963" s="13" t="s">
        <v>50</v>
      </c>
      <c r="F1963" s="13" t="s">
        <v>9</v>
      </c>
      <c r="G1963" s="13" t="s">
        <v>57</v>
      </c>
      <c r="H1963" s="13" t="s">
        <v>3287</v>
      </c>
      <c r="I1963" s="13" t="s">
        <v>62</v>
      </c>
      <c r="J1963" s="13" t="s">
        <v>3176</v>
      </c>
      <c r="K1963" t="s">
        <v>1749</v>
      </c>
      <c r="L1963" s="13" t="s">
        <v>3177</v>
      </c>
      <c r="M1963" t="s">
        <v>1744</v>
      </c>
      <c r="N1963" s="13"/>
      <c r="O1963" t="s">
        <v>1612</v>
      </c>
      <c r="P1963" s="13" t="s">
        <v>1656</v>
      </c>
      <c r="Q1963" s="13" t="s">
        <v>1742</v>
      </c>
      <c r="R1963" s="13"/>
      <c r="S1963" s="13" t="s">
        <v>3189</v>
      </c>
      <c r="T1963" s="13" t="s">
        <v>3190</v>
      </c>
      <c r="U1963" s="13">
        <f>COUNTIFS(Tabella4[Rejected Element],Tabella4[[#This Row],[Rejected Element]])</f>
        <v>1254</v>
      </c>
      <c r="V1963" s="13" t="s">
        <v>1719</v>
      </c>
      <c r="W1963" s="13" t="s">
        <v>3137</v>
      </c>
      <c r="X1963" s="13" t="str">
        <f>Tabella4[[#This Row],[User Impact]]</f>
        <v>1 - Critical</v>
      </c>
      <c r="Y1963" s="13" t="str">
        <f>_xlfn.CONCAT("APP INDABOX ANDROID - ",Tabella4[[#This Row],[UNI CEI EN 301549]]," ",_xlfn.XLOOKUP(Tabella4[[#This Row],[Criterio]],Tabella5[ID],Tabella5[Criterio di successo],"")," - ",Tabella4[[#This Row],[Servizio]])</f>
        <v>APP INDABOX ANDROID - 11.1.3.2.1 Sequenza significativa - S001 Accedi</v>
      </c>
      <c r="Z196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(#AAD1962)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63" s="13"/>
      <c r="AB1963" s="13"/>
      <c r="AC1963" s="13"/>
      <c r="AD1963" s="13"/>
      <c r="AE1963" s="13">
        <f>_xlfn.XLOOKUP(Tabella4[[#This Row],[ID Silk]],outTable[ID Silk],outTable[Numero ticket  ],,0,1)</f>
        <v>0</v>
      </c>
      <c r="AF1963" s="13"/>
      <c r="AG1963" s="13"/>
      <c r="AH1963" s="13" t="str">
        <f>Tabella4[[#This Row],[Caricato su Silk]]&amp;Tabella4[[#This Row],[HC_01]]</f>
        <v>0</v>
      </c>
      <c r="AI196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63" s="13" t="str">
        <f>Tabella4[[#This Row],[HC_ID]]&amp;": - "&amp;Tabella4[[#This Row],[Detail]]&amp;" con selettore: "&amp;Tabella4[[#This Row],[Rejected Element]]</f>
        <v>0: -  con selettore: No ID Available</v>
      </c>
      <c r="AK1963" s="13" t="str">
        <f>Tabella4[[#This Row],[HC_ID]]&amp;": "&amp;Tabella4[[#This Row],[Share URL]]</f>
        <v>0: https://axe-mobile.deque.com/scan?userId=747da6b3-5f03-493b-bc9b-3a10276b7d6b&amp;packageName=com.android.chrome&amp;resultId=019874b6-b4db-71cf-b61c-3f04f6ecb1d6</v>
      </c>
      <c r="AL1963" s="13" t="str">
        <f>Tabella4[[#This Row],[HC_ID]]&amp;": "&amp;Tabella4[[#This Row],[Soluzione note aggiuntive]]</f>
        <v>0: Rimuovi android:focusable="true" dal testo statico non interattivo.</v>
      </c>
      <c r="AM1963" s="13"/>
    </row>
    <row r="1964" spans="1:39" ht="15" x14ac:dyDescent="0.3">
      <c r="A1964" s="41" t="str">
        <f>Tabella4[[#This Row],[UNI CEI EN 301549]]&amp;Tabella4[[#This Row],[Servizio]]</f>
        <v>11.2.5.5.1S001 Accedi</v>
      </c>
      <c r="B1964" s="42" t="str">
        <f>Tabella4[[#This Row],[IssueID]]&amp;Tabella4[[#This Row],[Servizio]]</f>
        <v>S001 Accedi</v>
      </c>
      <c r="C1964" s="41" t="s">
        <v>3062</v>
      </c>
      <c r="D1964" s="41" t="str">
        <f>"(#"&amp;Tabella4[[#This Row],['#ID]]&amp;")"</f>
        <v>(#AAD1963)</v>
      </c>
      <c r="E1964" s="13" t="s">
        <v>50</v>
      </c>
      <c r="F1964" s="13" t="s">
        <v>3168</v>
      </c>
      <c r="G1964" s="13" t="s">
        <v>346</v>
      </c>
      <c r="H1964" s="13" t="s">
        <v>3286</v>
      </c>
      <c r="I1964" s="13" t="s">
        <v>64</v>
      </c>
      <c r="J1964" s="13" t="s">
        <v>1736</v>
      </c>
      <c r="K1964" t="s">
        <v>1747</v>
      </c>
      <c r="L1964" s="13" t="s">
        <v>3174</v>
      </c>
      <c r="M1964" t="s">
        <v>1744</v>
      </c>
      <c r="N1964" s="13"/>
      <c r="O1964" t="s">
        <v>1612</v>
      </c>
      <c r="P1964" s="13" t="s">
        <v>1656</v>
      </c>
      <c r="Q1964" s="13" t="s">
        <v>1742</v>
      </c>
      <c r="R1964" s="13"/>
      <c r="S1964" s="13" t="s">
        <v>3185</v>
      </c>
      <c r="T1964" s="13" t="s">
        <v>3186</v>
      </c>
      <c r="U1964" s="13">
        <f>COUNTIFS(Tabella4[Rejected Element],Tabella4[[#This Row],[Rejected Element]])</f>
        <v>1254</v>
      </c>
      <c r="V1964" s="13" t="s">
        <v>1719</v>
      </c>
      <c r="W1964" s="13" t="s">
        <v>3137</v>
      </c>
      <c r="X1964" s="13" t="str">
        <f>Tabella4[[#This Row],[User Impact]]</f>
        <v>3 - Moderate</v>
      </c>
      <c r="Y1964" s="13" t="str">
        <f>_xlfn.CONCAT("APP INDABOX ANDROID - ",Tabella4[[#This Row],[UNI CEI EN 301549]]," ",_xlfn.XLOOKUP(Tabella4[[#This Row],[Criterio]],Tabella5[ID],Tabella5[Criterio di successo],"")," - ",Tabella4[[#This Row],[Servizio]])</f>
        <v>APP INDABOX ANDROID - 11.2.5.5.1 Dimensione dell'obiettivo (avanzato) - S001 Accedi</v>
      </c>
      <c r="Z196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(#AAD1963)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964" s="13"/>
      <c r="AB1964" s="13"/>
      <c r="AC1964" s="13"/>
      <c r="AD1964" s="13"/>
      <c r="AE1964" s="13" t="e">
        <f>_xlfn.XLOOKUP(Tabella4[[#This Row],[ID Silk]],outTable[ID Silk],outTable[Numero ticket  ],,0,1)</f>
        <v>#N/A</v>
      </c>
      <c r="AF1964" s="13"/>
      <c r="AG1964" s="13"/>
      <c r="AH1964" s="13" t="e">
        <f>Tabella4[[#This Row],[Caricato su Silk]]&amp;Tabella4[[#This Row],[HC_01]]</f>
        <v>#N/A</v>
      </c>
      <c r="AI1964" s="13" t="e">
        <f>Tabella4[[#This Row],[HC_ID]]&amp;": "&amp;Tabella4[[#This Row],[Descrizione]]</f>
        <v>#N/A</v>
      </c>
      <c r="AJ1964" s="13" t="e">
        <f>Tabella4[[#This Row],[HC_ID]]&amp;": - "&amp;Tabella4[[#This Row],[Detail]]&amp;" con selettore: "&amp;Tabella4[[#This Row],[Rejected Element]]</f>
        <v>#N/A</v>
      </c>
      <c r="AK1964" s="13" t="e">
        <f>Tabella4[[#This Row],[HC_ID]]&amp;": "&amp;Tabella4[[#This Row],[Share URL]]</f>
        <v>#N/A</v>
      </c>
      <c r="AL1964" s="13" t="e">
        <f>Tabella4[[#This Row],[HC_ID]]&amp;": "&amp;Tabella4[[#This Row],[Soluzione note aggiuntive]]</f>
        <v>#N/A</v>
      </c>
      <c r="AM1964" s="13"/>
    </row>
    <row r="1965" spans="1:39" ht="15" x14ac:dyDescent="0.3">
      <c r="A1965" s="41" t="str">
        <f>Tabella4[[#This Row],[UNI CEI EN 301549]]&amp;Tabella4[[#This Row],[Servizio]]</f>
        <v>11.2.5.8.1S001 Accedi</v>
      </c>
      <c r="B1965" s="42" t="str">
        <f>Tabella4[[#This Row],[IssueID]]&amp;Tabella4[[#This Row],[Servizio]]</f>
        <v>S001 Accedi</v>
      </c>
      <c r="C1965" s="41" t="s">
        <v>3063</v>
      </c>
      <c r="D1965" s="41" t="str">
        <f>"(#"&amp;Tabella4[[#This Row],['#ID]]&amp;")"</f>
        <v>(#AAD1964)</v>
      </c>
      <c r="E1965" s="13" t="s">
        <v>50</v>
      </c>
      <c r="F1965" s="13" t="s">
        <v>10</v>
      </c>
      <c r="G1965" s="13" t="s">
        <v>56</v>
      </c>
      <c r="H1965" s="13" t="s">
        <v>3283</v>
      </c>
      <c r="I1965" s="13" t="s">
        <v>63</v>
      </c>
      <c r="J1965" s="13" t="s">
        <v>1736</v>
      </c>
      <c r="K1965" t="s">
        <v>1748</v>
      </c>
      <c r="L1965" s="13" t="s">
        <v>3175</v>
      </c>
      <c r="M1965" t="s">
        <v>1744</v>
      </c>
      <c r="N1965" s="13"/>
      <c r="O1965" t="s">
        <v>1612</v>
      </c>
      <c r="P1965" s="13" t="s">
        <v>1656</v>
      </c>
      <c r="Q1965" s="13" t="s">
        <v>1742</v>
      </c>
      <c r="R1965" s="13"/>
      <c r="S1965" s="13" t="s">
        <v>3187</v>
      </c>
      <c r="T1965" s="13" t="s">
        <v>3188</v>
      </c>
      <c r="U1965" s="13">
        <f>COUNTIFS(Tabella4[Rejected Element],Tabella4[[#This Row],[Rejected Element]])</f>
        <v>1254</v>
      </c>
      <c r="V1965" s="13" t="s">
        <v>1719</v>
      </c>
      <c r="W1965" s="13" t="s">
        <v>3137</v>
      </c>
      <c r="X1965" s="13" t="str">
        <f>Tabella4[[#This Row],[User Impact]]</f>
        <v>2 - Serious</v>
      </c>
      <c r="Y1965" s="13" t="str">
        <f>_xlfn.CONCAT("APP INDABOX ANDROID - ",Tabella4[[#This Row],[UNI CEI EN 301549]]," ",_xlfn.XLOOKUP(Tabella4[[#This Row],[Criterio]],Tabella5[ID],Tabella5[Criterio di successo],"")," - ",Tabella4[[#This Row],[Servizio]])</f>
        <v>APP INDABOX ANDROID - 11.2.5.8.1 Dimensione dell'obiettivo (minimo) - S001 Accedi</v>
      </c>
      <c r="Z196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(#AAD1964)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965" s="13"/>
      <c r="AB1965" s="13"/>
      <c r="AC1965" s="13"/>
      <c r="AD1965" s="13"/>
      <c r="AE1965" s="13" t="e">
        <f>_xlfn.XLOOKUP(Tabella4[[#This Row],[ID Silk]],outTable[ID Silk],outTable[Numero ticket  ],,0,1)</f>
        <v>#N/A</v>
      </c>
      <c r="AF1965" s="13"/>
      <c r="AG1965" s="13"/>
      <c r="AH1965" s="13" t="e">
        <f>Tabella4[[#This Row],[Caricato su Silk]]&amp;Tabella4[[#This Row],[HC_01]]</f>
        <v>#N/A</v>
      </c>
      <c r="AI1965" s="13" t="e">
        <f>Tabella4[[#This Row],[HC_ID]]&amp;": "&amp;Tabella4[[#This Row],[Descrizione]]</f>
        <v>#N/A</v>
      </c>
      <c r="AJ1965" s="13" t="e">
        <f>Tabella4[[#This Row],[HC_ID]]&amp;": - "&amp;Tabella4[[#This Row],[Detail]]&amp;" con selettore: "&amp;Tabella4[[#This Row],[Rejected Element]]</f>
        <v>#N/A</v>
      </c>
      <c r="AK1965" s="13" t="e">
        <f>Tabella4[[#This Row],[HC_ID]]&amp;": "&amp;Tabella4[[#This Row],[Share URL]]</f>
        <v>#N/A</v>
      </c>
      <c r="AL1965" s="13" t="e">
        <f>Tabella4[[#This Row],[HC_ID]]&amp;": "&amp;Tabella4[[#This Row],[Soluzione note aggiuntive]]</f>
        <v>#N/A</v>
      </c>
      <c r="AM1965" s="13"/>
    </row>
    <row r="1966" spans="1:39" ht="15" x14ac:dyDescent="0.3">
      <c r="A1966" s="41" t="str">
        <f>Tabella4[[#This Row],[UNI CEI EN 301549]]&amp;Tabella4[[#This Row],[Servizio]]</f>
        <v>11.2.5.3.1S001 Accedi</v>
      </c>
      <c r="B1966" s="42" t="str">
        <f>Tabella4[[#This Row],[IssueID]]&amp;Tabella4[[#This Row],[Servizio]]</f>
        <v>S001 Accedi</v>
      </c>
      <c r="C1966" s="41" t="s">
        <v>3064</v>
      </c>
      <c r="D1966" s="41" t="str">
        <f>"(#"&amp;Tabella4[[#This Row],['#ID]]&amp;")"</f>
        <v>(#AAD1965)</v>
      </c>
      <c r="E1966" s="13" t="s">
        <v>50</v>
      </c>
      <c r="F1966" s="13" t="s">
        <v>9</v>
      </c>
      <c r="G1966" s="13" t="s">
        <v>342</v>
      </c>
      <c r="H1966" s="13" t="s">
        <v>3285</v>
      </c>
      <c r="I1966" s="13" t="s">
        <v>63</v>
      </c>
      <c r="J1966" s="13" t="s">
        <v>3172</v>
      </c>
      <c r="K1966" t="s">
        <v>1745</v>
      </c>
      <c r="L1966" s="13" t="s">
        <v>3173</v>
      </c>
      <c r="M1966" t="s">
        <v>1744</v>
      </c>
      <c r="N1966" s="13"/>
      <c r="O1966" t="s">
        <v>1612</v>
      </c>
      <c r="P1966" s="13" t="s">
        <v>1656</v>
      </c>
      <c r="Q1966" s="13" t="s">
        <v>1742</v>
      </c>
      <c r="R1966" s="13"/>
      <c r="S1966" s="13" t="s">
        <v>3183</v>
      </c>
      <c r="T1966" s="13" t="s">
        <v>3184</v>
      </c>
      <c r="U1966" s="13">
        <f>COUNTIFS(Tabella4[Rejected Element],Tabella4[[#This Row],[Rejected Element]])</f>
        <v>1254</v>
      </c>
      <c r="V1966" s="13" t="s">
        <v>1719</v>
      </c>
      <c r="W1966" s="13" t="s">
        <v>3137</v>
      </c>
      <c r="X1966" s="13" t="str">
        <f>Tabella4[[#This Row],[User Impact]]</f>
        <v>2 - Serious</v>
      </c>
      <c r="Y1966" s="13" t="str">
        <f>_xlfn.CONCAT("APP INDABOX ANDROID - ",Tabella4[[#This Row],[UNI CEI EN 301549]]," ",_xlfn.XLOOKUP(Tabella4[[#This Row],[Criterio]],Tabella5[ID],Tabella5[Criterio di successo],"")," - ",Tabella4[[#This Row],[Servizio]])</f>
        <v>APP INDABOX ANDROID - 11.2.5.3.1 Etichetta nel nome - S001 Accedi</v>
      </c>
      <c r="Z196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(#AAD1965)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966" s="13"/>
      <c r="AB1966" s="13"/>
      <c r="AC1966" s="13"/>
      <c r="AD1966" s="13"/>
      <c r="AE1966" s="13">
        <f>_xlfn.XLOOKUP(Tabella4[[#This Row],[ID Silk]],outTable[ID Silk],outTable[Numero ticket  ],,0,1)</f>
        <v>0</v>
      </c>
      <c r="AF1966" s="13"/>
      <c r="AG1966" s="13"/>
      <c r="AH1966" s="13" t="str">
        <f>Tabella4[[#This Row],[Caricato su Silk]]&amp;Tabella4[[#This Row],[HC_01]]</f>
        <v>0</v>
      </c>
      <c r="AI1966" s="13" t="str">
        <f>Tabella4[[#This Row],[HC_ID]]&amp;": "&amp;Tabella4[[#This Row],[Descrizione]]</f>
        <v>0: Una vista focalizzabile accessibile deve garantire che il nome sia incluso nell'etichetta visibile. [Per saperne di più] (https://docs.deque.com/devtools-mobile/2024.2.14/en/android-label-in-name)</v>
      </c>
      <c r="AJ1966" s="13" t="str">
        <f>Tabella4[[#This Row],[HC_ID]]&amp;": - "&amp;Tabella4[[#This Row],[Detail]]&amp;" con selettore: "&amp;Tabella4[[#This Row],[Rejected Element]]</f>
        <v>0: -  con selettore: No ID Available</v>
      </c>
      <c r="AK1966" s="13" t="str">
        <f>Tabella4[[#This Row],[HC_ID]]&amp;": "&amp;Tabella4[[#This Row],[Share URL]]</f>
        <v>0: https://axe-mobile.deque.com/scan?userId=747da6b3-5f03-493b-bc9b-3a10276b7d6b&amp;packageName=com.android.chrome&amp;resultId=019874b6-b4db-71cf-b61c-3f04f6ecb1d6</v>
      </c>
      <c r="AL1966" s="13" t="str">
        <f>Tabella4[[#This Row],[HC_ID]]&amp;": "&amp;Tabella4[[#This Row],[Soluzione note aggiuntive]]</f>
        <v>0: Assicurati che contentDescription o labelFor contengano l’etichetta visibile dell’elemento.</v>
      </c>
      <c r="AM1966" s="13"/>
    </row>
    <row r="1967" spans="1:39" ht="15" x14ac:dyDescent="0.3">
      <c r="A1967" s="41" t="str">
        <f>Tabella4[[#This Row],[UNI CEI EN 301549]]&amp;Tabella4[[#This Row],[Servizio]]</f>
        <v>11.1.3.2.1S001 Accedi</v>
      </c>
      <c r="B1967" s="42" t="str">
        <f>Tabella4[[#This Row],[IssueID]]&amp;Tabella4[[#This Row],[Servizio]]</f>
        <v>S001 Accedi</v>
      </c>
      <c r="C1967" s="41" t="s">
        <v>3065</v>
      </c>
      <c r="D1967" s="41" t="str">
        <f>"(#"&amp;Tabella4[[#This Row],['#ID]]&amp;")"</f>
        <v>(#AAD1966)</v>
      </c>
      <c r="E1967" s="13" t="s">
        <v>50</v>
      </c>
      <c r="F1967" s="13" t="s">
        <v>9</v>
      </c>
      <c r="G1967" s="13" t="s">
        <v>57</v>
      </c>
      <c r="H1967" s="13" t="s">
        <v>3287</v>
      </c>
      <c r="I1967" s="13" t="s">
        <v>62</v>
      </c>
      <c r="J1967" s="13" t="s">
        <v>3176</v>
      </c>
      <c r="K1967" t="s">
        <v>1749</v>
      </c>
      <c r="L1967" s="13" t="s">
        <v>3177</v>
      </c>
      <c r="M1967" t="s">
        <v>1744</v>
      </c>
      <c r="N1967" s="13"/>
      <c r="O1967" t="s">
        <v>1612</v>
      </c>
      <c r="P1967" s="13" t="s">
        <v>1656</v>
      </c>
      <c r="Q1967" s="13" t="s">
        <v>1742</v>
      </c>
      <c r="R1967" s="13"/>
      <c r="S1967" s="13" t="s">
        <v>3189</v>
      </c>
      <c r="T1967" s="13" t="s">
        <v>3190</v>
      </c>
      <c r="U1967" s="13">
        <f>COUNTIFS(Tabella4[Rejected Element],Tabella4[[#This Row],[Rejected Element]])</f>
        <v>1254</v>
      </c>
      <c r="V1967" s="13" t="s">
        <v>1719</v>
      </c>
      <c r="W1967" s="13" t="s">
        <v>3137</v>
      </c>
      <c r="X1967" s="13" t="str">
        <f>Tabella4[[#This Row],[User Impact]]</f>
        <v>1 - Critical</v>
      </c>
      <c r="Y1967" s="13" t="str">
        <f>_xlfn.CONCAT("APP INDABOX ANDROID - ",Tabella4[[#This Row],[UNI CEI EN 301549]]," ",_xlfn.XLOOKUP(Tabella4[[#This Row],[Criterio]],Tabella5[ID],Tabella5[Criterio di successo],"")," - ",Tabella4[[#This Row],[Servizio]])</f>
        <v>APP INDABOX ANDROID - 11.1.3.2.1 Sequenza significativa - S001 Accedi</v>
      </c>
      <c r="Z196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(#AAD1966)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67" s="13"/>
      <c r="AB1967" s="13"/>
      <c r="AC1967" s="13"/>
      <c r="AD1967" s="13"/>
      <c r="AE1967" s="13">
        <f>_xlfn.XLOOKUP(Tabella4[[#This Row],[ID Silk]],outTable[ID Silk],outTable[Numero ticket  ],,0,1)</f>
        <v>0</v>
      </c>
      <c r="AF1967" s="13"/>
      <c r="AG1967" s="13"/>
      <c r="AH1967" s="13" t="str">
        <f>Tabella4[[#This Row],[Caricato su Silk]]&amp;Tabella4[[#This Row],[HC_01]]</f>
        <v>0</v>
      </c>
      <c r="AI196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67" s="13" t="str">
        <f>Tabella4[[#This Row],[HC_ID]]&amp;": - "&amp;Tabella4[[#This Row],[Detail]]&amp;" con selettore: "&amp;Tabella4[[#This Row],[Rejected Element]]</f>
        <v>0: -  con selettore: No ID Available</v>
      </c>
      <c r="AK1967" s="13" t="str">
        <f>Tabella4[[#This Row],[HC_ID]]&amp;": "&amp;Tabella4[[#This Row],[Share URL]]</f>
        <v>0: https://axe-mobile.deque.com/scan?userId=747da6b3-5f03-493b-bc9b-3a10276b7d6b&amp;packageName=com.android.chrome&amp;resultId=019874b6-b4db-71cf-b61c-3f04f6ecb1d6</v>
      </c>
      <c r="AL1967" s="13" t="str">
        <f>Tabella4[[#This Row],[HC_ID]]&amp;": "&amp;Tabella4[[#This Row],[Soluzione note aggiuntive]]</f>
        <v>0: Rimuovi android:focusable="true" dal testo statico non interattivo.</v>
      </c>
      <c r="AM1967" s="13"/>
    </row>
    <row r="1968" spans="1:39" ht="15" x14ac:dyDescent="0.3">
      <c r="A1968" s="41" t="str">
        <f>Tabella4[[#This Row],[UNI CEI EN 301549]]&amp;Tabella4[[#This Row],[Servizio]]</f>
        <v>11.2.5.5.1S001 Accedi</v>
      </c>
      <c r="B1968" s="42" t="str">
        <f>Tabella4[[#This Row],[IssueID]]&amp;Tabella4[[#This Row],[Servizio]]</f>
        <v>S001 Accedi</v>
      </c>
      <c r="C1968" s="41" t="s">
        <v>3066</v>
      </c>
      <c r="D1968" s="41" t="str">
        <f>"(#"&amp;Tabella4[[#This Row],['#ID]]&amp;")"</f>
        <v>(#AAD1967)</v>
      </c>
      <c r="E1968" s="13" t="s">
        <v>50</v>
      </c>
      <c r="F1968" s="13" t="s">
        <v>3168</v>
      </c>
      <c r="G1968" s="13" t="s">
        <v>346</v>
      </c>
      <c r="H1968" s="13" t="s">
        <v>3286</v>
      </c>
      <c r="I1968" s="13" t="s">
        <v>64</v>
      </c>
      <c r="J1968" s="13" t="s">
        <v>1736</v>
      </c>
      <c r="K1968" t="s">
        <v>1747</v>
      </c>
      <c r="L1968" s="13" t="s">
        <v>3174</v>
      </c>
      <c r="M1968" t="s">
        <v>1744</v>
      </c>
      <c r="N1968" s="13"/>
      <c r="O1968" t="s">
        <v>1612</v>
      </c>
      <c r="P1968" s="13" t="s">
        <v>1656</v>
      </c>
      <c r="Q1968" s="13" t="s">
        <v>1742</v>
      </c>
      <c r="R1968" s="13"/>
      <c r="S1968" s="13" t="s">
        <v>3185</v>
      </c>
      <c r="T1968" s="13" t="s">
        <v>3186</v>
      </c>
      <c r="U1968" s="13">
        <f>COUNTIFS(Tabella4[Rejected Element],Tabella4[[#This Row],[Rejected Element]])</f>
        <v>1254</v>
      </c>
      <c r="V1968" s="13" t="s">
        <v>1719</v>
      </c>
      <c r="W1968" s="13" t="s">
        <v>3137</v>
      </c>
      <c r="X1968" s="13" t="str">
        <f>Tabella4[[#This Row],[User Impact]]</f>
        <v>3 - Moderate</v>
      </c>
      <c r="Y1968" s="13" t="str">
        <f>_xlfn.CONCAT("APP INDABOX ANDROID - ",Tabella4[[#This Row],[UNI CEI EN 301549]]," ",_xlfn.XLOOKUP(Tabella4[[#This Row],[Criterio]],Tabella5[ID],Tabella5[Criterio di successo],"")," - ",Tabella4[[#This Row],[Servizio]])</f>
        <v>APP INDABOX ANDROID - 11.2.5.5.1 Dimensione dell'obiettivo (avanzato) - S001 Accedi</v>
      </c>
      <c r="Z196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(#AAD1967)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968" s="13"/>
      <c r="AB1968" s="13"/>
      <c r="AC1968" s="13"/>
      <c r="AD1968" s="13"/>
      <c r="AE1968" s="13" t="e">
        <f>_xlfn.XLOOKUP(Tabella4[[#This Row],[ID Silk]],outTable[ID Silk],outTable[Numero ticket  ],,0,1)</f>
        <v>#N/A</v>
      </c>
      <c r="AF1968" s="13"/>
      <c r="AG1968" s="13"/>
      <c r="AH1968" s="13" t="e">
        <f>Tabella4[[#This Row],[Caricato su Silk]]&amp;Tabella4[[#This Row],[HC_01]]</f>
        <v>#N/A</v>
      </c>
      <c r="AI1968" s="13" t="e">
        <f>Tabella4[[#This Row],[HC_ID]]&amp;": "&amp;Tabella4[[#This Row],[Descrizione]]</f>
        <v>#N/A</v>
      </c>
      <c r="AJ1968" s="13" t="e">
        <f>Tabella4[[#This Row],[HC_ID]]&amp;": - "&amp;Tabella4[[#This Row],[Detail]]&amp;" con selettore: "&amp;Tabella4[[#This Row],[Rejected Element]]</f>
        <v>#N/A</v>
      </c>
      <c r="AK1968" s="13" t="e">
        <f>Tabella4[[#This Row],[HC_ID]]&amp;": "&amp;Tabella4[[#This Row],[Share URL]]</f>
        <v>#N/A</v>
      </c>
      <c r="AL1968" s="13" t="e">
        <f>Tabella4[[#This Row],[HC_ID]]&amp;": "&amp;Tabella4[[#This Row],[Soluzione note aggiuntive]]</f>
        <v>#N/A</v>
      </c>
      <c r="AM1968" s="13"/>
    </row>
    <row r="1969" spans="1:39" ht="15" x14ac:dyDescent="0.3">
      <c r="A1969" s="41" t="str">
        <f>Tabella4[[#This Row],[UNI CEI EN 301549]]&amp;Tabella4[[#This Row],[Servizio]]</f>
        <v>11.2.5.8.1S001 Accedi</v>
      </c>
      <c r="B1969" s="42" t="str">
        <f>Tabella4[[#This Row],[IssueID]]&amp;Tabella4[[#This Row],[Servizio]]</f>
        <v>S001 Accedi</v>
      </c>
      <c r="C1969" s="41" t="s">
        <v>3067</v>
      </c>
      <c r="D1969" s="41" t="str">
        <f>"(#"&amp;Tabella4[[#This Row],['#ID]]&amp;")"</f>
        <v>(#AAD1968)</v>
      </c>
      <c r="E1969" s="13" t="s">
        <v>50</v>
      </c>
      <c r="F1969" s="13" t="s">
        <v>10</v>
      </c>
      <c r="G1969" s="13" t="s">
        <v>56</v>
      </c>
      <c r="H1969" s="13" t="s">
        <v>3283</v>
      </c>
      <c r="I1969" s="13" t="s">
        <v>63</v>
      </c>
      <c r="J1969" s="13" t="s">
        <v>1736</v>
      </c>
      <c r="K1969" t="s">
        <v>1748</v>
      </c>
      <c r="L1969" s="13" t="s">
        <v>3175</v>
      </c>
      <c r="M1969" t="s">
        <v>1744</v>
      </c>
      <c r="N1969" s="13"/>
      <c r="O1969" t="s">
        <v>1612</v>
      </c>
      <c r="P1969" s="13" t="s">
        <v>1656</v>
      </c>
      <c r="Q1969" s="13" t="s">
        <v>1742</v>
      </c>
      <c r="R1969" s="13"/>
      <c r="S1969" s="13" t="s">
        <v>3187</v>
      </c>
      <c r="T1969" s="13" t="s">
        <v>3188</v>
      </c>
      <c r="U1969" s="13">
        <f>COUNTIFS(Tabella4[Rejected Element],Tabella4[[#This Row],[Rejected Element]])</f>
        <v>1254</v>
      </c>
      <c r="V1969" s="13" t="s">
        <v>1719</v>
      </c>
      <c r="W1969" s="13" t="s">
        <v>3137</v>
      </c>
      <c r="X1969" s="13" t="str">
        <f>Tabella4[[#This Row],[User Impact]]</f>
        <v>2 - Serious</v>
      </c>
      <c r="Y1969" s="13" t="str">
        <f>_xlfn.CONCAT("APP INDABOX ANDROID - ",Tabella4[[#This Row],[UNI CEI EN 301549]]," ",_xlfn.XLOOKUP(Tabella4[[#This Row],[Criterio]],Tabella5[ID],Tabella5[Criterio di successo],"")," - ",Tabella4[[#This Row],[Servizio]])</f>
        <v>APP INDABOX ANDROID - 11.2.5.8.1 Dimensione dell'obiettivo (minimo) - S001 Accedi</v>
      </c>
      <c r="Z196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(#AAD1968)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969" s="13"/>
      <c r="AB1969" s="13"/>
      <c r="AC1969" s="13"/>
      <c r="AD1969" s="13"/>
      <c r="AE1969" s="13" t="e">
        <f>_xlfn.XLOOKUP(Tabella4[[#This Row],[ID Silk]],outTable[ID Silk],outTable[Numero ticket  ],,0,1)</f>
        <v>#N/A</v>
      </c>
      <c r="AF1969" s="13"/>
      <c r="AG1969" s="13"/>
      <c r="AH1969" s="13" t="e">
        <f>Tabella4[[#This Row],[Caricato su Silk]]&amp;Tabella4[[#This Row],[HC_01]]</f>
        <v>#N/A</v>
      </c>
      <c r="AI1969" s="13" t="e">
        <f>Tabella4[[#This Row],[HC_ID]]&amp;": "&amp;Tabella4[[#This Row],[Descrizione]]</f>
        <v>#N/A</v>
      </c>
      <c r="AJ1969" s="13" t="e">
        <f>Tabella4[[#This Row],[HC_ID]]&amp;": - "&amp;Tabella4[[#This Row],[Detail]]&amp;" con selettore: "&amp;Tabella4[[#This Row],[Rejected Element]]</f>
        <v>#N/A</v>
      </c>
      <c r="AK1969" s="13" t="e">
        <f>Tabella4[[#This Row],[HC_ID]]&amp;": "&amp;Tabella4[[#This Row],[Share URL]]</f>
        <v>#N/A</v>
      </c>
      <c r="AL1969" s="13" t="e">
        <f>Tabella4[[#This Row],[HC_ID]]&amp;": "&amp;Tabella4[[#This Row],[Soluzione note aggiuntive]]</f>
        <v>#N/A</v>
      </c>
      <c r="AM1969" s="13"/>
    </row>
    <row r="1970" spans="1:39" ht="15" x14ac:dyDescent="0.3">
      <c r="A1970" s="41" t="str">
        <f>Tabella4[[#This Row],[UNI CEI EN 301549]]&amp;Tabella4[[#This Row],[Servizio]]</f>
        <v>11.2.5.3.1S001 Accedi</v>
      </c>
      <c r="B1970" s="42" t="str">
        <f>Tabella4[[#This Row],[IssueID]]&amp;Tabella4[[#This Row],[Servizio]]</f>
        <v>S001 Accedi</v>
      </c>
      <c r="C1970" s="41" t="s">
        <v>3068</v>
      </c>
      <c r="D1970" s="41" t="str">
        <f>"(#"&amp;Tabella4[[#This Row],['#ID]]&amp;")"</f>
        <v>(#AAD1969)</v>
      </c>
      <c r="E1970" s="13" t="s">
        <v>50</v>
      </c>
      <c r="F1970" s="13" t="s">
        <v>9</v>
      </c>
      <c r="G1970" s="13" t="s">
        <v>342</v>
      </c>
      <c r="H1970" s="13" t="s">
        <v>3285</v>
      </c>
      <c r="I1970" s="13" t="s">
        <v>63</v>
      </c>
      <c r="J1970" s="13" t="s">
        <v>3172</v>
      </c>
      <c r="K1970" t="s">
        <v>1745</v>
      </c>
      <c r="L1970" s="13" t="s">
        <v>3173</v>
      </c>
      <c r="M1970" t="s">
        <v>1744</v>
      </c>
      <c r="N1970" s="13"/>
      <c r="O1970" t="s">
        <v>1612</v>
      </c>
      <c r="P1970" s="13" t="s">
        <v>1656</v>
      </c>
      <c r="Q1970" s="13" t="s">
        <v>1742</v>
      </c>
      <c r="R1970" s="13"/>
      <c r="S1970" s="13" t="s">
        <v>3183</v>
      </c>
      <c r="T1970" s="13" t="s">
        <v>3184</v>
      </c>
      <c r="U1970" s="13">
        <f>COUNTIFS(Tabella4[Rejected Element],Tabella4[[#This Row],[Rejected Element]])</f>
        <v>1254</v>
      </c>
      <c r="V1970" s="13" t="s">
        <v>1719</v>
      </c>
      <c r="W1970" s="13" t="s">
        <v>3137</v>
      </c>
      <c r="X1970" s="13" t="str">
        <f>Tabella4[[#This Row],[User Impact]]</f>
        <v>2 - Serious</v>
      </c>
      <c r="Y1970" s="13" t="str">
        <f>_xlfn.CONCAT("APP INDABOX ANDROID - ",Tabella4[[#This Row],[UNI CEI EN 301549]]," ",_xlfn.XLOOKUP(Tabella4[[#This Row],[Criterio]],Tabella5[ID],Tabella5[Criterio di successo],"")," - ",Tabella4[[#This Row],[Servizio]])</f>
        <v>APP INDABOX ANDROID - 11.2.5.3.1 Etichetta nel nome - S001 Accedi</v>
      </c>
      <c r="Z197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(#AAD1969)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970" s="13"/>
      <c r="AB1970" s="13"/>
      <c r="AC1970" s="13"/>
      <c r="AD1970" s="13"/>
      <c r="AE1970" s="13">
        <f>_xlfn.XLOOKUP(Tabella4[[#This Row],[ID Silk]],outTable[ID Silk],outTable[Numero ticket  ],,0,1)</f>
        <v>0</v>
      </c>
      <c r="AF1970" s="13"/>
      <c r="AG1970" s="13"/>
      <c r="AH1970" s="13" t="str">
        <f>Tabella4[[#This Row],[Caricato su Silk]]&amp;Tabella4[[#This Row],[HC_01]]</f>
        <v>0</v>
      </c>
      <c r="AI1970" s="13" t="str">
        <f>Tabella4[[#This Row],[HC_ID]]&amp;": "&amp;Tabella4[[#This Row],[Descrizione]]</f>
        <v>0: Una vista focalizzabile accessibile deve garantire che il nome sia incluso nell'etichetta visibile. [Per saperne di più] (https://docs.deque.com/devtools-mobile/2024.2.14/en/android-label-in-name)</v>
      </c>
      <c r="AJ1970" s="13" t="str">
        <f>Tabella4[[#This Row],[HC_ID]]&amp;": - "&amp;Tabella4[[#This Row],[Detail]]&amp;" con selettore: "&amp;Tabella4[[#This Row],[Rejected Element]]</f>
        <v>0: -  con selettore: No ID Available</v>
      </c>
      <c r="AK1970" s="13" t="str">
        <f>Tabella4[[#This Row],[HC_ID]]&amp;": "&amp;Tabella4[[#This Row],[Share URL]]</f>
        <v>0: https://axe-mobile.deque.com/scan?userId=747da6b3-5f03-493b-bc9b-3a10276b7d6b&amp;packageName=com.android.chrome&amp;resultId=019874b6-b4db-71cf-b61c-3f04f6ecb1d6</v>
      </c>
      <c r="AL1970" s="13" t="str">
        <f>Tabella4[[#This Row],[HC_ID]]&amp;": "&amp;Tabella4[[#This Row],[Soluzione note aggiuntive]]</f>
        <v>0: Assicurati che contentDescription o labelFor contengano l’etichetta visibile dell’elemento.</v>
      </c>
      <c r="AM1970" s="13"/>
    </row>
    <row r="1971" spans="1:39" ht="15" x14ac:dyDescent="0.3">
      <c r="A1971" s="41" t="str">
        <f>Tabella4[[#This Row],[UNI CEI EN 301549]]&amp;Tabella4[[#This Row],[Servizio]]</f>
        <v>11.1.3.2.1S001 Accedi</v>
      </c>
      <c r="B1971" s="42" t="str">
        <f>Tabella4[[#This Row],[IssueID]]&amp;Tabella4[[#This Row],[Servizio]]</f>
        <v>S001 Accedi</v>
      </c>
      <c r="C1971" s="41" t="s">
        <v>3069</v>
      </c>
      <c r="D1971" s="41" t="str">
        <f>"(#"&amp;Tabella4[[#This Row],['#ID]]&amp;")"</f>
        <v>(#AAD1970)</v>
      </c>
      <c r="E1971" s="13" t="s">
        <v>50</v>
      </c>
      <c r="F1971" s="13" t="s">
        <v>9</v>
      </c>
      <c r="G1971" s="13" t="s">
        <v>57</v>
      </c>
      <c r="H1971" s="13" t="s">
        <v>3287</v>
      </c>
      <c r="I1971" s="13" t="s">
        <v>62</v>
      </c>
      <c r="J1971" s="13" t="s">
        <v>3176</v>
      </c>
      <c r="K1971" t="s">
        <v>1749</v>
      </c>
      <c r="L1971" s="13" t="s">
        <v>3177</v>
      </c>
      <c r="M1971" t="s">
        <v>1744</v>
      </c>
      <c r="N1971" s="13"/>
      <c r="O1971" t="s">
        <v>1612</v>
      </c>
      <c r="P1971" s="13" t="s">
        <v>1656</v>
      </c>
      <c r="Q1971" s="13" t="s">
        <v>1742</v>
      </c>
      <c r="R1971" s="13"/>
      <c r="S1971" s="13" t="s">
        <v>3189</v>
      </c>
      <c r="T1971" s="13" t="s">
        <v>3190</v>
      </c>
      <c r="U1971" s="13">
        <f>COUNTIFS(Tabella4[Rejected Element],Tabella4[[#This Row],[Rejected Element]])</f>
        <v>1254</v>
      </c>
      <c r="V1971" s="13" t="s">
        <v>1719</v>
      </c>
      <c r="W1971" s="13" t="s">
        <v>3137</v>
      </c>
      <c r="X1971" s="13" t="str">
        <f>Tabella4[[#This Row],[User Impact]]</f>
        <v>1 - Critical</v>
      </c>
      <c r="Y1971" s="13" t="str">
        <f>_xlfn.CONCAT("APP INDABOX ANDROID - ",Tabella4[[#This Row],[UNI CEI EN 301549]]," ",_xlfn.XLOOKUP(Tabella4[[#This Row],[Criterio]],Tabella5[ID],Tabella5[Criterio di successo],"")," - ",Tabella4[[#This Row],[Servizio]])</f>
        <v>APP INDABOX ANDROID - 11.1.3.2.1 Sequenza significativa - S001 Accedi</v>
      </c>
      <c r="Z197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(#AAD1970)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71" s="13"/>
      <c r="AB1971" s="13"/>
      <c r="AC1971" s="13"/>
      <c r="AD1971" s="13"/>
      <c r="AE1971" s="13">
        <f>_xlfn.XLOOKUP(Tabella4[[#This Row],[ID Silk]],outTable[ID Silk],outTable[Numero ticket  ],,0,1)</f>
        <v>0</v>
      </c>
      <c r="AF1971" s="13"/>
      <c r="AG1971" s="13"/>
      <c r="AH1971" s="13" t="str">
        <f>Tabella4[[#This Row],[Caricato su Silk]]&amp;Tabella4[[#This Row],[HC_01]]</f>
        <v>0</v>
      </c>
      <c r="AI1971"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71" s="13" t="str">
        <f>Tabella4[[#This Row],[HC_ID]]&amp;": - "&amp;Tabella4[[#This Row],[Detail]]&amp;" con selettore: "&amp;Tabella4[[#This Row],[Rejected Element]]</f>
        <v>0: -  con selettore: No ID Available</v>
      </c>
      <c r="AK1971" s="13" t="str">
        <f>Tabella4[[#This Row],[HC_ID]]&amp;": "&amp;Tabella4[[#This Row],[Share URL]]</f>
        <v>0: https://axe-mobile.deque.com/scan?userId=747da6b3-5f03-493b-bc9b-3a10276b7d6b&amp;packageName=com.android.chrome&amp;resultId=019874b6-b4db-71cf-b61c-3f04f6ecb1d6</v>
      </c>
      <c r="AL1971" s="13" t="str">
        <f>Tabella4[[#This Row],[HC_ID]]&amp;": "&amp;Tabella4[[#This Row],[Soluzione note aggiuntive]]</f>
        <v>0: Rimuovi android:focusable="true" dal testo statico non interattivo.</v>
      </c>
      <c r="AM1971" s="13"/>
    </row>
    <row r="1972" spans="1:39" ht="15" x14ac:dyDescent="0.3">
      <c r="A1972" s="41" t="str">
        <f>Tabella4[[#This Row],[UNI CEI EN 301549]]&amp;Tabella4[[#This Row],[Servizio]]</f>
        <v>11.2.5.5.1S001 Accedi</v>
      </c>
      <c r="B1972" s="42" t="str">
        <f>Tabella4[[#This Row],[IssueID]]&amp;Tabella4[[#This Row],[Servizio]]</f>
        <v>S001 Accedi</v>
      </c>
      <c r="C1972" s="41" t="s">
        <v>3070</v>
      </c>
      <c r="D1972" s="41" t="str">
        <f>"(#"&amp;Tabella4[[#This Row],['#ID]]&amp;")"</f>
        <v>(#AAD1971)</v>
      </c>
      <c r="E1972" s="13" t="s">
        <v>50</v>
      </c>
      <c r="F1972" s="13" t="s">
        <v>3168</v>
      </c>
      <c r="G1972" s="13" t="s">
        <v>346</v>
      </c>
      <c r="H1972" s="13" t="s">
        <v>3286</v>
      </c>
      <c r="I1972" s="13" t="s">
        <v>64</v>
      </c>
      <c r="J1972" s="13" t="s">
        <v>1736</v>
      </c>
      <c r="K1972" t="s">
        <v>1747</v>
      </c>
      <c r="L1972" s="13" t="s">
        <v>3174</v>
      </c>
      <c r="M1972" t="s">
        <v>1744</v>
      </c>
      <c r="N1972" s="13"/>
      <c r="O1972" t="s">
        <v>1612</v>
      </c>
      <c r="P1972" s="13" t="s">
        <v>1656</v>
      </c>
      <c r="Q1972" s="13" t="s">
        <v>1742</v>
      </c>
      <c r="R1972" s="13"/>
      <c r="S1972" s="13" t="s">
        <v>3185</v>
      </c>
      <c r="T1972" s="13" t="s">
        <v>3186</v>
      </c>
      <c r="U1972" s="13">
        <f>COUNTIFS(Tabella4[Rejected Element],Tabella4[[#This Row],[Rejected Element]])</f>
        <v>1254</v>
      </c>
      <c r="V1972" s="13" t="s">
        <v>1719</v>
      </c>
      <c r="W1972" s="13" t="s">
        <v>3137</v>
      </c>
      <c r="X1972" s="13" t="str">
        <f>Tabella4[[#This Row],[User Impact]]</f>
        <v>3 - Moderate</v>
      </c>
      <c r="Y1972" s="13" t="str">
        <f>_xlfn.CONCAT("APP INDABOX ANDROID - ",Tabella4[[#This Row],[UNI CEI EN 301549]]," ",_xlfn.XLOOKUP(Tabella4[[#This Row],[Criterio]],Tabella5[ID],Tabella5[Criterio di successo],"")," - ",Tabella4[[#This Row],[Servizio]])</f>
        <v>APP INDABOX ANDROID - 11.2.5.5.1 Dimensione dell'obiettivo (avanzato) - S001 Accedi</v>
      </c>
      <c r="Z197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(#AAD1971)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972" s="13"/>
      <c r="AB1972" s="13"/>
      <c r="AC1972" s="13"/>
      <c r="AD1972" s="13"/>
      <c r="AE1972" s="13" t="e">
        <f>_xlfn.XLOOKUP(Tabella4[[#This Row],[ID Silk]],outTable[ID Silk],outTable[Numero ticket  ],,0,1)</f>
        <v>#N/A</v>
      </c>
      <c r="AF1972" s="13"/>
      <c r="AG1972" s="13"/>
      <c r="AH1972" s="13" t="e">
        <f>Tabella4[[#This Row],[Caricato su Silk]]&amp;Tabella4[[#This Row],[HC_01]]</f>
        <v>#N/A</v>
      </c>
      <c r="AI1972" s="13" t="e">
        <f>Tabella4[[#This Row],[HC_ID]]&amp;": "&amp;Tabella4[[#This Row],[Descrizione]]</f>
        <v>#N/A</v>
      </c>
      <c r="AJ1972" s="13" t="e">
        <f>Tabella4[[#This Row],[HC_ID]]&amp;": - "&amp;Tabella4[[#This Row],[Detail]]&amp;" con selettore: "&amp;Tabella4[[#This Row],[Rejected Element]]</f>
        <v>#N/A</v>
      </c>
      <c r="AK1972" s="13" t="e">
        <f>Tabella4[[#This Row],[HC_ID]]&amp;": "&amp;Tabella4[[#This Row],[Share URL]]</f>
        <v>#N/A</v>
      </c>
      <c r="AL1972" s="13" t="e">
        <f>Tabella4[[#This Row],[HC_ID]]&amp;": "&amp;Tabella4[[#This Row],[Soluzione note aggiuntive]]</f>
        <v>#N/A</v>
      </c>
      <c r="AM1972" s="13"/>
    </row>
    <row r="1973" spans="1:39" ht="15" x14ac:dyDescent="0.3">
      <c r="A1973" s="41" t="str">
        <f>Tabella4[[#This Row],[UNI CEI EN 301549]]&amp;Tabella4[[#This Row],[Servizio]]</f>
        <v>11.2.5.8.1S001 Accedi</v>
      </c>
      <c r="B1973" s="42" t="str">
        <f>Tabella4[[#This Row],[IssueID]]&amp;Tabella4[[#This Row],[Servizio]]</f>
        <v>S001 Accedi</v>
      </c>
      <c r="C1973" s="41" t="s">
        <v>3071</v>
      </c>
      <c r="D1973" s="41" t="str">
        <f>"(#"&amp;Tabella4[[#This Row],['#ID]]&amp;")"</f>
        <v>(#AAD1972)</v>
      </c>
      <c r="E1973" s="13" t="s">
        <v>50</v>
      </c>
      <c r="F1973" s="13" t="s">
        <v>10</v>
      </c>
      <c r="G1973" s="13" t="s">
        <v>56</v>
      </c>
      <c r="H1973" s="13" t="s">
        <v>3283</v>
      </c>
      <c r="I1973" s="13" t="s">
        <v>63</v>
      </c>
      <c r="J1973" s="13" t="s">
        <v>1736</v>
      </c>
      <c r="K1973" t="s">
        <v>1748</v>
      </c>
      <c r="L1973" s="13" t="s">
        <v>3175</v>
      </c>
      <c r="M1973" t="s">
        <v>1744</v>
      </c>
      <c r="N1973" s="13"/>
      <c r="O1973" t="s">
        <v>1612</v>
      </c>
      <c r="P1973" s="13" t="s">
        <v>1656</v>
      </c>
      <c r="Q1973" s="13" t="s">
        <v>1742</v>
      </c>
      <c r="R1973" s="13"/>
      <c r="S1973" s="13" t="s">
        <v>3187</v>
      </c>
      <c r="T1973" s="13" t="s">
        <v>3188</v>
      </c>
      <c r="U1973" s="13">
        <f>COUNTIFS(Tabella4[Rejected Element],Tabella4[[#This Row],[Rejected Element]])</f>
        <v>1254</v>
      </c>
      <c r="V1973" s="13" t="s">
        <v>1719</v>
      </c>
      <c r="W1973" s="13" t="s">
        <v>3137</v>
      </c>
      <c r="X1973" s="13" t="str">
        <f>Tabella4[[#This Row],[User Impact]]</f>
        <v>2 - Serious</v>
      </c>
      <c r="Y1973" s="13" t="str">
        <f>_xlfn.CONCAT("APP INDABOX ANDROID - ",Tabella4[[#This Row],[UNI CEI EN 301549]]," ",_xlfn.XLOOKUP(Tabella4[[#This Row],[Criterio]],Tabella5[ID],Tabella5[Criterio di successo],"")," - ",Tabella4[[#This Row],[Servizio]])</f>
        <v>APP INDABOX ANDROID - 11.2.5.8.1 Dimensione dell'obiettivo (minimo) - S001 Accedi</v>
      </c>
      <c r="Z197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(#AAD1972)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973" s="13"/>
      <c r="AB1973" s="13"/>
      <c r="AC1973" s="13"/>
      <c r="AD1973" s="13"/>
      <c r="AE1973" s="13" t="e">
        <f>_xlfn.XLOOKUP(Tabella4[[#This Row],[ID Silk]],outTable[ID Silk],outTable[Numero ticket  ],,0,1)</f>
        <v>#N/A</v>
      </c>
      <c r="AF1973" s="13"/>
      <c r="AG1973" s="13"/>
      <c r="AH1973" s="13" t="e">
        <f>Tabella4[[#This Row],[Caricato su Silk]]&amp;Tabella4[[#This Row],[HC_01]]</f>
        <v>#N/A</v>
      </c>
      <c r="AI1973" s="13" t="e">
        <f>Tabella4[[#This Row],[HC_ID]]&amp;": "&amp;Tabella4[[#This Row],[Descrizione]]</f>
        <v>#N/A</v>
      </c>
      <c r="AJ1973" s="13" t="e">
        <f>Tabella4[[#This Row],[HC_ID]]&amp;": - "&amp;Tabella4[[#This Row],[Detail]]&amp;" con selettore: "&amp;Tabella4[[#This Row],[Rejected Element]]</f>
        <v>#N/A</v>
      </c>
      <c r="AK1973" s="13" t="e">
        <f>Tabella4[[#This Row],[HC_ID]]&amp;": "&amp;Tabella4[[#This Row],[Share URL]]</f>
        <v>#N/A</v>
      </c>
      <c r="AL1973" s="13" t="e">
        <f>Tabella4[[#This Row],[HC_ID]]&amp;": "&amp;Tabella4[[#This Row],[Soluzione note aggiuntive]]</f>
        <v>#N/A</v>
      </c>
      <c r="AM1973" s="13"/>
    </row>
    <row r="1974" spans="1:39" ht="15" x14ac:dyDescent="0.3">
      <c r="A1974" s="41" t="str">
        <f>Tabella4[[#This Row],[UNI CEI EN 301549]]&amp;Tabella4[[#This Row],[Servizio]]</f>
        <v>11.2.5.3.1S001 Accedi</v>
      </c>
      <c r="B1974" s="42" t="str">
        <f>Tabella4[[#This Row],[IssueID]]&amp;Tabella4[[#This Row],[Servizio]]</f>
        <v>S001 Accedi</v>
      </c>
      <c r="C1974" s="41" t="s">
        <v>3072</v>
      </c>
      <c r="D1974" s="41" t="str">
        <f>"(#"&amp;Tabella4[[#This Row],['#ID]]&amp;")"</f>
        <v>(#AAD1973)</v>
      </c>
      <c r="E1974" s="13" t="s">
        <v>50</v>
      </c>
      <c r="F1974" s="13" t="s">
        <v>9</v>
      </c>
      <c r="G1974" s="13" t="s">
        <v>342</v>
      </c>
      <c r="H1974" s="13" t="s">
        <v>3285</v>
      </c>
      <c r="I1974" s="13" t="s">
        <v>63</v>
      </c>
      <c r="J1974" s="13" t="s">
        <v>3172</v>
      </c>
      <c r="K1974" t="s">
        <v>1745</v>
      </c>
      <c r="L1974" s="13" t="s">
        <v>3173</v>
      </c>
      <c r="M1974" t="s">
        <v>1744</v>
      </c>
      <c r="N1974" s="13"/>
      <c r="O1974" t="s">
        <v>1612</v>
      </c>
      <c r="P1974" s="13" t="s">
        <v>1656</v>
      </c>
      <c r="Q1974" s="13" t="s">
        <v>1742</v>
      </c>
      <c r="R1974" s="13"/>
      <c r="S1974" s="13" t="s">
        <v>3183</v>
      </c>
      <c r="T1974" s="13" t="s">
        <v>3184</v>
      </c>
      <c r="U1974" s="13">
        <f>COUNTIFS(Tabella4[Rejected Element],Tabella4[[#This Row],[Rejected Element]])</f>
        <v>1254</v>
      </c>
      <c r="V1974" s="13" t="s">
        <v>1719</v>
      </c>
      <c r="W1974" s="13" t="s">
        <v>3137</v>
      </c>
      <c r="X1974" s="13" t="str">
        <f>Tabella4[[#This Row],[User Impact]]</f>
        <v>2 - Serious</v>
      </c>
      <c r="Y1974" s="13" t="str">
        <f>_xlfn.CONCAT("APP INDABOX ANDROID - ",Tabella4[[#This Row],[UNI CEI EN 301549]]," ",_xlfn.XLOOKUP(Tabella4[[#This Row],[Criterio]],Tabella5[ID],Tabella5[Criterio di successo],"")," - ",Tabella4[[#This Row],[Servizio]])</f>
        <v>APP INDABOX ANDROID - 11.2.5.3.1 Etichetta nel nome - S001 Accedi</v>
      </c>
      <c r="Z197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(#AAD1973)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974" s="13"/>
      <c r="AB1974" s="13"/>
      <c r="AC1974" s="13"/>
      <c r="AD1974" s="13"/>
      <c r="AE1974" s="13">
        <f>_xlfn.XLOOKUP(Tabella4[[#This Row],[ID Silk]],outTable[ID Silk],outTable[Numero ticket  ],,0,1)</f>
        <v>0</v>
      </c>
      <c r="AF1974" s="13"/>
      <c r="AG1974" s="13"/>
      <c r="AH1974" s="13" t="str">
        <f>Tabella4[[#This Row],[Caricato su Silk]]&amp;Tabella4[[#This Row],[HC_01]]</f>
        <v>0</v>
      </c>
      <c r="AI1974" s="13" t="str">
        <f>Tabella4[[#This Row],[HC_ID]]&amp;": "&amp;Tabella4[[#This Row],[Descrizione]]</f>
        <v>0: Una vista focalizzabile accessibile deve garantire che il nome sia incluso nell'etichetta visibile. [Per saperne di più] (https://docs.deque.com/devtools-mobile/2024.2.14/en/android-label-in-name)</v>
      </c>
      <c r="AJ1974" s="13" t="str">
        <f>Tabella4[[#This Row],[HC_ID]]&amp;": - "&amp;Tabella4[[#This Row],[Detail]]&amp;" con selettore: "&amp;Tabella4[[#This Row],[Rejected Element]]</f>
        <v>0: -  con selettore: No ID Available</v>
      </c>
      <c r="AK1974" s="13" t="str">
        <f>Tabella4[[#This Row],[HC_ID]]&amp;": "&amp;Tabella4[[#This Row],[Share URL]]</f>
        <v>0: https://axe-mobile.deque.com/scan?userId=747da6b3-5f03-493b-bc9b-3a10276b7d6b&amp;packageName=com.android.chrome&amp;resultId=019874b6-b4db-71cf-b61c-3f04f6ecb1d6</v>
      </c>
      <c r="AL1974" s="13" t="str">
        <f>Tabella4[[#This Row],[HC_ID]]&amp;": "&amp;Tabella4[[#This Row],[Soluzione note aggiuntive]]</f>
        <v>0: Assicurati che contentDescription o labelFor contengano l’etichetta visibile dell’elemento.</v>
      </c>
      <c r="AM1974" s="13"/>
    </row>
    <row r="1975" spans="1:39" ht="15" x14ac:dyDescent="0.3">
      <c r="A1975" s="41" t="str">
        <f>Tabella4[[#This Row],[UNI CEI EN 301549]]&amp;Tabella4[[#This Row],[Servizio]]</f>
        <v>11.1.3.2.1S001 Accedi</v>
      </c>
      <c r="B1975" s="42" t="str">
        <f>Tabella4[[#This Row],[IssueID]]&amp;Tabella4[[#This Row],[Servizio]]</f>
        <v>S001 Accedi</v>
      </c>
      <c r="C1975" s="41" t="s">
        <v>3073</v>
      </c>
      <c r="D1975" s="41" t="str">
        <f>"(#"&amp;Tabella4[[#This Row],['#ID]]&amp;")"</f>
        <v>(#AAD1974)</v>
      </c>
      <c r="E1975" s="13" t="s">
        <v>50</v>
      </c>
      <c r="F1975" s="13" t="s">
        <v>9</v>
      </c>
      <c r="G1975" s="13" t="s">
        <v>57</v>
      </c>
      <c r="H1975" s="13" t="s">
        <v>3287</v>
      </c>
      <c r="I1975" s="13" t="s">
        <v>62</v>
      </c>
      <c r="J1975" s="13" t="s">
        <v>3176</v>
      </c>
      <c r="K1975" t="s">
        <v>1749</v>
      </c>
      <c r="L1975" s="13" t="s">
        <v>3177</v>
      </c>
      <c r="M1975" t="s">
        <v>1744</v>
      </c>
      <c r="N1975" s="13"/>
      <c r="O1975" t="s">
        <v>1612</v>
      </c>
      <c r="P1975" s="13" t="s">
        <v>1656</v>
      </c>
      <c r="Q1975" s="13" t="s">
        <v>1742</v>
      </c>
      <c r="R1975" s="13"/>
      <c r="S1975" s="13" t="s">
        <v>3189</v>
      </c>
      <c r="T1975" s="13" t="s">
        <v>3190</v>
      </c>
      <c r="U1975" s="13">
        <f>COUNTIFS(Tabella4[Rejected Element],Tabella4[[#This Row],[Rejected Element]])</f>
        <v>1254</v>
      </c>
      <c r="V1975" s="13" t="s">
        <v>1719</v>
      </c>
      <c r="W1975" s="13" t="s">
        <v>3137</v>
      </c>
      <c r="X1975" s="13" t="str">
        <f>Tabella4[[#This Row],[User Impact]]</f>
        <v>1 - Critical</v>
      </c>
      <c r="Y1975" s="13" t="str">
        <f>_xlfn.CONCAT("APP INDABOX ANDROID - ",Tabella4[[#This Row],[UNI CEI EN 301549]]," ",_xlfn.XLOOKUP(Tabella4[[#This Row],[Criterio]],Tabella5[ID],Tabella5[Criterio di successo],"")," - ",Tabella4[[#This Row],[Servizio]])</f>
        <v>APP INDABOX ANDROID - 11.1.3.2.1 Sequenza significativa - S001 Accedi</v>
      </c>
      <c r="Z197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(#AAD1974)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75" s="13"/>
      <c r="AB1975" s="13"/>
      <c r="AC1975" s="13"/>
      <c r="AD1975" s="13"/>
      <c r="AE1975" s="13">
        <f>_xlfn.XLOOKUP(Tabella4[[#This Row],[ID Silk]],outTable[ID Silk],outTable[Numero ticket  ],,0,1)</f>
        <v>0</v>
      </c>
      <c r="AF1975" s="13"/>
      <c r="AG1975" s="13"/>
      <c r="AH1975" s="13" t="str">
        <f>Tabella4[[#This Row],[Caricato su Silk]]&amp;Tabella4[[#This Row],[HC_01]]</f>
        <v>0</v>
      </c>
      <c r="AI1975"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75" s="13" t="str">
        <f>Tabella4[[#This Row],[HC_ID]]&amp;": - "&amp;Tabella4[[#This Row],[Detail]]&amp;" con selettore: "&amp;Tabella4[[#This Row],[Rejected Element]]</f>
        <v>0: -  con selettore: No ID Available</v>
      </c>
      <c r="AK1975" s="13" t="str">
        <f>Tabella4[[#This Row],[HC_ID]]&amp;": "&amp;Tabella4[[#This Row],[Share URL]]</f>
        <v>0: https://axe-mobile.deque.com/scan?userId=747da6b3-5f03-493b-bc9b-3a10276b7d6b&amp;packageName=com.android.chrome&amp;resultId=019874b6-b4db-71cf-b61c-3f04f6ecb1d6</v>
      </c>
      <c r="AL1975" s="13" t="str">
        <f>Tabella4[[#This Row],[HC_ID]]&amp;": "&amp;Tabella4[[#This Row],[Soluzione note aggiuntive]]</f>
        <v>0: Rimuovi android:focusable="true" dal testo statico non interattivo.</v>
      </c>
      <c r="AM1975" s="13"/>
    </row>
    <row r="1976" spans="1:39" ht="15" x14ac:dyDescent="0.3">
      <c r="A1976" s="41" t="str">
        <f>Tabella4[[#This Row],[UNI CEI EN 301549]]&amp;Tabella4[[#This Row],[Servizio]]</f>
        <v>11.1.3.2.1S001 Accedi</v>
      </c>
      <c r="B1976" s="42" t="str">
        <f>Tabella4[[#This Row],[IssueID]]&amp;Tabella4[[#This Row],[Servizio]]</f>
        <v>S001 Accedi</v>
      </c>
      <c r="C1976" s="41" t="s">
        <v>3074</v>
      </c>
      <c r="D1976" s="41" t="str">
        <f>"(#"&amp;Tabella4[[#This Row],['#ID]]&amp;")"</f>
        <v>(#AAD1975)</v>
      </c>
      <c r="E1976" s="13" t="s">
        <v>50</v>
      </c>
      <c r="F1976" s="13" t="s">
        <v>9</v>
      </c>
      <c r="G1976" s="13" t="s">
        <v>57</v>
      </c>
      <c r="H1976" s="13" t="s">
        <v>3287</v>
      </c>
      <c r="I1976" s="13" t="s">
        <v>62</v>
      </c>
      <c r="J1976" s="13" t="s">
        <v>3176</v>
      </c>
      <c r="K1976" t="s">
        <v>1749</v>
      </c>
      <c r="L1976" s="13" t="s">
        <v>3177</v>
      </c>
      <c r="M1976" t="s">
        <v>1744</v>
      </c>
      <c r="N1976" s="13"/>
      <c r="O1976" t="s">
        <v>1612</v>
      </c>
      <c r="P1976" s="13" t="s">
        <v>1656</v>
      </c>
      <c r="Q1976" s="13" t="s">
        <v>1742</v>
      </c>
      <c r="R1976" s="13"/>
      <c r="S1976" s="13" t="s">
        <v>3189</v>
      </c>
      <c r="T1976" s="13" t="s">
        <v>3190</v>
      </c>
      <c r="U1976" s="13">
        <f>COUNTIFS(Tabella4[Rejected Element],Tabella4[[#This Row],[Rejected Element]])</f>
        <v>1254</v>
      </c>
      <c r="V1976" s="13" t="s">
        <v>1719</v>
      </c>
      <c r="W1976" s="13" t="s">
        <v>3137</v>
      </c>
      <c r="X1976" s="13" t="str">
        <f>Tabella4[[#This Row],[User Impact]]</f>
        <v>1 - Critical</v>
      </c>
      <c r="Y1976" s="13" t="str">
        <f>_xlfn.CONCAT("APP INDABOX ANDROID - ",Tabella4[[#This Row],[UNI CEI EN 301549]]," ",_xlfn.XLOOKUP(Tabella4[[#This Row],[Criterio]],Tabella5[ID],Tabella5[Criterio di successo],"")," - ",Tabella4[[#This Row],[Servizio]])</f>
        <v>APP INDABOX ANDROID - 11.1.3.2.1 Sequenza significativa - S001 Accedi</v>
      </c>
      <c r="Z197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(#AAD1975)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76" s="13"/>
      <c r="AB1976" s="13"/>
      <c r="AC1976" s="13"/>
      <c r="AD1976" s="13"/>
      <c r="AE1976" s="13">
        <f>_xlfn.XLOOKUP(Tabella4[[#This Row],[ID Silk]],outTable[ID Silk],outTable[Numero ticket  ],,0,1)</f>
        <v>0</v>
      </c>
      <c r="AF1976" s="13"/>
      <c r="AG1976" s="13"/>
      <c r="AH1976" s="13" t="str">
        <f>Tabella4[[#This Row],[Caricato su Silk]]&amp;Tabella4[[#This Row],[HC_01]]</f>
        <v>0</v>
      </c>
      <c r="AI1976"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76" s="13" t="str">
        <f>Tabella4[[#This Row],[HC_ID]]&amp;": - "&amp;Tabella4[[#This Row],[Detail]]&amp;" con selettore: "&amp;Tabella4[[#This Row],[Rejected Element]]</f>
        <v>0: -  con selettore: No ID Available</v>
      </c>
      <c r="AK1976" s="13" t="str">
        <f>Tabella4[[#This Row],[HC_ID]]&amp;": "&amp;Tabella4[[#This Row],[Share URL]]</f>
        <v>0: https://axe-mobile.deque.com/scan?userId=747da6b3-5f03-493b-bc9b-3a10276b7d6b&amp;packageName=com.android.chrome&amp;resultId=019874b6-b4db-71cf-b61c-3f04f6ecb1d6</v>
      </c>
      <c r="AL1976" s="13" t="str">
        <f>Tabella4[[#This Row],[HC_ID]]&amp;": "&amp;Tabella4[[#This Row],[Soluzione note aggiuntive]]</f>
        <v>0: Rimuovi android:focusable="true" dal testo statico non interattivo.</v>
      </c>
      <c r="AM1976" s="13"/>
    </row>
    <row r="1977" spans="1:39" ht="15" x14ac:dyDescent="0.3">
      <c r="A1977" s="41" t="str">
        <f>Tabella4[[#This Row],[UNI CEI EN 301549]]&amp;Tabella4[[#This Row],[Servizio]]</f>
        <v>11.1.3.2.1S001 Accedi</v>
      </c>
      <c r="B1977" s="42" t="str">
        <f>Tabella4[[#This Row],[IssueID]]&amp;Tabella4[[#This Row],[Servizio]]</f>
        <v>S001 Accedi</v>
      </c>
      <c r="C1977" s="41" t="s">
        <v>3075</v>
      </c>
      <c r="D1977" s="41" t="str">
        <f>"(#"&amp;Tabella4[[#This Row],['#ID]]&amp;")"</f>
        <v>(#AAD1976)</v>
      </c>
      <c r="E1977" s="13" t="s">
        <v>50</v>
      </c>
      <c r="F1977" s="13" t="s">
        <v>9</v>
      </c>
      <c r="G1977" s="13" t="s">
        <v>57</v>
      </c>
      <c r="H1977" s="13" t="s">
        <v>3287</v>
      </c>
      <c r="I1977" s="13" t="s">
        <v>62</v>
      </c>
      <c r="J1977" s="13" t="s">
        <v>3176</v>
      </c>
      <c r="K1977" t="s">
        <v>1749</v>
      </c>
      <c r="L1977" s="13" t="s">
        <v>3177</v>
      </c>
      <c r="M1977" t="s">
        <v>1744</v>
      </c>
      <c r="N1977" s="13"/>
      <c r="O1977" t="s">
        <v>1612</v>
      </c>
      <c r="P1977" s="13" t="s">
        <v>1656</v>
      </c>
      <c r="Q1977" s="13" t="s">
        <v>1742</v>
      </c>
      <c r="R1977" s="13"/>
      <c r="S1977" s="13" t="s">
        <v>3189</v>
      </c>
      <c r="T1977" s="13" t="s">
        <v>3190</v>
      </c>
      <c r="U1977" s="13">
        <f>COUNTIFS(Tabella4[Rejected Element],Tabella4[[#This Row],[Rejected Element]])</f>
        <v>1254</v>
      </c>
      <c r="V1977" s="13" t="s">
        <v>1719</v>
      </c>
      <c r="W1977" s="13" t="s">
        <v>3137</v>
      </c>
      <c r="X1977" s="13" t="str">
        <f>Tabella4[[#This Row],[User Impact]]</f>
        <v>1 - Critical</v>
      </c>
      <c r="Y1977" s="13" t="str">
        <f>_xlfn.CONCAT("APP INDABOX ANDROID - ",Tabella4[[#This Row],[UNI CEI EN 301549]]," ",_xlfn.XLOOKUP(Tabella4[[#This Row],[Criterio]],Tabella5[ID],Tabella5[Criterio di successo],"")," - ",Tabella4[[#This Row],[Servizio]])</f>
        <v>APP INDABOX ANDROID - 11.1.3.2.1 Sequenza significativa - S001 Accedi</v>
      </c>
      <c r="Z197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(#AAD1976)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77" s="13"/>
      <c r="AB1977" s="13"/>
      <c r="AC1977" s="13"/>
      <c r="AD1977" s="13"/>
      <c r="AE1977" s="13">
        <f>_xlfn.XLOOKUP(Tabella4[[#This Row],[ID Silk]],outTable[ID Silk],outTable[Numero ticket  ],,0,1)</f>
        <v>0</v>
      </c>
      <c r="AF1977" s="13"/>
      <c r="AG1977" s="13"/>
      <c r="AH1977" s="13" t="str">
        <f>Tabella4[[#This Row],[Caricato su Silk]]&amp;Tabella4[[#This Row],[HC_01]]</f>
        <v>0</v>
      </c>
      <c r="AI1977"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77" s="13" t="str">
        <f>Tabella4[[#This Row],[HC_ID]]&amp;": - "&amp;Tabella4[[#This Row],[Detail]]&amp;" con selettore: "&amp;Tabella4[[#This Row],[Rejected Element]]</f>
        <v>0: -  con selettore: No ID Available</v>
      </c>
      <c r="AK1977" s="13" t="str">
        <f>Tabella4[[#This Row],[HC_ID]]&amp;": "&amp;Tabella4[[#This Row],[Share URL]]</f>
        <v>0: https://axe-mobile.deque.com/scan?userId=747da6b3-5f03-493b-bc9b-3a10276b7d6b&amp;packageName=com.android.chrome&amp;resultId=019874b6-b4db-71cf-b61c-3f04f6ecb1d6</v>
      </c>
      <c r="AL1977" s="13" t="str">
        <f>Tabella4[[#This Row],[HC_ID]]&amp;": "&amp;Tabella4[[#This Row],[Soluzione note aggiuntive]]</f>
        <v>0: Rimuovi android:focusable="true" dal testo statico non interattivo.</v>
      </c>
      <c r="AM1977" s="13"/>
    </row>
    <row r="1978" spans="1:39" ht="15" x14ac:dyDescent="0.3">
      <c r="A1978" s="41" t="str">
        <f>Tabella4[[#This Row],[UNI CEI EN 301549]]&amp;Tabella4[[#This Row],[Servizio]]</f>
        <v>11.2.5.3.1S001 Accedi</v>
      </c>
      <c r="B1978" s="42" t="str">
        <f>Tabella4[[#This Row],[IssueID]]&amp;Tabella4[[#This Row],[Servizio]]</f>
        <v>S001 Accedi</v>
      </c>
      <c r="C1978" s="41" t="s">
        <v>3076</v>
      </c>
      <c r="D1978" s="41" t="str">
        <f>"(#"&amp;Tabella4[[#This Row],['#ID]]&amp;")"</f>
        <v>(#AAD1977)</v>
      </c>
      <c r="E1978" s="13" t="s">
        <v>50</v>
      </c>
      <c r="F1978" s="13" t="s">
        <v>9</v>
      </c>
      <c r="G1978" s="13" t="s">
        <v>342</v>
      </c>
      <c r="H1978" s="13" t="s">
        <v>3285</v>
      </c>
      <c r="I1978" s="13" t="s">
        <v>63</v>
      </c>
      <c r="J1978" s="13" t="s">
        <v>3172</v>
      </c>
      <c r="K1978" t="s">
        <v>1745</v>
      </c>
      <c r="L1978" s="13" t="s">
        <v>3173</v>
      </c>
      <c r="M1978" t="s">
        <v>1744</v>
      </c>
      <c r="N1978" s="13"/>
      <c r="O1978" t="s">
        <v>1612</v>
      </c>
      <c r="P1978" s="13" t="s">
        <v>1656</v>
      </c>
      <c r="Q1978" s="13" t="s">
        <v>1742</v>
      </c>
      <c r="R1978" s="13"/>
      <c r="S1978" s="13" t="s">
        <v>3183</v>
      </c>
      <c r="T1978" s="13" t="s">
        <v>3184</v>
      </c>
      <c r="U1978" s="13">
        <f>COUNTIFS(Tabella4[Rejected Element],Tabella4[[#This Row],[Rejected Element]])</f>
        <v>1254</v>
      </c>
      <c r="V1978" s="13" t="s">
        <v>1719</v>
      </c>
      <c r="W1978" s="13" t="s">
        <v>3137</v>
      </c>
      <c r="X1978" s="13" t="str">
        <f>Tabella4[[#This Row],[User Impact]]</f>
        <v>2 - Serious</v>
      </c>
      <c r="Y1978" s="13" t="str">
        <f>_xlfn.CONCAT("APP INDABOX ANDROID - ",Tabella4[[#This Row],[UNI CEI EN 301549]]," ",_xlfn.XLOOKUP(Tabella4[[#This Row],[Criterio]],Tabella5[ID],Tabella5[Criterio di successo],"")," - ",Tabella4[[#This Row],[Servizio]])</f>
        <v>APP INDABOX ANDROID - 11.2.5.3.1 Etichetta nel nome - S001 Accedi</v>
      </c>
      <c r="Z197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(#AAD1977)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978" s="13"/>
      <c r="AB1978" s="13"/>
      <c r="AC1978" s="13"/>
      <c r="AD1978" s="13"/>
      <c r="AE1978" s="13">
        <f>_xlfn.XLOOKUP(Tabella4[[#This Row],[ID Silk]],outTable[ID Silk],outTable[Numero ticket  ],,0,1)</f>
        <v>0</v>
      </c>
      <c r="AF1978" s="13"/>
      <c r="AG1978" s="13"/>
      <c r="AH1978" s="13" t="str">
        <f>Tabella4[[#This Row],[Caricato su Silk]]&amp;Tabella4[[#This Row],[HC_01]]</f>
        <v>0</v>
      </c>
      <c r="AI1978" s="13" t="str">
        <f>Tabella4[[#This Row],[HC_ID]]&amp;": "&amp;Tabella4[[#This Row],[Descrizione]]</f>
        <v>0: Una vista focalizzabile accessibile deve garantire che il nome sia incluso nell'etichetta visibile. [Per saperne di più] (https://docs.deque.com/devtools-mobile/2024.2.14/en/android-label-in-name)</v>
      </c>
      <c r="AJ1978" s="13" t="str">
        <f>Tabella4[[#This Row],[HC_ID]]&amp;": - "&amp;Tabella4[[#This Row],[Detail]]&amp;" con selettore: "&amp;Tabella4[[#This Row],[Rejected Element]]</f>
        <v>0: -  con selettore: No ID Available</v>
      </c>
      <c r="AK1978" s="13" t="str">
        <f>Tabella4[[#This Row],[HC_ID]]&amp;": "&amp;Tabella4[[#This Row],[Share URL]]</f>
        <v>0: https://axe-mobile.deque.com/scan?userId=747da6b3-5f03-493b-bc9b-3a10276b7d6b&amp;packageName=com.android.chrome&amp;resultId=019874b6-b4db-71cf-b61c-3f04f6ecb1d6</v>
      </c>
      <c r="AL1978" s="13" t="str">
        <f>Tabella4[[#This Row],[HC_ID]]&amp;": "&amp;Tabella4[[#This Row],[Soluzione note aggiuntive]]</f>
        <v>0: Assicurati che contentDescription o labelFor contengano l’etichetta visibile dell’elemento.</v>
      </c>
      <c r="AM1978" s="13"/>
    </row>
    <row r="1979" spans="1:39" ht="15" x14ac:dyDescent="0.3">
      <c r="A1979" s="41" t="str">
        <f>Tabella4[[#This Row],[UNI CEI EN 301549]]&amp;Tabella4[[#This Row],[Servizio]]</f>
        <v>11.1.3.2.1S001 Accedi</v>
      </c>
      <c r="B1979" s="42" t="str">
        <f>Tabella4[[#This Row],[IssueID]]&amp;Tabella4[[#This Row],[Servizio]]</f>
        <v>S001 Accedi</v>
      </c>
      <c r="C1979" s="41" t="s">
        <v>3077</v>
      </c>
      <c r="D1979" s="41" t="str">
        <f>"(#"&amp;Tabella4[[#This Row],['#ID]]&amp;")"</f>
        <v>(#AAD1978)</v>
      </c>
      <c r="E1979" s="13" t="s">
        <v>50</v>
      </c>
      <c r="F1979" s="13" t="s">
        <v>9</v>
      </c>
      <c r="G1979" s="13" t="s">
        <v>57</v>
      </c>
      <c r="H1979" s="13" t="s">
        <v>3287</v>
      </c>
      <c r="I1979" s="13" t="s">
        <v>62</v>
      </c>
      <c r="J1979" s="13" t="s">
        <v>3176</v>
      </c>
      <c r="K1979" t="s">
        <v>1749</v>
      </c>
      <c r="L1979" s="13" t="s">
        <v>3177</v>
      </c>
      <c r="M1979" t="s">
        <v>1744</v>
      </c>
      <c r="N1979" s="13"/>
      <c r="O1979" t="s">
        <v>1612</v>
      </c>
      <c r="P1979" s="13" t="s">
        <v>1656</v>
      </c>
      <c r="Q1979" s="13" t="s">
        <v>1742</v>
      </c>
      <c r="R1979" s="13"/>
      <c r="S1979" s="13" t="s">
        <v>3189</v>
      </c>
      <c r="T1979" s="13" t="s">
        <v>3190</v>
      </c>
      <c r="U1979" s="13">
        <f>COUNTIFS(Tabella4[Rejected Element],Tabella4[[#This Row],[Rejected Element]])</f>
        <v>1254</v>
      </c>
      <c r="V1979" s="13" t="s">
        <v>1719</v>
      </c>
      <c r="W1979" s="13" t="s">
        <v>3137</v>
      </c>
      <c r="X1979" s="13" t="str">
        <f>Tabella4[[#This Row],[User Impact]]</f>
        <v>1 - Critical</v>
      </c>
      <c r="Y1979" s="13" t="str">
        <f>_xlfn.CONCAT("APP INDABOX ANDROID - ",Tabella4[[#This Row],[UNI CEI EN 301549]]," ",_xlfn.XLOOKUP(Tabella4[[#This Row],[Criterio]],Tabella5[ID],Tabella5[Criterio di successo],"")," - ",Tabella4[[#This Row],[Servizio]])</f>
        <v>APP INDABOX ANDROID - 11.1.3.2.1 Sequenza significativa - S001 Accedi</v>
      </c>
      <c r="Z197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(#AAD1978)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79" s="13"/>
      <c r="AB1979" s="13"/>
      <c r="AC1979" s="13"/>
      <c r="AD1979" s="13"/>
      <c r="AE1979" s="13">
        <f>_xlfn.XLOOKUP(Tabella4[[#This Row],[ID Silk]],outTable[ID Silk],outTable[Numero ticket  ],,0,1)</f>
        <v>0</v>
      </c>
      <c r="AF1979" s="13"/>
      <c r="AG1979" s="13"/>
      <c r="AH1979" s="13" t="str">
        <f>Tabella4[[#This Row],[Caricato su Silk]]&amp;Tabella4[[#This Row],[HC_01]]</f>
        <v>0</v>
      </c>
      <c r="AI1979"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79" s="13" t="str">
        <f>Tabella4[[#This Row],[HC_ID]]&amp;": - "&amp;Tabella4[[#This Row],[Detail]]&amp;" con selettore: "&amp;Tabella4[[#This Row],[Rejected Element]]</f>
        <v>0: -  con selettore: No ID Available</v>
      </c>
      <c r="AK1979" s="13" t="str">
        <f>Tabella4[[#This Row],[HC_ID]]&amp;": "&amp;Tabella4[[#This Row],[Share URL]]</f>
        <v>0: https://axe-mobile.deque.com/scan?userId=747da6b3-5f03-493b-bc9b-3a10276b7d6b&amp;packageName=com.android.chrome&amp;resultId=019874b6-b4db-71cf-b61c-3f04f6ecb1d6</v>
      </c>
      <c r="AL1979" s="13" t="str">
        <f>Tabella4[[#This Row],[HC_ID]]&amp;": "&amp;Tabella4[[#This Row],[Soluzione note aggiuntive]]</f>
        <v>0: Rimuovi android:focusable="true" dal testo statico non interattivo.</v>
      </c>
      <c r="AM1979" s="13"/>
    </row>
    <row r="1980" spans="1:39" ht="15" x14ac:dyDescent="0.3">
      <c r="A1980" s="41" t="str">
        <f>Tabella4[[#This Row],[UNI CEI EN 301549]]&amp;Tabella4[[#This Row],[Servizio]]</f>
        <v>11.4.1.2.1S001 Accedi</v>
      </c>
      <c r="B1980" s="42" t="str">
        <f>Tabella4[[#This Row],[IssueID]]&amp;Tabella4[[#This Row],[Servizio]]</f>
        <v>S001 Accedi</v>
      </c>
      <c r="C1980" s="41" t="s">
        <v>3078</v>
      </c>
      <c r="D1980" s="41" t="str">
        <f>"(#"&amp;Tabella4[[#This Row],['#ID]]&amp;")"</f>
        <v>(#AAD1979)</v>
      </c>
      <c r="E1980" s="13" t="s">
        <v>50</v>
      </c>
      <c r="F1980" s="13" t="s">
        <v>9</v>
      </c>
      <c r="G1980" s="13" t="s">
        <v>386</v>
      </c>
      <c r="H1980" s="13" t="s">
        <v>150</v>
      </c>
      <c r="I1980" s="13" t="s">
        <v>63</v>
      </c>
      <c r="J1980" s="13" t="s">
        <v>1736</v>
      </c>
      <c r="K1980" t="s">
        <v>1759</v>
      </c>
      <c r="L1980" s="13" t="s">
        <v>3179</v>
      </c>
      <c r="M1980" t="s">
        <v>1744</v>
      </c>
      <c r="N1980" s="13"/>
      <c r="O1980" t="s">
        <v>1612</v>
      </c>
      <c r="P1980" s="13" t="s">
        <v>1656</v>
      </c>
      <c r="Q1980" s="13" t="s">
        <v>1742</v>
      </c>
      <c r="R1980" s="13"/>
      <c r="S1980" s="13" t="s">
        <v>3193</v>
      </c>
      <c r="T1980" s="13" t="s">
        <v>3194</v>
      </c>
      <c r="U1980" s="13">
        <f>COUNTIFS(Tabella4[Rejected Element],Tabella4[[#This Row],[Rejected Element]])</f>
        <v>1254</v>
      </c>
      <c r="V1980" s="13" t="s">
        <v>1719</v>
      </c>
      <c r="W1980" s="13" t="s">
        <v>3137</v>
      </c>
      <c r="X1980" s="13" t="str">
        <f>Tabella4[[#This Row],[User Impact]]</f>
        <v>2 - Serious</v>
      </c>
      <c r="Y1980" s="13" t="str">
        <f>_xlfn.CONCAT("APP INDABOX ANDROID - ",Tabella4[[#This Row],[UNI CEI EN 301549]]," ",_xlfn.XLOOKUP(Tabella4[[#This Row],[Criterio]],Tabella5[ID],Tabella5[Criterio di successo],"")," - ",Tabella4[[#This Row],[Servizio]])</f>
        <v>APP INDABOX ANDROID - 11.4.1.2.1 Nome, ruolo, valore - S001 Accedi</v>
      </c>
      <c r="Z198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S001 Accedi (#AAD1979)
S001 Accedi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Usa android:hint oppure associa una TextView con android:labelFor.
File di log (occorrenze rilevate: 9):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980" s="13"/>
      <c r="AB1980" s="13"/>
      <c r="AC1980" s="13"/>
      <c r="AD1980" s="13"/>
      <c r="AE1980" s="13">
        <f>_xlfn.XLOOKUP(Tabella4[[#This Row],[ID Silk]],outTable[ID Silk],outTable[Numero ticket  ],,0,1)</f>
        <v>0</v>
      </c>
      <c r="AF1980" s="13"/>
      <c r="AG1980" s="13"/>
      <c r="AH1980" s="13" t="str">
        <f>Tabella4[[#This Row],[Caricato su Silk]]&amp;Tabella4[[#This Row],[HC_01]]</f>
        <v>0</v>
      </c>
      <c r="AI1980" s="13" t="str">
        <f>Tabella4[[#This Row],[HC_ID]]&amp;": "&amp;Tabella4[[#This Row],[Descrizione]]</f>
        <v>0: Gli elementi di input di testo devono avere un nome accessibile disponibile per le tecnologie assistive come TalkBack e Voice Access. [Per saperne di più] (https://docs.deque.com/devtools-mobile/2024.2.14/en/android-edit-text-name)</v>
      </c>
      <c r="AJ1980" s="13" t="str">
        <f>Tabella4[[#This Row],[HC_ID]]&amp;": - "&amp;Tabella4[[#This Row],[Detail]]&amp;" con selettore: "&amp;Tabella4[[#This Row],[Rejected Element]]</f>
        <v>0: -  con selettore: No ID Available</v>
      </c>
      <c r="AK1980" s="13" t="str">
        <f>Tabella4[[#This Row],[HC_ID]]&amp;": "&amp;Tabella4[[#This Row],[Share URL]]</f>
        <v>0: https://axe-mobile.deque.com/scan?userId=747da6b3-5f03-493b-bc9b-3a10276b7d6b&amp;packageName=com.android.chrome&amp;resultId=019874b6-b4db-71cf-b61c-3f04f6ecb1d6</v>
      </c>
      <c r="AL1980" s="13" t="str">
        <f>Tabella4[[#This Row],[HC_ID]]&amp;": "&amp;Tabella4[[#This Row],[Soluzione note aggiuntive]]</f>
        <v>0: Usa android:hint oppure associa una TextView con android:labelFor.</v>
      </c>
      <c r="AM1980" s="13"/>
    </row>
    <row r="1981" spans="1:39" ht="15" x14ac:dyDescent="0.3">
      <c r="A1981" s="41" t="str">
        <f>Tabella4[[#This Row],[UNI CEI EN 301549]]&amp;Tabella4[[#This Row],[Servizio]]</f>
        <v>11.1.3.2.1S001 Accedi</v>
      </c>
      <c r="B1981" s="42" t="str">
        <f>Tabella4[[#This Row],[IssueID]]&amp;Tabella4[[#This Row],[Servizio]]</f>
        <v>S001 Accedi</v>
      </c>
      <c r="C1981" s="41" t="s">
        <v>3079</v>
      </c>
      <c r="D1981" s="41" t="str">
        <f>"(#"&amp;Tabella4[[#This Row],['#ID]]&amp;")"</f>
        <v>(#AAD1980)</v>
      </c>
      <c r="E1981" s="13" t="s">
        <v>50</v>
      </c>
      <c r="F1981" s="13" t="s">
        <v>9</v>
      </c>
      <c r="G1981" s="13" t="s">
        <v>57</v>
      </c>
      <c r="H1981" s="13" t="s">
        <v>3287</v>
      </c>
      <c r="I1981" s="13" t="s">
        <v>62</v>
      </c>
      <c r="J1981" s="13" t="s">
        <v>3176</v>
      </c>
      <c r="K1981" t="s">
        <v>1749</v>
      </c>
      <c r="L1981" s="13" t="s">
        <v>3177</v>
      </c>
      <c r="M1981" t="s">
        <v>1744</v>
      </c>
      <c r="N1981" s="13"/>
      <c r="O1981" t="s">
        <v>1612</v>
      </c>
      <c r="P1981" s="13" t="s">
        <v>1656</v>
      </c>
      <c r="Q1981" s="13" t="s">
        <v>1742</v>
      </c>
      <c r="R1981" s="13"/>
      <c r="S1981" s="13" t="s">
        <v>3189</v>
      </c>
      <c r="T1981" s="13" t="s">
        <v>3190</v>
      </c>
      <c r="U1981" s="13">
        <f>COUNTIFS(Tabella4[Rejected Element],Tabella4[[#This Row],[Rejected Element]])</f>
        <v>1254</v>
      </c>
      <c r="V1981" s="13" t="s">
        <v>1719</v>
      </c>
      <c r="W1981" s="13" t="s">
        <v>3137</v>
      </c>
      <c r="X1981" s="13" t="str">
        <f>Tabella4[[#This Row],[User Impact]]</f>
        <v>1 - Critical</v>
      </c>
      <c r="Y1981" s="13" t="str">
        <f>_xlfn.CONCAT("APP INDABOX ANDROID - ",Tabella4[[#This Row],[UNI CEI EN 301549]]," ",_xlfn.XLOOKUP(Tabella4[[#This Row],[Criterio]],Tabella5[ID],Tabella5[Criterio di successo],"")," - ",Tabella4[[#This Row],[Servizio]])</f>
        <v>APP INDABOX ANDROID - 11.1.3.2.1 Sequenza significativa - S001 Accedi</v>
      </c>
      <c r="Z198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(#AAD1980)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81" s="13"/>
      <c r="AB1981" s="13"/>
      <c r="AC1981" s="13"/>
      <c r="AD1981" s="13"/>
      <c r="AE1981" s="13">
        <f>_xlfn.XLOOKUP(Tabella4[[#This Row],[ID Silk]],outTable[ID Silk],outTable[Numero ticket  ],,0,1)</f>
        <v>0</v>
      </c>
      <c r="AF1981" s="13"/>
      <c r="AG1981" s="13"/>
      <c r="AH1981" s="13" t="str">
        <f>Tabella4[[#This Row],[Caricato su Silk]]&amp;Tabella4[[#This Row],[HC_01]]</f>
        <v>0</v>
      </c>
      <c r="AI1981"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81" s="13" t="str">
        <f>Tabella4[[#This Row],[HC_ID]]&amp;": - "&amp;Tabella4[[#This Row],[Detail]]&amp;" con selettore: "&amp;Tabella4[[#This Row],[Rejected Element]]</f>
        <v>0: -  con selettore: No ID Available</v>
      </c>
      <c r="AK1981" s="13" t="str">
        <f>Tabella4[[#This Row],[HC_ID]]&amp;": "&amp;Tabella4[[#This Row],[Share URL]]</f>
        <v>0: https://axe-mobile.deque.com/scan?userId=747da6b3-5f03-493b-bc9b-3a10276b7d6b&amp;packageName=com.android.chrome&amp;resultId=019874b6-b4db-71cf-b61c-3f04f6ecb1d6</v>
      </c>
      <c r="AL1981" s="13" t="str">
        <f>Tabella4[[#This Row],[HC_ID]]&amp;": "&amp;Tabella4[[#This Row],[Soluzione note aggiuntive]]</f>
        <v>0: Rimuovi android:focusable="true" dal testo statico non interattivo.</v>
      </c>
      <c r="AM1981" s="13"/>
    </row>
    <row r="1982" spans="1:39" ht="15" x14ac:dyDescent="0.3">
      <c r="A1982" s="41" t="str">
        <f>Tabella4[[#This Row],[UNI CEI EN 301549]]&amp;Tabella4[[#This Row],[Servizio]]</f>
        <v>11.4.1.2.1S001 Accedi</v>
      </c>
      <c r="B1982" s="42" t="str">
        <f>Tabella4[[#This Row],[IssueID]]&amp;Tabella4[[#This Row],[Servizio]]</f>
        <v>S001 Accedi</v>
      </c>
      <c r="C1982" s="41" t="s">
        <v>3080</v>
      </c>
      <c r="D1982" s="41" t="str">
        <f>"(#"&amp;Tabella4[[#This Row],['#ID]]&amp;")"</f>
        <v>(#AAD1981)</v>
      </c>
      <c r="E1982" s="13" t="s">
        <v>50</v>
      </c>
      <c r="F1982" s="13" t="s">
        <v>9</v>
      </c>
      <c r="G1982" s="13" t="s">
        <v>386</v>
      </c>
      <c r="H1982" s="13" t="s">
        <v>150</v>
      </c>
      <c r="I1982" s="13" t="s">
        <v>63</v>
      </c>
      <c r="J1982" s="13" t="s">
        <v>1736</v>
      </c>
      <c r="K1982" t="s">
        <v>1759</v>
      </c>
      <c r="L1982" s="13" t="s">
        <v>3179</v>
      </c>
      <c r="M1982" t="s">
        <v>1744</v>
      </c>
      <c r="N1982" s="13"/>
      <c r="O1982" t="s">
        <v>1612</v>
      </c>
      <c r="P1982" s="13" t="s">
        <v>1656</v>
      </c>
      <c r="Q1982" s="13" t="s">
        <v>1742</v>
      </c>
      <c r="R1982" s="13"/>
      <c r="S1982" s="13" t="s">
        <v>3193</v>
      </c>
      <c r="T1982" s="13" t="s">
        <v>3194</v>
      </c>
      <c r="U1982" s="13">
        <f>COUNTIFS(Tabella4[Rejected Element],Tabella4[[#This Row],[Rejected Element]])</f>
        <v>1254</v>
      </c>
      <c r="V1982" s="13" t="s">
        <v>1719</v>
      </c>
      <c r="W1982" s="13" t="s">
        <v>3137</v>
      </c>
      <c r="X1982" s="13" t="str">
        <f>Tabella4[[#This Row],[User Impact]]</f>
        <v>2 - Serious</v>
      </c>
      <c r="Y1982" s="13" t="str">
        <f>_xlfn.CONCAT("APP INDABOX ANDROID - ",Tabella4[[#This Row],[UNI CEI EN 301549]]," ",_xlfn.XLOOKUP(Tabella4[[#This Row],[Criterio]],Tabella5[ID],Tabella5[Criterio di successo],"")," - ",Tabella4[[#This Row],[Servizio]])</f>
        <v>APP INDABOX ANDROID - 11.4.1.2.1 Nome, ruolo, valore - S001 Accedi</v>
      </c>
      <c r="Z198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S001 Accedi (#AAD1981)
S001 Accedi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Usa android:hint oppure associa una TextView con android:labelFor.
File di log (occorrenze rilevate: 9):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982" s="13"/>
      <c r="AB1982" s="13"/>
      <c r="AC1982" s="13"/>
      <c r="AD1982" s="13"/>
      <c r="AE1982" s="13">
        <f>_xlfn.XLOOKUP(Tabella4[[#This Row],[ID Silk]],outTable[ID Silk],outTable[Numero ticket  ],,0,1)</f>
        <v>0</v>
      </c>
      <c r="AF1982" s="13"/>
      <c r="AG1982" s="13"/>
      <c r="AH1982" s="13" t="str">
        <f>Tabella4[[#This Row],[Caricato su Silk]]&amp;Tabella4[[#This Row],[HC_01]]</f>
        <v>0</v>
      </c>
      <c r="AI1982" s="13" t="str">
        <f>Tabella4[[#This Row],[HC_ID]]&amp;": "&amp;Tabella4[[#This Row],[Descrizione]]</f>
        <v>0: Gli elementi di input di testo devono avere un nome accessibile disponibile per le tecnologie assistive come TalkBack e Voice Access. [Per saperne di più] (https://docs.deque.com/devtools-mobile/2024.2.14/en/android-edit-text-name)</v>
      </c>
      <c r="AJ1982" s="13" t="str">
        <f>Tabella4[[#This Row],[HC_ID]]&amp;": - "&amp;Tabella4[[#This Row],[Detail]]&amp;" con selettore: "&amp;Tabella4[[#This Row],[Rejected Element]]</f>
        <v>0: -  con selettore: No ID Available</v>
      </c>
      <c r="AK1982" s="13" t="str">
        <f>Tabella4[[#This Row],[HC_ID]]&amp;": "&amp;Tabella4[[#This Row],[Share URL]]</f>
        <v>0: https://axe-mobile.deque.com/scan?userId=747da6b3-5f03-493b-bc9b-3a10276b7d6b&amp;packageName=com.android.chrome&amp;resultId=019874b6-b4db-71cf-b61c-3f04f6ecb1d6</v>
      </c>
      <c r="AL1982" s="13" t="str">
        <f>Tabella4[[#This Row],[HC_ID]]&amp;": "&amp;Tabella4[[#This Row],[Soluzione note aggiuntive]]</f>
        <v>0: Usa android:hint oppure associa una TextView con android:labelFor.</v>
      </c>
      <c r="AM1982" s="13"/>
    </row>
    <row r="1983" spans="1:39" ht="15" x14ac:dyDescent="0.3">
      <c r="A1983" s="41" t="str">
        <f>Tabella4[[#This Row],[UNI CEI EN 301549]]&amp;Tabella4[[#This Row],[Servizio]]</f>
        <v>11.1.3.2.1S001 Accedi</v>
      </c>
      <c r="B1983" s="42" t="str">
        <f>Tabella4[[#This Row],[IssueID]]&amp;Tabella4[[#This Row],[Servizio]]</f>
        <v>S001 Accedi</v>
      </c>
      <c r="C1983" s="41" t="s">
        <v>3081</v>
      </c>
      <c r="D1983" s="41" t="str">
        <f>"(#"&amp;Tabella4[[#This Row],['#ID]]&amp;")"</f>
        <v>(#AAD1982)</v>
      </c>
      <c r="E1983" s="13" t="s">
        <v>50</v>
      </c>
      <c r="F1983" s="13" t="s">
        <v>9</v>
      </c>
      <c r="G1983" s="13" t="s">
        <v>57</v>
      </c>
      <c r="H1983" s="13" t="s">
        <v>3287</v>
      </c>
      <c r="I1983" s="13" t="s">
        <v>62</v>
      </c>
      <c r="J1983" s="13" t="s">
        <v>3176</v>
      </c>
      <c r="K1983" t="s">
        <v>1749</v>
      </c>
      <c r="L1983" s="13" t="s">
        <v>3177</v>
      </c>
      <c r="M1983" t="s">
        <v>1744</v>
      </c>
      <c r="N1983" s="13"/>
      <c r="O1983" t="s">
        <v>1612</v>
      </c>
      <c r="P1983" s="13" t="s">
        <v>1656</v>
      </c>
      <c r="Q1983" s="13" t="s">
        <v>1742</v>
      </c>
      <c r="R1983" s="13"/>
      <c r="S1983" s="13" t="s">
        <v>3189</v>
      </c>
      <c r="T1983" s="13" t="s">
        <v>3190</v>
      </c>
      <c r="U1983" s="13">
        <f>COUNTIFS(Tabella4[Rejected Element],Tabella4[[#This Row],[Rejected Element]])</f>
        <v>1254</v>
      </c>
      <c r="V1983" s="13" t="s">
        <v>1719</v>
      </c>
      <c r="W1983" s="13" t="s">
        <v>3137</v>
      </c>
      <c r="X1983" s="13" t="str">
        <f>Tabella4[[#This Row],[User Impact]]</f>
        <v>1 - Critical</v>
      </c>
      <c r="Y1983" s="13" t="str">
        <f>_xlfn.CONCAT("APP INDABOX ANDROID - ",Tabella4[[#This Row],[UNI CEI EN 301549]]," ",_xlfn.XLOOKUP(Tabella4[[#This Row],[Criterio]],Tabella5[ID],Tabella5[Criterio di successo],"")," - ",Tabella4[[#This Row],[Servizio]])</f>
        <v>APP INDABOX ANDROID - 11.1.3.2.1 Sequenza significativa - S001 Accedi</v>
      </c>
      <c r="Z198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(#AAD1982)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83" s="13"/>
      <c r="AB1983" s="13"/>
      <c r="AC1983" s="13"/>
      <c r="AD1983" s="13"/>
      <c r="AE1983" s="13">
        <f>_xlfn.XLOOKUP(Tabella4[[#This Row],[ID Silk]],outTable[ID Silk],outTable[Numero ticket  ],,0,1)</f>
        <v>0</v>
      </c>
      <c r="AF1983" s="13"/>
      <c r="AG1983" s="13"/>
      <c r="AH1983" s="13" t="str">
        <f>Tabella4[[#This Row],[Caricato su Silk]]&amp;Tabella4[[#This Row],[HC_01]]</f>
        <v>0</v>
      </c>
      <c r="AI1983"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83" s="13" t="str">
        <f>Tabella4[[#This Row],[HC_ID]]&amp;": - "&amp;Tabella4[[#This Row],[Detail]]&amp;" con selettore: "&amp;Tabella4[[#This Row],[Rejected Element]]</f>
        <v>0: -  con selettore: No ID Available</v>
      </c>
      <c r="AK1983" s="13" t="str">
        <f>Tabella4[[#This Row],[HC_ID]]&amp;": "&amp;Tabella4[[#This Row],[Share URL]]</f>
        <v>0: https://axe-mobile.deque.com/scan?userId=747da6b3-5f03-493b-bc9b-3a10276b7d6b&amp;packageName=com.android.chrome&amp;resultId=019874b6-b4db-71cf-b61c-3f04f6ecb1d6</v>
      </c>
      <c r="AL1983" s="13" t="str">
        <f>Tabella4[[#This Row],[HC_ID]]&amp;": "&amp;Tabella4[[#This Row],[Soluzione note aggiuntive]]</f>
        <v>0: Rimuovi android:focusable="true" dal testo statico non interattivo.</v>
      </c>
      <c r="AM1983" s="13"/>
    </row>
    <row r="1984" spans="1:39" ht="15" x14ac:dyDescent="0.3">
      <c r="A1984" s="41" t="str">
        <f>Tabella4[[#This Row],[UNI CEI EN 301549]]&amp;Tabella4[[#This Row],[Servizio]]</f>
        <v>11.4.1.2.1S001 Accedi</v>
      </c>
      <c r="B1984" s="42" t="str">
        <f>Tabella4[[#This Row],[IssueID]]&amp;Tabella4[[#This Row],[Servizio]]</f>
        <v>S001 Accedi</v>
      </c>
      <c r="C1984" s="41" t="s">
        <v>3082</v>
      </c>
      <c r="D1984" s="41" t="str">
        <f>"(#"&amp;Tabella4[[#This Row],['#ID]]&amp;")"</f>
        <v>(#AAD1983)</v>
      </c>
      <c r="E1984" s="13" t="s">
        <v>50</v>
      </c>
      <c r="F1984" s="13" t="s">
        <v>9</v>
      </c>
      <c r="G1984" s="13" t="s">
        <v>386</v>
      </c>
      <c r="H1984" s="13" t="s">
        <v>150</v>
      </c>
      <c r="I1984" s="13" t="s">
        <v>63</v>
      </c>
      <c r="J1984" s="13" t="s">
        <v>1736</v>
      </c>
      <c r="K1984" t="s">
        <v>1759</v>
      </c>
      <c r="L1984" s="13" t="s">
        <v>3179</v>
      </c>
      <c r="M1984" t="s">
        <v>1744</v>
      </c>
      <c r="N1984" s="13"/>
      <c r="O1984" t="s">
        <v>1612</v>
      </c>
      <c r="P1984" s="13" t="s">
        <v>1656</v>
      </c>
      <c r="Q1984" s="13" t="s">
        <v>1742</v>
      </c>
      <c r="R1984" s="13"/>
      <c r="S1984" s="13" t="s">
        <v>3193</v>
      </c>
      <c r="T1984" s="13" t="s">
        <v>3194</v>
      </c>
      <c r="U1984" s="13">
        <f>COUNTIFS(Tabella4[Rejected Element],Tabella4[[#This Row],[Rejected Element]])</f>
        <v>1254</v>
      </c>
      <c r="V1984" s="13" t="s">
        <v>1719</v>
      </c>
      <c r="W1984" s="13" t="s">
        <v>3137</v>
      </c>
      <c r="X1984" s="13" t="str">
        <f>Tabella4[[#This Row],[User Impact]]</f>
        <v>2 - Serious</v>
      </c>
      <c r="Y1984" s="13" t="str">
        <f>_xlfn.CONCAT("APP INDABOX ANDROID - ",Tabella4[[#This Row],[UNI CEI EN 301549]]," ",_xlfn.XLOOKUP(Tabella4[[#This Row],[Criterio]],Tabella5[ID],Tabella5[Criterio di successo],"")," - ",Tabella4[[#This Row],[Servizio]])</f>
        <v>APP INDABOX ANDROID - 11.4.1.2.1 Nome, ruolo, valore - S001 Accedi</v>
      </c>
      <c r="Z198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S001 Accedi (#AAD1983)
S001 Accedi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Usa android:hint oppure associa una TextView con android:labelFor.
File di log (occorrenze rilevate: 9):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984" s="13"/>
      <c r="AB1984" s="13"/>
      <c r="AC1984" s="13"/>
      <c r="AD1984" s="13"/>
      <c r="AE1984" s="13">
        <f>_xlfn.XLOOKUP(Tabella4[[#This Row],[ID Silk]],outTable[ID Silk],outTable[Numero ticket  ],,0,1)</f>
        <v>0</v>
      </c>
      <c r="AF1984" s="13"/>
      <c r="AG1984" s="13"/>
      <c r="AH1984" s="13" t="str">
        <f>Tabella4[[#This Row],[Caricato su Silk]]&amp;Tabella4[[#This Row],[HC_01]]</f>
        <v>0</v>
      </c>
      <c r="AI1984" s="13" t="str">
        <f>Tabella4[[#This Row],[HC_ID]]&amp;": "&amp;Tabella4[[#This Row],[Descrizione]]</f>
        <v>0: Gli elementi di input di testo devono avere un nome accessibile disponibile per le tecnologie assistive come TalkBack e Voice Access. [Per saperne di più] (https://docs.deque.com/devtools-mobile/2024.2.14/en/android-edit-text-name)</v>
      </c>
      <c r="AJ1984" s="13" t="str">
        <f>Tabella4[[#This Row],[HC_ID]]&amp;": - "&amp;Tabella4[[#This Row],[Detail]]&amp;" con selettore: "&amp;Tabella4[[#This Row],[Rejected Element]]</f>
        <v>0: -  con selettore: No ID Available</v>
      </c>
      <c r="AK1984" s="13" t="str">
        <f>Tabella4[[#This Row],[HC_ID]]&amp;": "&amp;Tabella4[[#This Row],[Share URL]]</f>
        <v>0: https://axe-mobile.deque.com/scan?userId=747da6b3-5f03-493b-bc9b-3a10276b7d6b&amp;packageName=com.android.chrome&amp;resultId=019874b6-b4db-71cf-b61c-3f04f6ecb1d6</v>
      </c>
      <c r="AL1984" s="13" t="str">
        <f>Tabella4[[#This Row],[HC_ID]]&amp;": "&amp;Tabella4[[#This Row],[Soluzione note aggiuntive]]</f>
        <v>0: Usa android:hint oppure associa una TextView con android:labelFor.</v>
      </c>
      <c r="AM1984" s="13"/>
    </row>
    <row r="1985" spans="1:39" ht="15" x14ac:dyDescent="0.3">
      <c r="A1985" s="41" t="str">
        <f>Tabella4[[#This Row],[UNI CEI EN 301549]]&amp;Tabella4[[#This Row],[Servizio]]</f>
        <v>11.1.3.2.1S001 Accedi</v>
      </c>
      <c r="B1985" s="42" t="str">
        <f>Tabella4[[#This Row],[IssueID]]&amp;Tabella4[[#This Row],[Servizio]]</f>
        <v>S001 Accedi</v>
      </c>
      <c r="C1985" s="41" t="s">
        <v>3083</v>
      </c>
      <c r="D1985" s="41" t="str">
        <f>"(#"&amp;Tabella4[[#This Row],['#ID]]&amp;")"</f>
        <v>(#AAD1984)</v>
      </c>
      <c r="E1985" s="13" t="s">
        <v>50</v>
      </c>
      <c r="F1985" s="13" t="s">
        <v>9</v>
      </c>
      <c r="G1985" s="13" t="s">
        <v>57</v>
      </c>
      <c r="H1985" s="13" t="s">
        <v>3287</v>
      </c>
      <c r="I1985" s="13" t="s">
        <v>62</v>
      </c>
      <c r="J1985" s="13" t="s">
        <v>3176</v>
      </c>
      <c r="K1985" t="s">
        <v>1749</v>
      </c>
      <c r="L1985" s="13" t="s">
        <v>3177</v>
      </c>
      <c r="M1985" t="s">
        <v>1744</v>
      </c>
      <c r="N1985" s="13"/>
      <c r="O1985" t="s">
        <v>1612</v>
      </c>
      <c r="P1985" s="13" t="s">
        <v>1656</v>
      </c>
      <c r="Q1985" s="13" t="s">
        <v>1742</v>
      </c>
      <c r="R1985" s="13"/>
      <c r="S1985" s="13" t="s">
        <v>3189</v>
      </c>
      <c r="T1985" s="13" t="s">
        <v>3190</v>
      </c>
      <c r="U1985" s="13">
        <f>COUNTIFS(Tabella4[Rejected Element],Tabella4[[#This Row],[Rejected Element]])</f>
        <v>1254</v>
      </c>
      <c r="V1985" s="13" t="s">
        <v>1719</v>
      </c>
      <c r="W1985" s="13" t="s">
        <v>3137</v>
      </c>
      <c r="X1985" s="13" t="str">
        <f>Tabella4[[#This Row],[User Impact]]</f>
        <v>1 - Critical</v>
      </c>
      <c r="Y1985" s="13" t="str">
        <f>_xlfn.CONCAT("APP INDABOX ANDROID - ",Tabella4[[#This Row],[UNI CEI EN 301549]]," ",_xlfn.XLOOKUP(Tabella4[[#This Row],[Criterio]],Tabella5[ID],Tabella5[Criterio di successo],"")," - ",Tabella4[[#This Row],[Servizio]])</f>
        <v>APP INDABOX ANDROID - 11.1.3.2.1 Sequenza significativa - S001 Accedi</v>
      </c>
      <c r="Z198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(#AAD1984)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85" s="13"/>
      <c r="AB1985" s="13"/>
      <c r="AC1985" s="13"/>
      <c r="AD1985" s="13"/>
      <c r="AE1985" s="13">
        <f>_xlfn.XLOOKUP(Tabella4[[#This Row],[ID Silk]],outTable[ID Silk],outTable[Numero ticket  ],,0,1)</f>
        <v>0</v>
      </c>
      <c r="AF1985" s="13"/>
      <c r="AG1985" s="13"/>
      <c r="AH1985" s="13" t="str">
        <f>Tabella4[[#This Row],[Caricato su Silk]]&amp;Tabella4[[#This Row],[HC_01]]</f>
        <v>0</v>
      </c>
      <c r="AI1985"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85" s="13" t="str">
        <f>Tabella4[[#This Row],[HC_ID]]&amp;": - "&amp;Tabella4[[#This Row],[Detail]]&amp;" con selettore: "&amp;Tabella4[[#This Row],[Rejected Element]]</f>
        <v>0: -  con selettore: No ID Available</v>
      </c>
      <c r="AK1985" s="13" t="str">
        <f>Tabella4[[#This Row],[HC_ID]]&amp;": "&amp;Tabella4[[#This Row],[Share URL]]</f>
        <v>0: https://axe-mobile.deque.com/scan?userId=747da6b3-5f03-493b-bc9b-3a10276b7d6b&amp;packageName=com.android.chrome&amp;resultId=019874b6-b4db-71cf-b61c-3f04f6ecb1d6</v>
      </c>
      <c r="AL1985" s="13" t="str">
        <f>Tabella4[[#This Row],[HC_ID]]&amp;": "&amp;Tabella4[[#This Row],[Soluzione note aggiuntive]]</f>
        <v>0: Rimuovi android:focusable="true" dal testo statico non interattivo.</v>
      </c>
      <c r="AM1985" s="13"/>
    </row>
    <row r="1986" spans="1:39" ht="15" x14ac:dyDescent="0.3">
      <c r="A1986" s="41" t="str">
        <f>Tabella4[[#This Row],[UNI CEI EN 301549]]&amp;Tabella4[[#This Row],[Servizio]]</f>
        <v>11.4.1.2.1S001 Accedi</v>
      </c>
      <c r="B1986" s="42" t="str">
        <f>Tabella4[[#This Row],[IssueID]]&amp;Tabella4[[#This Row],[Servizio]]</f>
        <v>S001 Accedi</v>
      </c>
      <c r="C1986" s="41" t="s">
        <v>3084</v>
      </c>
      <c r="D1986" s="41" t="str">
        <f>"(#"&amp;Tabella4[[#This Row],['#ID]]&amp;")"</f>
        <v>(#AAD1985)</v>
      </c>
      <c r="E1986" s="13" t="s">
        <v>50</v>
      </c>
      <c r="F1986" s="13" t="s">
        <v>9</v>
      </c>
      <c r="G1986" s="13" t="s">
        <v>386</v>
      </c>
      <c r="H1986" s="13" t="s">
        <v>150</v>
      </c>
      <c r="I1986" s="13" t="s">
        <v>63</v>
      </c>
      <c r="J1986" s="13" t="s">
        <v>1736</v>
      </c>
      <c r="K1986" t="s">
        <v>1759</v>
      </c>
      <c r="L1986" s="13" t="s">
        <v>3179</v>
      </c>
      <c r="M1986" t="s">
        <v>1744</v>
      </c>
      <c r="N1986" s="13"/>
      <c r="O1986" t="s">
        <v>1612</v>
      </c>
      <c r="P1986" s="13" t="s">
        <v>1656</v>
      </c>
      <c r="Q1986" s="13" t="s">
        <v>1742</v>
      </c>
      <c r="R1986" s="13"/>
      <c r="S1986" s="13" t="s">
        <v>3193</v>
      </c>
      <c r="T1986" s="13" t="s">
        <v>3194</v>
      </c>
      <c r="U1986" s="13">
        <f>COUNTIFS(Tabella4[Rejected Element],Tabella4[[#This Row],[Rejected Element]])</f>
        <v>1254</v>
      </c>
      <c r="V1986" s="13" t="s">
        <v>1719</v>
      </c>
      <c r="W1986" s="13" t="s">
        <v>3137</v>
      </c>
      <c r="X1986" s="13" t="str">
        <f>Tabella4[[#This Row],[User Impact]]</f>
        <v>2 - Serious</v>
      </c>
      <c r="Y1986" s="13" t="str">
        <f>_xlfn.CONCAT("APP INDABOX ANDROID - ",Tabella4[[#This Row],[UNI CEI EN 301549]]," ",_xlfn.XLOOKUP(Tabella4[[#This Row],[Criterio]],Tabella5[ID],Tabella5[Criterio di successo],"")," - ",Tabella4[[#This Row],[Servizio]])</f>
        <v>APP INDABOX ANDROID - 11.4.1.2.1 Nome, ruolo, valore - S001 Accedi</v>
      </c>
      <c r="Z198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S001 Accedi (#AAD1985)
S001 Accedi
Requisito: WCAG 4.1.2
Disabilità afflitte: Blind;Low Vision;Mobility
Impatto Utente: 2 - Serious
Descrizione: EditTextName - Gli elementi di input di testo devono avere un nome accessibile disponibile per le tecnologie assistive come TalkBack e Voice Access. [Per saperne di più] (https://docs.deque.com/devtools-mobile/2024.2.14/en/android-edit-text-name)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Usa android:hint oppure associa una TextView con android:labelFor.
File di log (occorrenze rilevate: 9):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986" s="13"/>
      <c r="AB1986" s="13"/>
      <c r="AC1986" s="13"/>
      <c r="AD1986" s="13"/>
      <c r="AE1986" s="13">
        <f>_xlfn.XLOOKUP(Tabella4[[#This Row],[ID Silk]],outTable[ID Silk],outTable[Numero ticket  ],,0,1)</f>
        <v>0</v>
      </c>
      <c r="AF1986" s="13"/>
      <c r="AG1986" s="13"/>
      <c r="AH1986" s="13" t="str">
        <f>Tabella4[[#This Row],[Caricato su Silk]]&amp;Tabella4[[#This Row],[HC_01]]</f>
        <v>0</v>
      </c>
      <c r="AI1986" s="13" t="str">
        <f>Tabella4[[#This Row],[HC_ID]]&amp;": "&amp;Tabella4[[#This Row],[Descrizione]]</f>
        <v>0: Gli elementi di input di testo devono avere un nome accessibile disponibile per le tecnologie assistive come TalkBack e Voice Access. [Per saperne di più] (https://docs.deque.com/devtools-mobile/2024.2.14/en/android-edit-text-name)</v>
      </c>
      <c r="AJ1986" s="13" t="str">
        <f>Tabella4[[#This Row],[HC_ID]]&amp;": - "&amp;Tabella4[[#This Row],[Detail]]&amp;" con selettore: "&amp;Tabella4[[#This Row],[Rejected Element]]</f>
        <v>0: -  con selettore: No ID Available</v>
      </c>
      <c r="AK1986" s="13" t="str">
        <f>Tabella4[[#This Row],[HC_ID]]&amp;": "&amp;Tabella4[[#This Row],[Share URL]]</f>
        <v>0: https://axe-mobile.deque.com/scan?userId=747da6b3-5f03-493b-bc9b-3a10276b7d6b&amp;packageName=com.android.chrome&amp;resultId=019874b6-b4db-71cf-b61c-3f04f6ecb1d6</v>
      </c>
      <c r="AL1986" s="13" t="str">
        <f>Tabella4[[#This Row],[HC_ID]]&amp;": "&amp;Tabella4[[#This Row],[Soluzione note aggiuntive]]</f>
        <v>0: Usa android:hint oppure associa una TextView con android:labelFor.</v>
      </c>
      <c r="AM1986" s="13"/>
    </row>
    <row r="1987" spans="1:39" ht="15" x14ac:dyDescent="0.3">
      <c r="A1987" s="41" t="str">
        <f>Tabella4[[#This Row],[UNI CEI EN 301549]]&amp;Tabella4[[#This Row],[Servizio]]</f>
        <v>11.4.1.2.1S001 Accedi</v>
      </c>
      <c r="B1987" s="42" t="str">
        <f>Tabella4[[#This Row],[IssueID]]&amp;Tabella4[[#This Row],[Servizio]]</f>
        <v>S001 Accedi</v>
      </c>
      <c r="C1987" s="41" t="s">
        <v>3085</v>
      </c>
      <c r="D1987" s="41" t="str">
        <f>"(#"&amp;Tabella4[[#This Row],['#ID]]&amp;")"</f>
        <v>(#AAD1986)</v>
      </c>
      <c r="E1987" s="13" t="s">
        <v>50</v>
      </c>
      <c r="F1987" s="13" t="s">
        <v>9</v>
      </c>
      <c r="G1987" s="13" t="s">
        <v>386</v>
      </c>
      <c r="H1987" s="13" t="s">
        <v>150</v>
      </c>
      <c r="I1987" s="13" t="s">
        <v>63</v>
      </c>
      <c r="J1987" s="13" t="s">
        <v>1736</v>
      </c>
      <c r="K1987" t="s">
        <v>1762</v>
      </c>
      <c r="L1987" s="13" t="s">
        <v>3180</v>
      </c>
      <c r="M1987" t="s">
        <v>1744</v>
      </c>
      <c r="N1987" s="13"/>
      <c r="O1987" t="s">
        <v>1612</v>
      </c>
      <c r="P1987" s="13" t="s">
        <v>1656</v>
      </c>
      <c r="Q1987" s="13" t="s">
        <v>1742</v>
      </c>
      <c r="R1987" s="13"/>
      <c r="S1987" s="13" t="s">
        <v>3195</v>
      </c>
      <c r="T1987" s="13" t="s">
        <v>3196</v>
      </c>
      <c r="U1987" s="13">
        <f>COUNTIFS(Tabella4[Rejected Element],Tabella4[[#This Row],[Rejected Element]])</f>
        <v>1254</v>
      </c>
      <c r="V1987" s="13" t="s">
        <v>1719</v>
      </c>
      <c r="W1987" s="13" t="s">
        <v>3137</v>
      </c>
      <c r="X1987" s="13" t="str">
        <f>Tabella4[[#This Row],[User Impact]]</f>
        <v>2 - Serious</v>
      </c>
      <c r="Y1987" s="13" t="str">
        <f>_xlfn.CONCAT("APP INDABOX ANDROID - ",Tabella4[[#This Row],[UNI CEI EN 301549]]," ",_xlfn.XLOOKUP(Tabella4[[#This Row],[Criterio]],Tabella5[ID],Tabella5[Criterio di successo],"")," - ",Tabella4[[#This Row],[Servizio]])</f>
        <v>APP INDABOX ANDROID - 11.4.1.2.1 Nome, ruolo, valore - S001 Accedi</v>
      </c>
      <c r="Z198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S001 Accedi (#AAD1986)
S001 Accedi
Requisito: WCAG 4.1.2
Disabilità afflitte: Blind;Low Vision;Mobility
Impatto Utente: 2 - Serious
Descrizione: CheckBoxName - Qualsiasi elemento CheckBox deve avere un nome accessibile disponibile per le tecnologie assistive come TalkBack e Voice Access. [Per saperne di più] (https://docs.deque.com/devtools-mobile/2024.2.14/en/android-checkbox-name)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Aggiungi un’etichetta visibile e/o android:contentDescription.
File di log (occorrenze rilevate: 9):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1987" s="13"/>
      <c r="AB1987" s="13"/>
      <c r="AC1987" s="13"/>
      <c r="AD1987" s="13"/>
      <c r="AE1987" s="13">
        <f>_xlfn.XLOOKUP(Tabella4[[#This Row],[ID Silk]],outTable[ID Silk],outTable[Numero ticket  ],,0,1)</f>
        <v>0</v>
      </c>
      <c r="AF1987" s="13"/>
      <c r="AG1987" s="13"/>
      <c r="AH1987" s="13" t="str">
        <f>Tabella4[[#This Row],[Caricato su Silk]]&amp;Tabella4[[#This Row],[HC_01]]</f>
        <v>0</v>
      </c>
      <c r="AI1987" s="13" t="str">
        <f>Tabella4[[#This Row],[HC_ID]]&amp;": "&amp;Tabella4[[#This Row],[Descrizione]]</f>
        <v>0: Qualsiasi elemento CheckBox deve avere un nome accessibile disponibile per le tecnologie assistive come TalkBack e Voice Access. [Per saperne di più] (https://docs.deque.com/devtools-mobile/2024.2.14/en/android-checkbox-name)</v>
      </c>
      <c r="AJ1987" s="13" t="str">
        <f>Tabella4[[#This Row],[HC_ID]]&amp;": - "&amp;Tabella4[[#This Row],[Detail]]&amp;" con selettore: "&amp;Tabella4[[#This Row],[Rejected Element]]</f>
        <v>0: -  con selettore: No ID Available</v>
      </c>
      <c r="AK1987" s="13" t="str">
        <f>Tabella4[[#This Row],[HC_ID]]&amp;": "&amp;Tabella4[[#This Row],[Share URL]]</f>
        <v>0: https://axe-mobile.deque.com/scan?userId=747da6b3-5f03-493b-bc9b-3a10276b7d6b&amp;packageName=com.android.chrome&amp;resultId=019874b6-b4db-71cf-b61c-3f04f6ecb1d6</v>
      </c>
      <c r="AL1987" s="13" t="str">
        <f>Tabella4[[#This Row],[HC_ID]]&amp;": "&amp;Tabella4[[#This Row],[Soluzione note aggiuntive]]</f>
        <v>0: Aggiungi un’etichetta visibile e/o android:contentDescription.</v>
      </c>
      <c r="AM1987" s="13"/>
    </row>
    <row r="1988" spans="1:39" ht="15" x14ac:dyDescent="0.3">
      <c r="A1988" s="41" t="str">
        <f>Tabella4[[#This Row],[UNI CEI EN 301549]]&amp;Tabella4[[#This Row],[Servizio]]</f>
        <v>11.1.3.2.1S001 Accedi</v>
      </c>
      <c r="B1988" s="42" t="str">
        <f>Tabella4[[#This Row],[IssueID]]&amp;Tabella4[[#This Row],[Servizio]]</f>
        <v>S001 Accedi</v>
      </c>
      <c r="C1988" s="41" t="s">
        <v>3086</v>
      </c>
      <c r="D1988" s="41" t="str">
        <f>"(#"&amp;Tabella4[[#This Row],['#ID]]&amp;")"</f>
        <v>(#AAD1987)</v>
      </c>
      <c r="E1988" s="13" t="s">
        <v>50</v>
      </c>
      <c r="F1988" s="13" t="s">
        <v>9</v>
      </c>
      <c r="G1988" s="13" t="s">
        <v>57</v>
      </c>
      <c r="H1988" s="13" t="s">
        <v>3287</v>
      </c>
      <c r="I1988" s="13" t="s">
        <v>62</v>
      </c>
      <c r="J1988" s="13" t="s">
        <v>3176</v>
      </c>
      <c r="K1988" t="s">
        <v>1749</v>
      </c>
      <c r="L1988" s="13" t="s">
        <v>3177</v>
      </c>
      <c r="M1988" t="s">
        <v>1744</v>
      </c>
      <c r="N1988" s="13"/>
      <c r="O1988" t="s">
        <v>1612</v>
      </c>
      <c r="P1988" s="13" t="s">
        <v>1656</v>
      </c>
      <c r="Q1988" s="13" t="s">
        <v>1742</v>
      </c>
      <c r="R1988" s="13"/>
      <c r="S1988" s="13" t="s">
        <v>3189</v>
      </c>
      <c r="T1988" s="13" t="s">
        <v>3190</v>
      </c>
      <c r="U1988" s="13">
        <f>COUNTIFS(Tabella4[Rejected Element],Tabella4[[#This Row],[Rejected Element]])</f>
        <v>1254</v>
      </c>
      <c r="V1988" s="13" t="s">
        <v>1719</v>
      </c>
      <c r="W1988" s="13" t="s">
        <v>3137</v>
      </c>
      <c r="X1988" s="13" t="str">
        <f>Tabella4[[#This Row],[User Impact]]</f>
        <v>1 - Critical</v>
      </c>
      <c r="Y1988" s="13" t="str">
        <f>_xlfn.CONCAT("APP INDABOX ANDROID - ",Tabella4[[#This Row],[UNI CEI EN 301549]]," ",_xlfn.XLOOKUP(Tabella4[[#This Row],[Criterio]],Tabella5[ID],Tabella5[Criterio di successo],"")," - ",Tabella4[[#This Row],[Servizio]])</f>
        <v>APP INDABOX ANDROID - 11.1.3.2.1 Sequenza significativa - S001 Accedi</v>
      </c>
      <c r="Z198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(#AAD1987)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88" s="13"/>
      <c r="AB1988" s="13"/>
      <c r="AC1988" s="13"/>
      <c r="AD1988" s="13"/>
      <c r="AE1988" s="13">
        <f>_xlfn.XLOOKUP(Tabella4[[#This Row],[ID Silk]],outTable[ID Silk],outTable[Numero ticket  ],,0,1)</f>
        <v>0</v>
      </c>
      <c r="AF1988" s="13"/>
      <c r="AG1988" s="13"/>
      <c r="AH1988" s="13" t="str">
        <f>Tabella4[[#This Row],[Caricato su Silk]]&amp;Tabella4[[#This Row],[HC_01]]</f>
        <v>0</v>
      </c>
      <c r="AI1988"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88" s="13" t="str">
        <f>Tabella4[[#This Row],[HC_ID]]&amp;": - "&amp;Tabella4[[#This Row],[Detail]]&amp;" con selettore: "&amp;Tabella4[[#This Row],[Rejected Element]]</f>
        <v>0: -  con selettore: No ID Available</v>
      </c>
      <c r="AK1988" s="13" t="str">
        <f>Tabella4[[#This Row],[HC_ID]]&amp;": "&amp;Tabella4[[#This Row],[Share URL]]</f>
        <v>0: https://axe-mobile.deque.com/scan?userId=747da6b3-5f03-493b-bc9b-3a10276b7d6b&amp;packageName=com.android.chrome&amp;resultId=019874b6-b4db-71cf-b61c-3f04f6ecb1d6</v>
      </c>
      <c r="AL1988" s="13" t="str">
        <f>Tabella4[[#This Row],[HC_ID]]&amp;": "&amp;Tabella4[[#This Row],[Soluzione note aggiuntive]]</f>
        <v>0: Rimuovi android:focusable="true" dal testo statico non interattivo.</v>
      </c>
      <c r="AM1988" s="13"/>
    </row>
    <row r="1989" spans="1:39" ht="15" x14ac:dyDescent="0.3">
      <c r="A1989" s="41" t="str">
        <f>Tabella4[[#This Row],[UNI CEI EN 301549]]&amp;Tabella4[[#This Row],[Servizio]]</f>
        <v>11.2.5.5.1S001 Accedi</v>
      </c>
      <c r="B1989" s="42" t="str">
        <f>Tabella4[[#This Row],[IssueID]]&amp;Tabella4[[#This Row],[Servizio]]</f>
        <v>S001 Accedi</v>
      </c>
      <c r="C1989" s="41" t="s">
        <v>3087</v>
      </c>
      <c r="D1989" s="41" t="str">
        <f>"(#"&amp;Tabella4[[#This Row],['#ID]]&amp;")"</f>
        <v>(#AAD1988)</v>
      </c>
      <c r="E1989" s="13" t="s">
        <v>50</v>
      </c>
      <c r="F1989" s="13" t="s">
        <v>3168</v>
      </c>
      <c r="G1989" s="13" t="s">
        <v>346</v>
      </c>
      <c r="H1989" s="13" t="s">
        <v>3286</v>
      </c>
      <c r="I1989" s="13" t="s">
        <v>64</v>
      </c>
      <c r="J1989" s="13" t="s">
        <v>1736</v>
      </c>
      <c r="K1989" t="s">
        <v>1747</v>
      </c>
      <c r="L1989" s="13" t="s">
        <v>3174</v>
      </c>
      <c r="M1989" t="s">
        <v>1744</v>
      </c>
      <c r="N1989" s="13"/>
      <c r="O1989" t="s">
        <v>1612</v>
      </c>
      <c r="P1989" s="13" t="s">
        <v>1656</v>
      </c>
      <c r="Q1989" s="13" t="s">
        <v>1742</v>
      </c>
      <c r="R1989" s="13"/>
      <c r="S1989" s="13" t="s">
        <v>3185</v>
      </c>
      <c r="T1989" s="13" t="s">
        <v>3186</v>
      </c>
      <c r="U1989" s="13">
        <f>COUNTIFS(Tabella4[Rejected Element],Tabella4[[#This Row],[Rejected Element]])</f>
        <v>1254</v>
      </c>
      <c r="V1989" s="13" t="s">
        <v>1719</v>
      </c>
      <c r="W1989" s="13" t="s">
        <v>3137</v>
      </c>
      <c r="X1989" s="13" t="str">
        <f>Tabella4[[#This Row],[User Impact]]</f>
        <v>3 - Moderate</v>
      </c>
      <c r="Y1989" s="13" t="str">
        <f>_xlfn.CONCAT("APP INDABOX ANDROID - ",Tabella4[[#This Row],[UNI CEI EN 301549]]," ",_xlfn.XLOOKUP(Tabella4[[#This Row],[Criterio]],Tabella5[ID],Tabella5[Criterio di successo],"")," - ",Tabella4[[#This Row],[Servizio]])</f>
        <v>APP INDABOX ANDROID - 11.2.5.5.1 Dimensione dell'obiettivo (avanzato) - S001 Accedi</v>
      </c>
      <c r="Z198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S001 Accedi (#AAD1988)
S001 Accedi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Estendi il padding o usa un contenitore cliccabile più grande per rispettare la dimensione minima.
File di log (occorrenze rilevate: 53): https://posteitaliane.sharepoint.com/:x:/r/teams/ACCESSIBILITRISULTATIVERIFICHETECNICHE/Shared%20Documents/TGPOSTE_APP/TGPOSTE_APP/LOG/Log.xlsx?d=w630300a71bd74143a1658fe5ab688bc4&amp;csf=1&amp;web=1&amp;e=Y9XHGL
Link al dettaglio requisito WCAG: </v>
      </c>
      <c r="AA1989" s="13"/>
      <c r="AB1989" s="13"/>
      <c r="AC1989" s="13"/>
      <c r="AD1989" s="13"/>
      <c r="AE1989" s="13" t="e">
        <f>_xlfn.XLOOKUP(Tabella4[[#This Row],[ID Silk]],outTable[ID Silk],outTable[Numero ticket  ],,0,1)</f>
        <v>#N/A</v>
      </c>
      <c r="AF1989" s="13"/>
      <c r="AG1989" s="13"/>
      <c r="AH1989" s="13" t="e">
        <f>Tabella4[[#This Row],[Caricato su Silk]]&amp;Tabella4[[#This Row],[HC_01]]</f>
        <v>#N/A</v>
      </c>
      <c r="AI1989" s="13" t="e">
        <f>Tabella4[[#This Row],[HC_ID]]&amp;": "&amp;Tabella4[[#This Row],[Descrizione]]</f>
        <v>#N/A</v>
      </c>
      <c r="AJ1989" s="13" t="e">
        <f>Tabella4[[#This Row],[HC_ID]]&amp;": - "&amp;Tabella4[[#This Row],[Detail]]&amp;" con selettore: "&amp;Tabella4[[#This Row],[Rejected Element]]</f>
        <v>#N/A</v>
      </c>
      <c r="AK1989" s="13" t="e">
        <f>Tabella4[[#This Row],[HC_ID]]&amp;": "&amp;Tabella4[[#This Row],[Share URL]]</f>
        <v>#N/A</v>
      </c>
      <c r="AL1989" s="13" t="e">
        <f>Tabella4[[#This Row],[HC_ID]]&amp;": "&amp;Tabella4[[#This Row],[Soluzione note aggiuntive]]</f>
        <v>#N/A</v>
      </c>
      <c r="AM1989" s="13"/>
    </row>
    <row r="1990" spans="1:39" ht="15" x14ac:dyDescent="0.3">
      <c r="A1990" s="41" t="str">
        <f>Tabella4[[#This Row],[UNI CEI EN 301549]]&amp;Tabella4[[#This Row],[Servizio]]</f>
        <v>11.2.5.8.1S001 Accedi</v>
      </c>
      <c r="B1990" s="42" t="str">
        <f>Tabella4[[#This Row],[IssueID]]&amp;Tabella4[[#This Row],[Servizio]]</f>
        <v>S001 Accedi</v>
      </c>
      <c r="C1990" s="41" t="s">
        <v>3088</v>
      </c>
      <c r="D1990" s="41" t="str">
        <f>"(#"&amp;Tabella4[[#This Row],['#ID]]&amp;")"</f>
        <v>(#AAD1989)</v>
      </c>
      <c r="E1990" s="13" t="s">
        <v>50</v>
      </c>
      <c r="F1990" s="13" t="s">
        <v>10</v>
      </c>
      <c r="G1990" s="13" t="s">
        <v>56</v>
      </c>
      <c r="H1990" s="13" t="s">
        <v>3283</v>
      </c>
      <c r="I1990" s="13" t="s">
        <v>63</v>
      </c>
      <c r="J1990" s="13" t="s">
        <v>1736</v>
      </c>
      <c r="K1990" t="s">
        <v>1748</v>
      </c>
      <c r="L1990" s="13" t="s">
        <v>3175</v>
      </c>
      <c r="M1990" t="s">
        <v>1744</v>
      </c>
      <c r="N1990" s="13"/>
      <c r="O1990" t="s">
        <v>1612</v>
      </c>
      <c r="P1990" s="13" t="s">
        <v>1656</v>
      </c>
      <c r="Q1990" s="13" t="s">
        <v>1742</v>
      </c>
      <c r="R1990" s="13"/>
      <c r="S1990" s="13" t="s">
        <v>3187</v>
      </c>
      <c r="T1990" s="13" t="s">
        <v>3188</v>
      </c>
      <c r="U1990" s="13">
        <f>COUNTIFS(Tabella4[Rejected Element],Tabella4[[#This Row],[Rejected Element]])</f>
        <v>1254</v>
      </c>
      <c r="V1990" s="13" t="s">
        <v>1719</v>
      </c>
      <c r="W1990" s="13" t="s">
        <v>3137</v>
      </c>
      <c r="X1990" s="13" t="str">
        <f>Tabella4[[#This Row],[User Impact]]</f>
        <v>2 - Serious</v>
      </c>
      <c r="Y1990" s="13" t="str">
        <f>_xlfn.CONCAT("APP INDABOX ANDROID - ",Tabella4[[#This Row],[UNI CEI EN 301549]]," ",_xlfn.XLOOKUP(Tabella4[[#This Row],[Criterio]],Tabella5[ID],Tabella5[Criterio di successo],"")," - ",Tabella4[[#This Row],[Servizio]])</f>
        <v>APP INDABOX ANDROID - 11.2.5.8.1 Dimensione dell'obiettivo (minimo) - S001 Accedi</v>
      </c>
      <c r="Z199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S001 Accedi (#AAD1989)
S001 Accedi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Aggiungi margini o padding di almeno 8dp tra elementi interattivi adiacenti.
File di log (occorrenze rilevate: 113): https://posteitaliane.sharepoint.com/:x:/r/teams/ACCESSIBILITRISULTATIVERIFICHETECNICHE/Shared%20Documents/TGPOSTE_APP/TGPOSTE_APP/LOG/Log.xlsx?d=w630300a71bd74143a1658fe5ab688bc4&amp;csf=1&amp;web=1&amp;e=Y9XHGL
Link al dettaglio requisito WCAG: </v>
      </c>
      <c r="AA1990" s="13"/>
      <c r="AB1990" s="13"/>
      <c r="AC1990" s="13"/>
      <c r="AD1990" s="13"/>
      <c r="AE1990" s="13" t="e">
        <f>_xlfn.XLOOKUP(Tabella4[[#This Row],[ID Silk]],outTable[ID Silk],outTable[Numero ticket  ],,0,1)</f>
        <v>#N/A</v>
      </c>
      <c r="AF1990" s="13"/>
      <c r="AG1990" s="13"/>
      <c r="AH1990" s="13" t="e">
        <f>Tabella4[[#This Row],[Caricato su Silk]]&amp;Tabella4[[#This Row],[HC_01]]</f>
        <v>#N/A</v>
      </c>
      <c r="AI1990" s="13" t="e">
        <f>Tabella4[[#This Row],[HC_ID]]&amp;": "&amp;Tabella4[[#This Row],[Descrizione]]</f>
        <v>#N/A</v>
      </c>
      <c r="AJ1990" s="13" t="e">
        <f>Tabella4[[#This Row],[HC_ID]]&amp;": - "&amp;Tabella4[[#This Row],[Detail]]&amp;" con selettore: "&amp;Tabella4[[#This Row],[Rejected Element]]</f>
        <v>#N/A</v>
      </c>
      <c r="AK1990" s="13" t="e">
        <f>Tabella4[[#This Row],[HC_ID]]&amp;": "&amp;Tabella4[[#This Row],[Share URL]]</f>
        <v>#N/A</v>
      </c>
      <c r="AL1990" s="13" t="e">
        <f>Tabella4[[#This Row],[HC_ID]]&amp;": "&amp;Tabella4[[#This Row],[Soluzione note aggiuntive]]</f>
        <v>#N/A</v>
      </c>
      <c r="AM1990" s="13"/>
    </row>
    <row r="1991" spans="1:39" ht="15" x14ac:dyDescent="0.3">
      <c r="A1991" s="41" t="str">
        <f>Tabella4[[#This Row],[UNI CEI EN 301549]]&amp;Tabella4[[#This Row],[Servizio]]</f>
        <v>11.2.5.3.1S001 Accedi</v>
      </c>
      <c r="B1991" s="42" t="str">
        <f>Tabella4[[#This Row],[IssueID]]&amp;Tabella4[[#This Row],[Servizio]]</f>
        <v>S001 Accedi</v>
      </c>
      <c r="C1991" s="41" t="s">
        <v>3089</v>
      </c>
      <c r="D1991" s="41" t="str">
        <f>"(#"&amp;Tabella4[[#This Row],['#ID]]&amp;")"</f>
        <v>(#AAD1990)</v>
      </c>
      <c r="E1991" s="13" t="s">
        <v>50</v>
      </c>
      <c r="F1991" s="13" t="s">
        <v>9</v>
      </c>
      <c r="G1991" s="13" t="s">
        <v>342</v>
      </c>
      <c r="H1991" s="13" t="s">
        <v>3285</v>
      </c>
      <c r="I1991" s="13" t="s">
        <v>63</v>
      </c>
      <c r="J1991" s="13" t="s">
        <v>3172</v>
      </c>
      <c r="K1991" t="s">
        <v>1745</v>
      </c>
      <c r="L1991" s="13" t="s">
        <v>3173</v>
      </c>
      <c r="M1991" t="s">
        <v>1744</v>
      </c>
      <c r="N1991" s="13"/>
      <c r="O1991" t="s">
        <v>1612</v>
      </c>
      <c r="P1991" s="13" t="s">
        <v>1656</v>
      </c>
      <c r="Q1991" s="13" t="s">
        <v>1742</v>
      </c>
      <c r="R1991" s="13"/>
      <c r="S1991" s="13" t="s">
        <v>3183</v>
      </c>
      <c r="T1991" s="13" t="s">
        <v>3184</v>
      </c>
      <c r="U1991" s="13">
        <f>COUNTIFS(Tabella4[Rejected Element],Tabella4[[#This Row],[Rejected Element]])</f>
        <v>1254</v>
      </c>
      <c r="V1991" s="13" t="s">
        <v>1719</v>
      </c>
      <c r="W1991" s="13" t="s">
        <v>3137</v>
      </c>
      <c r="X1991" s="13" t="str">
        <f>Tabella4[[#This Row],[User Impact]]</f>
        <v>2 - Serious</v>
      </c>
      <c r="Y1991" s="13" t="str">
        <f>_xlfn.CONCAT("APP INDABOX ANDROID - ",Tabella4[[#This Row],[UNI CEI EN 301549]]," ",_xlfn.XLOOKUP(Tabella4[[#This Row],[Criterio]],Tabella5[ID],Tabella5[Criterio di successo],"")," - ",Tabella4[[#This Row],[Servizio]])</f>
        <v>APP INDABOX ANDROID - 11.2.5.3.1 Etichetta nel nome - S001 Accedi</v>
      </c>
      <c r="Z199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S001 Accedi (#AAD1990)
S001 Accedi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Assicurati che contentDescription o labelFor contengano l’etichetta visibile dell’elemento.
File di log (occorrenze rilevate: 70): https://posteitaliane.sharepoint.com/:x:/r/teams/ACCESSIBILITRISULTATIVERIFICHETECNICHE/Shared%20Documents/TGPOSTE_APP/TGPOSTE_APP/LOG/Log.xlsx?d=w630300a71bd74143a1658fe5ab688bc4&amp;csf=1&amp;web=1&amp;e=Y9XHGL
Link al dettaglio requisito WCAG: </v>
      </c>
      <c r="AA1991" s="13"/>
      <c r="AB1991" s="13"/>
      <c r="AC1991" s="13"/>
      <c r="AD1991" s="13"/>
      <c r="AE1991" s="13">
        <f>_xlfn.XLOOKUP(Tabella4[[#This Row],[ID Silk]],outTable[ID Silk],outTable[Numero ticket  ],,0,1)</f>
        <v>0</v>
      </c>
      <c r="AF1991" s="13"/>
      <c r="AG1991" s="13"/>
      <c r="AH1991" s="13" t="str">
        <f>Tabella4[[#This Row],[Caricato su Silk]]&amp;Tabella4[[#This Row],[HC_01]]</f>
        <v>0</v>
      </c>
      <c r="AI1991" s="13" t="str">
        <f>Tabella4[[#This Row],[HC_ID]]&amp;": "&amp;Tabella4[[#This Row],[Descrizione]]</f>
        <v>0: Una vista focalizzabile accessibile deve garantire che il nome sia incluso nell'etichetta visibile. [Per saperne di più] (https://docs.deque.com/devtools-mobile/2024.2.14/en/android-label-in-name)</v>
      </c>
      <c r="AJ1991" s="13" t="str">
        <f>Tabella4[[#This Row],[HC_ID]]&amp;": - "&amp;Tabella4[[#This Row],[Detail]]&amp;" con selettore: "&amp;Tabella4[[#This Row],[Rejected Element]]</f>
        <v>0: -  con selettore: No ID Available</v>
      </c>
      <c r="AK1991" s="13" t="str">
        <f>Tabella4[[#This Row],[HC_ID]]&amp;": "&amp;Tabella4[[#This Row],[Share URL]]</f>
        <v>0: https://axe-mobile.deque.com/scan?userId=747da6b3-5f03-493b-bc9b-3a10276b7d6b&amp;packageName=com.android.chrome&amp;resultId=019874b6-b4db-71cf-b61c-3f04f6ecb1d6</v>
      </c>
      <c r="AL1991" s="13" t="str">
        <f>Tabella4[[#This Row],[HC_ID]]&amp;": "&amp;Tabella4[[#This Row],[Soluzione note aggiuntive]]</f>
        <v>0: Assicurati che contentDescription o labelFor contengano l’etichetta visibile dell’elemento.</v>
      </c>
      <c r="AM1991" s="13"/>
    </row>
    <row r="1992" spans="1:39" ht="15" x14ac:dyDescent="0.3">
      <c r="A1992" s="41" t="str">
        <f>Tabella4[[#This Row],[UNI CEI EN 301549]]&amp;Tabella4[[#This Row],[Servizio]]</f>
        <v>11.1.3.2.1S001 Accedi</v>
      </c>
      <c r="B1992" s="42" t="str">
        <f>Tabella4[[#This Row],[IssueID]]&amp;Tabella4[[#This Row],[Servizio]]</f>
        <v>S001 Accedi</v>
      </c>
      <c r="C1992" s="41" t="s">
        <v>3090</v>
      </c>
      <c r="D1992" s="41" t="str">
        <f>"(#"&amp;Tabella4[[#This Row],['#ID]]&amp;")"</f>
        <v>(#AAD1991)</v>
      </c>
      <c r="E1992" s="13" t="s">
        <v>50</v>
      </c>
      <c r="F1992" s="13" t="s">
        <v>9</v>
      </c>
      <c r="G1992" s="13" t="s">
        <v>57</v>
      </c>
      <c r="H1992" s="13" t="s">
        <v>3287</v>
      </c>
      <c r="I1992" s="13" t="s">
        <v>62</v>
      </c>
      <c r="J1992" s="13" t="s">
        <v>3176</v>
      </c>
      <c r="K1992" t="s">
        <v>1749</v>
      </c>
      <c r="L1992" s="13" t="s">
        <v>3177</v>
      </c>
      <c r="M1992" t="s">
        <v>1744</v>
      </c>
      <c r="N1992" s="13"/>
      <c r="O1992" t="s">
        <v>1612</v>
      </c>
      <c r="P1992" s="13" t="s">
        <v>1656</v>
      </c>
      <c r="Q1992" s="13" t="s">
        <v>1742</v>
      </c>
      <c r="R1992" s="13"/>
      <c r="S1992" s="13" t="s">
        <v>3189</v>
      </c>
      <c r="T1992" s="13" t="s">
        <v>3190</v>
      </c>
      <c r="U1992" s="13">
        <f>COUNTIFS(Tabella4[Rejected Element],Tabella4[[#This Row],[Rejected Element]])</f>
        <v>1254</v>
      </c>
      <c r="V1992" s="13" t="s">
        <v>1719</v>
      </c>
      <c r="W1992" s="13" t="s">
        <v>3137</v>
      </c>
      <c r="X1992" s="13" t="str">
        <f>Tabella4[[#This Row],[User Impact]]</f>
        <v>1 - Critical</v>
      </c>
      <c r="Y1992" s="13" t="str">
        <f>_xlfn.CONCAT("APP INDABOX ANDROID - ",Tabella4[[#This Row],[UNI CEI EN 301549]]," ",_xlfn.XLOOKUP(Tabella4[[#This Row],[Criterio]],Tabella5[ID],Tabella5[Criterio di successo],"")," - ",Tabella4[[#This Row],[Servizio]])</f>
        <v>APP INDABOX ANDROID - 11.1.3.2.1 Sequenza significativa - S001 Accedi</v>
      </c>
      <c r="Z199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S001 Accedi (#AAD1991)
S001 Accedi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https://axe-mobile.deque.com/scan?userId=747da6b3-5f03-493b-bc9b-3a10276b7d6b&amp;packageName=com.android.chrome&amp;resultId=019874b6-b4db-71cf-b61c-3f04f6ecb1d6
Possibile metodologia risolutiva:
Rimuovi android:focusable="true" dal testo statico non interattivo.
File di log (occorrenze rilevate: 104): https://posteitaliane.sharepoint.com/:x:/r/teams/ACCESSIBILITRISULTATIVERIFICHETECNICHE/Shared%20Documents/TGPOSTE_APP/TGPOSTE_APP/LOG/Log.xlsx?d=w630300a71bd74143a1658fe5ab688bc4&amp;csf=1&amp;web=1&amp;e=Y9XHGL
Link al dettaglio requisito WCAG: </v>
      </c>
      <c r="AA1992" s="13"/>
      <c r="AB1992" s="13"/>
      <c r="AC1992" s="13"/>
      <c r="AD1992" s="13"/>
      <c r="AE1992" s="13">
        <f>_xlfn.XLOOKUP(Tabella4[[#This Row],[ID Silk]],outTable[ID Silk],outTable[Numero ticket  ],,0,1)</f>
        <v>0</v>
      </c>
      <c r="AF1992" s="13"/>
      <c r="AG1992" s="13"/>
      <c r="AH1992" s="13" t="str">
        <f>Tabella4[[#This Row],[Caricato su Silk]]&amp;Tabella4[[#This Row],[HC_01]]</f>
        <v>0</v>
      </c>
      <c r="AI1992" s="13" t="str">
        <f>Tabella4[[#This Row],[HC_ID]]&amp;": "&amp;Tabella4[[#This Row],[Descrizione]]</f>
        <v>0: Le visualizzazioni contenenti testo devono essere attivabili per le tecnologie per l'accesso facilitato, ad esempio TalkBack. [Per saperne di più] (https://docs.deque.com/devtools-mobile/2024.2.14/en/android-focusable-text)</v>
      </c>
      <c r="AJ1992" s="13" t="str">
        <f>Tabella4[[#This Row],[HC_ID]]&amp;": - "&amp;Tabella4[[#This Row],[Detail]]&amp;" con selettore: "&amp;Tabella4[[#This Row],[Rejected Element]]</f>
        <v>0: -  con selettore: No ID Available</v>
      </c>
      <c r="AK1992" s="13" t="str">
        <f>Tabella4[[#This Row],[HC_ID]]&amp;": "&amp;Tabella4[[#This Row],[Share URL]]</f>
        <v>0: https://axe-mobile.deque.com/scan?userId=747da6b3-5f03-493b-bc9b-3a10276b7d6b&amp;packageName=com.android.chrome&amp;resultId=019874b6-b4db-71cf-b61c-3f04f6ecb1d6</v>
      </c>
      <c r="AL1992" s="13" t="str">
        <f>Tabella4[[#This Row],[HC_ID]]&amp;": "&amp;Tabella4[[#This Row],[Soluzione note aggiuntive]]</f>
        <v>0: Rimuovi android:focusable="true" dal testo statico non interattivo.</v>
      </c>
      <c r="AM1992" s="13"/>
    </row>
    <row r="1993" spans="1:39" ht="15" x14ac:dyDescent="0.3">
      <c r="A1993" s="41" t="str">
        <f>Tabella4[[#This Row],[UNI CEI EN 301549]]&amp;Tabella4[[#This Row],[Servizio]]</f>
        <v>11.1.3.4.1S004 Spedisci (IndaBox Spedizione Pacchi)</v>
      </c>
      <c r="B1993" s="42" t="str">
        <f>Tabella4[[#This Row],[IssueID]]&amp;Tabella4[[#This Row],[Servizio]]</f>
        <v>S004 Spedisci (IndaBox Spedizione Pacchi)</v>
      </c>
      <c r="C1993" s="41" t="s">
        <v>3091</v>
      </c>
      <c r="D1993" s="41" t="str">
        <f>"(#"&amp;Tabella4[[#This Row],['#ID]]&amp;")"</f>
        <v>(#AAD1992)</v>
      </c>
      <c r="E1993" s="13" t="s">
        <v>50</v>
      </c>
      <c r="F1993" s="13" t="s">
        <v>10</v>
      </c>
      <c r="G1993" s="13" t="s">
        <v>160</v>
      </c>
      <c r="H1993" s="13" t="s">
        <v>3284</v>
      </c>
      <c r="I1993" s="13" t="s">
        <v>63</v>
      </c>
      <c r="J1993" s="13" t="s">
        <v>3170</v>
      </c>
      <c r="K1993" t="s">
        <v>1743</v>
      </c>
      <c r="L1993" s="13" t="s">
        <v>3171</v>
      </c>
      <c r="M1993" t="s">
        <v>1744</v>
      </c>
      <c r="N1993" s="13"/>
      <c r="O1993" t="s">
        <v>1625</v>
      </c>
      <c r="P1993" s="13" t="s">
        <v>1669</v>
      </c>
      <c r="Q1993" s="13" t="s">
        <v>1742</v>
      </c>
      <c r="R1993" s="13"/>
      <c r="S1993" s="13" t="s">
        <v>3181</v>
      </c>
      <c r="T1993" s="13" t="s">
        <v>3182</v>
      </c>
      <c r="U1993" s="13">
        <f>COUNTIFS(Tabella4[Rejected Element],Tabella4[[#This Row],[Rejected Element]])</f>
        <v>1254</v>
      </c>
      <c r="V1993" s="13" t="s">
        <v>1722</v>
      </c>
      <c r="W1993" s="13" t="s">
        <v>3130</v>
      </c>
      <c r="X1993" s="13" t="str">
        <f>Tabella4[[#This Row],[User Impact]]</f>
        <v>2 - Serious</v>
      </c>
      <c r="Y1993" s="13" t="str">
        <f>_xlfn.CONCAT("APP INDABOX ANDROID - ",Tabella4[[#This Row],[UNI CEI EN 301549]]," ",_xlfn.XLOOKUP(Tabella4[[#This Row],[Criterio]],Tabella5[ID],Tabella5[Criterio di successo],"")," - ",Tabella4[[#This Row],[Servizio]])</f>
        <v>APP INDABOX ANDROID - 11.1.3.4.1 Orientamento - S004 Spedisci (IndaBox Spedizione Pacchi)</v>
      </c>
      <c r="Z199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- 11.1.3.4.1 Orientamento - S004 Spedisci (IndaBox Spedizione Pacchi) (#AAD1992)
S004 Spedisci (IndaBox Spedizione Pacchi)
Requisito: WCAG 1.3.4
Disabilità afflitte: Cognitive;Low Vision;Mobility
Impatto Utente: 2 - Serious
Descrizione: ScreenOrientation - Le visualizzazioni devono essere conformi all'orientamento di visualizzazione preferito dall'utente. [Per saperne di più] (https://docs.deque.com/devtools-mobile/2024.2.14/en/android-screen-orientation)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Rimuovi android:screenOrientation="portrait" per supportare sia landscape che portrait, salvo che non sia un requisito.
File di log (occorrenze rilevate: 9): https://posteitaliane.sharepoint.com/:x:/r/teams/ACCESSIBILITRISULTATIVERIFICHETECNICHE/Shared%20Documents/TGPOSTE_APP/TGPOSTE_APP/LOG/Log.xlsx?d=w630300a71bd74143a1658fe5ab688bc4&amp;csf=1&amp;web=1&amp;e=Y9XHGL
Link al dettaglio requisito WCAG: </v>
      </c>
      <c r="AA1993" s="13"/>
      <c r="AB1993" s="13"/>
      <c r="AC1993" s="13"/>
      <c r="AD1993" s="13"/>
      <c r="AE1993" s="13" t="e">
        <f>_xlfn.XLOOKUP(Tabella4[[#This Row],[ID Silk]],outTable[ID Silk],outTable[Numero ticket  ],,0,1)</f>
        <v>#N/A</v>
      </c>
      <c r="AF1993" s="13"/>
      <c r="AG1993" s="13"/>
      <c r="AH1993" s="13" t="e">
        <f>Tabella4[[#This Row],[Caricato su Silk]]&amp;Tabella4[[#This Row],[HC_01]]</f>
        <v>#N/A</v>
      </c>
      <c r="AI1993" s="13" t="e">
        <f>Tabella4[[#This Row],[HC_ID]]&amp;": "&amp;Tabella4[[#This Row],[Descrizione]]</f>
        <v>#N/A</v>
      </c>
      <c r="AJ1993" s="13" t="e">
        <f>Tabella4[[#This Row],[HC_ID]]&amp;": - "&amp;Tabella4[[#This Row],[Detail]]&amp;" con selettore: "&amp;Tabella4[[#This Row],[Rejected Element]]</f>
        <v>#N/A</v>
      </c>
      <c r="AK1993" s="13" t="e">
        <f>Tabella4[[#This Row],[HC_ID]]&amp;": "&amp;Tabella4[[#This Row],[Share URL]]</f>
        <v>#N/A</v>
      </c>
      <c r="AL1993" s="13" t="e">
        <f>Tabella4[[#This Row],[HC_ID]]&amp;": "&amp;Tabella4[[#This Row],[Soluzione note aggiuntive]]</f>
        <v>#N/A</v>
      </c>
      <c r="AM1993" s="13"/>
    </row>
    <row r="1994" spans="1:39" ht="15" x14ac:dyDescent="0.3">
      <c r="A1994" s="41" t="str">
        <f>Tabella4[[#This Row],[UNI CEI EN 301549]]&amp;Tabella4[[#This Row],[Servizio]]</f>
        <v>11.2.5.3.1S004 Spedisci (IndaBox Spedizione Pacchi)</v>
      </c>
      <c r="B1994" s="42" t="str">
        <f>Tabella4[[#This Row],[IssueID]]&amp;Tabella4[[#This Row],[Servizio]]</f>
        <v>S004 Spedisci (IndaBox Spedizione Pacchi)</v>
      </c>
      <c r="C1994" s="41" t="s">
        <v>3092</v>
      </c>
      <c r="D1994" s="41" t="str">
        <f>"(#"&amp;Tabella4[[#This Row],['#ID]]&amp;")"</f>
        <v>(#AAD1993)</v>
      </c>
      <c r="E1994" s="13" t="s">
        <v>50</v>
      </c>
      <c r="F1994" s="13" t="s">
        <v>9</v>
      </c>
      <c r="G1994" s="13" t="s">
        <v>342</v>
      </c>
      <c r="H1994" s="13" t="s">
        <v>3285</v>
      </c>
      <c r="I1994" s="13" t="s">
        <v>63</v>
      </c>
      <c r="J1994" s="13" t="s">
        <v>3172</v>
      </c>
      <c r="K1994" t="s">
        <v>1745</v>
      </c>
      <c r="L1994" s="13" t="s">
        <v>3173</v>
      </c>
      <c r="M1994" t="s">
        <v>1746</v>
      </c>
      <c r="N1994" s="13"/>
      <c r="O1994" t="s">
        <v>1625</v>
      </c>
      <c r="P1994" s="13" t="s">
        <v>1669</v>
      </c>
      <c r="Q1994" s="13" t="s">
        <v>1742</v>
      </c>
      <c r="R1994" s="13"/>
      <c r="S1994" s="13" t="s">
        <v>3183</v>
      </c>
      <c r="T1994" s="13" t="s">
        <v>3184</v>
      </c>
      <c r="U1994" s="13">
        <f>COUNTIFS(Tabella4[Rejected Element],Tabella4[[#This Row],[Rejected Element]])</f>
        <v>42</v>
      </c>
      <c r="V1994" s="13" t="s">
        <v>1722</v>
      </c>
      <c r="W1994" s="13" t="s">
        <v>3130</v>
      </c>
      <c r="X1994" s="13" t="str">
        <f>Tabella4[[#This Row],[User Impact]]</f>
        <v>2 - Serious</v>
      </c>
      <c r="Y1994" s="13" t="str">
        <f>_xlfn.CONCAT("APP INDABOX ANDROID - ",Tabella4[[#This Row],[UNI CEI EN 301549]]," ",_xlfn.XLOOKUP(Tabella4[[#This Row],[Criterio]],Tabella5[ID],Tabella5[Criterio di successo],"")," - ",Tabella4[[#This Row],[Servizio]])</f>
        <v>APP INDABOX ANDROID - 11.2.5.3.1 Etichetta nel nome - S004 Spedisci (IndaBox Spedizione Pacchi)</v>
      </c>
      <c r="Z199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(#AAD1993)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logo
Dettaglio + screenshot (accedere con le seguenti credenziali: user, axeposte@gmail.com; password, Poste2024!): https://axe-mobile.deque.com/scan?userId=747da6b3-5f03-493b-bc9b-3a10276b7d6b&amp;packageName=com.android.chrome&amp;resultId=019874ff-b067-701e-9c2f-d8de4216aa26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994" s="13"/>
      <c r="AB1994" s="13"/>
      <c r="AC1994" s="13"/>
      <c r="AD1994" s="13"/>
      <c r="AE1994" s="13" t="e">
        <f>_xlfn.XLOOKUP(Tabella4[[#This Row],[ID Silk]],outTable[ID Silk],outTable[Numero ticket  ],,0,1)</f>
        <v>#N/A</v>
      </c>
      <c r="AF1994" s="13"/>
      <c r="AG1994" s="13"/>
      <c r="AH1994" s="13" t="e">
        <f>Tabella4[[#This Row],[Caricato su Silk]]&amp;Tabella4[[#This Row],[HC_01]]</f>
        <v>#N/A</v>
      </c>
      <c r="AI1994" s="13" t="e">
        <f>Tabella4[[#This Row],[HC_ID]]&amp;": "&amp;Tabella4[[#This Row],[Descrizione]]</f>
        <v>#N/A</v>
      </c>
      <c r="AJ1994" s="13" t="e">
        <f>Tabella4[[#This Row],[HC_ID]]&amp;": - "&amp;Tabella4[[#This Row],[Detail]]&amp;" con selettore: "&amp;Tabella4[[#This Row],[Rejected Element]]</f>
        <v>#N/A</v>
      </c>
      <c r="AK1994" s="13" t="e">
        <f>Tabella4[[#This Row],[HC_ID]]&amp;": "&amp;Tabella4[[#This Row],[Share URL]]</f>
        <v>#N/A</v>
      </c>
      <c r="AL1994" s="13" t="e">
        <f>Tabella4[[#This Row],[HC_ID]]&amp;": "&amp;Tabella4[[#This Row],[Soluzione note aggiuntive]]</f>
        <v>#N/A</v>
      </c>
      <c r="AM1994" s="13"/>
    </row>
    <row r="1995" spans="1:39" ht="15" x14ac:dyDescent="0.3">
      <c r="A1995" s="41" t="str">
        <f>Tabella4[[#This Row],[UNI CEI EN 301549]]&amp;Tabella4[[#This Row],[Servizio]]</f>
        <v>11.2.5.5.1S004 Spedisci (IndaBox Spedizione Pacchi)</v>
      </c>
      <c r="B1995" s="42" t="str">
        <f>Tabella4[[#This Row],[IssueID]]&amp;Tabella4[[#This Row],[Servizio]]</f>
        <v>S004 Spedisci (IndaBox Spedizione Pacchi)</v>
      </c>
      <c r="C1995" s="41" t="s">
        <v>3093</v>
      </c>
      <c r="D1995" s="41" t="str">
        <f>"(#"&amp;Tabella4[[#This Row],['#ID]]&amp;")"</f>
        <v>(#AAD1994)</v>
      </c>
      <c r="E1995" s="13" t="s">
        <v>50</v>
      </c>
      <c r="F1995" s="13" t="s">
        <v>3168</v>
      </c>
      <c r="G1995" s="13" t="s">
        <v>346</v>
      </c>
      <c r="H1995" s="13" t="s">
        <v>3286</v>
      </c>
      <c r="I1995" s="13" t="s">
        <v>64</v>
      </c>
      <c r="J1995" s="13" t="s">
        <v>1736</v>
      </c>
      <c r="K1995" t="s">
        <v>1747</v>
      </c>
      <c r="L1995" s="13" t="s">
        <v>3174</v>
      </c>
      <c r="M1995" t="s">
        <v>1744</v>
      </c>
      <c r="N1995" s="13"/>
      <c r="O1995" t="s">
        <v>1625</v>
      </c>
      <c r="P1995" s="13" t="s">
        <v>1669</v>
      </c>
      <c r="Q1995" s="13" t="s">
        <v>1742</v>
      </c>
      <c r="R1995" s="13"/>
      <c r="S1995" s="13" t="s">
        <v>3185</v>
      </c>
      <c r="T1995" s="13" t="s">
        <v>3186</v>
      </c>
      <c r="U1995" s="13">
        <f>COUNTIFS(Tabella4[Rejected Element],Tabella4[[#This Row],[Rejected Element]])</f>
        <v>1254</v>
      </c>
      <c r="V1995" s="13" t="s">
        <v>1722</v>
      </c>
      <c r="W1995" s="13" t="s">
        <v>3130</v>
      </c>
      <c r="X1995" s="13" t="str">
        <f>Tabella4[[#This Row],[User Impact]]</f>
        <v>3 - Moderate</v>
      </c>
      <c r="Y1995"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99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(#AAD1994)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995" s="13"/>
      <c r="AB1995" s="13"/>
      <c r="AC1995" s="13"/>
      <c r="AD1995" s="13"/>
      <c r="AE1995" s="13" t="e">
        <f>_xlfn.XLOOKUP(Tabella4[[#This Row],[ID Silk]],outTable[ID Silk],outTable[Numero ticket  ],,0,1)</f>
        <v>#N/A</v>
      </c>
      <c r="AF1995" s="13"/>
      <c r="AG1995" s="13"/>
      <c r="AH1995" s="13" t="e">
        <f>Tabella4[[#This Row],[Caricato su Silk]]&amp;Tabella4[[#This Row],[HC_01]]</f>
        <v>#N/A</v>
      </c>
      <c r="AI1995" s="13" t="e">
        <f>Tabella4[[#This Row],[HC_ID]]&amp;": "&amp;Tabella4[[#This Row],[Descrizione]]</f>
        <v>#N/A</v>
      </c>
      <c r="AJ1995" s="13" t="e">
        <f>Tabella4[[#This Row],[HC_ID]]&amp;": - "&amp;Tabella4[[#This Row],[Detail]]&amp;" con selettore: "&amp;Tabella4[[#This Row],[Rejected Element]]</f>
        <v>#N/A</v>
      </c>
      <c r="AK1995" s="13" t="e">
        <f>Tabella4[[#This Row],[HC_ID]]&amp;": "&amp;Tabella4[[#This Row],[Share URL]]</f>
        <v>#N/A</v>
      </c>
      <c r="AL1995" s="13" t="e">
        <f>Tabella4[[#This Row],[HC_ID]]&amp;": "&amp;Tabella4[[#This Row],[Soluzione note aggiuntive]]</f>
        <v>#N/A</v>
      </c>
      <c r="AM1995" s="13"/>
    </row>
    <row r="1996" spans="1:39" ht="15" x14ac:dyDescent="0.3">
      <c r="A1996" s="41" t="str">
        <f>Tabella4[[#This Row],[UNI CEI EN 301549]]&amp;Tabella4[[#This Row],[Servizio]]</f>
        <v>11.2.5.8.1S004 Spedisci (IndaBox Spedizione Pacchi)</v>
      </c>
      <c r="B1996" s="42" t="str">
        <f>Tabella4[[#This Row],[IssueID]]&amp;Tabella4[[#This Row],[Servizio]]</f>
        <v>S004 Spedisci (IndaBox Spedizione Pacchi)</v>
      </c>
      <c r="C1996" s="41" t="s">
        <v>3094</v>
      </c>
      <c r="D1996" s="41" t="str">
        <f>"(#"&amp;Tabella4[[#This Row],['#ID]]&amp;")"</f>
        <v>(#AAD1995)</v>
      </c>
      <c r="E1996" s="13" t="s">
        <v>50</v>
      </c>
      <c r="F1996" s="13" t="s">
        <v>10</v>
      </c>
      <c r="G1996" s="13" t="s">
        <v>56</v>
      </c>
      <c r="H1996" s="13" t="s">
        <v>3283</v>
      </c>
      <c r="I1996" s="13" t="s">
        <v>63</v>
      </c>
      <c r="J1996" s="13" t="s">
        <v>1736</v>
      </c>
      <c r="K1996" t="s">
        <v>1748</v>
      </c>
      <c r="L1996" s="13" t="s">
        <v>3175</v>
      </c>
      <c r="M1996" t="s">
        <v>1744</v>
      </c>
      <c r="N1996" s="13"/>
      <c r="O1996" t="s">
        <v>1625</v>
      </c>
      <c r="P1996" s="13" t="s">
        <v>1669</v>
      </c>
      <c r="Q1996" s="13" t="s">
        <v>1742</v>
      </c>
      <c r="R1996" s="13"/>
      <c r="S1996" s="13" t="s">
        <v>3187</v>
      </c>
      <c r="T1996" s="13" t="s">
        <v>3188</v>
      </c>
      <c r="U1996" s="13">
        <f>COUNTIFS(Tabella4[Rejected Element],Tabella4[[#This Row],[Rejected Element]])</f>
        <v>1254</v>
      </c>
      <c r="V1996" s="13" t="s">
        <v>1722</v>
      </c>
      <c r="W1996" s="13" t="s">
        <v>3130</v>
      </c>
      <c r="X1996" s="13" t="str">
        <f>Tabella4[[#This Row],[User Impact]]</f>
        <v>2 - Serious</v>
      </c>
      <c r="Y1996"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199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(#AAD1995)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1996" s="13"/>
      <c r="AB1996" s="13"/>
      <c r="AC1996" s="13"/>
      <c r="AD1996" s="13"/>
      <c r="AE1996" s="13" t="e">
        <f>_xlfn.XLOOKUP(Tabella4[[#This Row],[ID Silk]],outTable[ID Silk],outTable[Numero ticket  ],,0,1)</f>
        <v>#N/A</v>
      </c>
      <c r="AF1996" s="13"/>
      <c r="AG1996" s="13"/>
      <c r="AH1996" s="13" t="e">
        <f>Tabella4[[#This Row],[Caricato su Silk]]&amp;Tabella4[[#This Row],[HC_01]]</f>
        <v>#N/A</v>
      </c>
      <c r="AI1996" s="13" t="e">
        <f>Tabella4[[#This Row],[HC_ID]]&amp;": "&amp;Tabella4[[#This Row],[Descrizione]]</f>
        <v>#N/A</v>
      </c>
      <c r="AJ1996" s="13" t="e">
        <f>Tabella4[[#This Row],[HC_ID]]&amp;": - "&amp;Tabella4[[#This Row],[Detail]]&amp;" con selettore: "&amp;Tabella4[[#This Row],[Rejected Element]]</f>
        <v>#N/A</v>
      </c>
      <c r="AK1996" s="13" t="e">
        <f>Tabella4[[#This Row],[HC_ID]]&amp;": "&amp;Tabella4[[#This Row],[Share URL]]</f>
        <v>#N/A</v>
      </c>
      <c r="AL1996" s="13" t="e">
        <f>Tabella4[[#This Row],[HC_ID]]&amp;": "&amp;Tabella4[[#This Row],[Soluzione note aggiuntive]]</f>
        <v>#N/A</v>
      </c>
      <c r="AM1996" s="13"/>
    </row>
    <row r="1997" spans="1:39" ht="15" x14ac:dyDescent="0.3">
      <c r="A1997" s="41" t="str">
        <f>Tabella4[[#This Row],[UNI CEI EN 301549]]&amp;Tabella4[[#This Row],[Servizio]]</f>
        <v>11.2.5.3.1S004 Spedisci (IndaBox Spedizione Pacchi)</v>
      </c>
      <c r="B1997" s="42" t="str">
        <f>Tabella4[[#This Row],[IssueID]]&amp;Tabella4[[#This Row],[Servizio]]</f>
        <v>S004 Spedisci (IndaBox Spedizione Pacchi)</v>
      </c>
      <c r="C1997" s="41" t="s">
        <v>3095</v>
      </c>
      <c r="D1997" s="41" t="str">
        <f>"(#"&amp;Tabella4[[#This Row],['#ID]]&amp;")"</f>
        <v>(#AAD1996)</v>
      </c>
      <c r="E1997" s="13" t="s">
        <v>50</v>
      </c>
      <c r="F1997" s="13" t="s">
        <v>9</v>
      </c>
      <c r="G1997" s="13" t="s">
        <v>342</v>
      </c>
      <c r="H1997" s="13" t="s">
        <v>3285</v>
      </c>
      <c r="I1997" s="13" t="s">
        <v>63</v>
      </c>
      <c r="J1997" s="13" t="s">
        <v>3172</v>
      </c>
      <c r="K1997" t="s">
        <v>1745</v>
      </c>
      <c r="L1997" s="13" t="s">
        <v>3173</v>
      </c>
      <c r="M1997" t="s">
        <v>1744</v>
      </c>
      <c r="N1997" s="13"/>
      <c r="O1997" t="s">
        <v>1625</v>
      </c>
      <c r="P1997" s="13" t="s">
        <v>1669</v>
      </c>
      <c r="Q1997" s="13" t="s">
        <v>1742</v>
      </c>
      <c r="R1997" s="13"/>
      <c r="S1997" s="13" t="s">
        <v>3183</v>
      </c>
      <c r="T1997" s="13" t="s">
        <v>3184</v>
      </c>
      <c r="U1997" s="13">
        <f>COUNTIFS(Tabella4[Rejected Element],Tabella4[[#This Row],[Rejected Element]])</f>
        <v>1254</v>
      </c>
      <c r="V1997" s="13" t="s">
        <v>1722</v>
      </c>
      <c r="W1997" s="13" t="s">
        <v>3130</v>
      </c>
      <c r="X1997" s="13" t="str">
        <f>Tabella4[[#This Row],[User Impact]]</f>
        <v>2 - Serious</v>
      </c>
      <c r="Y1997" s="13" t="str">
        <f>_xlfn.CONCAT("APP INDABOX ANDROID - ",Tabella4[[#This Row],[UNI CEI EN 301549]]," ",_xlfn.XLOOKUP(Tabella4[[#This Row],[Criterio]],Tabella5[ID],Tabella5[Criterio di successo],"")," - ",Tabella4[[#This Row],[Servizio]])</f>
        <v>APP INDABOX ANDROID - 11.2.5.3.1 Etichetta nel nome - S004 Spedisci (IndaBox Spedizione Pacchi)</v>
      </c>
      <c r="Z199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(#AAD1996)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1997" s="13"/>
      <c r="AB1997" s="13"/>
      <c r="AC1997" s="13"/>
      <c r="AD1997" s="13"/>
      <c r="AE1997" s="13" t="e">
        <f>_xlfn.XLOOKUP(Tabella4[[#This Row],[ID Silk]],outTable[ID Silk],outTable[Numero ticket  ],,0,1)</f>
        <v>#N/A</v>
      </c>
      <c r="AF1997" s="13"/>
      <c r="AG1997" s="13"/>
      <c r="AH1997" s="13" t="e">
        <f>Tabella4[[#This Row],[Caricato su Silk]]&amp;Tabella4[[#This Row],[HC_01]]</f>
        <v>#N/A</v>
      </c>
      <c r="AI1997" s="13" t="e">
        <f>Tabella4[[#This Row],[HC_ID]]&amp;": "&amp;Tabella4[[#This Row],[Descrizione]]</f>
        <v>#N/A</v>
      </c>
      <c r="AJ1997" s="13" t="e">
        <f>Tabella4[[#This Row],[HC_ID]]&amp;": - "&amp;Tabella4[[#This Row],[Detail]]&amp;" con selettore: "&amp;Tabella4[[#This Row],[Rejected Element]]</f>
        <v>#N/A</v>
      </c>
      <c r="AK1997" s="13" t="e">
        <f>Tabella4[[#This Row],[HC_ID]]&amp;": "&amp;Tabella4[[#This Row],[Share URL]]</f>
        <v>#N/A</v>
      </c>
      <c r="AL1997" s="13" t="e">
        <f>Tabella4[[#This Row],[HC_ID]]&amp;": "&amp;Tabella4[[#This Row],[Soluzione note aggiuntive]]</f>
        <v>#N/A</v>
      </c>
      <c r="AM1997" s="13"/>
    </row>
    <row r="1998" spans="1:39" ht="15" x14ac:dyDescent="0.3">
      <c r="A1998" s="41" t="str">
        <f>Tabella4[[#This Row],[UNI CEI EN 301549]]&amp;Tabella4[[#This Row],[Servizio]]</f>
        <v>11.1.3.2.1S004 Spedisci (IndaBox Spedizione Pacchi)</v>
      </c>
      <c r="B1998" s="42" t="str">
        <f>Tabella4[[#This Row],[IssueID]]&amp;Tabella4[[#This Row],[Servizio]]</f>
        <v>S004 Spedisci (IndaBox Spedizione Pacchi)</v>
      </c>
      <c r="C1998" s="41" t="s">
        <v>3096</v>
      </c>
      <c r="D1998" s="41" t="str">
        <f>"(#"&amp;Tabella4[[#This Row],['#ID]]&amp;")"</f>
        <v>(#AAD1997)</v>
      </c>
      <c r="E1998" s="13" t="s">
        <v>50</v>
      </c>
      <c r="F1998" s="13" t="s">
        <v>9</v>
      </c>
      <c r="G1998" s="13" t="s">
        <v>57</v>
      </c>
      <c r="H1998" s="13" t="s">
        <v>3287</v>
      </c>
      <c r="I1998" s="13" t="s">
        <v>62</v>
      </c>
      <c r="J1998" s="13" t="s">
        <v>3176</v>
      </c>
      <c r="K1998" t="s">
        <v>1749</v>
      </c>
      <c r="L1998" s="13" t="s">
        <v>3177</v>
      </c>
      <c r="M1998" t="s">
        <v>1744</v>
      </c>
      <c r="N1998" s="13"/>
      <c r="O1998" t="s">
        <v>1625</v>
      </c>
      <c r="P1998" s="13" t="s">
        <v>1669</v>
      </c>
      <c r="Q1998" s="13" t="s">
        <v>1742</v>
      </c>
      <c r="R1998" s="13"/>
      <c r="S1998" s="13" t="s">
        <v>3189</v>
      </c>
      <c r="T1998" s="13" t="s">
        <v>3190</v>
      </c>
      <c r="U1998" s="13">
        <f>COUNTIFS(Tabella4[Rejected Element],Tabella4[[#This Row],[Rejected Element]])</f>
        <v>1254</v>
      </c>
      <c r="V1998" s="13" t="s">
        <v>1722</v>
      </c>
      <c r="W1998" s="13" t="s">
        <v>3130</v>
      </c>
      <c r="X1998" s="13" t="str">
        <f>Tabella4[[#This Row],[User Impact]]</f>
        <v>1 - Critical</v>
      </c>
      <c r="Y199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199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(#AAD1997)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1998" s="13"/>
      <c r="AB1998" s="13"/>
      <c r="AC1998" s="13"/>
      <c r="AD1998" s="13"/>
      <c r="AE1998" s="13" t="e">
        <f>_xlfn.XLOOKUP(Tabella4[[#This Row],[ID Silk]],outTable[ID Silk],outTable[Numero ticket  ],,0,1)</f>
        <v>#N/A</v>
      </c>
      <c r="AF1998" s="13"/>
      <c r="AG1998" s="13"/>
      <c r="AH1998" s="13" t="e">
        <f>Tabella4[[#This Row],[Caricato su Silk]]&amp;Tabella4[[#This Row],[HC_01]]</f>
        <v>#N/A</v>
      </c>
      <c r="AI1998" s="13" t="e">
        <f>Tabella4[[#This Row],[HC_ID]]&amp;": "&amp;Tabella4[[#This Row],[Descrizione]]</f>
        <v>#N/A</v>
      </c>
      <c r="AJ1998" s="13" t="e">
        <f>Tabella4[[#This Row],[HC_ID]]&amp;": - "&amp;Tabella4[[#This Row],[Detail]]&amp;" con selettore: "&amp;Tabella4[[#This Row],[Rejected Element]]</f>
        <v>#N/A</v>
      </c>
      <c r="AK1998" s="13" t="e">
        <f>Tabella4[[#This Row],[HC_ID]]&amp;": "&amp;Tabella4[[#This Row],[Share URL]]</f>
        <v>#N/A</v>
      </c>
      <c r="AL1998" s="13" t="e">
        <f>Tabella4[[#This Row],[HC_ID]]&amp;": "&amp;Tabella4[[#This Row],[Soluzione note aggiuntive]]</f>
        <v>#N/A</v>
      </c>
      <c r="AM1998" s="13"/>
    </row>
    <row r="1999" spans="1:39" ht="15" x14ac:dyDescent="0.3">
      <c r="A1999" s="41" t="str">
        <f>Tabella4[[#This Row],[UNI CEI EN 301549]]&amp;Tabella4[[#This Row],[Servizio]]</f>
        <v>11.2.5.5.1S004 Spedisci (IndaBox Spedizione Pacchi)</v>
      </c>
      <c r="B1999" s="42" t="str">
        <f>Tabella4[[#This Row],[IssueID]]&amp;Tabella4[[#This Row],[Servizio]]</f>
        <v>S004 Spedisci (IndaBox Spedizione Pacchi)</v>
      </c>
      <c r="C1999" s="41" t="s">
        <v>3097</v>
      </c>
      <c r="D1999" s="41" t="str">
        <f>"(#"&amp;Tabella4[[#This Row],['#ID]]&amp;")"</f>
        <v>(#AAD1998)</v>
      </c>
      <c r="E1999" s="13" t="s">
        <v>50</v>
      </c>
      <c r="F1999" s="13" t="s">
        <v>3168</v>
      </c>
      <c r="G1999" s="13" t="s">
        <v>346</v>
      </c>
      <c r="H1999" s="13" t="s">
        <v>3286</v>
      </c>
      <c r="I1999" s="13" t="s">
        <v>64</v>
      </c>
      <c r="J1999" s="13" t="s">
        <v>1736</v>
      </c>
      <c r="K1999" t="s">
        <v>1747</v>
      </c>
      <c r="L1999" s="13" t="s">
        <v>3174</v>
      </c>
      <c r="M1999" t="s">
        <v>1744</v>
      </c>
      <c r="N1999" s="13"/>
      <c r="O1999" t="s">
        <v>1625</v>
      </c>
      <c r="P1999" s="13" t="s">
        <v>1669</v>
      </c>
      <c r="Q1999" s="13" t="s">
        <v>1742</v>
      </c>
      <c r="R1999" s="13"/>
      <c r="S1999" s="13" t="s">
        <v>3185</v>
      </c>
      <c r="T1999" s="13" t="s">
        <v>3186</v>
      </c>
      <c r="U1999" s="13">
        <f>COUNTIFS(Tabella4[Rejected Element],Tabella4[[#This Row],[Rejected Element]])</f>
        <v>1254</v>
      </c>
      <c r="V1999" s="13" t="s">
        <v>1722</v>
      </c>
      <c r="W1999" s="13" t="s">
        <v>3130</v>
      </c>
      <c r="X1999" s="13" t="str">
        <f>Tabella4[[#This Row],[User Impact]]</f>
        <v>3 - Moderate</v>
      </c>
      <c r="Y1999"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199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(#AAD1998)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1999" s="13"/>
      <c r="AB1999" s="13"/>
      <c r="AC1999" s="13"/>
      <c r="AD1999" s="13"/>
      <c r="AE1999" s="13" t="e">
        <f>_xlfn.XLOOKUP(Tabella4[[#This Row],[ID Silk]],outTable[ID Silk],outTable[Numero ticket  ],,0,1)</f>
        <v>#N/A</v>
      </c>
      <c r="AF1999" s="13"/>
      <c r="AG1999" s="13"/>
      <c r="AH1999" s="13" t="e">
        <f>Tabella4[[#This Row],[Caricato su Silk]]&amp;Tabella4[[#This Row],[HC_01]]</f>
        <v>#N/A</v>
      </c>
      <c r="AI1999" s="13" t="e">
        <f>Tabella4[[#This Row],[HC_ID]]&amp;": "&amp;Tabella4[[#This Row],[Descrizione]]</f>
        <v>#N/A</v>
      </c>
      <c r="AJ1999" s="13" t="e">
        <f>Tabella4[[#This Row],[HC_ID]]&amp;": - "&amp;Tabella4[[#This Row],[Detail]]&amp;" con selettore: "&amp;Tabella4[[#This Row],[Rejected Element]]</f>
        <v>#N/A</v>
      </c>
      <c r="AK1999" s="13" t="e">
        <f>Tabella4[[#This Row],[HC_ID]]&amp;": "&amp;Tabella4[[#This Row],[Share URL]]</f>
        <v>#N/A</v>
      </c>
      <c r="AL1999" s="13" t="e">
        <f>Tabella4[[#This Row],[HC_ID]]&amp;": "&amp;Tabella4[[#This Row],[Soluzione note aggiuntive]]</f>
        <v>#N/A</v>
      </c>
      <c r="AM1999" s="13"/>
    </row>
    <row r="2000" spans="1:39" ht="15" x14ac:dyDescent="0.3">
      <c r="A2000" s="41" t="str">
        <f>Tabella4[[#This Row],[UNI CEI EN 301549]]&amp;Tabella4[[#This Row],[Servizio]]</f>
        <v>11.2.5.8.1S004 Spedisci (IndaBox Spedizione Pacchi)</v>
      </c>
      <c r="B2000" s="42" t="str">
        <f>Tabella4[[#This Row],[IssueID]]&amp;Tabella4[[#This Row],[Servizio]]</f>
        <v>S004 Spedisci (IndaBox Spedizione Pacchi)</v>
      </c>
      <c r="C2000" s="41" t="s">
        <v>3098</v>
      </c>
      <c r="D2000" s="41" t="str">
        <f>"(#"&amp;Tabella4[[#This Row],['#ID]]&amp;")"</f>
        <v>(#AAD1999)</v>
      </c>
      <c r="E2000" s="13" t="s">
        <v>50</v>
      </c>
      <c r="F2000" s="13" t="s">
        <v>10</v>
      </c>
      <c r="G2000" s="13" t="s">
        <v>56</v>
      </c>
      <c r="H2000" s="13" t="s">
        <v>3283</v>
      </c>
      <c r="I2000" s="13" t="s">
        <v>63</v>
      </c>
      <c r="J2000" s="13" t="s">
        <v>1736</v>
      </c>
      <c r="K2000" t="s">
        <v>1748</v>
      </c>
      <c r="L2000" s="13" t="s">
        <v>3175</v>
      </c>
      <c r="M2000" t="s">
        <v>1744</v>
      </c>
      <c r="N2000" s="13"/>
      <c r="O2000" t="s">
        <v>1625</v>
      </c>
      <c r="P2000" s="13" t="s">
        <v>1669</v>
      </c>
      <c r="Q2000" s="13" t="s">
        <v>1742</v>
      </c>
      <c r="R2000" s="13"/>
      <c r="S2000" s="13" t="s">
        <v>3187</v>
      </c>
      <c r="T2000" s="13" t="s">
        <v>3188</v>
      </c>
      <c r="U2000" s="13">
        <f>COUNTIFS(Tabella4[Rejected Element],Tabella4[[#This Row],[Rejected Element]])</f>
        <v>1254</v>
      </c>
      <c r="V2000" s="13" t="s">
        <v>1722</v>
      </c>
      <c r="W2000" s="13" t="s">
        <v>3130</v>
      </c>
      <c r="X2000" s="13" t="str">
        <f>Tabella4[[#This Row],[User Impact]]</f>
        <v>2 - Serious</v>
      </c>
      <c r="Y2000"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00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(#AAD1999)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2000" s="13"/>
      <c r="AB2000" s="13"/>
      <c r="AC2000" s="13"/>
      <c r="AD2000" s="13"/>
      <c r="AE2000" s="13" t="e">
        <f>_xlfn.XLOOKUP(Tabella4[[#This Row],[ID Silk]],outTable[ID Silk],outTable[Numero ticket  ],,0,1)</f>
        <v>#N/A</v>
      </c>
      <c r="AF2000" s="13"/>
      <c r="AG2000" s="13"/>
      <c r="AH2000" s="13" t="e">
        <f>Tabella4[[#This Row],[Caricato su Silk]]&amp;Tabella4[[#This Row],[HC_01]]</f>
        <v>#N/A</v>
      </c>
      <c r="AI2000" s="13" t="e">
        <f>Tabella4[[#This Row],[HC_ID]]&amp;": "&amp;Tabella4[[#This Row],[Descrizione]]</f>
        <v>#N/A</v>
      </c>
      <c r="AJ2000" s="13" t="e">
        <f>Tabella4[[#This Row],[HC_ID]]&amp;": - "&amp;Tabella4[[#This Row],[Detail]]&amp;" con selettore: "&amp;Tabella4[[#This Row],[Rejected Element]]</f>
        <v>#N/A</v>
      </c>
      <c r="AK2000" s="13" t="e">
        <f>Tabella4[[#This Row],[HC_ID]]&amp;": "&amp;Tabella4[[#This Row],[Share URL]]</f>
        <v>#N/A</v>
      </c>
      <c r="AL2000" s="13" t="e">
        <f>Tabella4[[#This Row],[HC_ID]]&amp;": "&amp;Tabella4[[#This Row],[Soluzione note aggiuntive]]</f>
        <v>#N/A</v>
      </c>
      <c r="AM2000" s="13"/>
    </row>
    <row r="2001" spans="1:39" ht="15" x14ac:dyDescent="0.3">
      <c r="A2001" s="41" t="str">
        <f>Tabella4[[#This Row],[UNI CEI EN 301549]]&amp;Tabella4[[#This Row],[Servizio]]</f>
        <v>11.2.5.3.1S004 Spedisci (IndaBox Spedizione Pacchi)</v>
      </c>
      <c r="B2001" s="42" t="str">
        <f>Tabella4[[#This Row],[IssueID]]&amp;Tabella4[[#This Row],[Servizio]]</f>
        <v>S004 Spedisci (IndaBox Spedizione Pacchi)</v>
      </c>
      <c r="C2001" s="41" t="s">
        <v>3099</v>
      </c>
      <c r="D2001" s="41" t="str">
        <f>"(#"&amp;Tabella4[[#This Row],['#ID]]&amp;")"</f>
        <v>(#AAD2000)</v>
      </c>
      <c r="E2001" s="13" t="s">
        <v>50</v>
      </c>
      <c r="F2001" s="13" t="s">
        <v>9</v>
      </c>
      <c r="G2001" s="13" t="s">
        <v>342</v>
      </c>
      <c r="H2001" s="13" t="s">
        <v>3285</v>
      </c>
      <c r="I2001" s="13" t="s">
        <v>63</v>
      </c>
      <c r="J2001" s="13" t="s">
        <v>3172</v>
      </c>
      <c r="K2001" t="s">
        <v>1745</v>
      </c>
      <c r="L2001" s="13" t="s">
        <v>3173</v>
      </c>
      <c r="M2001" t="s">
        <v>1744</v>
      </c>
      <c r="N2001" s="13"/>
      <c r="O2001" t="s">
        <v>1625</v>
      </c>
      <c r="P2001" s="13" t="s">
        <v>1669</v>
      </c>
      <c r="Q2001" s="13" t="s">
        <v>1742</v>
      </c>
      <c r="R2001" s="13"/>
      <c r="S2001" s="13" t="s">
        <v>3183</v>
      </c>
      <c r="T2001" s="13" t="s">
        <v>3184</v>
      </c>
      <c r="U2001" s="13">
        <f>COUNTIFS(Tabella4[Rejected Element],Tabella4[[#This Row],[Rejected Element]])</f>
        <v>1254</v>
      </c>
      <c r="V2001" s="13" t="s">
        <v>1722</v>
      </c>
      <c r="W2001" s="13" t="s">
        <v>3130</v>
      </c>
      <c r="X2001" s="13" t="str">
        <f>Tabella4[[#This Row],[User Impact]]</f>
        <v>2 - Serious</v>
      </c>
      <c r="Y2001" s="13" t="str">
        <f>_xlfn.CONCAT("APP INDABOX ANDROID - ",Tabella4[[#This Row],[UNI CEI EN 301549]]," ",_xlfn.XLOOKUP(Tabella4[[#This Row],[Criterio]],Tabella5[ID],Tabella5[Criterio di successo],"")," - ",Tabella4[[#This Row],[Servizio]])</f>
        <v>APP INDABOX ANDROID - 11.2.5.3.1 Etichetta nel nome - S004 Spedisci (IndaBox Spedizione Pacchi)</v>
      </c>
      <c r="Z200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(#AAD2000)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2001" s="13"/>
      <c r="AB2001" s="13"/>
      <c r="AC2001" s="13"/>
      <c r="AD2001" s="13"/>
      <c r="AE2001" s="13" t="e">
        <f>_xlfn.XLOOKUP(Tabella4[[#This Row],[ID Silk]],outTable[ID Silk],outTable[Numero ticket  ],,0,1)</f>
        <v>#N/A</v>
      </c>
      <c r="AF2001" s="13"/>
      <c r="AG2001" s="13"/>
      <c r="AH2001" s="13" t="e">
        <f>Tabella4[[#This Row],[Caricato su Silk]]&amp;Tabella4[[#This Row],[HC_01]]</f>
        <v>#N/A</v>
      </c>
      <c r="AI2001" s="13" t="e">
        <f>Tabella4[[#This Row],[HC_ID]]&amp;": "&amp;Tabella4[[#This Row],[Descrizione]]</f>
        <v>#N/A</v>
      </c>
      <c r="AJ2001" s="13" t="e">
        <f>Tabella4[[#This Row],[HC_ID]]&amp;": - "&amp;Tabella4[[#This Row],[Detail]]&amp;" con selettore: "&amp;Tabella4[[#This Row],[Rejected Element]]</f>
        <v>#N/A</v>
      </c>
      <c r="AK2001" s="13" t="e">
        <f>Tabella4[[#This Row],[HC_ID]]&amp;": "&amp;Tabella4[[#This Row],[Share URL]]</f>
        <v>#N/A</v>
      </c>
      <c r="AL2001" s="13" t="e">
        <f>Tabella4[[#This Row],[HC_ID]]&amp;": "&amp;Tabella4[[#This Row],[Soluzione note aggiuntive]]</f>
        <v>#N/A</v>
      </c>
      <c r="AM2001" s="13"/>
    </row>
    <row r="2002" spans="1:39" ht="15" x14ac:dyDescent="0.3">
      <c r="A2002" s="41" t="str">
        <f>Tabella4[[#This Row],[UNI CEI EN 301549]]&amp;Tabella4[[#This Row],[Servizio]]</f>
        <v>11.1.3.2.1S004 Spedisci (IndaBox Spedizione Pacchi)</v>
      </c>
      <c r="B2002" s="42" t="str">
        <f>Tabella4[[#This Row],[IssueID]]&amp;Tabella4[[#This Row],[Servizio]]</f>
        <v>S004 Spedisci (IndaBox Spedizione Pacchi)</v>
      </c>
      <c r="C2002" s="41" t="s">
        <v>3100</v>
      </c>
      <c r="D2002" s="41" t="str">
        <f>"(#"&amp;Tabella4[[#This Row],['#ID]]&amp;")"</f>
        <v>(#AAD2001)</v>
      </c>
      <c r="E2002" s="13" t="s">
        <v>50</v>
      </c>
      <c r="F2002" s="13" t="s">
        <v>9</v>
      </c>
      <c r="G2002" s="13" t="s">
        <v>57</v>
      </c>
      <c r="H2002" s="13" t="s">
        <v>3287</v>
      </c>
      <c r="I2002" s="13" t="s">
        <v>62</v>
      </c>
      <c r="J2002" s="13" t="s">
        <v>3176</v>
      </c>
      <c r="K2002" t="s">
        <v>1749</v>
      </c>
      <c r="L2002" s="13" t="s">
        <v>3177</v>
      </c>
      <c r="M2002" t="s">
        <v>1744</v>
      </c>
      <c r="N2002" s="13"/>
      <c r="O2002" t="s">
        <v>1625</v>
      </c>
      <c r="P2002" s="13" t="s">
        <v>1669</v>
      </c>
      <c r="Q2002" s="13" t="s">
        <v>1742</v>
      </c>
      <c r="R2002" s="13"/>
      <c r="S2002" s="13" t="s">
        <v>3189</v>
      </c>
      <c r="T2002" s="13" t="s">
        <v>3190</v>
      </c>
      <c r="U2002" s="13">
        <f>COUNTIFS(Tabella4[Rejected Element],Tabella4[[#This Row],[Rejected Element]])</f>
        <v>1254</v>
      </c>
      <c r="V2002" s="13" t="s">
        <v>1722</v>
      </c>
      <c r="W2002" s="13" t="s">
        <v>3130</v>
      </c>
      <c r="X2002" s="13" t="str">
        <f>Tabella4[[#This Row],[User Impact]]</f>
        <v>1 - Critical</v>
      </c>
      <c r="Y200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200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(#AAD2001)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2002" s="13"/>
      <c r="AB2002" s="13"/>
      <c r="AC2002" s="13"/>
      <c r="AD2002" s="13"/>
      <c r="AE2002" s="13" t="e">
        <f>_xlfn.XLOOKUP(Tabella4[[#This Row],[ID Silk]],outTable[ID Silk],outTable[Numero ticket  ],,0,1)</f>
        <v>#N/A</v>
      </c>
      <c r="AF2002" s="13"/>
      <c r="AG2002" s="13"/>
      <c r="AH2002" s="13" t="e">
        <f>Tabella4[[#This Row],[Caricato su Silk]]&amp;Tabella4[[#This Row],[HC_01]]</f>
        <v>#N/A</v>
      </c>
      <c r="AI2002" s="13" t="e">
        <f>Tabella4[[#This Row],[HC_ID]]&amp;": "&amp;Tabella4[[#This Row],[Descrizione]]</f>
        <v>#N/A</v>
      </c>
      <c r="AJ2002" s="13" t="e">
        <f>Tabella4[[#This Row],[HC_ID]]&amp;": - "&amp;Tabella4[[#This Row],[Detail]]&amp;" con selettore: "&amp;Tabella4[[#This Row],[Rejected Element]]</f>
        <v>#N/A</v>
      </c>
      <c r="AK2002" s="13" t="e">
        <f>Tabella4[[#This Row],[HC_ID]]&amp;": "&amp;Tabella4[[#This Row],[Share URL]]</f>
        <v>#N/A</v>
      </c>
      <c r="AL2002" s="13" t="e">
        <f>Tabella4[[#This Row],[HC_ID]]&amp;": "&amp;Tabella4[[#This Row],[Soluzione note aggiuntive]]</f>
        <v>#N/A</v>
      </c>
      <c r="AM2002" s="13"/>
    </row>
    <row r="2003" spans="1:39" ht="15" x14ac:dyDescent="0.3">
      <c r="A2003" s="41" t="str">
        <f>Tabella4[[#This Row],[UNI CEI EN 301549]]&amp;Tabella4[[#This Row],[Servizio]]</f>
        <v>11.2.5.5.1S004 Spedisci (IndaBox Spedizione Pacchi)</v>
      </c>
      <c r="B2003" s="42" t="str">
        <f>Tabella4[[#This Row],[IssueID]]&amp;Tabella4[[#This Row],[Servizio]]</f>
        <v>S004 Spedisci (IndaBox Spedizione Pacchi)</v>
      </c>
      <c r="C2003" s="41" t="s">
        <v>3101</v>
      </c>
      <c r="D2003" s="41" t="str">
        <f>"(#"&amp;Tabella4[[#This Row],['#ID]]&amp;")"</f>
        <v>(#AAD2002)</v>
      </c>
      <c r="E2003" s="13" t="s">
        <v>50</v>
      </c>
      <c r="F2003" s="13" t="s">
        <v>3168</v>
      </c>
      <c r="G2003" s="13" t="s">
        <v>346</v>
      </c>
      <c r="H2003" s="13" t="s">
        <v>3286</v>
      </c>
      <c r="I2003" s="13" t="s">
        <v>64</v>
      </c>
      <c r="J2003" s="13" t="s">
        <v>1736</v>
      </c>
      <c r="K2003" t="s">
        <v>1747</v>
      </c>
      <c r="L2003" s="13" t="s">
        <v>3174</v>
      </c>
      <c r="M2003" t="s">
        <v>1744</v>
      </c>
      <c r="N2003" s="13"/>
      <c r="O2003" t="s">
        <v>1625</v>
      </c>
      <c r="P2003" s="13" t="s">
        <v>1669</v>
      </c>
      <c r="Q2003" s="13" t="s">
        <v>1742</v>
      </c>
      <c r="R2003" s="13"/>
      <c r="S2003" s="13" t="s">
        <v>3185</v>
      </c>
      <c r="T2003" s="13" t="s">
        <v>3186</v>
      </c>
      <c r="U2003" s="13">
        <f>COUNTIFS(Tabella4[Rejected Element],Tabella4[[#This Row],[Rejected Element]])</f>
        <v>1254</v>
      </c>
      <c r="V2003" s="13" t="s">
        <v>1722</v>
      </c>
      <c r="W2003" s="13" t="s">
        <v>3130</v>
      </c>
      <c r="X2003" s="13" t="str">
        <f>Tabella4[[#This Row],[User Impact]]</f>
        <v>3 - Moderate</v>
      </c>
      <c r="Y2003"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200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(#AAD2002)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2003" s="13"/>
      <c r="AB2003" s="13"/>
      <c r="AC2003" s="13"/>
      <c r="AD2003" s="13"/>
      <c r="AE2003" s="13" t="e">
        <f>_xlfn.XLOOKUP(Tabella4[[#This Row],[ID Silk]],outTable[ID Silk],outTable[Numero ticket  ],,0,1)</f>
        <v>#N/A</v>
      </c>
      <c r="AF2003" s="13"/>
      <c r="AG2003" s="13"/>
      <c r="AH2003" s="13" t="e">
        <f>Tabella4[[#This Row],[Caricato su Silk]]&amp;Tabella4[[#This Row],[HC_01]]</f>
        <v>#N/A</v>
      </c>
      <c r="AI2003" s="13" t="e">
        <f>Tabella4[[#This Row],[HC_ID]]&amp;": "&amp;Tabella4[[#This Row],[Descrizione]]</f>
        <v>#N/A</v>
      </c>
      <c r="AJ2003" s="13" t="e">
        <f>Tabella4[[#This Row],[HC_ID]]&amp;": - "&amp;Tabella4[[#This Row],[Detail]]&amp;" con selettore: "&amp;Tabella4[[#This Row],[Rejected Element]]</f>
        <v>#N/A</v>
      </c>
      <c r="AK2003" s="13" t="e">
        <f>Tabella4[[#This Row],[HC_ID]]&amp;": "&amp;Tabella4[[#This Row],[Share URL]]</f>
        <v>#N/A</v>
      </c>
      <c r="AL2003" s="13" t="e">
        <f>Tabella4[[#This Row],[HC_ID]]&amp;": "&amp;Tabella4[[#This Row],[Soluzione note aggiuntive]]</f>
        <v>#N/A</v>
      </c>
      <c r="AM2003" s="13"/>
    </row>
    <row r="2004" spans="1:39" ht="15" x14ac:dyDescent="0.3">
      <c r="A2004" s="41" t="str">
        <f>Tabella4[[#This Row],[UNI CEI EN 301549]]&amp;Tabella4[[#This Row],[Servizio]]</f>
        <v>11.2.5.8.1S004 Spedisci (IndaBox Spedizione Pacchi)</v>
      </c>
      <c r="B2004" s="42" t="str">
        <f>Tabella4[[#This Row],[IssueID]]&amp;Tabella4[[#This Row],[Servizio]]</f>
        <v>S004 Spedisci (IndaBox Spedizione Pacchi)</v>
      </c>
      <c r="C2004" s="41" t="s">
        <v>3102</v>
      </c>
      <c r="D2004" s="41" t="str">
        <f>"(#"&amp;Tabella4[[#This Row],['#ID]]&amp;")"</f>
        <v>(#AAD2003)</v>
      </c>
      <c r="E2004" s="13" t="s">
        <v>50</v>
      </c>
      <c r="F2004" s="13" t="s">
        <v>10</v>
      </c>
      <c r="G2004" s="13" t="s">
        <v>56</v>
      </c>
      <c r="H2004" s="13" t="s">
        <v>3283</v>
      </c>
      <c r="I2004" s="13" t="s">
        <v>63</v>
      </c>
      <c r="J2004" s="13" t="s">
        <v>1736</v>
      </c>
      <c r="K2004" t="s">
        <v>1748</v>
      </c>
      <c r="L2004" s="13" t="s">
        <v>3175</v>
      </c>
      <c r="M2004" t="s">
        <v>1744</v>
      </c>
      <c r="N2004" s="13"/>
      <c r="O2004" t="s">
        <v>1625</v>
      </c>
      <c r="P2004" s="13" t="s">
        <v>1669</v>
      </c>
      <c r="Q2004" s="13" t="s">
        <v>1742</v>
      </c>
      <c r="R2004" s="13"/>
      <c r="S2004" s="13" t="s">
        <v>3187</v>
      </c>
      <c r="T2004" s="13" t="s">
        <v>3188</v>
      </c>
      <c r="U2004" s="13">
        <f>COUNTIFS(Tabella4[Rejected Element],Tabella4[[#This Row],[Rejected Element]])</f>
        <v>1254</v>
      </c>
      <c r="V2004" s="13" t="s">
        <v>1722</v>
      </c>
      <c r="W2004" s="13" t="s">
        <v>3130</v>
      </c>
      <c r="X2004" s="13" t="str">
        <f>Tabella4[[#This Row],[User Impact]]</f>
        <v>2 - Serious</v>
      </c>
      <c r="Y2004"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00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(#AAD2003)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2004" s="13"/>
      <c r="AB2004" s="13"/>
      <c r="AC2004" s="13"/>
      <c r="AD2004" s="13"/>
      <c r="AE2004" s="13" t="e">
        <f>_xlfn.XLOOKUP(Tabella4[[#This Row],[ID Silk]],outTable[ID Silk],outTable[Numero ticket  ],,0,1)</f>
        <v>#N/A</v>
      </c>
      <c r="AF2004" s="13"/>
      <c r="AG2004" s="13"/>
      <c r="AH2004" s="13" t="e">
        <f>Tabella4[[#This Row],[Caricato su Silk]]&amp;Tabella4[[#This Row],[HC_01]]</f>
        <v>#N/A</v>
      </c>
      <c r="AI2004" s="13" t="e">
        <f>Tabella4[[#This Row],[HC_ID]]&amp;": "&amp;Tabella4[[#This Row],[Descrizione]]</f>
        <v>#N/A</v>
      </c>
      <c r="AJ2004" s="13" t="e">
        <f>Tabella4[[#This Row],[HC_ID]]&amp;": - "&amp;Tabella4[[#This Row],[Detail]]&amp;" con selettore: "&amp;Tabella4[[#This Row],[Rejected Element]]</f>
        <v>#N/A</v>
      </c>
      <c r="AK2004" s="13" t="e">
        <f>Tabella4[[#This Row],[HC_ID]]&amp;": "&amp;Tabella4[[#This Row],[Share URL]]</f>
        <v>#N/A</v>
      </c>
      <c r="AL2004" s="13" t="e">
        <f>Tabella4[[#This Row],[HC_ID]]&amp;": "&amp;Tabella4[[#This Row],[Soluzione note aggiuntive]]</f>
        <v>#N/A</v>
      </c>
      <c r="AM2004" s="13"/>
    </row>
    <row r="2005" spans="1:39" ht="15" x14ac:dyDescent="0.3">
      <c r="A2005" s="41" t="str">
        <f>Tabella4[[#This Row],[UNI CEI EN 301549]]&amp;Tabella4[[#This Row],[Servizio]]</f>
        <v>11.2.5.3.1S004 Spedisci (IndaBox Spedizione Pacchi)</v>
      </c>
      <c r="B2005" s="42" t="str">
        <f>Tabella4[[#This Row],[IssueID]]&amp;Tabella4[[#This Row],[Servizio]]</f>
        <v>S004 Spedisci (IndaBox Spedizione Pacchi)</v>
      </c>
      <c r="C2005" s="41" t="s">
        <v>3103</v>
      </c>
      <c r="D2005" s="41" t="str">
        <f>"(#"&amp;Tabella4[[#This Row],['#ID]]&amp;")"</f>
        <v>(#AAD2004)</v>
      </c>
      <c r="E2005" s="13" t="s">
        <v>50</v>
      </c>
      <c r="F2005" s="13" t="s">
        <v>9</v>
      </c>
      <c r="G2005" s="13" t="s">
        <v>342</v>
      </c>
      <c r="H2005" s="13" t="s">
        <v>3285</v>
      </c>
      <c r="I2005" s="13" t="s">
        <v>63</v>
      </c>
      <c r="J2005" s="13" t="s">
        <v>3172</v>
      </c>
      <c r="K2005" t="s">
        <v>1745</v>
      </c>
      <c r="L2005" s="13" t="s">
        <v>3173</v>
      </c>
      <c r="M2005" t="s">
        <v>1744</v>
      </c>
      <c r="N2005" s="13"/>
      <c r="O2005" t="s">
        <v>1625</v>
      </c>
      <c r="P2005" s="13" t="s">
        <v>1669</v>
      </c>
      <c r="Q2005" s="13" t="s">
        <v>1742</v>
      </c>
      <c r="R2005" s="13"/>
      <c r="S2005" s="13" t="s">
        <v>3183</v>
      </c>
      <c r="T2005" s="13" t="s">
        <v>3184</v>
      </c>
      <c r="U2005" s="13">
        <f>COUNTIFS(Tabella4[Rejected Element],Tabella4[[#This Row],[Rejected Element]])</f>
        <v>1254</v>
      </c>
      <c r="V2005" s="13" t="s">
        <v>1722</v>
      </c>
      <c r="W2005" s="13" t="s">
        <v>3130</v>
      </c>
      <c r="X2005" s="13" t="str">
        <f>Tabella4[[#This Row],[User Impact]]</f>
        <v>2 - Serious</v>
      </c>
      <c r="Y2005" s="13" t="str">
        <f>_xlfn.CONCAT("APP INDABOX ANDROID - ",Tabella4[[#This Row],[UNI CEI EN 301549]]," ",_xlfn.XLOOKUP(Tabella4[[#This Row],[Criterio]],Tabella5[ID],Tabella5[Criterio di successo],"")," - ",Tabella4[[#This Row],[Servizio]])</f>
        <v>APP INDABOX ANDROID - 11.2.5.3.1 Etichetta nel nome - S004 Spedisci (IndaBox Spedizione Pacchi)</v>
      </c>
      <c r="Z200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(#AAD2004)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2005" s="13"/>
      <c r="AB2005" s="13"/>
      <c r="AC2005" s="13"/>
      <c r="AD2005" s="13"/>
      <c r="AE2005" s="13" t="e">
        <f>_xlfn.XLOOKUP(Tabella4[[#This Row],[ID Silk]],outTable[ID Silk],outTable[Numero ticket  ],,0,1)</f>
        <v>#N/A</v>
      </c>
      <c r="AF2005" s="13"/>
      <c r="AG2005" s="13"/>
      <c r="AH2005" s="13" t="e">
        <f>Tabella4[[#This Row],[Caricato su Silk]]&amp;Tabella4[[#This Row],[HC_01]]</f>
        <v>#N/A</v>
      </c>
      <c r="AI2005" s="13" t="e">
        <f>Tabella4[[#This Row],[HC_ID]]&amp;": "&amp;Tabella4[[#This Row],[Descrizione]]</f>
        <v>#N/A</v>
      </c>
      <c r="AJ2005" s="13" t="e">
        <f>Tabella4[[#This Row],[HC_ID]]&amp;": - "&amp;Tabella4[[#This Row],[Detail]]&amp;" con selettore: "&amp;Tabella4[[#This Row],[Rejected Element]]</f>
        <v>#N/A</v>
      </c>
      <c r="AK2005" s="13" t="e">
        <f>Tabella4[[#This Row],[HC_ID]]&amp;": "&amp;Tabella4[[#This Row],[Share URL]]</f>
        <v>#N/A</v>
      </c>
      <c r="AL2005" s="13" t="e">
        <f>Tabella4[[#This Row],[HC_ID]]&amp;": "&amp;Tabella4[[#This Row],[Soluzione note aggiuntive]]</f>
        <v>#N/A</v>
      </c>
      <c r="AM2005" s="13"/>
    </row>
    <row r="2006" spans="1:39" ht="15" x14ac:dyDescent="0.3">
      <c r="A2006" s="41" t="str">
        <f>Tabella4[[#This Row],[UNI CEI EN 301549]]&amp;Tabella4[[#This Row],[Servizio]]</f>
        <v>11.1.3.2.1S004 Spedisci (IndaBox Spedizione Pacchi)</v>
      </c>
      <c r="B2006" s="42" t="str">
        <f>Tabella4[[#This Row],[IssueID]]&amp;Tabella4[[#This Row],[Servizio]]</f>
        <v>S004 Spedisci (IndaBox Spedizione Pacchi)</v>
      </c>
      <c r="C2006" s="41" t="s">
        <v>3104</v>
      </c>
      <c r="D2006" s="41" t="str">
        <f>"(#"&amp;Tabella4[[#This Row],['#ID]]&amp;")"</f>
        <v>(#AAD2005)</v>
      </c>
      <c r="E2006" s="13" t="s">
        <v>50</v>
      </c>
      <c r="F2006" s="13" t="s">
        <v>9</v>
      </c>
      <c r="G2006" s="13" t="s">
        <v>57</v>
      </c>
      <c r="H2006" s="13" t="s">
        <v>3287</v>
      </c>
      <c r="I2006" s="13" t="s">
        <v>62</v>
      </c>
      <c r="J2006" s="13" t="s">
        <v>3176</v>
      </c>
      <c r="K2006" t="s">
        <v>1749</v>
      </c>
      <c r="L2006" s="13" t="s">
        <v>3177</v>
      </c>
      <c r="M2006" t="s">
        <v>1744</v>
      </c>
      <c r="N2006" s="13"/>
      <c r="O2006" t="s">
        <v>1625</v>
      </c>
      <c r="P2006" s="13" t="s">
        <v>1669</v>
      </c>
      <c r="Q2006" s="13" t="s">
        <v>1742</v>
      </c>
      <c r="R2006" s="13"/>
      <c r="S2006" s="13" t="s">
        <v>3189</v>
      </c>
      <c r="T2006" s="13" t="s">
        <v>3190</v>
      </c>
      <c r="U2006" s="13">
        <f>COUNTIFS(Tabella4[Rejected Element],Tabella4[[#This Row],[Rejected Element]])</f>
        <v>1254</v>
      </c>
      <c r="V2006" s="13" t="s">
        <v>1722</v>
      </c>
      <c r="W2006" s="13" t="s">
        <v>3130</v>
      </c>
      <c r="X2006" s="13" t="str">
        <f>Tabella4[[#This Row],[User Impact]]</f>
        <v>1 - Critical</v>
      </c>
      <c r="Y2006" s="13" t="str">
        <f>_xlfn.CONCAT("APP INDABOX ANDROID - ",Tabella4[[#This Row],[UNI CEI EN 301549]]," ",_xlfn.XLOOKUP(Tabella4[[#This Row],[Criterio]],Tabella5[ID],Tabella5[Criterio di successo],"")," - ",Tabella4[[#This Row],[Servizio]])</f>
        <v>APP INDABOX ANDROID - 11.1.3.2.1 Sequenza significativa - S004 Spedisci (IndaBox Spedizione Pacchi)</v>
      </c>
      <c r="Z200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(#AAD2005)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2006" s="13"/>
      <c r="AB2006" s="13"/>
      <c r="AC2006" s="13"/>
      <c r="AD2006" s="13"/>
      <c r="AE2006" s="13" t="e">
        <f>_xlfn.XLOOKUP(Tabella4[[#This Row],[ID Silk]],outTable[ID Silk],outTable[Numero ticket  ],,0,1)</f>
        <v>#N/A</v>
      </c>
      <c r="AF2006" s="13"/>
      <c r="AG2006" s="13"/>
      <c r="AH2006" s="13" t="e">
        <f>Tabella4[[#This Row],[Caricato su Silk]]&amp;Tabella4[[#This Row],[HC_01]]</f>
        <v>#N/A</v>
      </c>
      <c r="AI2006" s="13" t="e">
        <f>Tabella4[[#This Row],[HC_ID]]&amp;": "&amp;Tabella4[[#This Row],[Descrizione]]</f>
        <v>#N/A</v>
      </c>
      <c r="AJ2006" s="13" t="e">
        <f>Tabella4[[#This Row],[HC_ID]]&amp;": - "&amp;Tabella4[[#This Row],[Detail]]&amp;" con selettore: "&amp;Tabella4[[#This Row],[Rejected Element]]</f>
        <v>#N/A</v>
      </c>
      <c r="AK2006" s="13" t="e">
        <f>Tabella4[[#This Row],[HC_ID]]&amp;": "&amp;Tabella4[[#This Row],[Share URL]]</f>
        <v>#N/A</v>
      </c>
      <c r="AL2006" s="13" t="e">
        <f>Tabella4[[#This Row],[HC_ID]]&amp;": "&amp;Tabella4[[#This Row],[Soluzione note aggiuntive]]</f>
        <v>#N/A</v>
      </c>
      <c r="AM2006" s="13"/>
    </row>
    <row r="2007" spans="1:39" ht="15" x14ac:dyDescent="0.3">
      <c r="A2007" s="41" t="str">
        <f>Tabella4[[#This Row],[UNI CEI EN 301549]]&amp;Tabella4[[#This Row],[Servizio]]</f>
        <v>11.2.5.5.1S004 Spedisci (IndaBox Spedizione Pacchi)</v>
      </c>
      <c r="B2007" s="42" t="str">
        <f>Tabella4[[#This Row],[IssueID]]&amp;Tabella4[[#This Row],[Servizio]]</f>
        <v>S004 Spedisci (IndaBox Spedizione Pacchi)</v>
      </c>
      <c r="C2007" s="41" t="s">
        <v>3105</v>
      </c>
      <c r="D2007" s="41" t="str">
        <f>"(#"&amp;Tabella4[[#This Row],['#ID]]&amp;")"</f>
        <v>(#AAD2006)</v>
      </c>
      <c r="E2007" s="13" t="s">
        <v>50</v>
      </c>
      <c r="F2007" s="13" t="s">
        <v>3168</v>
      </c>
      <c r="G2007" s="13" t="s">
        <v>346</v>
      </c>
      <c r="H2007" s="13" t="s">
        <v>3286</v>
      </c>
      <c r="I2007" s="13" t="s">
        <v>64</v>
      </c>
      <c r="J2007" s="13" t="s">
        <v>1736</v>
      </c>
      <c r="K2007" t="s">
        <v>1747</v>
      </c>
      <c r="L2007" s="13" t="s">
        <v>3174</v>
      </c>
      <c r="M2007" t="s">
        <v>1744</v>
      </c>
      <c r="N2007" s="13"/>
      <c r="O2007" t="s">
        <v>1625</v>
      </c>
      <c r="P2007" s="13" t="s">
        <v>1669</v>
      </c>
      <c r="Q2007" s="13" t="s">
        <v>1742</v>
      </c>
      <c r="R2007" s="13"/>
      <c r="S2007" s="13" t="s">
        <v>3185</v>
      </c>
      <c r="T2007" s="13" t="s">
        <v>3186</v>
      </c>
      <c r="U2007" s="13">
        <f>COUNTIFS(Tabella4[Rejected Element],Tabella4[[#This Row],[Rejected Element]])</f>
        <v>1254</v>
      </c>
      <c r="V2007" s="13" t="s">
        <v>1722</v>
      </c>
      <c r="W2007" s="13" t="s">
        <v>3130</v>
      </c>
      <c r="X2007" s="13" t="str">
        <f>Tabella4[[#This Row],[User Impact]]</f>
        <v>3 - Moderate</v>
      </c>
      <c r="Y2007"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200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(#AAD2006)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2007" s="13"/>
      <c r="AB2007" s="13"/>
      <c r="AC2007" s="13"/>
      <c r="AD2007" s="13"/>
      <c r="AE2007" s="13" t="e">
        <f>_xlfn.XLOOKUP(Tabella4[[#This Row],[ID Silk]],outTable[ID Silk],outTable[Numero ticket  ],,0,1)</f>
        <v>#N/A</v>
      </c>
      <c r="AF2007" s="13"/>
      <c r="AG2007" s="13"/>
      <c r="AH2007" s="13" t="e">
        <f>Tabella4[[#This Row],[Caricato su Silk]]&amp;Tabella4[[#This Row],[HC_01]]</f>
        <v>#N/A</v>
      </c>
      <c r="AI2007" s="13" t="e">
        <f>Tabella4[[#This Row],[HC_ID]]&amp;": "&amp;Tabella4[[#This Row],[Descrizione]]</f>
        <v>#N/A</v>
      </c>
      <c r="AJ2007" s="13" t="e">
        <f>Tabella4[[#This Row],[HC_ID]]&amp;": - "&amp;Tabella4[[#This Row],[Detail]]&amp;" con selettore: "&amp;Tabella4[[#This Row],[Rejected Element]]</f>
        <v>#N/A</v>
      </c>
      <c r="AK2007" s="13" t="e">
        <f>Tabella4[[#This Row],[HC_ID]]&amp;": "&amp;Tabella4[[#This Row],[Share URL]]</f>
        <v>#N/A</v>
      </c>
      <c r="AL2007" s="13" t="e">
        <f>Tabella4[[#This Row],[HC_ID]]&amp;": "&amp;Tabella4[[#This Row],[Soluzione note aggiuntive]]</f>
        <v>#N/A</v>
      </c>
      <c r="AM2007" s="13"/>
    </row>
    <row r="2008" spans="1:39" ht="15" x14ac:dyDescent="0.3">
      <c r="A2008" s="41" t="str">
        <f>Tabella4[[#This Row],[UNI CEI EN 301549]]&amp;Tabella4[[#This Row],[Servizio]]</f>
        <v>11.2.5.8.1S004 Spedisci (IndaBox Spedizione Pacchi)</v>
      </c>
      <c r="B2008" s="42" t="str">
        <f>Tabella4[[#This Row],[IssueID]]&amp;Tabella4[[#This Row],[Servizio]]</f>
        <v>S004 Spedisci (IndaBox Spedizione Pacchi)</v>
      </c>
      <c r="C2008" s="41" t="s">
        <v>3106</v>
      </c>
      <c r="D2008" s="41" t="str">
        <f>"(#"&amp;Tabella4[[#This Row],['#ID]]&amp;")"</f>
        <v>(#AAD2007)</v>
      </c>
      <c r="E2008" s="13" t="s">
        <v>50</v>
      </c>
      <c r="F2008" s="13" t="s">
        <v>10</v>
      </c>
      <c r="G2008" s="13" t="s">
        <v>56</v>
      </c>
      <c r="H2008" s="13" t="s">
        <v>3283</v>
      </c>
      <c r="I2008" s="13" t="s">
        <v>63</v>
      </c>
      <c r="J2008" s="13" t="s">
        <v>1736</v>
      </c>
      <c r="K2008" t="s">
        <v>1748</v>
      </c>
      <c r="L2008" s="13" t="s">
        <v>3175</v>
      </c>
      <c r="M2008" t="s">
        <v>1744</v>
      </c>
      <c r="N2008" s="13"/>
      <c r="O2008" t="s">
        <v>1625</v>
      </c>
      <c r="P2008" s="13" t="s">
        <v>1669</v>
      </c>
      <c r="Q2008" s="13" t="s">
        <v>1742</v>
      </c>
      <c r="R2008" s="13"/>
      <c r="S2008" s="13" t="s">
        <v>3187</v>
      </c>
      <c r="T2008" s="13" t="s">
        <v>3188</v>
      </c>
      <c r="U2008" s="13">
        <f>COUNTIFS(Tabella4[Rejected Element],Tabella4[[#This Row],[Rejected Element]])</f>
        <v>1254</v>
      </c>
      <c r="V2008" s="13" t="s">
        <v>1722</v>
      </c>
      <c r="W2008" s="13" t="s">
        <v>3130</v>
      </c>
      <c r="X2008" s="13" t="str">
        <f>Tabella4[[#This Row],[User Impact]]</f>
        <v>2 - Serious</v>
      </c>
      <c r="Y2008"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00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(#AAD2007)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2008" s="13"/>
      <c r="AB2008" s="13"/>
      <c r="AC2008" s="13"/>
      <c r="AD2008" s="13"/>
      <c r="AE2008" s="13" t="e">
        <f>_xlfn.XLOOKUP(Tabella4[[#This Row],[ID Silk]],outTable[ID Silk],outTable[Numero ticket  ],,0,1)</f>
        <v>#N/A</v>
      </c>
      <c r="AF2008" s="13"/>
      <c r="AG2008" s="13"/>
      <c r="AH2008" s="13" t="e">
        <f>Tabella4[[#This Row],[Caricato su Silk]]&amp;Tabella4[[#This Row],[HC_01]]</f>
        <v>#N/A</v>
      </c>
      <c r="AI2008" s="13" t="e">
        <f>Tabella4[[#This Row],[HC_ID]]&amp;": "&amp;Tabella4[[#This Row],[Descrizione]]</f>
        <v>#N/A</v>
      </c>
      <c r="AJ2008" s="13" t="e">
        <f>Tabella4[[#This Row],[HC_ID]]&amp;": - "&amp;Tabella4[[#This Row],[Detail]]&amp;" con selettore: "&amp;Tabella4[[#This Row],[Rejected Element]]</f>
        <v>#N/A</v>
      </c>
      <c r="AK2008" s="13" t="e">
        <f>Tabella4[[#This Row],[HC_ID]]&amp;": "&amp;Tabella4[[#This Row],[Share URL]]</f>
        <v>#N/A</v>
      </c>
      <c r="AL2008" s="13" t="e">
        <f>Tabella4[[#This Row],[HC_ID]]&amp;": "&amp;Tabella4[[#This Row],[Soluzione note aggiuntive]]</f>
        <v>#N/A</v>
      </c>
      <c r="AM2008" s="13"/>
    </row>
    <row r="2009" spans="1:39" ht="15" x14ac:dyDescent="0.3">
      <c r="A2009" s="41" t="str">
        <f>Tabella4[[#This Row],[UNI CEI EN 301549]]&amp;Tabella4[[#This Row],[Servizio]]</f>
        <v>11.2.5.3.1S004 Spedisci (IndaBox Spedizione Pacchi)</v>
      </c>
      <c r="B2009" s="42" t="str">
        <f>Tabella4[[#This Row],[IssueID]]&amp;Tabella4[[#This Row],[Servizio]]</f>
        <v>S004 Spedisci (IndaBox Spedizione Pacchi)</v>
      </c>
      <c r="C2009" s="41" t="s">
        <v>3107</v>
      </c>
      <c r="D2009" s="41" t="str">
        <f>"(#"&amp;Tabella4[[#This Row],['#ID]]&amp;")"</f>
        <v>(#AAD2008)</v>
      </c>
      <c r="E2009" s="13" t="s">
        <v>50</v>
      </c>
      <c r="F2009" s="13" t="s">
        <v>9</v>
      </c>
      <c r="G2009" s="13" t="s">
        <v>342</v>
      </c>
      <c r="H2009" s="13" t="s">
        <v>3285</v>
      </c>
      <c r="I2009" s="13" t="s">
        <v>63</v>
      </c>
      <c r="J2009" s="13" t="s">
        <v>3172</v>
      </c>
      <c r="K2009" t="s">
        <v>1745</v>
      </c>
      <c r="L2009" s="13" t="s">
        <v>3173</v>
      </c>
      <c r="M2009" t="s">
        <v>1744</v>
      </c>
      <c r="N2009" s="13"/>
      <c r="O2009" t="s">
        <v>1625</v>
      </c>
      <c r="P2009" s="13" t="s">
        <v>1669</v>
      </c>
      <c r="Q2009" s="13" t="s">
        <v>1742</v>
      </c>
      <c r="R2009" s="13"/>
      <c r="S2009" s="13" t="s">
        <v>3183</v>
      </c>
      <c r="T2009" s="13" t="s">
        <v>3184</v>
      </c>
      <c r="U2009" s="13">
        <f>COUNTIFS(Tabella4[Rejected Element],Tabella4[[#This Row],[Rejected Element]])</f>
        <v>1254</v>
      </c>
      <c r="V2009" s="13" t="s">
        <v>1722</v>
      </c>
      <c r="W2009" s="13" t="s">
        <v>3130</v>
      </c>
      <c r="X2009" s="13" t="str">
        <f>Tabella4[[#This Row],[User Impact]]</f>
        <v>2 - Serious</v>
      </c>
      <c r="Y2009" s="13" t="str">
        <f>_xlfn.CONCAT("APP INDABOX ANDROID - ",Tabella4[[#This Row],[UNI CEI EN 301549]]," ",_xlfn.XLOOKUP(Tabella4[[#This Row],[Criterio]],Tabella5[ID],Tabella5[Criterio di successo],"")," - ",Tabella4[[#This Row],[Servizio]])</f>
        <v>APP INDABOX ANDROID - 11.2.5.3.1 Etichetta nel nome - S004 Spedisci (IndaBox Spedizione Pacchi)</v>
      </c>
      <c r="Z200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(#AAD2008)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2009" s="13"/>
      <c r="AB2009" s="13"/>
      <c r="AC2009" s="13"/>
      <c r="AD2009" s="13"/>
      <c r="AE2009" s="13" t="e">
        <f>_xlfn.XLOOKUP(Tabella4[[#This Row],[ID Silk]],outTable[ID Silk],outTable[Numero ticket  ],,0,1)</f>
        <v>#N/A</v>
      </c>
      <c r="AF2009" s="13"/>
      <c r="AG2009" s="13"/>
      <c r="AH2009" s="13" t="e">
        <f>Tabella4[[#This Row],[Caricato su Silk]]&amp;Tabella4[[#This Row],[HC_01]]</f>
        <v>#N/A</v>
      </c>
      <c r="AI2009" s="13" t="e">
        <f>Tabella4[[#This Row],[HC_ID]]&amp;": "&amp;Tabella4[[#This Row],[Descrizione]]</f>
        <v>#N/A</v>
      </c>
      <c r="AJ2009" s="13" t="e">
        <f>Tabella4[[#This Row],[HC_ID]]&amp;": - "&amp;Tabella4[[#This Row],[Detail]]&amp;" con selettore: "&amp;Tabella4[[#This Row],[Rejected Element]]</f>
        <v>#N/A</v>
      </c>
      <c r="AK2009" s="13" t="e">
        <f>Tabella4[[#This Row],[HC_ID]]&amp;": "&amp;Tabella4[[#This Row],[Share URL]]</f>
        <v>#N/A</v>
      </c>
      <c r="AL2009" s="13" t="e">
        <f>Tabella4[[#This Row],[HC_ID]]&amp;": "&amp;Tabella4[[#This Row],[Soluzione note aggiuntive]]</f>
        <v>#N/A</v>
      </c>
      <c r="AM2009" s="13"/>
    </row>
    <row r="2010" spans="1:39" ht="15" x14ac:dyDescent="0.3">
      <c r="A2010" s="41" t="str">
        <f>Tabella4[[#This Row],[UNI CEI EN 301549]]&amp;Tabella4[[#This Row],[Servizio]]</f>
        <v>11.1.3.2.1S004 Spedisci (IndaBox Spedizione Pacchi)</v>
      </c>
      <c r="B2010" s="42" t="str">
        <f>Tabella4[[#This Row],[IssueID]]&amp;Tabella4[[#This Row],[Servizio]]</f>
        <v>S004 Spedisci (IndaBox Spedizione Pacchi)</v>
      </c>
      <c r="C2010" s="41" t="s">
        <v>3108</v>
      </c>
      <c r="D2010" s="41" t="str">
        <f>"(#"&amp;Tabella4[[#This Row],['#ID]]&amp;")"</f>
        <v>(#AAD2009)</v>
      </c>
      <c r="E2010" s="13" t="s">
        <v>50</v>
      </c>
      <c r="F2010" s="13" t="s">
        <v>9</v>
      </c>
      <c r="G2010" s="13" t="s">
        <v>57</v>
      </c>
      <c r="H2010" s="13" t="s">
        <v>3287</v>
      </c>
      <c r="I2010" s="13" t="s">
        <v>62</v>
      </c>
      <c r="J2010" s="13" t="s">
        <v>3176</v>
      </c>
      <c r="K2010" t="s">
        <v>1749</v>
      </c>
      <c r="L2010" s="13" t="s">
        <v>3177</v>
      </c>
      <c r="M2010" t="s">
        <v>1744</v>
      </c>
      <c r="N2010" s="13"/>
      <c r="O2010" t="s">
        <v>1625</v>
      </c>
      <c r="P2010" s="13" t="s">
        <v>1669</v>
      </c>
      <c r="Q2010" s="13" t="s">
        <v>1742</v>
      </c>
      <c r="R2010" s="13"/>
      <c r="S2010" s="13" t="s">
        <v>3189</v>
      </c>
      <c r="T2010" s="13" t="s">
        <v>3190</v>
      </c>
      <c r="U2010" s="13">
        <f>COUNTIFS(Tabella4[Rejected Element],Tabella4[[#This Row],[Rejected Element]])</f>
        <v>1254</v>
      </c>
      <c r="V2010" s="13" t="s">
        <v>1722</v>
      </c>
      <c r="W2010" s="13" t="s">
        <v>3130</v>
      </c>
      <c r="X2010" s="13" t="str">
        <f>Tabella4[[#This Row],[User Impact]]</f>
        <v>1 - Critical</v>
      </c>
      <c r="Y201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201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(#AAD2009)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2010" s="13"/>
      <c r="AB2010" s="13"/>
      <c r="AC2010" s="13"/>
      <c r="AD2010" s="13"/>
      <c r="AE2010" s="13" t="e">
        <f>_xlfn.XLOOKUP(Tabella4[[#This Row],[ID Silk]],outTable[ID Silk],outTable[Numero ticket  ],,0,1)</f>
        <v>#N/A</v>
      </c>
      <c r="AF2010" s="13"/>
      <c r="AG2010" s="13"/>
      <c r="AH2010" s="13" t="e">
        <f>Tabella4[[#This Row],[Caricato su Silk]]&amp;Tabella4[[#This Row],[HC_01]]</f>
        <v>#N/A</v>
      </c>
      <c r="AI2010" s="13" t="e">
        <f>Tabella4[[#This Row],[HC_ID]]&amp;": "&amp;Tabella4[[#This Row],[Descrizione]]</f>
        <v>#N/A</v>
      </c>
      <c r="AJ2010" s="13" t="e">
        <f>Tabella4[[#This Row],[HC_ID]]&amp;": - "&amp;Tabella4[[#This Row],[Detail]]&amp;" con selettore: "&amp;Tabella4[[#This Row],[Rejected Element]]</f>
        <v>#N/A</v>
      </c>
      <c r="AK2010" s="13" t="e">
        <f>Tabella4[[#This Row],[HC_ID]]&amp;": "&amp;Tabella4[[#This Row],[Share URL]]</f>
        <v>#N/A</v>
      </c>
      <c r="AL2010" s="13" t="e">
        <f>Tabella4[[#This Row],[HC_ID]]&amp;": "&amp;Tabella4[[#This Row],[Soluzione note aggiuntive]]</f>
        <v>#N/A</v>
      </c>
      <c r="AM2010" s="13"/>
    </row>
    <row r="2011" spans="1:39" ht="15" x14ac:dyDescent="0.3">
      <c r="A2011" s="41" t="str">
        <f>Tabella4[[#This Row],[UNI CEI EN 301549]]&amp;Tabella4[[#This Row],[Servizio]]</f>
        <v>11.2.5.5.1S004 Spedisci (IndaBox Spedizione Pacchi)</v>
      </c>
      <c r="B2011" s="42" t="str">
        <f>Tabella4[[#This Row],[IssueID]]&amp;Tabella4[[#This Row],[Servizio]]</f>
        <v>S004 Spedisci (IndaBox Spedizione Pacchi)</v>
      </c>
      <c r="C2011" s="41" t="s">
        <v>3109</v>
      </c>
      <c r="D2011" s="41" t="str">
        <f>"(#"&amp;Tabella4[[#This Row],['#ID]]&amp;")"</f>
        <v>(#AAD2010)</v>
      </c>
      <c r="E2011" s="13" t="s">
        <v>50</v>
      </c>
      <c r="F2011" s="13" t="s">
        <v>3168</v>
      </c>
      <c r="G2011" s="13" t="s">
        <v>346</v>
      </c>
      <c r="H2011" s="13" t="s">
        <v>3286</v>
      </c>
      <c r="I2011" s="13" t="s">
        <v>64</v>
      </c>
      <c r="J2011" s="13" t="s">
        <v>1736</v>
      </c>
      <c r="K2011" t="s">
        <v>1747</v>
      </c>
      <c r="L2011" s="13" t="s">
        <v>3174</v>
      </c>
      <c r="M2011" t="s">
        <v>1744</v>
      </c>
      <c r="N2011" s="13"/>
      <c r="O2011" t="s">
        <v>1625</v>
      </c>
      <c r="P2011" s="13" t="s">
        <v>1669</v>
      </c>
      <c r="Q2011" s="13" t="s">
        <v>1742</v>
      </c>
      <c r="R2011" s="13"/>
      <c r="S2011" s="13" t="s">
        <v>3185</v>
      </c>
      <c r="T2011" s="13" t="s">
        <v>3186</v>
      </c>
      <c r="U2011" s="13">
        <f>COUNTIFS(Tabella4[Rejected Element],Tabella4[[#This Row],[Rejected Element]])</f>
        <v>1254</v>
      </c>
      <c r="V2011" s="13" t="s">
        <v>1722</v>
      </c>
      <c r="W2011" s="13" t="s">
        <v>3130</v>
      </c>
      <c r="X2011" s="13" t="str">
        <f>Tabella4[[#This Row],[User Impact]]</f>
        <v>3 - Moderate</v>
      </c>
      <c r="Y2011"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201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(#AAD2010)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2011" s="13"/>
      <c r="AB2011" s="13"/>
      <c r="AC2011" s="13"/>
      <c r="AD2011" s="13"/>
      <c r="AE2011" s="13" t="e">
        <f>_xlfn.XLOOKUP(Tabella4[[#This Row],[ID Silk]],outTable[ID Silk],outTable[Numero ticket  ],,0,1)</f>
        <v>#N/A</v>
      </c>
      <c r="AF2011" s="13"/>
      <c r="AG2011" s="13"/>
      <c r="AH2011" s="13" t="e">
        <f>Tabella4[[#This Row],[Caricato su Silk]]&amp;Tabella4[[#This Row],[HC_01]]</f>
        <v>#N/A</v>
      </c>
      <c r="AI2011" s="13" t="e">
        <f>Tabella4[[#This Row],[HC_ID]]&amp;": "&amp;Tabella4[[#This Row],[Descrizione]]</f>
        <v>#N/A</v>
      </c>
      <c r="AJ2011" s="13" t="e">
        <f>Tabella4[[#This Row],[HC_ID]]&amp;": - "&amp;Tabella4[[#This Row],[Detail]]&amp;" con selettore: "&amp;Tabella4[[#This Row],[Rejected Element]]</f>
        <v>#N/A</v>
      </c>
      <c r="AK2011" s="13" t="e">
        <f>Tabella4[[#This Row],[HC_ID]]&amp;": "&amp;Tabella4[[#This Row],[Share URL]]</f>
        <v>#N/A</v>
      </c>
      <c r="AL2011" s="13" t="e">
        <f>Tabella4[[#This Row],[HC_ID]]&amp;": "&amp;Tabella4[[#This Row],[Soluzione note aggiuntive]]</f>
        <v>#N/A</v>
      </c>
      <c r="AM2011" s="13"/>
    </row>
    <row r="2012" spans="1:39" ht="15" x14ac:dyDescent="0.3">
      <c r="A2012" s="41" t="str">
        <f>Tabella4[[#This Row],[UNI CEI EN 301549]]&amp;Tabella4[[#This Row],[Servizio]]</f>
        <v>11.2.5.3.1S004 Spedisci (IndaBox Spedizione Pacchi)</v>
      </c>
      <c r="B2012" s="42" t="str">
        <f>Tabella4[[#This Row],[IssueID]]&amp;Tabella4[[#This Row],[Servizio]]</f>
        <v>S004 Spedisci (IndaBox Spedizione Pacchi)</v>
      </c>
      <c r="C2012" s="41" t="s">
        <v>3110</v>
      </c>
      <c r="D2012" s="41" t="str">
        <f>"(#"&amp;Tabella4[[#This Row],['#ID]]&amp;")"</f>
        <v>(#AAD2011)</v>
      </c>
      <c r="E2012" s="13" t="s">
        <v>50</v>
      </c>
      <c r="F2012" s="13" t="s">
        <v>9</v>
      </c>
      <c r="G2012" s="13" t="s">
        <v>342</v>
      </c>
      <c r="H2012" s="13" t="s">
        <v>3285</v>
      </c>
      <c r="I2012" s="13" t="s">
        <v>63</v>
      </c>
      <c r="J2012" s="13" t="s">
        <v>3172</v>
      </c>
      <c r="K2012" t="s">
        <v>1745</v>
      </c>
      <c r="L2012" s="13" t="s">
        <v>3173</v>
      </c>
      <c r="M2012" t="s">
        <v>1744</v>
      </c>
      <c r="N2012" s="13"/>
      <c r="O2012" t="s">
        <v>1625</v>
      </c>
      <c r="P2012" s="13" t="s">
        <v>1669</v>
      </c>
      <c r="Q2012" s="13" t="s">
        <v>1742</v>
      </c>
      <c r="R2012" s="13"/>
      <c r="S2012" s="13" t="s">
        <v>3183</v>
      </c>
      <c r="T2012" s="13" t="s">
        <v>3184</v>
      </c>
      <c r="U2012" s="13">
        <f>COUNTIFS(Tabella4[Rejected Element],Tabella4[[#This Row],[Rejected Element]])</f>
        <v>1254</v>
      </c>
      <c r="V2012" s="13" t="s">
        <v>1722</v>
      </c>
      <c r="W2012" s="13" t="s">
        <v>3130</v>
      </c>
      <c r="X2012" s="13" t="str">
        <f>Tabella4[[#This Row],[User Impact]]</f>
        <v>2 - Serious</v>
      </c>
      <c r="Y2012" s="13" t="str">
        <f>_xlfn.CONCAT("APP INDABOX ANDROID - ",Tabella4[[#This Row],[UNI CEI EN 301549]]," ",_xlfn.XLOOKUP(Tabella4[[#This Row],[Criterio]],Tabella5[ID],Tabella5[Criterio di successo],"")," - ",Tabella4[[#This Row],[Servizio]])</f>
        <v>APP INDABOX ANDROID - 11.2.5.3.1 Etichetta nel nome - S004 Spedisci (IndaBox Spedizione Pacchi)</v>
      </c>
      <c r="Z201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(#AAD2011)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2012" s="13"/>
      <c r="AB2012" s="13"/>
      <c r="AC2012" s="13"/>
      <c r="AD2012" s="13"/>
      <c r="AE2012" s="13" t="e">
        <f>_xlfn.XLOOKUP(Tabella4[[#This Row],[ID Silk]],outTable[ID Silk],outTable[Numero ticket  ],,0,1)</f>
        <v>#N/A</v>
      </c>
      <c r="AF2012" s="13"/>
      <c r="AG2012" s="13"/>
      <c r="AH2012" s="13" t="e">
        <f>Tabella4[[#This Row],[Caricato su Silk]]&amp;Tabella4[[#This Row],[HC_01]]</f>
        <v>#N/A</v>
      </c>
      <c r="AI2012" s="13" t="e">
        <f>Tabella4[[#This Row],[HC_ID]]&amp;": "&amp;Tabella4[[#This Row],[Descrizione]]</f>
        <v>#N/A</v>
      </c>
      <c r="AJ2012" s="13" t="e">
        <f>Tabella4[[#This Row],[HC_ID]]&amp;": - "&amp;Tabella4[[#This Row],[Detail]]&amp;" con selettore: "&amp;Tabella4[[#This Row],[Rejected Element]]</f>
        <v>#N/A</v>
      </c>
      <c r="AK2012" s="13" t="e">
        <f>Tabella4[[#This Row],[HC_ID]]&amp;": "&amp;Tabella4[[#This Row],[Share URL]]</f>
        <v>#N/A</v>
      </c>
      <c r="AL2012" s="13" t="e">
        <f>Tabella4[[#This Row],[HC_ID]]&amp;": "&amp;Tabella4[[#This Row],[Soluzione note aggiuntive]]</f>
        <v>#N/A</v>
      </c>
      <c r="AM2012" s="13"/>
    </row>
    <row r="2013" spans="1:39" ht="15" x14ac:dyDescent="0.3">
      <c r="A2013" s="41" t="str">
        <f>Tabella4[[#This Row],[UNI CEI EN 301549]]&amp;Tabella4[[#This Row],[Servizio]]</f>
        <v>11.1.3.2.1S004 Spedisci (IndaBox Spedizione Pacchi)</v>
      </c>
      <c r="B2013" s="42" t="str">
        <f>Tabella4[[#This Row],[IssueID]]&amp;Tabella4[[#This Row],[Servizio]]</f>
        <v>S004 Spedisci (IndaBox Spedizione Pacchi)</v>
      </c>
      <c r="C2013" s="41" t="s">
        <v>3111</v>
      </c>
      <c r="D2013" s="41" t="str">
        <f>"(#"&amp;Tabella4[[#This Row],['#ID]]&amp;")"</f>
        <v>(#AAD2012)</v>
      </c>
      <c r="E2013" s="13" t="s">
        <v>50</v>
      </c>
      <c r="F2013" s="13" t="s">
        <v>9</v>
      </c>
      <c r="G2013" s="13" t="s">
        <v>57</v>
      </c>
      <c r="H2013" s="13" t="s">
        <v>3287</v>
      </c>
      <c r="I2013" s="13" t="s">
        <v>62</v>
      </c>
      <c r="J2013" s="13" t="s">
        <v>3176</v>
      </c>
      <c r="K2013" t="s">
        <v>1749</v>
      </c>
      <c r="L2013" s="13" t="s">
        <v>3177</v>
      </c>
      <c r="M2013" t="s">
        <v>1744</v>
      </c>
      <c r="N2013" s="13"/>
      <c r="O2013" t="s">
        <v>1625</v>
      </c>
      <c r="P2013" s="13" t="s">
        <v>1669</v>
      </c>
      <c r="Q2013" s="13" t="s">
        <v>1742</v>
      </c>
      <c r="R2013" s="13"/>
      <c r="S2013" s="13" t="s">
        <v>3189</v>
      </c>
      <c r="T2013" s="13" t="s">
        <v>3190</v>
      </c>
      <c r="U2013" s="13">
        <f>COUNTIFS(Tabella4[Rejected Element],Tabella4[[#This Row],[Rejected Element]])</f>
        <v>1254</v>
      </c>
      <c r="V2013" s="13" t="s">
        <v>1722</v>
      </c>
      <c r="W2013" s="13" t="s">
        <v>3130</v>
      </c>
      <c r="X2013" s="13" t="str">
        <f>Tabella4[[#This Row],[User Impact]]</f>
        <v>1 - Critical</v>
      </c>
      <c r="Y2013" s="13" t="str">
        <f>_xlfn.CONCAT("APP INDABOX ANDROID - ",Tabella4[[#This Row],[UNI CEI EN 301549]]," ",_xlfn.XLOOKUP(Tabella4[[#This Row],[Criterio]],Tabella5[ID],Tabella5[Criterio di successo],"")," - ",Tabella4[[#This Row],[Servizio]])</f>
        <v>APP INDABOX ANDROID - 11.1.3.2.1 Sequenza significativa - S004 Spedisci (IndaBox Spedizione Pacchi)</v>
      </c>
      <c r="Z201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(#AAD2012)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2013" s="13"/>
      <c r="AB2013" s="13"/>
      <c r="AC2013" s="13"/>
      <c r="AD2013" s="13"/>
      <c r="AE2013" s="13" t="e">
        <f>_xlfn.XLOOKUP(Tabella4[[#This Row],[ID Silk]],outTable[ID Silk],outTable[Numero ticket  ],,0,1)</f>
        <v>#N/A</v>
      </c>
      <c r="AF2013" s="13"/>
      <c r="AG2013" s="13"/>
      <c r="AH2013" s="13" t="e">
        <f>Tabella4[[#This Row],[Caricato su Silk]]&amp;Tabella4[[#This Row],[HC_01]]</f>
        <v>#N/A</v>
      </c>
      <c r="AI2013" s="13" t="e">
        <f>Tabella4[[#This Row],[HC_ID]]&amp;": "&amp;Tabella4[[#This Row],[Descrizione]]</f>
        <v>#N/A</v>
      </c>
      <c r="AJ2013" s="13" t="e">
        <f>Tabella4[[#This Row],[HC_ID]]&amp;": - "&amp;Tabella4[[#This Row],[Detail]]&amp;" con selettore: "&amp;Tabella4[[#This Row],[Rejected Element]]</f>
        <v>#N/A</v>
      </c>
      <c r="AK2013" s="13" t="e">
        <f>Tabella4[[#This Row],[HC_ID]]&amp;": "&amp;Tabella4[[#This Row],[Share URL]]</f>
        <v>#N/A</v>
      </c>
      <c r="AL2013" s="13" t="e">
        <f>Tabella4[[#This Row],[HC_ID]]&amp;": "&amp;Tabella4[[#This Row],[Soluzione note aggiuntive]]</f>
        <v>#N/A</v>
      </c>
      <c r="AM2013" s="13"/>
    </row>
    <row r="2014" spans="1:39" ht="15" x14ac:dyDescent="0.3">
      <c r="A2014" s="41" t="str">
        <f>Tabella4[[#This Row],[UNI CEI EN 301549]]&amp;Tabella4[[#This Row],[Servizio]]</f>
        <v>11.2.5.5.1S004 Spedisci (IndaBox Spedizione Pacchi)</v>
      </c>
      <c r="B2014" s="42" t="str">
        <f>Tabella4[[#This Row],[IssueID]]&amp;Tabella4[[#This Row],[Servizio]]</f>
        <v>S004 Spedisci (IndaBox Spedizione Pacchi)</v>
      </c>
      <c r="C2014" s="41" t="s">
        <v>3112</v>
      </c>
      <c r="D2014" s="41" t="str">
        <f>"(#"&amp;Tabella4[[#This Row],['#ID]]&amp;")"</f>
        <v>(#AAD2013)</v>
      </c>
      <c r="E2014" s="13" t="s">
        <v>50</v>
      </c>
      <c r="F2014" s="13" t="s">
        <v>3168</v>
      </c>
      <c r="G2014" s="13" t="s">
        <v>346</v>
      </c>
      <c r="H2014" s="13" t="s">
        <v>3286</v>
      </c>
      <c r="I2014" s="13" t="s">
        <v>64</v>
      </c>
      <c r="J2014" s="13" t="s">
        <v>1736</v>
      </c>
      <c r="K2014" t="s">
        <v>1747</v>
      </c>
      <c r="L2014" s="13" t="s">
        <v>3174</v>
      </c>
      <c r="M2014" t="s">
        <v>1744</v>
      </c>
      <c r="N2014" s="13"/>
      <c r="O2014" t="s">
        <v>1625</v>
      </c>
      <c r="P2014" s="13" t="s">
        <v>1669</v>
      </c>
      <c r="Q2014" s="13" t="s">
        <v>1742</v>
      </c>
      <c r="R2014" s="13"/>
      <c r="S2014" s="13" t="s">
        <v>3185</v>
      </c>
      <c r="T2014" s="13" t="s">
        <v>3186</v>
      </c>
      <c r="U2014" s="13">
        <f>COUNTIFS(Tabella4[Rejected Element],Tabella4[[#This Row],[Rejected Element]])</f>
        <v>1254</v>
      </c>
      <c r="V2014" s="13" t="s">
        <v>1722</v>
      </c>
      <c r="W2014" s="13" t="s">
        <v>3130</v>
      </c>
      <c r="X2014" s="13" t="str">
        <f>Tabella4[[#This Row],[User Impact]]</f>
        <v>3 - Moderate</v>
      </c>
      <c r="Y2014" s="13" t="str">
        <f>_xlfn.CONCAT("APP INDABOX ANDROID - ",Tabella4[[#This Row],[UNI CEI EN 301549]]," ",_xlfn.XLOOKUP(Tabella4[[#This Row],[Criterio]],Tabella5[ID],Tabella5[Criterio di successo],"")," - ",Tabella4[[#This Row],[Servizio]])</f>
        <v>APP INDABOX ANDROID - 11.2.5.5.1 Dimensione dell'obiettivo (avanzato) - S004 Spedisci (IndaBox Spedizione Pacchi)</v>
      </c>
      <c r="Z201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- 11.2.5.5.1 Dimensione dell'obiettivo (avanzato) - S004 Spedisci (IndaBox Spedizione Pacchi) (#AAD2013)
S004 Spedisci (IndaBox Spedizione Pacchi)
Requisito: WCAG 2.5.5
Disabilità afflitte: Blind;Low Vision;Mobility
Impatto Utente: 3 - Moderate
Descrizione: TouchSizeWcag - Tutti i controlli attivi devono avere un'area visiva e toccabile di almeno 44 dp per 44 dp. [Per saperne di più] (https://docs.deque.com/devtools-mobile/2024.2.14/en/android-touch-target-size)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Estendi il padding o usa un contenitore cliccabile più grande per rispettare la dimensione minima.
File di log (occorrenze rilevate: 28): https://posteitaliane.sharepoint.com/:x:/r/teams/ACCESSIBILITRISULTATIVERIFICHETECNICHE/Shared%20Documents/TGPOSTE_APP/TGPOSTE_APP/LOG/Log.xlsx?d=w630300a71bd74143a1658fe5ab688bc4&amp;csf=1&amp;web=1&amp;e=Y9XHGL
Link al dettaglio requisito WCAG: </v>
      </c>
      <c r="AA2014" s="13"/>
      <c r="AB2014" s="13"/>
      <c r="AC2014" s="13"/>
      <c r="AD2014" s="13"/>
      <c r="AE2014" s="13" t="e">
        <f>_xlfn.XLOOKUP(Tabella4[[#This Row],[ID Silk]],outTable[ID Silk],outTable[Numero ticket  ],,0,1)</f>
        <v>#N/A</v>
      </c>
      <c r="AF2014" s="13"/>
      <c r="AG2014" s="13"/>
      <c r="AH2014" s="13" t="e">
        <f>Tabella4[[#This Row],[Caricato su Silk]]&amp;Tabella4[[#This Row],[HC_01]]</f>
        <v>#N/A</v>
      </c>
      <c r="AI2014" s="13" t="e">
        <f>Tabella4[[#This Row],[HC_ID]]&amp;": "&amp;Tabella4[[#This Row],[Descrizione]]</f>
        <v>#N/A</v>
      </c>
      <c r="AJ2014" s="13" t="e">
        <f>Tabella4[[#This Row],[HC_ID]]&amp;": - "&amp;Tabella4[[#This Row],[Detail]]&amp;" con selettore: "&amp;Tabella4[[#This Row],[Rejected Element]]</f>
        <v>#N/A</v>
      </c>
      <c r="AK2014" s="13" t="e">
        <f>Tabella4[[#This Row],[HC_ID]]&amp;": "&amp;Tabella4[[#This Row],[Share URL]]</f>
        <v>#N/A</v>
      </c>
      <c r="AL2014" s="13" t="e">
        <f>Tabella4[[#This Row],[HC_ID]]&amp;": "&amp;Tabella4[[#This Row],[Soluzione note aggiuntive]]</f>
        <v>#N/A</v>
      </c>
      <c r="AM2014" s="13"/>
    </row>
    <row r="2015" spans="1:39" ht="15" x14ac:dyDescent="0.3">
      <c r="A2015" s="41" t="str">
        <f>Tabella4[[#This Row],[UNI CEI EN 301549]]&amp;Tabella4[[#This Row],[Servizio]]</f>
        <v>11.2.5.8.1S004 Spedisci (IndaBox Spedizione Pacchi)</v>
      </c>
      <c r="B2015" s="42" t="str">
        <f>Tabella4[[#This Row],[IssueID]]&amp;Tabella4[[#This Row],[Servizio]]</f>
        <v>S004 Spedisci (IndaBox Spedizione Pacchi)</v>
      </c>
      <c r="C2015" s="41" t="s">
        <v>3113</v>
      </c>
      <c r="D2015" s="41" t="str">
        <f>"(#"&amp;Tabella4[[#This Row],['#ID]]&amp;")"</f>
        <v>(#AAD2014)</v>
      </c>
      <c r="E2015" s="13" t="s">
        <v>50</v>
      </c>
      <c r="F2015" s="13" t="s">
        <v>10</v>
      </c>
      <c r="G2015" s="13" t="s">
        <v>56</v>
      </c>
      <c r="H2015" s="13" t="s">
        <v>3283</v>
      </c>
      <c r="I2015" s="13" t="s">
        <v>63</v>
      </c>
      <c r="J2015" s="13" t="s">
        <v>1736</v>
      </c>
      <c r="K2015" t="s">
        <v>1748</v>
      </c>
      <c r="L2015" s="13" t="s">
        <v>3175</v>
      </c>
      <c r="M2015" t="s">
        <v>1744</v>
      </c>
      <c r="N2015" s="13"/>
      <c r="O2015" t="s">
        <v>1625</v>
      </c>
      <c r="P2015" s="13" t="s">
        <v>1669</v>
      </c>
      <c r="Q2015" s="13" t="s">
        <v>1742</v>
      </c>
      <c r="R2015" s="13"/>
      <c r="S2015" s="13" t="s">
        <v>3187</v>
      </c>
      <c r="T2015" s="13" t="s">
        <v>3188</v>
      </c>
      <c r="U2015" s="13">
        <f>COUNTIFS(Tabella4[Rejected Element],Tabella4[[#This Row],[Rejected Element]])</f>
        <v>1254</v>
      </c>
      <c r="V2015" s="13" t="s">
        <v>1722</v>
      </c>
      <c r="W2015" s="13" t="s">
        <v>3130</v>
      </c>
      <c r="X2015" s="13" t="str">
        <f>Tabella4[[#This Row],[User Impact]]</f>
        <v>2 - Serious</v>
      </c>
      <c r="Y2015" s="13" t="str">
        <f>_xlfn.CONCAT("APP INDABOX ANDROID - ",Tabella4[[#This Row],[UNI CEI EN 301549]]," ",_xlfn.XLOOKUP(Tabella4[[#This Row],[Criterio]],Tabella5[ID],Tabella5[Criterio di successo],"")," - ",Tabella4[[#This Row],[Servizio]])</f>
        <v>APP INDABOX ANDROID - 11.2.5.8.1 Dimensione dell'obiettivo (minimo) - S004 Spedisci (IndaBox Spedizione Pacchi)</v>
      </c>
      <c r="Z201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- 11.2.5.8.1 Dimensione dell'obiettivo (minimo) - S004 Spedisci (IndaBox Spedizione Pacchi) (#AAD2014)
S004 Spedisci (IndaBox Spedizione Pacchi)
Requisito: WCAG 2.5.8
Disabilità afflitte: Blind;Low Vision;Mobility
Impatto Utente: 2 - Serious
Descrizione: TouchTargetSpacing - I controlli utilizzabili devono avere una dimensione minima di 24 x 24 dp o devono essere posizionati in modo che se un cerchio con un diametro di 24 dp viene posizionato al centro del controllo, il cerchio non si intersecherà con un'altra destinazione o con il cerchio per un'altra destinazione. [Per saperne di più] (https://docs.deque.com/devtools-mobile/axe/android/rule/TouchTargetSpacing)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Aggiungi margini o padding di almeno 8dp tra elementi interattivi adiacenti.
File di log (occorrenze rilevate: 70): https://posteitaliane.sharepoint.com/:x:/r/teams/ACCESSIBILITRISULTATIVERIFICHETECNICHE/Shared%20Documents/TGPOSTE_APP/TGPOSTE_APP/LOG/Log.xlsx?d=w630300a71bd74143a1658fe5ab688bc4&amp;csf=1&amp;web=1&amp;e=Y9XHGL
Link al dettaglio requisito WCAG: </v>
      </c>
      <c r="AA2015" s="13"/>
      <c r="AB2015" s="13"/>
      <c r="AC2015" s="13"/>
      <c r="AD2015" s="13"/>
      <c r="AE2015" s="13" t="e">
        <f>_xlfn.XLOOKUP(Tabella4[[#This Row],[ID Silk]],outTable[ID Silk],outTable[Numero ticket  ],,0,1)</f>
        <v>#N/A</v>
      </c>
      <c r="AF2015" s="13"/>
      <c r="AG2015" s="13"/>
      <c r="AH2015" s="13" t="e">
        <f>Tabella4[[#This Row],[Caricato su Silk]]&amp;Tabella4[[#This Row],[HC_01]]</f>
        <v>#N/A</v>
      </c>
      <c r="AI2015" s="13" t="e">
        <f>Tabella4[[#This Row],[HC_ID]]&amp;": "&amp;Tabella4[[#This Row],[Descrizione]]</f>
        <v>#N/A</v>
      </c>
      <c r="AJ2015" s="13" t="e">
        <f>Tabella4[[#This Row],[HC_ID]]&amp;": - "&amp;Tabella4[[#This Row],[Detail]]&amp;" con selettore: "&amp;Tabella4[[#This Row],[Rejected Element]]</f>
        <v>#N/A</v>
      </c>
      <c r="AK2015" s="13" t="e">
        <f>Tabella4[[#This Row],[HC_ID]]&amp;": "&amp;Tabella4[[#This Row],[Share URL]]</f>
        <v>#N/A</v>
      </c>
      <c r="AL2015" s="13" t="e">
        <f>Tabella4[[#This Row],[HC_ID]]&amp;": "&amp;Tabella4[[#This Row],[Soluzione note aggiuntive]]</f>
        <v>#N/A</v>
      </c>
      <c r="AM2015" s="13"/>
    </row>
    <row r="2016" spans="1:39" ht="15" x14ac:dyDescent="0.3">
      <c r="A2016" s="41" t="str">
        <f>Tabella4[[#This Row],[UNI CEI EN 301549]]&amp;Tabella4[[#This Row],[Servizio]]</f>
        <v>11.2.5.3.1S004 Spedisci (IndaBox Spedizione Pacchi)</v>
      </c>
      <c r="B2016" s="42" t="str">
        <f>Tabella4[[#This Row],[IssueID]]&amp;Tabella4[[#This Row],[Servizio]]</f>
        <v>S004 Spedisci (IndaBox Spedizione Pacchi)</v>
      </c>
      <c r="C2016" s="41" t="s">
        <v>3114</v>
      </c>
      <c r="D2016" s="41" t="str">
        <f>"(#"&amp;Tabella4[[#This Row],['#ID]]&amp;")"</f>
        <v>(#AAD2015)</v>
      </c>
      <c r="E2016" s="13" t="s">
        <v>50</v>
      </c>
      <c r="F2016" s="13" t="s">
        <v>9</v>
      </c>
      <c r="G2016" s="13" t="s">
        <v>342</v>
      </c>
      <c r="H2016" s="13" t="s">
        <v>3285</v>
      </c>
      <c r="I2016" s="13" t="s">
        <v>63</v>
      </c>
      <c r="J2016" s="13" t="s">
        <v>3172</v>
      </c>
      <c r="K2016" t="s">
        <v>1745</v>
      </c>
      <c r="L2016" s="13" t="s">
        <v>3173</v>
      </c>
      <c r="M2016" t="s">
        <v>1744</v>
      </c>
      <c r="N2016" s="13"/>
      <c r="O2016" t="s">
        <v>1625</v>
      </c>
      <c r="P2016" s="13" t="s">
        <v>1669</v>
      </c>
      <c r="Q2016" s="13" t="s">
        <v>1742</v>
      </c>
      <c r="R2016" s="13"/>
      <c r="S2016" s="13" t="s">
        <v>3183</v>
      </c>
      <c r="T2016" s="13" t="s">
        <v>3184</v>
      </c>
      <c r="U2016" s="13">
        <f>COUNTIFS(Tabella4[Rejected Element],Tabella4[[#This Row],[Rejected Element]])</f>
        <v>1254</v>
      </c>
      <c r="V2016" s="13" t="s">
        <v>1722</v>
      </c>
      <c r="W2016" s="13" t="s">
        <v>3130</v>
      </c>
      <c r="X2016" s="13" t="str">
        <f>Tabella4[[#This Row],[User Impact]]</f>
        <v>2 - Serious</v>
      </c>
      <c r="Y2016" s="13" t="str">
        <f>_xlfn.CONCAT("APP INDABOX ANDROID - ",Tabella4[[#This Row],[UNI CEI EN 301549]]," ",_xlfn.XLOOKUP(Tabella4[[#This Row],[Criterio]],Tabella5[ID],Tabella5[Criterio di successo],"")," - ",Tabella4[[#This Row],[Servizio]])</f>
        <v>APP INDABOX ANDROID - 11.2.5.3.1 Etichetta nel nome - S004 Spedisci (IndaBox Spedizione Pacchi)</v>
      </c>
      <c r="Z201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- 11.2.5.3.1 Etichetta nel nome - S004 Spedisci (IndaBox Spedizione Pacchi) (#AAD2015)
S004 Spedisci (IndaBox Spedizione Pacchi)
Requisito: WCAG 2.5.3
Disabilità afflitte: Blind;Deafblind;Mobility
Impatto Utente: 2 - Serious
Descrizione: LabelInName - Una vista focalizzabile accessibile deve garantire che il nome sia incluso nell'etichetta visibile. [Per saperne di più] (https://docs.deque.com/devtools-mobile/2024.2.14/en/android-label-in-name)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Assicurati che contentDescription o labelFor contengano l’etichetta visibile dell’elemento.
File di log (occorrenze rilevate: 59): https://posteitaliane.sharepoint.com/:x:/r/teams/ACCESSIBILITRISULTATIVERIFICHETECNICHE/Shared%20Documents/TGPOSTE_APP/TGPOSTE_APP/LOG/Log.xlsx?d=w630300a71bd74143a1658fe5ab688bc4&amp;csf=1&amp;web=1&amp;e=Y9XHGL
Link al dettaglio requisito WCAG: </v>
      </c>
      <c r="AA2016" s="13"/>
      <c r="AB2016" s="13"/>
      <c r="AC2016" s="13"/>
      <c r="AD2016" s="13"/>
      <c r="AE2016" s="13" t="e">
        <f>_xlfn.XLOOKUP(Tabella4[[#This Row],[ID Silk]],outTable[ID Silk],outTable[Numero ticket  ],,0,1)</f>
        <v>#N/A</v>
      </c>
      <c r="AF2016" s="13"/>
      <c r="AG2016" s="13"/>
      <c r="AH2016" s="13" t="e">
        <f>Tabella4[[#This Row],[Caricato su Silk]]&amp;Tabella4[[#This Row],[HC_01]]</f>
        <v>#N/A</v>
      </c>
      <c r="AI2016" s="13" t="e">
        <f>Tabella4[[#This Row],[HC_ID]]&amp;": "&amp;Tabella4[[#This Row],[Descrizione]]</f>
        <v>#N/A</v>
      </c>
      <c r="AJ2016" s="13" t="e">
        <f>Tabella4[[#This Row],[HC_ID]]&amp;": - "&amp;Tabella4[[#This Row],[Detail]]&amp;" con selettore: "&amp;Tabella4[[#This Row],[Rejected Element]]</f>
        <v>#N/A</v>
      </c>
      <c r="AK2016" s="13" t="e">
        <f>Tabella4[[#This Row],[HC_ID]]&amp;": "&amp;Tabella4[[#This Row],[Share URL]]</f>
        <v>#N/A</v>
      </c>
      <c r="AL2016" s="13" t="e">
        <f>Tabella4[[#This Row],[HC_ID]]&amp;": "&amp;Tabella4[[#This Row],[Soluzione note aggiuntive]]</f>
        <v>#N/A</v>
      </c>
      <c r="AM2016" s="13"/>
    </row>
    <row r="2017" spans="1:39" ht="15" x14ac:dyDescent="0.3">
      <c r="A2017" s="41" t="str">
        <f>Tabella4[[#This Row],[UNI CEI EN 301549]]&amp;Tabella4[[#This Row],[Servizio]]</f>
        <v>11.1.3.2.1S004 Spedisci (IndaBox Spedizione Pacchi)</v>
      </c>
      <c r="B2017" s="42" t="str">
        <f>Tabella4[[#This Row],[IssueID]]&amp;Tabella4[[#This Row],[Servizio]]</f>
        <v>S004 Spedisci (IndaBox Spedizione Pacchi)</v>
      </c>
      <c r="C2017" s="41" t="s">
        <v>3115</v>
      </c>
      <c r="D2017" s="41" t="str">
        <f>"(#"&amp;Tabella4[[#This Row],['#ID]]&amp;")"</f>
        <v>(#AAD2016)</v>
      </c>
      <c r="E2017" s="13" t="s">
        <v>50</v>
      </c>
      <c r="F2017" s="13" t="s">
        <v>9</v>
      </c>
      <c r="G2017" s="13" t="s">
        <v>57</v>
      </c>
      <c r="H2017" s="13" t="s">
        <v>3287</v>
      </c>
      <c r="I2017" s="13" t="s">
        <v>62</v>
      </c>
      <c r="J2017" s="13" t="s">
        <v>3176</v>
      </c>
      <c r="K2017" t="s">
        <v>1749</v>
      </c>
      <c r="L2017" s="13" t="s">
        <v>3177</v>
      </c>
      <c r="M2017" t="s">
        <v>1744</v>
      </c>
      <c r="N2017" s="13"/>
      <c r="O2017" t="s">
        <v>1625</v>
      </c>
      <c r="P2017" s="13" t="s">
        <v>1669</v>
      </c>
      <c r="Q2017" s="13" t="s">
        <v>1742</v>
      </c>
      <c r="R2017" s="13"/>
      <c r="S2017" s="13" t="s">
        <v>3189</v>
      </c>
      <c r="T2017" s="13" t="s">
        <v>3190</v>
      </c>
      <c r="U2017" s="13">
        <f>COUNTIFS(Tabella4[Rejected Element],Tabella4[[#This Row],[Rejected Element]])</f>
        <v>1254</v>
      </c>
      <c r="V2017" s="13" t="s">
        <v>1722</v>
      </c>
      <c r="W2017" s="13" t="s">
        <v>3130</v>
      </c>
      <c r="X2017" s="13" t="str">
        <f>Tabella4[[#This Row],[User Impact]]</f>
        <v>1 - Critical</v>
      </c>
      <c r="Y2017" s="13" t="str">
        <f>_xlfn.CONCAT("APP INDABOX ANDROID - ",Tabella4[[#This Row],[UNI CEI EN 301549]]," ",_xlfn.XLOOKUP(Tabella4[[#This Row],[Criterio]],Tabella5[ID],Tabella5[Criterio di successo],"")," - ",Tabella4[[#This Row],[Servizio]])</f>
        <v>APP INDABOX ANDROID - 11.1.3.2.1 Sequenza significativa - S004 Spedisci (IndaBox Spedizione Pacchi)</v>
      </c>
      <c r="Z201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(#AAD2016)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2017" s="13"/>
      <c r="AB2017" s="13"/>
      <c r="AC2017" s="13"/>
      <c r="AD2017" s="13"/>
      <c r="AE2017" s="13" t="e">
        <f>_xlfn.XLOOKUP(Tabella4[[#This Row],[ID Silk]],outTable[ID Silk],outTable[Numero ticket  ],,0,1)</f>
        <v>#N/A</v>
      </c>
      <c r="AF2017" s="13"/>
      <c r="AG2017" s="13"/>
      <c r="AH2017" s="13" t="e">
        <f>Tabella4[[#This Row],[Caricato su Silk]]&amp;Tabella4[[#This Row],[HC_01]]</f>
        <v>#N/A</v>
      </c>
      <c r="AI2017" s="13" t="e">
        <f>Tabella4[[#This Row],[HC_ID]]&amp;": "&amp;Tabella4[[#This Row],[Descrizione]]</f>
        <v>#N/A</v>
      </c>
      <c r="AJ2017" s="13" t="e">
        <f>Tabella4[[#This Row],[HC_ID]]&amp;": - "&amp;Tabella4[[#This Row],[Detail]]&amp;" con selettore: "&amp;Tabella4[[#This Row],[Rejected Element]]</f>
        <v>#N/A</v>
      </c>
      <c r="AK2017" s="13" t="e">
        <f>Tabella4[[#This Row],[HC_ID]]&amp;": "&amp;Tabella4[[#This Row],[Share URL]]</f>
        <v>#N/A</v>
      </c>
      <c r="AL2017" s="13" t="e">
        <f>Tabella4[[#This Row],[HC_ID]]&amp;": "&amp;Tabella4[[#This Row],[Soluzione note aggiuntive]]</f>
        <v>#N/A</v>
      </c>
      <c r="AM2017" s="13"/>
    </row>
    <row r="2018" spans="1:39" ht="15" x14ac:dyDescent="0.3">
      <c r="A2018" s="41" t="str">
        <f>Tabella4[[#This Row],[UNI CEI EN 301549]]&amp;Tabella4[[#This Row],[Servizio]]</f>
        <v>11.1.3.2.1S004 Spedisci (IndaBox Spedizione Pacchi)</v>
      </c>
      <c r="B2018" s="42" t="str">
        <f>Tabella4[[#This Row],[IssueID]]&amp;Tabella4[[#This Row],[Servizio]]</f>
        <v>S004 Spedisci (IndaBox Spedizione Pacchi)</v>
      </c>
      <c r="C2018" s="41" t="s">
        <v>3116</v>
      </c>
      <c r="D2018" s="41" t="str">
        <f>"(#"&amp;Tabella4[[#This Row],['#ID]]&amp;")"</f>
        <v>(#AAD2017)</v>
      </c>
      <c r="E2018" s="13" t="s">
        <v>50</v>
      </c>
      <c r="F2018" s="13" t="s">
        <v>9</v>
      </c>
      <c r="G2018" s="13" t="s">
        <v>57</v>
      </c>
      <c r="H2018" s="13" t="s">
        <v>3287</v>
      </c>
      <c r="I2018" s="13" t="s">
        <v>62</v>
      </c>
      <c r="J2018" s="13" t="s">
        <v>3176</v>
      </c>
      <c r="K2018" t="s">
        <v>1749</v>
      </c>
      <c r="L2018" s="13" t="s">
        <v>3177</v>
      </c>
      <c r="M2018" t="s">
        <v>1744</v>
      </c>
      <c r="N2018" s="13"/>
      <c r="O2018" t="s">
        <v>1625</v>
      </c>
      <c r="P2018" s="13" t="s">
        <v>1669</v>
      </c>
      <c r="Q2018" s="13" t="s">
        <v>1742</v>
      </c>
      <c r="R2018" s="13"/>
      <c r="S2018" s="13" t="s">
        <v>3189</v>
      </c>
      <c r="T2018" s="13" t="s">
        <v>3190</v>
      </c>
      <c r="U2018" s="13">
        <f>COUNTIFS(Tabella4[Rejected Element],Tabella4[[#This Row],[Rejected Element]])</f>
        <v>1254</v>
      </c>
      <c r="V2018" s="13" t="s">
        <v>1722</v>
      </c>
      <c r="W2018" s="13" t="s">
        <v>3130</v>
      </c>
      <c r="X2018" s="13" t="str">
        <f>Tabella4[[#This Row],[User Impact]]</f>
        <v>1 - Critical</v>
      </c>
      <c r="Y2018" s="13" t="str">
        <f>_xlfn.CONCAT("APP INDABOX ANDROID - ",Tabella4[[#This Row],[UNI CEI EN 301549]]," ",_xlfn.XLOOKUP(Tabella4[[#This Row],[Criterio]],Tabella5[ID],Tabella5[Criterio di successo],"")," - ",Tabella4[[#This Row],[Servizio]])</f>
        <v>APP INDABOX ANDROID - 11.1.3.2.1 Sequenza significativa - S004 Spedisci (IndaBox Spedizione Pacchi)</v>
      </c>
      <c r="Z201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(#AAD2017)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2018" s="13"/>
      <c r="AB2018" s="13"/>
      <c r="AC2018" s="13"/>
      <c r="AD2018" s="13"/>
      <c r="AE2018" s="13" t="e">
        <f>_xlfn.XLOOKUP(Tabella4[[#This Row],[ID Silk]],outTable[ID Silk],outTable[Numero ticket  ],,0,1)</f>
        <v>#N/A</v>
      </c>
      <c r="AF2018" s="13"/>
      <c r="AG2018" s="13"/>
      <c r="AH2018" s="13" t="e">
        <f>Tabella4[[#This Row],[Caricato su Silk]]&amp;Tabella4[[#This Row],[HC_01]]</f>
        <v>#N/A</v>
      </c>
      <c r="AI2018" s="13" t="e">
        <f>Tabella4[[#This Row],[HC_ID]]&amp;": "&amp;Tabella4[[#This Row],[Descrizione]]</f>
        <v>#N/A</v>
      </c>
      <c r="AJ2018" s="13" t="e">
        <f>Tabella4[[#This Row],[HC_ID]]&amp;": - "&amp;Tabella4[[#This Row],[Detail]]&amp;" con selettore: "&amp;Tabella4[[#This Row],[Rejected Element]]</f>
        <v>#N/A</v>
      </c>
      <c r="AK2018" s="13" t="e">
        <f>Tabella4[[#This Row],[HC_ID]]&amp;": "&amp;Tabella4[[#This Row],[Share URL]]</f>
        <v>#N/A</v>
      </c>
      <c r="AL2018" s="13" t="e">
        <f>Tabella4[[#This Row],[HC_ID]]&amp;": "&amp;Tabella4[[#This Row],[Soluzione note aggiuntive]]</f>
        <v>#N/A</v>
      </c>
      <c r="AM2018" s="13"/>
    </row>
    <row r="2019" spans="1:39" ht="15" x14ac:dyDescent="0.3">
      <c r="A2019" s="41" t="str">
        <f>Tabella4[[#This Row],[UNI CEI EN 301549]]&amp;Tabella4[[#This Row],[Servizio]]</f>
        <v>11.1.3.2.1S004 Spedisci (IndaBox Spedizione Pacchi)</v>
      </c>
      <c r="B2019" s="42" t="str">
        <f>Tabella4[[#This Row],[IssueID]]&amp;Tabella4[[#This Row],[Servizio]]</f>
        <v>S004 Spedisci (IndaBox Spedizione Pacchi)</v>
      </c>
      <c r="C2019" s="41" t="s">
        <v>3117</v>
      </c>
      <c r="D2019" s="41" t="str">
        <f>"(#"&amp;Tabella4[[#This Row],['#ID]]&amp;")"</f>
        <v>(#AAD2018)</v>
      </c>
      <c r="E2019" s="13" t="s">
        <v>50</v>
      </c>
      <c r="F2019" s="13" t="s">
        <v>9</v>
      </c>
      <c r="G2019" s="13" t="s">
        <v>57</v>
      </c>
      <c r="H2019" s="13" t="s">
        <v>3287</v>
      </c>
      <c r="I2019" s="13" t="s">
        <v>62</v>
      </c>
      <c r="J2019" s="13" t="s">
        <v>3176</v>
      </c>
      <c r="K2019" t="s">
        <v>1749</v>
      </c>
      <c r="L2019" s="13" t="s">
        <v>3177</v>
      </c>
      <c r="M2019" t="s">
        <v>1744</v>
      </c>
      <c r="N2019" s="13"/>
      <c r="O2019" t="s">
        <v>1625</v>
      </c>
      <c r="P2019" s="13" t="s">
        <v>1669</v>
      </c>
      <c r="Q2019" s="13" t="s">
        <v>1742</v>
      </c>
      <c r="R2019" s="13"/>
      <c r="S2019" s="13" t="s">
        <v>3189</v>
      </c>
      <c r="T2019" s="13" t="s">
        <v>3190</v>
      </c>
      <c r="U2019" s="13">
        <f>COUNTIFS(Tabella4[Rejected Element],Tabella4[[#This Row],[Rejected Element]])</f>
        <v>1254</v>
      </c>
      <c r="V2019" s="13" t="s">
        <v>1722</v>
      </c>
      <c r="W2019" s="13" t="s">
        <v>3130</v>
      </c>
      <c r="X2019" s="13" t="str">
        <f>Tabella4[[#This Row],[User Impact]]</f>
        <v>1 - Critical</v>
      </c>
      <c r="Y2019" s="13" t="str">
        <f>_xlfn.CONCAT("APP INDABOX ANDROID - ",Tabella4[[#This Row],[UNI CEI EN 301549]]," ",_xlfn.XLOOKUP(Tabella4[[#This Row],[Criterio]],Tabella5[ID],Tabella5[Criterio di successo],"")," - ",Tabella4[[#This Row],[Servizio]])</f>
        <v>APP INDABOX ANDROID - 11.1.3.2.1 Sequenza significativa - S004 Spedisci (IndaBox Spedizione Pacchi)</v>
      </c>
      <c r="Z201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(#AAD2018)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2019" s="13"/>
      <c r="AB2019" s="13"/>
      <c r="AC2019" s="13"/>
      <c r="AD2019" s="13"/>
      <c r="AE2019" s="13" t="e">
        <f>_xlfn.XLOOKUP(Tabella4[[#This Row],[ID Silk]],outTable[ID Silk],outTable[Numero ticket  ],,0,1)</f>
        <v>#N/A</v>
      </c>
      <c r="AF2019" s="13"/>
      <c r="AG2019" s="13"/>
      <c r="AH2019" s="13" t="e">
        <f>Tabella4[[#This Row],[Caricato su Silk]]&amp;Tabella4[[#This Row],[HC_01]]</f>
        <v>#N/A</v>
      </c>
      <c r="AI2019" s="13" t="e">
        <f>Tabella4[[#This Row],[HC_ID]]&amp;": "&amp;Tabella4[[#This Row],[Descrizione]]</f>
        <v>#N/A</v>
      </c>
      <c r="AJ2019" s="13" t="e">
        <f>Tabella4[[#This Row],[HC_ID]]&amp;": - "&amp;Tabella4[[#This Row],[Detail]]&amp;" con selettore: "&amp;Tabella4[[#This Row],[Rejected Element]]</f>
        <v>#N/A</v>
      </c>
      <c r="AK2019" s="13" t="e">
        <f>Tabella4[[#This Row],[HC_ID]]&amp;": "&amp;Tabella4[[#This Row],[Share URL]]</f>
        <v>#N/A</v>
      </c>
      <c r="AL2019" s="13" t="e">
        <f>Tabella4[[#This Row],[HC_ID]]&amp;": "&amp;Tabella4[[#This Row],[Soluzione note aggiuntive]]</f>
        <v>#N/A</v>
      </c>
      <c r="AM2019" s="13"/>
    </row>
    <row r="2020" spans="1:39" ht="15" x14ac:dyDescent="0.3">
      <c r="A2020" s="41" t="str">
        <f>Tabella4[[#This Row],[UNI CEI EN 301549]]&amp;Tabella4[[#This Row],[Servizio]]</f>
        <v>11.1.3.2.1S004 Spedisci (IndaBox Spedizione Pacchi)</v>
      </c>
      <c r="B2020" s="42" t="str">
        <f>Tabella4[[#This Row],[IssueID]]&amp;Tabella4[[#This Row],[Servizio]]</f>
        <v>S004 Spedisci (IndaBox Spedizione Pacchi)</v>
      </c>
      <c r="C2020" s="41" t="s">
        <v>3118</v>
      </c>
      <c r="D2020" s="41" t="str">
        <f>"(#"&amp;Tabella4[[#This Row],['#ID]]&amp;")"</f>
        <v>(#AAD2019)</v>
      </c>
      <c r="E2020" s="13" t="s">
        <v>50</v>
      </c>
      <c r="F2020" s="13" t="s">
        <v>9</v>
      </c>
      <c r="G2020" s="13" t="s">
        <v>57</v>
      </c>
      <c r="H2020" s="13" t="s">
        <v>3287</v>
      </c>
      <c r="I2020" s="13" t="s">
        <v>62</v>
      </c>
      <c r="J2020" s="13" t="s">
        <v>3176</v>
      </c>
      <c r="K2020" t="s">
        <v>1749</v>
      </c>
      <c r="L2020" s="13" t="s">
        <v>3177</v>
      </c>
      <c r="M2020" t="s">
        <v>1744</v>
      </c>
      <c r="N2020" s="13"/>
      <c r="O2020" t="s">
        <v>1625</v>
      </c>
      <c r="P2020" s="13" t="s">
        <v>1669</v>
      </c>
      <c r="Q2020" s="13" t="s">
        <v>1742</v>
      </c>
      <c r="R2020" s="13"/>
      <c r="S2020" s="13" t="s">
        <v>3189</v>
      </c>
      <c r="T2020" s="13" t="s">
        <v>3190</v>
      </c>
      <c r="U2020" s="13">
        <f>COUNTIFS(Tabella4[Rejected Element],Tabella4[[#This Row],[Rejected Element]])</f>
        <v>1254</v>
      </c>
      <c r="V2020" s="13" t="s">
        <v>1722</v>
      </c>
      <c r="W2020" s="13" t="s">
        <v>3130</v>
      </c>
      <c r="X2020" s="13" t="str">
        <f>Tabella4[[#This Row],[User Impact]]</f>
        <v>1 - Critical</v>
      </c>
      <c r="Y2020" s="13" t="str">
        <f>_xlfn.CONCAT("APP INDABOX ANDROID - ",Tabella4[[#This Row],[UNI CEI EN 301549]]," ",_xlfn.XLOOKUP(Tabella4[[#This Row],[Criterio]],Tabella5[ID],Tabella5[Criterio di successo],"")," - ",Tabella4[[#This Row],[Servizio]])</f>
        <v>APP INDABOX ANDROID - 11.1.3.2.1 Sequenza significativa - S004 Spedisci (IndaBox Spedizione Pacchi)</v>
      </c>
      <c r="Z202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(#AAD2019)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2020" s="13"/>
      <c r="AB2020" s="13"/>
      <c r="AC2020" s="13"/>
      <c r="AD2020" s="13"/>
      <c r="AE2020" s="13" t="e">
        <f>_xlfn.XLOOKUP(Tabella4[[#This Row],[ID Silk]],outTable[ID Silk],outTable[Numero ticket  ],,0,1)</f>
        <v>#N/A</v>
      </c>
      <c r="AF2020" s="13"/>
      <c r="AG2020" s="13"/>
      <c r="AH2020" s="13" t="e">
        <f>Tabella4[[#This Row],[Caricato su Silk]]&amp;Tabella4[[#This Row],[HC_01]]</f>
        <v>#N/A</v>
      </c>
      <c r="AI2020" s="13" t="e">
        <f>Tabella4[[#This Row],[HC_ID]]&amp;": "&amp;Tabella4[[#This Row],[Descrizione]]</f>
        <v>#N/A</v>
      </c>
      <c r="AJ2020" s="13" t="e">
        <f>Tabella4[[#This Row],[HC_ID]]&amp;": - "&amp;Tabella4[[#This Row],[Detail]]&amp;" con selettore: "&amp;Tabella4[[#This Row],[Rejected Element]]</f>
        <v>#N/A</v>
      </c>
      <c r="AK2020" s="13" t="e">
        <f>Tabella4[[#This Row],[HC_ID]]&amp;": "&amp;Tabella4[[#This Row],[Share URL]]</f>
        <v>#N/A</v>
      </c>
      <c r="AL2020" s="13" t="e">
        <f>Tabella4[[#This Row],[HC_ID]]&amp;": "&amp;Tabella4[[#This Row],[Soluzione note aggiuntive]]</f>
        <v>#N/A</v>
      </c>
      <c r="AM2020" s="13"/>
    </row>
    <row r="2021" spans="1:39" ht="15" x14ac:dyDescent="0.3">
      <c r="A2021" s="41" t="str">
        <f>Tabella4[[#This Row],[UNI CEI EN 301549]]&amp;Tabella4[[#This Row],[Servizio]]</f>
        <v>11.1.3.2.1S004 Spedisci (IndaBox Spedizione Pacchi)</v>
      </c>
      <c r="B2021" s="42" t="str">
        <f>Tabella4[[#This Row],[IssueID]]&amp;Tabella4[[#This Row],[Servizio]]</f>
        <v>S004 Spedisci (IndaBox Spedizione Pacchi)</v>
      </c>
      <c r="C2021" s="41" t="s">
        <v>3119</v>
      </c>
      <c r="D2021" s="41" t="str">
        <f>"(#"&amp;Tabella4[[#This Row],['#ID]]&amp;")"</f>
        <v>(#AAD2020)</v>
      </c>
      <c r="E2021" s="13" t="s">
        <v>50</v>
      </c>
      <c r="F2021" s="13" t="s">
        <v>9</v>
      </c>
      <c r="G2021" s="13" t="s">
        <v>57</v>
      </c>
      <c r="H2021" s="13" t="s">
        <v>3287</v>
      </c>
      <c r="I2021" s="13" t="s">
        <v>62</v>
      </c>
      <c r="J2021" s="13" t="s">
        <v>3176</v>
      </c>
      <c r="K2021" t="s">
        <v>1749</v>
      </c>
      <c r="L2021" s="13" t="s">
        <v>3177</v>
      </c>
      <c r="M2021" t="s">
        <v>1744</v>
      </c>
      <c r="N2021" s="13"/>
      <c r="O2021" t="s">
        <v>1625</v>
      </c>
      <c r="P2021" s="13" t="s">
        <v>1669</v>
      </c>
      <c r="Q2021" s="13" t="s">
        <v>1742</v>
      </c>
      <c r="R2021" s="13"/>
      <c r="S2021" s="13" t="s">
        <v>3189</v>
      </c>
      <c r="T2021" s="13" t="s">
        <v>3190</v>
      </c>
      <c r="U2021" s="13">
        <f>COUNTIFS(Tabella4[Rejected Element],Tabella4[[#This Row],[Rejected Element]])</f>
        <v>1254</v>
      </c>
      <c r="V2021" s="13" t="s">
        <v>1722</v>
      </c>
      <c r="W2021" s="13" t="s">
        <v>3130</v>
      </c>
      <c r="X2021" s="13" t="str">
        <f>Tabella4[[#This Row],[User Impact]]</f>
        <v>1 - Critical</v>
      </c>
      <c r="Y2021" s="13" t="str">
        <f>_xlfn.CONCAT("APP INDABOX ANDROID - ",Tabella4[[#This Row],[UNI CEI EN 301549]]," ",_xlfn.XLOOKUP(Tabella4[[#This Row],[Criterio]],Tabella5[ID],Tabella5[Criterio di successo],"")," - ",Tabella4[[#This Row],[Servizio]])</f>
        <v>APP INDABOX ANDROID - 11.1.3.2.1 Sequenza significativa - S004 Spedisci (IndaBox Spedizione Pacchi)</v>
      </c>
      <c r="Z202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(#AAD2020)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2021" s="13"/>
      <c r="AB2021" s="13"/>
      <c r="AC2021" s="13"/>
      <c r="AD2021" s="13"/>
      <c r="AE2021" s="13" t="e">
        <f>_xlfn.XLOOKUP(Tabella4[[#This Row],[ID Silk]],outTable[ID Silk],outTable[Numero ticket  ],,0,1)</f>
        <v>#N/A</v>
      </c>
      <c r="AF2021" s="13"/>
      <c r="AG2021" s="13"/>
      <c r="AH2021" s="13" t="e">
        <f>Tabella4[[#This Row],[Caricato su Silk]]&amp;Tabella4[[#This Row],[HC_01]]</f>
        <v>#N/A</v>
      </c>
      <c r="AI2021" s="13" t="e">
        <f>Tabella4[[#This Row],[HC_ID]]&amp;": "&amp;Tabella4[[#This Row],[Descrizione]]</f>
        <v>#N/A</v>
      </c>
      <c r="AJ2021" s="13" t="e">
        <f>Tabella4[[#This Row],[HC_ID]]&amp;": - "&amp;Tabella4[[#This Row],[Detail]]&amp;" con selettore: "&amp;Tabella4[[#This Row],[Rejected Element]]</f>
        <v>#N/A</v>
      </c>
      <c r="AK2021" s="13" t="e">
        <f>Tabella4[[#This Row],[HC_ID]]&amp;": "&amp;Tabella4[[#This Row],[Share URL]]</f>
        <v>#N/A</v>
      </c>
      <c r="AL2021" s="13" t="e">
        <f>Tabella4[[#This Row],[HC_ID]]&amp;": "&amp;Tabella4[[#This Row],[Soluzione note aggiuntive]]</f>
        <v>#N/A</v>
      </c>
      <c r="AM2021" s="13"/>
    </row>
    <row r="2022" spans="1:39" ht="15" x14ac:dyDescent="0.3">
      <c r="A2022" s="41" t="str">
        <f>Tabella4[[#This Row],[UNI CEI EN 301549]]&amp;Tabella4[[#This Row],[Servizio]]</f>
        <v>11.1.3.2.1S004 Spedisci (IndaBox Spedizione Pacchi)</v>
      </c>
      <c r="B2022" s="42" t="str">
        <f>Tabella4[[#This Row],[IssueID]]&amp;Tabella4[[#This Row],[Servizio]]</f>
        <v>S004 Spedisci (IndaBox Spedizione Pacchi)</v>
      </c>
      <c r="C2022" s="41" t="s">
        <v>3120</v>
      </c>
      <c r="D2022" s="41" t="str">
        <f>"(#"&amp;Tabella4[[#This Row],['#ID]]&amp;")"</f>
        <v>(#AAD2021)</v>
      </c>
      <c r="E2022" s="13" t="s">
        <v>50</v>
      </c>
      <c r="F2022" s="13" t="s">
        <v>9</v>
      </c>
      <c r="G2022" s="13" t="s">
        <v>57</v>
      </c>
      <c r="H2022" s="13" t="s">
        <v>3287</v>
      </c>
      <c r="I2022" s="13" t="s">
        <v>62</v>
      </c>
      <c r="J2022" s="13" t="s">
        <v>3176</v>
      </c>
      <c r="K2022" t="s">
        <v>1749</v>
      </c>
      <c r="L2022" s="13" t="s">
        <v>3177</v>
      </c>
      <c r="M2022" t="s">
        <v>1744</v>
      </c>
      <c r="N2022" s="13"/>
      <c r="O2022" t="s">
        <v>1625</v>
      </c>
      <c r="P2022" s="13" t="s">
        <v>1669</v>
      </c>
      <c r="Q2022" s="13" t="s">
        <v>1742</v>
      </c>
      <c r="R2022" s="13"/>
      <c r="S2022" s="13" t="s">
        <v>3189</v>
      </c>
      <c r="T2022" s="13" t="s">
        <v>3190</v>
      </c>
      <c r="U2022" s="13">
        <f>COUNTIFS(Tabella4[Rejected Element],Tabella4[[#This Row],[Rejected Element]])</f>
        <v>1254</v>
      </c>
      <c r="V2022" s="13" t="s">
        <v>1722</v>
      </c>
      <c r="W2022" s="13" t="s">
        <v>3130</v>
      </c>
      <c r="X2022" s="13" t="str">
        <f>Tabella4[[#This Row],[User Impact]]</f>
        <v>1 - Critical</v>
      </c>
      <c r="Y2022" s="13" t="str">
        <f>_xlfn.CONCAT("APP INDABOX ANDROID - ",Tabella4[[#This Row],[UNI CEI EN 301549]]," ",_xlfn.XLOOKUP(Tabella4[[#This Row],[Criterio]],Tabella5[ID],Tabella5[Criterio di successo],"")," - ",Tabella4[[#This Row],[Servizio]])</f>
        <v>APP INDABOX ANDROID - 11.1.3.2.1 Sequenza significativa - S004 Spedisci (IndaBox Spedizione Pacchi)</v>
      </c>
      <c r="Z202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- 11.1.3.2.1 Sequenza significativa - S004 Spedisci (IndaBox Spedizione Pacchi) (#AAD2021)
S004 Spedisci (IndaBox Spedizione Pacchi)
Requisito: WCAG 1.3.2
Disabilità afflitte: Blind;Cognitive;Low Vision;Mobility
Impatto Utente: 1 - Critical
Descrizione: FocusableText - Le visualizzazioni contenenti testo devono essere attivabili per le tecnologie per l'accesso facilitato, ad esempio TalkBack. [Per saperne di più] (https://docs.deque.com/devtools-mobile/2024.2.14/en/android-focusable-text)
Esempio di violazione individuata sull'oggetto: 
 -  con selettore: 
No ID Available
Dettaglio + screenshot (accedere con le seguenti credenziali: user, axeposte@gmail.com; password, Poste2024!): https://axe-mobile.deque.com/scan?userId=747da6b3-5f03-493b-bc9b-3a10276b7d6b&amp;packageName=com.android.chrome&amp;resultId=019874ff-b067-701e-9c2f-d8de4216aa26
Possibile metodologia risolutiva:
Rimuovi android:focusable="true" dal testo statico non interattivo.
File di log (occorrenze rilevate: 163): https://posteitaliane.sharepoint.com/:x:/r/teams/ACCESSIBILITRISULTATIVERIFICHETECNICHE/Shared%20Documents/TGPOSTE_APP/TGPOSTE_APP/LOG/Log.xlsx?d=w630300a71bd74143a1658fe5ab688bc4&amp;csf=1&amp;web=1&amp;e=Y9XHGL
Link al dettaglio requisito WCAG: </v>
      </c>
      <c r="AA2022" s="13"/>
      <c r="AB2022" s="13"/>
      <c r="AC2022" s="13"/>
      <c r="AD2022" s="13"/>
      <c r="AE2022" s="13" t="e">
        <f>_xlfn.XLOOKUP(Tabella4[[#This Row],[ID Silk]],outTable[ID Silk],outTable[Numero ticket  ],,0,1)</f>
        <v>#N/A</v>
      </c>
      <c r="AF2022" s="13"/>
      <c r="AG2022" s="13"/>
      <c r="AH2022" s="13" t="e">
        <f>Tabella4[[#This Row],[Caricato su Silk]]&amp;Tabella4[[#This Row],[HC_01]]</f>
        <v>#N/A</v>
      </c>
      <c r="AI2022" s="13" t="e">
        <f>Tabella4[[#This Row],[HC_ID]]&amp;": "&amp;Tabella4[[#This Row],[Descrizione]]</f>
        <v>#N/A</v>
      </c>
      <c r="AJ2022" s="13" t="e">
        <f>Tabella4[[#This Row],[HC_ID]]&amp;": - "&amp;Tabella4[[#This Row],[Detail]]&amp;" con selettore: "&amp;Tabella4[[#This Row],[Rejected Element]]</f>
        <v>#N/A</v>
      </c>
      <c r="AK2022" s="13" t="e">
        <f>Tabella4[[#This Row],[HC_ID]]&amp;": "&amp;Tabella4[[#This Row],[Share URL]]</f>
        <v>#N/A</v>
      </c>
      <c r="AL2022" s="13" t="e">
        <f>Tabella4[[#This Row],[HC_ID]]&amp;": "&amp;Tabella4[[#This Row],[Soluzione note aggiuntive]]</f>
        <v>#N/A</v>
      </c>
      <c r="AM2022" s="13"/>
    </row>
    <row r="2023" spans="1:39" ht="15" hidden="1" x14ac:dyDescent="0.3">
      <c r="A2023" s="41" t="str">
        <f>Tabella4[[#This Row],[UNI CEI EN 301549]]&amp;Tabella4[[#This Row],[Servizio]]</f>
        <v>10.1.2.2V001 Video tutorial</v>
      </c>
      <c r="B2023" s="42" t="str">
        <f>Tabella4[[#This Row],[IssueID]]&amp;Tabella4[[#This Row],[Servizio]]</f>
        <v>captions-missingV001 Video tutorial</v>
      </c>
      <c r="C2023" s="41" t="s">
        <v>3169</v>
      </c>
      <c r="D2023" s="41" t="str">
        <f>"(#"&amp;Tabella4[[#This Row],['#ID]]&amp;")"</f>
        <v>(#V0001)</v>
      </c>
      <c r="E2023" s="13" t="s">
        <v>61</v>
      </c>
      <c r="F2023" s="13" t="s">
        <v>9</v>
      </c>
      <c r="G2023" s="13" t="s">
        <v>86</v>
      </c>
      <c r="H2023" s="13" t="s">
        <v>3278</v>
      </c>
      <c r="I2023" s="13" t="s">
        <v>62</v>
      </c>
      <c r="J2023" s="13" t="s">
        <v>3202</v>
      </c>
      <c r="K2023" s="13" t="s">
        <v>3203</v>
      </c>
      <c r="L2023" s="13" t="s">
        <v>3204</v>
      </c>
      <c r="M2023" s="31" t="s">
        <v>3199</v>
      </c>
      <c r="N2023" s="13"/>
      <c r="O2023" s="47" t="s">
        <v>3198</v>
      </c>
      <c r="P2023" s="13" t="str">
        <f>_xlfn.XLOOKUP(Tabella4[[#This Row],[Pagina]],Tabella1[Pagina],Tabella1[Page ID],,0,1)</f>
        <v>#48</v>
      </c>
      <c r="Q2023" s="13"/>
      <c r="R2023" s="13" t="s">
        <v>3197</v>
      </c>
      <c r="S2023" s="13" t="s">
        <v>3200</v>
      </c>
      <c r="T2023" s="13" t="s">
        <v>3205</v>
      </c>
      <c r="U2023" s="13">
        <f>COUNTIFS(Tabella4[Rejected Element],Tabella4[[#This Row],[Rejected Element]])</f>
        <v>1</v>
      </c>
      <c r="V2023" s="13" t="str">
        <f>_xlfn.XLOOKUP(Tabella4[[#This Row],[Page ID]],Tabella1[Page ID],Tabella1[Servizio],,0,1)</f>
        <v>V001 Video tutorial</v>
      </c>
      <c r="W2023" s="13"/>
      <c r="X2023" s="13" t="str">
        <f>Tabella4[[#This Row],[User Impact]]</f>
        <v>1 - Critical</v>
      </c>
      <c r="Y2023" s="13" t="str">
        <f>_xlfn.CONCAT("APP INDABOX ANDROID - ",Tabella4[[#This Row],[UNI CEI EN 301549]]," ",_xlfn.XLOOKUP(Tabella4[[#This Row],[Criterio]],Tabella5[ID],Tabella5[Criterio di successo],"")," - ",Tabella4[[#This Row],[Servizio]])</f>
        <v>APP INDABOX ANDROID - 10.1.2.2 Sottotitoli (preregistrati) - V001 Video tutorial</v>
      </c>
      <c r="Z202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- 10.1.2.2 Sottotitoli (preregistrati) - V001 Video tutorial (#V0001)
V001 Video tutorial
Requisito: WCAG 1.2.2
Disabilità afflitte: Deaf
Impatto Utente: 1 - Critical
Descrizione: I sottotitoli non sono disponibili per i contenuti multimediali registrati - I sottotitoli non sono disponibili per i file multimediali registrati [Ulteriori informazioni] (https://docs.deque.com/issue-help/1.0.0/en/captions-missing)
Esempio di violazione individuata sull'oggetto: 
 -  con selettore: 
Video
Dettaglio + screenshot (accedere con le seguenti credenziali: user, axeposte@gmail.com; password, Poste2024!): 
Possibile metodologia risolutiva:
Risolvi questo problema aggiungendo didascalie complete, accurate e sincronizzate al contenuto multimediale.
File di log (occorrenze rilevate: 1): https://posteitaliane.sharepoint.com/:x:/r/teams/ACCESSIBILITRISULTATIVERIFICHETECNICHE/Shared%20Documents/TGPOSTE_APP/TGPOSTE_APP/LOG/Log.xlsx?d=w630300a71bd74143a1658fe5ab688bc4&amp;csf=1&amp;web=1&amp;e=Y9XHGL
Link al dettaglio requisito WCAG: </v>
      </c>
      <c r="AA2023" s="13"/>
      <c r="AB2023" s="13"/>
      <c r="AC2023" s="13"/>
      <c r="AD2023" s="13"/>
      <c r="AE2023" s="13" t="e">
        <f>_xlfn.XLOOKUP(Tabella4[[#This Row],[ID Silk]],outTable[ID Silk],outTable[Numero ticket  ],,0,1)</f>
        <v>#N/A</v>
      </c>
      <c r="AF2023" s="13"/>
      <c r="AG2023" s="13"/>
      <c r="AH2023" s="13" t="e">
        <f>Tabella4[[#This Row],[Caricato su Silk]]&amp;Tabella4[[#This Row],[HC_01]]</f>
        <v>#N/A</v>
      </c>
      <c r="AI2023" s="13" t="e">
        <f>Tabella4[[#This Row],[HC_ID]]&amp;": "&amp;Tabella4[[#This Row],[Descrizione]]</f>
        <v>#N/A</v>
      </c>
      <c r="AJ2023" s="13" t="e">
        <f>Tabella4[[#This Row],[HC_ID]]&amp;": - "&amp;Tabella4[[#This Row],[Detail]]&amp;" con selettore: "&amp;Tabella4[[#This Row],[Rejected Element]]</f>
        <v>#N/A</v>
      </c>
      <c r="AK2023" s="13" t="e">
        <f>Tabella4[[#This Row],[HC_ID]]&amp;": "&amp;Tabella4[[#This Row],[Share URL]]</f>
        <v>#N/A</v>
      </c>
      <c r="AL2023" s="13" t="e">
        <f>Tabella4[[#This Row],[HC_ID]]&amp;": "&amp;Tabella4[[#This Row],[Soluzione note aggiuntive]]</f>
        <v>#N/A</v>
      </c>
      <c r="AM2023" s="13"/>
    </row>
    <row r="2024" spans="1:39" ht="15" hidden="1" x14ac:dyDescent="0.3">
      <c r="A2024" s="41" t="str">
        <f>Tabella4[[#This Row],[UNI CEI EN 301549]]&amp;Tabella4[[#This Row],[Servizio]]</f>
        <v>11.4.1.2.1S004 Spedisci (IndaBox Spedizione Pacchi)</v>
      </c>
      <c r="B2024" s="42" t="str">
        <f>Tabella4[[#This Row],[IssueID]]&amp;Tabella4[[#This Row],[Servizio]]</f>
        <v>S004 Spedisci (IndaBox Spedizione Pacchi)</v>
      </c>
      <c r="C2024" s="41" t="s">
        <v>3201</v>
      </c>
      <c r="D2024" s="41" t="str">
        <f>"(#"&amp;Tabella4[[#This Row],['#ID]]&amp;")"</f>
        <v>(#MAD001)</v>
      </c>
      <c r="E2024" s="13" t="str">
        <f>IF(LEFT(Tabella4[[#This Row],['#ID]],3)="MAD","Android","Documenti")</f>
        <v>Android</v>
      </c>
      <c r="F2024" s="13" t="s">
        <v>9</v>
      </c>
      <c r="G2024" s="13" t="s">
        <v>386</v>
      </c>
      <c r="H2024" s="13" t="s">
        <v>150</v>
      </c>
      <c r="I2024" s="13" t="s">
        <v>64</v>
      </c>
      <c r="J2024" s="13" t="s">
        <v>3235</v>
      </c>
      <c r="K2024" s="44" t="s">
        <v>3209</v>
      </c>
      <c r="L2024" s="13" t="s">
        <v>3236</v>
      </c>
      <c r="M2024" s="31"/>
      <c r="N2024" s="13" t="s">
        <v>3208</v>
      </c>
      <c r="O2024" t="s">
        <v>1596</v>
      </c>
      <c r="P2024" s="13" t="str">
        <f>_xlfn.XLOOKUP(Tabella4[[#This Row],[Pagina]],Tabella1[Pagina],Tabella1[Page ID],,0,1)</f>
        <v>#15</v>
      </c>
      <c r="Q2024" s="13" t="s">
        <v>3206</v>
      </c>
      <c r="R2024" s="13"/>
      <c r="S2024" s="13"/>
      <c r="T2024" s="13" t="s">
        <v>3241</v>
      </c>
      <c r="U2024" s="13">
        <f>COUNTIFS(Tabella4[Rejected Element],Tabella4[[#This Row],[Rejected Element]])</f>
        <v>0</v>
      </c>
      <c r="V2024" s="13" t="str">
        <f>_xlfn.XLOOKUP(Tabella4[[#This Row],[Page ID]],Tabella1[Page ID],Tabella1[Servizio],,0,1)</f>
        <v>S004 Spedisci (IndaBox Spedizione Pacchi)</v>
      </c>
      <c r="W2024" s="13"/>
      <c r="X2024" s="13" t="str">
        <f>Tabella4[[#This Row],[User Impact]]</f>
        <v>3 - Moderate</v>
      </c>
      <c r="Y2024" s="13" t="str">
        <f>_xlfn.CONCAT("APP INDABOX ANDROID - ",Tabella4[[#This Row],[UNI CEI EN 301549]]," ",_xlfn.XLOOKUP(Tabella4[[#This Row],[Criterio]],Tabella5[ID],Tabella5[Criterio di successo],"")," - ",Tabella4[[#This Row],[Servizio]])</f>
        <v>APP INDABOX ANDROID - 11.4.1.2.1 Nome, ruolo, valore - S004 Spedisci (IndaBox Spedizione Pacchi)</v>
      </c>
      <c r="Z202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S004 Spedisci (IndaBox Spedizione Pacchi) (#MAD001)
S004 Spedisci (IndaBox Spedizione Pacchi)
Requisito: WCAG 4.1.2
Disabilità afflitte: Blind;Cognitive;Low Vision
Impatto Utente: 3 - Moderate
Descrizione: Annuncio errato - Talkback legge in maniera errata un elemento(https://www.w3.org/WAI/WCAG21/Understanding/name-role-value)
Esempio di violazione individuata sull'oggetto: 
 - Dopo la lattura del titolo nella barra gialla "IndaBox ritiriamo pacchi al posto tuo" legge Visualizzazzione immagine (Home privata) - Visualizzazzione immagine con selettore: 
Dettaglio + screenshot (accedere con le seguenti credenziali: user, axeposte@gmail.com; password, Poste2024!): 
Possibile metodologia risolutiva:
Fornire informazioni su ruolo, stato e valore su tutti i componenti dell'interfaccia utente
File di log (occorrenze rilevate: 12):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2024" s="13"/>
      <c r="AB2024" s="13"/>
      <c r="AC2024" s="13"/>
      <c r="AD2024" s="13"/>
      <c r="AE2024" s="13" t="e">
        <f>_xlfn.XLOOKUP(Tabella4[[#This Row],[ID Silk]],outTable[ID Silk],outTable[Numero ticket  ],,0,1)</f>
        <v>#N/A</v>
      </c>
      <c r="AF2024" s="13"/>
      <c r="AG2024" s="13"/>
      <c r="AH2024" s="13" t="e">
        <f>Tabella4[[#This Row],[Caricato su Silk]]&amp;Tabella4[[#This Row],[HC_01]]</f>
        <v>#N/A</v>
      </c>
      <c r="AI2024" s="13" t="e">
        <f>Tabella4[[#This Row],[HC_ID]]&amp;": "&amp;Tabella4[[#This Row],[Descrizione]]</f>
        <v>#N/A</v>
      </c>
      <c r="AJ2024" s="13" t="e">
        <f>Tabella4[[#This Row],[HC_ID]]&amp;": - "&amp;Tabella4[[#This Row],[Detail]]&amp;" con selettore: "&amp;Tabella4[[#This Row],[Rejected Element]]</f>
        <v>#N/A</v>
      </c>
      <c r="AK2024" s="13" t="e">
        <f>Tabella4[[#This Row],[HC_ID]]&amp;": "&amp;Tabella4[[#This Row],[Share URL]]</f>
        <v>#N/A</v>
      </c>
      <c r="AL2024" s="13" t="e">
        <f>Tabella4[[#This Row],[HC_ID]]&amp;": "&amp;Tabella4[[#This Row],[Soluzione note aggiuntive]]</f>
        <v>#N/A</v>
      </c>
      <c r="AM2024" s="13"/>
    </row>
    <row r="2025" spans="1:39" ht="15" hidden="1" x14ac:dyDescent="0.3">
      <c r="A2025" s="41" t="str">
        <f>Tabella4[[#This Row],[UNI CEI EN 301549]]&amp;Tabella4[[#This Row],[Servizio]]</f>
        <v>11.4.1.2.1S004 Spedisci (IndaBox Spedizione Pacchi)</v>
      </c>
      <c r="B2025" s="42" t="str">
        <f>Tabella4[[#This Row],[IssueID]]&amp;Tabella4[[#This Row],[Servizio]]</f>
        <v>S004 Spedisci (IndaBox Spedizione Pacchi)</v>
      </c>
      <c r="C2025" s="41" t="s">
        <v>3212</v>
      </c>
      <c r="D2025" s="41" t="str">
        <f>"(#"&amp;Tabella4[[#This Row],['#ID]]&amp;")"</f>
        <v>(#MAD002)</v>
      </c>
      <c r="E2025" s="13" t="str">
        <f>IF(LEFT(Tabella4[[#This Row],['#ID]],3)="AAD","Android","Documenti")</f>
        <v>Documenti</v>
      </c>
      <c r="F2025" s="13" t="s">
        <v>9</v>
      </c>
      <c r="G2025" s="13" t="s">
        <v>386</v>
      </c>
      <c r="H2025" s="13" t="s">
        <v>150</v>
      </c>
      <c r="I2025" s="13" t="s">
        <v>64</v>
      </c>
      <c r="J2025" s="13" t="s">
        <v>3235</v>
      </c>
      <c r="K2025" s="44" t="s">
        <v>3209</v>
      </c>
      <c r="L2025" s="13" t="s">
        <v>3236</v>
      </c>
      <c r="M2025" s="31"/>
      <c r="N2025" s="13" t="s">
        <v>3207</v>
      </c>
      <c r="O2025" t="s">
        <v>1596</v>
      </c>
      <c r="P2025" s="13" t="str">
        <f>_xlfn.XLOOKUP(Tabella4[[#This Row],[Pagina]],Tabella1[Pagina],Tabella1[Page ID],,0,1)</f>
        <v>#15</v>
      </c>
      <c r="Q2025" s="13" t="s">
        <v>3206</v>
      </c>
      <c r="R2025" s="13"/>
      <c r="S2025" s="13"/>
      <c r="T2025" s="13" t="s">
        <v>3241</v>
      </c>
      <c r="U2025" s="13">
        <f>COUNTIFS(Tabella4[Rejected Element],Tabella4[[#This Row],[Rejected Element]])</f>
        <v>0</v>
      </c>
      <c r="V2025" s="13" t="str">
        <f>_xlfn.XLOOKUP(Tabella4[[#This Row],[Page ID]],Tabella1[Page ID],Tabella1[Servizio],,0,1)</f>
        <v>S004 Spedisci (IndaBox Spedizione Pacchi)</v>
      </c>
      <c r="W2025" s="13"/>
      <c r="X2025" s="13" t="str">
        <f>Tabella4[[#This Row],[User Impact]]</f>
        <v>3 - Moderate</v>
      </c>
      <c r="Y2025" s="13" t="str">
        <f>_xlfn.CONCAT("APP INDABOX ANDROID - ",Tabella4[[#This Row],[UNI CEI EN 301549]]," ",_xlfn.XLOOKUP(Tabella4[[#This Row],[Criterio]],Tabella5[ID],Tabella5[Criterio di successo],"")," - ",Tabella4[[#This Row],[Servizio]])</f>
        <v>APP INDABOX ANDROID - 11.4.1.2.1 Nome, ruolo, valore - S004 Spedisci (IndaBox Spedizione Pacchi)</v>
      </c>
      <c r="Z202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S004 Spedisci (IndaBox Spedizione Pacchi) (#MAD002)
S004 Spedisci (IndaBox Spedizione Pacchi)
Requisito: WCAG 4.1.2
Disabilità afflitte: Blind;Cognitive;Low Vision
Impatto Utente: 3 - Moderate
Descrizione: Annuncio errato - Talkback legge in maniera errata un elemento(https://www.w3.org/WAI/WCAG21/Understanding/name-role-value)
Esempio di violazione individuata sull'oggetto: 
 - Nello spazio "spedizione nazionale" (Privata Spedisci) il quadrato a DX invece di leggere "spedizione nazionale" legge"link visitato"   con selettore: 
Dettaglio + screenshot (accedere con le seguenti credenziali: user, axeposte@gmail.com; password, Poste2024!): 
Possibile metodologia risolutiva:
Fornire informazioni su ruolo, stato e valore su tutti i componenti dell'interfaccia utente
File di log (occorrenze rilevate: 12):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2025" s="13"/>
      <c r="AB2025" s="13"/>
      <c r="AC2025" s="13"/>
      <c r="AD2025" s="13"/>
      <c r="AE2025" s="13" t="e">
        <f>_xlfn.XLOOKUP(Tabella4[[#This Row],[ID Silk]],outTable[ID Silk],outTable[Numero ticket  ],,0,1)</f>
        <v>#N/A</v>
      </c>
      <c r="AF2025" s="13"/>
      <c r="AG2025" s="13"/>
      <c r="AH2025" s="13" t="e">
        <f>Tabella4[[#This Row],[Caricato su Silk]]&amp;Tabella4[[#This Row],[HC_01]]</f>
        <v>#N/A</v>
      </c>
      <c r="AI2025" s="13" t="e">
        <f>Tabella4[[#This Row],[HC_ID]]&amp;": "&amp;Tabella4[[#This Row],[Descrizione]]</f>
        <v>#N/A</v>
      </c>
      <c r="AJ2025" s="13" t="e">
        <f>Tabella4[[#This Row],[HC_ID]]&amp;": - "&amp;Tabella4[[#This Row],[Detail]]&amp;" con selettore: "&amp;Tabella4[[#This Row],[Rejected Element]]</f>
        <v>#N/A</v>
      </c>
      <c r="AK2025" s="13" t="e">
        <f>Tabella4[[#This Row],[HC_ID]]&amp;": "&amp;Tabella4[[#This Row],[Share URL]]</f>
        <v>#N/A</v>
      </c>
      <c r="AL2025" s="13" t="e">
        <f>Tabella4[[#This Row],[HC_ID]]&amp;": "&amp;Tabella4[[#This Row],[Soluzione note aggiuntive]]</f>
        <v>#N/A</v>
      </c>
      <c r="AM2025" s="13"/>
    </row>
    <row r="2026" spans="1:39" ht="15" hidden="1" x14ac:dyDescent="0.3">
      <c r="A2026" s="41" t="str">
        <f>Tabella4[[#This Row],[UNI CEI EN 301549]]&amp;Tabella4[[#This Row],[Servizio]]</f>
        <v>11.3.1.2.1S001 Accedi</v>
      </c>
      <c r="B2026" s="42" t="str">
        <f>Tabella4[[#This Row],[IssueID]]&amp;Tabella4[[#This Row],[Servizio]]</f>
        <v>S001 Accedi</v>
      </c>
      <c r="C2026" s="41" t="s">
        <v>3213</v>
      </c>
      <c r="D2026" s="41" t="str">
        <f>"(#"&amp;Tabella4[[#This Row],['#ID]]&amp;")"</f>
        <v>(#MAD003)</v>
      </c>
      <c r="E2026" s="13" t="str">
        <f>IF(LEFT(Tabella4[[#This Row],['#ID]],3)="AAD","Android","Documenti")</f>
        <v>Documenti</v>
      </c>
      <c r="F2026" s="13" t="s">
        <v>10</v>
      </c>
      <c r="G2026" s="13" t="s">
        <v>60</v>
      </c>
      <c r="H2026" s="13" t="s">
        <v>3288</v>
      </c>
      <c r="I2026" s="13" t="s">
        <v>64</v>
      </c>
      <c r="J2026" s="13" t="s">
        <v>3235</v>
      </c>
      <c r="K2026" s="45" t="s">
        <v>353</v>
      </c>
      <c r="L2026" s="13" t="s">
        <v>3211</v>
      </c>
      <c r="M2026" s="31"/>
      <c r="N2026" s="13" t="s">
        <v>3210</v>
      </c>
      <c r="O2026" t="s">
        <v>1594</v>
      </c>
      <c r="P2026" s="13" t="str">
        <f>_xlfn.XLOOKUP(Tabella4[[#This Row],[Pagina]],Tabella1[Pagina],Tabella1[Page ID],,0,1)</f>
        <v>#13</v>
      </c>
      <c r="Q2026" s="13" t="s">
        <v>3206</v>
      </c>
      <c r="R2026" s="13"/>
      <c r="S2026" s="13"/>
      <c r="T2026" s="13" t="s">
        <v>3242</v>
      </c>
      <c r="U2026" s="13">
        <f>COUNTIFS(Tabella4[Rejected Element],Tabella4[[#This Row],[Rejected Element]])</f>
        <v>0</v>
      </c>
      <c r="V2026" s="13" t="str">
        <f>_xlfn.XLOOKUP(Tabella4[[#This Row],[Page ID]],Tabella1[Page ID],Tabella1[Servizio],,0,1)</f>
        <v>S001 Accedi</v>
      </c>
      <c r="W2026" s="13"/>
      <c r="X2026" s="13" t="str">
        <f>Tabella4[[#This Row],[User Impact]]</f>
        <v>3 - Moderate</v>
      </c>
      <c r="Y2026" s="13" t="str">
        <f>_xlfn.CONCAT("APP INDABOX ANDROID - ",Tabella4[[#This Row],[UNI CEI EN 301549]]," ",_xlfn.XLOOKUP(Tabella4[[#This Row],[Criterio]],Tabella5[ID],Tabella5[Criterio di successo],"")," - ",Tabella4[[#This Row],[Servizio]])</f>
        <v>APP INDABOX ANDROID - 11.3.1.2.1 Parti in lingua - S001 Accedi</v>
      </c>
      <c r="Z202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- 11.3.1.2.1 Parti in lingua - S001 Accedi (#MAD003)
S001 Accedi
Requisito: WCAG 3.1.2
Disabilità afflitte: Blind;Cognitive;Low Vision
Impatto Utente: 3 - Moderate
Descrizione: Parti in lingua - Al voice over non viene indicato il linguaggio corretto per la parola (https://www.w3.org/WAI/WCAG21/quickref/#language-of-parts)
Esempio di violazione individuata sull'oggetto: 
 - Nella home privata legge Parti in lingua non italiana - Home privata, lettura generale con selettore: 
Dettaglio + screenshot (accedere con le seguenti credenziali: user, axeposte@gmail.com; password, Poste2024!): 
Possibile metodologia risolutiva:
Specificare la lingua corretta per parole o frasi che differiscono dalla lingua principale dell’app. In Android, utilizzare l'attributo android:contentDescription con la lingua corretta.
File di log (occorrenze rilevate: 3): https://posteitaliane.sharepoint.com/:x:/r/teams/ACCESSIBILITRISULTATIVERIFICHETECNICHE/Shared%20Documents/TGPOSTE_APP/TGPOSTE_APP/LOG/Log.xlsx?d=w630300a71bd74143a1658fe5ab688bc4&amp;csf=1&amp;web=1&amp;e=Y9XHGL
Link al dettaglio requisito WCAG: </v>
      </c>
      <c r="AA2026" s="13"/>
      <c r="AB2026" s="13"/>
      <c r="AC2026" s="13"/>
      <c r="AD2026" s="13"/>
      <c r="AE2026" s="13" t="e">
        <f>_xlfn.XLOOKUP(Tabella4[[#This Row],[ID Silk]],outTable[ID Silk],outTable[Numero ticket  ],,0,1)</f>
        <v>#N/A</v>
      </c>
      <c r="AF2026" s="13"/>
      <c r="AG2026" s="13"/>
      <c r="AH2026" s="13" t="e">
        <f>Tabella4[[#This Row],[Caricato su Silk]]&amp;Tabella4[[#This Row],[HC_01]]</f>
        <v>#N/A</v>
      </c>
      <c r="AI2026" s="13" t="e">
        <f>Tabella4[[#This Row],[HC_ID]]&amp;": "&amp;Tabella4[[#This Row],[Descrizione]]</f>
        <v>#N/A</v>
      </c>
      <c r="AJ2026" s="13" t="e">
        <f>Tabella4[[#This Row],[HC_ID]]&amp;": - "&amp;Tabella4[[#This Row],[Detail]]&amp;" con selettore: "&amp;Tabella4[[#This Row],[Rejected Element]]</f>
        <v>#N/A</v>
      </c>
      <c r="AK2026" s="13" t="e">
        <f>Tabella4[[#This Row],[HC_ID]]&amp;": "&amp;Tabella4[[#This Row],[Share URL]]</f>
        <v>#N/A</v>
      </c>
      <c r="AL2026" s="13" t="e">
        <f>Tabella4[[#This Row],[HC_ID]]&amp;": "&amp;Tabella4[[#This Row],[Soluzione note aggiuntive]]</f>
        <v>#N/A</v>
      </c>
      <c r="AM2026" s="13"/>
    </row>
    <row r="2027" spans="1:39" ht="15" hidden="1" x14ac:dyDescent="0.3">
      <c r="A2027" s="41" t="str">
        <f>Tabella4[[#This Row],[UNI CEI EN 301549]]&amp;Tabella4[[#This Row],[Servizio]]</f>
        <v>11.3.1.2.1S001 Accedi</v>
      </c>
      <c r="B2027" s="42" t="str">
        <f>Tabella4[[#This Row],[IssueID]]&amp;Tabella4[[#This Row],[Servizio]]</f>
        <v>S001 Accedi</v>
      </c>
      <c r="C2027" s="41" t="s">
        <v>3219</v>
      </c>
      <c r="D2027" s="41" t="str">
        <f>"(#"&amp;Tabella4[[#This Row],['#ID]]&amp;")"</f>
        <v>(#MAD004)</v>
      </c>
      <c r="E2027" s="13" t="str">
        <f>IF(LEFT(Tabella4[[#This Row],['#ID]],3)="AAD","Android","Documenti")</f>
        <v>Documenti</v>
      </c>
      <c r="F2027" s="13" t="s">
        <v>10</v>
      </c>
      <c r="G2027" s="13" t="s">
        <v>60</v>
      </c>
      <c r="H2027" s="13" t="s">
        <v>3288</v>
      </c>
      <c r="I2027" s="13" t="s">
        <v>64</v>
      </c>
      <c r="J2027" s="13" t="s">
        <v>3235</v>
      </c>
      <c r="K2027" s="48" t="s">
        <v>353</v>
      </c>
      <c r="L2027" s="13" t="s">
        <v>3211</v>
      </c>
      <c r="M2027" s="31"/>
      <c r="N2027" s="13" t="s">
        <v>3214</v>
      </c>
      <c r="O2027" t="s">
        <v>1586</v>
      </c>
      <c r="P2027" s="13" t="str">
        <f>_xlfn.XLOOKUP(Tabella4[[#This Row],[Pagina]],Tabella1[Pagina],Tabella1[Page ID],,0,1)</f>
        <v>#5</v>
      </c>
      <c r="Q2027" s="13" t="s">
        <v>3206</v>
      </c>
      <c r="R2027" s="13"/>
      <c r="S2027" s="13"/>
      <c r="T2027" s="13" t="s">
        <v>3242</v>
      </c>
      <c r="U2027" s="13">
        <f>COUNTIFS(Tabella4[Rejected Element],Tabella4[[#This Row],[Rejected Element]])</f>
        <v>0</v>
      </c>
      <c r="V2027" s="13" t="str">
        <f>_xlfn.XLOOKUP(Tabella4[[#This Row],[Page ID]],Tabella1[Page ID],Tabella1[Servizio],,0,1)</f>
        <v>S001 Accedi</v>
      </c>
      <c r="W2027" s="13"/>
      <c r="X2027" s="13" t="str">
        <f>Tabella4[[#This Row],[User Impact]]</f>
        <v>3 - Moderate</v>
      </c>
      <c r="Y2027" s="13" t="str">
        <f>_xlfn.CONCAT("APP INDABOX ANDROID - ",Tabella4[[#This Row],[UNI CEI EN 301549]]," ",_xlfn.XLOOKUP(Tabella4[[#This Row],[Criterio]],Tabella5[ID],Tabella5[Criterio di successo],"")," - ",Tabella4[[#This Row],[Servizio]])</f>
        <v>APP INDABOX ANDROID - 11.3.1.2.1 Parti in lingua - S001 Accedi</v>
      </c>
      <c r="Z202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- 11.3.1.2.1 Parti in lingua - S001 Accedi (#MAD004)
S001 Accedi
Requisito: WCAG 3.1.2
Disabilità afflitte: Blind;Cognitive;Low Vision
Impatto Utente: 3 - Moderate
Descrizione: Parti in lingua - Al voice over non viene indicato il linguaggio corretto per la parola (https://www.w3.org/WAI/WCAG21/quickref/#language-of-parts)
Esempio di violazione individuata sull'oggetto: 
 - Username con selettore: 
Dettaglio + screenshot (accedere con le seguenti credenziali: user, axeposte@gmail.com; password, Poste2024!): 
Possibile metodologia risolutiva:
Specificare la lingua corretta per parole o frasi che differiscono dalla lingua principale dell’app. In Android, utilizzare l'attributo android:contentDescription con la lingua corretta.
File di log (occorrenze rilevate: 3): https://posteitaliane.sharepoint.com/:x:/r/teams/ACCESSIBILITRISULTATIVERIFICHETECNICHE/Shared%20Documents/TGPOSTE_APP/TGPOSTE_APP/LOG/Log.xlsx?d=w630300a71bd74143a1658fe5ab688bc4&amp;csf=1&amp;web=1&amp;e=Y9XHGL
Link al dettaglio requisito WCAG: </v>
      </c>
      <c r="AA2027" s="13"/>
      <c r="AB2027" s="13"/>
      <c r="AC2027" s="13"/>
      <c r="AD2027" s="13"/>
      <c r="AE2027" s="13" t="e">
        <f>_xlfn.XLOOKUP(Tabella4[[#This Row],[ID Silk]],outTable[ID Silk],outTable[Numero ticket  ],,0,1)</f>
        <v>#N/A</v>
      </c>
      <c r="AF2027" s="13"/>
      <c r="AG2027" s="13"/>
      <c r="AH2027" s="13" t="e">
        <f>Tabella4[[#This Row],[Caricato su Silk]]&amp;Tabella4[[#This Row],[HC_01]]</f>
        <v>#N/A</v>
      </c>
      <c r="AI2027" s="13" t="e">
        <f>Tabella4[[#This Row],[HC_ID]]&amp;": "&amp;Tabella4[[#This Row],[Descrizione]]</f>
        <v>#N/A</v>
      </c>
      <c r="AJ2027" s="13" t="e">
        <f>Tabella4[[#This Row],[HC_ID]]&amp;": - "&amp;Tabella4[[#This Row],[Detail]]&amp;" con selettore: "&amp;Tabella4[[#This Row],[Rejected Element]]</f>
        <v>#N/A</v>
      </c>
      <c r="AK2027" s="13" t="e">
        <f>Tabella4[[#This Row],[HC_ID]]&amp;": "&amp;Tabella4[[#This Row],[Share URL]]</f>
        <v>#N/A</v>
      </c>
      <c r="AL2027" s="13" t="e">
        <f>Tabella4[[#This Row],[HC_ID]]&amp;": "&amp;Tabella4[[#This Row],[Soluzione note aggiuntive]]</f>
        <v>#N/A</v>
      </c>
      <c r="AM2027" s="13"/>
    </row>
    <row r="2028" spans="1:39" ht="15" hidden="1" x14ac:dyDescent="0.3">
      <c r="A2028" s="41" t="str">
        <f>Tabella4[[#This Row],[UNI CEI EN 301549]]&amp;Tabella4[[#This Row],[Servizio]]</f>
        <v>11.4.1.2.1S001 Accedi</v>
      </c>
      <c r="B2028" s="42" t="str">
        <f>Tabella4[[#This Row],[IssueID]]&amp;Tabella4[[#This Row],[Servizio]]</f>
        <v>S001 Accedi</v>
      </c>
      <c r="C2028" s="41" t="s">
        <v>3220</v>
      </c>
      <c r="D2028" s="41" t="str">
        <f>"(#"&amp;Tabella4[[#This Row],['#ID]]&amp;")"</f>
        <v>(#MAD005)</v>
      </c>
      <c r="E2028" s="13" t="str">
        <f>IF(LEFT(Tabella4[[#This Row],['#ID]],3)="AAD","Android","Documenti")</f>
        <v>Documenti</v>
      </c>
      <c r="F2028" s="13" t="s">
        <v>9</v>
      </c>
      <c r="G2028" s="13" t="s">
        <v>386</v>
      </c>
      <c r="H2028" s="13" t="s">
        <v>150</v>
      </c>
      <c r="I2028" s="13" t="s">
        <v>64</v>
      </c>
      <c r="J2028" s="13" t="s">
        <v>3235</v>
      </c>
      <c r="K2028" s="48" t="s">
        <v>3209</v>
      </c>
      <c r="L2028" s="13" t="s">
        <v>3236</v>
      </c>
      <c r="M2028" s="31"/>
      <c r="N2028" s="13" t="s">
        <v>1753</v>
      </c>
      <c r="O2028" t="s">
        <v>1586</v>
      </c>
      <c r="P2028" s="13" t="str">
        <f>_xlfn.XLOOKUP(Tabella4[[#This Row],[Pagina]],Tabella1[Pagina],Tabella1[Page ID],,0,1)</f>
        <v>#5</v>
      </c>
      <c r="Q2028" s="13" t="s">
        <v>3206</v>
      </c>
      <c r="R2028" s="13"/>
      <c r="S2028" s="13"/>
      <c r="T2028" s="13" t="s">
        <v>3241</v>
      </c>
      <c r="U2028" s="13">
        <f>COUNTIFS(Tabella4[Rejected Element],Tabella4[[#This Row],[Rejected Element]])</f>
        <v>0</v>
      </c>
      <c r="V2028" s="13" t="str">
        <f>_xlfn.XLOOKUP(Tabella4[[#This Row],[Page ID]],Tabella1[Page ID],Tabella1[Servizio],,0,1)</f>
        <v>S001 Accedi</v>
      </c>
      <c r="W2028" s="13"/>
      <c r="X2028" s="13" t="str">
        <f>Tabella4[[#This Row],[User Impact]]</f>
        <v>3 - Moderate</v>
      </c>
      <c r="Y2028" s="13" t="str">
        <f>_xlfn.CONCAT("APP INDABOX ANDROID - ",Tabella4[[#This Row],[UNI CEI EN 301549]]," ",_xlfn.XLOOKUP(Tabella4[[#This Row],[Criterio]],Tabella5[ID],Tabella5[Criterio di successo],"")," - ",Tabella4[[#This Row],[Servizio]])</f>
        <v>APP INDABOX ANDROID - 11.4.1.2.1 Nome, ruolo, valore - S001 Accedi</v>
      </c>
      <c r="Z202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S001 Accedi (#MAD005)
S001 Accedi
Requisito: WCAG 4.1.2
Disabilità afflitte: Blind;Cognitive;Low Vision
Impatto Utente: 3 - Moderate
Descrizione: Annuncio errato - Talkback legge in maniera errata un elemento(https://www.w3.org/WAI/WCAG21/Understanding/name-role-value)
Esempio di violazione individuata sull'oggetto: 
 - Accedi con Google con selettore: 
Dettaglio + screenshot (accedere con le seguenti credenziali: user, axeposte@gmail.com; password, Poste2024!): 
Possibile metodologia risolutiva:
Fornire informazioni su ruolo, stato e valore su tutti i componenti dell'interfaccia utente
File di log (occorrenze rilevate: 9):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2028" s="13"/>
      <c r="AB2028" s="13"/>
      <c r="AC2028" s="13"/>
      <c r="AD2028" s="13"/>
      <c r="AE2028" s="13">
        <f>_xlfn.XLOOKUP(Tabella4[[#This Row],[ID Silk]],outTable[ID Silk],outTable[Numero ticket  ],,0,1)</f>
        <v>0</v>
      </c>
      <c r="AF2028" s="13"/>
      <c r="AG2028" s="13"/>
      <c r="AH2028" s="13" t="str">
        <f>Tabella4[[#This Row],[Caricato su Silk]]&amp;Tabella4[[#This Row],[HC_01]]</f>
        <v>0</v>
      </c>
      <c r="AI2028" s="13" t="str">
        <f>Tabella4[[#This Row],[HC_ID]]&amp;": "&amp;Tabella4[[#This Row],[Descrizione]]</f>
        <v>0: Talkback legge in maniera errata un elemento(https://www.w3.org/WAI/WCAG21/Understanding/name-role-value)</v>
      </c>
      <c r="AJ2028" s="13" t="str">
        <f>Tabella4[[#This Row],[HC_ID]]&amp;": - "&amp;Tabella4[[#This Row],[Detail]]&amp;" con selettore: "&amp;Tabella4[[#This Row],[Rejected Element]]</f>
        <v xml:space="preserve">0: - Accedi con Google con selettore: </v>
      </c>
      <c r="AK2028" s="13" t="str">
        <f>Tabella4[[#This Row],[HC_ID]]&amp;": "&amp;Tabella4[[#This Row],[Share URL]]</f>
        <v xml:space="preserve">0: </v>
      </c>
      <c r="AL2028" s="13" t="str">
        <f>Tabella4[[#This Row],[HC_ID]]&amp;": "&amp;Tabella4[[#This Row],[Soluzione note aggiuntive]]</f>
        <v>0: Fornire informazioni su ruolo, stato e valore su tutti i componenti dell'interfaccia utente</v>
      </c>
      <c r="AM2028" s="13"/>
    </row>
    <row r="2029" spans="1:39" ht="15" hidden="1" x14ac:dyDescent="0.3">
      <c r="A2029" s="41" t="str">
        <f>Tabella4[[#This Row],[UNI CEI EN 301549]]&amp;Tabella4[[#This Row],[Servizio]]</f>
        <v>11.3.1.2.1S001 Accedi</v>
      </c>
      <c r="B2029" s="42" t="str">
        <f>Tabella4[[#This Row],[IssueID]]&amp;Tabella4[[#This Row],[Servizio]]</f>
        <v>S001 Accedi</v>
      </c>
      <c r="C2029" s="41" t="s">
        <v>3221</v>
      </c>
      <c r="D2029" s="41" t="str">
        <f>"(#"&amp;Tabella4[[#This Row],['#ID]]&amp;")"</f>
        <v>(#MAD006)</v>
      </c>
      <c r="E2029" s="13" t="str">
        <f>IF(LEFT(Tabella4[[#This Row],['#ID]],3)="AAD","Android","Documenti")</f>
        <v>Documenti</v>
      </c>
      <c r="F2029" s="13" t="s">
        <v>10</v>
      </c>
      <c r="G2029" s="13" t="s">
        <v>60</v>
      </c>
      <c r="H2029" s="13" t="s">
        <v>3288</v>
      </c>
      <c r="I2029" s="13" t="s">
        <v>64</v>
      </c>
      <c r="J2029" s="13" t="s">
        <v>3235</v>
      </c>
      <c r="K2029" s="48" t="s">
        <v>353</v>
      </c>
      <c r="L2029" s="13" t="s">
        <v>3211</v>
      </c>
      <c r="M2029" s="31"/>
      <c r="N2029" s="13" t="s">
        <v>1750</v>
      </c>
      <c r="O2029" t="s">
        <v>1586</v>
      </c>
      <c r="P2029" s="13" t="str">
        <f>_xlfn.XLOOKUP(Tabella4[[#This Row],[Pagina]],Tabella1[Pagina],Tabella1[Page ID],,0,1)</f>
        <v>#5</v>
      </c>
      <c r="Q2029" s="13" t="s">
        <v>3206</v>
      </c>
      <c r="R2029" s="13"/>
      <c r="S2029" s="13"/>
      <c r="T2029" s="13" t="s">
        <v>3242</v>
      </c>
      <c r="U2029" s="13">
        <f>COUNTIFS(Tabella4[Rejected Element],Tabella4[[#This Row],[Rejected Element]])</f>
        <v>0</v>
      </c>
      <c r="V2029" s="13" t="str">
        <f>_xlfn.XLOOKUP(Tabella4[[#This Row],[Page ID]],Tabella1[Page ID],Tabella1[Servizio],,0,1)</f>
        <v>S001 Accedi</v>
      </c>
      <c r="W2029" s="13"/>
      <c r="X2029" s="13" t="str">
        <f>Tabella4[[#This Row],[User Impact]]</f>
        <v>3 - Moderate</v>
      </c>
      <c r="Y2029" s="13" t="str">
        <f>_xlfn.CONCAT("APP INDABOX ANDROID - ",Tabella4[[#This Row],[UNI CEI EN 301549]]," ",_xlfn.XLOOKUP(Tabella4[[#This Row],[Criterio]],Tabella5[ID],Tabella5[Criterio di successo],"")," - ",Tabella4[[#This Row],[Servizio]])</f>
        <v>APP INDABOX ANDROID - 11.3.1.2.1 Parti in lingua - S001 Accedi</v>
      </c>
      <c r="Z2029"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- 11.3.1.2.1 Parti in lingua - S001 Accedi (#MAD006)
S001 Accedi
Requisito: WCAG 3.1.2
Disabilità afflitte: Blind;Cognitive;Low Vision
Impatto Utente: 3 - Moderate
Descrizione: Parti in lingua - Al voice over non viene indicato il linguaggio corretto per la parola (https://www.w3.org/WAI/WCAG21/quickref/#language-of-parts)
Esempio di violazione individuata sull'oggetto: 
 - Registrati con selettore: 
Dettaglio + screenshot (accedere con le seguenti credenziali: user, axeposte@gmail.com; password, Poste2024!): 
Possibile metodologia risolutiva:
Specificare la lingua corretta per parole o frasi che differiscono dalla lingua principale dell’app. In Android, utilizzare l'attributo android:contentDescription con la lingua corretta.
File di log (occorrenze rilevate: 3): https://posteitaliane.sharepoint.com/:x:/r/teams/ACCESSIBILITRISULTATIVERIFICHETECNICHE/Shared%20Documents/TGPOSTE_APP/TGPOSTE_APP/LOG/Log.xlsx?d=w630300a71bd74143a1658fe5ab688bc4&amp;csf=1&amp;web=1&amp;e=Y9XHGL
Link al dettaglio requisito WCAG: </v>
      </c>
      <c r="AA2029" s="13"/>
      <c r="AB2029" s="13"/>
      <c r="AC2029" s="13"/>
      <c r="AD2029" s="13"/>
      <c r="AE2029" s="13" t="e">
        <f>_xlfn.XLOOKUP(Tabella4[[#This Row],[ID Silk]],outTable[ID Silk],outTable[Numero ticket  ],,0,1)</f>
        <v>#N/A</v>
      </c>
      <c r="AF2029" s="13"/>
      <c r="AG2029" s="13"/>
      <c r="AH2029" s="13" t="e">
        <f>Tabella4[[#This Row],[Caricato su Silk]]&amp;Tabella4[[#This Row],[HC_01]]</f>
        <v>#N/A</v>
      </c>
      <c r="AI2029" s="13" t="e">
        <f>Tabella4[[#This Row],[HC_ID]]&amp;": "&amp;Tabella4[[#This Row],[Descrizione]]</f>
        <v>#N/A</v>
      </c>
      <c r="AJ2029" s="13" t="e">
        <f>Tabella4[[#This Row],[HC_ID]]&amp;": - "&amp;Tabella4[[#This Row],[Detail]]&amp;" con selettore: "&amp;Tabella4[[#This Row],[Rejected Element]]</f>
        <v>#N/A</v>
      </c>
      <c r="AK2029" s="13" t="e">
        <f>Tabella4[[#This Row],[HC_ID]]&amp;": "&amp;Tabella4[[#This Row],[Share URL]]</f>
        <v>#N/A</v>
      </c>
      <c r="AL2029" s="13" t="e">
        <f>Tabella4[[#This Row],[HC_ID]]&amp;": "&amp;Tabella4[[#This Row],[Soluzione note aggiuntive]]</f>
        <v>#N/A</v>
      </c>
      <c r="AM2029" s="13"/>
    </row>
    <row r="2030" spans="1:39" ht="15" hidden="1" x14ac:dyDescent="0.3">
      <c r="A2030" s="41" t="str">
        <f>Tabella4[[#This Row],[UNI CEI EN 301549]]&amp;Tabella4[[#This Row],[Servizio]]</f>
        <v>11.4.1.2.1S001 Accedi</v>
      </c>
      <c r="B2030" s="42" t="str">
        <f>Tabella4[[#This Row],[IssueID]]&amp;Tabella4[[#This Row],[Servizio]]</f>
        <v>S001 Accedi</v>
      </c>
      <c r="C2030" s="41" t="s">
        <v>3222</v>
      </c>
      <c r="D2030" s="41" t="str">
        <f>"(#"&amp;Tabella4[[#This Row],['#ID]]&amp;")"</f>
        <v>(#MAD007)</v>
      </c>
      <c r="E2030" s="13" t="str">
        <f>IF(LEFT(Tabella4[[#This Row],['#ID]],3)="AAD","Android","Documenti")</f>
        <v>Documenti</v>
      </c>
      <c r="F2030" s="13" t="s">
        <v>9</v>
      </c>
      <c r="G2030" s="13" t="s">
        <v>386</v>
      </c>
      <c r="H2030" s="13" t="s">
        <v>150</v>
      </c>
      <c r="I2030" s="13" t="s">
        <v>64</v>
      </c>
      <c r="J2030" s="13" t="s">
        <v>3235</v>
      </c>
      <c r="K2030" s="48" t="s">
        <v>3209</v>
      </c>
      <c r="L2030" s="13" t="s">
        <v>3236</v>
      </c>
      <c r="M2030" s="31"/>
      <c r="N2030" s="13" t="s">
        <v>3215</v>
      </c>
      <c r="O2030" t="s">
        <v>1586</v>
      </c>
      <c r="P2030" s="13" t="str">
        <f>_xlfn.XLOOKUP(Tabella4[[#This Row],[Pagina]],Tabella1[Pagina],Tabella1[Page ID],,0,1)</f>
        <v>#5</v>
      </c>
      <c r="Q2030" s="13" t="s">
        <v>3206</v>
      </c>
      <c r="R2030" s="13"/>
      <c r="S2030" s="13"/>
      <c r="T2030" s="13" t="s">
        <v>3241</v>
      </c>
      <c r="U2030" s="13">
        <f>COUNTIFS(Tabella4[Rejected Element],Tabella4[[#This Row],[Rejected Element]])</f>
        <v>0</v>
      </c>
      <c r="V2030" s="13" t="str">
        <f>_xlfn.XLOOKUP(Tabella4[[#This Row],[Page ID]],Tabella1[Page ID],Tabella1[Servizio],,0,1)</f>
        <v>S001 Accedi</v>
      </c>
      <c r="W2030" s="13"/>
      <c r="X2030" s="13" t="str">
        <f>Tabella4[[#This Row],[User Impact]]</f>
        <v>3 - Moderate</v>
      </c>
      <c r="Y2030" s="13" t="str">
        <f>_xlfn.CONCAT("APP INDABOX ANDROID - ",Tabella4[[#This Row],[UNI CEI EN 301549]]," ",_xlfn.XLOOKUP(Tabella4[[#This Row],[Criterio]],Tabella5[ID],Tabella5[Criterio di successo],"")," - ",Tabella4[[#This Row],[Servizio]])</f>
        <v>APP INDABOX ANDROID - 11.4.1.2.1 Nome, ruolo, valore - S001 Accedi</v>
      </c>
      <c r="Z2030"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S001 Accedi (#MAD007)
S001 Accedi
Requisito: WCAG 4.1.2
Disabilità afflitte: Blind;Cognitive;Low Vision
Impatto Utente: 3 - Moderate
Descrizione: Annuncio errato - Talkback legge in maniera errata un elemento(https://www.w3.org/WAI/WCAG21/Understanding/name-role-value)
Esempio di violazione individuata sull'oggetto: 
 - Non ti ricordi la password, legge 2 di 2 con selettore: 
Dettaglio + screenshot (accedere con le seguenti credenziali: user, axeposte@gmail.com; password, Poste2024!): 
Possibile metodologia risolutiva:
Fornire informazioni su ruolo, stato e valore su tutti i componenti dell'interfaccia utente
File di log (occorrenze rilevate: 9):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2030" s="13"/>
      <c r="AB2030" s="13"/>
      <c r="AC2030" s="13"/>
      <c r="AD2030" s="13"/>
      <c r="AE2030" s="13">
        <f>_xlfn.XLOOKUP(Tabella4[[#This Row],[ID Silk]],outTable[ID Silk],outTable[Numero ticket  ],,0,1)</f>
        <v>0</v>
      </c>
      <c r="AF2030" s="13"/>
      <c r="AG2030" s="13"/>
      <c r="AH2030" s="13" t="str">
        <f>Tabella4[[#This Row],[Caricato su Silk]]&amp;Tabella4[[#This Row],[HC_01]]</f>
        <v>0</v>
      </c>
      <c r="AI2030" s="13" t="str">
        <f>Tabella4[[#This Row],[HC_ID]]&amp;": "&amp;Tabella4[[#This Row],[Descrizione]]</f>
        <v>0: Talkback legge in maniera errata un elemento(https://www.w3.org/WAI/WCAG21/Understanding/name-role-value)</v>
      </c>
      <c r="AJ2030" s="13" t="str">
        <f>Tabella4[[#This Row],[HC_ID]]&amp;": - "&amp;Tabella4[[#This Row],[Detail]]&amp;" con selettore: "&amp;Tabella4[[#This Row],[Rejected Element]]</f>
        <v xml:space="preserve">0: - Non ti ricordi la password, legge 2 di 2 con selettore: </v>
      </c>
      <c r="AK2030" s="13" t="str">
        <f>Tabella4[[#This Row],[HC_ID]]&amp;": "&amp;Tabella4[[#This Row],[Share URL]]</f>
        <v xml:space="preserve">0: </v>
      </c>
      <c r="AL2030" s="13" t="str">
        <f>Tabella4[[#This Row],[HC_ID]]&amp;": "&amp;Tabella4[[#This Row],[Soluzione note aggiuntive]]</f>
        <v>0: Fornire informazioni su ruolo, stato e valore su tutti i componenti dell'interfaccia utente</v>
      </c>
      <c r="AM2030" s="13"/>
    </row>
    <row r="2031" spans="1:39" ht="15" hidden="1" x14ac:dyDescent="0.3">
      <c r="A2031" s="41" t="str">
        <f>Tabella4[[#This Row],[UNI CEI EN 301549]]&amp;Tabella4[[#This Row],[Servizio]]</f>
        <v>11.4.1.2.1S001 Accedi</v>
      </c>
      <c r="B2031" s="42" t="str">
        <f>Tabella4[[#This Row],[IssueID]]&amp;Tabella4[[#This Row],[Servizio]]</f>
        <v>S001 Accedi</v>
      </c>
      <c r="C2031" s="41" t="s">
        <v>3223</v>
      </c>
      <c r="D2031" s="41" t="str">
        <f>"(#"&amp;Tabella4[[#This Row],['#ID]]&amp;")"</f>
        <v>(#MAD008)</v>
      </c>
      <c r="E2031" s="13" t="str">
        <f>IF(LEFT(Tabella4[[#This Row],['#ID]],3)="AAD","Android","Documenti")</f>
        <v>Documenti</v>
      </c>
      <c r="F2031" s="13" t="s">
        <v>9</v>
      </c>
      <c r="G2031" s="13" t="s">
        <v>386</v>
      </c>
      <c r="H2031" s="13" t="s">
        <v>150</v>
      </c>
      <c r="I2031" s="13" t="s">
        <v>64</v>
      </c>
      <c r="J2031" s="13" t="s">
        <v>3235</v>
      </c>
      <c r="K2031" s="48" t="s">
        <v>3209</v>
      </c>
      <c r="L2031" s="13" t="s">
        <v>3236</v>
      </c>
      <c r="M2031" s="31"/>
      <c r="N2031" s="13" t="s">
        <v>3216</v>
      </c>
      <c r="O2031" t="s">
        <v>1586</v>
      </c>
      <c r="P2031" s="13" t="str">
        <f>_xlfn.XLOOKUP(Tabella4[[#This Row],[Pagina]],Tabella1[Pagina],Tabella1[Page ID],,0,1)</f>
        <v>#5</v>
      </c>
      <c r="Q2031" s="13" t="s">
        <v>3206</v>
      </c>
      <c r="R2031" s="13"/>
      <c r="S2031" s="13"/>
      <c r="T2031" s="13" t="s">
        <v>3241</v>
      </c>
      <c r="U2031" s="13">
        <f>COUNTIFS(Tabella4[Rejected Element],Tabella4[[#This Row],[Rejected Element]])</f>
        <v>0</v>
      </c>
      <c r="V2031" s="13" t="str">
        <f>_xlfn.XLOOKUP(Tabella4[[#This Row],[Page ID]],Tabella1[Page ID],Tabella1[Servizio],,0,1)</f>
        <v>S001 Accedi</v>
      </c>
      <c r="W2031" s="13"/>
      <c r="X2031" s="13" t="str">
        <f>Tabella4[[#This Row],[User Impact]]</f>
        <v>3 - Moderate</v>
      </c>
      <c r="Y2031" s="13" t="str">
        <f>_xlfn.CONCAT("APP INDABOX ANDROID - ",Tabella4[[#This Row],[UNI CEI EN 301549]]," ",_xlfn.XLOOKUP(Tabella4[[#This Row],[Criterio]],Tabella5[ID],Tabella5[Criterio di successo],"")," - ",Tabella4[[#This Row],[Servizio]])</f>
        <v>APP INDABOX ANDROID - 11.4.1.2.1 Nome, ruolo, valore - S001 Accedi</v>
      </c>
      <c r="Z2031"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S001 Accedi (#MAD008)
S001 Accedi
Requisito: WCAG 4.1.2
Disabilità afflitte: Blind;Cognitive;Low Vision
Impatto Utente: 3 - Moderate
Descrizione: Annuncio errato - Talkback legge in maniera errata un elemento(https://www.w3.org/WAI/WCAG21/Understanding/name-role-value)
Esempio di violazione individuata sull'oggetto: 
 - scopri come funzion indabox, esegue lo spelling della parola indabox con selettore: 
Dettaglio + screenshot (accedere con le seguenti credenziali: user, axeposte@gmail.com; password, Poste2024!): 
Possibile metodologia risolutiva:
Fornire informazioni su ruolo, stato e valore su tutti i componenti dell'interfaccia utente
File di log (occorrenze rilevate: 9):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2031" s="13"/>
      <c r="AB2031" s="13"/>
      <c r="AC2031" s="13"/>
      <c r="AD2031" s="13"/>
      <c r="AE2031" s="13">
        <f>_xlfn.XLOOKUP(Tabella4[[#This Row],[ID Silk]],outTable[ID Silk],outTable[Numero ticket  ],,0,1)</f>
        <v>0</v>
      </c>
      <c r="AF2031" s="13"/>
      <c r="AG2031" s="13"/>
      <c r="AH2031" s="13" t="str">
        <f>Tabella4[[#This Row],[Caricato su Silk]]&amp;Tabella4[[#This Row],[HC_01]]</f>
        <v>0</v>
      </c>
      <c r="AI2031" s="13" t="str">
        <f>Tabella4[[#This Row],[HC_ID]]&amp;": "&amp;Tabella4[[#This Row],[Descrizione]]</f>
        <v>0: Talkback legge in maniera errata un elemento(https://www.w3.org/WAI/WCAG21/Understanding/name-role-value)</v>
      </c>
      <c r="AJ2031" s="13" t="str">
        <f>Tabella4[[#This Row],[HC_ID]]&amp;": - "&amp;Tabella4[[#This Row],[Detail]]&amp;" con selettore: "&amp;Tabella4[[#This Row],[Rejected Element]]</f>
        <v xml:space="preserve">0: - scopri come funzion indabox, esegue lo spelling della parola indabox con selettore: </v>
      </c>
      <c r="AK2031" s="13" t="str">
        <f>Tabella4[[#This Row],[HC_ID]]&amp;": "&amp;Tabella4[[#This Row],[Share URL]]</f>
        <v xml:space="preserve">0: </v>
      </c>
      <c r="AL2031" s="13" t="str">
        <f>Tabella4[[#This Row],[HC_ID]]&amp;": "&amp;Tabella4[[#This Row],[Soluzione note aggiuntive]]</f>
        <v>0: Fornire informazioni su ruolo, stato e valore su tutti i componenti dell'interfaccia utente</v>
      </c>
      <c r="AM2031" s="13"/>
    </row>
    <row r="2032" spans="1:39" ht="15" hidden="1" x14ac:dyDescent="0.3">
      <c r="A2032" s="41" t="str">
        <f>Tabella4[[#This Row],[UNI CEI EN 301549]]&amp;Tabella4[[#This Row],[Servizio]]</f>
        <v>11.1.3.1.1S001 Accedi</v>
      </c>
      <c r="B2032" s="42" t="str">
        <f>Tabella4[[#This Row],[IssueID]]&amp;Tabella4[[#This Row],[Servizio]]</f>
        <v>S001 Accedi</v>
      </c>
      <c r="C2032" s="41" t="s">
        <v>3224</v>
      </c>
      <c r="D2032" s="41" t="str">
        <f>"(#"&amp;Tabella4[[#This Row],['#ID]]&amp;")"</f>
        <v>(#MAD009)</v>
      </c>
      <c r="E2032" s="13" t="str">
        <f>IF(LEFT(Tabella4[[#This Row],['#ID]],3)="AAD","Android","Documenti")</f>
        <v>Documenti</v>
      </c>
      <c r="F2032" s="13" t="s">
        <v>9</v>
      </c>
      <c r="G2032" s="13" t="s">
        <v>140</v>
      </c>
      <c r="H2032" s="13" t="s">
        <v>110</v>
      </c>
      <c r="I2032" s="13" t="s">
        <v>63</v>
      </c>
      <c r="J2032" s="13" t="s">
        <v>3237</v>
      </c>
      <c r="K2032" s="13" t="s">
        <v>3217</v>
      </c>
      <c r="L2032" s="13" t="s">
        <v>3238</v>
      </c>
      <c r="M2032" s="31"/>
      <c r="N2032" s="13" t="s">
        <v>3218</v>
      </c>
      <c r="O2032" t="s">
        <v>1586</v>
      </c>
      <c r="P2032" s="13" t="str">
        <f>_xlfn.XLOOKUP(Tabella4[[#This Row],[Pagina]],Tabella1[Pagina],Tabella1[Page ID],,0,1)</f>
        <v>#5</v>
      </c>
      <c r="Q2032" s="13" t="s">
        <v>3206</v>
      </c>
      <c r="R2032" s="13"/>
      <c r="S2032" s="13"/>
      <c r="T2032" s="13" t="s">
        <v>3243</v>
      </c>
      <c r="U2032" s="13">
        <f>COUNTIFS(Tabella4[Rejected Element],Tabella4[[#This Row],[Rejected Element]])</f>
        <v>0</v>
      </c>
      <c r="V2032" s="13" t="str">
        <f>_xlfn.XLOOKUP(Tabella4[[#This Row],[Page ID]],Tabella1[Page ID],Tabella1[Servizio],,0,1)</f>
        <v>S001 Accedi</v>
      </c>
      <c r="W2032" s="13"/>
      <c r="X2032" s="13" t="str">
        <f>Tabella4[[#This Row],[User Impact]]</f>
        <v>2 - Serious</v>
      </c>
      <c r="Y2032" s="13" t="str">
        <f>_xlfn.CONCAT("APP INDABOX ANDROID - ",Tabella4[[#This Row],[UNI CEI EN 301549]]," ",_xlfn.XLOOKUP(Tabella4[[#This Row],[Criterio]],Tabella5[ID],Tabella5[Criterio di successo],"")," - ",Tabella4[[#This Row],[Servizio]])</f>
        <v>APP INDABOX ANDROID - 11.1.3.1.1 Informazioni e correlazioni - S001 Accedi</v>
      </c>
      <c r="Z2032"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- 11.1.3.1.1 Informazioni e correlazioni - S001 Accedi (#MAD009)
S001 Accedi
Requisito: WCAG 1.3.1
Disabilità afflitte: Blind;Low Vision; Cognitive
Impatto Utente: 2 - Serious
Descrizione: Elementi irrilevanti - VoiceOver legge elementi irrilevanti(https://www.w3.org/WAI/WCAG22/Understanding/info-and-relationships.html)
Esempio di violazione individuata sull'oggetto: 
 - dopo la lettura del link "accessibilità" legge un elemento nascosto con selettore: 
Dettaglio + screenshot (accedere con le seguenti credenziali: user, axeposte@gmail.com; password, Poste2024!): 
Possibile metodologia risolutiva:
Impostare l'attributo "Aria-hidden" a true per nascondere un elemnto al VoiceOver
File di log (occorrenze rilevate: 1):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https://posteitaliane.sharepoint.com/:w:/r/teams/ACCESSIBILITRISULTATIVERIFICHETECNICHE/Shared%20Documents/Generale/SCHEDE_REQUISITI/11.1.3.1.1_Informazioni_e_correlazioni_(funzionalit%C3%A0_aperta).docx?d=w1723de3ac60b4c5f9c588e068a27725a&amp;csf=1&amp;web=1&amp;e=Gv7WM5</v>
      </c>
      <c r="AA2032" s="13"/>
      <c r="AB2032" s="13"/>
      <c r="AC2032" s="13"/>
      <c r="AD2032" s="13"/>
      <c r="AE2032" s="13">
        <f>_xlfn.XLOOKUP(Tabella4[[#This Row],[ID Silk]],outTable[ID Silk],outTable[Numero ticket  ],,0,1)</f>
        <v>0</v>
      </c>
      <c r="AF2032" s="13"/>
      <c r="AG2032" s="13"/>
      <c r="AH2032" s="13" t="str">
        <f>Tabella4[[#This Row],[Caricato su Silk]]&amp;Tabella4[[#This Row],[HC_01]]</f>
        <v>0</v>
      </c>
      <c r="AI2032" s="13" t="str">
        <f>Tabella4[[#This Row],[HC_ID]]&amp;": "&amp;Tabella4[[#This Row],[Descrizione]]</f>
        <v>0: VoiceOver legge elementi irrilevanti(https://www.w3.org/WAI/WCAG22/Understanding/info-and-relationships.html)</v>
      </c>
      <c r="AJ2032" s="13" t="str">
        <f>Tabella4[[#This Row],[HC_ID]]&amp;": - "&amp;Tabella4[[#This Row],[Detail]]&amp;" con selettore: "&amp;Tabella4[[#This Row],[Rejected Element]]</f>
        <v xml:space="preserve">0: - dopo la lettura del link "accessibilità" legge un elemento nascosto con selettore: </v>
      </c>
      <c r="AK2032" s="13" t="str">
        <f>Tabella4[[#This Row],[HC_ID]]&amp;": "&amp;Tabella4[[#This Row],[Share URL]]</f>
        <v xml:space="preserve">0: </v>
      </c>
      <c r="AL2032" s="13" t="str">
        <f>Tabella4[[#This Row],[HC_ID]]&amp;": "&amp;Tabella4[[#This Row],[Soluzione note aggiuntive]]</f>
        <v>0: Impostare l'attributo "Aria-hidden" a true per nascondere un elemnto al VoiceOver</v>
      </c>
      <c r="AM2032" s="13"/>
    </row>
    <row r="2033" spans="1:39" ht="15" hidden="1" x14ac:dyDescent="0.3">
      <c r="A2033" s="41" t="str">
        <f>Tabella4[[#This Row],[UNI CEI EN 301549]]&amp;Tabella4[[#This Row],[Servizio]]</f>
        <v>11.4.1.2.1S002 Registrazione</v>
      </c>
      <c r="B2033" s="42" t="str">
        <f>Tabella4[[#This Row],[IssueID]]&amp;Tabella4[[#This Row],[Servizio]]</f>
        <v>S002 Registrazione</v>
      </c>
      <c r="C2033" s="41" t="s">
        <v>3225</v>
      </c>
      <c r="D2033" s="41" t="str">
        <f>"(#"&amp;Tabella4[[#This Row],['#ID]]&amp;")"</f>
        <v>(#MAD010)</v>
      </c>
      <c r="E2033" s="13" t="str">
        <f>IF(LEFT(Tabella4[[#This Row],['#ID]],3)="AAD","Android","Documenti")</f>
        <v>Documenti</v>
      </c>
      <c r="F2033" s="13" t="s">
        <v>9</v>
      </c>
      <c r="G2033" s="13" t="s">
        <v>386</v>
      </c>
      <c r="H2033" s="13" t="s">
        <v>150</v>
      </c>
      <c r="I2033" s="13" t="s">
        <v>64</v>
      </c>
      <c r="J2033" s="13" t="s">
        <v>3235</v>
      </c>
      <c r="K2033" s="48" t="s">
        <v>3209</v>
      </c>
      <c r="L2033" s="13" t="s">
        <v>3236</v>
      </c>
      <c r="M2033" s="31"/>
      <c r="N2033" s="13" t="s">
        <v>1753</v>
      </c>
      <c r="O2033" t="s">
        <v>1624</v>
      </c>
      <c r="P2033" s="13" t="str">
        <f>_xlfn.XLOOKUP(Tabella4[[#This Row],[Pagina]],Tabella1[Pagina],Tabella1[Page ID],,0,1)</f>
        <v>#44</v>
      </c>
      <c r="Q2033" s="13" t="s">
        <v>3206</v>
      </c>
      <c r="R2033" s="13"/>
      <c r="S2033" s="13"/>
      <c r="T2033" s="13" t="s">
        <v>3241</v>
      </c>
      <c r="U2033" s="13">
        <f>COUNTIFS(Tabella4[Rejected Element],Tabella4[[#This Row],[Rejected Element]])</f>
        <v>0</v>
      </c>
      <c r="V2033" s="13" t="str">
        <f>_xlfn.XLOOKUP(Tabella4[[#This Row],[Page ID]],Tabella1[Page ID],Tabella1[Servizio],,0,1)</f>
        <v>S002 Registrazione</v>
      </c>
      <c r="W2033" s="13"/>
      <c r="X2033" s="13" t="str">
        <f>Tabella4[[#This Row],[User Impact]]</f>
        <v>3 - Moderate</v>
      </c>
      <c r="Y2033" s="13" t="str">
        <f>_xlfn.CONCAT("APP INDABOX ANDROID - ",Tabella4[[#This Row],[UNI CEI EN 301549]]," ",_xlfn.XLOOKUP(Tabella4[[#This Row],[Criterio]],Tabella5[ID],Tabella5[Criterio di successo],"")," - ",Tabella4[[#This Row],[Servizio]])</f>
        <v>APP INDABOX ANDROID - 11.4.1.2.1 Nome, ruolo, valore - S002 Registrazione</v>
      </c>
      <c r="Z2033"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S002 Registrazione (#MAD010)
S002 Registrazione
Requisito: WCAG 4.1.2
Disabilità afflitte: Blind;Cognitive;Low Vision
Impatto Utente: 3 - Moderate
Descrizione: Annuncio errato - Talkback legge in maniera errata un elemento(https://www.w3.org/WAI/WCAG21/Understanding/name-role-value)
Esempio di violazione individuata sull'oggetto: 
 - Accedi con Google con selettore: 
Dettaglio + screenshot (accedere con le seguenti credenziali: user, axeposte@gmail.com; password, Poste2024!): 
Possibile metodologia risolutiva:
Fornire informazioni su ruolo, stato e valore su tutti i componenti dell'interfaccia utente
File di log (occorrenze rilevate: 2):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2033" s="13"/>
      <c r="AB2033" s="13"/>
      <c r="AC2033" s="13"/>
      <c r="AD2033" s="13"/>
      <c r="AE2033" s="13" t="e">
        <f>_xlfn.XLOOKUP(Tabella4[[#This Row],[ID Silk]],outTable[ID Silk],outTable[Numero ticket  ],,0,1)</f>
        <v>#N/A</v>
      </c>
      <c r="AF2033" s="13"/>
      <c r="AG2033" s="13"/>
      <c r="AH2033" s="13" t="e">
        <f>Tabella4[[#This Row],[Caricato su Silk]]&amp;Tabella4[[#This Row],[HC_01]]</f>
        <v>#N/A</v>
      </c>
      <c r="AI2033" s="13" t="e">
        <f>Tabella4[[#This Row],[HC_ID]]&amp;": "&amp;Tabella4[[#This Row],[Descrizione]]</f>
        <v>#N/A</v>
      </c>
      <c r="AJ2033" s="13" t="e">
        <f>Tabella4[[#This Row],[HC_ID]]&amp;": - "&amp;Tabella4[[#This Row],[Detail]]&amp;" con selettore: "&amp;Tabella4[[#This Row],[Rejected Element]]</f>
        <v>#N/A</v>
      </c>
      <c r="AK2033" s="13" t="e">
        <f>Tabella4[[#This Row],[HC_ID]]&amp;": "&amp;Tabella4[[#This Row],[Share URL]]</f>
        <v>#N/A</v>
      </c>
      <c r="AL2033" s="13" t="e">
        <f>Tabella4[[#This Row],[HC_ID]]&amp;": "&amp;Tabella4[[#This Row],[Soluzione note aggiuntive]]</f>
        <v>#N/A</v>
      </c>
      <c r="AM2033" s="13"/>
    </row>
    <row r="2034" spans="1:39" ht="15" hidden="1" x14ac:dyDescent="0.3">
      <c r="A2034" s="41" t="str">
        <f>Tabella4[[#This Row],[UNI CEI EN 301549]]&amp;Tabella4[[#This Row],[Servizio]]</f>
        <v>11.1.4.5.1S004 Spedisci (IndaBox Spedizione Pacchi)</v>
      </c>
      <c r="B2034" s="42" t="str">
        <f>Tabella4[[#This Row],[IssueID]]&amp;Tabella4[[#This Row],[Servizio]]</f>
        <v>S004 Spedisci (IndaBox Spedizione Pacchi)</v>
      </c>
      <c r="C2034" s="41" t="s">
        <v>3226</v>
      </c>
      <c r="D2034" s="41" t="str">
        <f>"(#"&amp;Tabella4[[#This Row],['#ID]]&amp;")"</f>
        <v>(#MAD011)</v>
      </c>
      <c r="E2034" s="13" t="str">
        <f>IF(LEFT(Tabella4[[#This Row],['#ID]],3)="AAD","Android","Documenti")</f>
        <v>Documenti</v>
      </c>
      <c r="F2034" s="13" t="s">
        <v>10</v>
      </c>
      <c r="G2034" s="13" t="s">
        <v>59</v>
      </c>
      <c r="H2034" s="13" t="s">
        <v>3289</v>
      </c>
      <c r="I2034" s="13" t="s">
        <v>63</v>
      </c>
      <c r="J2034" s="13" t="s">
        <v>3172</v>
      </c>
      <c r="K2034" s="48" t="s">
        <v>209</v>
      </c>
      <c r="L2034" s="13" t="s">
        <v>3239</v>
      </c>
      <c r="M2034" s="31"/>
      <c r="N2034" s="13" t="s">
        <v>3227</v>
      </c>
      <c r="O2034" t="s">
        <v>1625</v>
      </c>
      <c r="P2034" s="13" t="str">
        <f>_xlfn.XLOOKUP(Tabella4[[#This Row],[Pagina]],Tabella1[Pagina],Tabella1[Page ID],,0,1)</f>
        <v>#45</v>
      </c>
      <c r="Q2034" s="13" t="s">
        <v>3206</v>
      </c>
      <c r="R2034" s="13"/>
      <c r="S2034" s="13"/>
      <c r="T2034" s="13" t="s">
        <v>3244</v>
      </c>
      <c r="U2034" s="13">
        <f>COUNTIFS(Tabella4[Rejected Element],Tabella4[[#This Row],[Rejected Element]])</f>
        <v>0</v>
      </c>
      <c r="V2034" s="13" t="str">
        <f>_xlfn.XLOOKUP(Tabella4[[#This Row],[Page ID]],Tabella1[Page ID],Tabella1[Servizio],,0,1)</f>
        <v>S004 Spedisci (IndaBox Spedizione Pacchi)</v>
      </c>
      <c r="W2034" s="13"/>
      <c r="X2034" s="13" t="str">
        <f>Tabella4[[#This Row],[User Impact]]</f>
        <v>2 - Serious</v>
      </c>
      <c r="Y2034" s="13" t="str">
        <f>_xlfn.CONCAT("APP INDABOX ANDROID - ",Tabella4[[#This Row],[UNI CEI EN 301549]]," ",_xlfn.XLOOKUP(Tabella4[[#This Row],[Criterio]],Tabella5[ID],Tabella5[Criterio di successo],"")," - ",Tabella4[[#This Row],[Servizio]])</f>
        <v>APP INDABOX ANDROID - 11.1.4.5.1 Immagini di testo - S004 Spedisci (IndaBox Spedizione Pacchi)</v>
      </c>
      <c r="Z2034"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- 11.1.4.5.1 Immagini di testo - S004 Spedisci (IndaBox Spedizione Pacchi) (#MAD011)
S004 Spedisci (IndaBox Spedizione Pacchi)
Requisito: WCAG 1.4.5
Disabilità afflitte: Blind;Deafblind;Mobility
Impatto Utente: 2 - Serious
Descrizione: Immagini di testo - Pagine non raggiungibili da Talkback (https://www.w3.org/WAI/WCAG21/quickref/#images-of-text)
Esempio di violazione individuata sull'oggetto: 
 - talkback non legge le immagini relative alle tariffe nazionali e internazionali con selettore: 
Dettaglio + screenshot (accedere con le seguenti credenziali: user, axeposte@gmail.com; password, Poste2024!): 
Possibile metodologia risolutiva:
Assicurarsi che tutte le pagine siano navigabili tramite focus accessibile. Aggiungere proprietà focusable agli elementi non raggiungibili e verificare la navigazione con Talkback.
File di log (occorrenze rilevate: 2): https://posteitaliane.sharepoint.com/:x:/r/teams/ACCESSIBILITRISULTATIVERIFICHETECNICHE/Shared%20Documents/TGPOSTE_APP/TGPOSTE_APP/LOG/Log.xlsx?d=w630300a71bd74143a1658fe5ab688bc4&amp;csf=1&amp;web=1&amp;e=Y9XHGL
Link al dettaglio requisito WCAG: </v>
      </c>
      <c r="AA2034" s="13"/>
      <c r="AB2034" s="13"/>
      <c r="AC2034" s="13"/>
      <c r="AD2034" s="13"/>
      <c r="AE2034" s="13" t="e">
        <f>_xlfn.XLOOKUP(Tabella4[[#This Row],[ID Silk]],outTable[ID Silk],outTable[Numero ticket  ],,0,1)</f>
        <v>#N/A</v>
      </c>
      <c r="AF2034" s="13"/>
      <c r="AG2034" s="13"/>
      <c r="AH2034" s="13" t="e">
        <f>Tabella4[[#This Row],[Caricato su Silk]]&amp;Tabella4[[#This Row],[HC_01]]</f>
        <v>#N/A</v>
      </c>
      <c r="AI2034" s="13" t="e">
        <f>Tabella4[[#This Row],[HC_ID]]&amp;": "&amp;Tabella4[[#This Row],[Descrizione]]</f>
        <v>#N/A</v>
      </c>
      <c r="AJ2034" s="13" t="e">
        <f>Tabella4[[#This Row],[HC_ID]]&amp;": - "&amp;Tabella4[[#This Row],[Detail]]&amp;" con selettore: "&amp;Tabella4[[#This Row],[Rejected Element]]</f>
        <v>#N/A</v>
      </c>
      <c r="AK2034" s="13" t="e">
        <f>Tabella4[[#This Row],[HC_ID]]&amp;": "&amp;Tabella4[[#This Row],[Share URL]]</f>
        <v>#N/A</v>
      </c>
      <c r="AL2034" s="13" t="e">
        <f>Tabella4[[#This Row],[HC_ID]]&amp;": "&amp;Tabella4[[#This Row],[Soluzione note aggiuntive]]</f>
        <v>#N/A</v>
      </c>
      <c r="AM2034" s="13"/>
    </row>
    <row r="2035" spans="1:39" ht="15" hidden="1" x14ac:dyDescent="0.3">
      <c r="A2035" s="41" t="str">
        <f>Tabella4[[#This Row],[UNI CEI EN 301549]]&amp;Tabella4[[#This Row],[Servizio]]</f>
        <v>11.1.4.5.1S004 Spedisci (IndaBox Spedizione Pacchi)</v>
      </c>
      <c r="B2035" s="42" t="str">
        <f>Tabella4[[#This Row],[IssueID]]&amp;Tabella4[[#This Row],[Servizio]]</f>
        <v>S004 Spedisci (IndaBox Spedizione Pacchi)</v>
      </c>
      <c r="C2035" s="41" t="s">
        <v>3231</v>
      </c>
      <c r="D2035" s="41" t="str">
        <f>"(#"&amp;Tabella4[[#This Row],['#ID]]&amp;")"</f>
        <v>(#MAD012)</v>
      </c>
      <c r="E2035" s="13" t="str">
        <f>IF(LEFT(Tabella4[[#This Row],['#ID]],3)="AAD","Android","Documenti")</f>
        <v>Documenti</v>
      </c>
      <c r="F2035" s="13" t="s">
        <v>10</v>
      </c>
      <c r="G2035" s="13" t="s">
        <v>59</v>
      </c>
      <c r="H2035" s="13" t="s">
        <v>3289</v>
      </c>
      <c r="I2035" s="13" t="s">
        <v>63</v>
      </c>
      <c r="J2035" s="13" t="s">
        <v>3172</v>
      </c>
      <c r="K2035" s="48" t="s">
        <v>209</v>
      </c>
      <c r="L2035" s="13" t="s">
        <v>3239</v>
      </c>
      <c r="M2035" s="31"/>
      <c r="N2035" s="13" t="s">
        <v>3130</v>
      </c>
      <c r="O2035" t="s">
        <v>1625</v>
      </c>
      <c r="P2035" s="13" t="str">
        <f>_xlfn.XLOOKUP(Tabella4[[#This Row],[Pagina]],Tabella1[Pagina],Tabella1[Page ID],,0,1)</f>
        <v>#45</v>
      </c>
      <c r="Q2035" s="13" t="s">
        <v>3206</v>
      </c>
      <c r="R2035" s="13"/>
      <c r="S2035" s="13"/>
      <c r="T2035" s="13" t="s">
        <v>3244</v>
      </c>
      <c r="U2035" s="13">
        <f>COUNTIFS(Tabella4[Rejected Element],Tabella4[[#This Row],[Rejected Element]])</f>
        <v>0</v>
      </c>
      <c r="V2035" s="13" t="str">
        <f>_xlfn.XLOOKUP(Tabella4[[#This Row],[Page ID]],Tabella1[Page ID],Tabella1[Servizio],,0,1)</f>
        <v>S004 Spedisci (IndaBox Spedizione Pacchi)</v>
      </c>
      <c r="W2035" s="13"/>
      <c r="X2035" s="13" t="str">
        <f>Tabella4[[#This Row],[User Impact]]</f>
        <v>2 - Serious</v>
      </c>
      <c r="Y2035" s="13" t="str">
        <f>_xlfn.CONCAT("APP INDABOX ANDROID - ",Tabella4[[#This Row],[UNI CEI EN 301549]]," ",_xlfn.XLOOKUP(Tabella4[[#This Row],[Criterio]],Tabella5[ID],Tabella5[Criterio di successo],"")," - ",Tabella4[[#This Row],[Servizio]])</f>
        <v>APP INDABOX ANDROID - 11.1.4.5.1 Immagini di testo - S004 Spedisci (IndaBox Spedizione Pacchi)</v>
      </c>
      <c r="Z2035"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 xml:space="preserve">APP INDABOX ANDROID - 11.1.4.5.1 Immagini di testo - S004 Spedisci (IndaBox Spedizione Pacchi) (#MAD012)
S004 Spedisci (IndaBox Spedizione Pacchi)
Requisito: WCAG 1.4.5
Disabilità afflitte: Blind;Deafblind;Mobility
Impatto Utente: 2 - Serious
Descrizione: Immagini di testo - Pagine non raggiungibili da Talkback (https://www.w3.org/WAI/WCAG21/quickref/#images-of-text)
Esempio di violazione individuata sull'oggetto: 
 - https://axe-mobile.deque.com/scan?userId=747da6b3-5f03-493b-bc9b-3a10276b7d6b&amp;packageName=com.android.chrome&amp;resultId=019874ff-b067-701e-9c2f-d8de4216aa26 con selettore: 
Dettaglio + screenshot (accedere con le seguenti credenziali: user, axeposte@gmail.com; password, Poste2024!): 
Possibile metodologia risolutiva:
Assicurarsi che tutte le pagine siano navigabili tramite focus accessibile. Aggiungere proprietà focusable agli elementi non raggiungibili e verificare la navigazione con Talkback.
File di log (occorrenze rilevate: 2): https://posteitaliane.sharepoint.com/:x:/r/teams/ACCESSIBILITRISULTATIVERIFICHETECNICHE/Shared%20Documents/TGPOSTE_APP/TGPOSTE_APP/LOG/Log.xlsx?d=w630300a71bd74143a1658fe5ab688bc4&amp;csf=1&amp;web=1&amp;e=Y9XHGL
Link al dettaglio requisito WCAG: </v>
      </c>
      <c r="AA2035" s="13"/>
      <c r="AB2035" s="13"/>
      <c r="AC2035" s="13"/>
      <c r="AD2035" s="13"/>
      <c r="AE2035" s="13" t="e">
        <f>_xlfn.XLOOKUP(Tabella4[[#This Row],[ID Silk]],outTable[ID Silk],outTable[Numero ticket  ],,0,1)</f>
        <v>#N/A</v>
      </c>
      <c r="AF2035" s="13"/>
      <c r="AG2035" s="13"/>
      <c r="AH2035" s="13" t="e">
        <f>Tabella4[[#This Row],[Caricato su Silk]]&amp;Tabella4[[#This Row],[HC_01]]</f>
        <v>#N/A</v>
      </c>
      <c r="AI2035" s="13" t="e">
        <f>Tabella4[[#This Row],[HC_ID]]&amp;": "&amp;Tabella4[[#This Row],[Descrizione]]</f>
        <v>#N/A</v>
      </c>
      <c r="AJ2035" s="13" t="e">
        <f>Tabella4[[#This Row],[HC_ID]]&amp;": - "&amp;Tabella4[[#This Row],[Detail]]&amp;" con selettore: "&amp;Tabella4[[#This Row],[Rejected Element]]</f>
        <v>#N/A</v>
      </c>
      <c r="AK2035" s="13" t="e">
        <f>Tabella4[[#This Row],[HC_ID]]&amp;": "&amp;Tabella4[[#This Row],[Share URL]]</f>
        <v>#N/A</v>
      </c>
      <c r="AL2035" s="13" t="e">
        <f>Tabella4[[#This Row],[HC_ID]]&amp;": "&amp;Tabella4[[#This Row],[Soluzione note aggiuntive]]</f>
        <v>#N/A</v>
      </c>
      <c r="AM2035" s="13"/>
    </row>
    <row r="2036" spans="1:39" ht="15" hidden="1" x14ac:dyDescent="0.3">
      <c r="A2036" s="41" t="str">
        <f>Tabella4[[#This Row],[UNI CEI EN 301549]]&amp;Tabella4[[#This Row],[Servizio]]</f>
        <v>11.4.1.2.1S001 Accedi</v>
      </c>
      <c r="B2036" s="42" t="str">
        <f>Tabella4[[#This Row],[IssueID]]&amp;Tabella4[[#This Row],[Servizio]]</f>
        <v>S001 Accedi</v>
      </c>
      <c r="C2036" s="41" t="s">
        <v>3232</v>
      </c>
      <c r="D2036" s="41" t="str">
        <f>"(#"&amp;Tabella4[[#This Row],['#ID]]&amp;")"</f>
        <v>(#MAD013)</v>
      </c>
      <c r="E2036" s="13" t="str">
        <f>IF(LEFT(Tabella4[[#This Row],['#ID]],3)="AAD","Android","Documenti")</f>
        <v>Documenti</v>
      </c>
      <c r="F2036" s="13" t="s">
        <v>9</v>
      </c>
      <c r="G2036" s="13" t="s">
        <v>386</v>
      </c>
      <c r="H2036" s="13" t="s">
        <v>150</v>
      </c>
      <c r="I2036" s="13" t="s">
        <v>64</v>
      </c>
      <c r="J2036" s="13" t="s">
        <v>3235</v>
      </c>
      <c r="K2036" s="48" t="s">
        <v>3209</v>
      </c>
      <c r="L2036" s="13" t="s">
        <v>3236</v>
      </c>
      <c r="M2036" s="31"/>
      <c r="N2036" s="13" t="s">
        <v>3228</v>
      </c>
      <c r="O2036" t="s">
        <v>1587</v>
      </c>
      <c r="P2036" s="13" t="str">
        <f>_xlfn.XLOOKUP(Tabella4[[#This Row],[Pagina]],Tabella1[Pagina],Tabella1[Page ID],,0,1)</f>
        <v>#6</v>
      </c>
      <c r="Q2036" s="13" t="s">
        <v>3206</v>
      </c>
      <c r="R2036" s="13"/>
      <c r="S2036" s="13"/>
      <c r="T2036" s="13" t="s">
        <v>3241</v>
      </c>
      <c r="U2036" s="13">
        <f>COUNTIFS(Tabella4[Rejected Element],Tabella4[[#This Row],[Rejected Element]])</f>
        <v>0</v>
      </c>
      <c r="V2036" s="13" t="str">
        <f>_xlfn.XLOOKUP(Tabella4[[#This Row],[Page ID]],Tabella1[Page ID],Tabella1[Servizio],,0,1)</f>
        <v>S001 Accedi</v>
      </c>
      <c r="W2036" s="13"/>
      <c r="X2036" s="13" t="str">
        <f>Tabella4[[#This Row],[User Impact]]</f>
        <v>3 - Moderate</v>
      </c>
      <c r="Y2036" s="13" t="str">
        <f>_xlfn.CONCAT("APP INDABOX ANDROID - ",Tabella4[[#This Row],[UNI CEI EN 301549]]," ",_xlfn.XLOOKUP(Tabella4[[#This Row],[Criterio]],Tabella5[ID],Tabella5[Criterio di successo],"")," - ",Tabella4[[#This Row],[Servizio]])</f>
        <v>APP INDABOX ANDROID - 11.4.1.2.1 Nome, ruolo, valore - S001 Accedi</v>
      </c>
      <c r="Z2036"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S001 Accedi (#MAD013)
S001 Accedi
Requisito: WCAG 4.1.2
Disabilità afflitte: Blind;Cognitive;Low Vision
Impatto Utente: 3 - Moderate
Descrizione: Annuncio errato - Talkback legge in maniera errata un elemento(https://www.w3.org/WAI/WCAG21/Understanding/name-role-value)
Esempio di violazione individuata sull'oggetto: 
 - fa lo spelling di "Modalità di pagamento" con selettore: 
Dettaglio + screenshot (accedere con le seguenti credenziali: user, axeposte@gmail.com; password, Poste2024!): 
Possibile metodologia risolutiva:
Fornire informazioni su ruolo, stato e valore su tutti i componenti dell'interfaccia utente
File di log (occorrenze rilevate: 9):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2036" s="13"/>
      <c r="AB2036" s="13"/>
      <c r="AC2036" s="13"/>
      <c r="AD2036" s="13"/>
      <c r="AE2036" s="13">
        <f>_xlfn.XLOOKUP(Tabella4[[#This Row],[ID Silk]],outTable[ID Silk],outTable[Numero ticket  ],,0,1)</f>
        <v>0</v>
      </c>
      <c r="AF2036" s="13"/>
      <c r="AG2036" s="13"/>
      <c r="AH2036" s="13" t="str">
        <f>Tabella4[[#This Row],[Caricato su Silk]]&amp;Tabella4[[#This Row],[HC_01]]</f>
        <v>0</v>
      </c>
      <c r="AI2036" s="13" t="str">
        <f>Tabella4[[#This Row],[HC_ID]]&amp;": "&amp;Tabella4[[#This Row],[Descrizione]]</f>
        <v>0: Talkback legge in maniera errata un elemento(https://www.w3.org/WAI/WCAG21/Understanding/name-role-value)</v>
      </c>
      <c r="AJ2036" s="13" t="str">
        <f>Tabella4[[#This Row],[HC_ID]]&amp;": - "&amp;Tabella4[[#This Row],[Detail]]&amp;" con selettore: "&amp;Tabella4[[#This Row],[Rejected Element]]</f>
        <v xml:space="preserve">0: - fa lo spelling di "Modalità di pagamento" con selettore: </v>
      </c>
      <c r="AK2036" s="13" t="str">
        <f>Tabella4[[#This Row],[HC_ID]]&amp;": "&amp;Tabella4[[#This Row],[Share URL]]</f>
        <v xml:space="preserve">0: </v>
      </c>
      <c r="AL2036" s="13" t="str">
        <f>Tabella4[[#This Row],[HC_ID]]&amp;": "&amp;Tabella4[[#This Row],[Soluzione note aggiuntive]]</f>
        <v>0: Fornire informazioni su ruolo, stato e valore su tutti i componenti dell'interfaccia utente</v>
      </c>
      <c r="AM2036" s="13"/>
    </row>
    <row r="2037" spans="1:39" ht="15" hidden="1" x14ac:dyDescent="0.3">
      <c r="A2037" s="41" t="str">
        <f>Tabella4[[#This Row],[UNI CEI EN 301549]]&amp;Tabella4[[#This Row],[Servizio]]</f>
        <v>11.1.1.1.1S008 Bonus</v>
      </c>
      <c r="B2037" s="42" t="str">
        <f>Tabella4[[#This Row],[IssueID]]&amp;Tabella4[[#This Row],[Servizio]]</f>
        <v>S008 Bonus</v>
      </c>
      <c r="C2037" s="41" t="s">
        <v>3233</v>
      </c>
      <c r="D2037" s="41" t="str">
        <f>"(#"&amp;Tabella4[[#This Row],['#ID]]&amp;")"</f>
        <v>(#MAD014)</v>
      </c>
      <c r="E2037" s="13" t="str">
        <f>IF(LEFT(Tabella4[[#This Row],['#ID]],3)="AAD","Android","Documenti")</f>
        <v>Documenti</v>
      </c>
      <c r="F2037" s="13" t="s">
        <v>9</v>
      </c>
      <c r="G2037" s="13" t="s">
        <v>54</v>
      </c>
      <c r="H2037" s="13" t="s">
        <v>103</v>
      </c>
      <c r="I2037" s="13" t="s">
        <v>62</v>
      </c>
      <c r="J2037" s="13" t="s">
        <v>3176</v>
      </c>
      <c r="K2037" s="48" t="s">
        <v>51</v>
      </c>
      <c r="L2037" s="13" t="s">
        <v>3240</v>
      </c>
      <c r="M2037" s="31"/>
      <c r="N2037" s="13" t="s">
        <v>3229</v>
      </c>
      <c r="O2037" t="s">
        <v>1590</v>
      </c>
      <c r="P2037" s="13" t="str">
        <f>_xlfn.XLOOKUP(Tabella4[[#This Row],[Pagina]],Tabella1[Pagina],Tabella1[Page ID],,0,1)</f>
        <v>#9</v>
      </c>
      <c r="Q2037" s="13" t="s">
        <v>3206</v>
      </c>
      <c r="R2037" s="13"/>
      <c r="S2037" s="13"/>
      <c r="T2037" s="13" t="s">
        <v>3245</v>
      </c>
      <c r="U2037" s="13">
        <f>COUNTIFS(Tabella4[Rejected Element],Tabella4[[#This Row],[Rejected Element]])</f>
        <v>0</v>
      </c>
      <c r="V2037" s="13" t="str">
        <f>_xlfn.XLOOKUP(Tabella4[[#This Row],[Page ID]],Tabella1[Page ID],Tabella1[Servizio],,0,1)</f>
        <v>S008 Bonus</v>
      </c>
      <c r="W2037" s="13"/>
      <c r="X2037" s="13" t="str">
        <f>Tabella4[[#This Row],[User Impact]]</f>
        <v>1 - Critical</v>
      </c>
      <c r="Y2037" s="13" t="str">
        <f>_xlfn.CONCAT("APP INDABOX ANDROID - ",Tabella4[[#This Row],[UNI CEI EN 301549]]," ",_xlfn.XLOOKUP(Tabella4[[#This Row],[Criterio]],Tabella5[ID],Tabella5[Criterio di successo],"")," - ",Tabella4[[#This Row],[Servizio]])</f>
        <v>APP INDABOX ANDROID - 11.1.1.1.1 Contenuti non testuali - S008 Bonus</v>
      </c>
      <c r="Z2037"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- 11.1.1.1.1 Contenuti non testuali - S008 Bonus (#MAD014)
S008 Bonus
Requisito: WCAG 1.1.1
Disabilità afflitte: Blind;Cognitive;Low Vision;Mobility
Impatto Utente: 1 - Critical
Descrizione: Etichetta elemento - Etichetta elemento mancante (https://support.google.com/accessibility/android/answer/7158690?sjid=12879261749095892834-EU)
Esempio di violazione individuata sull'oggetto: 
 - il link "https://www.indox.it/hai-un-bar" non è etichettato come link con selettore: 
Dettaglio + screenshot (accedere con le seguenti credenziali: user, axeposte@gmail.com; password, Poste2024!): 
Possibile metodologia risolutiva:
In Android, assegna una contentDescription a ogni immagine significativa, così che i lettori di schermo possano identificarla. Per immagini decorative, rendile non focalizzabili per evitare confusione negli utenti con disabilità visive.  Su iOS, assicurati che le immagini informative abbiano un’etichetta descrittiva tramite l'attributo accessibilityLabel, rendendole accessibili agli screen reader. Per le immagini decorative, imposta isAccessibilityElement su false
File di log (occorrenze rilevate: 1):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https://posteitaliane.sharepoint.com/:w:/r/teams/ACCESSIBILITRISULTATIVERIFICHETECNICHE/Shared%20Documents/Generale/SCHEDE_REQUISITI/11.1.1.1.1_Contenuti_non_testuali_(funzionalit%C3%A0_aperta).docx?d=w87e8fee9cda64daea0b797bbf7db8184&amp;csf=1&amp;web=1&amp;e=GdUue0</v>
      </c>
      <c r="AA2037" s="13"/>
      <c r="AB2037" s="13"/>
      <c r="AC2037" s="13"/>
      <c r="AD2037" s="13"/>
      <c r="AE2037" s="13" t="e">
        <f>_xlfn.XLOOKUP(Tabella4[[#This Row],[ID Silk]],outTable[ID Silk],outTable[Numero ticket  ],,0,1)</f>
        <v>#N/A</v>
      </c>
      <c r="AF2037" s="13"/>
      <c r="AG2037" s="13"/>
      <c r="AH2037" s="13" t="e">
        <f>Tabella4[[#This Row],[Caricato su Silk]]&amp;Tabella4[[#This Row],[HC_01]]</f>
        <v>#N/A</v>
      </c>
      <c r="AI2037" s="13" t="e">
        <f>Tabella4[[#This Row],[HC_ID]]&amp;": "&amp;Tabella4[[#This Row],[Descrizione]]</f>
        <v>#N/A</v>
      </c>
      <c r="AJ2037" s="13" t="e">
        <f>Tabella4[[#This Row],[HC_ID]]&amp;": - "&amp;Tabella4[[#This Row],[Detail]]&amp;" con selettore: "&amp;Tabella4[[#This Row],[Rejected Element]]</f>
        <v>#N/A</v>
      </c>
      <c r="AK2037" s="13" t="e">
        <f>Tabella4[[#This Row],[HC_ID]]&amp;": "&amp;Tabella4[[#This Row],[Share URL]]</f>
        <v>#N/A</v>
      </c>
      <c r="AL2037" s="13" t="e">
        <f>Tabella4[[#This Row],[HC_ID]]&amp;": "&amp;Tabella4[[#This Row],[Soluzione note aggiuntive]]</f>
        <v>#N/A</v>
      </c>
      <c r="AM2037" s="13"/>
    </row>
    <row r="2038" spans="1:39" ht="15" hidden="1" x14ac:dyDescent="0.3">
      <c r="A2038" s="41" t="str">
        <f>Tabella4[[#This Row],[UNI CEI EN 301549]]&amp;Tabella4[[#This Row],[Servizio]]</f>
        <v>11.4.1.2.1S011 Supporto</v>
      </c>
      <c r="B2038" s="42" t="str">
        <f>Tabella4[[#This Row],[IssueID]]&amp;Tabella4[[#This Row],[Servizio]]</f>
        <v>S011 Supporto</v>
      </c>
      <c r="C2038" s="41" t="s">
        <v>3234</v>
      </c>
      <c r="D2038" s="41" t="str">
        <f>"(#"&amp;Tabella4[[#This Row],['#ID]]&amp;")"</f>
        <v>(#MAD015)</v>
      </c>
      <c r="E2038" s="13" t="str">
        <f>IF(LEFT(Tabella4[[#This Row],['#ID]],3)="AAD","Android","Documenti")</f>
        <v>Documenti</v>
      </c>
      <c r="F2038" s="13" t="s">
        <v>9</v>
      </c>
      <c r="G2038" s="13" t="s">
        <v>386</v>
      </c>
      <c r="H2038" s="13" t="s">
        <v>150</v>
      </c>
      <c r="I2038" s="13" t="s">
        <v>64</v>
      </c>
      <c r="J2038" s="13" t="s">
        <v>3235</v>
      </c>
      <c r="K2038" s="48" t="s">
        <v>3209</v>
      </c>
      <c r="L2038" s="13" t="s">
        <v>3236</v>
      </c>
      <c r="M2038" s="31"/>
      <c r="N2038" s="13" t="s">
        <v>3230</v>
      </c>
      <c r="O2038" t="s">
        <v>1601</v>
      </c>
      <c r="P2038" s="13" t="str">
        <f>_xlfn.XLOOKUP(Tabella4[[#This Row],[Pagina]],Tabella1[Pagina],Tabella1[Page ID],,0,1)</f>
        <v>#20</v>
      </c>
      <c r="Q2038" s="13" t="s">
        <v>3206</v>
      </c>
      <c r="R2038" s="13"/>
      <c r="S2038" s="13"/>
      <c r="T2038" s="13" t="s">
        <v>3241</v>
      </c>
      <c r="U2038" s="13">
        <f>COUNTIFS(Tabella4[Rejected Element],Tabella4[[#This Row],[Rejected Element]])</f>
        <v>0</v>
      </c>
      <c r="V2038" s="13" t="str">
        <f>_xlfn.XLOOKUP(Tabella4[[#This Row],[Page ID]],Tabella1[Page ID],Tabella1[Servizio],,0,1)</f>
        <v>S011 Supporto</v>
      </c>
      <c r="W2038" s="13"/>
      <c r="X2038" s="13" t="str">
        <f>Tabella4[[#This Row],[User Impact]]</f>
        <v>3 - Moderate</v>
      </c>
      <c r="Y2038" s="13" t="str">
        <f>_xlfn.CONCAT("APP INDABOX ANDROID - ",Tabella4[[#This Row],[UNI CEI EN 301549]]," ",_xlfn.XLOOKUP(Tabella4[[#This Row],[Criterio]],Tabella5[ID],Tabella5[Criterio di successo],"")," - ",Tabella4[[#This Row],[Servizio]])</f>
        <v>APP INDABOX ANDROID - 11.4.1.2.1 Nome, ruolo, valore - S011 Supporto</v>
      </c>
      <c r="Z2038" s="13" t="str">
        <f>_xlfn.CONCAT(Tabella4[[#This Row],[Titolo Defect]]," ",Tabella4[[#This Row],[ID defectXsilk]],CHAR(10),Tabella4[[#This Row],[Servizio]],CHAR(10),_xlfn.CONCAT("Requisito: WCAG ",Tabella4[[#This Row],[Criterio]],CHAR(10),"Disabilità afflitte: ",Tabella4[[#This Row],[Disabilities]],CHAR(10),"Impatto Utente: ",Tabella4[[#This Row],[User Impact]],CHAR(10),CHAR(10),"Descrizione: ",Tabella4[[#This Row],[Titolo]]," - ",Tabella4[[#This Row],[Descrizione]],CHAR(10),CHAR(10),"Esempio di violazione individuata sull'oggetto: ",CHAR(10)," - ",Tabella4[[#This Row],[Detail]]," con selettore: ",CHAR(10),Tabella4[[#This Row],[Rejected Element]],CHAR(10),CHAR(10),"Dettaglio + screenshot (accedere con le seguenti credenziali: user, axeposte@gmail.com; password, Poste2024!): ",Tabella4[[#This Row],[Share URL]],CHAR(10)),CHAR(10),"Possibile metodologia risolutiva:"&amp;CHAR(10),Tabella4[[#This Row],[Soluzione note aggiuntive]],CHAR(10),CHAR(10),"File di log (occorrenze rilevate: "&amp;COUNTIF(Tabella4[ID Silk],Tabella4[[#This Row],[ID Silk]])&amp;"): https://posteitaliane.sharepoint.com/:x:/r/teams/ACCESSIBILITRISULTATIVERIFICHETECNICHE/Shared%20Documents/TGPOSTE_APP/TGPOSTE_APP/LOG/Log.xlsx?d=w630300a71bd74143a1658fe5ab688bc4&amp;csf=1&amp;web=1&amp;e=Y9XHGL",CHAR(10),CHAR(10),"Link al dettaglio requisito WCAG: ",_xlfn.XLOOKUP(Tabella4[[#This Row],[UNI CEI EN 301549]],'Dati input'!F:F,'Dati input'!H:H,"",0))</f>
        <v>APP INDABOX ANDROID - 11.4.1.2.1 Nome, ruolo, valore - S011 Supporto (#MAD015)
S011 Supporto
Requisito: WCAG 4.1.2
Disabilità afflitte: Blind;Cognitive;Low Vision
Impatto Utente: 3 - Moderate
Descrizione: Annuncio errato - Talkback legge in maniera errata un elemento(https://www.w3.org/WAI/WCAG21/Understanding/name-role-value)
Esempio di violazione individuata sull'oggetto: 
 - indabox legge male gli orari di apertura con selettore: 
Dettaglio + screenshot (accedere con le seguenti credenziali: user, axeposte@gmail.com; password, Poste2024!): 
Possibile metodologia risolutiva:
Fornire informazioni su ruolo, stato e valore su tutti i componenti dell'interfaccia utente
File di log (occorrenze rilevate: 1): https://posteitaliane.sharepoint.com/:x:/r/teams/ACCESSIBILITRISULTATIVERIFICHETECNICHE/Shared%20Documents/TGPOSTE_APP/TGPOSTE_APP/LOG/Log.xlsx?d=w630300a71bd74143a1658fe5ab688bc4&amp;csf=1&amp;web=1&amp;e=Y9XHGL
Link al dettaglio requisito WCAG: https://posteitaliane.sharepoint.com/:w:/r/teams/ACCESSIBILITRISULTATIVERIFICHETECNICHE/Shared%20Documents/Generale/SCHEDE_REQUISITI/11.4.1.2.1_Nome,ruolo,valore_(funzionalit%C3%A0_aperta).docx?d=wb96cf3f2554842538f60f52e05fa31f4&amp;csf=1&amp;web=1&amp;e=FzyCQ3</v>
      </c>
      <c r="AA2038" s="13"/>
      <c r="AB2038" s="13"/>
      <c r="AC2038" s="13"/>
      <c r="AD2038" s="13"/>
      <c r="AE2038" s="13" t="e">
        <f>_xlfn.XLOOKUP(Tabella4[[#This Row],[ID Silk]],outTable[ID Silk],outTable[Numero ticket  ],,0,1)</f>
        <v>#N/A</v>
      </c>
      <c r="AF2038" s="13"/>
      <c r="AG2038" s="13"/>
      <c r="AH2038" s="13" t="e">
        <f>Tabella4[[#This Row],[Caricato su Silk]]&amp;Tabella4[[#This Row],[HC_01]]</f>
        <v>#N/A</v>
      </c>
      <c r="AI2038" s="13" t="e">
        <f>Tabella4[[#This Row],[HC_ID]]&amp;": "&amp;Tabella4[[#This Row],[Descrizione]]</f>
        <v>#N/A</v>
      </c>
      <c r="AJ2038" s="13" t="e">
        <f>Tabella4[[#This Row],[HC_ID]]&amp;": - "&amp;Tabella4[[#This Row],[Detail]]&amp;" con selettore: "&amp;Tabella4[[#This Row],[Rejected Element]]</f>
        <v>#N/A</v>
      </c>
      <c r="AK2038" s="13" t="e">
        <f>Tabella4[[#This Row],[HC_ID]]&amp;": "&amp;Tabella4[[#This Row],[Share URL]]</f>
        <v>#N/A</v>
      </c>
      <c r="AL2038" s="13" t="e">
        <f>Tabella4[[#This Row],[HC_ID]]&amp;": "&amp;Tabella4[[#This Row],[Soluzione note aggiuntive]]</f>
        <v>#N/A</v>
      </c>
      <c r="AM2038" s="13"/>
    </row>
  </sheetData>
  <phoneticPr fontId="18" type="noConversion"/>
  <conditionalFormatting sqref="Z2:Z2038">
    <cfRule type="duplicateValues" dxfId="2" priority="94"/>
  </conditionalFormatting>
  <dataValidations count="1">
    <dataValidation type="list" allowBlank="1" showInputMessage="1" showErrorMessage="1" sqref="Q2:Q2038" xr:uid="{C01CFA15-1D59-4F17-9C34-7BCADA3D1724}">
      <formula1>"Accessibility Scanner,Axe DevTools Mobile,Talkback,VoiceOver,Talkback e VoiceOver"</formula1>
    </dataValidation>
  </dataValidation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dimension ref="A1:H85"/>
  <sheetViews>
    <sheetView topLeftCell="A4" workbookViewId="0">
      <selection activeCell="A3" sqref="A3"/>
    </sheetView>
  </sheetViews>
  <sheetFormatPr defaultRowHeight="14.4" x14ac:dyDescent="0.3"/>
  <cols>
    <col min="1" max="1" width="34.6640625" bestFit="1" customWidth="1"/>
    <col min="3" max="3" width="35.44140625" customWidth="1"/>
    <col min="4" max="4" width="24.44140625" style="15" bestFit="1" customWidth="1"/>
    <col min="5" max="5" width="87" style="15" customWidth="1"/>
    <col min="8" max="8" width="37.44140625" customWidth="1"/>
  </cols>
  <sheetData>
    <row r="1" spans="1:8" ht="14.4" customHeight="1" x14ac:dyDescent="0.3">
      <c r="A1" s="4" t="s">
        <v>65</v>
      </c>
      <c r="B1" s="14" t="s">
        <v>66</v>
      </c>
      <c r="C1" s="14" t="s">
        <v>67</v>
      </c>
      <c r="D1" s="16" t="s">
        <v>68</v>
      </c>
      <c r="E1" s="16" t="s">
        <v>69</v>
      </c>
      <c r="F1" s="17" t="s">
        <v>70</v>
      </c>
      <c r="G1" s="17" t="s">
        <v>71</v>
      </c>
      <c r="H1" s="17" t="s">
        <v>72</v>
      </c>
    </row>
    <row r="2" spans="1:8" s="3" customFormat="1" x14ac:dyDescent="0.3">
      <c r="A2" s="18" t="s">
        <v>1719</v>
      </c>
      <c r="B2" s="19" t="s">
        <v>54</v>
      </c>
      <c r="C2" s="20" t="s">
        <v>73</v>
      </c>
      <c r="D2" s="21" t="s">
        <v>74</v>
      </c>
      <c r="E2" s="21" t="s">
        <v>75</v>
      </c>
      <c r="F2" s="31" t="s">
        <v>76</v>
      </c>
      <c r="G2" s="32" t="s">
        <v>77</v>
      </c>
      <c r="H2" s="31" t="s">
        <v>78</v>
      </c>
    </row>
    <row r="3" spans="1:8" s="3" customFormat="1" x14ac:dyDescent="0.3">
      <c r="A3" s="22" t="s">
        <v>1720</v>
      </c>
      <c r="B3" s="23" t="s">
        <v>79</v>
      </c>
      <c r="C3" s="24" t="s">
        <v>80</v>
      </c>
      <c r="D3" s="21" t="s">
        <v>81</v>
      </c>
      <c r="E3" s="21" t="s">
        <v>82</v>
      </c>
      <c r="F3" s="31" t="s">
        <v>83</v>
      </c>
      <c r="G3" s="32" t="s">
        <v>84</v>
      </c>
      <c r="H3" s="31" t="s">
        <v>85</v>
      </c>
    </row>
    <row r="4" spans="1:8" s="3" customFormat="1" ht="14.4" customHeight="1" x14ac:dyDescent="0.3">
      <c r="A4" s="22" t="s">
        <v>1721</v>
      </c>
      <c r="B4" s="23" t="s">
        <v>86</v>
      </c>
      <c r="C4" s="24" t="s">
        <v>87</v>
      </c>
      <c r="D4" s="21" t="s">
        <v>88</v>
      </c>
      <c r="E4" s="21" t="s">
        <v>75</v>
      </c>
      <c r="F4" s="31" t="s">
        <v>89</v>
      </c>
      <c r="G4" s="32" t="s">
        <v>90</v>
      </c>
      <c r="H4" s="31" t="s">
        <v>91</v>
      </c>
    </row>
    <row r="5" spans="1:8" s="3" customFormat="1" x14ac:dyDescent="0.3">
      <c r="A5" s="22" t="s">
        <v>1721</v>
      </c>
      <c r="B5" s="23" t="s">
        <v>92</v>
      </c>
      <c r="C5" s="24" t="s">
        <v>93</v>
      </c>
      <c r="D5" s="21" t="s">
        <v>94</v>
      </c>
      <c r="E5" s="21" t="s">
        <v>95</v>
      </c>
      <c r="F5" s="31" t="s">
        <v>96</v>
      </c>
      <c r="G5" s="32" t="s">
        <v>97</v>
      </c>
      <c r="H5" s="31" t="s">
        <v>98</v>
      </c>
    </row>
    <row r="6" spans="1:8" s="3" customFormat="1" x14ac:dyDescent="0.3">
      <c r="A6" s="22" t="s">
        <v>1721</v>
      </c>
      <c r="B6" s="23" t="s">
        <v>99</v>
      </c>
      <c r="C6" s="24" t="s">
        <v>100</v>
      </c>
      <c r="D6" s="21" t="s">
        <v>101</v>
      </c>
      <c r="E6" s="21" t="s">
        <v>102</v>
      </c>
      <c r="F6" s="31" t="s">
        <v>103</v>
      </c>
      <c r="G6" s="32" t="s">
        <v>104</v>
      </c>
      <c r="H6" s="32" t="s">
        <v>105</v>
      </c>
    </row>
    <row r="7" spans="1:8" s="3" customFormat="1" x14ac:dyDescent="0.3">
      <c r="A7" s="22" t="s">
        <v>1721</v>
      </c>
      <c r="B7" s="23" t="s">
        <v>106</v>
      </c>
      <c r="C7" s="24" t="s">
        <v>107</v>
      </c>
      <c r="D7" s="21" t="s">
        <v>108</v>
      </c>
      <c r="E7" s="21" t="s">
        <v>109</v>
      </c>
      <c r="F7" s="31" t="s">
        <v>110</v>
      </c>
      <c r="G7" s="32" t="s">
        <v>111</v>
      </c>
      <c r="H7" s="31" t="s">
        <v>112</v>
      </c>
    </row>
    <row r="8" spans="1:8" s="3" customFormat="1" x14ac:dyDescent="0.3">
      <c r="A8" s="22" t="s">
        <v>1722</v>
      </c>
      <c r="B8" s="23" t="s">
        <v>113</v>
      </c>
      <c r="C8" s="24" t="s">
        <v>114</v>
      </c>
      <c r="D8" s="21" t="s">
        <v>115</v>
      </c>
      <c r="E8" s="21" t="s">
        <v>116</v>
      </c>
      <c r="F8" s="31" t="s">
        <v>117</v>
      </c>
      <c r="G8" s="32" t="s">
        <v>118</v>
      </c>
      <c r="H8" s="31" t="s">
        <v>119</v>
      </c>
    </row>
    <row r="9" spans="1:8" s="3" customFormat="1" x14ac:dyDescent="0.3">
      <c r="A9" s="22" t="s">
        <v>1722</v>
      </c>
      <c r="B9" s="23" t="s">
        <v>120</v>
      </c>
      <c r="C9" s="24" t="s">
        <v>121</v>
      </c>
      <c r="D9" s="21" t="s">
        <v>122</v>
      </c>
      <c r="E9" s="21" t="s">
        <v>82</v>
      </c>
      <c r="F9" s="31" t="s">
        <v>123</v>
      </c>
      <c r="G9" s="32" t="s">
        <v>124</v>
      </c>
      <c r="H9" s="31" t="s">
        <v>125</v>
      </c>
    </row>
    <row r="10" spans="1:8" s="3" customFormat="1" x14ac:dyDescent="0.3">
      <c r="A10" s="22" t="s">
        <v>1722</v>
      </c>
      <c r="B10" s="23" t="s">
        <v>126</v>
      </c>
      <c r="C10" s="24" t="s">
        <v>127</v>
      </c>
      <c r="D10" s="21" t="s">
        <v>128</v>
      </c>
      <c r="E10" s="21" t="s">
        <v>129</v>
      </c>
      <c r="F10" s="31" t="s">
        <v>130</v>
      </c>
      <c r="G10" s="32" t="s">
        <v>131</v>
      </c>
      <c r="H10" s="31" t="s">
        <v>132</v>
      </c>
    </row>
    <row r="11" spans="1:8" s="3" customFormat="1" x14ac:dyDescent="0.3">
      <c r="A11" s="25" t="s">
        <v>1723</v>
      </c>
      <c r="B11" s="23" t="s">
        <v>133</v>
      </c>
      <c r="C11" s="24" t="s">
        <v>134</v>
      </c>
      <c r="D11" s="21" t="s">
        <v>135</v>
      </c>
      <c r="E11" s="21" t="s">
        <v>136</v>
      </c>
      <c r="F11" s="31" t="s">
        <v>137</v>
      </c>
      <c r="G11" s="32" t="s">
        <v>138</v>
      </c>
      <c r="H11" s="31" t="s">
        <v>139</v>
      </c>
    </row>
    <row r="12" spans="1:8" x14ac:dyDescent="0.3">
      <c r="A12" s="26" t="s">
        <v>1724</v>
      </c>
      <c r="B12" s="23" t="s">
        <v>140</v>
      </c>
      <c r="C12" s="24" t="s">
        <v>141</v>
      </c>
      <c r="D12" s="21" t="s">
        <v>142</v>
      </c>
      <c r="E12" s="21" t="s">
        <v>143</v>
      </c>
      <c r="F12" s="31" t="s">
        <v>144</v>
      </c>
      <c r="G12" s="32" t="s">
        <v>145</v>
      </c>
      <c r="H12" s="31" t="s">
        <v>146</v>
      </c>
    </row>
    <row r="13" spans="1:8" x14ac:dyDescent="0.3">
      <c r="A13" s="26" t="s">
        <v>1725</v>
      </c>
      <c r="B13" s="23" t="s">
        <v>57</v>
      </c>
      <c r="C13" s="24" t="s">
        <v>147</v>
      </c>
      <c r="D13" s="21" t="s">
        <v>148</v>
      </c>
      <c r="E13" s="21" t="s">
        <v>149</v>
      </c>
      <c r="F13" s="31" t="s">
        <v>150</v>
      </c>
      <c r="G13" s="32" t="s">
        <v>151</v>
      </c>
      <c r="H13" s="31" t="s">
        <v>152</v>
      </c>
    </row>
    <row r="14" spans="1:8" x14ac:dyDescent="0.3">
      <c r="A14" s="26" t="s">
        <v>1725</v>
      </c>
      <c r="B14" s="23" t="s">
        <v>153</v>
      </c>
      <c r="C14" s="24" t="s">
        <v>154</v>
      </c>
      <c r="D14" s="21" t="s">
        <v>155</v>
      </c>
      <c r="E14" s="21" t="s">
        <v>156</v>
      </c>
      <c r="F14" s="31" t="s">
        <v>157</v>
      </c>
      <c r="G14" s="32" t="s">
        <v>158</v>
      </c>
      <c r="H14" s="31" t="s">
        <v>159</v>
      </c>
    </row>
    <row r="15" spans="1:8" x14ac:dyDescent="0.3">
      <c r="A15" s="26" t="s">
        <v>1726</v>
      </c>
      <c r="B15" s="23" t="s">
        <v>160</v>
      </c>
      <c r="C15" s="24" t="s">
        <v>161</v>
      </c>
      <c r="D15" s="21" t="s">
        <v>162</v>
      </c>
      <c r="E15" s="21" t="s">
        <v>163</v>
      </c>
      <c r="F15" s="31" t="s">
        <v>164</v>
      </c>
      <c r="G15" s="32" t="s">
        <v>165</v>
      </c>
      <c r="H15" s="31" t="s">
        <v>166</v>
      </c>
    </row>
    <row r="16" spans="1:8" x14ac:dyDescent="0.3">
      <c r="A16" s="26" t="s">
        <v>1726</v>
      </c>
      <c r="B16" s="23" t="s">
        <v>167</v>
      </c>
      <c r="C16" s="24" t="s">
        <v>168</v>
      </c>
      <c r="D16" s="21" t="s">
        <v>169</v>
      </c>
      <c r="E16" s="21" t="s">
        <v>170</v>
      </c>
      <c r="F16" s="31" t="s">
        <v>171</v>
      </c>
      <c r="G16" s="32" t="s">
        <v>172</v>
      </c>
      <c r="H16" s="31" t="s">
        <v>173</v>
      </c>
    </row>
    <row r="17" spans="1:8" x14ac:dyDescent="0.3">
      <c r="A17" s="26" t="s">
        <v>1726</v>
      </c>
      <c r="B17" s="23" t="s">
        <v>174</v>
      </c>
      <c r="C17" s="24" t="s">
        <v>175</v>
      </c>
      <c r="D17" s="21" t="s">
        <v>176</v>
      </c>
      <c r="E17" s="21" t="s">
        <v>177</v>
      </c>
      <c r="F17" s="31" t="s">
        <v>178</v>
      </c>
      <c r="G17" s="32" t="s">
        <v>179</v>
      </c>
      <c r="H17" s="31" t="s">
        <v>180</v>
      </c>
    </row>
    <row r="18" spans="1:8" x14ac:dyDescent="0.3">
      <c r="A18" s="26" t="s">
        <v>1726</v>
      </c>
      <c r="B18" s="23" t="s">
        <v>181</v>
      </c>
      <c r="C18" s="24" t="s">
        <v>182</v>
      </c>
      <c r="D18" s="21" t="s">
        <v>183</v>
      </c>
      <c r="E18" s="21" t="s">
        <v>184</v>
      </c>
      <c r="F18" s="31" t="s">
        <v>185</v>
      </c>
      <c r="G18" s="32" t="s">
        <v>186</v>
      </c>
      <c r="H18" s="31" t="s">
        <v>187</v>
      </c>
    </row>
    <row r="19" spans="1:8" x14ac:dyDescent="0.3">
      <c r="A19" s="26" t="s">
        <v>1727</v>
      </c>
      <c r="B19" s="23" t="s">
        <v>188</v>
      </c>
      <c r="C19" s="24" t="s">
        <v>189</v>
      </c>
      <c r="D19" s="21" t="s">
        <v>190</v>
      </c>
      <c r="E19" s="21" t="s">
        <v>191</v>
      </c>
      <c r="F19" s="31" t="s">
        <v>192</v>
      </c>
      <c r="G19" s="32" t="s">
        <v>193</v>
      </c>
      <c r="H19" s="31" t="s">
        <v>194</v>
      </c>
    </row>
    <row r="20" spans="1:8" x14ac:dyDescent="0.3">
      <c r="A20" s="26" t="s">
        <v>1728</v>
      </c>
      <c r="B20" s="23" t="s">
        <v>195</v>
      </c>
      <c r="C20" s="24" t="s">
        <v>196</v>
      </c>
      <c r="D20" s="21" t="s">
        <v>197</v>
      </c>
      <c r="E20" s="21" t="s">
        <v>198</v>
      </c>
      <c r="F20" s="31" t="s">
        <v>199</v>
      </c>
      <c r="G20" s="32" t="s">
        <v>200</v>
      </c>
      <c r="H20" s="32" t="s">
        <v>201</v>
      </c>
    </row>
    <row r="21" spans="1:8" x14ac:dyDescent="0.3">
      <c r="A21" s="26" t="s">
        <v>1728</v>
      </c>
      <c r="B21" s="23" t="s">
        <v>202</v>
      </c>
      <c r="C21" s="24" t="s">
        <v>203</v>
      </c>
      <c r="D21" s="21" t="s">
        <v>204</v>
      </c>
      <c r="E21" s="21" t="s">
        <v>205</v>
      </c>
      <c r="F21" s="31" t="s">
        <v>206</v>
      </c>
      <c r="G21" s="32" t="s">
        <v>207</v>
      </c>
      <c r="H21" s="31" t="s">
        <v>208</v>
      </c>
    </row>
    <row r="22" spans="1:8" x14ac:dyDescent="0.3">
      <c r="A22" s="26" t="s">
        <v>1728</v>
      </c>
      <c r="B22" s="23" t="s">
        <v>59</v>
      </c>
      <c r="C22" s="24" t="s">
        <v>209</v>
      </c>
      <c r="D22" s="21" t="s">
        <v>210</v>
      </c>
      <c r="E22" s="21" t="s">
        <v>211</v>
      </c>
      <c r="F22" s="31" t="s">
        <v>212</v>
      </c>
      <c r="G22" s="32" t="s">
        <v>213</v>
      </c>
      <c r="H22" s="31" t="s">
        <v>214</v>
      </c>
    </row>
    <row r="23" spans="1:8" x14ac:dyDescent="0.3">
      <c r="A23" s="26" t="s">
        <v>1729</v>
      </c>
      <c r="B23" s="23" t="s">
        <v>215</v>
      </c>
      <c r="C23" s="24" t="s">
        <v>216</v>
      </c>
      <c r="D23" s="21" t="s">
        <v>217</v>
      </c>
      <c r="E23" s="21" t="s">
        <v>218</v>
      </c>
      <c r="F23" s="31" t="s">
        <v>219</v>
      </c>
      <c r="G23" s="32" t="s">
        <v>220</v>
      </c>
      <c r="H23" s="32" t="s">
        <v>221</v>
      </c>
    </row>
    <row r="24" spans="1:8" x14ac:dyDescent="0.3">
      <c r="A24" s="26" t="s">
        <v>1730</v>
      </c>
      <c r="B24" s="23" t="s">
        <v>222</v>
      </c>
      <c r="C24" s="24" t="s">
        <v>223</v>
      </c>
      <c r="D24" s="21" t="s">
        <v>224</v>
      </c>
      <c r="E24" s="21" t="s">
        <v>225</v>
      </c>
      <c r="F24" s="31" t="s">
        <v>226</v>
      </c>
      <c r="G24" s="32" t="s">
        <v>227</v>
      </c>
      <c r="H24" s="31" t="s">
        <v>228</v>
      </c>
    </row>
    <row r="25" spans="1:8" x14ac:dyDescent="0.3">
      <c r="A25" s="26" t="s">
        <v>1730</v>
      </c>
      <c r="B25" s="23" t="s">
        <v>229</v>
      </c>
      <c r="C25" s="24" t="s">
        <v>230</v>
      </c>
      <c r="D25" s="21" t="s">
        <v>231</v>
      </c>
      <c r="E25" s="21" t="s">
        <v>232</v>
      </c>
      <c r="F25" s="31" t="s">
        <v>233</v>
      </c>
      <c r="G25" s="32" t="s">
        <v>234</v>
      </c>
      <c r="H25" s="31" t="s">
        <v>235</v>
      </c>
    </row>
    <row r="26" spans="1:8" x14ac:dyDescent="0.3">
      <c r="A26" s="26" t="s">
        <v>1730</v>
      </c>
      <c r="B26" s="23" t="s">
        <v>236</v>
      </c>
      <c r="C26" s="24" t="s">
        <v>237</v>
      </c>
      <c r="D26" s="21" t="s">
        <v>238</v>
      </c>
      <c r="E26" s="21" t="s">
        <v>239</v>
      </c>
      <c r="F26" s="31" t="s">
        <v>240</v>
      </c>
      <c r="G26" s="32" t="s">
        <v>241</v>
      </c>
      <c r="H26" s="31" t="s">
        <v>242</v>
      </c>
    </row>
    <row r="27" spans="1:8" x14ac:dyDescent="0.3">
      <c r="A27" s="26" t="s">
        <v>1731</v>
      </c>
      <c r="B27" s="23" t="s">
        <v>243</v>
      </c>
      <c r="C27" s="24" t="s">
        <v>244</v>
      </c>
      <c r="D27" s="21" t="s">
        <v>245</v>
      </c>
      <c r="E27" s="21" t="s">
        <v>246</v>
      </c>
      <c r="F27" s="31" t="s">
        <v>247</v>
      </c>
      <c r="G27" s="32" t="s">
        <v>248</v>
      </c>
      <c r="H27" s="31" t="s">
        <v>249</v>
      </c>
    </row>
    <row r="28" spans="1:8" x14ac:dyDescent="0.3">
      <c r="A28" s="26" t="s">
        <v>1731</v>
      </c>
      <c r="B28" s="23" t="s">
        <v>250</v>
      </c>
      <c r="C28" s="24" t="s">
        <v>251</v>
      </c>
      <c r="D28" s="21" t="s">
        <v>252</v>
      </c>
      <c r="E28" s="21" t="s">
        <v>253</v>
      </c>
      <c r="F28" s="31"/>
      <c r="G28" s="31"/>
      <c r="H28" s="31"/>
    </row>
    <row r="29" spans="1:8" x14ac:dyDescent="0.3">
      <c r="A29" s="26" t="s">
        <v>1732</v>
      </c>
      <c r="B29" s="23" t="s">
        <v>254</v>
      </c>
      <c r="C29" s="24" t="s">
        <v>255</v>
      </c>
      <c r="D29" s="21" t="s">
        <v>256</v>
      </c>
      <c r="E29" s="21" t="s">
        <v>257</v>
      </c>
      <c r="F29" s="31"/>
      <c r="G29" s="31"/>
      <c r="H29" s="31"/>
    </row>
    <row r="30" spans="1:8" x14ac:dyDescent="0.3">
      <c r="A30" s="27" t="s">
        <v>1732</v>
      </c>
      <c r="B30" s="23" t="s">
        <v>258</v>
      </c>
      <c r="C30" s="24" t="s">
        <v>259</v>
      </c>
      <c r="D30" s="21" t="s">
        <v>260</v>
      </c>
      <c r="E30" s="21" t="s">
        <v>261</v>
      </c>
      <c r="F30" s="31"/>
      <c r="G30" s="31"/>
      <c r="H30" s="31"/>
    </row>
    <row r="31" spans="1:8" x14ac:dyDescent="0.3">
      <c r="A31" s="26" t="s">
        <v>1733</v>
      </c>
      <c r="B31" s="23" t="s">
        <v>262</v>
      </c>
      <c r="C31" s="24" t="s">
        <v>263</v>
      </c>
      <c r="D31" s="21" t="s">
        <v>264</v>
      </c>
      <c r="E31" s="21" t="s">
        <v>265</v>
      </c>
      <c r="F31" s="31"/>
      <c r="G31" s="31"/>
      <c r="H31" s="31"/>
    </row>
    <row r="32" spans="1:8" x14ac:dyDescent="0.3">
      <c r="A32" s="26" t="s">
        <v>1734</v>
      </c>
      <c r="B32" s="23" t="s">
        <v>266</v>
      </c>
      <c r="C32" s="24" t="s">
        <v>267</v>
      </c>
      <c r="D32" s="21" t="s">
        <v>268</v>
      </c>
      <c r="E32" s="21" t="s">
        <v>269</v>
      </c>
      <c r="F32" s="31"/>
      <c r="G32" s="31"/>
      <c r="H32" s="31"/>
    </row>
    <row r="33" spans="1:8" x14ac:dyDescent="0.3">
      <c r="A33" s="26"/>
      <c r="B33" s="23" t="s">
        <v>270</v>
      </c>
      <c r="C33" s="24" t="s">
        <v>271</v>
      </c>
      <c r="D33" s="21" t="s">
        <v>272</v>
      </c>
      <c r="E33" s="21" t="s">
        <v>273</v>
      </c>
      <c r="F33" s="31"/>
      <c r="G33" s="31"/>
      <c r="H33" s="31"/>
    </row>
    <row r="34" spans="1:8" x14ac:dyDescent="0.3">
      <c r="A34" s="26"/>
      <c r="B34" s="23" t="s">
        <v>274</v>
      </c>
      <c r="C34" s="24" t="s">
        <v>275</v>
      </c>
      <c r="D34" s="21" t="s">
        <v>276</v>
      </c>
      <c r="E34" s="21" t="s">
        <v>277</v>
      </c>
      <c r="F34" s="31"/>
      <c r="G34" s="31"/>
      <c r="H34" s="31"/>
    </row>
    <row r="35" spans="1:8" x14ac:dyDescent="0.3">
      <c r="A35" s="26"/>
      <c r="B35" s="23" t="s">
        <v>278</v>
      </c>
      <c r="C35" s="24" t="s">
        <v>279</v>
      </c>
      <c r="D35" s="21" t="s">
        <v>280</v>
      </c>
      <c r="E35" s="21" t="s">
        <v>281</v>
      </c>
      <c r="F35" s="31"/>
      <c r="G35" s="31"/>
      <c r="H35" s="31"/>
    </row>
    <row r="36" spans="1:8" x14ac:dyDescent="0.3">
      <c r="A36" s="26"/>
      <c r="B36" s="23" t="s">
        <v>282</v>
      </c>
      <c r="C36" s="24" t="s">
        <v>283</v>
      </c>
      <c r="D36" s="21" t="s">
        <v>284</v>
      </c>
      <c r="E36" s="21" t="s">
        <v>285</v>
      </c>
      <c r="F36" s="31"/>
      <c r="G36" s="31"/>
      <c r="H36" s="31"/>
    </row>
    <row r="37" spans="1:8" x14ac:dyDescent="0.3">
      <c r="A37" s="26"/>
      <c r="B37" s="23" t="s">
        <v>286</v>
      </c>
      <c r="C37" s="24" t="s">
        <v>287</v>
      </c>
      <c r="D37" s="21" t="s">
        <v>288</v>
      </c>
      <c r="E37" s="21" t="s">
        <v>289</v>
      </c>
      <c r="F37" s="31"/>
      <c r="G37" s="31"/>
      <c r="H37" s="31"/>
    </row>
    <row r="38" spans="1:8" x14ac:dyDescent="0.3">
      <c r="A38" s="26"/>
      <c r="B38" s="23" t="s">
        <v>290</v>
      </c>
      <c r="C38" s="24" t="s">
        <v>291</v>
      </c>
      <c r="D38" s="21" t="s">
        <v>292</v>
      </c>
      <c r="E38" s="21" t="s">
        <v>293</v>
      </c>
      <c r="F38" s="31"/>
      <c r="G38" s="31"/>
      <c r="H38" s="31"/>
    </row>
    <row r="39" spans="1:8" x14ac:dyDescent="0.3">
      <c r="A39" s="26"/>
      <c r="B39" s="23" t="s">
        <v>294</v>
      </c>
      <c r="C39" s="24" t="s">
        <v>295</v>
      </c>
      <c r="D39" s="21" t="s">
        <v>296</v>
      </c>
      <c r="E39" s="21" t="s">
        <v>297</v>
      </c>
      <c r="F39" s="31"/>
      <c r="G39" s="31"/>
      <c r="H39" s="31"/>
    </row>
    <row r="40" spans="1:8" x14ac:dyDescent="0.3">
      <c r="A40" s="26"/>
      <c r="B40" s="23" t="s">
        <v>298</v>
      </c>
      <c r="C40" s="24" t="s">
        <v>299</v>
      </c>
      <c r="D40" s="21" t="s">
        <v>300</v>
      </c>
      <c r="E40" s="21" t="s">
        <v>301</v>
      </c>
      <c r="F40" s="31"/>
      <c r="G40" s="31"/>
      <c r="H40" s="31"/>
    </row>
    <row r="41" spans="1:8" x14ac:dyDescent="0.3">
      <c r="A41" s="26"/>
      <c r="B41" s="23" t="s">
        <v>302</v>
      </c>
      <c r="C41" s="24" t="s">
        <v>303</v>
      </c>
      <c r="D41" s="21" t="s">
        <v>304</v>
      </c>
      <c r="E41" s="21" t="s">
        <v>305</v>
      </c>
      <c r="F41" s="31"/>
      <c r="G41" s="31"/>
      <c r="H41" s="31"/>
    </row>
    <row r="42" spans="1:8" x14ac:dyDescent="0.3">
      <c r="A42" s="26"/>
      <c r="B42" s="23" t="s">
        <v>306</v>
      </c>
      <c r="C42" s="24" t="s">
        <v>307</v>
      </c>
      <c r="D42" s="21" t="s">
        <v>308</v>
      </c>
      <c r="E42" s="21" t="s">
        <v>309</v>
      </c>
      <c r="F42" s="31"/>
      <c r="G42" s="31"/>
      <c r="H42" s="31"/>
    </row>
    <row r="43" spans="1:8" x14ac:dyDescent="0.3">
      <c r="A43" s="26"/>
      <c r="B43" s="23" t="s">
        <v>310</v>
      </c>
      <c r="C43" s="24" t="s">
        <v>311</v>
      </c>
      <c r="D43" s="21" t="s">
        <v>312</v>
      </c>
      <c r="E43" s="21" t="s">
        <v>313</v>
      </c>
      <c r="F43" s="31"/>
      <c r="G43" s="31"/>
      <c r="H43" s="31"/>
    </row>
    <row r="44" spans="1:8" x14ac:dyDescent="0.3">
      <c r="A44" s="26"/>
      <c r="B44" s="23" t="s">
        <v>314</v>
      </c>
      <c r="C44" s="24" t="s">
        <v>315</v>
      </c>
      <c r="D44" s="21" t="s">
        <v>316</v>
      </c>
      <c r="E44" s="21" t="s">
        <v>317</v>
      </c>
      <c r="F44" s="31"/>
      <c r="G44" s="31"/>
      <c r="H44" s="31"/>
    </row>
    <row r="45" spans="1:8" x14ac:dyDescent="0.3">
      <c r="A45" s="26"/>
      <c r="B45" s="23" t="s">
        <v>55</v>
      </c>
      <c r="C45" s="24" t="s">
        <v>318</v>
      </c>
      <c r="D45" s="21" t="s">
        <v>319</v>
      </c>
      <c r="E45" s="21" t="s">
        <v>320</v>
      </c>
      <c r="F45" s="31"/>
      <c r="G45" s="31"/>
      <c r="H45" s="31"/>
    </row>
    <row r="46" spans="1:8" x14ac:dyDescent="0.3">
      <c r="A46" s="26"/>
      <c r="B46" s="23" t="s">
        <v>58</v>
      </c>
      <c r="C46" s="24" t="s">
        <v>321</v>
      </c>
      <c r="D46" s="21" t="s">
        <v>322</v>
      </c>
      <c r="E46" s="21" t="s">
        <v>323</v>
      </c>
      <c r="F46" s="31"/>
      <c r="G46" s="31"/>
      <c r="H46" s="31"/>
    </row>
    <row r="47" spans="1:8" x14ac:dyDescent="0.3">
      <c r="A47" s="26"/>
      <c r="B47" s="23" t="s">
        <v>324</v>
      </c>
      <c r="C47" s="24" t="s">
        <v>325</v>
      </c>
      <c r="D47" s="21"/>
      <c r="E47" s="28"/>
      <c r="F47" s="31"/>
      <c r="G47" s="31"/>
      <c r="H47" s="31"/>
    </row>
    <row r="48" spans="1:8" x14ac:dyDescent="0.3">
      <c r="A48" s="26"/>
      <c r="B48" s="23" t="s">
        <v>326</v>
      </c>
      <c r="C48" s="24" t="s">
        <v>327</v>
      </c>
      <c r="D48" s="21"/>
      <c r="E48" s="28"/>
      <c r="F48" s="31"/>
      <c r="G48" s="31"/>
      <c r="H48" s="31"/>
    </row>
    <row r="49" spans="1:8" x14ac:dyDescent="0.3">
      <c r="A49" s="26"/>
      <c r="B49" s="23" t="s">
        <v>328</v>
      </c>
      <c r="C49" s="24" t="s">
        <v>329</v>
      </c>
      <c r="D49" s="21"/>
      <c r="E49" s="28"/>
      <c r="F49" s="31"/>
      <c r="G49" s="31"/>
      <c r="H49" s="31"/>
    </row>
    <row r="50" spans="1:8" x14ac:dyDescent="0.3">
      <c r="A50" s="26"/>
      <c r="B50" s="23" t="s">
        <v>330</v>
      </c>
      <c r="C50" s="24" t="s">
        <v>331</v>
      </c>
      <c r="D50" s="21"/>
      <c r="E50" s="28"/>
      <c r="F50" s="31"/>
      <c r="G50" s="31"/>
      <c r="H50" s="31"/>
    </row>
    <row r="51" spans="1:8" x14ac:dyDescent="0.3">
      <c r="A51" s="26"/>
      <c r="B51" s="23" t="s">
        <v>332</v>
      </c>
      <c r="C51" s="24" t="s">
        <v>333</v>
      </c>
      <c r="D51" s="21"/>
      <c r="E51" s="28"/>
      <c r="F51" s="31"/>
      <c r="G51" s="31"/>
      <c r="H51" s="31"/>
    </row>
    <row r="52" spans="1:8" x14ac:dyDescent="0.3">
      <c r="A52" s="26"/>
      <c r="B52" s="23" t="s">
        <v>334</v>
      </c>
      <c r="C52" s="24" t="s">
        <v>335</v>
      </c>
      <c r="D52" s="21"/>
      <c r="E52" s="28"/>
      <c r="F52" s="31"/>
      <c r="G52" s="31"/>
      <c r="H52" s="31"/>
    </row>
    <row r="53" spans="1:8" x14ac:dyDescent="0.3">
      <c r="A53" s="26"/>
      <c r="B53" s="23" t="s">
        <v>336</v>
      </c>
      <c r="C53" s="24" t="s">
        <v>337</v>
      </c>
      <c r="D53" s="21"/>
      <c r="E53" s="28"/>
      <c r="F53" s="31"/>
      <c r="G53" s="31"/>
      <c r="H53" s="31"/>
    </row>
    <row r="54" spans="1:8" x14ac:dyDescent="0.3">
      <c r="A54" s="26"/>
      <c r="B54" s="23" t="s">
        <v>338</v>
      </c>
      <c r="C54" s="24" t="s">
        <v>339</v>
      </c>
      <c r="D54" s="21"/>
      <c r="E54" s="28"/>
      <c r="F54" s="31"/>
      <c r="G54" s="31"/>
      <c r="H54" s="31"/>
    </row>
    <row r="55" spans="1:8" x14ac:dyDescent="0.3">
      <c r="A55" s="26"/>
      <c r="B55" s="23" t="s">
        <v>340</v>
      </c>
      <c r="C55" s="24" t="s">
        <v>341</v>
      </c>
      <c r="D55" s="21"/>
      <c r="E55" s="28"/>
      <c r="F55" s="31"/>
      <c r="G55" s="31"/>
      <c r="H55" s="31"/>
    </row>
    <row r="56" spans="1:8" x14ac:dyDescent="0.3">
      <c r="A56" s="26"/>
      <c r="B56" s="23" t="s">
        <v>342</v>
      </c>
      <c r="C56" s="24" t="s">
        <v>343</v>
      </c>
      <c r="D56" s="21"/>
      <c r="E56" s="28"/>
      <c r="F56" s="31"/>
      <c r="G56" s="31"/>
      <c r="H56" s="31"/>
    </row>
    <row r="57" spans="1:8" x14ac:dyDescent="0.3">
      <c r="A57" s="26"/>
      <c r="B57" s="23" t="s">
        <v>344</v>
      </c>
      <c r="C57" s="24" t="s">
        <v>345</v>
      </c>
      <c r="D57" s="21"/>
      <c r="E57" s="28"/>
      <c r="F57" s="31"/>
      <c r="G57" s="31"/>
      <c r="H57" s="31"/>
    </row>
    <row r="58" spans="1:8" x14ac:dyDescent="0.3">
      <c r="A58" s="26"/>
      <c r="B58" s="23" t="s">
        <v>346</v>
      </c>
      <c r="C58" s="24" t="s">
        <v>347</v>
      </c>
      <c r="D58" s="21"/>
      <c r="E58" s="28"/>
      <c r="F58" s="31"/>
      <c r="G58" s="31"/>
      <c r="H58" s="31"/>
    </row>
    <row r="59" spans="1:8" x14ac:dyDescent="0.3">
      <c r="A59" s="26"/>
      <c r="B59" s="23" t="s">
        <v>348</v>
      </c>
      <c r="C59" s="24" t="s">
        <v>349</v>
      </c>
      <c r="D59" s="21"/>
      <c r="E59" s="28"/>
      <c r="F59" s="31"/>
      <c r="G59" s="31"/>
      <c r="H59" s="31"/>
    </row>
    <row r="60" spans="1:8" x14ac:dyDescent="0.3">
      <c r="A60" s="26"/>
      <c r="B60" s="24" t="s">
        <v>56</v>
      </c>
      <c r="C60" s="24" t="s">
        <v>350</v>
      </c>
      <c r="D60" s="21"/>
      <c r="E60" s="28"/>
      <c r="F60" s="31"/>
      <c r="G60" s="31"/>
      <c r="H60" s="31"/>
    </row>
    <row r="61" spans="1:8" x14ac:dyDescent="0.3">
      <c r="A61" s="26"/>
      <c r="B61" s="23" t="s">
        <v>351</v>
      </c>
      <c r="C61" s="24" t="s">
        <v>352</v>
      </c>
      <c r="D61" s="21"/>
      <c r="E61" s="28"/>
      <c r="F61" s="31"/>
      <c r="G61" s="31"/>
      <c r="H61" s="31"/>
    </row>
    <row r="62" spans="1:8" x14ac:dyDescent="0.3">
      <c r="A62" s="26"/>
      <c r="B62" s="23" t="s">
        <v>60</v>
      </c>
      <c r="C62" s="24" t="s">
        <v>353</v>
      </c>
      <c r="D62" s="21"/>
      <c r="E62" s="28"/>
      <c r="F62" s="31"/>
      <c r="G62" s="31"/>
      <c r="H62" s="31"/>
    </row>
    <row r="63" spans="1:8" x14ac:dyDescent="0.3">
      <c r="A63" s="26"/>
      <c r="B63" s="23" t="s">
        <v>354</v>
      </c>
      <c r="C63" s="24" t="s">
        <v>355</v>
      </c>
      <c r="D63" s="21"/>
      <c r="E63" s="28"/>
      <c r="F63" s="31"/>
      <c r="G63" s="31"/>
      <c r="H63" s="31"/>
    </row>
    <row r="64" spans="1:8" x14ac:dyDescent="0.3">
      <c r="A64" s="26"/>
      <c r="B64" s="23" t="s">
        <v>356</v>
      </c>
      <c r="C64" s="24" t="s">
        <v>357</v>
      </c>
      <c r="D64" s="21"/>
      <c r="E64" s="28"/>
      <c r="F64" s="31"/>
      <c r="G64" s="31"/>
      <c r="H64" s="31"/>
    </row>
    <row r="65" spans="1:8" x14ac:dyDescent="0.3">
      <c r="A65" s="26"/>
      <c r="B65" s="23" t="s">
        <v>358</v>
      </c>
      <c r="C65" s="24" t="s">
        <v>359</v>
      </c>
      <c r="D65" s="21"/>
      <c r="E65" s="28"/>
      <c r="F65" s="31"/>
      <c r="G65" s="31"/>
      <c r="H65" s="31"/>
    </row>
    <row r="66" spans="1:8" x14ac:dyDescent="0.3">
      <c r="A66" s="26"/>
      <c r="B66" s="23" t="s">
        <v>360</v>
      </c>
      <c r="C66" s="24" t="s">
        <v>361</v>
      </c>
      <c r="D66" s="21"/>
      <c r="E66" s="28"/>
      <c r="F66" s="31"/>
      <c r="G66" s="31"/>
      <c r="H66" s="31"/>
    </row>
    <row r="67" spans="1:8" x14ac:dyDescent="0.3">
      <c r="A67" s="26"/>
      <c r="B67" s="23" t="s">
        <v>362</v>
      </c>
      <c r="C67" s="24" t="s">
        <v>363</v>
      </c>
      <c r="D67" s="21"/>
      <c r="E67" s="28"/>
      <c r="F67" s="31"/>
      <c r="G67" s="31"/>
      <c r="H67" s="31"/>
    </row>
    <row r="68" spans="1:8" x14ac:dyDescent="0.3">
      <c r="A68" s="26"/>
      <c r="B68" s="23" t="s">
        <v>364</v>
      </c>
      <c r="C68" s="24" t="s">
        <v>365</v>
      </c>
      <c r="D68" s="21"/>
      <c r="E68" s="28"/>
      <c r="F68" s="31"/>
      <c r="G68" s="31"/>
      <c r="H68" s="31"/>
    </row>
    <row r="69" spans="1:8" x14ac:dyDescent="0.3">
      <c r="A69" s="26"/>
      <c r="B69" s="23" t="s">
        <v>366</v>
      </c>
      <c r="C69" s="24" t="s">
        <v>367</v>
      </c>
      <c r="D69" s="21"/>
      <c r="E69" s="28"/>
      <c r="F69" s="31"/>
      <c r="G69" s="31"/>
      <c r="H69" s="31"/>
    </row>
    <row r="70" spans="1:8" x14ac:dyDescent="0.3">
      <c r="A70" s="26"/>
      <c r="B70" s="23" t="s">
        <v>368</v>
      </c>
      <c r="C70" s="24" t="s">
        <v>369</v>
      </c>
      <c r="D70" s="21"/>
      <c r="E70" s="28"/>
      <c r="F70" s="31"/>
      <c r="G70" s="31"/>
      <c r="H70" s="31"/>
    </row>
    <row r="71" spans="1:8" x14ac:dyDescent="0.3">
      <c r="A71" s="26"/>
      <c r="B71" s="23" t="s">
        <v>370</v>
      </c>
      <c r="C71" s="24" t="s">
        <v>371</v>
      </c>
      <c r="D71" s="21"/>
      <c r="E71" s="28"/>
      <c r="F71" s="31"/>
      <c r="G71" s="31"/>
      <c r="H71" s="31"/>
    </row>
    <row r="72" spans="1:8" x14ac:dyDescent="0.3">
      <c r="A72" s="26"/>
      <c r="B72" s="23" t="s">
        <v>372</v>
      </c>
      <c r="C72" s="24" t="s">
        <v>373</v>
      </c>
      <c r="D72" s="21"/>
      <c r="E72" s="28"/>
      <c r="F72" s="31"/>
      <c r="G72" s="31"/>
      <c r="H72" s="31"/>
    </row>
    <row r="73" spans="1:8" x14ac:dyDescent="0.3">
      <c r="A73" s="26"/>
      <c r="B73" s="23" t="s">
        <v>374</v>
      </c>
      <c r="C73" s="24" t="s">
        <v>375</v>
      </c>
      <c r="D73" s="21"/>
      <c r="E73" s="28"/>
      <c r="F73" s="31"/>
      <c r="G73" s="31"/>
      <c r="H73" s="31"/>
    </row>
    <row r="74" spans="1:8" x14ac:dyDescent="0.3">
      <c r="A74" s="26"/>
      <c r="B74" s="23" t="s">
        <v>376</v>
      </c>
      <c r="C74" s="24" t="s">
        <v>377</v>
      </c>
      <c r="D74" s="21"/>
      <c r="E74" s="28"/>
      <c r="F74" s="31"/>
      <c r="G74" s="31"/>
      <c r="H74" s="31"/>
    </row>
    <row r="75" spans="1:8" x14ac:dyDescent="0.3">
      <c r="A75" s="26"/>
      <c r="B75" s="23" t="s">
        <v>378</v>
      </c>
      <c r="C75" s="24" t="s">
        <v>379</v>
      </c>
      <c r="D75" s="21"/>
      <c r="E75" s="28"/>
      <c r="F75" s="31"/>
      <c r="G75" s="31"/>
      <c r="H75" s="31"/>
    </row>
    <row r="76" spans="1:8" x14ac:dyDescent="0.3">
      <c r="A76" s="26"/>
      <c r="B76" s="23" t="s">
        <v>380</v>
      </c>
      <c r="C76" s="24" t="s">
        <v>381</v>
      </c>
      <c r="D76" s="21"/>
      <c r="E76" s="28"/>
      <c r="F76" s="31"/>
      <c r="G76" s="31"/>
      <c r="H76" s="31"/>
    </row>
    <row r="77" spans="1:8" x14ac:dyDescent="0.3">
      <c r="A77" s="26"/>
      <c r="B77" s="23" t="s">
        <v>382</v>
      </c>
      <c r="C77" s="24" t="s">
        <v>383</v>
      </c>
      <c r="D77" s="21"/>
      <c r="E77" s="28"/>
      <c r="F77" s="31"/>
      <c r="G77" s="31"/>
      <c r="H77" s="31"/>
    </row>
    <row r="78" spans="1:8" x14ac:dyDescent="0.3">
      <c r="A78" s="26"/>
      <c r="B78" s="23" t="s">
        <v>384</v>
      </c>
      <c r="C78" s="24" t="s">
        <v>385</v>
      </c>
      <c r="D78" s="21"/>
      <c r="E78" s="28"/>
      <c r="F78" s="31"/>
      <c r="G78" s="31"/>
      <c r="H78" s="31"/>
    </row>
    <row r="79" spans="1:8" x14ac:dyDescent="0.3">
      <c r="A79" s="26"/>
      <c r="B79" s="23" t="s">
        <v>386</v>
      </c>
      <c r="C79" s="24" t="s">
        <v>387</v>
      </c>
      <c r="D79" s="21"/>
      <c r="E79" s="28"/>
      <c r="F79" s="31"/>
      <c r="G79" s="31"/>
      <c r="H79" s="31"/>
    </row>
    <row r="80" spans="1:8" x14ac:dyDescent="0.3">
      <c r="A80" s="27"/>
      <c r="B80" s="29" t="s">
        <v>388</v>
      </c>
      <c r="C80" s="30" t="s">
        <v>389</v>
      </c>
      <c r="D80" s="21"/>
      <c r="E80" s="28"/>
      <c r="F80" s="31"/>
      <c r="G80" s="31"/>
      <c r="H80" s="31"/>
    </row>
    <row r="81" spans="1:8" x14ac:dyDescent="0.3">
      <c r="A81" s="26"/>
      <c r="B81" s="24" t="s">
        <v>390</v>
      </c>
      <c r="C81" s="24" t="s">
        <v>391</v>
      </c>
      <c r="D81" s="13"/>
      <c r="E81" s="38"/>
      <c r="F81" s="31"/>
      <c r="G81" s="31"/>
      <c r="H81" s="31"/>
    </row>
    <row r="82" spans="1:8" x14ac:dyDescent="0.3">
      <c r="A82" s="26"/>
      <c r="B82" s="24" t="s">
        <v>392</v>
      </c>
      <c r="C82" s="24" t="s">
        <v>393</v>
      </c>
      <c r="D82" s="13"/>
      <c r="E82" s="38"/>
      <c r="F82" s="31"/>
      <c r="G82" s="31"/>
      <c r="H82" s="31"/>
    </row>
    <row r="83" spans="1:8" x14ac:dyDescent="0.3">
      <c r="A83" s="26"/>
      <c r="B83" s="24" t="s">
        <v>394</v>
      </c>
      <c r="C83" s="24" t="s">
        <v>395</v>
      </c>
      <c r="D83" s="13"/>
      <c r="E83" s="38"/>
      <c r="F83" s="31"/>
      <c r="G83" s="31"/>
      <c r="H83" s="31"/>
    </row>
    <row r="84" spans="1:8" x14ac:dyDescent="0.3">
      <c r="A84" s="26"/>
      <c r="B84" s="24" t="s">
        <v>396</v>
      </c>
      <c r="C84" s="24" t="s">
        <v>397</v>
      </c>
      <c r="D84" s="13"/>
      <c r="E84" s="38"/>
      <c r="F84" s="31"/>
      <c r="G84" s="31"/>
      <c r="H84" s="31"/>
    </row>
    <row r="85" spans="1:8" x14ac:dyDescent="0.3">
      <c r="A85" s="27"/>
      <c r="B85" s="30" t="s">
        <v>398</v>
      </c>
      <c r="C85" s="30" t="s">
        <v>393</v>
      </c>
      <c r="D85" s="13"/>
      <c r="E85" s="38"/>
      <c r="F85" s="31"/>
      <c r="G85" s="31"/>
      <c r="H85" s="31"/>
    </row>
  </sheetData>
  <phoneticPr fontId="18" type="noConversion"/>
  <hyperlinks>
    <hyperlink ref="G2" r:id="rId1" display="../../../../../:w:/r/teams/ACCESSIBILITRISULTATIVERIFICHETECNICHE/Shared Documents/Generale/SCHEDE_REQUISITI/10.1.3.1 Informazioni e correlazioni.docx?d=w16f7613ad3554851b2c89a5ca010a7a2&amp;csf=1&amp;web=1&amp;e=AFWDmi" xr:uid="{B923DD3E-29A2-474B-A98D-51A34B7C2EA8}"/>
    <hyperlink ref="G3" r:id="rId2" display="../../../../../:w:/r/teams/ACCESSIBILITRISULTATIVERIFICHETECNICHE/Shared Documents/Generale/SCHEDE_REQUISITI/10.1.3.2 Sequenza significativa.docx?d=wc358fe04604c46dcad4900207034af1e&amp;csf=1&amp;web=1&amp;e=ovB9eB" xr:uid="{2EBB7A16-9BFD-47DE-B679-DB8B2A59FC0B}"/>
    <hyperlink ref="G4" r:id="rId3" display="../../../../../:w:/r/teams/ACCESSIBILITRISULTATIVERIFICHETECNICHE/Shared Documents/Generale/SCHEDE_REQUISITI/10.1.4.3 Contrasto (minimo).docx?d=wb5da035a086249bca8fc7050a31c158c&amp;csf=1&amp;web=1&amp;e=SVKGXy" xr:uid="{F1902A1E-38B9-494D-A670-771657652556}"/>
    <hyperlink ref="G5" r:id="rId4" display="../../../../../:w:/r/teams/ACCESSIBILITRISULTATIVERIFICHETECNICHE/Shared Documents/Generale/SCHEDE_REQUISITI/10.2.4.2 Titolazione del documento.docx?d=wd1431799a8524b148514a35ac1863838&amp;csf=1&amp;web=1&amp;e=9MpdKG" xr:uid="{422F391F-417B-42BE-8B6B-42B2D839F0B9}"/>
    <hyperlink ref="G6" r:id="rId5" display="../../../../../:w:/r/teams/ACCESSIBILITRISULTATIVERIFICHETECNICHE/Shared Documents/Generale/SCHEDE_REQUISITI/11.1.1.1.1_Contenuti_non_testuali_(funzionalit%C3%A0_aperta).docx?d=w87e8fee9cda64daea0b797bbf7db8184&amp;csf=1&amp;web=1&amp;e=GdUue0" xr:uid="{5F850396-743B-4489-B5B8-68D7F580BFA4}"/>
    <hyperlink ref="H6" r:id="rId6" xr:uid="{7114CAD9-6CF7-4E4F-909C-126FD9A47319}"/>
    <hyperlink ref="G7" r:id="rId7" display="../../../../../:w:/r/teams/ACCESSIBILITRISULTATIVERIFICHETECNICHE/Shared Documents/Generale/SCHEDE_REQUISITI/11.1.3.1.1_Informazioni_e_correlazioni_(funzionalit%C3%A0_aperta).docx?d=w1723de3ac60b4c5f9c588e068a27725a&amp;csf=1&amp;web=1&amp;e=Gv7WM5" xr:uid="{ADACD8D9-795F-4565-8434-2EEB6A03C4F6}"/>
    <hyperlink ref="G8" r:id="rId8" display="../../../../../:w:/r/teams/ACCESSIBILITRISULTATIVERIFICHETECNICHE/Shared Documents/Generale/SCHEDE_REQUISITI/11.1.4.3_Contrasto_(minimo).docx?d=w61b20e8f7ec6428fbe679b262725c98f&amp;csf=1&amp;web=1&amp;e=Pnm4F4" xr:uid="{C2C5DFA7-8526-4EB4-B998-86E0BE25ABEB}"/>
    <hyperlink ref="G9" r:id="rId9" display="../../../../../:w:/r/teams/ACCESSIBILITRISULTATIVERIFICHETECNICHE/Shared Documents/Generale/SCHEDE_REQUISITI/11.1.4.4.1_Ridimensionamento_del_testo_(funzionalit%C3%A0_aperta).docx?d=w48964c94b2224c57bcf3e84b2beb00f2&amp;csf=1&amp;web=1&amp;e=gNF9AI" xr:uid="{97166325-E6AB-418D-9C8E-3A6CFCCBBFF8}"/>
    <hyperlink ref="G10" r:id="rId10" display="../../../../../:w:/r/teams/ACCESSIBILITRISULTATIVERIFICHETECNICHE/Shared Documents/Generale/SCHEDE_REQUISITI/11.2.1.1.1 Tastiera (funzionalit%C3%A0 aperta).docx?d=w62b4d3c4acf14dfd8425f81a2052d5fc&amp;csf=1&amp;web=1&amp;e=hOD3Af" xr:uid="{D8A8FE6D-DD9C-466F-9FF9-F751560834DD}"/>
    <hyperlink ref="G11" r:id="rId11" display="../../../../../:w:/r/teams/ACCESSIBILITRISULTATIVERIFICHETECNICHE/Shared Documents/Generale/SCHEDE_REQUISITI/11.2.4.3_Ordine_del_focus.docx?d=wcb056349c8564b71b5cf8e23274b72d3&amp;csf=1&amp;web=1&amp;e=XCZDB2" xr:uid="{2C9FAD87-AF96-4435-A69E-4120C4EEDB49}"/>
    <hyperlink ref="G12" r:id="rId12" display="../../../../../:w:/r/teams/ACCESSIBILITRISULTATIVERIFICHETECNICHE/Shared Documents/Generale/SCHEDE_REQUISITI/11.2.4.6_Intestazioni_ed_etichette.docx?d=we6de86faee7f485db6c8ae30b4ef3d0f&amp;csf=1&amp;web=1&amp;e=izmYSc" xr:uid="{5F33D428-66F7-465B-A066-C91D2AA475A9}"/>
    <hyperlink ref="G13" r:id="rId13" display="../../../../../:w:/r/teams/ACCESSIBILITRISULTATIVERIFICHETECNICHE/Shared Documents/Generale/SCHEDE_REQUISITI/11.4.1.2.1_Nome,ruolo,valore_(funzionalit%C3%A0_aperta).docx?d=wb96cf3f2554842538f60f52e05fa31f4&amp;csf=1&amp;web=1&amp;e=FzyCQ3" xr:uid="{1A8B6C32-7A6D-4C01-9CAC-849A141B234A}"/>
    <hyperlink ref="G14" r:id="rId14" display="../../../../../:w:/r/teams/ACCESSIBILITRISULTATIVERIFICHETECNICHE/Shared Documents/Generale/SCHEDE_REQUISITI/9.1.1.1 Contenuti non testuali .docx?d=w096cbdf06fa14fbf9d8a34e20106b52f&amp;csf=1&amp;web=1&amp;e=GfrHzT" xr:uid="{35886601-4039-418E-9E47-511B220A6A0F}"/>
    <hyperlink ref="G15" r:id="rId15" display="../../../../../:w:/r/teams/ACCESSIBILITRISULTATIVERIFICHETECNICHE/Shared Documents/Generale/SCHEDE_REQUISITI/9.1.3.1 Informazioni e correlazioni.docx?d=w7a79f28f1f0b4b86bd6f702204ff96de&amp;csf=1&amp;web=1&amp;e=l3sokQ" xr:uid="{0B9A24BC-4626-4E23-8A2C-A478699BEDF6}"/>
    <hyperlink ref="G16" r:id="rId16" display="../../../../../:w:/r/teams/ACCESSIBILITRISULTATIVERIFICHETECNICHE/Shared Documents/Generale/SCHEDE_REQUISITI/9.1.4.10 Ricalcolo del flusso.docx?d=wcab1a4b7ac854b1896f011100ac19e1a&amp;csf=1&amp;web=1&amp;e=olvDEd" xr:uid="{2FB38D79-B664-4760-8904-ECBB511E0FC3}"/>
    <hyperlink ref="G17" r:id="rId17" display="../../../../../:w:/r/teams/ACCESSIBILITRISULTATIVERIFICHETECNICHE/Shared Documents/Generale/SCHEDE_REQUISITI/9.1.4.3 Contrasto (minimo).docx?d=w9f2bd23069d041949f3883a7dbad3f2c&amp;csf=1&amp;web=1&amp;e=tMcxqJ" xr:uid="{CE96305B-4D36-4618-A602-066765E2CDA2}"/>
    <hyperlink ref="G18" r:id="rId18" display="../../../../../:w:/r/teams/ACCESSIBILITRISULTATIVERIFICHETECNICHE/Shared Documents/Generale/SCHEDE_REQUISITI/9.1.4.4 Ridimensionamento del testo.docx?d=wb29e3fb3b6f9461f9c272ad4ae5b9539&amp;csf=1&amp;web=1&amp;e=DsXnvH" xr:uid="{578AABF2-47AF-42BF-9316-696BC1536CD0}"/>
    <hyperlink ref="G19" r:id="rId19" display="../../../../../:w:/r/teams/ACCESSIBILITRISULTATIVERIFICHETECNICHE/Shared Documents/Generale/SCHEDE_REQUISITI/9.2.1.1 Tastiera.docx?d=w7e0af80dcc2f478eb0c964bfb973ea4e&amp;csf=1&amp;web=1&amp;e=1LDvvU" xr:uid="{B2293056-3BD9-4095-A174-BBC1883547B1}"/>
    <hyperlink ref="G20" r:id="rId20" display="../../../../../:w:/r/teams/ACCESSIBILITRISULTATIVERIFICHETECNICHE/Shared Documents/Generale/SCHEDE_REQUISITI/9.2.4.3 Ordine del focus.docx?d=w8cfd3853e81f4868a46cbdbabe5c4d99&amp;csf=1&amp;web=1&amp;e=ii42fw" xr:uid="{EA580CB0-E64E-447F-8433-35CA00FB3C95}"/>
    <hyperlink ref="H20" r:id="rId21" xr:uid="{D5501921-D19D-4A7A-9224-781F47B08C34}"/>
    <hyperlink ref="G21" r:id="rId22" display="../../../../../:w:/r/teams/ACCESSIBILITRISULTATIVERIFICHETECNICHE/Shared Documents/Generale/SCHEDE_REQUISITI/9.2.4.6 Intestazioni ed etichette.docx?d=wf6c9c284bd7149b995df5c13ab23753c&amp;csf=1&amp;web=1&amp;e=ThNYfp" xr:uid="{873F1080-0347-42A6-AFFB-8372B3C9D39C}"/>
    <hyperlink ref="G22" r:id="rId23" display="../../../../../:w:/r/teams/ACCESSIBILITRISULTATIVERIFICHETECNICHE/Shared Documents/Generale/SCHEDE_REQUISITI/9.2.4.7 Focus visibile.docx?d=w1fc5b839f5674a11b612c49a913c44e9&amp;csf=1&amp;web=1&amp;e=8oysv3" xr:uid="{88D3ED54-7772-4999-9F85-2EF3DF769104}"/>
    <hyperlink ref="G23" r:id="rId24" display="../../../../../:w:/r/teams/ACCESSIBILITRISULTATIVERIFICHETECNICHE/Shared Documents/Generale/SCHEDE_REQUISITI/9.2.5.3 Etichetta nel nome.docx?d=w7044ef49b041441cb975967bc49a7316&amp;csf=1&amp;web=1&amp;e=20GbnH" xr:uid="{C84D71EE-7DA4-435D-B6DC-E20CFB8AACEF}"/>
    <hyperlink ref="H23" r:id="rId25" xr:uid="{303D3147-67CC-4856-898B-3584AA639C4D}"/>
    <hyperlink ref="G24" r:id="rId26" display="../../../../../:w:/r/teams/ACCESSIBILITRISULTATIVERIFICHETECNICHE/Shared Documents/Generale/SCHEDE_REQUISITI/9.3.3.1 Identificazione degli errori.docx?d=w7557ede362e04860b5036f0d4737a4b8&amp;csf=1&amp;web=1&amp;e=17zl1d" xr:uid="{CBA204CD-F1B0-409B-86FC-68AB0FB62217}"/>
    <hyperlink ref="G25" r:id="rId27" display="../../../../../:w:/r/teams/ACCESSIBILITRISULTATIVERIFICHETECNICHE/Shared Documents/Generale/SCHEDE_REQUISITI/9.3.3.3 Suggerimenti per gli errori.docx?d=wb025a58cdf8347f6866094fffc511a0b&amp;csf=1&amp;web=1&amp;e=caJkec" xr:uid="{56933023-56CA-4FFA-85C1-98EE30DF5FF8}"/>
    <hyperlink ref="G26" r:id="rId28" display="../../../../../:w:/r/teams/ACCESSIBILITRISULTATIVERIFICHETECNICHE/Shared Documents/Generale/SCHEDE_REQUISITI/9.4.1.2 Nome, ruolo, valore.docx?d=wc532360c915c4d57b69c2d2be6d3c155&amp;csf=1&amp;web=1&amp;e=RZyIkK" xr:uid="{DA30B87C-9B37-4B06-98B7-ED7F15626C3B}"/>
    <hyperlink ref="G27" r:id="rId29" display="../../../../../:w:/r/teams/ACCESSIBILITRISULTATIVERIFICHETECNICHE/Shared Documents/Generale/SCHEDE_REQUISITI/9.4.1.3 Messaggi di stato.docx?d=wcac2bab4ebfc469689210a383cc417e0&amp;csf=1&amp;web=1&amp;e=r7iq8O" xr:uid="{3AF3C34E-7856-4290-8F08-669A44ACE749}"/>
  </hyperlinks>
  <pageMargins left="0.7" right="0.7" top="0.75" bottom="0.75" header="0.3" footer="0.3"/>
  <tableParts count="1">
    <tablePart r:id="rId3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A86FE981C806E6459703CE6369C01C57" ma:contentTypeVersion="12" ma:contentTypeDescription="Creare un nuovo documento." ma:contentTypeScope="" ma:versionID="f15fbb7c6bf2e64a65207aeedf689c1e">
  <xsd:schema xmlns:xsd="http://www.w3.org/2001/XMLSchema" xmlns:xs="http://www.w3.org/2001/XMLSchema" xmlns:p="http://schemas.microsoft.com/office/2006/metadata/properties" xmlns:ns2="4a953a25-0824-47cb-886e-ac97b2f35636" xmlns:ns3="8feff129-6b3a-4f43-8172-4fbe361cc799" targetNamespace="http://schemas.microsoft.com/office/2006/metadata/properties" ma:root="true" ma:fieldsID="eafacd27a59b86123be18e2421a1e5a9" ns2:_="" ns3:_="">
    <xsd:import namespace="4a953a25-0824-47cb-886e-ac97b2f35636"/>
    <xsd:import namespace="8feff129-6b3a-4f43-8172-4fbe361cc7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53a25-0824-47cb-886e-ac97b2f356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ag immagine" ma:readOnly="false" ma:fieldId="{5cf76f15-5ced-4ddc-b409-7134ff3c332f}" ma:taxonomyMulti="true" ma:sspId="cdd2b59f-462c-49c5-acd8-2388f751959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feff129-6b3a-4f43-8172-4fbe361cc79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4364477-ef28-4d6b-8f3a-a8ac30fc5d10}" ma:internalName="TaxCatchAll" ma:showField="CatchAllData" ma:web="8feff129-6b3a-4f43-8172-4fbe361cc7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8feff129-6b3a-4f43-8172-4fbe361cc799" xsi:nil="true"/>
    <lcf76f155ced4ddcb4097134ff3c332f xmlns="4a953a25-0824-47cb-886e-ac97b2f3563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DB15734-DB15-4FDA-8260-3F7413034524}">
  <ds:schemaRefs>
    <ds:schemaRef ds:uri="http://schemas.microsoft.com/DataMashup"/>
  </ds:schemaRefs>
</ds:datastoreItem>
</file>

<file path=customXml/itemProps2.xml><?xml version="1.0" encoding="utf-8"?>
<ds:datastoreItem xmlns:ds="http://schemas.openxmlformats.org/officeDocument/2006/customXml" ds:itemID="{E0BC9703-B98A-4B13-AD5F-86C5B172C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953a25-0824-47cb-886e-ac97b2f35636"/>
    <ds:schemaRef ds:uri="8feff129-6b3a-4f43-8172-4fbe361cc7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500E92-59EC-4228-BD4F-2B47D95B5656}">
  <ds:schemaRefs>
    <ds:schemaRef ds:uri="http://schemas.microsoft.com/sharepoint/v3/contenttype/forms"/>
  </ds:schemaRefs>
</ds:datastoreItem>
</file>

<file path=customXml/itemProps4.xml><?xml version="1.0" encoding="utf-8"?>
<ds:datastoreItem xmlns:ds="http://schemas.openxmlformats.org/officeDocument/2006/customXml" ds:itemID="{0C73584E-F0BA-4879-A719-9A9335DDCA37}">
  <ds:schemaRefs>
    <ds:schemaRef ds:uri="http://purl.org/dc/elements/1.1/"/>
    <ds:schemaRef ds:uri="http://schemas.microsoft.com/office/2006/documentManagement/types"/>
    <ds:schemaRef ds:uri="http://www.w3.org/XML/1998/namespace"/>
    <ds:schemaRef ds:uri="http://purl.org/dc/dcmitype/"/>
    <ds:schemaRef ds:uri="http://schemas.microsoft.com/office/2006/metadata/properties"/>
    <ds:schemaRef ds:uri="8feff129-6b3a-4f43-8172-4fbe361cc799"/>
    <ds:schemaRef ds:uri="http://purl.org/dc/terms/"/>
    <ds:schemaRef ds:uri="http://schemas.microsoft.com/office/infopath/2007/PartnerControls"/>
    <ds:schemaRef ds:uri="http://schemas.openxmlformats.org/package/2006/metadata/core-properties"/>
    <ds:schemaRef ds:uri="4a953a25-0824-47cb-886e-ac97b2f356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Copertina</vt:lpstr>
      <vt:lpstr>Page Status_Summary</vt:lpstr>
      <vt:lpstr>Foglio1</vt:lpstr>
      <vt:lpstr>load to silk</vt:lpstr>
      <vt:lpstr>Foglio2</vt:lpstr>
      <vt:lpstr>Not Passed</vt:lpstr>
      <vt:lpstr>Dati input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Stella Purziani</dc:creator>
  <cp:keywords/>
  <dc:description/>
  <cp:lastModifiedBy>Davide Calcagni</cp:lastModifiedBy>
  <cp:revision/>
  <dcterms:created xsi:type="dcterms:W3CDTF">2022-08-30T14:11:34Z</dcterms:created>
  <dcterms:modified xsi:type="dcterms:W3CDTF">2025-09-30T08:17:07Z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0x010100A86FE981C806E6459703CE6369C01C57</vt:lpwstr>
  </property>
  <property fmtid="{D5CDD505-2E9C-101B-9397-08002B2CF9AE}" pid="3" name="MediaServiceImageTags">
    <vt:lpwstr/>
  </property>
  <property fmtid="{D5CDD505-2E9C-101B-9397-08002B2CF9AE}" pid="4" name="Order">
    <vt:r8>895000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